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HASIHOLAN\SENTRAL SISTEM\Others\"/>
    </mc:Choice>
  </mc:AlternateContent>
  <xr:revisionPtr revIDLastSave="0" documentId="8_{9F6A787C-6E3D-49CC-BAE5-7341466C3EFD}" xr6:coauthVersionLast="47" xr6:coauthVersionMax="47" xr10:uidLastSave="{00000000-0000-0000-0000-000000000000}"/>
  <bookViews>
    <workbookView xWindow="-110" yWindow="-110" windowWidth="19420" windowHeight="10300" tabRatio="728" xr2:uid="{00000000-000D-0000-FFFF-FFFF00000000}"/>
  </bookViews>
  <sheets>
    <sheet name="FORMAT JULI 22" sheetId="12" r:id="rId1"/>
    <sheet name="IPM" sheetId="18" r:id="rId2"/>
    <sheet name="ADVIC" sheetId="22" r:id="rId3"/>
    <sheet name="ASINUSA" sheetId="23" r:id="rId4"/>
    <sheet name="NIFCO" sheetId="21" r:id="rId5"/>
    <sheet name="MII" sheetId="24" r:id="rId6"/>
    <sheet name="TEBEINDO" sheetId="26" r:id="rId7"/>
    <sheet name="TSA" sheetId="27" r:id="rId8"/>
    <sheet name="TGI" sheetId="28" r:id="rId9"/>
    <sheet name="CEMENTAID" sheetId="29" r:id="rId10"/>
    <sheet name="SMU" sheetId="30" r:id="rId11"/>
    <sheet name="MAJUPERKASA" sheetId="3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2" l="1"/>
  <c r="S21" i="12"/>
  <c r="T21" i="12"/>
  <c r="U21" i="12"/>
  <c r="V21" i="12"/>
  <c r="W21" i="12"/>
  <c r="X21" i="12"/>
  <c r="X23" i="12" s="1"/>
  <c r="Y21" i="12"/>
  <c r="Y23" i="12" s="1"/>
  <c r="Z21" i="12"/>
  <c r="Z23" i="12" s="1"/>
  <c r="AA21" i="12"/>
  <c r="AB21" i="12"/>
  <c r="AB23" i="12" s="1"/>
  <c r="AC21" i="12"/>
  <c r="AD21" i="12"/>
  <c r="AD23" i="12" s="1"/>
  <c r="AE21" i="12"/>
  <c r="AE23" i="12" s="1"/>
  <c r="AF21" i="12"/>
  <c r="AF23" i="12" s="1"/>
  <c r="AG21" i="12"/>
  <c r="AG23" i="12" s="1"/>
  <c r="L21" i="12"/>
  <c r="M21" i="12"/>
  <c r="N21" i="12"/>
  <c r="O21" i="12"/>
  <c r="P21" i="12"/>
  <c r="Q21" i="12"/>
  <c r="R21" i="12"/>
  <c r="K21" i="12"/>
  <c r="J21" i="12"/>
  <c r="F51" i="12"/>
  <c r="F50" i="12"/>
  <c r="F49" i="12"/>
  <c r="F48" i="12"/>
  <c r="F47" i="12"/>
  <c r="F46" i="12"/>
  <c r="AB54" i="12"/>
  <c r="AC54" i="12"/>
  <c r="AD54" i="12"/>
  <c r="AE54" i="12"/>
  <c r="AF54" i="12"/>
  <c r="AG54" i="12"/>
  <c r="AB63" i="12"/>
  <c r="AC63" i="12"/>
  <c r="AD63" i="12"/>
  <c r="AE63" i="12"/>
  <c r="AF63" i="12"/>
  <c r="AG63" i="12"/>
  <c r="AC23" i="12"/>
  <c r="AA63" i="12"/>
  <c r="Z63" i="12"/>
  <c r="AA54" i="12"/>
  <c r="Z54" i="12"/>
  <c r="AA23" i="12"/>
  <c r="Y63" i="12"/>
  <c r="X63" i="12"/>
  <c r="Y54" i="12"/>
  <c r="X54" i="12"/>
  <c r="F45" i="12"/>
  <c r="F44" i="12"/>
  <c r="F43" i="12"/>
  <c r="G17" i="12"/>
  <c r="F17" i="12"/>
  <c r="G14" i="12"/>
  <c r="F14" i="12"/>
  <c r="F42" i="12"/>
  <c r="F41" i="12"/>
  <c r="F10" i="12"/>
  <c r="AD70" i="12" l="1"/>
  <c r="AF72" i="12"/>
  <c r="AF73" i="12" s="1"/>
  <c r="AF70" i="12"/>
  <c r="Z67" i="12"/>
  <c r="Z69" i="12" s="1"/>
  <c r="AD72" i="12"/>
  <c r="AD73" i="12" s="1"/>
  <c r="AB70" i="12"/>
  <c r="AD67" i="12"/>
  <c r="AD69" i="12" s="1"/>
  <c r="AB67" i="12"/>
  <c r="AB69" i="12" s="1"/>
  <c r="AF67" i="12"/>
  <c r="AF69" i="12" s="1"/>
  <c r="AB72" i="12"/>
  <c r="AB73" i="12" s="1"/>
  <c r="Z70" i="12"/>
  <c r="Z72" i="12"/>
  <c r="Z73" i="12" s="1"/>
  <c r="X67" i="12"/>
  <c r="X69" i="12" s="1"/>
  <c r="X70" i="12"/>
  <c r="X72" i="12"/>
  <c r="X73" i="12" s="1"/>
  <c r="AY17" i="28"/>
  <c r="BG17" i="27"/>
  <c r="Z71" i="12" l="1"/>
  <c r="AF71" i="12"/>
  <c r="AD71" i="12"/>
  <c r="AB71" i="12"/>
  <c r="X71" i="12"/>
  <c r="G13" i="12"/>
  <c r="F13" i="12"/>
  <c r="BK17" i="26"/>
  <c r="BO17" i="26"/>
  <c r="AM17" i="26" l="1"/>
  <c r="AQ17" i="26"/>
  <c r="AU17" i="26"/>
  <c r="AY17" i="26"/>
  <c r="BC17" i="26"/>
  <c r="BG17" i="26"/>
  <c r="AI17" i="26"/>
  <c r="AE17" i="26"/>
  <c r="BS17" i="24" l="1"/>
  <c r="BO17" i="24"/>
  <c r="BK17" i="24"/>
  <c r="BG17" i="24"/>
  <c r="BC17" i="24"/>
  <c r="AY17" i="24"/>
  <c r="AU17" i="24"/>
  <c r="AQ17" i="24"/>
  <c r="AM17" i="24"/>
  <c r="AI17" i="24"/>
  <c r="AE17" i="24"/>
  <c r="F11" i="12"/>
  <c r="AA17" i="21"/>
  <c r="AE17" i="21"/>
  <c r="AI17" i="21"/>
  <c r="AM17" i="21"/>
  <c r="AQ17" i="21"/>
  <c r="AU17" i="21"/>
  <c r="AY17" i="21"/>
  <c r="BC17" i="21"/>
  <c r="BG17" i="21"/>
  <c r="DG17" i="21"/>
  <c r="DK17" i="21"/>
  <c r="BO17" i="21"/>
  <c r="BS17" i="21"/>
  <c r="BW17" i="21"/>
  <c r="CA17" i="21"/>
  <c r="CY17" i="21"/>
  <c r="DC17" i="21"/>
  <c r="BK17" i="21"/>
  <c r="G10" i="12"/>
  <c r="G9" i="12"/>
  <c r="F9" i="12"/>
  <c r="AI17" i="22" l="1"/>
  <c r="AE17" i="22"/>
  <c r="G8" i="12"/>
  <c r="F8" i="12"/>
  <c r="DO17" i="18"/>
  <c r="DS17" i="18"/>
  <c r="DK17" i="18" l="1"/>
  <c r="CE17" i="18"/>
  <c r="CI17" i="18"/>
  <c r="CM17" i="18"/>
  <c r="CQ17" i="18"/>
  <c r="CU17" i="18"/>
  <c r="CY17" i="18"/>
  <c r="DC17" i="18"/>
  <c r="DG17" i="18"/>
  <c r="AI17" i="18"/>
  <c r="AM17" i="18"/>
  <c r="AQ17" i="18"/>
  <c r="AU17" i="18"/>
  <c r="AY17" i="18"/>
  <c r="BC17" i="18"/>
  <c r="BG17" i="18"/>
  <c r="BK17" i="18"/>
  <c r="BO17" i="18"/>
  <c r="BS17" i="18"/>
  <c r="BW17" i="18"/>
  <c r="CA17" i="18"/>
  <c r="F40" i="12" l="1"/>
  <c r="F53" i="12"/>
  <c r="F39" i="12"/>
  <c r="F38" i="12"/>
  <c r="F37" i="12"/>
  <c r="F36" i="12"/>
  <c r="F32" i="12"/>
  <c r="F33" i="12"/>
  <c r="F34" i="12"/>
  <c r="F35" i="12"/>
  <c r="F28" i="12"/>
  <c r="F29" i="12"/>
  <c r="F31" i="12"/>
  <c r="F30" i="12"/>
  <c r="U63" i="12"/>
  <c r="T63" i="12"/>
  <c r="U54" i="12"/>
  <c r="T54" i="12"/>
  <c r="U23" i="12"/>
  <c r="T23" i="12"/>
  <c r="T67" i="12" l="1"/>
  <c r="T69" i="12" s="1"/>
  <c r="T70" i="12"/>
  <c r="T72" i="12"/>
  <c r="T73" i="12" s="1"/>
  <c r="T71" i="12" l="1"/>
  <c r="W63" i="12" l="1"/>
  <c r="V63" i="12"/>
  <c r="W54" i="12"/>
  <c r="V54" i="12"/>
  <c r="W23" i="12"/>
  <c r="V23" i="12"/>
  <c r="W18" i="18"/>
  <c r="V72" i="12" l="1"/>
  <c r="V73" i="12" s="1"/>
  <c r="V67" i="12"/>
  <c r="V69" i="12" s="1"/>
  <c r="V70" i="12"/>
  <c r="V71" i="12" l="1"/>
  <c r="K23" i="12" l="1"/>
  <c r="L23" i="12"/>
  <c r="M23" i="12"/>
  <c r="N23" i="12"/>
  <c r="O23" i="12"/>
  <c r="P23" i="12"/>
  <c r="Q23" i="12"/>
  <c r="R23" i="12"/>
  <c r="S23" i="12"/>
  <c r="K54" i="12"/>
  <c r="L54" i="12"/>
  <c r="M54" i="12"/>
  <c r="N54" i="12"/>
  <c r="O54" i="12"/>
  <c r="P54" i="12"/>
  <c r="Q54" i="12"/>
  <c r="R54" i="12"/>
  <c r="S54" i="12"/>
  <c r="J54" i="12"/>
  <c r="K63" i="12"/>
  <c r="L63" i="12"/>
  <c r="M63" i="12"/>
  <c r="N63" i="12"/>
  <c r="O63" i="12"/>
  <c r="P63" i="12"/>
  <c r="Q63" i="12"/>
  <c r="R63" i="12"/>
  <c r="S63" i="12"/>
  <c r="J63" i="12"/>
  <c r="W17" i="21" l="1"/>
  <c r="P67" i="12" l="1"/>
  <c r="P69" i="12" s="1"/>
  <c r="P70" i="12"/>
  <c r="P72" i="12"/>
  <c r="P73" i="12" s="1"/>
  <c r="S18" i="18"/>
  <c r="P71" i="12" l="1"/>
  <c r="O18" i="18"/>
  <c r="R67" i="12" l="1"/>
  <c r="R69" i="12" s="1"/>
  <c r="R70" i="12"/>
  <c r="R72" i="12"/>
  <c r="R73" i="12" s="1"/>
  <c r="R71" i="12" l="1"/>
  <c r="K18" i="18" l="1"/>
  <c r="N69" i="12" l="1"/>
  <c r="N70" i="12" l="1"/>
  <c r="N71" i="12" s="1"/>
  <c r="N72" i="12"/>
  <c r="N73" i="12" s="1"/>
  <c r="G18" i="18" l="1"/>
  <c r="C18" i="18" l="1"/>
  <c r="AE17" i="18"/>
  <c r="AA17" i="18"/>
  <c r="W17" i="18"/>
  <c r="S17" i="18"/>
  <c r="O17" i="18"/>
  <c r="K17" i="18"/>
  <c r="G17" i="18"/>
  <c r="C17" i="18"/>
  <c r="J23" i="12" l="1"/>
  <c r="L67" i="12" l="1"/>
  <c r="L69" i="12" s="1"/>
  <c r="J67" i="12"/>
  <c r="J69" i="12" s="1"/>
  <c r="L72" i="12"/>
  <c r="L73" i="12" s="1"/>
  <c r="L70" i="12"/>
  <c r="J70" i="12"/>
  <c r="J72" i="12"/>
  <c r="J73" i="12" s="1"/>
  <c r="L71" i="12" l="1"/>
  <c r="J7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Quality1</author>
  </authors>
  <commentList>
    <comment ref="X42" authorId="0" shapeId="0" xr:uid="{D57885B2-D739-4B48-9E48-AF04F73228DB}">
      <text>
        <r>
          <rPr>
            <b/>
            <sz val="9"/>
            <color indexed="81"/>
            <rFont val="Tahoma"/>
            <charset val="1"/>
          </rPr>
          <t>GAP ANALISIS 37001</t>
        </r>
      </text>
    </comment>
  </commentList>
</comments>
</file>

<file path=xl/sharedStrings.xml><?xml version="1.0" encoding="utf-8"?>
<sst xmlns="http://schemas.openxmlformats.org/spreadsheetml/2006/main" count="648" uniqueCount="235">
  <si>
    <t>Konsultan</t>
  </si>
  <si>
    <t>No</t>
  </si>
  <si>
    <t>Client</t>
  </si>
  <si>
    <t>Project</t>
  </si>
  <si>
    <t>Plan</t>
  </si>
  <si>
    <t>Aktual</t>
  </si>
  <si>
    <t>Mandays</t>
  </si>
  <si>
    <t>Kontrak</t>
  </si>
  <si>
    <t>Terpakai</t>
  </si>
  <si>
    <t>Progress</t>
  </si>
  <si>
    <t>IATF 16949:2016</t>
  </si>
  <si>
    <t xml:space="preserve">Tgl Update </t>
  </si>
  <si>
    <t>TOTAL</t>
  </si>
  <si>
    <t>BULAN</t>
  </si>
  <si>
    <t>Act</t>
  </si>
  <si>
    <t>A. Progress Client</t>
  </si>
  <si>
    <t>Activity</t>
  </si>
  <si>
    <t>C. Non Chargable : Buat Report di Kantor, Ikut Persentasi Sales, Meeting di Kantor, Program Kerja Perusahaan, Ikut Training</t>
  </si>
  <si>
    <t>B. Chargable : Team Project / IHT / Audit Konsultan</t>
  </si>
  <si>
    <t>Remark</t>
  </si>
  <si>
    <t>Need Help</t>
  </si>
  <si>
    <t>All Mandays</t>
  </si>
  <si>
    <t>Actual</t>
  </si>
  <si>
    <t>Progress Report Client and Loading</t>
  </si>
  <si>
    <t>D. GRAFIK LOADING dan PERFORMANCE KONSULTAN :</t>
  </si>
  <si>
    <t>Mandays Planning</t>
  </si>
  <si>
    <t>Mandyas Actual</t>
  </si>
  <si>
    <t>Chargable Mandays</t>
  </si>
  <si>
    <t>T
O
T
A
L</t>
  </si>
  <si>
    <t>MD All Client</t>
  </si>
  <si>
    <t>MD Konsultan Owner</t>
  </si>
  <si>
    <t>MD Konsultan Other</t>
  </si>
  <si>
    <t>Mandays Standard (Hari Kerja Sebulan)</t>
  </si>
  <si>
    <t>% Actual  vs  Plan</t>
  </si>
  <si>
    <t>% Plan  vs  Standard</t>
  </si>
  <si>
    <t>% Chargable  vs  Standard</t>
  </si>
  <si>
    <t>Target % Chargable  vs  Standard</t>
  </si>
  <si>
    <t xml:space="preserve">: Hasiholan </t>
  </si>
  <si>
    <t>ISO 9001 : 2015</t>
  </si>
  <si>
    <t>Audit IATF 16949:2016</t>
  </si>
  <si>
    <t>Bulan</t>
  </si>
  <si>
    <t>Kendala
(kenapa mundur)</t>
  </si>
  <si>
    <t>Action to do
(untuk mengejar ketertinggalan)</t>
  </si>
  <si>
    <t>Action Plan</t>
  </si>
  <si>
    <t>`</t>
  </si>
  <si>
    <t>Jul</t>
  </si>
  <si>
    <t>Sep</t>
  </si>
  <si>
    <t>Nov</t>
  </si>
  <si>
    <t>Jan 2020</t>
  </si>
  <si>
    <t>9001:2015</t>
  </si>
  <si>
    <t>Awarness &amp; IQA ISO 9001:2015</t>
  </si>
  <si>
    <t>Hand Over</t>
  </si>
  <si>
    <t>Des 2019</t>
  </si>
  <si>
    <t>Peb</t>
  </si>
  <si>
    <t>Mar</t>
  </si>
  <si>
    <t>Apr</t>
  </si>
  <si>
    <t>Mei</t>
  </si>
  <si>
    <t>Jun</t>
  </si>
  <si>
    <t>Kick Off</t>
  </si>
  <si>
    <t xml:space="preserve">Plan </t>
  </si>
  <si>
    <t>Tidak ada masalah</t>
  </si>
  <si>
    <t>tgl 14 di pakai untuk diskusi</t>
  </si>
  <si>
    <t>Pebruari 2020</t>
  </si>
  <si>
    <t>Maret 2020</t>
  </si>
  <si>
    <t>Saat Jadwal , Cuti meninggal dan Cuti Sakit
- Internal IPM , persiapan Perlombaan QCC sehingga OFF satu kali untuk konsultasi</t>
  </si>
  <si>
    <t>CLOSE</t>
  </si>
  <si>
    <t>April 2020</t>
  </si>
  <si>
    <t>May</t>
  </si>
  <si>
    <t>Pabrik SHUT DOWN ( Effect CORONA )</t>
  </si>
  <si>
    <t>Meminta surat Permintaan pengunduran JADWAL konsultasi</t>
  </si>
  <si>
    <t>Sesuai dengan Jadwal, tetapi PIC dari IPM kurang bisa mengikuti aktifitas konsultasi karena berbagi dengan pekerjaan Plus sebagian PIC bekerja di pulogadung ( Insidentil )</t>
  </si>
  <si>
    <t>April akan SPEED UP</t>
  </si>
  <si>
    <t>Maret akan SPEED UP</t>
  </si>
  <si>
    <t>Mei 2020</t>
  </si>
  <si>
    <t>Agt 2020</t>
  </si>
  <si>
    <t>Merapihkan pekerjaan yang ditinggalkan PIC sebelumnya</t>
  </si>
  <si>
    <t>Sudah mulai lanjut konsultasi , PIC berganti ( DI rumahkan )</t>
  </si>
  <si>
    <t>Juni 2020</t>
  </si>
  <si>
    <t>TEBEINDO SUNSHINE</t>
  </si>
  <si>
    <t>INTI POLY METAL</t>
  </si>
  <si>
    <t>ADVIC Automotive</t>
  </si>
  <si>
    <t>ASINUSA PUTRA SEKAWAN</t>
  </si>
  <si>
    <t>NIFCO Automotive</t>
  </si>
  <si>
    <t>PROMANUFACTURE SEMARANG</t>
  </si>
  <si>
    <t>SHUANGYING</t>
  </si>
  <si>
    <t>TIGA SAKTI ADHIMULIA</t>
  </si>
  <si>
    <t>SOFTEX KARAWANG</t>
  </si>
  <si>
    <t>Audit ISO 9001:2015</t>
  </si>
  <si>
    <t>SUNSTAR</t>
  </si>
  <si>
    <t>Review Dokumen IATF</t>
  </si>
  <si>
    <t>YACHIYO</t>
  </si>
  <si>
    <t>SENOPATI</t>
  </si>
  <si>
    <t>DEBINDO</t>
  </si>
  <si>
    <t>Tandem dokumen ISO 9001:2015</t>
  </si>
  <si>
    <t>NICHIRIN</t>
  </si>
  <si>
    <t>Training FMEA</t>
  </si>
  <si>
    <t>DJABESMEN</t>
  </si>
  <si>
    <t>Training Internal audit integrasi 9001 &amp; 14001</t>
  </si>
  <si>
    <t>BEHN MEYER CHEMICAL</t>
  </si>
  <si>
    <t>ADVIK</t>
  </si>
  <si>
    <t>Gap Analisis IATF</t>
  </si>
  <si>
    <t>KIRANA JAYA MULTI</t>
  </si>
  <si>
    <t>Audit ISO 14001:2015</t>
  </si>
  <si>
    <t>WFH</t>
  </si>
  <si>
    <t xml:space="preserve">Rekaman Video </t>
  </si>
  <si>
    <t>ACADEMIA</t>
  </si>
  <si>
    <t>SSC</t>
  </si>
  <si>
    <t>Manajemen review  / Meeting Kantor</t>
  </si>
  <si>
    <t>EXCABB</t>
  </si>
  <si>
    <t>INDOMATSUMOTO</t>
  </si>
  <si>
    <t>Pembuatan IADL</t>
  </si>
  <si>
    <t>CEMENTAID</t>
  </si>
  <si>
    <t>TOYODA GOSEI</t>
  </si>
  <si>
    <t>Intergrasi 9001,14001 &amp; 45001</t>
  </si>
  <si>
    <t>Training MSA &amp; APQP</t>
  </si>
  <si>
    <t>Audit ISO 9001:2015 &amp; 45001</t>
  </si>
  <si>
    <t>Training ISO 9001 &amp; IA 9001</t>
  </si>
  <si>
    <t>Training SMAP 37001</t>
  </si>
  <si>
    <t>Sudah Lulus IATF 16949:2016</t>
  </si>
  <si>
    <t>Tgl 20 Mei 2022 , audit stage 2 IATF</t>
  </si>
  <si>
    <t>IATF 16949:2017</t>
  </si>
  <si>
    <t>MESIN ISUZU</t>
  </si>
  <si>
    <t>SAYAP MAS UTAMA</t>
  </si>
  <si>
    <t>Masuk audit Konsultan</t>
  </si>
  <si>
    <t>Sudah Lulus IATF 16949:2016, Sisa 3 Mandays di pakai untuk menjawab audit 14001&amp;45001</t>
  </si>
  <si>
    <t>Aug</t>
  </si>
  <si>
    <t>Oct</t>
  </si>
  <si>
    <t>Feb</t>
  </si>
  <si>
    <t>Des 19</t>
  </si>
  <si>
    <t>Jan 20</t>
  </si>
  <si>
    <t>Dec 20</t>
  </si>
  <si>
    <t>Jan 21</t>
  </si>
  <si>
    <t>Dec 21</t>
  </si>
  <si>
    <t>Jan 22</t>
  </si>
  <si>
    <t>Juli 2020</t>
  </si>
  <si>
    <t>Okt 2020</t>
  </si>
  <si>
    <t>Des 2020</t>
  </si>
  <si>
    <t>Peb 2022</t>
  </si>
  <si>
    <t>Mei 2022</t>
  </si>
  <si>
    <t>Agt 21</t>
  </si>
  <si>
    <t>Agt 22</t>
  </si>
  <si>
    <t>Okt 21</t>
  </si>
  <si>
    <t>Okt 22</t>
  </si>
  <si>
    <t>Des 21</t>
  </si>
  <si>
    <t>Peb 22</t>
  </si>
  <si>
    <t>Sesuai Jadwal</t>
  </si>
  <si>
    <t>Des 22</t>
  </si>
  <si>
    <t>Mar 22</t>
  </si>
  <si>
    <t>Sudah Lulus ISO 9001:2015 Bulan Maret 2022</t>
  </si>
  <si>
    <t>Okt 19</t>
  </si>
  <si>
    <t>Nov 19</t>
  </si>
  <si>
    <t>Peb 20</t>
  </si>
  <si>
    <t>Peb 21</t>
  </si>
  <si>
    <t>Peb 23</t>
  </si>
  <si>
    <t>Mar 20</t>
  </si>
  <si>
    <t>Apr 20</t>
  </si>
  <si>
    <t>Mei 20</t>
  </si>
  <si>
    <t>Jun 20</t>
  </si>
  <si>
    <t>Jul 20</t>
  </si>
  <si>
    <t>Agt 20</t>
  </si>
  <si>
    <t>Sep 20</t>
  </si>
  <si>
    <t>Okt 20</t>
  </si>
  <si>
    <t>Nov 20</t>
  </si>
  <si>
    <t>Des 20</t>
  </si>
  <si>
    <t>Jan 23</t>
  </si>
  <si>
    <t>Mar 21</t>
  </si>
  <si>
    <t>Apr 21</t>
  </si>
  <si>
    <t>Mei 21</t>
  </si>
  <si>
    <t>Jun 21</t>
  </si>
  <si>
    <t>Jul 21</t>
  </si>
  <si>
    <t>Sep 21</t>
  </si>
  <si>
    <t>Nov 21</t>
  </si>
  <si>
    <t>Apr 22</t>
  </si>
  <si>
    <t>"Des 19</t>
  </si>
  <si>
    <t>Tidak ada kunjungan</t>
  </si>
  <si>
    <t>Mulai Konsultasi lagi</t>
  </si>
  <si>
    <t xml:space="preserve">COVID </t>
  </si>
  <si>
    <t>Persiapan Stage 1</t>
  </si>
  <si>
    <t>Audit Stage 1</t>
  </si>
  <si>
    <t>Jawab Audit stage 2</t>
  </si>
  <si>
    <t>Mei 22</t>
  </si>
  <si>
    <t>Jun 22</t>
  </si>
  <si>
    <t>Mar 23</t>
  </si>
  <si>
    <t>Nov 22</t>
  </si>
  <si>
    <t>Baru berjalan 7 Mandays</t>
  </si>
  <si>
    <t>Jul 22</t>
  </si>
  <si>
    <t>Sep 22</t>
  </si>
  <si>
    <t>Juli 22</t>
  </si>
  <si>
    <t>Kick Off 18 Mei 2022 ( Plan closing Juli 2022 )</t>
  </si>
  <si>
    <t>HAND OVER --&gt; Dominan Pak Lis nantinya</t>
  </si>
  <si>
    <t>CLOSE PROJECT</t>
  </si>
  <si>
    <t>IPPI</t>
  </si>
  <si>
    <t>Training Awarness IATF</t>
  </si>
  <si>
    <t>Training 37001 &amp; IA 37001</t>
  </si>
  <si>
    <t>Juni 22</t>
  </si>
  <si>
    <t>Progress Project IATF 16949:2016
PT. MII ISUZU
(data: 30 MEI 2022)</t>
  </si>
  <si>
    <t>Progress Project IATF 16949:2016
PT. NIFCO
(data: 30 MEI 2022)</t>
  </si>
  <si>
    <t>Progress Project ISO 9001:2015
PT. ASINUSA
(data: 30 MEI 2022)</t>
  </si>
  <si>
    <t>Progress Project IATF 16949:2016
PT. ADVICS
(data: 30 MEI 2022)</t>
  </si>
  <si>
    <t>Progress Project IATF 16949:2016
PT. IPM
(data: 30 MEI 2022)</t>
  </si>
  <si>
    <t>Progress Project IATF 16949:2016
PT. TEBEINDO
(data: 30 MEI 2022)</t>
  </si>
  <si>
    <t>Progress Project IATF 16949:2016
PT. TSA
(data: 30 MEI 2022)</t>
  </si>
  <si>
    <t>Progress Project ISO 9001 + 14001
PT. TGI
(data: 30 MEI 2022)</t>
  </si>
  <si>
    <t>Progress Project ISO 9001
PT. CEMENTAID
(data: 30 MEI 2022)</t>
  </si>
  <si>
    <t>Progress Project ISO 9001
PT. SMU
(data: 30 MEI 2022)</t>
  </si>
  <si>
    <t>Progress Project ISO 9001
PT. MAJUPERKASA
(data: 30 MEI 2022)</t>
  </si>
  <si>
    <t>ASAMA</t>
  </si>
  <si>
    <t>Training New FMEA</t>
  </si>
  <si>
    <t>KOZA SINAR ALUM</t>
  </si>
  <si>
    <t xml:space="preserve">Training ISO 9001 </t>
  </si>
  <si>
    <t>SUMIDEN SERASI</t>
  </si>
  <si>
    <t>BANGUN NIAGA</t>
  </si>
  <si>
    <t>CLIENT BARU</t>
  </si>
  <si>
    <t>SUDAH BERJALAN 12 Mandays ( Termasuk Amdani )</t>
  </si>
  <si>
    <t>OPEN untuk Audit SMAP</t>
  </si>
  <si>
    <t>MAJU  PERKASA</t>
  </si>
  <si>
    <t>YANGTZE OPTICS INDONESIA</t>
  </si>
  <si>
    <t>Training ISO 9001</t>
  </si>
  <si>
    <t>Ikut Sales</t>
  </si>
  <si>
    <t>HAND OVER , BARU 14 X VISIT SAMPAI BULAN MEI 2022 ( Bulan Maret ada 4 mandays visit pak Yasin)</t>
  </si>
  <si>
    <t>:  30 JULI 2022</t>
  </si>
  <si>
    <t>-</t>
  </si>
  <si>
    <t xml:space="preserve">SAITAMA STAMPING </t>
  </si>
  <si>
    <t>Training IATF</t>
  </si>
  <si>
    <t>BRIKS KONSTRUKSI</t>
  </si>
  <si>
    <t>Develop ISO 9001</t>
  </si>
  <si>
    <t>BOLTZ</t>
  </si>
  <si>
    <t>IHT RISK MANAJEMEN</t>
  </si>
  <si>
    <t>BELLSONICA</t>
  </si>
  <si>
    <t>IHT IQA</t>
  </si>
  <si>
    <t>HERBA UTAMA GAP ANALISIS + AUDIT</t>
  </si>
  <si>
    <t>KIMIA FARMA + KIMIA FARMA DIAGNOSTIK</t>
  </si>
  <si>
    <t>BRIKS</t>
  </si>
  <si>
    <t>WKRS</t>
  </si>
  <si>
    <t>Audit Integrasi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</si>
</sst>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b/>
      <sz val="2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Adobe Gothic Std B"/>
      <family val="2"/>
      <charset val="128"/>
    </font>
    <font>
      <sz val="14"/>
      <name val="Garamond"/>
      <family val="1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theme="1"/>
      <name val="Garamond"/>
      <family val="1"/>
    </font>
    <font>
      <b/>
      <sz val="8"/>
      <color theme="1"/>
      <name val="Garamond"/>
      <family val="1"/>
    </font>
    <font>
      <sz val="16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indexed="64"/>
      </top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double">
        <color rgb="FFFF0000"/>
      </left>
      <right/>
      <top/>
      <bottom style="medium">
        <color indexed="64"/>
      </bottom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auto="1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rgb="FF0000FF"/>
      </left>
      <right/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/>
      <bottom style="thin">
        <color auto="1"/>
      </bottom>
      <diagonal/>
    </border>
    <border>
      <left style="double">
        <color rgb="FFFF0000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/>
      <diagonal/>
    </border>
    <border>
      <left style="double">
        <color rgb="FFFF0000"/>
      </left>
      <right style="thin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/>
      <bottom/>
      <diagonal/>
    </border>
    <border>
      <left style="thin">
        <color theme="1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/>
      <top style="medium">
        <color theme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double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double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6" fillId="0" borderId="0"/>
  </cellStyleXfs>
  <cellXfs count="442">
    <xf numFmtId="0" fontId="0" fillId="0" borderId="0" xfId="0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14" fillId="0" borderId="0" xfId="0" applyFont="1"/>
    <xf numFmtId="0" fontId="14" fillId="0" borderId="21" xfId="0" applyFont="1" applyBorder="1"/>
    <xf numFmtId="0" fontId="0" fillId="0" borderId="0" xfId="0" applyAlignment="1">
      <alignment vertical="center"/>
    </xf>
    <xf numFmtId="0" fontId="25" fillId="0" borderId="1" xfId="0" applyFont="1" applyBorder="1" applyAlignment="1">
      <alignment horizontal="center" vertical="center"/>
    </xf>
    <xf numFmtId="17" fontId="4" fillId="0" borderId="1" xfId="0" quotePrefix="1" applyNumberFormat="1" applyFont="1" applyBorder="1" applyAlignment="1">
      <alignment horizontal="center" vertical="center" wrapText="1"/>
    </xf>
    <xf numFmtId="0" fontId="16" fillId="0" borderId="0" xfId="4" applyFont="1"/>
    <xf numFmtId="0" fontId="16" fillId="0" borderId="0" xfId="4" applyFont="1" applyAlignment="1">
      <alignment vertical="center"/>
    </xf>
    <xf numFmtId="17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Border="1"/>
    <xf numFmtId="17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5" fillId="0" borderId="0" xfId="0" applyFont="1"/>
    <xf numFmtId="0" fontId="1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21" xfId="0" applyFont="1" applyFill="1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25" xfId="0" applyBorder="1"/>
    <xf numFmtId="0" fontId="15" fillId="0" borderId="0" xfId="0" applyFont="1" applyAlignment="1">
      <alignment horizontal="center"/>
    </xf>
    <xf numFmtId="17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0" fillId="0" borderId="7" xfId="0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30" xfId="0" applyBorder="1" applyAlignment="1">
      <alignment vertical="top"/>
    </xf>
    <xf numFmtId="0" fontId="0" fillId="0" borderId="28" xfId="0" applyBorder="1" applyAlignment="1">
      <alignment vertical="top"/>
    </xf>
    <xf numFmtId="0" fontId="23" fillId="0" borderId="26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0" fillId="0" borderId="0" xfId="0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vertical="center"/>
    </xf>
    <xf numFmtId="0" fontId="0" fillId="0" borderId="34" xfId="0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 wrapText="1"/>
    </xf>
    <xf numFmtId="9" fontId="15" fillId="0" borderId="19" xfId="1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0" fontId="27" fillId="0" borderId="38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 wrapText="1"/>
    </xf>
    <xf numFmtId="0" fontId="5" fillId="0" borderId="5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0" fontId="15" fillId="0" borderId="59" xfId="0" applyFont="1" applyFill="1" applyBorder="1" applyAlignment="1">
      <alignment horizontal="center" vertical="center"/>
    </xf>
    <xf numFmtId="0" fontId="32" fillId="0" borderId="12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15" fillId="0" borderId="49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" fontId="31" fillId="0" borderId="0" xfId="0" quotePrefix="1" applyNumberFormat="1" applyFont="1" applyFill="1" applyBorder="1" applyAlignment="1">
      <alignment horizontal="center" vertical="center" wrapText="1"/>
    </xf>
    <xf numFmtId="0" fontId="28" fillId="0" borderId="71" xfId="0" applyFont="1" applyFill="1" applyBorder="1" applyAlignment="1">
      <alignment horizontal="left" vertical="top" wrapText="1"/>
    </xf>
    <xf numFmtId="0" fontId="28" fillId="0" borderId="7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 wrapText="1"/>
    </xf>
    <xf numFmtId="0" fontId="0" fillId="3" borderId="0" xfId="0" applyFill="1"/>
    <xf numFmtId="0" fontId="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8" fillId="3" borderId="18" xfId="0" applyFont="1" applyFill="1" applyBorder="1" applyAlignment="1">
      <alignment horizontal="center" vertical="center"/>
    </xf>
    <xf numFmtId="0" fontId="23" fillId="3" borderId="30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8" fillId="3" borderId="19" xfId="0" applyFont="1" applyFill="1" applyBorder="1" applyAlignment="1">
      <alignment horizontal="center" vertical="center"/>
    </xf>
    <xf numFmtId="9" fontId="15" fillId="3" borderId="19" xfId="1" applyNumberFormat="1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38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77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15" fillId="0" borderId="7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15" fillId="0" borderId="62" xfId="0" applyFont="1" applyFill="1" applyBorder="1" applyAlignment="1">
      <alignment horizontal="center" vertical="center"/>
    </xf>
    <xf numFmtId="0" fontId="27" fillId="3" borderId="47" xfId="0" applyFont="1" applyFill="1" applyBorder="1" applyAlignment="1">
      <alignment horizontal="center" vertical="center"/>
    </xf>
    <xf numFmtId="0" fontId="0" fillId="0" borderId="82" xfId="0" applyBorder="1" applyAlignment="1">
      <alignment horizontal="left" vertical="center" wrapText="1"/>
    </xf>
    <xf numFmtId="0" fontId="11" fillId="0" borderId="83" xfId="0" applyFont="1" applyBorder="1" applyAlignment="1">
      <alignment horizontal="center" vertical="center"/>
    </xf>
    <xf numFmtId="0" fontId="27" fillId="3" borderId="84" xfId="0" applyFont="1" applyFill="1" applyBorder="1" applyAlignment="1">
      <alignment horizontal="center" vertical="center"/>
    </xf>
    <xf numFmtId="0" fontId="27" fillId="3" borderId="83" xfId="0" applyFont="1" applyFill="1" applyBorder="1" applyAlignment="1">
      <alignment horizontal="center" vertical="center"/>
    </xf>
    <xf numFmtId="0" fontId="27" fillId="3" borderId="85" xfId="0" applyFont="1" applyFill="1" applyBorder="1" applyAlignment="1">
      <alignment horizontal="center" vertical="center"/>
    </xf>
    <xf numFmtId="0" fontId="27" fillId="0" borderId="83" xfId="0" applyFont="1" applyFill="1" applyBorder="1" applyAlignment="1">
      <alignment horizontal="center" vertical="center"/>
    </xf>
    <xf numFmtId="0" fontId="15" fillId="0" borderId="84" xfId="0" applyFont="1" applyFill="1" applyBorder="1" applyAlignment="1">
      <alignment horizontal="center" vertical="center"/>
    </xf>
    <xf numFmtId="0" fontId="15" fillId="0" borderId="83" xfId="0" applyFont="1" applyFill="1" applyBorder="1" applyAlignment="1">
      <alignment horizontal="center" vertical="center"/>
    </xf>
    <xf numFmtId="0" fontId="15" fillId="0" borderId="87" xfId="0" applyFont="1" applyFill="1" applyBorder="1" applyAlignment="1">
      <alignment horizontal="center" vertical="center"/>
    </xf>
    <xf numFmtId="0" fontId="15" fillId="0" borderId="86" xfId="0" applyFont="1" applyFill="1" applyBorder="1" applyAlignment="1">
      <alignment horizontal="center" vertical="center"/>
    </xf>
    <xf numFmtId="0" fontId="23" fillId="3" borderId="90" xfId="0" applyFont="1" applyFill="1" applyBorder="1" applyAlignment="1">
      <alignment horizontal="left" vertical="center" wrapText="1"/>
    </xf>
    <xf numFmtId="0" fontId="23" fillId="0" borderId="90" xfId="0" applyFont="1" applyFill="1" applyBorder="1" applyAlignment="1">
      <alignment horizontal="left" vertical="center" wrapText="1"/>
    </xf>
    <xf numFmtId="0" fontId="0" fillId="0" borderId="104" xfId="0" applyBorder="1" applyAlignment="1">
      <alignment horizontal="center" vertical="center"/>
    </xf>
    <xf numFmtId="0" fontId="32" fillId="0" borderId="6" xfId="0" applyFont="1" applyBorder="1" applyAlignment="1">
      <alignment vertical="top" wrapText="1"/>
    </xf>
    <xf numFmtId="0" fontId="0" fillId="0" borderId="33" xfId="0" applyBorder="1" applyAlignment="1">
      <alignment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22" fillId="0" borderId="52" xfId="0" applyFont="1" applyFill="1" applyBorder="1" applyAlignment="1">
      <alignment horizontal="center" vertical="center"/>
    </xf>
    <xf numFmtId="0" fontId="22" fillId="0" borderId="5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0" borderId="61" xfId="0" applyFont="1" applyFill="1" applyBorder="1" applyAlignment="1">
      <alignment horizontal="center" vertical="center"/>
    </xf>
    <xf numFmtId="0" fontId="22" fillId="0" borderId="62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55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6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18" fillId="0" borderId="6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17" fillId="0" borderId="64" xfId="0" applyFont="1" applyFill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3" fillId="0" borderId="105" xfId="0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center" vertical="center"/>
    </xf>
    <xf numFmtId="0" fontId="0" fillId="0" borderId="106" xfId="0" applyBorder="1" applyAlignment="1">
      <alignment horizontal="left" vertical="center" wrapText="1"/>
    </xf>
    <xf numFmtId="0" fontId="27" fillId="0" borderId="63" xfId="0" applyFont="1" applyFill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7" fillId="0" borderId="98" xfId="0" applyFont="1" applyFill="1" applyBorder="1" applyAlignment="1">
      <alignment horizontal="center" vertical="center"/>
    </xf>
    <xf numFmtId="9" fontId="15" fillId="0" borderId="108" xfId="1" applyNumberFormat="1" applyFont="1" applyFill="1" applyBorder="1" applyAlignment="1">
      <alignment horizontal="center" vertical="center"/>
    </xf>
    <xf numFmtId="9" fontId="23" fillId="0" borderId="108" xfId="0" applyNumberFormat="1" applyFont="1" applyFill="1" applyBorder="1" applyAlignment="1">
      <alignment horizontal="center" vertical="center"/>
    </xf>
    <xf numFmtId="9" fontId="15" fillId="0" borderId="7" xfId="1" applyNumberFormat="1" applyFont="1" applyFill="1" applyBorder="1" applyAlignment="1">
      <alignment horizontal="center" vertical="center"/>
    </xf>
    <xf numFmtId="9" fontId="15" fillId="0" borderId="109" xfId="1" applyNumberFormat="1" applyFont="1" applyFill="1" applyBorder="1" applyAlignment="1">
      <alignment horizontal="center" vertical="center"/>
    </xf>
    <xf numFmtId="9" fontId="15" fillId="0" borderId="110" xfId="1" applyNumberFormat="1" applyFont="1" applyFill="1" applyBorder="1" applyAlignment="1">
      <alignment horizontal="center" vertical="center"/>
    </xf>
    <xf numFmtId="9" fontId="15" fillId="3" borderId="72" xfId="1" applyNumberFormat="1" applyFont="1" applyFill="1" applyBorder="1" applyAlignment="1">
      <alignment horizontal="center" vertical="center"/>
    </xf>
    <xf numFmtId="9" fontId="15" fillId="3" borderId="109" xfId="1" applyNumberFormat="1" applyFont="1" applyFill="1" applyBorder="1" applyAlignment="1">
      <alignment horizontal="center" vertical="center"/>
    </xf>
    <xf numFmtId="9" fontId="15" fillId="3" borderId="108" xfId="1" applyNumberFormat="1" applyFont="1" applyFill="1" applyBorder="1" applyAlignment="1">
      <alignment horizontal="center" vertical="center"/>
    </xf>
    <xf numFmtId="0" fontId="22" fillId="0" borderId="116" xfId="0" applyFont="1" applyBorder="1" applyAlignment="1">
      <alignment horizontal="center" vertical="center"/>
    </xf>
    <xf numFmtId="0" fontId="22" fillId="0" borderId="117" xfId="0" applyFont="1" applyBorder="1" applyAlignment="1">
      <alignment horizontal="center" vertical="center"/>
    </xf>
    <xf numFmtId="0" fontId="22" fillId="0" borderId="113" xfId="0" applyFont="1" applyFill="1" applyBorder="1" applyAlignment="1">
      <alignment horizontal="center" vertical="center"/>
    </xf>
    <xf numFmtId="9" fontId="23" fillId="3" borderId="118" xfId="0" applyNumberFormat="1" applyFont="1" applyFill="1" applyBorder="1" applyAlignment="1">
      <alignment horizontal="center" vertical="center"/>
    </xf>
    <xf numFmtId="0" fontId="23" fillId="3" borderId="114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9" fontId="23" fillId="3" borderId="119" xfId="0" applyNumberFormat="1" applyFont="1" applyFill="1" applyBorder="1" applyAlignment="1">
      <alignment horizontal="center" vertical="center"/>
    </xf>
    <xf numFmtId="0" fontId="23" fillId="3" borderId="98" xfId="0" applyFont="1" applyFill="1" applyBorder="1" applyAlignment="1">
      <alignment horizontal="center" vertical="center"/>
    </xf>
    <xf numFmtId="0" fontId="23" fillId="0" borderId="98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9" fontId="23" fillId="0" borderId="119" xfId="0" applyNumberFormat="1" applyFont="1" applyFill="1" applyBorder="1" applyAlignment="1">
      <alignment horizontal="center" vertical="center"/>
    </xf>
    <xf numFmtId="9" fontId="23" fillId="0" borderId="110" xfId="0" applyNumberFormat="1" applyFont="1" applyFill="1" applyBorder="1" applyAlignment="1">
      <alignment horizontal="center" vertical="center"/>
    </xf>
    <xf numFmtId="9" fontId="23" fillId="0" borderId="7" xfId="0" applyNumberFormat="1" applyFont="1" applyFill="1" applyBorder="1" applyAlignment="1">
      <alignment horizontal="center" vertical="center"/>
    </xf>
    <xf numFmtId="0" fontId="23" fillId="0" borderId="121" xfId="0" applyFont="1" applyFill="1" applyBorder="1" applyAlignment="1">
      <alignment horizontal="left" vertical="top" wrapText="1"/>
    </xf>
    <xf numFmtId="0" fontId="23" fillId="0" borderId="120" xfId="0" applyFont="1" applyFill="1" applyBorder="1" applyAlignment="1">
      <alignment horizontal="left" vertical="center" wrapText="1"/>
    </xf>
    <xf numFmtId="0" fontId="23" fillId="0" borderId="46" xfId="0" applyFont="1" applyFill="1" applyBorder="1" applyAlignment="1">
      <alignment horizontal="left" vertical="center" wrapText="1"/>
    </xf>
    <xf numFmtId="0" fontId="23" fillId="0" borderId="119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9" fontId="8" fillId="0" borderId="46" xfId="0" applyNumberFormat="1" applyFont="1" applyBorder="1" applyAlignment="1">
      <alignment horizontal="center" vertical="center"/>
    </xf>
    <xf numFmtId="9" fontId="8" fillId="0" borderId="47" xfId="0" applyNumberFormat="1" applyFont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17" fontId="22" fillId="0" borderId="9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22" fillId="0" borderId="94" xfId="0" applyNumberFormat="1" applyFont="1" applyBorder="1" applyAlignment="1">
      <alignment horizontal="center" vertical="center"/>
    </xf>
    <xf numFmtId="17" fontId="22" fillId="0" borderId="9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8" fillId="0" borderId="5" xfId="0" quotePrefix="1" applyNumberFormat="1" applyFont="1" applyBorder="1" applyAlignment="1">
      <alignment horizontal="left" vertical="center"/>
    </xf>
    <xf numFmtId="164" fontId="8" fillId="0" borderId="25" xfId="0" applyNumberFormat="1" applyFont="1" applyBorder="1" applyAlignment="1">
      <alignment horizontal="left" vertical="center"/>
    </xf>
    <xf numFmtId="164" fontId="8" fillId="0" borderId="45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9" fontId="3" fillId="0" borderId="100" xfId="1" applyFont="1" applyFill="1" applyBorder="1" applyAlignment="1">
      <alignment horizontal="center" vertical="center"/>
    </xf>
    <xf numFmtId="17" fontId="22" fillId="0" borderId="9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9" fontId="3" fillId="0" borderId="28" xfId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9" fontId="3" fillId="0" borderId="100" xfId="1" applyFont="1" applyBorder="1" applyAlignment="1">
      <alignment horizontal="center" vertical="center"/>
    </xf>
    <xf numFmtId="9" fontId="3" fillId="0" borderId="103" xfId="1" applyFont="1" applyBorder="1" applyAlignment="1">
      <alignment horizontal="center" vertical="center"/>
    </xf>
    <xf numFmtId="17" fontId="22" fillId="0" borderId="95" xfId="0" applyNumberFormat="1" applyFont="1" applyBorder="1" applyAlignment="1">
      <alignment horizontal="center" vertical="center"/>
    </xf>
    <xf numFmtId="9" fontId="3" fillId="0" borderId="102" xfId="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9" fontId="3" fillId="0" borderId="19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" fontId="22" fillId="0" borderId="17" xfId="0" applyNumberFormat="1" applyFont="1" applyBorder="1" applyAlignment="1">
      <alignment horizontal="center" vertical="center"/>
    </xf>
    <xf numFmtId="17" fontId="22" fillId="0" borderId="51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64" fontId="15" fillId="0" borderId="11" xfId="0" applyNumberFormat="1" applyFont="1" applyBorder="1" applyAlignment="1">
      <alignment horizontal="left" vertical="center"/>
    </xf>
    <xf numFmtId="164" fontId="15" fillId="0" borderId="16" xfId="0" applyNumberFormat="1" applyFont="1" applyBorder="1" applyAlignment="1">
      <alignment horizontal="left" vertical="center"/>
    </xf>
    <xf numFmtId="164" fontId="15" fillId="0" borderId="49" xfId="0" applyNumberFormat="1" applyFont="1" applyBorder="1" applyAlignment="1">
      <alignment horizontal="left" vertical="center"/>
    </xf>
    <xf numFmtId="9" fontId="17" fillId="0" borderId="20" xfId="0" applyNumberFormat="1" applyFont="1" applyBorder="1" applyAlignment="1">
      <alignment horizontal="center" vertical="center"/>
    </xf>
    <xf numFmtId="9" fontId="17" fillId="0" borderId="21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17" fontId="22" fillId="0" borderId="17" xfId="0" applyNumberFormat="1" applyFont="1" applyFill="1" applyBorder="1" applyAlignment="1">
      <alignment horizontal="center" vertical="center"/>
    </xf>
    <xf numFmtId="17" fontId="22" fillId="0" borderId="51" xfId="0" applyNumberFormat="1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164" fontId="6" fillId="0" borderId="111" xfId="0" applyNumberFormat="1" applyFont="1" applyBorder="1" applyAlignment="1">
      <alignment horizontal="center" vertical="center" wrapText="1"/>
    </xf>
    <xf numFmtId="164" fontId="6" fillId="0" borderId="108" xfId="0" applyNumberFormat="1" applyFont="1" applyBorder="1" applyAlignment="1">
      <alignment horizontal="center" vertical="center" wrapText="1"/>
    </xf>
    <xf numFmtId="164" fontId="6" fillId="0" borderId="112" xfId="0" applyNumberFormat="1" applyFont="1" applyBorder="1" applyAlignment="1">
      <alignment horizontal="center" vertical="center" wrapText="1"/>
    </xf>
    <xf numFmtId="0" fontId="20" fillId="0" borderId="98" xfId="0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20" fillId="0" borderId="28" xfId="0" applyFont="1" applyBorder="1" applyAlignment="1">
      <alignment horizontal="right" vertical="center"/>
    </xf>
    <xf numFmtId="164" fontId="19" fillId="0" borderId="98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164" fontId="19" fillId="0" borderId="28" xfId="0" applyNumberFormat="1" applyFont="1" applyBorder="1" applyAlignment="1">
      <alignment horizontal="right" vertical="center"/>
    </xf>
    <xf numFmtId="164" fontId="17" fillId="0" borderId="113" xfId="0" applyNumberFormat="1" applyFont="1" applyBorder="1" applyAlignment="1">
      <alignment horizontal="right" vertical="center"/>
    </xf>
    <xf numFmtId="164" fontId="17" fillId="0" borderId="23" xfId="0" applyNumberFormat="1" applyFont="1" applyBorder="1" applyAlignment="1">
      <alignment horizontal="right" vertical="center"/>
    </xf>
    <xf numFmtId="164" fontId="17" fillId="0" borderId="32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7" fontId="22" fillId="0" borderId="78" xfId="0" applyNumberFormat="1" applyFont="1" applyBorder="1" applyAlignment="1">
      <alignment horizontal="center" vertical="center"/>
    </xf>
    <xf numFmtId="17" fontId="22" fillId="0" borderId="76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" fontId="22" fillId="0" borderId="12" xfId="0" applyNumberFormat="1" applyFont="1" applyBorder="1" applyAlignment="1">
      <alignment horizontal="center" vertical="center"/>
    </xf>
    <xf numFmtId="17" fontId="22" fillId="0" borderId="11" xfId="0" applyNumberFormat="1" applyFont="1" applyBorder="1" applyAlignment="1">
      <alignment horizontal="center" vertical="center"/>
    </xf>
    <xf numFmtId="17" fontId="22" fillId="0" borderId="12" xfId="0" applyNumberFormat="1" applyFont="1" applyFill="1" applyBorder="1" applyAlignment="1">
      <alignment horizontal="center" vertical="center"/>
    </xf>
    <xf numFmtId="17" fontId="22" fillId="0" borderId="40" xfId="0" applyNumberFormat="1" applyFont="1" applyFill="1" applyBorder="1" applyAlignment="1">
      <alignment horizontal="center" vertical="center"/>
    </xf>
    <xf numFmtId="17" fontId="22" fillId="0" borderId="40" xfId="0" applyNumberFormat="1" applyFont="1" applyBorder="1" applyAlignment="1">
      <alignment horizontal="center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left" vertical="center"/>
    </xf>
    <xf numFmtId="0" fontId="23" fillId="3" borderId="12" xfId="0" applyFont="1" applyFill="1" applyBorder="1" applyAlignment="1">
      <alignment horizontal="left" vertical="center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07" xfId="0" applyFont="1" applyFill="1" applyBorder="1" applyAlignment="1">
      <alignment horizontal="center" vertical="center" wrapText="1"/>
    </xf>
    <xf numFmtId="9" fontId="17" fillId="0" borderId="44" xfId="0" applyNumberFormat="1" applyFont="1" applyBorder="1" applyAlignment="1">
      <alignment horizontal="center" vertical="center"/>
    </xf>
    <xf numFmtId="9" fontId="15" fillId="0" borderId="98" xfId="0" applyNumberFormat="1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left" vertical="center"/>
    </xf>
    <xf numFmtId="9" fontId="15" fillId="0" borderId="2" xfId="0" applyNumberFormat="1" applyFont="1" applyBorder="1" applyAlignment="1">
      <alignment horizontal="left" vertical="center"/>
    </xf>
    <xf numFmtId="9" fontId="15" fillId="0" borderId="97" xfId="0" applyNumberFormat="1" applyFont="1" applyBorder="1" applyAlignment="1">
      <alignment horizontal="left" vertical="center"/>
    </xf>
    <xf numFmtId="9" fontId="15" fillId="0" borderId="4" xfId="0" applyNumberFormat="1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/>
    </xf>
    <xf numFmtId="9" fontId="8" fillId="0" borderId="91" xfId="0" applyNumberFormat="1" applyFont="1" applyBorder="1" applyAlignment="1">
      <alignment horizontal="center" vertical="center"/>
    </xf>
    <xf numFmtId="9" fontId="8" fillId="0" borderId="92" xfId="0" applyNumberFormat="1" applyFont="1" applyBorder="1" applyAlignment="1">
      <alignment horizontal="center" vertical="center"/>
    </xf>
    <xf numFmtId="9" fontId="8" fillId="0" borderId="9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47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9" fontId="15" fillId="0" borderId="99" xfId="0" applyNumberFormat="1" applyFont="1" applyBorder="1" applyAlignment="1">
      <alignment horizontal="left" vertical="center"/>
    </xf>
    <xf numFmtId="9" fontId="15" fillId="0" borderId="100" xfId="0" applyNumberFormat="1" applyFont="1" applyBorder="1" applyAlignment="1">
      <alignment horizontal="left" vertical="center"/>
    </xf>
    <xf numFmtId="9" fontId="15" fillId="0" borderId="101" xfId="0" applyNumberFormat="1" applyFont="1" applyBorder="1" applyAlignment="1">
      <alignment horizontal="left" vertical="center"/>
    </xf>
    <xf numFmtId="9" fontId="15" fillId="0" borderId="98" xfId="0" applyNumberFormat="1" applyFont="1" applyFill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9" fontId="15" fillId="0" borderId="2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25" fillId="0" borderId="1" xfId="1" applyFont="1" applyBorder="1" applyAlignment="1">
      <alignment horizontal="center"/>
    </xf>
    <xf numFmtId="17" fontId="25" fillId="2" borderId="1" xfId="0" quotePrefix="1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quotePrefix="1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6" fontId="25" fillId="2" borderId="1" xfId="0" quotePrefix="1" applyNumberFormat="1" applyFont="1" applyFill="1" applyBorder="1" applyAlignment="1">
      <alignment horizontal="center"/>
    </xf>
    <xf numFmtId="17" fontId="25" fillId="2" borderId="2" xfId="0" quotePrefix="1" applyNumberFormat="1" applyFont="1" applyFill="1" applyBorder="1" applyAlignment="1">
      <alignment horizontal="center"/>
    </xf>
    <xf numFmtId="17" fontId="25" fillId="2" borderId="7" xfId="0" quotePrefix="1" applyNumberFormat="1" applyFont="1" applyFill="1" applyBorder="1" applyAlignment="1">
      <alignment horizontal="center"/>
    </xf>
    <xf numFmtId="17" fontId="25" fillId="2" borderId="3" xfId="0" quotePrefix="1" applyNumberFormat="1" applyFont="1" applyFill="1" applyBorder="1" applyAlignment="1">
      <alignment horizontal="center"/>
    </xf>
    <xf numFmtId="0" fontId="25" fillId="2" borderId="2" xfId="0" quotePrefix="1" applyFont="1" applyFill="1" applyBorder="1" applyAlignment="1">
      <alignment horizontal="center"/>
    </xf>
    <xf numFmtId="0" fontId="25" fillId="2" borderId="7" xfId="0" quotePrefix="1" applyFont="1" applyFill="1" applyBorder="1" applyAlignment="1">
      <alignment horizontal="center"/>
    </xf>
    <xf numFmtId="0" fontId="25" fillId="2" borderId="3" xfId="0" quotePrefix="1" applyFont="1" applyFill="1" applyBorder="1" applyAlignment="1">
      <alignment horizontal="center"/>
    </xf>
    <xf numFmtId="16" fontId="25" fillId="2" borderId="2" xfId="0" quotePrefix="1" applyNumberFormat="1" applyFont="1" applyFill="1" applyBorder="1" applyAlignment="1">
      <alignment horizontal="center"/>
    </xf>
    <xf numFmtId="0" fontId="25" fillId="0" borderId="1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1" fontId="25" fillId="0" borderId="7" xfId="1" applyNumberFormat="1" applyFont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0" borderId="1" xfId="1" quotePrefix="1" applyNumberFormat="1" applyFont="1" applyBorder="1" applyAlignment="1">
      <alignment horizontal="center"/>
    </xf>
    <xf numFmtId="17" fontId="31" fillId="0" borderId="0" xfId="0" quotePrefix="1" applyNumberFormat="1" applyFont="1" applyFill="1" applyBorder="1" applyAlignment="1">
      <alignment horizontal="center" vertical="center" wrapText="1"/>
    </xf>
    <xf numFmtId="0" fontId="31" fillId="0" borderId="0" xfId="0" quotePrefix="1" applyFont="1" applyFill="1" applyBorder="1" applyAlignment="1">
      <alignment horizontal="center" vertical="center" wrapText="1"/>
    </xf>
    <xf numFmtId="1" fontId="25" fillId="0" borderId="1" xfId="1" applyNumberFormat="1" applyFont="1" applyBorder="1" applyAlignment="1">
      <alignment horizontal="center"/>
    </xf>
    <xf numFmtId="1" fontId="25" fillId="0" borderId="1" xfId="1" quotePrefix="1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9" fontId="25" fillId="0" borderId="2" xfId="1" applyFont="1" applyBorder="1" applyAlignment="1">
      <alignment horizontal="center"/>
    </xf>
    <xf numFmtId="9" fontId="25" fillId="0" borderId="7" xfId="1" applyFont="1" applyBorder="1" applyAlignment="1">
      <alignment horizontal="center"/>
    </xf>
    <xf numFmtId="9" fontId="25" fillId="0" borderId="3" xfId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" fontId="25" fillId="0" borderId="0" xfId="0" quotePrefix="1" applyNumberFormat="1" applyFont="1" applyFill="1" applyBorder="1" applyAlignment="1">
      <alignment horizontal="center"/>
    </xf>
    <xf numFmtId="9" fontId="25" fillId="0" borderId="0" xfId="1" applyFont="1" applyFill="1" applyBorder="1" applyAlignment="1">
      <alignment horizontal="center"/>
    </xf>
    <xf numFmtId="17" fontId="25" fillId="2" borderId="72" xfId="0" quotePrefix="1" applyNumberFormat="1" applyFont="1" applyFill="1" applyBorder="1" applyAlignment="1">
      <alignment horizontal="center"/>
    </xf>
    <xf numFmtId="17" fontId="25" fillId="2" borderId="16" xfId="0" quotePrefix="1" applyNumberFormat="1" applyFont="1" applyFill="1" applyBorder="1" applyAlignment="1">
      <alignment horizontal="center"/>
    </xf>
    <xf numFmtId="17" fontId="25" fillId="2" borderId="12" xfId="0" quotePrefix="1" applyNumberFormat="1" applyFont="1" applyFill="1" applyBorder="1" applyAlignment="1">
      <alignment horizontal="center"/>
    </xf>
    <xf numFmtId="17" fontId="25" fillId="2" borderId="11" xfId="0" quotePrefix="1" applyNumberFormat="1" applyFont="1" applyFill="1" applyBorder="1" applyAlignment="1">
      <alignment horizontal="center"/>
    </xf>
    <xf numFmtId="17" fontId="25" fillId="2" borderId="73" xfId="0" quotePrefix="1" applyNumberFormat="1" applyFont="1" applyFill="1" applyBorder="1" applyAlignment="1">
      <alignment horizontal="center"/>
    </xf>
    <xf numFmtId="9" fontId="25" fillId="0" borderId="19" xfId="1" applyFont="1" applyBorder="1" applyAlignment="1">
      <alignment horizontal="center"/>
    </xf>
    <xf numFmtId="9" fontId="25" fillId="0" borderId="28" xfId="1" applyFont="1" applyBorder="1" applyAlignment="1">
      <alignment horizontal="center"/>
    </xf>
    <xf numFmtId="9" fontId="25" fillId="0" borderId="29" xfId="1" applyFont="1" applyBorder="1" applyAlignment="1">
      <alignment horizontal="center"/>
    </xf>
    <xf numFmtId="9" fontId="25" fillId="0" borderId="23" xfId="1" applyFont="1" applyBorder="1" applyAlignment="1">
      <alignment horizontal="center"/>
    </xf>
    <xf numFmtId="9" fontId="25" fillId="0" borderId="32" xfId="1" applyFont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Percent" xfId="1" builtinId="5"/>
    <cellStyle name="Percent 2" xfId="3" xr:uid="{00000000-0005-0000-0000-000004000000}"/>
  </cellStyles>
  <dxfs count="0"/>
  <tableStyles count="0" defaultTableStyle="TableStyleMedium2" defaultPivotStyle="PivotStyleLight16"/>
  <colors>
    <mruColors>
      <color rgb="FFBBD9F1"/>
      <color rgb="FF33CC33"/>
      <color rgb="FF00FF00"/>
      <color rgb="FF9966FF"/>
      <color rgb="FF6EDF41"/>
      <color rgb="FFFF3399"/>
      <color rgb="FFCC00FF"/>
      <color rgb="FF00FF99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'FORMAT JULI 22'!$E$69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JULI 22'!$J$66:$AG$66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'FORMAT JULI 22'!$J$69:$AG$69</c:f>
              <c:numCache>
                <c:formatCode>0%</c:formatCode>
                <c:ptCount val="24"/>
                <c:pt idx="0">
                  <c:v>1</c:v>
                </c:pt>
                <c:pt idx="2">
                  <c:v>0.88888888888888884</c:v>
                </c:pt>
                <c:pt idx="4">
                  <c:v>1</c:v>
                </c:pt>
                <c:pt idx="6">
                  <c:v>1.263157894736842</c:v>
                </c:pt>
                <c:pt idx="8">
                  <c:v>1.0666666666666667</c:v>
                </c:pt>
                <c:pt idx="10">
                  <c:v>1.0476190476190477</c:v>
                </c:pt>
                <c:pt idx="12">
                  <c:v>1.1428571428571428</c:v>
                </c:pt>
                <c:pt idx="14">
                  <c:v>1.1818181818181819</c:v>
                </c:pt>
                <c:pt idx="16">
                  <c:v>1</c:v>
                </c:pt>
                <c:pt idx="18">
                  <c:v>0.63636363636363635</c:v>
                </c:pt>
                <c:pt idx="20">
                  <c:v>0.63636363636363635</c:v>
                </c:pt>
                <c:pt idx="22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772-A781-A6AD0DFE039F}"/>
            </c:ext>
          </c:extLst>
        </c:ser>
        <c:ser>
          <c:idx val="2"/>
          <c:order val="1"/>
          <c:tx>
            <c:strRef>
              <c:f>'FORMAT JULI 22'!$E$71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JULI 22'!$J$66:$AG$66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'FORMAT JULI 22'!$J$71:$AG$71</c:f>
              <c:numCache>
                <c:formatCode>0%</c:formatCode>
                <c:ptCount val="24"/>
                <c:pt idx="0">
                  <c:v>1</c:v>
                </c:pt>
                <c:pt idx="2">
                  <c:v>1</c:v>
                </c:pt>
                <c:pt idx="4">
                  <c:v>1.0909090909090908</c:v>
                </c:pt>
                <c:pt idx="6">
                  <c:v>1</c:v>
                </c:pt>
                <c:pt idx="8">
                  <c:v>0.9375</c:v>
                </c:pt>
                <c:pt idx="10">
                  <c:v>1.0454545454545454</c:v>
                </c:pt>
                <c:pt idx="12">
                  <c:v>0.75</c:v>
                </c:pt>
                <c:pt idx="14">
                  <c:v>0.5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772-A781-A6AD0DFE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9088"/>
        <c:axId val="112180184"/>
      </c:barChart>
      <c:dateAx>
        <c:axId val="15974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184"/>
        <c:crossesAt val="0"/>
        <c:auto val="1"/>
        <c:lblOffset val="100"/>
        <c:baseTimeUnit val="months"/>
      </c:dateAx>
      <c:valAx>
        <c:axId val="112180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9088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TGI!$B$17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TGI!$C$17:$BB$17</c:f>
              <c:numCache>
                <c:formatCode>0%</c:formatCode>
                <c:ptCount val="52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0.93</c:v>
                </c:pt>
                <c:pt idx="44">
                  <c:v>0.97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005-93B8-72741E667224}"/>
            </c:ext>
          </c:extLst>
        </c:ser>
        <c:ser>
          <c:idx val="1"/>
          <c:order val="1"/>
          <c:tx>
            <c:strRef>
              <c:f>TGI!$B$18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88-4005-93B8-72741E667224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8-4005-93B8-72741E667224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88-4005-93B8-72741E667224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88-4005-93B8-72741E667224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88-4005-93B8-72741E667224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88-4005-93B8-72741E66722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TGI!$C$18:$BB$18</c:f>
              <c:numCache>
                <c:formatCode>0%</c:formatCode>
                <c:ptCount val="52"/>
                <c:pt idx="0">
                  <c:v>0.05</c:v>
                </c:pt>
                <c:pt idx="4">
                  <c:v>0.08</c:v>
                </c:pt>
                <c:pt idx="8">
                  <c:v>0.2</c:v>
                </c:pt>
                <c:pt idx="12">
                  <c:v>7.0000000000000007E-2</c:v>
                </c:pt>
                <c:pt idx="16">
                  <c:v>7.0000000000000007E-2</c:v>
                </c:pt>
                <c:pt idx="20">
                  <c:v>7.0000000000000007E-2</c:v>
                </c:pt>
                <c:pt idx="24">
                  <c:v>7.0000000000000007E-2</c:v>
                </c:pt>
                <c:pt idx="28">
                  <c:v>7.0000000000000007E-2</c:v>
                </c:pt>
                <c:pt idx="32">
                  <c:v>7.0000000000000007E-2</c:v>
                </c:pt>
                <c:pt idx="36">
                  <c:v>7.0000000000000007E-2</c:v>
                </c:pt>
                <c:pt idx="40">
                  <c:v>7.0000000000000007E-2</c:v>
                </c:pt>
                <c:pt idx="44">
                  <c:v>7.0000000000000007E-2</c:v>
                </c:pt>
                <c:pt idx="4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88-4005-93B8-72741E66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CEMENTAID!$B$17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CEMENTAID!$C$17:$Z$17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6A8-B196-0B06449DD6C9}"/>
            </c:ext>
          </c:extLst>
        </c:ser>
        <c:ser>
          <c:idx val="1"/>
          <c:order val="1"/>
          <c:tx>
            <c:strRef>
              <c:f>CEMENTAID!$B$18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3-46A8-B196-0B06449DD6C9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3-46A8-B196-0B06449DD6C9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3-46A8-B196-0B06449DD6C9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93-46A8-B196-0B06449DD6C9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3-46A8-B196-0B06449DD6C9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93-46A8-B196-0B06449DD6C9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CEMENTAID!$C$18:$Z$18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0.6</c:v>
                </c:pt>
                <c:pt idx="12">
                  <c:v>0.55000000000000004</c:v>
                </c:pt>
                <c:pt idx="16">
                  <c:v>0.55000000000000004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93-46A8-B196-0B06449D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SMU!$B$17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SMU!$C$17:$Z$17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E85-9707-8877353BF861}"/>
            </c:ext>
          </c:extLst>
        </c:ser>
        <c:ser>
          <c:idx val="1"/>
          <c:order val="1"/>
          <c:tx>
            <c:strRef>
              <c:f>SMU!$B$18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9B-4E85-9707-8877353BF861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B-4E85-9707-8877353BF861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B-4E85-9707-8877353BF861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B-4E85-9707-8877353BF861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B-4E85-9707-8877353BF861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B-4E85-9707-8877353BF861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  <c:pt idx="16">
                  <c:v>0.5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B-4E85-9707-8877353B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621396170076218E-2"/>
          <c:y val="6.1495444186831699E-2"/>
          <c:w val="0.64539496183183098"/>
          <c:h val="0.808814757850133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MAJUPERKASA!$B$17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MAJUPERKASA!$C$17:$R$17</c:f>
              <c:numCache>
                <c:formatCode>0%</c:formatCode>
                <c:ptCount val="16"/>
                <c:pt idx="0">
                  <c:v>0.4</c:v>
                </c:pt>
                <c:pt idx="4">
                  <c:v>0.7</c:v>
                </c:pt>
                <c:pt idx="8">
                  <c:v>0.95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CAC-880B-311515EA94CF}"/>
            </c:ext>
          </c:extLst>
        </c:ser>
        <c:ser>
          <c:idx val="1"/>
          <c:order val="1"/>
          <c:tx>
            <c:strRef>
              <c:f>MAJUPERKASA!$B$18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E6-4CAC-880B-311515EA94CF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E6-4CAC-880B-311515EA94CF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E6-4CAC-880B-311515EA94CF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E6-4CAC-880B-311515EA94CF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MAJUPERKASA!$C$18:$Z$18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6-4CAC-880B-311515EA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Chargable 2022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48953144449104E-2"/>
          <c:y val="0.14430447609390271"/>
          <c:w val="0.8859494020472003"/>
          <c:h val="0.6655912726738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 JULI 22'!$E$73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 JULI 22'!$E$66:$AG$66</c:f>
              <c:strCache>
                <c:ptCount val="28"/>
                <c:pt idx="0">
                  <c:v>BULAN</c:v>
                </c:pt>
                <c:pt idx="5">
                  <c:v>Jan-22</c:v>
                </c:pt>
                <c:pt idx="7">
                  <c:v>Feb-22</c:v>
                </c:pt>
                <c:pt idx="9">
                  <c:v>Mar-22</c:v>
                </c:pt>
                <c:pt idx="11">
                  <c:v>Apr-22</c:v>
                </c:pt>
                <c:pt idx="13">
                  <c:v>May-22</c:v>
                </c:pt>
                <c:pt idx="15">
                  <c:v>Jun-22</c:v>
                </c:pt>
                <c:pt idx="17">
                  <c:v>Jul-22</c:v>
                </c:pt>
                <c:pt idx="19">
                  <c:v>Aug-22</c:v>
                </c:pt>
                <c:pt idx="21">
                  <c:v>Sep-22</c:v>
                </c:pt>
                <c:pt idx="23">
                  <c:v>Oct-22</c:v>
                </c:pt>
                <c:pt idx="25">
                  <c:v>Nov-22</c:v>
                </c:pt>
                <c:pt idx="27">
                  <c:v>Dec-22</c:v>
                </c:pt>
              </c:strCache>
            </c:strRef>
          </c:cat>
          <c:val>
            <c:numRef>
              <c:f>'FORMAT JULI 22'!$E$73:$AG$73</c:f>
              <c:numCache>
                <c:formatCode>0%</c:formatCode>
                <c:ptCount val="29"/>
                <c:pt idx="0">
                  <c:v>0</c:v>
                </c:pt>
                <c:pt idx="5">
                  <c:v>0.8571428571428571</c:v>
                </c:pt>
                <c:pt idx="7">
                  <c:v>0.83333333333333337</c:v>
                </c:pt>
                <c:pt idx="9">
                  <c:v>1</c:v>
                </c:pt>
                <c:pt idx="11">
                  <c:v>1.0526315789473684</c:v>
                </c:pt>
                <c:pt idx="13">
                  <c:v>1</c:v>
                </c:pt>
                <c:pt idx="15">
                  <c:v>1.0952380952380953</c:v>
                </c:pt>
                <c:pt idx="17">
                  <c:v>0.80952380952380953</c:v>
                </c:pt>
                <c:pt idx="19">
                  <c:v>0.59090909090909094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2342160"/>
        <c:axId val="939210832"/>
      </c:barChart>
      <c:lineChart>
        <c:grouping val="standard"/>
        <c:varyColors val="0"/>
        <c:ser>
          <c:idx val="1"/>
          <c:order val="1"/>
          <c:tx>
            <c:strRef>
              <c:f>'FORMAT JULI 22'!$E$74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JULI 22'!$F$66:$AG$66</c:f>
              <c:numCache>
                <c:formatCode>0%</c:formatCode>
                <c:ptCount val="28"/>
                <c:pt idx="4" formatCode="mmm\-yy">
                  <c:v>44562</c:v>
                </c:pt>
                <c:pt idx="6" formatCode="mmm\-yy">
                  <c:v>44593</c:v>
                </c:pt>
                <c:pt idx="8" formatCode="mmm\-yy">
                  <c:v>44621</c:v>
                </c:pt>
                <c:pt idx="10" formatCode="mmm\-yy">
                  <c:v>44652</c:v>
                </c:pt>
                <c:pt idx="12" formatCode="mmm\-yy">
                  <c:v>44682</c:v>
                </c:pt>
                <c:pt idx="14" formatCode="mmm\-yy">
                  <c:v>44713</c:v>
                </c:pt>
                <c:pt idx="16" formatCode="mmm\-yy">
                  <c:v>44743</c:v>
                </c:pt>
                <c:pt idx="18" formatCode="mmm\-yy">
                  <c:v>44774</c:v>
                </c:pt>
                <c:pt idx="20" formatCode="mmm\-yy">
                  <c:v>44805</c:v>
                </c:pt>
                <c:pt idx="22" formatCode="mmm\-yy">
                  <c:v>44835</c:v>
                </c:pt>
                <c:pt idx="24" formatCode="mmm\-yy">
                  <c:v>44866</c:v>
                </c:pt>
                <c:pt idx="26" formatCode="mmm\-yy">
                  <c:v>44896</c:v>
                </c:pt>
              </c:numCache>
            </c:numRef>
          </c:cat>
          <c:val>
            <c:numRef>
              <c:f>'FORMAT JULI 22'!$F$74:$AG$74</c:f>
              <c:numCache>
                <c:formatCode>0%</c:formatCode>
                <c:ptCount val="28"/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  <c:pt idx="24">
                  <c:v>0.85</c:v>
                </c:pt>
                <c:pt idx="2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42160"/>
        <c:axId val="939210832"/>
      </c:lineChart>
      <c:catAx>
        <c:axId val="10023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0832"/>
        <c:crosses val="autoZero"/>
        <c:auto val="1"/>
        <c:lblAlgn val="ctr"/>
        <c:lblOffset val="100"/>
        <c:noMultiLvlLbl val="0"/>
      </c:catAx>
      <c:valAx>
        <c:axId val="939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21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IPM!$B$17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IPM!$C$17:$DV$17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0.15384615384615385</c:v>
                </c:pt>
                <c:pt idx="8">
                  <c:v>0.38461538461538464</c:v>
                </c:pt>
                <c:pt idx="12">
                  <c:v>0.57692307692307687</c:v>
                </c:pt>
                <c:pt idx="16">
                  <c:v>0.80769230769230771</c:v>
                </c:pt>
                <c:pt idx="20">
                  <c:v>0.92307692307692313</c:v>
                </c:pt>
                <c:pt idx="24">
                  <c:v>0.96153846153846156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  <c:pt idx="68">
                  <c:v>1</c:v>
                </c:pt>
                <c:pt idx="72">
                  <c:v>1</c:v>
                </c:pt>
                <c:pt idx="76">
                  <c:v>1</c:v>
                </c:pt>
                <c:pt idx="80">
                  <c:v>1</c:v>
                </c:pt>
                <c:pt idx="84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0">
                  <c:v>1</c:v>
                </c:pt>
                <c:pt idx="104">
                  <c:v>1</c:v>
                </c:pt>
                <c:pt idx="108">
                  <c:v>1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B-4F18-BB9A-9F9DABF1EC4D}"/>
            </c:ext>
          </c:extLst>
        </c:ser>
        <c:ser>
          <c:idx val="1"/>
          <c:order val="1"/>
          <c:tx>
            <c:strRef>
              <c:f>IPM!$B$18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B-4F18-BB9A-9F9DABF1EC4D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B-4F18-BB9A-9F9DABF1EC4D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B-4F18-BB9A-9F9DABF1EC4D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B-4F18-BB9A-9F9DABF1EC4D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B-4F18-BB9A-9F9DABF1EC4D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B-4F18-BB9A-9F9DABF1EC4D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IPM!$C$18:$DV$18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0.11538461538461539</c:v>
                </c:pt>
                <c:pt idx="8">
                  <c:v>0.23076923076923078</c:v>
                </c:pt>
                <c:pt idx="12">
                  <c:v>0.30769230769230771</c:v>
                </c:pt>
                <c:pt idx="16">
                  <c:v>0.34615384615384615</c:v>
                </c:pt>
                <c:pt idx="20">
                  <c:v>0.34615384615384615</c:v>
                </c:pt>
                <c:pt idx="24">
                  <c:v>0.4</c:v>
                </c:pt>
                <c:pt idx="28">
                  <c:v>0.5</c:v>
                </c:pt>
                <c:pt idx="32">
                  <c:v>0.6</c:v>
                </c:pt>
                <c:pt idx="36">
                  <c:v>0.7</c:v>
                </c:pt>
                <c:pt idx="40">
                  <c:v>0.8</c:v>
                </c:pt>
                <c:pt idx="44">
                  <c:v>0.82</c:v>
                </c:pt>
                <c:pt idx="48">
                  <c:v>0.85</c:v>
                </c:pt>
                <c:pt idx="52">
                  <c:v>0.87</c:v>
                </c:pt>
                <c:pt idx="56">
                  <c:v>0.9</c:v>
                </c:pt>
                <c:pt idx="60">
                  <c:v>0.9</c:v>
                </c:pt>
                <c:pt idx="64">
                  <c:v>0.9</c:v>
                </c:pt>
                <c:pt idx="68">
                  <c:v>0.9</c:v>
                </c:pt>
                <c:pt idx="72">
                  <c:v>0.9</c:v>
                </c:pt>
                <c:pt idx="76">
                  <c:v>0.9</c:v>
                </c:pt>
                <c:pt idx="80">
                  <c:v>0.9</c:v>
                </c:pt>
                <c:pt idx="84">
                  <c:v>0.9</c:v>
                </c:pt>
                <c:pt idx="88">
                  <c:v>0.9</c:v>
                </c:pt>
                <c:pt idx="92">
                  <c:v>0.9</c:v>
                </c:pt>
                <c:pt idx="96">
                  <c:v>0.9</c:v>
                </c:pt>
                <c:pt idx="100">
                  <c:v>0.9</c:v>
                </c:pt>
                <c:pt idx="104">
                  <c:v>0.95</c:v>
                </c:pt>
                <c:pt idx="108">
                  <c:v>0.97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B-4F18-BB9A-9F9DABF1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ADVIC!$B$17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ADVIC!$C$17:$AL$17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C-415C-A6A8-25B20AC0B3AA}"/>
            </c:ext>
          </c:extLst>
        </c:ser>
        <c:ser>
          <c:idx val="1"/>
          <c:order val="1"/>
          <c:tx>
            <c:strRef>
              <c:f>ADVIC!$B$18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C-415C-A6A8-25B20AC0B3AA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1C-415C-A6A8-25B20AC0B3AA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C-415C-A6A8-25B20AC0B3AA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1C-415C-A6A8-25B20AC0B3AA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C-415C-A6A8-25B20AC0B3AA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1C-415C-A6A8-25B20AC0B3AA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ADVIC!$C$18:$AL$18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C-415C-A6A8-25B20AC0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ASINUSA!$B$17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ASINUSA!$C$17:$Z$17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0.85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111-B28A-7689FD333748}"/>
            </c:ext>
          </c:extLst>
        </c:ser>
        <c:ser>
          <c:idx val="1"/>
          <c:order val="1"/>
          <c:tx>
            <c:strRef>
              <c:f>ASINUSA!$B$18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F-4111-B28A-7689FD333748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F-4111-B28A-7689FD333748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F-4111-B28A-7689FD333748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F-4111-B28A-7689FD333748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F-4111-B28A-7689FD333748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F-4111-B28A-7689FD333748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F-4111-B28A-7689FD33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NIFCO!$B$17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NIFCO!$C$17:$DN$17</c:f>
              <c:numCache>
                <c:formatCode>General</c:formatCode>
                <c:ptCount val="116"/>
                <c:pt idx="0">
                  <c:v>60</c:v>
                </c:pt>
                <c:pt idx="4">
                  <c:v>75</c:v>
                </c:pt>
                <c:pt idx="8">
                  <c:v>80</c:v>
                </c:pt>
                <c:pt idx="12">
                  <c:v>85</c:v>
                </c:pt>
                <c:pt idx="16">
                  <c:v>90</c:v>
                </c:pt>
                <c:pt idx="20">
                  <c:v>100</c:v>
                </c:pt>
                <c:pt idx="24">
                  <c:v>100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  <c:pt idx="72">
                  <c:v>100</c:v>
                </c:pt>
                <c:pt idx="76">
                  <c:v>100</c:v>
                </c:pt>
                <c:pt idx="80">
                  <c:v>100</c:v>
                </c:pt>
                <c:pt idx="84">
                  <c:v>100</c:v>
                </c:pt>
                <c:pt idx="88">
                  <c:v>100</c:v>
                </c:pt>
                <c:pt idx="92">
                  <c:v>100</c:v>
                </c:pt>
                <c:pt idx="96">
                  <c:v>100</c:v>
                </c:pt>
                <c:pt idx="100">
                  <c:v>100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1-4ADE-99D5-777C2461EC40}"/>
            </c:ext>
          </c:extLst>
        </c:ser>
        <c:ser>
          <c:idx val="1"/>
          <c:order val="1"/>
          <c:tx>
            <c:strRef>
              <c:f>NIFCO!$B$18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1-4ADE-99D5-777C2461EC4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1-4ADE-99D5-777C2461EC4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1-4ADE-99D5-777C2461EC4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1-4ADE-99D5-777C2461EC4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1-4ADE-99D5-777C2461EC4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C1-4ADE-99D5-777C2461EC4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NIFCO!$C$18:$DN$18</c:f>
              <c:numCache>
                <c:formatCode>0</c:formatCode>
                <c:ptCount val="116"/>
                <c:pt idx="0">
                  <c:v>60</c:v>
                </c:pt>
                <c:pt idx="4">
                  <c:v>60</c:v>
                </c:pt>
                <c:pt idx="8">
                  <c:v>60</c:v>
                </c:pt>
                <c:pt idx="12">
                  <c:v>60</c:v>
                </c:pt>
                <c:pt idx="16">
                  <c:v>60</c:v>
                </c:pt>
                <c:pt idx="20">
                  <c:v>60</c:v>
                </c:pt>
                <c:pt idx="24">
                  <c:v>60</c:v>
                </c:pt>
                <c:pt idx="28">
                  <c:v>60</c:v>
                </c:pt>
                <c:pt idx="32">
                  <c:v>60</c:v>
                </c:pt>
                <c:pt idx="36">
                  <c:v>60</c:v>
                </c:pt>
                <c:pt idx="40">
                  <c:v>60</c:v>
                </c:pt>
                <c:pt idx="44">
                  <c:v>60</c:v>
                </c:pt>
                <c:pt idx="48">
                  <c:v>60</c:v>
                </c:pt>
                <c:pt idx="52">
                  <c:v>60</c:v>
                </c:pt>
                <c:pt idx="56">
                  <c:v>60</c:v>
                </c:pt>
                <c:pt idx="60">
                  <c:v>60</c:v>
                </c:pt>
                <c:pt idx="64">
                  <c:v>70</c:v>
                </c:pt>
                <c:pt idx="68">
                  <c:v>80</c:v>
                </c:pt>
                <c:pt idx="72">
                  <c:v>90</c:v>
                </c:pt>
                <c:pt idx="76">
                  <c:v>90</c:v>
                </c:pt>
                <c:pt idx="80">
                  <c:v>97</c:v>
                </c:pt>
                <c:pt idx="84">
                  <c:v>97</c:v>
                </c:pt>
                <c:pt idx="88">
                  <c:v>97</c:v>
                </c:pt>
                <c:pt idx="92">
                  <c:v>97</c:v>
                </c:pt>
                <c:pt idx="96">
                  <c:v>97</c:v>
                </c:pt>
                <c:pt idx="100">
                  <c:v>97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1-4ADE-99D5-777C2461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MII!$B$17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MII!$C$17:$BV$17</c:f>
              <c:numCache>
                <c:formatCode>0</c:formatCode>
                <c:ptCount val="72"/>
                <c:pt idx="0">
                  <c:v>30</c:v>
                </c:pt>
                <c:pt idx="4">
                  <c:v>45</c:v>
                </c:pt>
                <c:pt idx="8">
                  <c:v>70</c:v>
                </c:pt>
                <c:pt idx="12">
                  <c:v>80</c:v>
                </c:pt>
                <c:pt idx="16">
                  <c:v>90</c:v>
                </c:pt>
                <c:pt idx="20">
                  <c:v>95</c:v>
                </c:pt>
                <c:pt idx="24">
                  <c:v>97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80F-A135-3C6D41A193B6}"/>
            </c:ext>
          </c:extLst>
        </c:ser>
        <c:ser>
          <c:idx val="1"/>
          <c:order val="1"/>
          <c:tx>
            <c:strRef>
              <c:f>MII!$B$18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9-480F-A135-3C6D41A193B6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9-480F-A135-3C6D41A193B6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9-480F-A135-3C6D41A193B6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9-480F-A135-3C6D41A193B6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E9-480F-A135-3C6D41A193B6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E9-480F-A135-3C6D41A193B6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MII!$C$18:$BV$18</c:f>
              <c:numCache>
                <c:formatCode>0</c:formatCode>
                <c:ptCount val="72"/>
                <c:pt idx="0">
                  <c:v>15</c:v>
                </c:pt>
                <c:pt idx="4">
                  <c:v>30</c:v>
                </c:pt>
                <c:pt idx="8">
                  <c:v>45</c:v>
                </c:pt>
                <c:pt idx="12">
                  <c:v>60</c:v>
                </c:pt>
                <c:pt idx="16">
                  <c:v>65</c:v>
                </c:pt>
                <c:pt idx="20">
                  <c:v>70</c:v>
                </c:pt>
                <c:pt idx="24">
                  <c:v>75</c:v>
                </c:pt>
                <c:pt idx="28">
                  <c:v>80</c:v>
                </c:pt>
                <c:pt idx="32">
                  <c:v>85</c:v>
                </c:pt>
                <c:pt idx="36">
                  <c:v>90</c:v>
                </c:pt>
                <c:pt idx="40">
                  <c:v>90</c:v>
                </c:pt>
                <c:pt idx="44">
                  <c:v>93</c:v>
                </c:pt>
                <c:pt idx="48">
                  <c:v>93</c:v>
                </c:pt>
                <c:pt idx="52">
                  <c:v>93</c:v>
                </c:pt>
                <c:pt idx="56">
                  <c:v>93</c:v>
                </c:pt>
                <c:pt idx="60">
                  <c:v>93</c:v>
                </c:pt>
                <c:pt idx="64">
                  <c:v>93</c:v>
                </c:pt>
                <c:pt idx="6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9-480F-A135-3C6D41A1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TEBEINDO!$B$17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TEBEINDO!$C$17:$BR$17</c:f>
              <c:numCache>
                <c:formatCode>0%</c:formatCode>
                <c:ptCount val="68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46E8-B241-24AB88C49730}"/>
            </c:ext>
          </c:extLst>
        </c:ser>
        <c:ser>
          <c:idx val="1"/>
          <c:order val="1"/>
          <c:tx>
            <c:strRef>
              <c:f>TEBEINDO!$B$18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75-46E8-B241-24AB88C4973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75-46E8-B241-24AB88C4973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5-46E8-B241-24AB88C4973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5-46E8-B241-24AB88C4973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5-46E8-B241-24AB88C4973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5-46E8-B241-24AB88C4973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TEBEINDO!$C$18:$BR$18</c:f>
              <c:numCache>
                <c:formatCode>0%</c:formatCode>
                <c:ptCount val="68"/>
                <c:pt idx="0">
                  <c:v>0.1</c:v>
                </c:pt>
                <c:pt idx="4">
                  <c:v>0.15</c:v>
                </c:pt>
                <c:pt idx="8">
                  <c:v>0.25</c:v>
                </c:pt>
                <c:pt idx="12">
                  <c:v>0.3</c:v>
                </c:pt>
                <c:pt idx="16">
                  <c:v>0.3</c:v>
                </c:pt>
                <c:pt idx="20">
                  <c:v>0.35</c:v>
                </c:pt>
                <c:pt idx="24">
                  <c:v>0.5</c:v>
                </c:pt>
                <c:pt idx="28">
                  <c:v>0.6</c:v>
                </c:pt>
                <c:pt idx="32">
                  <c:v>0.65</c:v>
                </c:pt>
                <c:pt idx="36">
                  <c:v>0.65</c:v>
                </c:pt>
                <c:pt idx="40">
                  <c:v>0.65</c:v>
                </c:pt>
                <c:pt idx="44">
                  <c:v>0.65</c:v>
                </c:pt>
                <c:pt idx="48">
                  <c:v>0.85</c:v>
                </c:pt>
                <c:pt idx="52">
                  <c:v>0.85</c:v>
                </c:pt>
                <c:pt idx="56">
                  <c:v>0.95</c:v>
                </c:pt>
                <c:pt idx="60">
                  <c:v>0.97</c:v>
                </c:pt>
                <c:pt idx="6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5-46E8-B241-24AB88C4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TSA!$C$17:$BJ$17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0.7</c:v>
                </c:pt>
                <c:pt idx="44">
                  <c:v>0.8</c:v>
                </c:pt>
                <c:pt idx="48">
                  <c:v>0.93</c:v>
                </c:pt>
                <c:pt idx="52">
                  <c:v>0.97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4B7-90BA-E61CC9C7BA02}"/>
            </c:ext>
          </c:extLst>
        </c:ser>
        <c:ser>
          <c:idx val="1"/>
          <c:order val="1"/>
          <c:tx>
            <c:strRef>
              <c:f>TSA!$B$18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50-44B7-90BA-E61CC9C7BA02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0-44B7-90BA-E61CC9C7BA02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0-44B7-90BA-E61CC9C7BA02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50-44B7-90BA-E61CC9C7BA02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0-44B7-90BA-E61CC9C7BA02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50-44B7-90BA-E61CC9C7BA02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TSA!$C$18:$BJ$18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0.25</c:v>
                </c:pt>
                <c:pt idx="24">
                  <c:v>0.25</c:v>
                </c:pt>
                <c:pt idx="28">
                  <c:v>0.25</c:v>
                </c:pt>
                <c:pt idx="32">
                  <c:v>0.25</c:v>
                </c:pt>
                <c:pt idx="36">
                  <c:v>0.25</c:v>
                </c:pt>
                <c:pt idx="40">
                  <c:v>0.25</c:v>
                </c:pt>
                <c:pt idx="44">
                  <c:v>0.25</c:v>
                </c:pt>
                <c:pt idx="48">
                  <c:v>0.25</c:v>
                </c:pt>
                <c:pt idx="52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50-44B7-90BA-E61CC9C7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171943</xdr:colOff>
      <xdr:row>75</xdr:row>
      <xdr:rowOff>83461</xdr:rowOff>
    </xdr:from>
    <xdr:to>
      <xdr:col>7</xdr:col>
      <xdr:colOff>139716</xdr:colOff>
      <xdr:row>92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E517-0C1B-4DD6-A193-14C08ADF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528203</xdr:colOff>
      <xdr:row>75</xdr:row>
      <xdr:rowOff>1484</xdr:rowOff>
    </xdr:from>
    <xdr:to>
      <xdr:col>33</xdr:col>
      <xdr:colOff>655615</xdr:colOff>
      <xdr:row>92</xdr:row>
      <xdr:rowOff>111331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FAA36-7C9D-48C5-89B0-F5586A48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D465-E552-4E1A-9FA2-9C23F79A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4B9D-1F83-4C2A-879A-16E9A35A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20</xdr:col>
      <xdr:colOff>166688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88386-7696-4B74-AF5C-25CE76A80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125</xdr:col>
      <xdr:colOff>142874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CDB3C-A568-4E71-A68E-C38C5689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38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C786-26C8-436E-B5B6-1E27ED2FF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2722-9A22-4842-B40C-1BD54A90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118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F1DC-D0F3-48F2-8DA6-BEC5CB2F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74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EF6F-6EF2-4E08-ABF2-72DD6333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69</xdr:col>
      <xdr:colOff>154781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CFF4-C7B1-44DE-9567-B0869F2F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62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01B8C-9E40-4EAE-85AD-323654042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54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33641-C9C5-45FA-B0C3-93383E01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D5B0-1AA8-469D-B55E-67CA5AC8CD2F}">
  <sheetPr>
    <tabColor rgb="FFFF0000"/>
    <pageSetUpPr fitToPage="1"/>
  </sheetPr>
  <dimension ref="A1:FP102"/>
  <sheetViews>
    <sheetView tabSelected="1" zoomScale="69" zoomScaleNormal="69" workbookViewId="0">
      <pane ySplit="7" topLeftCell="A80" activePane="bottomLeft" state="frozen"/>
      <selection activeCell="D1" sqref="D1"/>
      <selection pane="bottomLeft" activeCell="Z40" sqref="Z40"/>
    </sheetView>
  </sheetViews>
  <sheetFormatPr defaultRowHeight="14.5"/>
  <cols>
    <col min="1" max="1" width="5" style="5" customWidth="1"/>
    <col min="2" max="3" width="18.7265625" style="34" customWidth="1"/>
    <col min="4" max="4" width="12.81640625" style="5" customWidth="1"/>
    <col min="5" max="5" width="13.54296875" style="5" customWidth="1"/>
    <col min="6" max="6" width="11" customWidth="1"/>
    <col min="7" max="7" width="9.54296875" customWidth="1"/>
    <col min="8" max="9" width="9.54296875" style="34" customWidth="1"/>
    <col min="10" max="15" width="4.7265625" style="5" customWidth="1"/>
    <col min="16" max="17" width="4.7265625" style="42" customWidth="1"/>
    <col min="18" max="19" width="4.7265625" style="5" customWidth="1"/>
    <col min="20" max="21" width="4.7265625" style="42" customWidth="1"/>
    <col min="22" max="31" width="4.7265625" style="5" customWidth="1"/>
    <col min="32" max="33" width="5.453125" style="5" customWidth="1"/>
    <col min="34" max="34" width="51.26953125" style="3" customWidth="1"/>
    <col min="35" max="35" width="53.1796875" customWidth="1"/>
    <col min="36" max="36" width="6.26953125" style="30" customWidth="1"/>
    <col min="37" max="172" width="9.1796875" style="30"/>
  </cols>
  <sheetData>
    <row r="1" spans="1:172" ht="26.5" customHeight="1">
      <c r="A1" s="37" t="s">
        <v>23</v>
      </c>
      <c r="B1" s="41"/>
      <c r="C1" s="41"/>
      <c r="D1" s="37"/>
      <c r="E1" s="37"/>
      <c r="F1" s="37"/>
      <c r="G1" s="37"/>
      <c r="H1" s="41"/>
      <c r="I1" s="41"/>
      <c r="J1" s="37"/>
      <c r="K1" s="37"/>
      <c r="L1" s="37"/>
      <c r="M1" s="37"/>
      <c r="N1" s="37"/>
      <c r="O1" s="37"/>
      <c r="P1" s="41"/>
      <c r="Q1" s="41"/>
      <c r="R1" s="37"/>
      <c r="S1" s="37"/>
      <c r="T1" s="41"/>
      <c r="U1" s="41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172" ht="18.649999999999999" customHeight="1">
      <c r="A2" s="37"/>
      <c r="B2" s="41"/>
      <c r="C2" s="41"/>
      <c r="D2" s="37"/>
      <c r="E2" s="37"/>
      <c r="F2" s="37"/>
      <c r="G2" s="37"/>
      <c r="H2" s="41"/>
      <c r="I2" s="41"/>
      <c r="J2" s="37"/>
      <c r="K2" s="37"/>
      <c r="L2" s="37"/>
      <c r="M2" s="37"/>
      <c r="N2" s="37"/>
      <c r="O2" s="37"/>
      <c r="P2" s="41"/>
      <c r="Q2" s="41"/>
      <c r="R2" s="37"/>
      <c r="S2" s="37"/>
      <c r="T2" s="41"/>
      <c r="U2" s="41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1:172" ht="27" customHeight="1">
      <c r="A3" s="350" t="s">
        <v>0</v>
      </c>
      <c r="B3" s="350"/>
      <c r="C3" s="44" t="s">
        <v>37</v>
      </c>
      <c r="E3" s="1"/>
      <c r="F3" s="1"/>
      <c r="G3" s="1"/>
      <c r="H3" s="50"/>
      <c r="I3" s="50"/>
    </row>
    <row r="4" spans="1:172" ht="27" customHeight="1">
      <c r="A4" s="350" t="s">
        <v>11</v>
      </c>
      <c r="B4" s="350"/>
      <c r="C4" s="44" t="s">
        <v>220</v>
      </c>
      <c r="E4" s="2"/>
      <c r="F4" s="2"/>
      <c r="G4" s="2"/>
      <c r="H4" s="43"/>
      <c r="I4" s="43"/>
      <c r="J4" s="2"/>
      <c r="K4" s="2"/>
      <c r="L4" s="2"/>
      <c r="M4" s="2"/>
      <c r="N4" s="2"/>
      <c r="O4" s="2"/>
      <c r="P4" s="43"/>
      <c r="Q4" s="43"/>
      <c r="R4" s="2"/>
      <c r="S4" s="2"/>
      <c r="T4" s="43"/>
      <c r="U4" s="4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2"/>
    </row>
    <row r="5" spans="1:172" ht="30" customHeight="1" thickBot="1">
      <c r="A5" s="12" t="s">
        <v>15</v>
      </c>
      <c r="B5" s="45"/>
    </row>
    <row r="6" spans="1:172" s="5" customFormat="1" ht="21" customHeight="1">
      <c r="A6" s="351" t="s">
        <v>1</v>
      </c>
      <c r="B6" s="353" t="s">
        <v>2</v>
      </c>
      <c r="C6" s="354"/>
      <c r="D6" s="302" t="s">
        <v>3</v>
      </c>
      <c r="E6" s="303"/>
      <c r="F6" s="300" t="s">
        <v>9</v>
      </c>
      <c r="G6" s="345"/>
      <c r="H6" s="357" t="s">
        <v>6</v>
      </c>
      <c r="I6" s="358"/>
      <c r="J6" s="336">
        <v>44562</v>
      </c>
      <c r="K6" s="340"/>
      <c r="L6" s="336">
        <v>44593</v>
      </c>
      <c r="M6" s="340"/>
      <c r="N6" s="336">
        <v>44621</v>
      </c>
      <c r="O6" s="340"/>
      <c r="P6" s="338">
        <v>44652</v>
      </c>
      <c r="Q6" s="339"/>
      <c r="R6" s="336">
        <v>44682</v>
      </c>
      <c r="S6" s="340"/>
      <c r="T6" s="338">
        <v>44713</v>
      </c>
      <c r="U6" s="339"/>
      <c r="V6" s="336">
        <v>44743</v>
      </c>
      <c r="W6" s="340"/>
      <c r="X6" s="336">
        <v>44774</v>
      </c>
      <c r="Y6" s="340"/>
      <c r="Z6" s="336">
        <v>44805</v>
      </c>
      <c r="AA6" s="340"/>
      <c r="AB6" s="336">
        <v>44835</v>
      </c>
      <c r="AC6" s="340"/>
      <c r="AD6" s="336">
        <v>44866</v>
      </c>
      <c r="AE6" s="340"/>
      <c r="AF6" s="336">
        <v>44896</v>
      </c>
      <c r="AG6" s="337"/>
      <c r="AH6" s="346" t="s">
        <v>19</v>
      </c>
      <c r="AI6" s="348" t="s">
        <v>43</v>
      </c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</row>
    <row r="7" spans="1:172" s="5" customFormat="1" ht="21" customHeight="1" thickBot="1">
      <c r="A7" s="352"/>
      <c r="B7" s="355"/>
      <c r="C7" s="356"/>
      <c r="D7" s="305"/>
      <c r="E7" s="309"/>
      <c r="F7" s="230" t="s">
        <v>4</v>
      </c>
      <c r="G7" s="231" t="s">
        <v>5</v>
      </c>
      <c r="H7" s="232" t="s">
        <v>7</v>
      </c>
      <c r="I7" s="125" t="s">
        <v>8</v>
      </c>
      <c r="J7" s="126" t="s">
        <v>4</v>
      </c>
      <c r="K7" s="127" t="s">
        <v>14</v>
      </c>
      <c r="L7" s="126" t="s">
        <v>4</v>
      </c>
      <c r="M7" s="127" t="s">
        <v>14</v>
      </c>
      <c r="N7" s="126" t="s">
        <v>4</v>
      </c>
      <c r="O7" s="127" t="s">
        <v>14</v>
      </c>
      <c r="P7" s="195" t="s">
        <v>4</v>
      </c>
      <c r="Q7" s="196" t="s">
        <v>14</v>
      </c>
      <c r="R7" s="126" t="s">
        <v>4</v>
      </c>
      <c r="S7" s="127" t="s">
        <v>14</v>
      </c>
      <c r="T7" s="195" t="s">
        <v>4</v>
      </c>
      <c r="U7" s="196" t="s">
        <v>14</v>
      </c>
      <c r="V7" s="126" t="s">
        <v>4</v>
      </c>
      <c r="W7" s="127" t="s">
        <v>14</v>
      </c>
      <c r="X7" s="126" t="s">
        <v>4</v>
      </c>
      <c r="Y7" s="127" t="s">
        <v>14</v>
      </c>
      <c r="Z7" s="126" t="s">
        <v>4</v>
      </c>
      <c r="AA7" s="127" t="s">
        <v>14</v>
      </c>
      <c r="AB7" s="126" t="s">
        <v>4</v>
      </c>
      <c r="AC7" s="127" t="s">
        <v>14</v>
      </c>
      <c r="AD7" s="126" t="s">
        <v>4</v>
      </c>
      <c r="AE7" s="127" t="s">
        <v>14</v>
      </c>
      <c r="AF7" s="126" t="s">
        <v>4</v>
      </c>
      <c r="AG7" s="154" t="s">
        <v>14</v>
      </c>
      <c r="AH7" s="347"/>
      <c r="AI7" s="349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</row>
    <row r="8" spans="1:172" s="34" customFormat="1" ht="40" customHeight="1">
      <c r="A8" s="139">
        <v>1</v>
      </c>
      <c r="B8" s="359" t="s">
        <v>79</v>
      </c>
      <c r="C8" s="360"/>
      <c r="D8" s="361" t="s">
        <v>10</v>
      </c>
      <c r="E8" s="362"/>
      <c r="F8" s="227">
        <f>IPM!DO17</f>
        <v>1</v>
      </c>
      <c r="G8" s="233">
        <f>IPM!DO18</f>
        <v>1</v>
      </c>
      <c r="H8" s="234">
        <v>21</v>
      </c>
      <c r="I8" s="140">
        <v>20</v>
      </c>
      <c r="J8" s="141">
        <v>2</v>
      </c>
      <c r="K8" s="142">
        <v>2</v>
      </c>
      <c r="L8" s="141">
        <v>0</v>
      </c>
      <c r="M8" s="142">
        <v>0</v>
      </c>
      <c r="N8" s="141">
        <v>1</v>
      </c>
      <c r="O8" s="142">
        <v>1</v>
      </c>
      <c r="P8" s="141">
        <v>0</v>
      </c>
      <c r="Q8" s="142">
        <v>0</v>
      </c>
      <c r="R8" s="141">
        <v>1</v>
      </c>
      <c r="S8" s="142">
        <v>0</v>
      </c>
      <c r="T8" s="141">
        <v>0</v>
      </c>
      <c r="U8" s="142">
        <v>0</v>
      </c>
      <c r="V8" s="141">
        <v>0</v>
      </c>
      <c r="W8" s="142">
        <v>0</v>
      </c>
      <c r="X8" s="141">
        <v>0</v>
      </c>
      <c r="Y8" s="142"/>
      <c r="Z8" s="141">
        <v>0</v>
      </c>
      <c r="AA8" s="142"/>
      <c r="AB8" s="158"/>
      <c r="AC8" s="178"/>
      <c r="AD8" s="158"/>
      <c r="AE8" s="178"/>
      <c r="AF8" s="141">
        <v>0</v>
      </c>
      <c r="AG8" s="142"/>
      <c r="AH8" s="143" t="s">
        <v>118</v>
      </c>
      <c r="AI8" s="131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</row>
    <row r="9" spans="1:172" s="34" customFormat="1" ht="40" customHeight="1">
      <c r="A9" s="144">
        <v>2</v>
      </c>
      <c r="B9" s="341" t="s">
        <v>80</v>
      </c>
      <c r="C9" s="342"/>
      <c r="D9" s="343" t="s">
        <v>10</v>
      </c>
      <c r="E9" s="344"/>
      <c r="F9" s="228">
        <f>ADVIC!AE17</f>
        <v>1</v>
      </c>
      <c r="G9" s="236">
        <f>ADVIC!AE18</f>
        <v>1</v>
      </c>
      <c r="H9" s="235">
        <v>31</v>
      </c>
      <c r="I9" s="146">
        <v>27.5</v>
      </c>
      <c r="J9" s="147">
        <v>1</v>
      </c>
      <c r="K9" s="148">
        <v>1</v>
      </c>
      <c r="L9" s="147">
        <v>2</v>
      </c>
      <c r="M9" s="148">
        <v>2</v>
      </c>
      <c r="N9" s="147">
        <v>1</v>
      </c>
      <c r="O9" s="148">
        <v>1</v>
      </c>
      <c r="P9" s="147">
        <v>0</v>
      </c>
      <c r="Q9" s="148">
        <v>0</v>
      </c>
      <c r="R9" s="147">
        <v>0</v>
      </c>
      <c r="S9" s="148">
        <v>0</v>
      </c>
      <c r="T9" s="147">
        <v>0</v>
      </c>
      <c r="U9" s="148">
        <v>0</v>
      </c>
      <c r="V9" s="147">
        <v>0</v>
      </c>
      <c r="W9" s="148">
        <v>0</v>
      </c>
      <c r="X9" s="147">
        <v>0</v>
      </c>
      <c r="Y9" s="148"/>
      <c r="Z9" s="147">
        <v>0</v>
      </c>
      <c r="AA9" s="148"/>
      <c r="AB9" s="149"/>
      <c r="AC9" s="179"/>
      <c r="AD9" s="149"/>
      <c r="AE9" s="179"/>
      <c r="AF9" s="147">
        <v>0</v>
      </c>
      <c r="AG9" s="155"/>
      <c r="AH9" s="186" t="s">
        <v>124</v>
      </c>
      <c r="AI9" s="13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</row>
    <row r="10" spans="1:172" s="34" customFormat="1" ht="40" customHeight="1">
      <c r="A10" s="144">
        <v>3</v>
      </c>
      <c r="B10" s="341" t="s">
        <v>81</v>
      </c>
      <c r="C10" s="342"/>
      <c r="D10" s="343" t="s">
        <v>49</v>
      </c>
      <c r="E10" s="344"/>
      <c r="F10" s="229">
        <f>ASINUSA!W17</f>
        <v>1</v>
      </c>
      <c r="G10" s="236">
        <f>ASINUSA!W18</f>
        <v>1</v>
      </c>
      <c r="H10" s="235">
        <v>25</v>
      </c>
      <c r="I10" s="146">
        <v>19</v>
      </c>
      <c r="J10" s="147">
        <v>8</v>
      </c>
      <c r="K10" s="148">
        <v>8</v>
      </c>
      <c r="L10" s="147">
        <v>1</v>
      </c>
      <c r="M10" s="148">
        <v>1</v>
      </c>
      <c r="N10" s="147">
        <v>1</v>
      </c>
      <c r="O10" s="148">
        <v>1</v>
      </c>
      <c r="P10" s="147">
        <v>0</v>
      </c>
      <c r="Q10" s="148">
        <v>0</v>
      </c>
      <c r="R10" s="147">
        <v>0</v>
      </c>
      <c r="S10" s="148">
        <v>0</v>
      </c>
      <c r="T10" s="147">
        <v>0</v>
      </c>
      <c r="U10" s="148">
        <v>0</v>
      </c>
      <c r="V10" s="147">
        <v>0</v>
      </c>
      <c r="W10" s="148">
        <v>0</v>
      </c>
      <c r="X10" s="147">
        <v>0</v>
      </c>
      <c r="Y10" s="148"/>
      <c r="Z10" s="147">
        <v>0</v>
      </c>
      <c r="AA10" s="148"/>
      <c r="AB10" s="180"/>
      <c r="AC10" s="175"/>
      <c r="AD10" s="149"/>
      <c r="AE10" s="179"/>
      <c r="AF10" s="147">
        <v>0</v>
      </c>
      <c r="AG10" s="155"/>
      <c r="AH10" s="186" t="s">
        <v>148</v>
      </c>
      <c r="AI10" s="13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</row>
    <row r="11" spans="1:172" s="64" customFormat="1" ht="40" customHeight="1">
      <c r="A11" s="144">
        <v>4</v>
      </c>
      <c r="B11" s="341" t="s">
        <v>82</v>
      </c>
      <c r="C11" s="342"/>
      <c r="D11" s="343" t="s">
        <v>10</v>
      </c>
      <c r="E11" s="344"/>
      <c r="F11" s="145">
        <f>ASINUSA!W18</f>
        <v>1</v>
      </c>
      <c r="G11" s="229">
        <v>1</v>
      </c>
      <c r="H11" s="237">
        <v>21</v>
      </c>
      <c r="I11" s="146">
        <v>20</v>
      </c>
      <c r="J11" s="147">
        <v>1</v>
      </c>
      <c r="K11" s="148">
        <v>1</v>
      </c>
      <c r="L11" s="147">
        <v>0</v>
      </c>
      <c r="M11" s="148">
        <v>0</v>
      </c>
      <c r="N11" s="147">
        <v>0</v>
      </c>
      <c r="O11" s="148">
        <v>0</v>
      </c>
      <c r="P11" s="147">
        <v>0</v>
      </c>
      <c r="Q11" s="148">
        <v>0</v>
      </c>
      <c r="R11" s="147">
        <v>0</v>
      </c>
      <c r="S11" s="148">
        <v>0</v>
      </c>
      <c r="T11" s="147">
        <v>0</v>
      </c>
      <c r="U11" s="148">
        <v>0</v>
      </c>
      <c r="V11" s="147">
        <v>0</v>
      </c>
      <c r="W11" s="148">
        <v>0</v>
      </c>
      <c r="X11" s="147">
        <v>0</v>
      </c>
      <c r="Y11" s="148"/>
      <c r="Z11" s="147">
        <v>0</v>
      </c>
      <c r="AA11" s="148"/>
      <c r="AB11" s="149"/>
      <c r="AC11" s="179"/>
      <c r="AD11" s="180"/>
      <c r="AE11" s="175"/>
      <c r="AF11" s="147">
        <v>0</v>
      </c>
      <c r="AG11" s="155"/>
      <c r="AH11" s="186" t="s">
        <v>118</v>
      </c>
      <c r="AI11" s="13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</row>
    <row r="12" spans="1:172" s="62" customFormat="1" ht="40" customHeight="1">
      <c r="A12" s="33">
        <v>5</v>
      </c>
      <c r="B12" s="252" t="s">
        <v>121</v>
      </c>
      <c r="C12" s="253"/>
      <c r="D12" s="254" t="s">
        <v>120</v>
      </c>
      <c r="E12" s="255"/>
      <c r="F12" s="82">
        <v>1</v>
      </c>
      <c r="G12" s="222">
        <v>0.93</v>
      </c>
      <c r="H12" s="238">
        <v>45</v>
      </c>
      <c r="I12" s="85">
        <v>36</v>
      </c>
      <c r="J12" s="83">
        <v>0</v>
      </c>
      <c r="K12" s="86">
        <v>0</v>
      </c>
      <c r="L12" s="83">
        <v>0</v>
      </c>
      <c r="M12" s="86">
        <v>0</v>
      </c>
      <c r="N12" s="83">
        <v>0</v>
      </c>
      <c r="O12" s="86">
        <v>0</v>
      </c>
      <c r="P12" s="83">
        <v>0</v>
      </c>
      <c r="Q12" s="86">
        <v>0</v>
      </c>
      <c r="R12" s="83">
        <v>2</v>
      </c>
      <c r="S12" s="86">
        <v>0</v>
      </c>
      <c r="T12" s="83">
        <v>2</v>
      </c>
      <c r="U12" s="86">
        <v>3</v>
      </c>
      <c r="V12" s="83">
        <v>1</v>
      </c>
      <c r="W12" s="86">
        <v>0</v>
      </c>
      <c r="X12" s="83">
        <v>1</v>
      </c>
      <c r="Y12" s="86"/>
      <c r="Z12" s="83">
        <v>1</v>
      </c>
      <c r="AA12" s="86"/>
      <c r="AB12" s="150">
        <v>1</v>
      </c>
      <c r="AC12" s="181"/>
      <c r="AD12" s="150">
        <v>1</v>
      </c>
      <c r="AE12" s="181"/>
      <c r="AF12" s="83">
        <v>0</v>
      </c>
      <c r="AG12" s="156"/>
      <c r="AH12" s="187" t="s">
        <v>123</v>
      </c>
      <c r="AI12" s="132"/>
    </row>
    <row r="13" spans="1:172" s="34" customFormat="1" ht="40" customHeight="1">
      <c r="A13" s="33">
        <v>6</v>
      </c>
      <c r="B13" s="252" t="s">
        <v>78</v>
      </c>
      <c r="C13" s="253"/>
      <c r="D13" s="254" t="s">
        <v>10</v>
      </c>
      <c r="E13" s="255"/>
      <c r="F13" s="222">
        <f>TEBEINDO!BK17</f>
        <v>1</v>
      </c>
      <c r="G13" s="240">
        <f>TEBEINDO!BK18</f>
        <v>0.97</v>
      </c>
      <c r="H13" s="239">
        <v>27</v>
      </c>
      <c r="I13" s="85">
        <v>24</v>
      </c>
      <c r="J13" s="83">
        <v>2</v>
      </c>
      <c r="K13" s="86">
        <v>2</v>
      </c>
      <c r="L13" s="83">
        <v>2</v>
      </c>
      <c r="M13" s="86">
        <v>2</v>
      </c>
      <c r="N13" s="83">
        <v>1</v>
      </c>
      <c r="O13" s="86">
        <v>1</v>
      </c>
      <c r="P13" s="83">
        <v>5</v>
      </c>
      <c r="Q13" s="86">
        <v>5</v>
      </c>
      <c r="R13" s="83">
        <v>3</v>
      </c>
      <c r="S13" s="86">
        <v>3</v>
      </c>
      <c r="T13" s="83">
        <v>0</v>
      </c>
      <c r="U13" s="86">
        <v>0</v>
      </c>
      <c r="V13" s="83">
        <v>0</v>
      </c>
      <c r="W13" s="86">
        <v>0</v>
      </c>
      <c r="X13" s="83">
        <v>1</v>
      </c>
      <c r="Y13" s="86"/>
      <c r="Z13" s="83">
        <v>1</v>
      </c>
      <c r="AA13" s="86"/>
      <c r="AB13" s="150"/>
      <c r="AC13" s="181"/>
      <c r="AD13" s="150"/>
      <c r="AE13" s="181"/>
      <c r="AF13" s="83">
        <v>0</v>
      </c>
      <c r="AG13" s="156"/>
      <c r="AH13" s="187" t="s">
        <v>119</v>
      </c>
      <c r="AI13" s="13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</row>
    <row r="14" spans="1:172" s="34" customFormat="1" ht="40" customHeight="1">
      <c r="A14" s="33">
        <v>7</v>
      </c>
      <c r="B14" s="252" t="s">
        <v>85</v>
      </c>
      <c r="C14" s="253"/>
      <c r="D14" s="254" t="s">
        <v>10</v>
      </c>
      <c r="E14" s="255"/>
      <c r="F14" s="222">
        <f>TSA!S17</f>
        <v>0.3</v>
      </c>
      <c r="G14" s="241">
        <f>TSA!S18</f>
        <v>0.3</v>
      </c>
      <c r="H14" s="238">
        <v>37</v>
      </c>
      <c r="I14" s="85">
        <v>10</v>
      </c>
      <c r="J14" s="83">
        <v>1</v>
      </c>
      <c r="K14" s="86">
        <v>1</v>
      </c>
      <c r="L14" s="83">
        <v>2</v>
      </c>
      <c r="M14" s="86">
        <v>2</v>
      </c>
      <c r="N14" s="83">
        <v>2</v>
      </c>
      <c r="O14" s="86">
        <v>2</v>
      </c>
      <c r="P14" s="83">
        <v>2</v>
      </c>
      <c r="Q14" s="86">
        <v>2</v>
      </c>
      <c r="R14" s="83">
        <v>2</v>
      </c>
      <c r="S14" s="86">
        <v>2</v>
      </c>
      <c r="T14" s="83">
        <v>1</v>
      </c>
      <c r="U14" s="86">
        <v>1</v>
      </c>
      <c r="V14" s="83">
        <v>3</v>
      </c>
      <c r="W14" s="86">
        <v>0</v>
      </c>
      <c r="X14" s="83">
        <v>2</v>
      </c>
      <c r="Y14" s="86">
        <v>1</v>
      </c>
      <c r="Z14" s="83">
        <v>2</v>
      </c>
      <c r="AA14" s="86"/>
      <c r="AB14" s="150">
        <v>3</v>
      </c>
      <c r="AC14" s="181"/>
      <c r="AD14" s="150">
        <v>4</v>
      </c>
      <c r="AE14" s="181"/>
      <c r="AF14" s="83">
        <v>3</v>
      </c>
      <c r="AG14" s="156"/>
      <c r="AH14" s="187" t="s">
        <v>184</v>
      </c>
      <c r="AI14" s="13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</row>
    <row r="15" spans="1:172" s="34" customFormat="1" ht="40" customHeight="1">
      <c r="A15" s="33">
        <v>8</v>
      </c>
      <c r="B15" s="252" t="s">
        <v>112</v>
      </c>
      <c r="C15" s="253"/>
      <c r="D15" s="254" t="s">
        <v>113</v>
      </c>
      <c r="E15" s="255"/>
      <c r="F15" s="222">
        <v>0.6</v>
      </c>
      <c r="G15" s="240">
        <v>0.6</v>
      </c>
      <c r="H15" s="239">
        <v>36</v>
      </c>
      <c r="I15" s="85">
        <v>14</v>
      </c>
      <c r="J15" s="83"/>
      <c r="K15" s="86"/>
      <c r="L15" s="83"/>
      <c r="M15" s="86"/>
      <c r="N15" s="83">
        <v>1</v>
      </c>
      <c r="O15" s="86">
        <v>1</v>
      </c>
      <c r="P15" s="83">
        <v>1</v>
      </c>
      <c r="Q15" s="86">
        <v>1</v>
      </c>
      <c r="R15" s="83">
        <v>1</v>
      </c>
      <c r="S15" s="86">
        <v>0</v>
      </c>
      <c r="T15" s="83">
        <v>3</v>
      </c>
      <c r="U15" s="86">
        <v>2</v>
      </c>
      <c r="V15" s="83">
        <v>1</v>
      </c>
      <c r="W15" s="86">
        <v>0</v>
      </c>
      <c r="X15" s="83">
        <v>0</v>
      </c>
      <c r="Y15" s="86"/>
      <c r="Z15" s="83">
        <v>3</v>
      </c>
      <c r="AA15" s="86"/>
      <c r="AB15" s="150">
        <v>3</v>
      </c>
      <c r="AC15" s="181"/>
      <c r="AD15" s="150">
        <v>4</v>
      </c>
      <c r="AE15" s="181"/>
      <c r="AF15" s="83">
        <v>3</v>
      </c>
      <c r="AG15" s="156"/>
      <c r="AH15" s="187" t="s">
        <v>213</v>
      </c>
      <c r="AI15" s="13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</row>
    <row r="16" spans="1:172" s="62" customFormat="1" ht="40" customHeight="1">
      <c r="A16" s="33">
        <v>9</v>
      </c>
      <c r="B16" s="252" t="s">
        <v>111</v>
      </c>
      <c r="C16" s="253"/>
      <c r="D16" s="254" t="s">
        <v>38</v>
      </c>
      <c r="E16" s="255"/>
      <c r="F16" s="222">
        <v>0.9</v>
      </c>
      <c r="G16" s="240">
        <v>0.68</v>
      </c>
      <c r="H16" s="239">
        <v>25</v>
      </c>
      <c r="I16" s="85">
        <v>17</v>
      </c>
      <c r="J16" s="83"/>
      <c r="K16" s="86"/>
      <c r="L16" s="83"/>
      <c r="M16" s="86"/>
      <c r="N16" s="83"/>
      <c r="O16" s="86"/>
      <c r="P16" s="83">
        <v>2</v>
      </c>
      <c r="Q16" s="86">
        <v>2</v>
      </c>
      <c r="R16" s="83">
        <v>2</v>
      </c>
      <c r="S16" s="86">
        <v>2</v>
      </c>
      <c r="T16" s="83">
        <v>6</v>
      </c>
      <c r="U16" s="86">
        <v>6</v>
      </c>
      <c r="V16" s="83">
        <v>2</v>
      </c>
      <c r="W16" s="86">
        <v>2</v>
      </c>
      <c r="X16" s="83">
        <v>5</v>
      </c>
      <c r="Y16" s="86">
        <v>1</v>
      </c>
      <c r="Z16" s="83">
        <v>3</v>
      </c>
      <c r="AA16" s="86"/>
      <c r="AB16" s="150"/>
      <c r="AC16" s="181"/>
      <c r="AD16" s="150"/>
      <c r="AE16" s="181"/>
      <c r="AF16" s="83">
        <v>0</v>
      </c>
      <c r="AG16" s="86"/>
      <c r="AH16" s="81" t="s">
        <v>219</v>
      </c>
      <c r="AI16" s="132"/>
    </row>
    <row r="17" spans="1:172" s="34" customFormat="1" ht="40" customHeight="1">
      <c r="A17" s="33">
        <v>10</v>
      </c>
      <c r="B17" s="252" t="s">
        <v>215</v>
      </c>
      <c r="C17" s="253"/>
      <c r="D17" s="254" t="s">
        <v>38</v>
      </c>
      <c r="E17" s="255"/>
      <c r="F17" s="223">
        <f>MAJUPERKASA!C17</f>
        <v>0.4</v>
      </c>
      <c r="G17" s="240">
        <f>MAJUPERKASA!C18</f>
        <v>0.4</v>
      </c>
      <c r="H17" s="239">
        <v>22</v>
      </c>
      <c r="I17" s="85">
        <v>9</v>
      </c>
      <c r="J17" s="83"/>
      <c r="K17" s="86"/>
      <c r="L17" s="83"/>
      <c r="M17" s="86"/>
      <c r="N17" s="83"/>
      <c r="O17" s="86"/>
      <c r="P17" s="83"/>
      <c r="Q17" s="86"/>
      <c r="R17" s="83">
        <v>4</v>
      </c>
      <c r="S17" s="86">
        <v>4</v>
      </c>
      <c r="T17" s="83">
        <v>5</v>
      </c>
      <c r="U17" s="86">
        <v>5</v>
      </c>
      <c r="V17" s="83">
        <v>0</v>
      </c>
      <c r="W17" s="86">
        <v>0</v>
      </c>
      <c r="X17" s="83">
        <v>5</v>
      </c>
      <c r="Y17" s="86">
        <v>5</v>
      </c>
      <c r="Z17" s="83">
        <v>5</v>
      </c>
      <c r="AA17" s="86"/>
      <c r="AB17" s="150"/>
      <c r="AC17" s="181"/>
      <c r="AD17" s="150"/>
      <c r="AE17" s="181"/>
      <c r="AF17" s="83">
        <v>0</v>
      </c>
      <c r="AG17" s="156"/>
      <c r="AH17" s="187" t="s">
        <v>188</v>
      </c>
      <c r="AI17" s="13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</row>
    <row r="18" spans="1:172" s="34" customFormat="1" ht="40" customHeight="1">
      <c r="A18" s="33">
        <v>11</v>
      </c>
      <c r="B18" s="252" t="s">
        <v>122</v>
      </c>
      <c r="C18" s="253"/>
      <c r="D18" s="254" t="s">
        <v>38</v>
      </c>
      <c r="E18" s="255"/>
      <c r="F18" s="225">
        <v>1</v>
      </c>
      <c r="G18" s="242">
        <v>0.92</v>
      </c>
      <c r="H18" s="238">
        <v>25</v>
      </c>
      <c r="I18" s="85">
        <v>23</v>
      </c>
      <c r="J18" s="83"/>
      <c r="K18" s="86"/>
      <c r="L18" s="83"/>
      <c r="M18" s="86"/>
      <c r="N18" s="83"/>
      <c r="O18" s="86"/>
      <c r="P18" s="83">
        <v>3</v>
      </c>
      <c r="Q18" s="86">
        <v>3</v>
      </c>
      <c r="R18" s="83">
        <v>1</v>
      </c>
      <c r="S18" s="86">
        <v>1</v>
      </c>
      <c r="T18" s="83">
        <v>0</v>
      </c>
      <c r="U18" s="86">
        <v>1</v>
      </c>
      <c r="V18" s="83">
        <v>1</v>
      </c>
      <c r="W18" s="86">
        <v>1</v>
      </c>
      <c r="X18" s="83">
        <v>1</v>
      </c>
      <c r="Y18" s="86">
        <v>1</v>
      </c>
      <c r="Z18" s="83">
        <v>1</v>
      </c>
      <c r="AA18" s="86"/>
      <c r="AB18" s="150"/>
      <c r="AC18" s="181"/>
      <c r="AD18" s="150"/>
      <c r="AE18" s="181"/>
      <c r="AF18" s="83">
        <v>0</v>
      </c>
      <c r="AG18" s="86"/>
      <c r="AH18" s="81" t="s">
        <v>189</v>
      </c>
      <c r="AI18" s="214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</row>
    <row r="19" spans="1:172" s="34" customFormat="1" ht="40" customHeight="1">
      <c r="A19" s="215">
        <v>12</v>
      </c>
      <c r="B19" s="247" t="s">
        <v>210</v>
      </c>
      <c r="C19" s="247"/>
      <c r="D19" s="373" t="s">
        <v>10</v>
      </c>
      <c r="E19" s="374"/>
      <c r="F19" s="224">
        <v>0</v>
      </c>
      <c r="G19" s="241">
        <v>0</v>
      </c>
      <c r="H19" s="238">
        <v>25</v>
      </c>
      <c r="I19" s="220">
        <v>2</v>
      </c>
      <c r="J19" s="221"/>
      <c r="K19" s="86"/>
      <c r="L19" s="83"/>
      <c r="M19" s="86"/>
      <c r="N19" s="83"/>
      <c r="O19" s="156"/>
      <c r="P19" s="217"/>
      <c r="Q19" s="156"/>
      <c r="R19" s="217"/>
      <c r="S19" s="86"/>
      <c r="T19" s="83"/>
      <c r="U19" s="156"/>
      <c r="V19" s="217">
        <v>3</v>
      </c>
      <c r="W19" s="156">
        <v>2</v>
      </c>
      <c r="X19" s="217">
        <v>0</v>
      </c>
      <c r="Y19" s="156"/>
      <c r="Z19" s="217">
        <v>2</v>
      </c>
      <c r="AA19" s="156"/>
      <c r="AB19" s="217">
        <v>4</v>
      </c>
      <c r="AC19" s="156"/>
      <c r="AD19" s="217">
        <v>4</v>
      </c>
      <c r="AE19" s="156"/>
      <c r="AF19" s="217">
        <v>4</v>
      </c>
      <c r="AG19" s="156"/>
      <c r="AH19" s="244" t="s">
        <v>212</v>
      </c>
      <c r="AI19" s="243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</row>
    <row r="20" spans="1:172" s="34" customFormat="1" ht="40" customHeight="1">
      <c r="A20" s="215">
        <v>13</v>
      </c>
      <c r="B20" s="247" t="s">
        <v>232</v>
      </c>
      <c r="C20" s="247"/>
      <c r="D20" s="373" t="s">
        <v>38</v>
      </c>
      <c r="E20" s="254"/>
      <c r="F20" s="226">
        <v>0</v>
      </c>
      <c r="G20" s="241">
        <v>0</v>
      </c>
      <c r="H20" s="238">
        <v>16</v>
      </c>
      <c r="I20" s="220">
        <v>1</v>
      </c>
      <c r="J20" s="221"/>
      <c r="K20" s="156"/>
      <c r="L20" s="217"/>
      <c r="M20" s="86"/>
      <c r="N20" s="83"/>
      <c r="O20" s="156"/>
      <c r="P20" s="217"/>
      <c r="Q20" s="86"/>
      <c r="R20" s="83"/>
      <c r="S20" s="156"/>
      <c r="T20" s="217"/>
      <c r="U20" s="156"/>
      <c r="V20" s="217">
        <v>1</v>
      </c>
      <c r="W20" s="156">
        <v>1</v>
      </c>
      <c r="X20" s="217">
        <v>2</v>
      </c>
      <c r="Y20" s="156">
        <v>1</v>
      </c>
      <c r="Z20" s="217">
        <v>4</v>
      </c>
      <c r="AA20" s="86"/>
      <c r="AB20" s="83">
        <v>3</v>
      </c>
      <c r="AC20" s="86"/>
      <c r="AD20" s="83">
        <v>1</v>
      </c>
      <c r="AE20" s="156"/>
      <c r="AF20" s="217"/>
      <c r="AG20" s="156"/>
      <c r="AH20" s="245"/>
      <c r="AI20" s="246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</row>
    <row r="21" spans="1:172" s="14" customFormat="1" ht="30.75" customHeight="1">
      <c r="A21" s="20"/>
      <c r="B21" s="46"/>
      <c r="C21" s="46"/>
      <c r="D21" s="128"/>
      <c r="E21" s="128"/>
      <c r="F21" s="316" t="s">
        <v>28</v>
      </c>
      <c r="G21" s="319" t="s">
        <v>29</v>
      </c>
      <c r="H21" s="320"/>
      <c r="I21" s="321"/>
      <c r="J21" s="80">
        <f>SUM(J8:J20)</f>
        <v>15</v>
      </c>
      <c r="K21" s="213">
        <f>SUM(K8:K20)</f>
        <v>15</v>
      </c>
      <c r="L21" s="218">
        <f t="shared" ref="L21:R21" si="0">SUM(L8:L20)</f>
        <v>7</v>
      </c>
      <c r="M21" s="213">
        <f t="shared" si="0"/>
        <v>7</v>
      </c>
      <c r="N21" s="218">
        <f t="shared" si="0"/>
        <v>7</v>
      </c>
      <c r="O21" s="219">
        <f t="shared" si="0"/>
        <v>7</v>
      </c>
      <c r="P21" s="80">
        <f t="shared" si="0"/>
        <v>13</v>
      </c>
      <c r="Q21" s="219">
        <f t="shared" si="0"/>
        <v>13</v>
      </c>
      <c r="R21" s="80">
        <f t="shared" si="0"/>
        <v>16</v>
      </c>
      <c r="S21" s="219">
        <f t="shared" ref="S21" si="1">SUM(S8:S20)</f>
        <v>12</v>
      </c>
      <c r="T21" s="80">
        <f t="shared" ref="T21" si="2">SUM(T8:T20)</f>
        <v>17</v>
      </c>
      <c r="U21" s="219">
        <f t="shared" ref="U21" si="3">SUM(U8:U20)</f>
        <v>18</v>
      </c>
      <c r="V21" s="80">
        <f t="shared" ref="V21" si="4">SUM(V8:V20)</f>
        <v>12</v>
      </c>
      <c r="W21" s="213">
        <f t="shared" ref="W21" si="5">SUM(W8:W20)</f>
        <v>6</v>
      </c>
      <c r="X21" s="218">
        <f t="shared" ref="X21" si="6">SUM(X8:X20)</f>
        <v>17</v>
      </c>
      <c r="Y21" s="213">
        <f t="shared" ref="Y21" si="7">SUM(Y8:Y20)</f>
        <v>9</v>
      </c>
      <c r="Z21" s="218">
        <f t="shared" ref="Z21" si="8">SUM(Z8:Z20)</f>
        <v>22</v>
      </c>
      <c r="AA21" s="213">
        <f t="shared" ref="AA21" si="9">SUM(AA8:AA20)</f>
        <v>0</v>
      </c>
      <c r="AB21" s="218">
        <f t="shared" ref="AB21" si="10">SUM(AB8:AB20)</f>
        <v>14</v>
      </c>
      <c r="AC21" s="219">
        <f t="shared" ref="AC21" si="11">SUM(AC8:AC20)</f>
        <v>0</v>
      </c>
      <c r="AD21" s="80">
        <f t="shared" ref="AD21" si="12">SUM(AD8:AD20)</f>
        <v>14</v>
      </c>
      <c r="AE21" s="213">
        <f t="shared" ref="AE21" si="13">SUM(AE8:AE20)</f>
        <v>0</v>
      </c>
      <c r="AF21" s="218">
        <f t="shared" ref="AF21" si="14">SUM(AF8:AF20)</f>
        <v>10</v>
      </c>
      <c r="AG21" s="213">
        <f t="shared" ref="AG21" si="15">SUM(AG8:AG20)</f>
        <v>0</v>
      </c>
      <c r="AH21" s="216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</row>
    <row r="22" spans="1:172" s="14" customFormat="1" ht="30.75" customHeight="1">
      <c r="A22" s="20"/>
      <c r="B22" s="46"/>
      <c r="C22" s="35"/>
      <c r="E22" s="38"/>
      <c r="F22" s="317"/>
      <c r="G22" s="322" t="s">
        <v>31</v>
      </c>
      <c r="H22" s="323"/>
      <c r="I22" s="324"/>
      <c r="J22" s="79"/>
      <c r="K22" s="87"/>
      <c r="L22" s="79"/>
      <c r="M22" s="87"/>
      <c r="N22" s="79"/>
      <c r="O22" s="87"/>
      <c r="P22" s="191"/>
      <c r="Q22" s="192"/>
      <c r="R22" s="79"/>
      <c r="S22" s="87"/>
      <c r="T22" s="191"/>
      <c r="U22" s="192"/>
      <c r="V22" s="79"/>
      <c r="W22" s="87"/>
      <c r="X22" s="79"/>
      <c r="Y22" s="87"/>
      <c r="Z22" s="79"/>
      <c r="AA22" s="87"/>
      <c r="AB22" s="159"/>
      <c r="AC22" s="177"/>
      <c r="AD22" s="159"/>
      <c r="AE22" s="177"/>
      <c r="AF22" s="79"/>
      <c r="AG22" s="157"/>
      <c r="AH22" s="176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</row>
    <row r="23" spans="1:172" s="14" customFormat="1" ht="30.75" customHeight="1" thickBot="1">
      <c r="A23" s="20"/>
      <c r="B23" s="46" t="s">
        <v>44</v>
      </c>
      <c r="C23" s="46"/>
      <c r="D23" s="21"/>
      <c r="E23" s="21"/>
      <c r="F23" s="318"/>
      <c r="G23" s="325" t="s">
        <v>30</v>
      </c>
      <c r="H23" s="326"/>
      <c r="I23" s="327"/>
      <c r="J23" s="84">
        <f t="shared" ref="J23:U23" si="16">J21-J22</f>
        <v>15</v>
      </c>
      <c r="K23" s="88">
        <f t="shared" si="16"/>
        <v>15</v>
      </c>
      <c r="L23" s="84">
        <f t="shared" si="16"/>
        <v>7</v>
      </c>
      <c r="M23" s="88">
        <f t="shared" si="16"/>
        <v>7</v>
      </c>
      <c r="N23" s="84">
        <f t="shared" si="16"/>
        <v>7</v>
      </c>
      <c r="O23" s="88">
        <f t="shared" si="16"/>
        <v>7</v>
      </c>
      <c r="P23" s="193">
        <f t="shared" si="16"/>
        <v>13</v>
      </c>
      <c r="Q23" s="194">
        <f t="shared" si="16"/>
        <v>13</v>
      </c>
      <c r="R23" s="84">
        <f t="shared" si="16"/>
        <v>16</v>
      </c>
      <c r="S23" s="88">
        <f t="shared" si="16"/>
        <v>12</v>
      </c>
      <c r="T23" s="193">
        <f t="shared" si="16"/>
        <v>17</v>
      </c>
      <c r="U23" s="194">
        <f t="shared" si="16"/>
        <v>18</v>
      </c>
      <c r="V23" s="84">
        <f t="shared" ref="V23:W23" si="17">V21-V22</f>
        <v>12</v>
      </c>
      <c r="W23" s="88">
        <f t="shared" si="17"/>
        <v>6</v>
      </c>
      <c r="X23" s="84">
        <f t="shared" ref="X23:AG23" si="18">X21-X22</f>
        <v>17</v>
      </c>
      <c r="Y23" s="88">
        <f t="shared" si="18"/>
        <v>9</v>
      </c>
      <c r="Z23" s="84">
        <f t="shared" si="18"/>
        <v>22</v>
      </c>
      <c r="AA23" s="88">
        <f t="shared" si="18"/>
        <v>0</v>
      </c>
      <c r="AB23" s="84">
        <f t="shared" si="18"/>
        <v>14</v>
      </c>
      <c r="AC23" s="88">
        <f t="shared" si="18"/>
        <v>0</v>
      </c>
      <c r="AD23" s="84">
        <f t="shared" si="18"/>
        <v>14</v>
      </c>
      <c r="AE23" s="88">
        <f t="shared" si="18"/>
        <v>0</v>
      </c>
      <c r="AF23" s="84">
        <f t="shared" si="18"/>
        <v>10</v>
      </c>
      <c r="AG23" s="88">
        <f t="shared" si="18"/>
        <v>0</v>
      </c>
      <c r="AH23" s="9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</row>
    <row r="24" spans="1:172" s="14" customFormat="1" ht="30.75" customHeight="1">
      <c r="A24" s="20"/>
      <c r="B24" s="46"/>
      <c r="C24" s="46"/>
      <c r="D24" s="21"/>
      <c r="E24" s="21"/>
      <c r="F24" s="22"/>
      <c r="G24" s="23"/>
      <c r="H24" s="51"/>
      <c r="I24" s="51"/>
      <c r="J24" s="24"/>
      <c r="K24" s="24"/>
      <c r="L24" s="24"/>
      <c r="M24" s="24"/>
      <c r="N24" s="24"/>
      <c r="O24" s="24"/>
      <c r="P24" s="197"/>
      <c r="Q24" s="197"/>
      <c r="R24" s="24"/>
      <c r="S24" s="24"/>
      <c r="T24" s="197"/>
      <c r="U24" s="197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9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</row>
    <row r="25" spans="1:172" ht="27" customHeight="1" thickBot="1">
      <c r="A25" s="12" t="s">
        <v>18</v>
      </c>
      <c r="B25" s="45"/>
      <c r="D25"/>
      <c r="E25"/>
      <c r="J25"/>
      <c r="K25"/>
      <c r="L25"/>
      <c r="M25"/>
      <c r="N25"/>
      <c r="O25"/>
      <c r="P25" s="34"/>
      <c r="Q25" s="34"/>
      <c r="R25"/>
      <c r="S25"/>
      <c r="T25" s="34"/>
      <c r="U25" s="34"/>
      <c r="V25"/>
      <c r="W25"/>
      <c r="X25"/>
      <c r="Y25"/>
      <c r="Z25"/>
      <c r="AA25"/>
      <c r="AB25"/>
      <c r="AC25"/>
      <c r="AD25"/>
      <c r="AE25"/>
      <c r="AF25"/>
      <c r="AG25"/>
      <c r="AH25"/>
      <c r="AI25" s="11"/>
    </row>
    <row r="26" spans="1:172" ht="21.75" customHeight="1">
      <c r="A26" s="300" t="s">
        <v>1</v>
      </c>
      <c r="B26" s="364" t="s">
        <v>2</v>
      </c>
      <c r="C26" s="364"/>
      <c r="D26" s="366" t="s">
        <v>16</v>
      </c>
      <c r="E26" s="367"/>
      <c r="F26" s="370" t="s">
        <v>9</v>
      </c>
      <c r="G26" s="303"/>
      <c r="H26" s="315" t="s">
        <v>21</v>
      </c>
      <c r="I26" s="312"/>
      <c r="J26" s="288">
        <v>44562</v>
      </c>
      <c r="K26" s="289"/>
      <c r="L26" s="288">
        <v>44593</v>
      </c>
      <c r="M26" s="289"/>
      <c r="N26" s="288">
        <v>44621</v>
      </c>
      <c r="O26" s="289"/>
      <c r="P26" s="313">
        <v>44652</v>
      </c>
      <c r="Q26" s="314"/>
      <c r="R26" s="288">
        <v>44682</v>
      </c>
      <c r="S26" s="289"/>
      <c r="T26" s="313">
        <v>44713</v>
      </c>
      <c r="U26" s="314"/>
      <c r="V26" s="288">
        <v>44743</v>
      </c>
      <c r="W26" s="289"/>
      <c r="X26" s="288">
        <v>44774</v>
      </c>
      <c r="Y26" s="289"/>
      <c r="Z26" s="288">
        <v>44805</v>
      </c>
      <c r="AA26" s="331"/>
      <c r="AB26" s="330">
        <v>44835</v>
      </c>
      <c r="AC26" s="331"/>
      <c r="AD26" s="330">
        <v>44866</v>
      </c>
      <c r="AE26" s="331"/>
      <c r="AF26" s="330">
        <v>44896</v>
      </c>
      <c r="AG26" s="331"/>
      <c r="AH26" s="332" t="s">
        <v>19</v>
      </c>
      <c r="AI26" s="334" t="s">
        <v>20</v>
      </c>
    </row>
    <row r="27" spans="1:172" ht="27" customHeight="1" thickBot="1">
      <c r="A27" s="363"/>
      <c r="B27" s="365"/>
      <c r="C27" s="365"/>
      <c r="D27" s="368"/>
      <c r="E27" s="369"/>
      <c r="F27" s="371"/>
      <c r="G27" s="372"/>
      <c r="H27" s="169" t="s">
        <v>4</v>
      </c>
      <c r="I27" s="91" t="s">
        <v>22</v>
      </c>
      <c r="J27" s="119" t="s">
        <v>4</v>
      </c>
      <c r="K27" s="117" t="s">
        <v>14</v>
      </c>
      <c r="L27" s="119" t="s">
        <v>4</v>
      </c>
      <c r="M27" s="117" t="s">
        <v>14</v>
      </c>
      <c r="N27" s="119" t="s">
        <v>4</v>
      </c>
      <c r="O27" s="117" t="s">
        <v>14</v>
      </c>
      <c r="P27" s="198" t="s">
        <v>4</v>
      </c>
      <c r="Q27" s="199" t="s">
        <v>14</v>
      </c>
      <c r="R27" s="119" t="s">
        <v>4</v>
      </c>
      <c r="S27" s="117" t="s">
        <v>14</v>
      </c>
      <c r="T27" s="198" t="s">
        <v>4</v>
      </c>
      <c r="U27" s="199" t="s">
        <v>14</v>
      </c>
      <c r="V27" s="119" t="s">
        <v>4</v>
      </c>
      <c r="W27" s="117" t="s">
        <v>14</v>
      </c>
      <c r="X27" s="119" t="s">
        <v>4</v>
      </c>
      <c r="Y27" s="117" t="s">
        <v>14</v>
      </c>
      <c r="Z27" s="119" t="s">
        <v>4</v>
      </c>
      <c r="AA27" s="160" t="s">
        <v>14</v>
      </c>
      <c r="AB27" s="119" t="s">
        <v>4</v>
      </c>
      <c r="AC27" s="160" t="s">
        <v>14</v>
      </c>
      <c r="AD27" s="119" t="s">
        <v>4</v>
      </c>
      <c r="AE27" s="160" t="s">
        <v>14</v>
      </c>
      <c r="AF27" s="119" t="s">
        <v>4</v>
      </c>
      <c r="AG27" s="160" t="s">
        <v>14</v>
      </c>
      <c r="AH27" s="333"/>
      <c r="AI27" s="335"/>
    </row>
    <row r="28" spans="1:172" ht="44.15" customHeight="1">
      <c r="A28" s="70">
        <v>1</v>
      </c>
      <c r="B28" s="247" t="s">
        <v>83</v>
      </c>
      <c r="C28" s="247"/>
      <c r="D28" s="248" t="s">
        <v>50</v>
      </c>
      <c r="E28" s="249"/>
      <c r="F28" s="250">
        <f t="shared" ref="F28:F29" si="19">I28/H28</f>
        <v>1</v>
      </c>
      <c r="G28" s="251"/>
      <c r="H28" s="162">
        <v>3</v>
      </c>
      <c r="I28" s="163">
        <v>3</v>
      </c>
      <c r="J28" s="164"/>
      <c r="K28" s="165"/>
      <c r="L28" s="164">
        <v>3</v>
      </c>
      <c r="M28" s="165">
        <v>3</v>
      </c>
      <c r="N28" s="166"/>
      <c r="O28" s="167"/>
      <c r="P28" s="166"/>
      <c r="Q28" s="167"/>
      <c r="R28" s="164"/>
      <c r="S28" s="165"/>
      <c r="T28" s="166"/>
      <c r="U28" s="167"/>
      <c r="V28" s="164"/>
      <c r="W28" s="167"/>
      <c r="X28" s="166"/>
      <c r="Y28" s="167"/>
      <c r="Z28" s="166"/>
      <c r="AA28" s="151"/>
      <c r="AB28" s="170"/>
      <c r="AC28" s="171"/>
      <c r="AD28" s="168"/>
      <c r="AE28" s="172"/>
      <c r="AF28" s="170"/>
      <c r="AG28" s="167"/>
      <c r="AH28" s="95" t="s">
        <v>65</v>
      </c>
      <c r="AI28" s="71"/>
    </row>
    <row r="29" spans="1:172" ht="44.15" customHeight="1">
      <c r="A29" s="27">
        <v>2</v>
      </c>
      <c r="B29" s="247" t="s">
        <v>84</v>
      </c>
      <c r="C29" s="247"/>
      <c r="D29" s="248" t="s">
        <v>39</v>
      </c>
      <c r="E29" s="249"/>
      <c r="F29" s="250">
        <f t="shared" si="19"/>
        <v>1</v>
      </c>
      <c r="G29" s="251"/>
      <c r="H29" s="89">
        <v>1</v>
      </c>
      <c r="I29" s="92">
        <v>1</v>
      </c>
      <c r="J29" s="120"/>
      <c r="K29" s="104"/>
      <c r="L29" s="120"/>
      <c r="M29" s="104"/>
      <c r="N29" s="121">
        <v>1</v>
      </c>
      <c r="O29" s="112">
        <v>1</v>
      </c>
      <c r="P29" s="121"/>
      <c r="Q29" s="112"/>
      <c r="R29" s="120">
        <v>0</v>
      </c>
      <c r="S29" s="104">
        <v>1</v>
      </c>
      <c r="T29" s="121"/>
      <c r="U29" s="112"/>
      <c r="V29" s="120"/>
      <c r="W29" s="112"/>
      <c r="X29" s="121"/>
      <c r="Y29" s="112"/>
      <c r="Z29" s="121"/>
      <c r="AA29" s="152"/>
      <c r="AB29" s="121"/>
      <c r="AC29" s="173"/>
      <c r="AD29" s="161"/>
      <c r="AE29" s="173"/>
      <c r="AF29" s="161"/>
      <c r="AG29" s="112"/>
      <c r="AH29" s="95" t="s">
        <v>65</v>
      </c>
      <c r="AI29" s="66"/>
    </row>
    <row r="30" spans="1:172" ht="44.15" customHeight="1">
      <c r="A30" s="27">
        <v>3</v>
      </c>
      <c r="B30" s="247" t="s">
        <v>86</v>
      </c>
      <c r="C30" s="247"/>
      <c r="D30" s="248" t="s">
        <v>115</v>
      </c>
      <c r="E30" s="249"/>
      <c r="F30" s="250">
        <f>I30/H30</f>
        <v>1</v>
      </c>
      <c r="G30" s="251"/>
      <c r="H30" s="89">
        <v>6</v>
      </c>
      <c r="I30" s="92">
        <v>6</v>
      </c>
      <c r="J30" s="120">
        <v>3</v>
      </c>
      <c r="K30" s="104">
        <v>3</v>
      </c>
      <c r="L30" s="120">
        <v>3</v>
      </c>
      <c r="M30" s="104">
        <v>3</v>
      </c>
      <c r="N30" s="121"/>
      <c r="O30" s="112"/>
      <c r="P30" s="121"/>
      <c r="Q30" s="112"/>
      <c r="R30" s="120"/>
      <c r="S30" s="104"/>
      <c r="T30" s="121"/>
      <c r="U30" s="112"/>
      <c r="V30" s="120"/>
      <c r="W30" s="112"/>
      <c r="X30" s="121"/>
      <c r="Y30" s="112"/>
      <c r="Z30" s="121"/>
      <c r="AA30" s="152"/>
      <c r="AB30" s="121"/>
      <c r="AC30" s="173"/>
      <c r="AD30" s="161"/>
      <c r="AE30" s="173"/>
      <c r="AF30" s="161"/>
      <c r="AG30" s="112"/>
      <c r="AH30" s="95" t="s">
        <v>65</v>
      </c>
      <c r="AI30" s="66"/>
    </row>
    <row r="31" spans="1:172" ht="44.15" customHeight="1">
      <c r="A31" s="27">
        <v>4</v>
      </c>
      <c r="B31" s="247" t="s">
        <v>88</v>
      </c>
      <c r="C31" s="247"/>
      <c r="D31" s="248" t="s">
        <v>89</v>
      </c>
      <c r="E31" s="249"/>
      <c r="F31" s="250">
        <f>I31/H31</f>
        <v>1</v>
      </c>
      <c r="G31" s="251"/>
      <c r="H31" s="89">
        <v>1</v>
      </c>
      <c r="I31" s="92">
        <v>1</v>
      </c>
      <c r="J31" s="120"/>
      <c r="K31" s="104"/>
      <c r="L31" s="120">
        <v>1</v>
      </c>
      <c r="M31" s="104">
        <v>1</v>
      </c>
      <c r="N31" s="121"/>
      <c r="O31" s="112"/>
      <c r="P31" s="121"/>
      <c r="Q31" s="112"/>
      <c r="R31" s="120"/>
      <c r="S31" s="104"/>
      <c r="T31" s="121"/>
      <c r="U31" s="112"/>
      <c r="V31" s="120"/>
      <c r="W31" s="112"/>
      <c r="X31" s="121"/>
      <c r="Y31" s="112"/>
      <c r="Z31" s="121"/>
      <c r="AA31" s="173"/>
      <c r="AB31" s="161"/>
      <c r="AC31" s="173"/>
      <c r="AD31" s="161"/>
      <c r="AE31" s="173"/>
      <c r="AF31" s="161"/>
      <c r="AG31" s="112"/>
      <c r="AH31" s="95" t="s">
        <v>65</v>
      </c>
      <c r="AI31" s="66"/>
    </row>
    <row r="32" spans="1:172" ht="44.15" customHeight="1">
      <c r="A32" s="27">
        <v>5</v>
      </c>
      <c r="B32" s="247" t="s">
        <v>90</v>
      </c>
      <c r="C32" s="247"/>
      <c r="D32" s="248" t="s">
        <v>114</v>
      </c>
      <c r="E32" s="249"/>
      <c r="F32" s="250">
        <f t="shared" ref="F32:F35" si="20">I32/H32</f>
        <v>1</v>
      </c>
      <c r="G32" s="251"/>
      <c r="H32" s="89">
        <v>2</v>
      </c>
      <c r="I32" s="92">
        <v>2</v>
      </c>
      <c r="J32" s="120"/>
      <c r="K32" s="104"/>
      <c r="L32" s="120">
        <v>1</v>
      </c>
      <c r="M32" s="104">
        <v>1</v>
      </c>
      <c r="N32" s="121">
        <v>1</v>
      </c>
      <c r="O32" s="112">
        <v>1</v>
      </c>
      <c r="P32" s="121"/>
      <c r="Q32" s="112"/>
      <c r="R32" s="120"/>
      <c r="S32" s="104"/>
      <c r="T32" s="121"/>
      <c r="U32" s="112"/>
      <c r="V32" s="120"/>
      <c r="W32" s="112"/>
      <c r="X32" s="121"/>
      <c r="Y32" s="112"/>
      <c r="Z32" s="121"/>
      <c r="AA32" s="173"/>
      <c r="AB32" s="161"/>
      <c r="AC32" s="173"/>
      <c r="AD32" s="161"/>
      <c r="AE32" s="173"/>
      <c r="AF32" s="161"/>
      <c r="AG32" s="112"/>
      <c r="AH32" s="95" t="s">
        <v>65</v>
      </c>
      <c r="AI32" s="66"/>
    </row>
    <row r="33" spans="1:172" ht="44.15" customHeight="1">
      <c r="A33" s="27">
        <v>6</v>
      </c>
      <c r="B33" s="247" t="s">
        <v>91</v>
      </c>
      <c r="C33" s="247"/>
      <c r="D33" s="248" t="s">
        <v>87</v>
      </c>
      <c r="E33" s="249"/>
      <c r="F33" s="250">
        <f t="shared" si="20"/>
        <v>1</v>
      </c>
      <c r="G33" s="251"/>
      <c r="H33" s="89">
        <v>3</v>
      </c>
      <c r="I33" s="92">
        <v>3</v>
      </c>
      <c r="J33" s="120"/>
      <c r="K33" s="104"/>
      <c r="L33" s="120"/>
      <c r="M33" s="104"/>
      <c r="N33" s="121">
        <v>3</v>
      </c>
      <c r="O33" s="112">
        <v>3</v>
      </c>
      <c r="P33" s="121"/>
      <c r="Q33" s="112"/>
      <c r="R33" s="120">
        <v>0</v>
      </c>
      <c r="S33" s="104">
        <v>1</v>
      </c>
      <c r="T33" s="121"/>
      <c r="U33" s="112"/>
      <c r="V33" s="120"/>
      <c r="W33" s="112"/>
      <c r="X33" s="121"/>
      <c r="Y33" s="112"/>
      <c r="Z33" s="121"/>
      <c r="AA33" s="173"/>
      <c r="AB33" s="161"/>
      <c r="AC33" s="173"/>
      <c r="AD33" s="161"/>
      <c r="AE33" s="173"/>
      <c r="AF33" s="161"/>
      <c r="AG33" s="112"/>
      <c r="AH33" s="95" t="s">
        <v>190</v>
      </c>
      <c r="AI33" s="66"/>
    </row>
    <row r="34" spans="1:172" ht="44.15" customHeight="1">
      <c r="A34" s="27">
        <v>7</v>
      </c>
      <c r="B34" s="247" t="s">
        <v>92</v>
      </c>
      <c r="C34" s="247"/>
      <c r="D34" s="248" t="s">
        <v>93</v>
      </c>
      <c r="E34" s="249"/>
      <c r="F34" s="250">
        <f t="shared" si="20"/>
        <v>1</v>
      </c>
      <c r="G34" s="251"/>
      <c r="H34" s="89">
        <v>6</v>
      </c>
      <c r="I34" s="92">
        <v>6</v>
      </c>
      <c r="J34" s="120"/>
      <c r="K34" s="104"/>
      <c r="L34" s="120"/>
      <c r="M34" s="104"/>
      <c r="N34" s="121">
        <v>5</v>
      </c>
      <c r="O34" s="112">
        <v>5</v>
      </c>
      <c r="P34" s="121">
        <v>1</v>
      </c>
      <c r="Q34" s="112">
        <v>1</v>
      </c>
      <c r="R34" s="120"/>
      <c r="S34" s="104"/>
      <c r="T34" s="121"/>
      <c r="U34" s="112"/>
      <c r="V34" s="120"/>
      <c r="W34" s="112"/>
      <c r="X34" s="121"/>
      <c r="Y34" s="112"/>
      <c r="Z34" s="121"/>
      <c r="AA34" s="173"/>
      <c r="AB34" s="161"/>
      <c r="AC34" s="173"/>
      <c r="AD34" s="161"/>
      <c r="AE34" s="173"/>
      <c r="AF34" s="161"/>
      <c r="AG34" s="112"/>
      <c r="AH34" s="95" t="s">
        <v>65</v>
      </c>
      <c r="AI34" s="66"/>
    </row>
    <row r="35" spans="1:172" ht="44.15" customHeight="1">
      <c r="A35" s="27">
        <v>8</v>
      </c>
      <c r="B35" s="247" t="s">
        <v>94</v>
      </c>
      <c r="C35" s="247"/>
      <c r="D35" s="248" t="s">
        <v>95</v>
      </c>
      <c r="E35" s="249"/>
      <c r="F35" s="250">
        <f t="shared" si="20"/>
        <v>1</v>
      </c>
      <c r="G35" s="251"/>
      <c r="H35" s="89">
        <v>2</v>
      </c>
      <c r="I35" s="92">
        <v>2</v>
      </c>
      <c r="J35" s="120"/>
      <c r="K35" s="104"/>
      <c r="L35" s="120"/>
      <c r="M35" s="104"/>
      <c r="N35" s="121">
        <v>2</v>
      </c>
      <c r="O35" s="112">
        <v>2</v>
      </c>
      <c r="P35" s="121"/>
      <c r="Q35" s="112"/>
      <c r="R35" s="120"/>
      <c r="S35" s="104"/>
      <c r="T35" s="121"/>
      <c r="U35" s="112"/>
      <c r="V35" s="120"/>
      <c r="W35" s="112"/>
      <c r="X35" s="121">
        <v>2</v>
      </c>
      <c r="Y35" s="112">
        <v>1</v>
      </c>
      <c r="Z35" s="121"/>
      <c r="AA35" s="173"/>
      <c r="AB35" s="161"/>
      <c r="AC35" s="173"/>
      <c r="AD35" s="161"/>
      <c r="AE35" s="173"/>
      <c r="AF35" s="161"/>
      <c r="AG35" s="112"/>
      <c r="AH35" s="95" t="s">
        <v>65</v>
      </c>
      <c r="AI35" s="66"/>
    </row>
    <row r="36" spans="1:172" ht="44.15" customHeight="1">
      <c r="A36" s="27">
        <v>9</v>
      </c>
      <c r="B36" s="247" t="s">
        <v>96</v>
      </c>
      <c r="C36" s="247"/>
      <c r="D36" s="248" t="s">
        <v>97</v>
      </c>
      <c r="E36" s="249"/>
      <c r="F36" s="250">
        <f t="shared" ref="F36" si="21">I36/H36</f>
        <v>1</v>
      </c>
      <c r="G36" s="251"/>
      <c r="H36" s="89">
        <v>2</v>
      </c>
      <c r="I36" s="92">
        <v>2</v>
      </c>
      <c r="J36" s="120"/>
      <c r="K36" s="104"/>
      <c r="L36" s="120"/>
      <c r="M36" s="104"/>
      <c r="N36" s="121">
        <v>2</v>
      </c>
      <c r="O36" s="112">
        <v>2</v>
      </c>
      <c r="P36" s="121"/>
      <c r="Q36" s="112"/>
      <c r="R36" s="120"/>
      <c r="S36" s="104"/>
      <c r="T36" s="121"/>
      <c r="U36" s="112"/>
      <c r="V36" s="120"/>
      <c r="W36" s="112"/>
      <c r="X36" s="121"/>
      <c r="Y36" s="112"/>
      <c r="Z36" s="121"/>
      <c r="AA36" s="173"/>
      <c r="AB36" s="161"/>
      <c r="AC36" s="173"/>
      <c r="AD36" s="161"/>
      <c r="AE36" s="173"/>
      <c r="AF36" s="161"/>
      <c r="AG36" s="112"/>
      <c r="AH36" s="95" t="s">
        <v>65</v>
      </c>
      <c r="AI36" s="66"/>
    </row>
    <row r="37" spans="1:172" ht="44.15" customHeight="1">
      <c r="A37" s="27">
        <v>10</v>
      </c>
      <c r="B37" s="247" t="s">
        <v>98</v>
      </c>
      <c r="C37" s="247"/>
      <c r="D37" s="248" t="s">
        <v>116</v>
      </c>
      <c r="E37" s="249"/>
      <c r="F37" s="250">
        <f t="shared" ref="F37" si="22">I37/H37</f>
        <v>1</v>
      </c>
      <c r="G37" s="251"/>
      <c r="H37" s="89">
        <v>3</v>
      </c>
      <c r="I37" s="92">
        <v>3</v>
      </c>
      <c r="J37" s="120"/>
      <c r="K37" s="104"/>
      <c r="L37" s="120"/>
      <c r="M37" s="104"/>
      <c r="N37" s="121"/>
      <c r="O37" s="112"/>
      <c r="P37" s="121">
        <v>3</v>
      </c>
      <c r="Q37" s="112">
        <v>3</v>
      </c>
      <c r="R37" s="120"/>
      <c r="S37" s="104"/>
      <c r="T37" s="121"/>
      <c r="U37" s="112"/>
      <c r="V37" s="120"/>
      <c r="W37" s="112"/>
      <c r="X37" s="121"/>
      <c r="Y37" s="112"/>
      <c r="Z37" s="121"/>
      <c r="AA37" s="173"/>
      <c r="AB37" s="161"/>
      <c r="AC37" s="173"/>
      <c r="AD37" s="161"/>
      <c r="AE37" s="173"/>
      <c r="AF37" s="161"/>
      <c r="AG37" s="112"/>
      <c r="AH37" s="95" t="s">
        <v>65</v>
      </c>
      <c r="AI37" s="66"/>
    </row>
    <row r="38" spans="1:172" ht="44.15" customHeight="1">
      <c r="A38" s="27">
        <v>11</v>
      </c>
      <c r="B38" s="252" t="s">
        <v>99</v>
      </c>
      <c r="C38" s="253"/>
      <c r="D38" s="386" t="s">
        <v>100</v>
      </c>
      <c r="E38" s="387"/>
      <c r="F38" s="250">
        <f t="shared" ref="F38:F39" si="23">I38/H38</f>
        <v>1</v>
      </c>
      <c r="G38" s="251"/>
      <c r="H38" s="89">
        <v>1</v>
      </c>
      <c r="I38" s="92">
        <v>1</v>
      </c>
      <c r="J38" s="120"/>
      <c r="K38" s="104"/>
      <c r="L38" s="120"/>
      <c r="M38" s="104"/>
      <c r="N38" s="121"/>
      <c r="O38" s="112"/>
      <c r="P38" s="121">
        <v>1</v>
      </c>
      <c r="Q38" s="112">
        <v>1</v>
      </c>
      <c r="R38" s="120"/>
      <c r="S38" s="104"/>
      <c r="T38" s="121"/>
      <c r="U38" s="112"/>
      <c r="V38" s="120"/>
      <c r="W38" s="112"/>
      <c r="X38" s="121"/>
      <c r="Y38" s="112"/>
      <c r="Z38" s="121"/>
      <c r="AA38" s="173"/>
      <c r="AB38" s="161"/>
      <c r="AC38" s="173"/>
      <c r="AD38" s="161"/>
      <c r="AE38" s="173"/>
      <c r="AF38" s="161"/>
      <c r="AG38" s="112"/>
      <c r="AH38" s="95" t="s">
        <v>65</v>
      </c>
      <c r="AI38" s="66"/>
    </row>
    <row r="39" spans="1:172" s="56" customFormat="1" ht="44.15" customHeight="1">
      <c r="A39" s="27">
        <v>12</v>
      </c>
      <c r="B39" s="247" t="s">
        <v>101</v>
      </c>
      <c r="C39" s="247"/>
      <c r="D39" s="248" t="s">
        <v>102</v>
      </c>
      <c r="E39" s="249"/>
      <c r="F39" s="250">
        <f t="shared" si="23"/>
        <v>1</v>
      </c>
      <c r="G39" s="251"/>
      <c r="H39" s="89">
        <v>1</v>
      </c>
      <c r="I39" s="92">
        <v>1</v>
      </c>
      <c r="J39" s="120"/>
      <c r="K39" s="104"/>
      <c r="L39" s="120"/>
      <c r="M39" s="104"/>
      <c r="N39" s="121"/>
      <c r="O39" s="112"/>
      <c r="P39" s="121">
        <v>1</v>
      </c>
      <c r="Q39" s="112">
        <v>1</v>
      </c>
      <c r="R39" s="120"/>
      <c r="S39" s="104"/>
      <c r="T39" s="121"/>
      <c r="U39" s="112"/>
      <c r="V39" s="120"/>
      <c r="W39" s="112"/>
      <c r="X39" s="121"/>
      <c r="Y39" s="112"/>
      <c r="Z39" s="121"/>
      <c r="AA39" s="173"/>
      <c r="AB39" s="161"/>
      <c r="AC39" s="173"/>
      <c r="AD39" s="161"/>
      <c r="AE39" s="173"/>
      <c r="AF39" s="161"/>
      <c r="AG39" s="112"/>
      <c r="AH39" s="95" t="s">
        <v>65</v>
      </c>
      <c r="AI39" s="66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</row>
    <row r="40" spans="1:172" s="56" customFormat="1" ht="44.15" customHeight="1">
      <c r="A40" s="27">
        <v>13</v>
      </c>
      <c r="B40" s="247" t="s">
        <v>109</v>
      </c>
      <c r="C40" s="247"/>
      <c r="D40" s="248" t="s">
        <v>110</v>
      </c>
      <c r="E40" s="249"/>
      <c r="F40" s="250">
        <f t="shared" ref="F40:F45" si="24">I40/H40</f>
        <v>1</v>
      </c>
      <c r="G40" s="251"/>
      <c r="H40" s="89">
        <v>1</v>
      </c>
      <c r="I40" s="92">
        <v>1</v>
      </c>
      <c r="J40" s="120"/>
      <c r="K40" s="104"/>
      <c r="L40" s="120"/>
      <c r="M40" s="104"/>
      <c r="N40" s="121"/>
      <c r="O40" s="112"/>
      <c r="P40" s="121">
        <v>1</v>
      </c>
      <c r="Q40" s="112">
        <v>1</v>
      </c>
      <c r="R40" s="120"/>
      <c r="S40" s="104"/>
      <c r="T40" s="121"/>
      <c r="U40" s="112"/>
      <c r="V40" s="120"/>
      <c r="W40" s="112"/>
      <c r="X40" s="121"/>
      <c r="Y40" s="112"/>
      <c r="Z40" s="121"/>
      <c r="AA40" s="173"/>
      <c r="AB40" s="161"/>
      <c r="AC40" s="173"/>
      <c r="AD40" s="161"/>
      <c r="AE40" s="173"/>
      <c r="AF40" s="161"/>
      <c r="AG40" s="112"/>
      <c r="AH40" s="95" t="s">
        <v>65</v>
      </c>
      <c r="AI40" s="66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</row>
    <row r="41" spans="1:172" s="56" customFormat="1" ht="44.15" customHeight="1">
      <c r="A41" s="27">
        <v>14</v>
      </c>
      <c r="B41" s="247" t="s">
        <v>108</v>
      </c>
      <c r="C41" s="247"/>
      <c r="D41" s="248" t="s">
        <v>117</v>
      </c>
      <c r="E41" s="249"/>
      <c r="F41" s="250">
        <f t="shared" si="24"/>
        <v>1</v>
      </c>
      <c r="G41" s="251"/>
      <c r="H41" s="89">
        <v>1</v>
      </c>
      <c r="I41" s="92">
        <v>1</v>
      </c>
      <c r="J41" s="120"/>
      <c r="K41" s="104"/>
      <c r="L41" s="120"/>
      <c r="M41" s="104"/>
      <c r="N41" s="121">
        <v>1</v>
      </c>
      <c r="O41" s="112">
        <v>1</v>
      </c>
      <c r="P41" s="121"/>
      <c r="Q41" s="112"/>
      <c r="R41" s="120"/>
      <c r="S41" s="104"/>
      <c r="T41" s="121"/>
      <c r="U41" s="112"/>
      <c r="V41" s="120"/>
      <c r="W41" s="112"/>
      <c r="X41" s="121"/>
      <c r="Y41" s="112"/>
      <c r="Z41" s="121"/>
      <c r="AA41" s="173"/>
      <c r="AB41" s="161"/>
      <c r="AC41" s="173"/>
      <c r="AD41" s="161"/>
      <c r="AE41" s="173"/>
      <c r="AF41" s="161"/>
      <c r="AG41" s="112"/>
      <c r="AH41" s="95" t="s">
        <v>65</v>
      </c>
      <c r="AI41" s="66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</row>
    <row r="42" spans="1:172" s="56" customFormat="1" ht="44.15" customHeight="1">
      <c r="A42" s="27">
        <v>15</v>
      </c>
      <c r="B42" s="388" t="s">
        <v>231</v>
      </c>
      <c r="C42" s="388"/>
      <c r="D42" s="248" t="s">
        <v>193</v>
      </c>
      <c r="E42" s="249"/>
      <c r="F42" s="250">
        <f t="shared" si="24"/>
        <v>1</v>
      </c>
      <c r="G42" s="251"/>
      <c r="H42" s="89">
        <v>1</v>
      </c>
      <c r="I42" s="92">
        <v>1</v>
      </c>
      <c r="J42" s="120"/>
      <c r="K42" s="104"/>
      <c r="L42" s="120"/>
      <c r="M42" s="104"/>
      <c r="N42" s="121"/>
      <c r="O42" s="112"/>
      <c r="P42" s="121"/>
      <c r="Q42" s="112"/>
      <c r="R42" s="120"/>
      <c r="S42" s="104"/>
      <c r="T42" s="121"/>
      <c r="U42" s="112"/>
      <c r="V42" s="121">
        <v>3</v>
      </c>
      <c r="W42" s="112">
        <v>3</v>
      </c>
      <c r="X42" s="121">
        <v>1</v>
      </c>
      <c r="Y42" s="112">
        <v>1</v>
      </c>
      <c r="Z42" s="121"/>
      <c r="AA42" s="173"/>
      <c r="AB42" s="161"/>
      <c r="AC42" s="173"/>
      <c r="AD42" s="161"/>
      <c r="AE42" s="173"/>
      <c r="AF42" s="161"/>
      <c r="AG42" s="112"/>
      <c r="AH42" s="95" t="s">
        <v>214</v>
      </c>
      <c r="AI42" s="66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</row>
    <row r="43" spans="1:172" s="56" customFormat="1" ht="44.15" customHeight="1">
      <c r="A43" s="27">
        <v>16</v>
      </c>
      <c r="B43" s="247" t="s">
        <v>191</v>
      </c>
      <c r="C43" s="247"/>
      <c r="D43" s="248" t="s">
        <v>192</v>
      </c>
      <c r="E43" s="249"/>
      <c r="F43" s="250">
        <f t="shared" si="24"/>
        <v>1</v>
      </c>
      <c r="G43" s="251"/>
      <c r="H43" s="89">
        <v>1</v>
      </c>
      <c r="I43" s="92">
        <v>1</v>
      </c>
      <c r="J43" s="120"/>
      <c r="K43" s="104"/>
      <c r="L43" s="120"/>
      <c r="M43" s="104"/>
      <c r="N43" s="121"/>
      <c r="O43" s="112"/>
      <c r="P43" s="121"/>
      <c r="Q43" s="112"/>
      <c r="R43" s="121">
        <v>0</v>
      </c>
      <c r="S43" s="112">
        <v>1</v>
      </c>
      <c r="T43" s="121">
        <v>3</v>
      </c>
      <c r="U43" s="112">
        <v>3</v>
      </c>
      <c r="V43" s="121"/>
      <c r="W43" s="112"/>
      <c r="X43" s="121"/>
      <c r="Y43" s="112"/>
      <c r="Z43" s="121"/>
      <c r="AA43" s="173"/>
      <c r="AB43" s="161"/>
      <c r="AC43" s="173"/>
      <c r="AD43" s="161"/>
      <c r="AE43" s="173"/>
      <c r="AF43" s="161"/>
      <c r="AG43" s="112"/>
      <c r="AH43" s="95" t="s">
        <v>65</v>
      </c>
      <c r="AI43" s="66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</row>
    <row r="44" spans="1:172" s="56" customFormat="1" ht="44.15" customHeight="1">
      <c r="A44" s="27">
        <v>17</v>
      </c>
      <c r="B44" s="247" t="s">
        <v>206</v>
      </c>
      <c r="C44" s="247"/>
      <c r="D44" s="248" t="s">
        <v>207</v>
      </c>
      <c r="E44" s="249"/>
      <c r="F44" s="250">
        <f t="shared" si="24"/>
        <v>1</v>
      </c>
      <c r="G44" s="251"/>
      <c r="H44" s="89">
        <v>1</v>
      </c>
      <c r="I44" s="92">
        <v>1</v>
      </c>
      <c r="J44" s="120"/>
      <c r="K44" s="104"/>
      <c r="L44" s="120"/>
      <c r="M44" s="104"/>
      <c r="N44" s="121"/>
      <c r="O44" s="112"/>
      <c r="P44" s="121"/>
      <c r="Q44" s="112"/>
      <c r="R44" s="120"/>
      <c r="S44" s="104"/>
      <c r="T44" s="121">
        <v>1</v>
      </c>
      <c r="U44" s="112">
        <v>1</v>
      </c>
      <c r="V44" s="121"/>
      <c r="W44" s="112"/>
      <c r="X44" s="121"/>
      <c r="Y44" s="112"/>
      <c r="Z44" s="121"/>
      <c r="AA44" s="173"/>
      <c r="AB44" s="161"/>
      <c r="AC44" s="173"/>
      <c r="AD44" s="161"/>
      <c r="AE44" s="173"/>
      <c r="AF44" s="161"/>
      <c r="AG44" s="112"/>
      <c r="AH44" s="95" t="s">
        <v>65</v>
      </c>
      <c r="AI44" s="66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</row>
    <row r="45" spans="1:172" s="56" customFormat="1" ht="44.15" customHeight="1">
      <c r="A45" s="27">
        <v>18</v>
      </c>
      <c r="B45" s="247" t="s">
        <v>208</v>
      </c>
      <c r="C45" s="247"/>
      <c r="D45" s="248" t="s">
        <v>209</v>
      </c>
      <c r="E45" s="249"/>
      <c r="F45" s="250">
        <f t="shared" si="24"/>
        <v>1</v>
      </c>
      <c r="G45" s="251"/>
      <c r="H45" s="89">
        <v>2</v>
      </c>
      <c r="I45" s="92">
        <v>2</v>
      </c>
      <c r="J45" s="120"/>
      <c r="K45" s="104"/>
      <c r="L45" s="120"/>
      <c r="M45" s="104"/>
      <c r="N45" s="121"/>
      <c r="O45" s="112"/>
      <c r="P45" s="121"/>
      <c r="Q45" s="112"/>
      <c r="R45" s="120"/>
      <c r="S45" s="104"/>
      <c r="T45" s="121">
        <v>1</v>
      </c>
      <c r="U45" s="112">
        <v>1</v>
      </c>
      <c r="V45" s="121"/>
      <c r="W45" s="112"/>
      <c r="X45" s="121"/>
      <c r="Y45" s="112"/>
      <c r="Z45" s="121"/>
      <c r="AA45" s="173"/>
      <c r="AB45" s="161"/>
      <c r="AC45" s="173"/>
      <c r="AD45" s="161"/>
      <c r="AE45" s="173"/>
      <c r="AF45" s="161"/>
      <c r="AG45" s="112"/>
      <c r="AH45" s="95" t="s">
        <v>65</v>
      </c>
      <c r="AI45" s="66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</row>
    <row r="46" spans="1:172" s="56" customFormat="1" ht="44.15" customHeight="1">
      <c r="A46" s="27">
        <v>19</v>
      </c>
      <c r="B46" s="247" t="s">
        <v>216</v>
      </c>
      <c r="C46" s="247"/>
      <c r="D46" s="248" t="s">
        <v>217</v>
      </c>
      <c r="E46" s="249"/>
      <c r="F46" s="250">
        <f t="shared" ref="F46" si="25">I46/H46</f>
        <v>1</v>
      </c>
      <c r="G46" s="251"/>
      <c r="H46" s="89">
        <v>2</v>
      </c>
      <c r="I46" s="92">
        <v>2</v>
      </c>
      <c r="J46" s="120"/>
      <c r="K46" s="104"/>
      <c r="L46" s="120"/>
      <c r="M46" s="104"/>
      <c r="N46" s="121"/>
      <c r="O46" s="112"/>
      <c r="P46" s="121"/>
      <c r="Q46" s="112"/>
      <c r="R46" s="120"/>
      <c r="S46" s="104"/>
      <c r="T46" s="121"/>
      <c r="U46" s="112"/>
      <c r="V46" s="121">
        <v>2</v>
      </c>
      <c r="W46" s="112">
        <v>2</v>
      </c>
      <c r="X46" s="121"/>
      <c r="Y46" s="112"/>
      <c r="Z46" s="121"/>
      <c r="AA46" s="173"/>
      <c r="AB46" s="161"/>
      <c r="AC46" s="173"/>
      <c r="AD46" s="161"/>
      <c r="AE46" s="173"/>
      <c r="AF46" s="161"/>
      <c r="AG46" s="112"/>
      <c r="AH46" s="95"/>
      <c r="AI46" s="66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</row>
    <row r="47" spans="1:172" s="56" customFormat="1" ht="44.15" customHeight="1">
      <c r="A47" s="27">
        <v>20</v>
      </c>
      <c r="B47" s="388" t="s">
        <v>230</v>
      </c>
      <c r="C47" s="388"/>
      <c r="D47" s="248" t="s">
        <v>217</v>
      </c>
      <c r="E47" s="249"/>
      <c r="F47" s="250">
        <f t="shared" ref="F47" si="26">I47/H47</f>
        <v>1</v>
      </c>
      <c r="G47" s="251"/>
      <c r="H47" s="89">
        <v>2</v>
      </c>
      <c r="I47" s="92">
        <v>2</v>
      </c>
      <c r="J47" s="120"/>
      <c r="K47" s="104"/>
      <c r="L47" s="120"/>
      <c r="M47" s="104"/>
      <c r="N47" s="121"/>
      <c r="O47" s="112"/>
      <c r="P47" s="121"/>
      <c r="Q47" s="112"/>
      <c r="R47" s="120"/>
      <c r="S47" s="104"/>
      <c r="T47" s="121"/>
      <c r="U47" s="112"/>
      <c r="V47" s="121">
        <v>1</v>
      </c>
      <c r="W47" s="112">
        <v>1</v>
      </c>
      <c r="X47" s="121">
        <v>1</v>
      </c>
      <c r="Y47" s="112"/>
      <c r="Z47" s="121"/>
      <c r="AA47" s="173"/>
      <c r="AB47" s="161"/>
      <c r="AC47" s="173"/>
      <c r="AD47" s="161"/>
      <c r="AE47" s="173"/>
      <c r="AF47" s="161"/>
      <c r="AG47" s="112"/>
      <c r="AH47" s="95"/>
      <c r="AI47" s="66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</row>
    <row r="48" spans="1:172" s="56" customFormat="1" ht="44.15" customHeight="1">
      <c r="A48" s="27">
        <v>21</v>
      </c>
      <c r="B48" s="247" t="s">
        <v>222</v>
      </c>
      <c r="C48" s="247"/>
      <c r="D48" s="248" t="s">
        <v>223</v>
      </c>
      <c r="E48" s="249"/>
      <c r="F48" s="250">
        <f t="shared" ref="F48" si="27">I48/H48</f>
        <v>1</v>
      </c>
      <c r="G48" s="251"/>
      <c r="H48" s="89">
        <v>2</v>
      </c>
      <c r="I48" s="92">
        <v>2</v>
      </c>
      <c r="J48" s="120"/>
      <c r="K48" s="104"/>
      <c r="L48" s="120"/>
      <c r="M48" s="104"/>
      <c r="N48" s="121"/>
      <c r="O48" s="112"/>
      <c r="P48" s="121"/>
      <c r="Q48" s="112"/>
      <c r="R48" s="120"/>
      <c r="S48" s="104"/>
      <c r="T48" s="121"/>
      <c r="U48" s="112"/>
      <c r="V48" s="121">
        <v>2</v>
      </c>
      <c r="W48" s="112">
        <v>2</v>
      </c>
      <c r="X48" s="121"/>
      <c r="Y48" s="112"/>
      <c r="Z48" s="121"/>
      <c r="AA48" s="173"/>
      <c r="AB48" s="161"/>
      <c r="AC48" s="173"/>
      <c r="AD48" s="161"/>
      <c r="AE48" s="173"/>
      <c r="AF48" s="161"/>
      <c r="AG48" s="112"/>
      <c r="AH48" s="95"/>
      <c r="AI48" s="66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</row>
    <row r="49" spans="1:172" s="56" customFormat="1" ht="44.15" customHeight="1">
      <c r="A49" s="27">
        <v>22</v>
      </c>
      <c r="B49" s="247" t="s">
        <v>224</v>
      </c>
      <c r="C49" s="247"/>
      <c r="D49" s="248" t="s">
        <v>225</v>
      </c>
      <c r="E49" s="249"/>
      <c r="F49" s="250">
        <f t="shared" ref="F49" si="28">I49/H49</f>
        <v>1</v>
      </c>
      <c r="G49" s="251"/>
      <c r="H49" s="89">
        <v>2</v>
      </c>
      <c r="I49" s="92">
        <v>2</v>
      </c>
      <c r="J49" s="120"/>
      <c r="K49" s="104"/>
      <c r="L49" s="120"/>
      <c r="M49" s="104"/>
      <c r="N49" s="121"/>
      <c r="O49" s="112"/>
      <c r="P49" s="121"/>
      <c r="Q49" s="112"/>
      <c r="R49" s="120"/>
      <c r="S49" s="104"/>
      <c r="T49" s="121"/>
      <c r="U49" s="112"/>
      <c r="V49" s="121"/>
      <c r="W49" s="112"/>
      <c r="X49" s="121"/>
      <c r="Y49" s="112"/>
      <c r="Z49" s="121"/>
      <c r="AA49" s="173"/>
      <c r="AB49" s="161"/>
      <c r="AC49" s="173"/>
      <c r="AD49" s="161"/>
      <c r="AE49" s="173"/>
      <c r="AF49" s="161"/>
      <c r="AG49" s="112"/>
      <c r="AH49" s="95"/>
      <c r="AI49" s="66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</row>
    <row r="50" spans="1:172" s="56" customFormat="1" ht="44.15" customHeight="1">
      <c r="A50" s="27">
        <v>23</v>
      </c>
      <c r="B50" s="252" t="s">
        <v>226</v>
      </c>
      <c r="C50" s="253"/>
      <c r="D50" s="248" t="s">
        <v>227</v>
      </c>
      <c r="E50" s="249"/>
      <c r="F50" s="250" t="e">
        <f t="shared" ref="F50" si="29">I50/H50</f>
        <v>#DIV/0!</v>
      </c>
      <c r="G50" s="251"/>
      <c r="H50" s="89"/>
      <c r="I50" s="92"/>
      <c r="J50" s="120"/>
      <c r="K50" s="104"/>
      <c r="L50" s="120"/>
      <c r="M50" s="104"/>
      <c r="N50" s="121"/>
      <c r="O50" s="112"/>
      <c r="P50" s="121"/>
      <c r="Q50" s="112"/>
      <c r="R50" s="120"/>
      <c r="S50" s="104"/>
      <c r="T50" s="121"/>
      <c r="U50" s="112"/>
      <c r="V50" s="121"/>
      <c r="W50" s="112"/>
      <c r="X50" s="121">
        <v>1</v>
      </c>
      <c r="Y50" s="112"/>
      <c r="Z50" s="121"/>
      <c r="AA50" s="173"/>
      <c r="AB50" s="161"/>
      <c r="AC50" s="173"/>
      <c r="AD50" s="161"/>
      <c r="AE50" s="173"/>
      <c r="AF50" s="161"/>
      <c r="AG50" s="112"/>
      <c r="AH50" s="95"/>
      <c r="AI50" s="66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</row>
    <row r="51" spans="1:172" s="56" customFormat="1" ht="44.15" customHeight="1">
      <c r="A51" s="27">
        <v>24</v>
      </c>
      <c r="B51" s="252" t="s">
        <v>228</v>
      </c>
      <c r="C51" s="253"/>
      <c r="D51" s="248" t="s">
        <v>229</v>
      </c>
      <c r="E51" s="249"/>
      <c r="F51" s="250" t="e">
        <f t="shared" ref="F51:F52" si="30">I51/H51</f>
        <v>#DIV/0!</v>
      </c>
      <c r="G51" s="251"/>
      <c r="H51" s="89"/>
      <c r="I51" s="92"/>
      <c r="J51" s="120"/>
      <c r="K51" s="104"/>
      <c r="L51" s="120"/>
      <c r="M51" s="104"/>
      <c r="N51" s="121"/>
      <c r="O51" s="112"/>
      <c r="P51" s="121"/>
      <c r="Q51" s="112"/>
      <c r="R51" s="120"/>
      <c r="S51" s="104"/>
      <c r="T51" s="121"/>
      <c r="U51" s="112"/>
      <c r="V51" s="121"/>
      <c r="W51" s="112"/>
      <c r="X51" s="121">
        <v>2</v>
      </c>
      <c r="Y51" s="112">
        <v>2</v>
      </c>
      <c r="Z51" s="121"/>
      <c r="AA51" s="173"/>
      <c r="AB51" s="161"/>
      <c r="AC51" s="173"/>
      <c r="AD51" s="161"/>
      <c r="AE51" s="173"/>
      <c r="AF51" s="161"/>
      <c r="AG51" s="112"/>
      <c r="AH51" s="95"/>
      <c r="AI51" s="66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</row>
    <row r="52" spans="1:172" s="56" customFormat="1" ht="44.15" customHeight="1">
      <c r="A52" s="27">
        <v>24</v>
      </c>
      <c r="B52" s="247" t="s">
        <v>211</v>
      </c>
      <c r="C52" s="247"/>
      <c r="D52" s="248" t="s">
        <v>209</v>
      </c>
      <c r="E52" s="249"/>
      <c r="F52" s="250">
        <f t="shared" si="30"/>
        <v>1</v>
      </c>
      <c r="G52" s="251"/>
      <c r="H52" s="89">
        <v>3</v>
      </c>
      <c r="I52" s="92">
        <v>3</v>
      </c>
      <c r="J52" s="120"/>
      <c r="K52" s="104"/>
      <c r="L52" s="120"/>
      <c r="M52" s="104"/>
      <c r="N52" s="121"/>
      <c r="O52" s="112"/>
      <c r="P52" s="121"/>
      <c r="Q52" s="112"/>
      <c r="R52" s="120"/>
      <c r="S52" s="104"/>
      <c r="T52" s="121"/>
      <c r="U52" s="112"/>
      <c r="V52" s="121">
        <v>3</v>
      </c>
      <c r="W52" s="112">
        <v>3</v>
      </c>
      <c r="X52" s="121"/>
      <c r="Y52" s="112"/>
      <c r="Z52" s="121"/>
      <c r="AA52" s="173"/>
      <c r="AB52" s="161"/>
      <c r="AC52" s="173"/>
      <c r="AD52" s="161"/>
      <c r="AE52" s="173"/>
      <c r="AF52" s="161"/>
      <c r="AG52" s="112"/>
      <c r="AH52" s="95" t="s">
        <v>65</v>
      </c>
      <c r="AI52" s="66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</row>
    <row r="53" spans="1:172" s="56" customFormat="1" ht="44.15" customHeight="1">
      <c r="A53" s="27">
        <v>25</v>
      </c>
      <c r="B53" s="247" t="s">
        <v>233</v>
      </c>
      <c r="C53" s="247"/>
      <c r="D53" s="248" t="s">
        <v>234</v>
      </c>
      <c r="E53" s="249"/>
      <c r="F53" s="250">
        <f t="shared" ref="F53" si="31">I53/H53</f>
        <v>1</v>
      </c>
      <c r="G53" s="251"/>
      <c r="H53" s="89">
        <v>3</v>
      </c>
      <c r="I53" s="92">
        <v>3</v>
      </c>
      <c r="J53" s="120"/>
      <c r="K53" s="104"/>
      <c r="L53" s="120"/>
      <c r="M53" s="104"/>
      <c r="N53" s="121"/>
      <c r="O53" s="112"/>
      <c r="P53" s="121"/>
      <c r="Q53" s="112"/>
      <c r="R53" s="120"/>
      <c r="S53" s="104"/>
      <c r="T53" s="121"/>
      <c r="U53" s="112"/>
      <c r="V53" s="121"/>
      <c r="W53" s="112"/>
      <c r="X53" s="121">
        <v>2</v>
      </c>
      <c r="Y53" s="112"/>
      <c r="Z53" s="121"/>
      <c r="AA53" s="173"/>
      <c r="AB53" s="161"/>
      <c r="AC53" s="173"/>
      <c r="AD53" s="161"/>
      <c r="AE53" s="173"/>
      <c r="AF53" s="161"/>
      <c r="AG53" s="112"/>
      <c r="AH53" s="95" t="s">
        <v>65</v>
      </c>
      <c r="AI53" s="66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</row>
    <row r="54" spans="1:172" ht="30" customHeight="1" thickBot="1">
      <c r="A54"/>
      <c r="B54" s="77"/>
      <c r="C54" s="78"/>
      <c r="F54" s="7"/>
      <c r="G54" s="298" t="s">
        <v>12</v>
      </c>
      <c r="H54" s="299"/>
      <c r="I54" s="299"/>
      <c r="J54" s="116">
        <f t="shared" ref="J54:W54" si="32">SUM(J28:J53)</f>
        <v>3</v>
      </c>
      <c r="K54" s="118">
        <f t="shared" si="32"/>
        <v>3</v>
      </c>
      <c r="L54" s="116">
        <f t="shared" si="32"/>
        <v>8</v>
      </c>
      <c r="M54" s="118">
        <f t="shared" si="32"/>
        <v>8</v>
      </c>
      <c r="N54" s="113">
        <f t="shared" si="32"/>
        <v>15</v>
      </c>
      <c r="O54" s="88">
        <f t="shared" si="32"/>
        <v>15</v>
      </c>
      <c r="P54" s="200">
        <f t="shared" si="32"/>
        <v>7</v>
      </c>
      <c r="Q54" s="194">
        <f t="shared" si="32"/>
        <v>7</v>
      </c>
      <c r="R54" s="116">
        <f t="shared" si="32"/>
        <v>0</v>
      </c>
      <c r="S54" s="115">
        <f t="shared" si="32"/>
        <v>3</v>
      </c>
      <c r="T54" s="208">
        <f t="shared" si="32"/>
        <v>5</v>
      </c>
      <c r="U54" s="209">
        <f t="shared" si="32"/>
        <v>5</v>
      </c>
      <c r="V54" s="116">
        <f t="shared" si="32"/>
        <v>11</v>
      </c>
      <c r="W54" s="115">
        <f t="shared" si="32"/>
        <v>11</v>
      </c>
      <c r="X54" s="114">
        <f t="shared" ref="X54:AG54" si="33">SUM(X28:X53)</f>
        <v>9</v>
      </c>
      <c r="Y54" s="88">
        <f t="shared" si="33"/>
        <v>4</v>
      </c>
      <c r="Z54" s="114">
        <f t="shared" si="33"/>
        <v>0</v>
      </c>
      <c r="AA54" s="88">
        <f t="shared" si="33"/>
        <v>0</v>
      </c>
      <c r="AB54" s="114">
        <f t="shared" si="33"/>
        <v>0</v>
      </c>
      <c r="AC54" s="88">
        <f t="shared" si="33"/>
        <v>0</v>
      </c>
      <c r="AD54" s="114">
        <f t="shared" si="33"/>
        <v>0</v>
      </c>
      <c r="AE54" s="88">
        <f t="shared" si="33"/>
        <v>0</v>
      </c>
      <c r="AF54" s="114">
        <f t="shared" si="33"/>
        <v>0</v>
      </c>
      <c r="AG54" s="88">
        <f t="shared" si="33"/>
        <v>0</v>
      </c>
      <c r="AH54" s="67"/>
    </row>
    <row r="55" spans="1:172" ht="44.25" customHeight="1">
      <c r="A55"/>
      <c r="B55" s="42"/>
      <c r="C55" s="47"/>
      <c r="F55" s="7"/>
      <c r="G55" s="7"/>
      <c r="H55" s="52"/>
      <c r="I55" s="52"/>
      <c r="AB55" s="188"/>
      <c r="AH55" s="6"/>
    </row>
    <row r="56" spans="1:172" ht="29.25" customHeight="1" thickBot="1">
      <c r="A56" s="13" t="s">
        <v>17</v>
      </c>
      <c r="B56" s="48"/>
      <c r="D56"/>
      <c r="E56"/>
      <c r="J56"/>
      <c r="K56"/>
      <c r="L56"/>
      <c r="M56"/>
      <c r="N56"/>
      <c r="O56"/>
      <c r="P56" s="34"/>
      <c r="Q56" s="34"/>
      <c r="R56"/>
      <c r="S56"/>
      <c r="T56" s="34"/>
      <c r="U56" s="34"/>
      <c r="V56"/>
      <c r="W56"/>
      <c r="X56"/>
      <c r="Y56"/>
      <c r="Z56"/>
      <c r="AA56"/>
      <c r="AB56"/>
      <c r="AC56"/>
      <c r="AD56"/>
      <c r="AE56"/>
      <c r="AF56"/>
      <c r="AG56"/>
      <c r="AH56" s="11"/>
      <c r="AI56" s="11"/>
    </row>
    <row r="57" spans="1:172" ht="21.75" customHeight="1">
      <c r="A57" s="300" t="s">
        <v>1</v>
      </c>
      <c r="B57" s="302" t="s">
        <v>16</v>
      </c>
      <c r="C57" s="303"/>
      <c r="D57" s="304"/>
      <c r="E57" s="302" t="s">
        <v>2</v>
      </c>
      <c r="F57" s="303"/>
      <c r="G57" s="308"/>
      <c r="H57" s="311" t="s">
        <v>21</v>
      </c>
      <c r="I57" s="312"/>
      <c r="J57" s="288">
        <v>44562</v>
      </c>
      <c r="K57" s="289"/>
      <c r="L57" s="288">
        <v>44593</v>
      </c>
      <c r="M57" s="289"/>
      <c r="N57" s="288">
        <v>44621</v>
      </c>
      <c r="O57" s="289"/>
      <c r="P57" s="313">
        <v>44652</v>
      </c>
      <c r="Q57" s="314"/>
      <c r="R57" s="288">
        <v>44682</v>
      </c>
      <c r="S57" s="289"/>
      <c r="T57" s="313">
        <v>44713</v>
      </c>
      <c r="U57" s="314"/>
      <c r="V57" s="288">
        <v>44743</v>
      </c>
      <c r="W57" s="289"/>
      <c r="X57" s="288">
        <v>44774</v>
      </c>
      <c r="Y57" s="289"/>
      <c r="Z57" s="288">
        <v>44805</v>
      </c>
      <c r="AA57" s="289"/>
      <c r="AB57" s="288">
        <v>44835</v>
      </c>
      <c r="AC57" s="289"/>
      <c r="AD57" s="288">
        <v>44866</v>
      </c>
      <c r="AE57" s="289"/>
      <c r="AF57" s="288">
        <v>44896</v>
      </c>
      <c r="AG57" s="289"/>
      <c r="AH57" s="328" t="s">
        <v>19</v>
      </c>
      <c r="AI57" s="290" t="s">
        <v>20</v>
      </c>
    </row>
    <row r="58" spans="1:172" ht="27" customHeight="1" thickBot="1">
      <c r="A58" s="301"/>
      <c r="B58" s="305"/>
      <c r="C58" s="306"/>
      <c r="D58" s="307"/>
      <c r="E58" s="305"/>
      <c r="F58" s="309"/>
      <c r="G58" s="310"/>
      <c r="H58" s="96" t="s">
        <v>4</v>
      </c>
      <c r="I58" s="100" t="s">
        <v>22</v>
      </c>
      <c r="J58" s="99" t="s">
        <v>4</v>
      </c>
      <c r="K58" s="102" t="s">
        <v>14</v>
      </c>
      <c r="L58" s="99" t="s">
        <v>4</v>
      </c>
      <c r="M58" s="102" t="s">
        <v>14</v>
      </c>
      <c r="N58" s="99" t="s">
        <v>4</v>
      </c>
      <c r="O58" s="102" t="s">
        <v>14</v>
      </c>
      <c r="P58" s="201" t="s">
        <v>4</v>
      </c>
      <c r="Q58" s="202" t="s">
        <v>14</v>
      </c>
      <c r="R58" s="99" t="s">
        <v>4</v>
      </c>
      <c r="S58" s="102" t="s">
        <v>14</v>
      </c>
      <c r="T58" s="201" t="s">
        <v>4</v>
      </c>
      <c r="U58" s="202" t="s">
        <v>14</v>
      </c>
      <c r="V58" s="99" t="s">
        <v>4</v>
      </c>
      <c r="W58" s="102" t="s">
        <v>14</v>
      </c>
      <c r="X58" s="99" t="s">
        <v>4</v>
      </c>
      <c r="Y58" s="102" t="s">
        <v>14</v>
      </c>
      <c r="Z58" s="99" t="s">
        <v>4</v>
      </c>
      <c r="AA58" s="102" t="s">
        <v>14</v>
      </c>
      <c r="AB58" s="99" t="s">
        <v>4</v>
      </c>
      <c r="AC58" s="102" t="s">
        <v>14</v>
      </c>
      <c r="AD58" s="99" t="s">
        <v>4</v>
      </c>
      <c r="AE58" s="102" t="s">
        <v>14</v>
      </c>
      <c r="AF58" s="99" t="s">
        <v>4</v>
      </c>
      <c r="AG58" s="102" t="s">
        <v>14</v>
      </c>
      <c r="AH58" s="329"/>
      <c r="AI58" s="291"/>
    </row>
    <row r="59" spans="1:172" ht="44.15" customHeight="1" thickBot="1">
      <c r="A59" s="28">
        <v>1</v>
      </c>
      <c r="B59" s="292" t="s">
        <v>107</v>
      </c>
      <c r="C59" s="293"/>
      <c r="D59" s="294"/>
      <c r="E59" s="295" t="s">
        <v>106</v>
      </c>
      <c r="F59" s="296"/>
      <c r="G59" s="297"/>
      <c r="H59" s="97">
        <v>2</v>
      </c>
      <c r="I59" s="101">
        <v>2</v>
      </c>
      <c r="J59" s="40">
        <v>1</v>
      </c>
      <c r="K59" s="103">
        <v>1</v>
      </c>
      <c r="L59" s="40">
        <v>1</v>
      </c>
      <c r="M59" s="103">
        <v>1</v>
      </c>
      <c r="N59" s="40"/>
      <c r="O59" s="103"/>
      <c r="P59" s="153">
        <v>1</v>
      </c>
      <c r="Q59" s="106">
        <v>1</v>
      </c>
      <c r="R59" s="40"/>
      <c r="S59" s="103"/>
      <c r="T59" s="210"/>
      <c r="U59" s="106"/>
      <c r="V59" s="105"/>
      <c r="W59" s="106"/>
      <c r="X59" s="107"/>
      <c r="Y59" s="111"/>
      <c r="Z59" s="107"/>
      <c r="AA59" s="111"/>
      <c r="AB59" s="153"/>
      <c r="AC59" s="182"/>
      <c r="AD59" s="153"/>
      <c r="AE59" s="182"/>
      <c r="AF59" s="107"/>
      <c r="AG59" s="111"/>
      <c r="AH59" s="109"/>
      <c r="AI59" s="68"/>
    </row>
    <row r="60" spans="1:172" ht="44.15" customHeight="1">
      <c r="A60" s="28">
        <v>2</v>
      </c>
      <c r="B60" s="292" t="s">
        <v>218</v>
      </c>
      <c r="C60" s="293"/>
      <c r="D60" s="294"/>
      <c r="E60" s="295" t="s">
        <v>99</v>
      </c>
      <c r="F60" s="296"/>
      <c r="G60" s="297"/>
      <c r="H60" s="97">
        <v>1</v>
      </c>
      <c r="I60" s="101">
        <v>1</v>
      </c>
      <c r="J60" s="40"/>
      <c r="K60" s="103"/>
      <c r="L60" s="40"/>
      <c r="M60" s="103"/>
      <c r="N60" s="40">
        <v>1</v>
      </c>
      <c r="O60" s="103">
        <v>1</v>
      </c>
      <c r="P60" s="153"/>
      <c r="Q60" s="106"/>
      <c r="R60" s="40"/>
      <c r="S60" s="103"/>
      <c r="T60" s="210"/>
      <c r="U60" s="106"/>
      <c r="V60" s="105"/>
      <c r="W60" s="106"/>
      <c r="X60" s="107"/>
      <c r="Y60" s="111"/>
      <c r="Z60" s="107"/>
      <c r="AA60" s="111"/>
      <c r="AB60" s="153"/>
      <c r="AC60" s="182"/>
      <c r="AD60" s="153"/>
      <c r="AE60" s="182"/>
      <c r="AF60" s="107"/>
      <c r="AG60" s="111"/>
      <c r="AH60" s="189"/>
      <c r="AI60" s="190"/>
    </row>
    <row r="61" spans="1:172" ht="44.15" customHeight="1">
      <c r="A61" s="29">
        <v>2</v>
      </c>
      <c r="B61" s="266" t="s">
        <v>103</v>
      </c>
      <c r="C61" s="267"/>
      <c r="D61" s="268"/>
      <c r="E61" s="269" t="s">
        <v>221</v>
      </c>
      <c r="F61" s="270"/>
      <c r="G61" s="271"/>
      <c r="H61" s="89">
        <v>4</v>
      </c>
      <c r="I61" s="92">
        <v>4</v>
      </c>
      <c r="J61" s="39"/>
      <c r="K61" s="93"/>
      <c r="L61" s="39"/>
      <c r="M61" s="93"/>
      <c r="N61" s="39">
        <v>1</v>
      </c>
      <c r="O61" s="93">
        <v>1</v>
      </c>
      <c r="P61" s="152">
        <v>3</v>
      </c>
      <c r="Q61" s="94">
        <v>3</v>
      </c>
      <c r="R61" s="90"/>
      <c r="S61" s="93"/>
      <c r="T61" s="203"/>
      <c r="U61" s="94"/>
      <c r="V61" s="90">
        <v>1</v>
      </c>
      <c r="W61" s="94">
        <v>1</v>
      </c>
      <c r="X61" s="108"/>
      <c r="Y61" s="112"/>
      <c r="Z61" s="108"/>
      <c r="AA61" s="112"/>
      <c r="AB61" s="152"/>
      <c r="AC61" s="183"/>
      <c r="AD61" s="152"/>
      <c r="AE61" s="183"/>
      <c r="AF61" s="108"/>
      <c r="AG61" s="112"/>
      <c r="AH61" s="110"/>
      <c r="AI61" s="69"/>
    </row>
    <row r="62" spans="1:172" ht="44.15" customHeight="1" thickBot="1">
      <c r="A62" s="29">
        <v>3</v>
      </c>
      <c r="B62" s="272" t="s">
        <v>104</v>
      </c>
      <c r="C62" s="273"/>
      <c r="D62" s="274"/>
      <c r="E62" s="385" t="s">
        <v>105</v>
      </c>
      <c r="F62" s="270"/>
      <c r="G62" s="271"/>
      <c r="H62" s="89">
        <v>2</v>
      </c>
      <c r="I62" s="92">
        <v>2</v>
      </c>
      <c r="J62" s="39">
        <v>2</v>
      </c>
      <c r="K62" s="93">
        <v>2</v>
      </c>
      <c r="L62" s="90"/>
      <c r="M62" s="104"/>
      <c r="N62" s="90"/>
      <c r="O62" s="104"/>
      <c r="P62" s="203"/>
      <c r="Q62" s="112"/>
      <c r="R62" s="90"/>
      <c r="S62" s="104"/>
      <c r="T62" s="203"/>
      <c r="U62" s="94"/>
      <c r="V62" s="90"/>
      <c r="W62" s="94"/>
      <c r="X62" s="108"/>
      <c r="Y62" s="112"/>
      <c r="Z62" s="108"/>
      <c r="AA62" s="112"/>
      <c r="AB62" s="152"/>
      <c r="AC62" s="184"/>
      <c r="AD62" s="185"/>
      <c r="AE62" s="174"/>
      <c r="AF62" s="108"/>
      <c r="AG62" s="112"/>
      <c r="AH62" s="110"/>
      <c r="AI62" s="69"/>
    </row>
    <row r="63" spans="1:172" ht="30" customHeight="1" thickBot="1">
      <c r="A63" s="30"/>
      <c r="B63" s="42"/>
      <c r="C63" s="47"/>
      <c r="E63" s="25"/>
      <c r="F63" s="26"/>
      <c r="G63" s="298" t="s">
        <v>12</v>
      </c>
      <c r="H63" s="299"/>
      <c r="I63" s="375"/>
      <c r="J63" s="123">
        <f t="shared" ref="J63:W63" si="34">SUM(J59:J62)</f>
        <v>3</v>
      </c>
      <c r="K63" s="122">
        <f t="shared" si="34"/>
        <v>3</v>
      </c>
      <c r="L63" s="98">
        <f t="shared" si="34"/>
        <v>1</v>
      </c>
      <c r="M63" s="124">
        <f t="shared" si="34"/>
        <v>1</v>
      </c>
      <c r="N63" s="98">
        <f t="shared" si="34"/>
        <v>2</v>
      </c>
      <c r="O63" s="124">
        <f t="shared" si="34"/>
        <v>2</v>
      </c>
      <c r="P63" s="204">
        <f t="shared" si="34"/>
        <v>4</v>
      </c>
      <c r="Q63" s="205">
        <f t="shared" si="34"/>
        <v>4</v>
      </c>
      <c r="R63" s="98">
        <f t="shared" si="34"/>
        <v>0</v>
      </c>
      <c r="S63" s="124">
        <f t="shared" si="34"/>
        <v>0</v>
      </c>
      <c r="T63" s="211">
        <f t="shared" si="34"/>
        <v>0</v>
      </c>
      <c r="U63" s="212">
        <f t="shared" si="34"/>
        <v>0</v>
      </c>
      <c r="V63" s="98">
        <f t="shared" si="34"/>
        <v>1</v>
      </c>
      <c r="W63" s="124">
        <f t="shared" si="34"/>
        <v>1</v>
      </c>
      <c r="X63" s="123">
        <f t="shared" ref="X63:AG63" si="35">SUM(X59:X62)</f>
        <v>0</v>
      </c>
      <c r="Y63" s="122">
        <f t="shared" si="35"/>
        <v>0</v>
      </c>
      <c r="Z63" s="123">
        <f t="shared" si="35"/>
        <v>0</v>
      </c>
      <c r="AA63" s="122">
        <f t="shared" si="35"/>
        <v>0</v>
      </c>
      <c r="AB63" s="123">
        <f t="shared" si="35"/>
        <v>0</v>
      </c>
      <c r="AC63" s="122">
        <f t="shared" si="35"/>
        <v>0</v>
      </c>
      <c r="AD63" s="123">
        <f t="shared" si="35"/>
        <v>0</v>
      </c>
      <c r="AE63" s="122">
        <f t="shared" si="35"/>
        <v>0</v>
      </c>
      <c r="AF63" s="123">
        <f t="shared" si="35"/>
        <v>0</v>
      </c>
      <c r="AG63" s="122">
        <f t="shared" si="35"/>
        <v>0</v>
      </c>
      <c r="AH63" s="67"/>
      <c r="AI63" s="30"/>
    </row>
    <row r="64" spans="1:172" ht="44.15" customHeight="1">
      <c r="A64"/>
      <c r="B64" s="42"/>
      <c r="C64" s="49"/>
      <c r="D64" s="10"/>
      <c r="E64" s="10"/>
      <c r="F64" s="7"/>
      <c r="G64" s="7"/>
      <c r="H64" s="52"/>
      <c r="I64" s="52"/>
      <c r="AH64" s="6"/>
    </row>
    <row r="65" spans="1:172" ht="29.25" customHeight="1" thickBot="1">
      <c r="A65" s="12" t="s">
        <v>24</v>
      </c>
      <c r="B65" s="45"/>
      <c r="D65"/>
      <c r="E65"/>
      <c r="J65"/>
      <c r="K65"/>
      <c r="L65"/>
      <c r="M65"/>
      <c r="N65"/>
      <c r="O65"/>
      <c r="P65" s="34"/>
      <c r="Q65" s="34"/>
      <c r="R65"/>
      <c r="S65"/>
      <c r="T65" s="34"/>
      <c r="U65" s="34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172" ht="39" customHeight="1" thickBot="1">
      <c r="A66"/>
      <c r="B66" s="42"/>
      <c r="C66" s="47"/>
      <c r="E66" s="382" t="s">
        <v>13</v>
      </c>
      <c r="F66" s="383"/>
      <c r="G66" s="383"/>
      <c r="H66" s="383"/>
      <c r="I66" s="384"/>
      <c r="J66" s="262">
        <v>44562</v>
      </c>
      <c r="K66" s="263"/>
      <c r="L66" s="263">
        <v>44593</v>
      </c>
      <c r="M66" s="263"/>
      <c r="N66" s="263">
        <v>44621</v>
      </c>
      <c r="O66" s="263"/>
      <c r="P66" s="256">
        <v>44652</v>
      </c>
      <c r="Q66" s="256"/>
      <c r="R66" s="263">
        <v>44682</v>
      </c>
      <c r="S66" s="263"/>
      <c r="T66" s="256">
        <v>44713</v>
      </c>
      <c r="U66" s="256"/>
      <c r="V66" s="263">
        <v>44743</v>
      </c>
      <c r="W66" s="263"/>
      <c r="X66" s="263">
        <v>44774</v>
      </c>
      <c r="Y66" s="283"/>
      <c r="Z66" s="263">
        <v>44805</v>
      </c>
      <c r="AA66" s="283"/>
      <c r="AB66" s="263">
        <v>44835</v>
      </c>
      <c r="AC66" s="283"/>
      <c r="AD66" s="263">
        <v>44866</v>
      </c>
      <c r="AE66" s="283"/>
      <c r="AF66" s="263">
        <v>44896</v>
      </c>
      <c r="AG66" s="276"/>
      <c r="AH66" s="6"/>
      <c r="AJ66" s="31"/>
    </row>
    <row r="67" spans="1:172" ht="26.25" customHeight="1" thickTop="1">
      <c r="A67"/>
      <c r="B67" s="42"/>
      <c r="C67" s="47"/>
      <c r="E67" s="379" t="s">
        <v>25</v>
      </c>
      <c r="F67" s="380"/>
      <c r="G67" s="380"/>
      <c r="H67" s="380"/>
      <c r="I67" s="381"/>
      <c r="J67" s="264">
        <f>J23+J54+J63</f>
        <v>21</v>
      </c>
      <c r="K67" s="265"/>
      <c r="L67" s="265">
        <f>L23+L54+L63</f>
        <v>16</v>
      </c>
      <c r="M67" s="265"/>
      <c r="N67" s="265">
        <v>22</v>
      </c>
      <c r="O67" s="265"/>
      <c r="P67" s="257">
        <f>P23+P54+P63</f>
        <v>24</v>
      </c>
      <c r="Q67" s="257"/>
      <c r="R67" s="265">
        <f>R23+R54+R63</f>
        <v>16</v>
      </c>
      <c r="S67" s="265"/>
      <c r="T67" s="257">
        <f>T23+T54+T63</f>
        <v>22</v>
      </c>
      <c r="U67" s="257"/>
      <c r="V67" s="265">
        <f>V23+V54+V63</f>
        <v>24</v>
      </c>
      <c r="W67" s="265"/>
      <c r="X67" s="265">
        <f>X23+X54+X63</f>
        <v>26</v>
      </c>
      <c r="Y67" s="277"/>
      <c r="Z67" s="265">
        <f>Z23+Z54+Z63</f>
        <v>22</v>
      </c>
      <c r="AA67" s="277"/>
      <c r="AB67" s="265">
        <f t="shared" ref="AB67" si="36">AB23+AB54+AB63</f>
        <v>14</v>
      </c>
      <c r="AC67" s="277"/>
      <c r="AD67" s="265">
        <f t="shared" ref="AD67" si="37">AD23+AD54+AD63</f>
        <v>14</v>
      </c>
      <c r="AE67" s="277"/>
      <c r="AF67" s="265">
        <f t="shared" ref="AF67" si="38">AF23+AF54+AF63</f>
        <v>10</v>
      </c>
      <c r="AG67" s="277"/>
      <c r="AH67" s="6"/>
    </row>
    <row r="68" spans="1:172" s="34" customFormat="1" ht="26.25" customHeight="1">
      <c r="B68" s="42"/>
      <c r="C68" s="47"/>
      <c r="D68" s="42"/>
      <c r="E68" s="392" t="s">
        <v>32</v>
      </c>
      <c r="F68" s="393"/>
      <c r="G68" s="393"/>
      <c r="H68" s="393"/>
      <c r="I68" s="394"/>
      <c r="J68" s="285">
        <v>21</v>
      </c>
      <c r="K68" s="258"/>
      <c r="L68" s="258">
        <v>18</v>
      </c>
      <c r="M68" s="258"/>
      <c r="N68" s="258">
        <v>22</v>
      </c>
      <c r="O68" s="258"/>
      <c r="P68" s="258">
        <v>19</v>
      </c>
      <c r="Q68" s="258"/>
      <c r="R68" s="258">
        <v>15</v>
      </c>
      <c r="S68" s="258"/>
      <c r="T68" s="258">
        <v>21</v>
      </c>
      <c r="U68" s="258"/>
      <c r="V68" s="258">
        <v>21</v>
      </c>
      <c r="W68" s="258"/>
      <c r="X68" s="258">
        <v>22</v>
      </c>
      <c r="Y68" s="278"/>
      <c r="Z68" s="258">
        <v>22</v>
      </c>
      <c r="AA68" s="278"/>
      <c r="AB68" s="258">
        <v>22</v>
      </c>
      <c r="AC68" s="278"/>
      <c r="AD68" s="258">
        <v>22</v>
      </c>
      <c r="AE68" s="278"/>
      <c r="AF68" s="258">
        <v>22</v>
      </c>
      <c r="AG68" s="278"/>
      <c r="AH68" s="47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</row>
    <row r="69" spans="1:172" ht="26.25" customHeight="1">
      <c r="A69"/>
      <c r="B69" s="42"/>
      <c r="C69" s="47"/>
      <c r="E69" s="376" t="s">
        <v>34</v>
      </c>
      <c r="F69" s="377"/>
      <c r="G69" s="377"/>
      <c r="H69" s="377"/>
      <c r="I69" s="378"/>
      <c r="J69" s="286">
        <f t="shared" ref="J69" si="39">J67/J68</f>
        <v>1</v>
      </c>
      <c r="K69" s="260"/>
      <c r="L69" s="260">
        <f t="shared" ref="L69:R69" si="40">L67/L68</f>
        <v>0.88888888888888884</v>
      </c>
      <c r="M69" s="260"/>
      <c r="N69" s="260">
        <f t="shared" si="40"/>
        <v>1</v>
      </c>
      <c r="O69" s="260"/>
      <c r="P69" s="259">
        <f t="shared" ref="P69" si="41">P67/P68</f>
        <v>1.263157894736842</v>
      </c>
      <c r="Q69" s="259"/>
      <c r="R69" s="260">
        <f t="shared" si="40"/>
        <v>1.0666666666666667</v>
      </c>
      <c r="S69" s="260"/>
      <c r="T69" s="259">
        <f t="shared" ref="T69" si="42">T67/T68</f>
        <v>1.0476190476190477</v>
      </c>
      <c r="U69" s="259"/>
      <c r="V69" s="260">
        <f t="shared" ref="V69" si="43">V67/V68</f>
        <v>1.1428571428571428</v>
      </c>
      <c r="W69" s="260"/>
      <c r="X69" s="260">
        <f t="shared" ref="X69" si="44">X67/X68</f>
        <v>1.1818181818181819</v>
      </c>
      <c r="Y69" s="279"/>
      <c r="Z69" s="260">
        <f t="shared" ref="Z69:AF69" si="45">Z67/Z68</f>
        <v>1</v>
      </c>
      <c r="AA69" s="279"/>
      <c r="AB69" s="260">
        <f t="shared" si="45"/>
        <v>0.63636363636363635</v>
      </c>
      <c r="AC69" s="279"/>
      <c r="AD69" s="260">
        <f t="shared" si="45"/>
        <v>0.63636363636363635</v>
      </c>
      <c r="AE69" s="279"/>
      <c r="AF69" s="260">
        <f t="shared" si="45"/>
        <v>0.45454545454545453</v>
      </c>
      <c r="AG69" s="279"/>
      <c r="AH69" s="6"/>
      <c r="AJ69" s="32"/>
    </row>
    <row r="70" spans="1:172" ht="26.25" customHeight="1">
      <c r="A70"/>
      <c r="B70" s="42"/>
      <c r="C70" s="47"/>
      <c r="E70" s="376" t="s">
        <v>26</v>
      </c>
      <c r="F70" s="377"/>
      <c r="G70" s="377"/>
      <c r="H70" s="377"/>
      <c r="I70" s="378"/>
      <c r="J70" s="287">
        <f>K23+K54+K63</f>
        <v>21</v>
      </c>
      <c r="K70" s="261"/>
      <c r="L70" s="261">
        <f>M23+M54+M63</f>
        <v>16</v>
      </c>
      <c r="M70" s="261"/>
      <c r="N70" s="261">
        <f>O23+O54+O63</f>
        <v>24</v>
      </c>
      <c r="O70" s="261"/>
      <c r="P70" s="258">
        <f>Q23+Q54+Q63</f>
        <v>24</v>
      </c>
      <c r="Q70" s="258"/>
      <c r="R70" s="261">
        <f>S23+S54+S63</f>
        <v>15</v>
      </c>
      <c r="S70" s="261"/>
      <c r="T70" s="258">
        <f>U23+U54+U63</f>
        <v>23</v>
      </c>
      <c r="U70" s="258"/>
      <c r="V70" s="261">
        <f>W23+W54+W63</f>
        <v>18</v>
      </c>
      <c r="W70" s="261"/>
      <c r="X70" s="261">
        <f>Y23+Y54+Y63</f>
        <v>13</v>
      </c>
      <c r="Y70" s="280"/>
      <c r="Z70" s="261">
        <f>AA23+AA54+AA63</f>
        <v>0</v>
      </c>
      <c r="AA70" s="280"/>
      <c r="AB70" s="261">
        <f t="shared" ref="AB70" si="46">AC23+AC54+AC63</f>
        <v>0</v>
      </c>
      <c r="AC70" s="280"/>
      <c r="AD70" s="261">
        <f t="shared" ref="AD70" si="47">AE23+AE54+AE63</f>
        <v>0</v>
      </c>
      <c r="AE70" s="280"/>
      <c r="AF70" s="261">
        <f t="shared" ref="AF70" si="48">AG23+AG54+AG63</f>
        <v>0</v>
      </c>
      <c r="AG70" s="280"/>
      <c r="AH70" s="6"/>
    </row>
    <row r="71" spans="1:172" ht="26.25" customHeight="1">
      <c r="A71"/>
      <c r="B71" s="42"/>
      <c r="C71" s="47"/>
      <c r="E71" s="376" t="s">
        <v>33</v>
      </c>
      <c r="F71" s="377"/>
      <c r="G71" s="377"/>
      <c r="H71" s="377"/>
      <c r="I71" s="378"/>
      <c r="J71" s="286">
        <f t="shared" ref="J71" si="49">J70/J67</f>
        <v>1</v>
      </c>
      <c r="K71" s="260"/>
      <c r="L71" s="260">
        <f t="shared" ref="L71:N71" si="50">L70/L67</f>
        <v>1</v>
      </c>
      <c r="M71" s="260"/>
      <c r="N71" s="260">
        <f t="shared" si="50"/>
        <v>1.0909090909090908</v>
      </c>
      <c r="O71" s="260"/>
      <c r="P71" s="259">
        <f t="shared" ref="P71:R71" si="51">P70/P67</f>
        <v>1</v>
      </c>
      <c r="Q71" s="259"/>
      <c r="R71" s="260">
        <f t="shared" si="51"/>
        <v>0.9375</v>
      </c>
      <c r="S71" s="260"/>
      <c r="T71" s="259">
        <f t="shared" ref="T71" si="52">T70/T67</f>
        <v>1.0454545454545454</v>
      </c>
      <c r="U71" s="259"/>
      <c r="V71" s="260">
        <f t="shared" ref="V71" si="53">V70/V67</f>
        <v>0.75</v>
      </c>
      <c r="W71" s="260"/>
      <c r="X71" s="260">
        <f t="shared" ref="X71" si="54">X70/X67</f>
        <v>0.5</v>
      </c>
      <c r="Y71" s="279"/>
      <c r="Z71" s="260">
        <f t="shared" ref="Z71:AF71" si="55">Z70/Z67</f>
        <v>0</v>
      </c>
      <c r="AA71" s="279"/>
      <c r="AB71" s="260">
        <f t="shared" si="55"/>
        <v>0</v>
      </c>
      <c r="AC71" s="279"/>
      <c r="AD71" s="260">
        <f t="shared" si="55"/>
        <v>0</v>
      </c>
      <c r="AE71" s="279"/>
      <c r="AF71" s="260">
        <f t="shared" si="55"/>
        <v>0</v>
      </c>
      <c r="AG71" s="279"/>
      <c r="AH71" s="6"/>
    </row>
    <row r="72" spans="1:172" ht="26.25" customHeight="1">
      <c r="A72"/>
      <c r="B72" s="42"/>
      <c r="C72" s="47"/>
      <c r="E72" s="376" t="s">
        <v>27</v>
      </c>
      <c r="F72" s="377"/>
      <c r="G72" s="377"/>
      <c r="H72" s="377"/>
      <c r="I72" s="378"/>
      <c r="J72" s="287">
        <f>K23+K54</f>
        <v>18</v>
      </c>
      <c r="K72" s="261"/>
      <c r="L72" s="261">
        <f>M23+M54</f>
        <v>15</v>
      </c>
      <c r="M72" s="261"/>
      <c r="N72" s="261">
        <f>O23+O54</f>
        <v>22</v>
      </c>
      <c r="O72" s="261"/>
      <c r="P72" s="258">
        <f>Q23+Q54</f>
        <v>20</v>
      </c>
      <c r="Q72" s="258"/>
      <c r="R72" s="261">
        <f>S23+S54</f>
        <v>15</v>
      </c>
      <c r="S72" s="261"/>
      <c r="T72" s="258">
        <f>U23+U54</f>
        <v>23</v>
      </c>
      <c r="U72" s="258"/>
      <c r="V72" s="261">
        <f>W23+W54</f>
        <v>17</v>
      </c>
      <c r="W72" s="261"/>
      <c r="X72" s="261">
        <f>Y23+Y54</f>
        <v>13</v>
      </c>
      <c r="Y72" s="280"/>
      <c r="Z72" s="261">
        <f>AA23+AA54</f>
        <v>0</v>
      </c>
      <c r="AA72" s="280"/>
      <c r="AB72" s="261">
        <f t="shared" ref="AB72" si="56">AC23+AC54</f>
        <v>0</v>
      </c>
      <c r="AC72" s="280"/>
      <c r="AD72" s="261">
        <f t="shared" ref="AD72" si="57">AE23+AE54</f>
        <v>0</v>
      </c>
      <c r="AE72" s="280"/>
      <c r="AF72" s="261">
        <f t="shared" ref="AF72" si="58">AG23+AG54</f>
        <v>0</v>
      </c>
      <c r="AG72" s="280"/>
      <c r="AH72" s="6"/>
    </row>
    <row r="73" spans="1:172" ht="26.25" customHeight="1">
      <c r="A73"/>
      <c r="B73" s="42"/>
      <c r="C73" s="47"/>
      <c r="E73" s="376" t="s">
        <v>35</v>
      </c>
      <c r="F73" s="377"/>
      <c r="G73" s="377"/>
      <c r="H73" s="377"/>
      <c r="I73" s="378"/>
      <c r="J73" s="286">
        <f t="shared" ref="J73:L73" si="59">J72/J68</f>
        <v>0.8571428571428571</v>
      </c>
      <c r="K73" s="260"/>
      <c r="L73" s="260">
        <f t="shared" si="59"/>
        <v>0.83333333333333337</v>
      </c>
      <c r="M73" s="260"/>
      <c r="N73" s="260">
        <f t="shared" ref="N73:R73" si="60">N72/N68</f>
        <v>1</v>
      </c>
      <c r="O73" s="260"/>
      <c r="P73" s="259">
        <f t="shared" ref="P73" si="61">P72/P68</f>
        <v>1.0526315789473684</v>
      </c>
      <c r="Q73" s="259"/>
      <c r="R73" s="260">
        <f t="shared" si="60"/>
        <v>1</v>
      </c>
      <c r="S73" s="260"/>
      <c r="T73" s="259">
        <f t="shared" ref="T73" si="62">T72/T68</f>
        <v>1.0952380952380953</v>
      </c>
      <c r="U73" s="259"/>
      <c r="V73" s="260">
        <f t="shared" ref="V73" si="63">V72/V68</f>
        <v>0.80952380952380953</v>
      </c>
      <c r="W73" s="260"/>
      <c r="X73" s="260">
        <f t="shared" ref="X73" si="64">X72/X68</f>
        <v>0.59090909090909094</v>
      </c>
      <c r="Y73" s="279"/>
      <c r="Z73" s="260">
        <f t="shared" ref="Z73:AF73" si="65">Z72/Z68</f>
        <v>0</v>
      </c>
      <c r="AA73" s="279"/>
      <c r="AB73" s="260">
        <f t="shared" si="65"/>
        <v>0</v>
      </c>
      <c r="AC73" s="279"/>
      <c r="AD73" s="260">
        <f t="shared" si="65"/>
        <v>0</v>
      </c>
      <c r="AE73" s="279"/>
      <c r="AF73" s="260">
        <f t="shared" si="65"/>
        <v>0</v>
      </c>
      <c r="AG73" s="279"/>
      <c r="AH73" s="6"/>
    </row>
    <row r="74" spans="1:172" ht="26.25" customHeight="1" thickBot="1">
      <c r="A74"/>
      <c r="B74" s="42"/>
      <c r="C74" s="47"/>
      <c r="E74" s="389" t="s">
        <v>36</v>
      </c>
      <c r="F74" s="390"/>
      <c r="G74" s="390"/>
      <c r="H74" s="390"/>
      <c r="I74" s="391"/>
      <c r="J74" s="284">
        <v>0.85</v>
      </c>
      <c r="K74" s="281"/>
      <c r="L74" s="281">
        <v>0.85</v>
      </c>
      <c r="M74" s="281"/>
      <c r="N74" s="281">
        <v>0.85</v>
      </c>
      <c r="O74" s="281"/>
      <c r="P74" s="275">
        <v>0.85</v>
      </c>
      <c r="Q74" s="275"/>
      <c r="R74" s="281">
        <v>0.85</v>
      </c>
      <c r="S74" s="281"/>
      <c r="T74" s="275">
        <v>0.85</v>
      </c>
      <c r="U74" s="275"/>
      <c r="V74" s="281">
        <v>0.85</v>
      </c>
      <c r="W74" s="281"/>
      <c r="X74" s="281">
        <v>0.85</v>
      </c>
      <c r="Y74" s="282"/>
      <c r="Z74" s="281">
        <v>0.85</v>
      </c>
      <c r="AA74" s="282"/>
      <c r="AB74" s="281">
        <v>0.85</v>
      </c>
      <c r="AC74" s="282"/>
      <c r="AD74" s="281">
        <v>0.85</v>
      </c>
      <c r="AE74" s="282"/>
      <c r="AF74" s="281">
        <v>0.85</v>
      </c>
      <c r="AG74" s="282"/>
      <c r="AH74" s="47"/>
    </row>
    <row r="75" spans="1:172">
      <c r="A75"/>
      <c r="D75"/>
      <c r="E75"/>
      <c r="J75"/>
      <c r="K75"/>
      <c r="L75"/>
      <c r="M75"/>
      <c r="N75"/>
      <c r="O75"/>
      <c r="P75" s="34"/>
      <c r="Q75" s="34"/>
      <c r="R75"/>
      <c r="S75"/>
      <c r="T75" s="34"/>
      <c r="U75" s="34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172">
      <c r="A76"/>
      <c r="D76"/>
      <c r="E76"/>
      <c r="J76"/>
      <c r="K76"/>
      <c r="L76"/>
      <c r="M76"/>
      <c r="N76"/>
      <c r="O76"/>
      <c r="P76" s="34"/>
      <c r="Q76" s="34"/>
      <c r="R76"/>
      <c r="S76"/>
      <c r="T76" s="34"/>
      <c r="U76" s="34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172">
      <c r="A77"/>
      <c r="D77"/>
      <c r="E77"/>
      <c r="J77"/>
      <c r="K77"/>
      <c r="L77"/>
      <c r="M77"/>
      <c r="N77"/>
      <c r="O77"/>
      <c r="P77" s="34"/>
      <c r="Q77" s="34"/>
      <c r="R77"/>
      <c r="S77"/>
      <c r="T77" s="34"/>
      <c r="U77" s="34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172">
      <c r="F78" s="8"/>
      <c r="G78" s="8"/>
      <c r="H78" s="53"/>
      <c r="I78" s="53"/>
    </row>
    <row r="83" spans="8:9">
      <c r="H83" s="54"/>
      <c r="I83" s="54"/>
    </row>
    <row r="97" spans="1:172" s="3" customFormat="1" ht="15.5">
      <c r="A97" s="5"/>
      <c r="B97" s="34"/>
      <c r="C97" s="34"/>
      <c r="D97" s="5"/>
      <c r="E97" s="5"/>
      <c r="F97"/>
      <c r="G97"/>
      <c r="H97" s="34"/>
      <c r="I97" s="34"/>
      <c r="J97" s="76"/>
      <c r="K97" s="76"/>
      <c r="L97" s="76"/>
      <c r="M97" s="76"/>
      <c r="N97" s="76"/>
      <c r="O97" s="76"/>
      <c r="P97" s="206"/>
      <c r="Q97" s="206"/>
      <c r="R97" s="76"/>
      <c r="S97" s="76"/>
      <c r="T97" s="206"/>
      <c r="U97" s="20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</row>
    <row r="98" spans="1:172" s="3" customFormat="1" ht="15" customHeight="1">
      <c r="A98" s="5"/>
      <c r="B98" s="34"/>
      <c r="C98" s="34"/>
      <c r="D98" s="5"/>
      <c r="E98" s="5"/>
      <c r="F98"/>
      <c r="G98"/>
      <c r="H98" s="34"/>
      <c r="I98" s="34"/>
      <c r="J98" s="75"/>
      <c r="K98" s="75"/>
      <c r="L98" s="75"/>
      <c r="M98" s="75"/>
      <c r="N98" s="75"/>
      <c r="O98" s="75"/>
      <c r="P98" s="207"/>
      <c r="Q98" s="207"/>
      <c r="R98" s="75"/>
      <c r="S98" s="75"/>
      <c r="T98" s="207"/>
      <c r="U98" s="207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</row>
    <row r="99" spans="1:172" s="3" customFormat="1" ht="15" customHeight="1">
      <c r="A99" s="5"/>
      <c r="B99" s="34"/>
      <c r="C99" s="34"/>
      <c r="D99" s="5"/>
      <c r="E99" s="5"/>
      <c r="F99"/>
      <c r="G99"/>
      <c r="H99" s="34"/>
      <c r="I99" s="34"/>
      <c r="J99" s="75"/>
      <c r="K99" s="75"/>
      <c r="L99" s="75"/>
      <c r="M99" s="75"/>
      <c r="N99" s="75"/>
      <c r="O99" s="75"/>
      <c r="P99" s="207"/>
      <c r="Q99" s="207"/>
      <c r="R99" s="75"/>
      <c r="S99" s="75"/>
      <c r="T99" s="207"/>
      <c r="U99" s="207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</row>
    <row r="100" spans="1:172" s="3" customFormat="1" ht="15" customHeight="1">
      <c r="A100" s="5"/>
      <c r="B100" s="34"/>
      <c r="C100" s="34"/>
      <c r="D100" s="5"/>
      <c r="E100" s="5"/>
      <c r="F100"/>
      <c r="G100"/>
      <c r="H100" s="34"/>
      <c r="I100" s="34"/>
      <c r="J100" s="75"/>
      <c r="K100" s="75"/>
      <c r="L100" s="75"/>
      <c r="M100" s="75"/>
      <c r="N100" s="75"/>
      <c r="O100" s="75"/>
      <c r="P100" s="207"/>
      <c r="Q100" s="207"/>
      <c r="R100" s="75"/>
      <c r="S100" s="75"/>
      <c r="T100" s="207"/>
      <c r="U100" s="207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</row>
    <row r="101" spans="1:172" s="3" customFormat="1" ht="15" customHeight="1">
      <c r="A101" s="5"/>
      <c r="B101" s="34"/>
      <c r="C101" s="34"/>
      <c r="D101" s="5"/>
      <c r="E101" s="5"/>
      <c r="F101"/>
      <c r="G101"/>
      <c r="H101" s="34"/>
      <c r="I101" s="34"/>
      <c r="J101" s="75"/>
      <c r="K101" s="75"/>
      <c r="L101" s="75"/>
      <c r="M101" s="75"/>
      <c r="N101" s="75"/>
      <c r="O101" s="75"/>
      <c r="P101" s="207"/>
      <c r="Q101" s="207"/>
      <c r="R101" s="75"/>
      <c r="S101" s="75"/>
      <c r="T101" s="207"/>
      <c r="U101" s="207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</row>
    <row r="102" spans="1:172" s="3" customFormat="1" ht="15.5">
      <c r="A102" s="5"/>
      <c r="B102" s="34"/>
      <c r="C102" s="34"/>
      <c r="D102" s="5"/>
      <c r="E102" s="5"/>
      <c r="F102"/>
      <c r="G102"/>
      <c r="H102" s="34"/>
      <c r="I102" s="34"/>
      <c r="J102" s="76"/>
      <c r="K102" s="76"/>
      <c r="L102" s="76"/>
      <c r="M102" s="76"/>
      <c r="N102" s="76"/>
      <c r="O102" s="76"/>
      <c r="P102" s="206"/>
      <c r="Q102" s="206"/>
      <c r="R102" s="76"/>
      <c r="S102" s="76"/>
      <c r="T102" s="206"/>
      <c r="U102" s="20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</row>
  </sheetData>
  <mergeCells count="293">
    <mergeCell ref="AB66:AC66"/>
    <mergeCell ref="AD66:AE66"/>
    <mergeCell ref="AB67:AC67"/>
    <mergeCell ref="AB68:AC68"/>
    <mergeCell ref="AB69:AC69"/>
    <mergeCell ref="AB70:AC70"/>
    <mergeCell ref="AB71:AC71"/>
    <mergeCell ref="AB72:AC72"/>
    <mergeCell ref="AB73:AC73"/>
    <mergeCell ref="AB74:AC74"/>
    <mergeCell ref="AD67:AE67"/>
    <mergeCell ref="AD68:AE68"/>
    <mergeCell ref="AD69:AE69"/>
    <mergeCell ref="AD70:AE70"/>
    <mergeCell ref="AD71:AE71"/>
    <mergeCell ref="AD72:AE72"/>
    <mergeCell ref="AD73:AE73"/>
    <mergeCell ref="AD74:AE74"/>
    <mergeCell ref="Z68:AA68"/>
    <mergeCell ref="Z69:AA69"/>
    <mergeCell ref="Z70:AA70"/>
    <mergeCell ref="Z71:AA71"/>
    <mergeCell ref="Z72:AA72"/>
    <mergeCell ref="Z73:AA73"/>
    <mergeCell ref="Z74:AA74"/>
    <mergeCell ref="B42:C42"/>
    <mergeCell ref="D42:E42"/>
    <mergeCell ref="F42:G42"/>
    <mergeCell ref="T73:U73"/>
    <mergeCell ref="E74:I74"/>
    <mergeCell ref="E73:I73"/>
    <mergeCell ref="P74:Q74"/>
    <mergeCell ref="E69:I69"/>
    <mergeCell ref="E71:I71"/>
    <mergeCell ref="E70:I70"/>
    <mergeCell ref="L74:M74"/>
    <mergeCell ref="P73:Q73"/>
    <mergeCell ref="E68:I68"/>
    <mergeCell ref="P72:Q72"/>
    <mergeCell ref="L72:M72"/>
    <mergeCell ref="L73:M73"/>
    <mergeCell ref="B46:C46"/>
    <mergeCell ref="B40:C40"/>
    <mergeCell ref="D40:E40"/>
    <mergeCell ref="B37:C37"/>
    <mergeCell ref="D37:E37"/>
    <mergeCell ref="F37:G37"/>
    <mergeCell ref="B38:C38"/>
    <mergeCell ref="D38:E38"/>
    <mergeCell ref="F38:G38"/>
    <mergeCell ref="Z67:AA67"/>
    <mergeCell ref="D46:E46"/>
    <mergeCell ref="F46:G46"/>
    <mergeCell ref="B60:D60"/>
    <mergeCell ref="E60:G60"/>
    <mergeCell ref="Z66:AA66"/>
    <mergeCell ref="B50:C50"/>
    <mergeCell ref="D50:E50"/>
    <mergeCell ref="F50:G50"/>
    <mergeCell ref="B51:C51"/>
    <mergeCell ref="D51:E51"/>
    <mergeCell ref="F51:G51"/>
    <mergeCell ref="B47:C47"/>
    <mergeCell ref="D47:E47"/>
    <mergeCell ref="F47:G47"/>
    <mergeCell ref="B48:C48"/>
    <mergeCell ref="V70:W70"/>
    <mergeCell ref="V71:W71"/>
    <mergeCell ref="V72:W72"/>
    <mergeCell ref="V73:W73"/>
    <mergeCell ref="F40:G40"/>
    <mergeCell ref="G63:I63"/>
    <mergeCell ref="N67:O67"/>
    <mergeCell ref="N68:O68"/>
    <mergeCell ref="N69:O69"/>
    <mergeCell ref="N70:O70"/>
    <mergeCell ref="N71:O71"/>
    <mergeCell ref="N72:O72"/>
    <mergeCell ref="N73:O73"/>
    <mergeCell ref="E72:I72"/>
    <mergeCell ref="E67:I67"/>
    <mergeCell ref="E66:I66"/>
    <mergeCell ref="J73:K73"/>
    <mergeCell ref="L66:M66"/>
    <mergeCell ref="L67:M67"/>
    <mergeCell ref="E62:G62"/>
    <mergeCell ref="N66:O66"/>
    <mergeCell ref="D48:E48"/>
    <mergeCell ref="F48:G48"/>
    <mergeCell ref="D49:E49"/>
    <mergeCell ref="A26:A27"/>
    <mergeCell ref="B26:C27"/>
    <mergeCell ref="D26:E27"/>
    <mergeCell ref="F26:G27"/>
    <mergeCell ref="B13:C13"/>
    <mergeCell ref="D13:E13"/>
    <mergeCell ref="B17:C17"/>
    <mergeCell ref="D17:E17"/>
    <mergeCell ref="F28:G28"/>
    <mergeCell ref="B15:C15"/>
    <mergeCell ref="D15:E15"/>
    <mergeCell ref="B19:C19"/>
    <mergeCell ref="D19:E19"/>
    <mergeCell ref="B14:C14"/>
    <mergeCell ref="D14:E14"/>
    <mergeCell ref="B16:C16"/>
    <mergeCell ref="D16:E16"/>
    <mergeCell ref="D20:E20"/>
    <mergeCell ref="B20:C20"/>
    <mergeCell ref="A3:B3"/>
    <mergeCell ref="A4:B4"/>
    <mergeCell ref="A6:A7"/>
    <mergeCell ref="B6:C7"/>
    <mergeCell ref="D6:E7"/>
    <mergeCell ref="B9:C9"/>
    <mergeCell ref="D9:E9"/>
    <mergeCell ref="H6:I6"/>
    <mergeCell ref="B8:C8"/>
    <mergeCell ref="D8:E8"/>
    <mergeCell ref="B10:C10"/>
    <mergeCell ref="D10:E10"/>
    <mergeCell ref="B11:C11"/>
    <mergeCell ref="D11:E11"/>
    <mergeCell ref="F6:G6"/>
    <mergeCell ref="AH6:AH7"/>
    <mergeCell ref="AI6:AI7"/>
    <mergeCell ref="P6:Q6"/>
    <mergeCell ref="R6:S6"/>
    <mergeCell ref="J6:K6"/>
    <mergeCell ref="L6:M6"/>
    <mergeCell ref="N6:O6"/>
    <mergeCell ref="V6:W6"/>
    <mergeCell ref="Z6:AA6"/>
    <mergeCell ref="AB6:AC6"/>
    <mergeCell ref="AD6:AE6"/>
    <mergeCell ref="AH26:AH27"/>
    <mergeCell ref="AI26:AI27"/>
    <mergeCell ref="P26:Q26"/>
    <mergeCell ref="J26:K26"/>
    <mergeCell ref="L26:M26"/>
    <mergeCell ref="N26:O26"/>
    <mergeCell ref="R26:S26"/>
    <mergeCell ref="AF6:AG6"/>
    <mergeCell ref="T6:U6"/>
    <mergeCell ref="T26:U26"/>
    <mergeCell ref="X6:Y6"/>
    <mergeCell ref="X26:Y26"/>
    <mergeCell ref="Z26:AA26"/>
    <mergeCell ref="AB26:AC26"/>
    <mergeCell ref="AD26:AE26"/>
    <mergeCell ref="H26:I26"/>
    <mergeCell ref="F21:F23"/>
    <mergeCell ref="G21:I21"/>
    <mergeCell ref="G22:I22"/>
    <mergeCell ref="G23:I23"/>
    <mergeCell ref="V26:W26"/>
    <mergeCell ref="AH57:AH58"/>
    <mergeCell ref="B29:C29"/>
    <mergeCell ref="D29:E29"/>
    <mergeCell ref="F29:G29"/>
    <mergeCell ref="B28:C28"/>
    <mergeCell ref="D28:E28"/>
    <mergeCell ref="AF26:AG26"/>
    <mergeCell ref="B53:C53"/>
    <mergeCell ref="D53:E53"/>
    <mergeCell ref="F53:G53"/>
    <mergeCell ref="B30:C30"/>
    <mergeCell ref="D30:E30"/>
    <mergeCell ref="F30:G30"/>
    <mergeCell ref="B31:C31"/>
    <mergeCell ref="D31:E31"/>
    <mergeCell ref="F31:G31"/>
    <mergeCell ref="B32:C32"/>
    <mergeCell ref="D32:E32"/>
    <mergeCell ref="AI57:AI58"/>
    <mergeCell ref="B59:D59"/>
    <mergeCell ref="E59:G59"/>
    <mergeCell ref="G54:I54"/>
    <mergeCell ref="A57:A58"/>
    <mergeCell ref="B57:D58"/>
    <mergeCell ref="E57:G58"/>
    <mergeCell ref="H57:I57"/>
    <mergeCell ref="P57:Q57"/>
    <mergeCell ref="J57:K57"/>
    <mergeCell ref="L57:M57"/>
    <mergeCell ref="V57:W57"/>
    <mergeCell ref="N57:O57"/>
    <mergeCell ref="AF57:AG57"/>
    <mergeCell ref="T57:U57"/>
    <mergeCell ref="X57:Y57"/>
    <mergeCell ref="Z57:AA57"/>
    <mergeCell ref="AB57:AC57"/>
    <mergeCell ref="AD57:AE57"/>
    <mergeCell ref="N74:O74"/>
    <mergeCell ref="J74:K74"/>
    <mergeCell ref="J68:K68"/>
    <mergeCell ref="J69:K69"/>
    <mergeCell ref="J70:K70"/>
    <mergeCell ref="J71:K71"/>
    <mergeCell ref="J72:K72"/>
    <mergeCell ref="R74:S74"/>
    <mergeCell ref="R57:S57"/>
    <mergeCell ref="R66:S66"/>
    <mergeCell ref="R67:S67"/>
    <mergeCell ref="R68:S68"/>
    <mergeCell ref="R69:S69"/>
    <mergeCell ref="R70:S70"/>
    <mergeCell ref="R71:S71"/>
    <mergeCell ref="R72:S72"/>
    <mergeCell ref="R73:S73"/>
    <mergeCell ref="T74:U74"/>
    <mergeCell ref="AF66:AG66"/>
    <mergeCell ref="AF67:AG67"/>
    <mergeCell ref="AF68:AG68"/>
    <mergeCell ref="AF69:AG69"/>
    <mergeCell ref="AF70:AG70"/>
    <mergeCell ref="AF71:AG71"/>
    <mergeCell ref="AF72:AG72"/>
    <mergeCell ref="AF73:AG73"/>
    <mergeCell ref="AF74:AG74"/>
    <mergeCell ref="V74:W74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V66:W66"/>
    <mergeCell ref="V67:W67"/>
    <mergeCell ref="V68:W68"/>
    <mergeCell ref="V69:W69"/>
    <mergeCell ref="B12:C12"/>
    <mergeCell ref="D12:E12"/>
    <mergeCell ref="T66:U66"/>
    <mergeCell ref="T67:U67"/>
    <mergeCell ref="T68:U68"/>
    <mergeCell ref="T69:U69"/>
    <mergeCell ref="T70:U70"/>
    <mergeCell ref="T71:U71"/>
    <mergeCell ref="T72:U72"/>
    <mergeCell ref="L68:M68"/>
    <mergeCell ref="L69:M69"/>
    <mergeCell ref="L70:M70"/>
    <mergeCell ref="L71:M71"/>
    <mergeCell ref="J66:K66"/>
    <mergeCell ref="J67:K67"/>
    <mergeCell ref="P66:Q66"/>
    <mergeCell ref="P67:Q67"/>
    <mergeCell ref="P68:Q68"/>
    <mergeCell ref="P69:Q69"/>
    <mergeCell ref="P70:Q70"/>
    <mergeCell ref="P71:Q71"/>
    <mergeCell ref="B61:D61"/>
    <mergeCell ref="E61:G61"/>
    <mergeCell ref="B62:D62"/>
    <mergeCell ref="B18:C18"/>
    <mergeCell ref="D18:E18"/>
    <mergeCell ref="B45:C45"/>
    <mergeCell ref="D45:E45"/>
    <mergeCell ref="F45:G45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B41:C41"/>
    <mergeCell ref="D41:E41"/>
    <mergeCell ref="F41:G41"/>
    <mergeCell ref="B39:C39"/>
    <mergeCell ref="D39:E39"/>
    <mergeCell ref="F39:G39"/>
    <mergeCell ref="B52:C52"/>
    <mergeCell ref="D52:E52"/>
    <mergeCell ref="F52:G52"/>
    <mergeCell ref="B43:C43"/>
    <mergeCell ref="D43:E43"/>
    <mergeCell ref="F43:G43"/>
    <mergeCell ref="B44:C44"/>
    <mergeCell ref="D44:E44"/>
    <mergeCell ref="F44:G44"/>
    <mergeCell ref="B49:C49"/>
    <mergeCell ref="F49:G49"/>
  </mergeCells>
  <phoneticPr fontId="29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2A3-CBB9-4B8B-BCFD-6A4EA09C3064}">
  <dimension ref="A1:Z26"/>
  <sheetViews>
    <sheetView zoomScale="80" zoomScaleNormal="80" workbookViewId="0">
      <selection activeCell="AH13" sqref="AH13"/>
    </sheetView>
  </sheetViews>
  <sheetFormatPr defaultRowHeight="14.5"/>
  <cols>
    <col min="1" max="1" width="3.1796875" customWidth="1"/>
    <col min="2" max="2" width="12.26953125" customWidth="1"/>
    <col min="3" max="26" width="2.7265625" customWidth="1"/>
  </cols>
  <sheetData>
    <row r="1" spans="1:26" ht="39.75" customHeight="1">
      <c r="A1" s="403" t="s">
        <v>203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</row>
    <row r="2" spans="1:26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</row>
    <row r="16" spans="1:26" ht="18">
      <c r="C16" s="405" t="s">
        <v>147</v>
      </c>
      <c r="D16" s="406"/>
      <c r="E16" s="406"/>
      <c r="F16" s="407"/>
      <c r="G16" s="405" t="s">
        <v>172</v>
      </c>
      <c r="H16" s="406"/>
      <c r="I16" s="406"/>
      <c r="J16" s="407"/>
      <c r="K16" s="405" t="s">
        <v>180</v>
      </c>
      <c r="L16" s="406"/>
      <c r="M16" s="406"/>
      <c r="N16" s="407"/>
      <c r="O16" s="405" t="s">
        <v>181</v>
      </c>
      <c r="P16" s="406"/>
      <c r="Q16" s="406"/>
      <c r="R16" s="407"/>
      <c r="S16" s="405" t="s">
        <v>187</v>
      </c>
      <c r="T16" s="406"/>
      <c r="U16" s="406"/>
      <c r="V16" s="407"/>
      <c r="W16" s="405" t="s">
        <v>140</v>
      </c>
      <c r="X16" s="406"/>
      <c r="Y16" s="406"/>
      <c r="Z16" s="407"/>
    </row>
    <row r="17" spans="2:26" ht="18">
      <c r="B17" s="15" t="s">
        <v>4</v>
      </c>
      <c r="C17" s="396">
        <v>0.3</v>
      </c>
      <c r="D17" s="396"/>
      <c r="E17" s="396"/>
      <c r="F17" s="396"/>
      <c r="G17" s="396">
        <v>0.55000000000000004</v>
      </c>
      <c r="H17" s="396"/>
      <c r="I17" s="396"/>
      <c r="J17" s="396"/>
      <c r="K17" s="396">
        <v>0.8</v>
      </c>
      <c r="L17" s="396"/>
      <c r="M17" s="396"/>
      <c r="N17" s="396"/>
      <c r="O17" s="396">
        <v>0.95</v>
      </c>
      <c r="P17" s="396"/>
      <c r="Q17" s="396"/>
      <c r="R17" s="396"/>
      <c r="S17" s="396">
        <v>0.97</v>
      </c>
      <c r="T17" s="396"/>
      <c r="U17" s="396"/>
      <c r="V17" s="396"/>
      <c r="W17" s="396">
        <v>1</v>
      </c>
      <c r="X17" s="396"/>
      <c r="Y17" s="396"/>
      <c r="Z17" s="396"/>
    </row>
    <row r="18" spans="2:26" ht="15" customHeight="1">
      <c r="B18" s="15" t="s">
        <v>22</v>
      </c>
      <c r="C18" s="396">
        <v>0.3</v>
      </c>
      <c r="D18" s="396"/>
      <c r="E18" s="396"/>
      <c r="F18" s="396"/>
      <c r="G18" s="396">
        <v>0.55000000000000004</v>
      </c>
      <c r="H18" s="396"/>
      <c r="I18" s="396"/>
      <c r="J18" s="396"/>
      <c r="K18" s="396">
        <v>0.6</v>
      </c>
      <c r="L18" s="396"/>
      <c r="M18" s="396"/>
      <c r="N18" s="396"/>
      <c r="O18" s="396">
        <v>0.55000000000000004</v>
      </c>
      <c r="P18" s="396"/>
      <c r="Q18" s="396"/>
      <c r="R18" s="396"/>
      <c r="S18" s="396">
        <v>0.55000000000000004</v>
      </c>
      <c r="T18" s="396"/>
      <c r="U18" s="396"/>
      <c r="V18" s="396"/>
      <c r="W18" s="396">
        <v>0.55000000000000004</v>
      </c>
      <c r="X18" s="396"/>
      <c r="Y18" s="396"/>
      <c r="Z18" s="396"/>
    </row>
    <row r="19" spans="2:26" ht="15.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33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</row>
    <row r="22" spans="2:26" ht="50.15" customHeight="1">
      <c r="B22" s="16">
        <v>44641</v>
      </c>
      <c r="C22" s="421" t="s">
        <v>145</v>
      </c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3"/>
      <c r="O22" s="427"/>
      <c r="P22" s="428"/>
      <c r="Q22" s="428"/>
      <c r="R22" s="428"/>
      <c r="S22" s="428"/>
      <c r="T22" s="428"/>
      <c r="U22" s="428"/>
      <c r="V22" s="429"/>
      <c r="Y22" s="57"/>
      <c r="Z22" s="36"/>
    </row>
    <row r="23" spans="2:26" ht="50.15" customHeight="1">
      <c r="B23" s="16">
        <v>44672</v>
      </c>
      <c r="C23" s="421" t="s">
        <v>145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3"/>
      <c r="O23" s="421"/>
      <c r="P23" s="422"/>
      <c r="Q23" s="422"/>
      <c r="R23" s="422"/>
      <c r="S23" s="422"/>
      <c r="T23" s="422"/>
      <c r="U23" s="422"/>
      <c r="V23" s="423"/>
      <c r="Y23" s="57"/>
      <c r="Z23" s="36"/>
    </row>
    <row r="24" spans="2:26" ht="50.15" customHeight="1">
      <c r="B24" s="16" t="s">
        <v>180</v>
      </c>
      <c r="C24" s="421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3"/>
      <c r="O24" s="421"/>
      <c r="P24" s="422"/>
      <c r="Q24" s="422"/>
      <c r="R24" s="422"/>
      <c r="S24" s="422"/>
      <c r="T24" s="422"/>
      <c r="U24" s="422"/>
      <c r="V24" s="423"/>
    </row>
    <row r="25" spans="2:26" ht="60" customHeight="1">
      <c r="B25" s="16" t="s">
        <v>181</v>
      </c>
      <c r="C25" s="421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3"/>
      <c r="O25" s="421"/>
      <c r="P25" s="422"/>
      <c r="Q25" s="422"/>
      <c r="R25" s="422"/>
      <c r="S25" s="422"/>
      <c r="T25" s="422"/>
      <c r="U25" s="422"/>
      <c r="V25" s="423"/>
    </row>
    <row r="26" spans="2:26" ht="61.5" customHeight="1">
      <c r="B26" s="16" t="s">
        <v>185</v>
      </c>
      <c r="C26" s="421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3"/>
      <c r="O26" s="421"/>
      <c r="P26" s="422"/>
      <c r="Q26" s="422"/>
      <c r="R26" s="422"/>
      <c r="S26" s="422"/>
      <c r="T26" s="422"/>
      <c r="U26" s="422"/>
      <c r="V26" s="423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21:N21"/>
    <mergeCell ref="O21:V21"/>
    <mergeCell ref="C18:F18"/>
    <mergeCell ref="G18:J18"/>
    <mergeCell ref="K18:N18"/>
    <mergeCell ref="O18:R18"/>
    <mergeCell ref="S18:V18"/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38E-1272-4C65-AC8F-E8EC2939AA0B}">
  <dimension ref="A1:Z26"/>
  <sheetViews>
    <sheetView zoomScale="80" zoomScaleNormal="80" workbookViewId="0">
      <selection activeCell="AE10" sqref="AE10"/>
    </sheetView>
  </sheetViews>
  <sheetFormatPr defaultRowHeight="14.5"/>
  <cols>
    <col min="1" max="1" width="3.1796875" customWidth="1"/>
    <col min="2" max="2" width="12.26953125" customWidth="1"/>
    <col min="3" max="26" width="2.7265625" customWidth="1"/>
  </cols>
  <sheetData>
    <row r="1" spans="1:26" ht="39.75" customHeight="1">
      <c r="A1" s="403" t="s">
        <v>204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</row>
    <row r="2" spans="1:26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</row>
    <row r="16" spans="1:26" ht="18">
      <c r="C16" s="405" t="s">
        <v>147</v>
      </c>
      <c r="D16" s="406"/>
      <c r="E16" s="406"/>
      <c r="F16" s="407"/>
      <c r="G16" s="405" t="s">
        <v>172</v>
      </c>
      <c r="H16" s="406"/>
      <c r="I16" s="406"/>
      <c r="J16" s="407"/>
      <c r="K16" s="405" t="s">
        <v>180</v>
      </c>
      <c r="L16" s="406"/>
      <c r="M16" s="406"/>
      <c r="N16" s="407"/>
      <c r="O16" s="405" t="s">
        <v>181</v>
      </c>
      <c r="P16" s="406"/>
      <c r="Q16" s="406"/>
      <c r="R16" s="407"/>
      <c r="S16" s="405" t="s">
        <v>187</v>
      </c>
      <c r="T16" s="406"/>
      <c r="U16" s="406"/>
      <c r="V16" s="407"/>
      <c r="W16" s="405" t="s">
        <v>140</v>
      </c>
      <c r="X16" s="406"/>
      <c r="Y16" s="406"/>
      <c r="Z16" s="407"/>
    </row>
    <row r="17" spans="2:26" ht="18">
      <c r="B17" s="15" t="s">
        <v>4</v>
      </c>
      <c r="C17" s="396">
        <v>0.4</v>
      </c>
      <c r="D17" s="396"/>
      <c r="E17" s="396"/>
      <c r="F17" s="396"/>
      <c r="G17" s="396">
        <v>0.5</v>
      </c>
      <c r="H17" s="396"/>
      <c r="I17" s="396"/>
      <c r="J17" s="396"/>
      <c r="K17" s="396">
        <v>0.8</v>
      </c>
      <c r="L17" s="396"/>
      <c r="M17" s="396"/>
      <c r="N17" s="396"/>
      <c r="O17" s="396">
        <v>0.95</v>
      </c>
      <c r="P17" s="396"/>
      <c r="Q17" s="396"/>
      <c r="R17" s="396"/>
      <c r="S17" s="396">
        <v>0.97</v>
      </c>
      <c r="T17" s="396"/>
      <c r="U17" s="396"/>
      <c r="V17" s="396"/>
      <c r="W17" s="396">
        <v>1</v>
      </c>
      <c r="X17" s="396"/>
      <c r="Y17" s="396"/>
      <c r="Z17" s="396"/>
    </row>
    <row r="18" spans="2:26" ht="15" customHeight="1">
      <c r="B18" s="15" t="s">
        <v>22</v>
      </c>
      <c r="C18" s="396">
        <v>0.35</v>
      </c>
      <c r="D18" s="396"/>
      <c r="E18" s="396"/>
      <c r="F18" s="396"/>
      <c r="G18" s="396">
        <v>0.5</v>
      </c>
      <c r="H18" s="396"/>
      <c r="I18" s="396"/>
      <c r="J18" s="396"/>
      <c r="K18" s="396">
        <v>0.5</v>
      </c>
      <c r="L18" s="396"/>
      <c r="M18" s="396"/>
      <c r="N18" s="396"/>
      <c r="O18" s="396">
        <v>0.5</v>
      </c>
      <c r="P18" s="396"/>
      <c r="Q18" s="396"/>
      <c r="R18" s="396"/>
      <c r="S18" s="396">
        <v>0.5</v>
      </c>
      <c r="T18" s="396"/>
      <c r="U18" s="396"/>
      <c r="V18" s="396"/>
      <c r="W18" s="396">
        <v>0.5</v>
      </c>
      <c r="X18" s="396"/>
      <c r="Y18" s="396"/>
      <c r="Z18" s="396"/>
    </row>
    <row r="19" spans="2:26" ht="15.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33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</row>
    <row r="22" spans="2:26" ht="50.15" customHeight="1">
      <c r="B22" s="16">
        <v>44641</v>
      </c>
      <c r="C22" s="421" t="s">
        <v>145</v>
      </c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3"/>
      <c r="O22" s="427"/>
      <c r="P22" s="428"/>
      <c r="Q22" s="428"/>
      <c r="R22" s="428"/>
      <c r="S22" s="428"/>
      <c r="T22" s="428"/>
      <c r="U22" s="428"/>
      <c r="V22" s="429"/>
      <c r="Y22" s="57"/>
      <c r="Z22" s="36"/>
    </row>
    <row r="23" spans="2:26" ht="50.15" customHeight="1">
      <c r="B23" s="16">
        <v>44672</v>
      </c>
      <c r="C23" s="421" t="s">
        <v>145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3"/>
      <c r="O23" s="421"/>
      <c r="P23" s="422"/>
      <c r="Q23" s="422"/>
      <c r="R23" s="422"/>
      <c r="S23" s="422"/>
      <c r="T23" s="422"/>
      <c r="U23" s="422"/>
      <c r="V23" s="423"/>
      <c r="Y23" s="57"/>
      <c r="Z23" s="36"/>
    </row>
    <row r="24" spans="2:26" ht="50.15" customHeight="1">
      <c r="B24" s="16" t="s">
        <v>180</v>
      </c>
      <c r="C24" s="421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3"/>
      <c r="O24" s="421"/>
      <c r="P24" s="422"/>
      <c r="Q24" s="422"/>
      <c r="R24" s="422"/>
      <c r="S24" s="422"/>
      <c r="T24" s="422"/>
      <c r="U24" s="422"/>
      <c r="V24" s="423"/>
    </row>
    <row r="25" spans="2:26" ht="60" customHeight="1">
      <c r="B25" s="16" t="s">
        <v>181</v>
      </c>
      <c r="C25" s="421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3"/>
      <c r="O25" s="421"/>
      <c r="P25" s="422"/>
      <c r="Q25" s="422"/>
      <c r="R25" s="422"/>
      <c r="S25" s="422"/>
      <c r="T25" s="422"/>
      <c r="U25" s="422"/>
      <c r="V25" s="423"/>
    </row>
    <row r="26" spans="2:26" ht="61.5" customHeight="1">
      <c r="B26" s="16" t="s">
        <v>185</v>
      </c>
      <c r="C26" s="421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3"/>
      <c r="O26" s="421"/>
      <c r="P26" s="422"/>
      <c r="Q26" s="422"/>
      <c r="R26" s="422"/>
      <c r="S26" s="422"/>
      <c r="T26" s="422"/>
      <c r="U26" s="422"/>
      <c r="V26" s="423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18:F18"/>
    <mergeCell ref="G18:J18"/>
    <mergeCell ref="K18:N18"/>
    <mergeCell ref="O18:R18"/>
    <mergeCell ref="S18:V18"/>
    <mergeCell ref="C21:N21"/>
    <mergeCell ref="O21:V21"/>
    <mergeCell ref="C22:N22"/>
    <mergeCell ref="O22:V22"/>
    <mergeCell ref="C23:N23"/>
    <mergeCell ref="O23:V23"/>
    <mergeCell ref="C24:N24"/>
    <mergeCell ref="O24:V24"/>
    <mergeCell ref="C25:N25"/>
    <mergeCell ref="O25:V25"/>
    <mergeCell ref="C26:N26"/>
    <mergeCell ref="O26:V2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B8A0-F656-4FCD-840F-3CE82B4549C5}">
  <dimension ref="A1:AJ26"/>
  <sheetViews>
    <sheetView zoomScale="80" zoomScaleNormal="80" workbookViewId="0">
      <selection activeCell="AC8" sqref="AC8:AF8"/>
    </sheetView>
  </sheetViews>
  <sheetFormatPr defaultRowHeight="14.5"/>
  <cols>
    <col min="1" max="1" width="3.1796875" customWidth="1"/>
    <col min="2" max="2" width="12.26953125" customWidth="1"/>
    <col min="3" max="26" width="2.7265625" customWidth="1"/>
  </cols>
  <sheetData>
    <row r="1" spans="1:36" ht="39.75" customHeight="1">
      <c r="A1" s="403" t="s">
        <v>205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138"/>
      <c r="W1" s="138"/>
      <c r="X1" s="138"/>
      <c r="Y1" s="138"/>
      <c r="Z1" s="138"/>
    </row>
    <row r="2" spans="1:36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138"/>
      <c r="W2" s="138"/>
      <c r="X2" s="138"/>
      <c r="Y2" s="138"/>
      <c r="Z2" s="138"/>
    </row>
    <row r="6" spans="1:36" ht="18">
      <c r="AC6" s="430"/>
      <c r="AD6" s="430"/>
      <c r="AE6" s="430"/>
      <c r="AF6" s="430"/>
      <c r="AG6" s="430"/>
      <c r="AH6" s="430"/>
      <c r="AI6" s="430"/>
      <c r="AJ6" s="430"/>
    </row>
    <row r="7" spans="1:36" ht="18">
      <c r="AC7" s="431"/>
      <c r="AD7" s="431"/>
      <c r="AE7" s="431"/>
      <c r="AF7" s="431"/>
      <c r="AG7" s="431"/>
      <c r="AH7" s="431"/>
      <c r="AI7" s="431"/>
      <c r="AJ7" s="431"/>
    </row>
    <row r="8" spans="1:36" ht="18">
      <c r="AC8" s="431"/>
      <c r="AD8" s="431"/>
      <c r="AE8" s="431"/>
      <c r="AF8" s="431"/>
      <c r="AG8" s="431"/>
      <c r="AH8" s="431"/>
      <c r="AI8" s="431"/>
      <c r="AJ8" s="431"/>
    </row>
    <row r="15" spans="1:36" ht="15" thickBot="1"/>
    <row r="16" spans="1:36" ht="18">
      <c r="C16" s="432" t="s">
        <v>180</v>
      </c>
      <c r="D16" s="433"/>
      <c r="E16" s="433"/>
      <c r="F16" s="434"/>
      <c r="G16" s="435" t="s">
        <v>194</v>
      </c>
      <c r="H16" s="433"/>
      <c r="I16" s="433"/>
      <c r="J16" s="434"/>
      <c r="K16" s="435" t="s">
        <v>187</v>
      </c>
      <c r="L16" s="433"/>
      <c r="M16" s="433"/>
      <c r="N16" s="434"/>
      <c r="O16" s="435" t="s">
        <v>140</v>
      </c>
      <c r="P16" s="433"/>
      <c r="Q16" s="433"/>
      <c r="R16" s="436"/>
    </row>
    <row r="17" spans="2:26" ht="18">
      <c r="B17" s="137" t="s">
        <v>4</v>
      </c>
      <c r="C17" s="437">
        <v>0.4</v>
      </c>
      <c r="D17" s="396"/>
      <c r="E17" s="396"/>
      <c r="F17" s="396"/>
      <c r="G17" s="396">
        <v>0.7</v>
      </c>
      <c r="H17" s="396"/>
      <c r="I17" s="396"/>
      <c r="J17" s="396"/>
      <c r="K17" s="396">
        <v>0.95</v>
      </c>
      <c r="L17" s="396"/>
      <c r="M17" s="396"/>
      <c r="N17" s="396"/>
      <c r="O17" s="396">
        <v>1</v>
      </c>
      <c r="P17" s="396"/>
      <c r="Q17" s="396"/>
      <c r="R17" s="438"/>
    </row>
    <row r="18" spans="2:26" ht="15" customHeight="1" thickBot="1">
      <c r="B18" s="137" t="s">
        <v>22</v>
      </c>
      <c r="C18" s="439">
        <v>0.4</v>
      </c>
      <c r="D18" s="440"/>
      <c r="E18" s="440"/>
      <c r="F18" s="440"/>
      <c r="G18" s="440">
        <v>0.5</v>
      </c>
      <c r="H18" s="440"/>
      <c r="I18" s="440"/>
      <c r="J18" s="440"/>
      <c r="K18" s="440">
        <v>0.5</v>
      </c>
      <c r="L18" s="440"/>
      <c r="M18" s="440"/>
      <c r="N18" s="440"/>
      <c r="O18" s="440">
        <v>0.5</v>
      </c>
      <c r="P18" s="440"/>
      <c r="Q18" s="440"/>
      <c r="R18" s="441"/>
    </row>
    <row r="19" spans="2:26" ht="15.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36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</row>
    <row r="22" spans="2:26" ht="50.15" customHeight="1">
      <c r="B22" s="16">
        <v>44641</v>
      </c>
      <c r="C22" s="421" t="s">
        <v>145</v>
      </c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3"/>
      <c r="O22" s="427"/>
      <c r="P22" s="428"/>
      <c r="Q22" s="428"/>
      <c r="R22" s="428"/>
      <c r="S22" s="428"/>
      <c r="T22" s="428"/>
      <c r="U22" s="428"/>
      <c r="V22" s="429"/>
      <c r="Y22" s="57"/>
      <c r="Z22" s="36"/>
    </row>
    <row r="23" spans="2:26" ht="50.15" customHeight="1">
      <c r="B23" s="16">
        <v>44672</v>
      </c>
      <c r="C23" s="421" t="s">
        <v>145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3"/>
      <c r="O23" s="421"/>
      <c r="P23" s="422"/>
      <c r="Q23" s="422"/>
      <c r="R23" s="422"/>
      <c r="S23" s="422"/>
      <c r="T23" s="422"/>
      <c r="U23" s="422"/>
      <c r="V23" s="423"/>
      <c r="Y23" s="57"/>
      <c r="Z23" s="36"/>
    </row>
    <row r="24" spans="2:26" ht="50.15" customHeight="1">
      <c r="B24" s="16" t="s">
        <v>180</v>
      </c>
      <c r="C24" s="421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3"/>
      <c r="O24" s="421"/>
      <c r="P24" s="422"/>
      <c r="Q24" s="422"/>
      <c r="R24" s="422"/>
      <c r="S24" s="422"/>
      <c r="T24" s="422"/>
      <c r="U24" s="422"/>
      <c r="V24" s="423"/>
    </row>
    <row r="25" spans="2:26" ht="60" customHeight="1">
      <c r="B25" s="16" t="s">
        <v>181</v>
      </c>
      <c r="C25" s="421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3"/>
      <c r="O25" s="421"/>
      <c r="P25" s="422"/>
      <c r="Q25" s="422"/>
      <c r="R25" s="422"/>
      <c r="S25" s="422"/>
      <c r="T25" s="422"/>
      <c r="U25" s="422"/>
      <c r="V25" s="423"/>
    </row>
    <row r="26" spans="2:26" ht="61.5" customHeight="1">
      <c r="B26" s="16" t="s">
        <v>185</v>
      </c>
      <c r="C26" s="421"/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3"/>
      <c r="O26" s="421"/>
      <c r="P26" s="422"/>
      <c r="Q26" s="422"/>
      <c r="R26" s="422"/>
      <c r="S26" s="422"/>
      <c r="T26" s="422"/>
      <c r="U26" s="422"/>
      <c r="V26" s="423"/>
    </row>
  </sheetData>
  <mergeCells count="31"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7:F17"/>
    <mergeCell ref="G17:J17"/>
    <mergeCell ref="K17:N17"/>
    <mergeCell ref="O17:R17"/>
    <mergeCell ref="C18:F18"/>
    <mergeCell ref="G18:J18"/>
    <mergeCell ref="K18:N18"/>
    <mergeCell ref="O18:R18"/>
    <mergeCell ref="C16:F16"/>
    <mergeCell ref="G16:J16"/>
    <mergeCell ref="K16:N16"/>
    <mergeCell ref="O16:R16"/>
    <mergeCell ref="AG8:AJ8"/>
    <mergeCell ref="AC8:AF8"/>
    <mergeCell ref="AC6:AF6"/>
    <mergeCell ref="AG6:AJ6"/>
    <mergeCell ref="A1:U2"/>
    <mergeCell ref="AC7:AF7"/>
    <mergeCell ref="AG7:AJ7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FA01-645D-4A1C-A75F-587CD9E06740}">
  <dimension ref="A1:DV52"/>
  <sheetViews>
    <sheetView topLeftCell="A4" zoomScale="80" zoomScaleNormal="80" workbookViewId="0">
      <selection activeCell="AE21" sqref="AE21"/>
    </sheetView>
  </sheetViews>
  <sheetFormatPr defaultRowHeight="14.5"/>
  <cols>
    <col min="1" max="1" width="3.1796875" customWidth="1"/>
    <col min="2" max="2" width="12.26953125" customWidth="1"/>
    <col min="3" max="128" width="2.7265625" customWidth="1"/>
  </cols>
  <sheetData>
    <row r="1" spans="1:126" ht="39.75" customHeight="1">
      <c r="A1" s="403" t="s">
        <v>199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3"/>
      <c r="BK1" s="403"/>
      <c r="BL1" s="403"/>
      <c r="BM1" s="403"/>
      <c r="BN1" s="403"/>
      <c r="BO1" s="403"/>
      <c r="BP1" s="403"/>
      <c r="BQ1" s="403"/>
      <c r="BR1" s="403"/>
      <c r="BS1" s="403"/>
      <c r="BT1" s="403"/>
      <c r="BU1" s="403"/>
      <c r="BV1" s="403"/>
      <c r="BW1" s="403"/>
      <c r="BX1" s="403"/>
      <c r="BY1" s="403"/>
      <c r="BZ1" s="403"/>
      <c r="CA1" s="403"/>
      <c r="CB1" s="403"/>
      <c r="CC1" s="403"/>
      <c r="CD1" s="403"/>
      <c r="CE1" s="403"/>
      <c r="CF1" s="403"/>
      <c r="CG1" s="403"/>
      <c r="CH1" s="403"/>
      <c r="CI1" s="403"/>
      <c r="CJ1" s="403"/>
      <c r="CK1" s="403"/>
      <c r="CL1" s="403"/>
      <c r="CM1" s="403"/>
      <c r="CN1" s="403"/>
      <c r="CO1" s="403"/>
      <c r="CP1" s="403"/>
      <c r="CQ1" s="403"/>
      <c r="CR1" s="403"/>
      <c r="CS1" s="403"/>
      <c r="CT1" s="403"/>
      <c r="CU1" s="403"/>
      <c r="CV1" s="403"/>
      <c r="CW1" s="403"/>
      <c r="CX1" s="403"/>
      <c r="CY1" s="403"/>
      <c r="CZ1" s="403"/>
      <c r="DA1" s="403"/>
      <c r="DB1" s="403"/>
      <c r="DC1" s="403"/>
      <c r="DD1" s="403"/>
      <c r="DE1" s="403"/>
      <c r="DF1" s="403"/>
      <c r="DG1" s="403"/>
      <c r="DH1" s="403"/>
      <c r="DI1" s="403"/>
      <c r="DJ1" s="403"/>
      <c r="DK1" s="403"/>
      <c r="DL1" s="403"/>
      <c r="DM1" s="403"/>
      <c r="DN1" s="403"/>
      <c r="DO1" s="403"/>
      <c r="DP1" s="403"/>
      <c r="DQ1" s="403"/>
      <c r="DR1" s="403"/>
      <c r="DS1" s="403"/>
      <c r="DT1" s="403"/>
      <c r="DU1" s="403"/>
      <c r="DV1" s="403"/>
    </row>
    <row r="2" spans="1:126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3"/>
      <c r="BJ2" s="403"/>
      <c r="BK2" s="403"/>
      <c r="BL2" s="403"/>
      <c r="BM2" s="403"/>
      <c r="BN2" s="403"/>
      <c r="BO2" s="403"/>
      <c r="BP2" s="403"/>
      <c r="BQ2" s="403"/>
      <c r="BR2" s="403"/>
      <c r="BS2" s="403"/>
      <c r="BT2" s="403"/>
      <c r="BU2" s="403"/>
      <c r="BV2" s="403"/>
      <c r="BW2" s="403"/>
      <c r="BX2" s="403"/>
      <c r="BY2" s="403"/>
      <c r="BZ2" s="403"/>
      <c r="CA2" s="403"/>
      <c r="CB2" s="403"/>
      <c r="CC2" s="403"/>
      <c r="CD2" s="403"/>
      <c r="CE2" s="403"/>
      <c r="CF2" s="403"/>
      <c r="CG2" s="403"/>
      <c r="CH2" s="403"/>
      <c r="CI2" s="403"/>
      <c r="CJ2" s="403"/>
      <c r="CK2" s="403"/>
      <c r="CL2" s="403"/>
      <c r="CM2" s="403"/>
      <c r="CN2" s="403"/>
      <c r="CO2" s="403"/>
      <c r="CP2" s="403"/>
      <c r="CQ2" s="403"/>
      <c r="CR2" s="403"/>
      <c r="CS2" s="403"/>
      <c r="CT2" s="403"/>
      <c r="CU2" s="403"/>
      <c r="CV2" s="403"/>
      <c r="CW2" s="403"/>
      <c r="CX2" s="403"/>
      <c r="CY2" s="403"/>
      <c r="CZ2" s="403"/>
      <c r="DA2" s="403"/>
      <c r="DB2" s="403"/>
      <c r="DC2" s="403"/>
      <c r="DD2" s="403"/>
      <c r="DE2" s="403"/>
      <c r="DF2" s="403"/>
      <c r="DG2" s="403"/>
      <c r="DH2" s="403"/>
      <c r="DI2" s="403"/>
      <c r="DJ2" s="403"/>
      <c r="DK2" s="403"/>
      <c r="DL2" s="403"/>
      <c r="DM2" s="403"/>
      <c r="DN2" s="403"/>
      <c r="DO2" s="403"/>
      <c r="DP2" s="403"/>
      <c r="DQ2" s="403"/>
      <c r="DR2" s="403"/>
      <c r="DS2" s="403"/>
      <c r="DT2" s="403"/>
      <c r="DU2" s="403"/>
      <c r="DV2" s="403"/>
    </row>
    <row r="16" spans="1:126" ht="18">
      <c r="C16" s="399" t="s">
        <v>47</v>
      </c>
      <c r="D16" s="398"/>
      <c r="E16" s="398"/>
      <c r="F16" s="398"/>
      <c r="G16" s="397" t="s">
        <v>128</v>
      </c>
      <c r="H16" s="398"/>
      <c r="I16" s="398"/>
      <c r="J16" s="398"/>
      <c r="K16" s="397" t="s">
        <v>129</v>
      </c>
      <c r="L16" s="398"/>
      <c r="M16" s="398"/>
      <c r="N16" s="398"/>
      <c r="O16" s="397" t="s">
        <v>53</v>
      </c>
      <c r="P16" s="398"/>
      <c r="Q16" s="398"/>
      <c r="R16" s="398"/>
      <c r="S16" s="397" t="s">
        <v>54</v>
      </c>
      <c r="T16" s="398"/>
      <c r="U16" s="398"/>
      <c r="V16" s="398"/>
      <c r="W16" s="397" t="s">
        <v>55</v>
      </c>
      <c r="X16" s="398"/>
      <c r="Y16" s="398"/>
      <c r="Z16" s="398"/>
      <c r="AA16" s="397" t="s">
        <v>56</v>
      </c>
      <c r="AB16" s="398"/>
      <c r="AC16" s="398"/>
      <c r="AD16" s="398"/>
      <c r="AE16" s="397" t="s">
        <v>57</v>
      </c>
      <c r="AF16" s="398"/>
      <c r="AG16" s="398"/>
      <c r="AH16" s="398"/>
      <c r="AI16" s="397" t="s">
        <v>45</v>
      </c>
      <c r="AJ16" s="398"/>
      <c r="AK16" s="398"/>
      <c r="AL16" s="398"/>
      <c r="AM16" s="397" t="s">
        <v>125</v>
      </c>
      <c r="AN16" s="398"/>
      <c r="AO16" s="398"/>
      <c r="AP16" s="398"/>
      <c r="AQ16" s="397" t="s">
        <v>46</v>
      </c>
      <c r="AR16" s="398"/>
      <c r="AS16" s="398"/>
      <c r="AT16" s="398"/>
      <c r="AU16" s="397" t="s">
        <v>126</v>
      </c>
      <c r="AV16" s="398"/>
      <c r="AW16" s="398"/>
      <c r="AX16" s="398"/>
      <c r="AY16" s="397" t="s">
        <v>47</v>
      </c>
      <c r="AZ16" s="398"/>
      <c r="BA16" s="398"/>
      <c r="BB16" s="398"/>
      <c r="BC16" s="397" t="s">
        <v>130</v>
      </c>
      <c r="BD16" s="398"/>
      <c r="BE16" s="398"/>
      <c r="BF16" s="398"/>
      <c r="BG16" s="397" t="s">
        <v>131</v>
      </c>
      <c r="BH16" s="398"/>
      <c r="BI16" s="398"/>
      <c r="BJ16" s="398"/>
      <c r="BK16" s="397" t="s">
        <v>127</v>
      </c>
      <c r="BL16" s="398"/>
      <c r="BM16" s="398"/>
      <c r="BN16" s="398"/>
      <c r="BO16" s="397" t="s">
        <v>54</v>
      </c>
      <c r="BP16" s="398"/>
      <c r="BQ16" s="398"/>
      <c r="BR16" s="398"/>
      <c r="BS16" s="397" t="s">
        <v>55</v>
      </c>
      <c r="BT16" s="398"/>
      <c r="BU16" s="398"/>
      <c r="BV16" s="398"/>
      <c r="BW16" s="397" t="s">
        <v>67</v>
      </c>
      <c r="BX16" s="398"/>
      <c r="BY16" s="398"/>
      <c r="BZ16" s="398"/>
      <c r="CA16" s="397" t="s">
        <v>57</v>
      </c>
      <c r="CB16" s="398"/>
      <c r="CC16" s="398"/>
      <c r="CD16" s="398"/>
      <c r="CE16" s="397" t="s">
        <v>45</v>
      </c>
      <c r="CF16" s="398"/>
      <c r="CG16" s="398"/>
      <c r="CH16" s="398"/>
      <c r="CI16" s="397" t="s">
        <v>125</v>
      </c>
      <c r="CJ16" s="398"/>
      <c r="CK16" s="398"/>
      <c r="CL16" s="398"/>
      <c r="CM16" s="397" t="s">
        <v>46</v>
      </c>
      <c r="CN16" s="398"/>
      <c r="CO16" s="398"/>
      <c r="CP16" s="398"/>
      <c r="CQ16" s="397" t="s">
        <v>126</v>
      </c>
      <c r="CR16" s="398"/>
      <c r="CS16" s="398"/>
      <c r="CT16" s="398"/>
      <c r="CU16" s="397" t="s">
        <v>47</v>
      </c>
      <c r="CV16" s="398"/>
      <c r="CW16" s="398"/>
      <c r="CX16" s="398"/>
      <c r="CY16" s="397" t="s">
        <v>132</v>
      </c>
      <c r="CZ16" s="398"/>
      <c r="DA16" s="398"/>
      <c r="DB16" s="398"/>
      <c r="DC16" s="397" t="s">
        <v>133</v>
      </c>
      <c r="DD16" s="398"/>
      <c r="DE16" s="398"/>
      <c r="DF16" s="398"/>
      <c r="DG16" s="397" t="s">
        <v>127</v>
      </c>
      <c r="DH16" s="398"/>
      <c r="DI16" s="398"/>
      <c r="DJ16" s="398"/>
      <c r="DK16" s="397" t="s">
        <v>54</v>
      </c>
      <c r="DL16" s="398"/>
      <c r="DM16" s="398"/>
      <c r="DN16" s="398"/>
      <c r="DO16" s="397" t="s">
        <v>55</v>
      </c>
      <c r="DP16" s="398"/>
      <c r="DQ16" s="398"/>
      <c r="DR16" s="398"/>
      <c r="DS16" s="397" t="s">
        <v>67</v>
      </c>
      <c r="DT16" s="398"/>
      <c r="DU16" s="398"/>
      <c r="DV16" s="398"/>
    </row>
    <row r="17" spans="2:126" ht="18">
      <c r="B17" s="15" t="s">
        <v>4</v>
      </c>
      <c r="C17" s="396">
        <f>1/26</f>
        <v>3.8461538461538464E-2</v>
      </c>
      <c r="D17" s="396"/>
      <c r="E17" s="396"/>
      <c r="F17" s="396"/>
      <c r="G17" s="396">
        <f>4/26</f>
        <v>0.15384615384615385</v>
      </c>
      <c r="H17" s="396"/>
      <c r="I17" s="396"/>
      <c r="J17" s="396"/>
      <c r="K17" s="396">
        <f>10/26</f>
        <v>0.38461538461538464</v>
      </c>
      <c r="L17" s="396"/>
      <c r="M17" s="396"/>
      <c r="N17" s="396"/>
      <c r="O17" s="396">
        <f>15/26</f>
        <v>0.57692307692307687</v>
      </c>
      <c r="P17" s="396"/>
      <c r="Q17" s="396"/>
      <c r="R17" s="396"/>
      <c r="S17" s="396">
        <f>21/26</f>
        <v>0.80769230769230771</v>
      </c>
      <c r="T17" s="396"/>
      <c r="U17" s="396"/>
      <c r="V17" s="396"/>
      <c r="W17" s="396">
        <f>24/26</f>
        <v>0.92307692307692313</v>
      </c>
      <c r="X17" s="396"/>
      <c r="Y17" s="396"/>
      <c r="Z17" s="396"/>
      <c r="AA17" s="396">
        <f>25/26</f>
        <v>0.96153846153846156</v>
      </c>
      <c r="AB17" s="396"/>
      <c r="AC17" s="396"/>
      <c r="AD17" s="396"/>
      <c r="AE17" s="396">
        <f>26/26</f>
        <v>1</v>
      </c>
      <c r="AF17" s="396"/>
      <c r="AG17" s="396"/>
      <c r="AH17" s="396"/>
      <c r="AI17" s="396">
        <f t="shared" ref="AI17" si="0">26/26</f>
        <v>1</v>
      </c>
      <c r="AJ17" s="396"/>
      <c r="AK17" s="396"/>
      <c r="AL17" s="396"/>
      <c r="AM17" s="396">
        <f t="shared" ref="AM17" si="1">26/26</f>
        <v>1</v>
      </c>
      <c r="AN17" s="396"/>
      <c r="AO17" s="396"/>
      <c r="AP17" s="396"/>
      <c r="AQ17" s="396">
        <f t="shared" ref="AQ17" si="2">26/26</f>
        <v>1</v>
      </c>
      <c r="AR17" s="396"/>
      <c r="AS17" s="396"/>
      <c r="AT17" s="396"/>
      <c r="AU17" s="396">
        <f t="shared" ref="AU17" si="3">26/26</f>
        <v>1</v>
      </c>
      <c r="AV17" s="396"/>
      <c r="AW17" s="396"/>
      <c r="AX17" s="396"/>
      <c r="AY17" s="396">
        <f t="shared" ref="AY17" si="4">26/26</f>
        <v>1</v>
      </c>
      <c r="AZ17" s="396"/>
      <c r="BA17" s="396"/>
      <c r="BB17" s="396"/>
      <c r="BC17" s="396">
        <f t="shared" ref="BC17" si="5">26/26</f>
        <v>1</v>
      </c>
      <c r="BD17" s="396"/>
      <c r="BE17" s="396"/>
      <c r="BF17" s="396"/>
      <c r="BG17" s="396">
        <f t="shared" ref="BG17" si="6">26/26</f>
        <v>1</v>
      </c>
      <c r="BH17" s="396"/>
      <c r="BI17" s="396"/>
      <c r="BJ17" s="396"/>
      <c r="BK17" s="396">
        <f t="shared" ref="BK17" si="7">26/26</f>
        <v>1</v>
      </c>
      <c r="BL17" s="396"/>
      <c r="BM17" s="396"/>
      <c r="BN17" s="396"/>
      <c r="BO17" s="396">
        <f t="shared" ref="BO17" si="8">26/26</f>
        <v>1</v>
      </c>
      <c r="BP17" s="396"/>
      <c r="BQ17" s="396"/>
      <c r="BR17" s="396"/>
      <c r="BS17" s="396">
        <f t="shared" ref="BS17" si="9">26/26</f>
        <v>1</v>
      </c>
      <c r="BT17" s="396"/>
      <c r="BU17" s="396"/>
      <c r="BV17" s="396"/>
      <c r="BW17" s="396">
        <f t="shared" ref="BW17" si="10">26/26</f>
        <v>1</v>
      </c>
      <c r="BX17" s="396"/>
      <c r="BY17" s="396"/>
      <c r="BZ17" s="396"/>
      <c r="CA17" s="396">
        <f t="shared" ref="CA17:DG17" si="11">26/26</f>
        <v>1</v>
      </c>
      <c r="CB17" s="396"/>
      <c r="CC17" s="396"/>
      <c r="CD17" s="396"/>
      <c r="CE17" s="396">
        <f t="shared" si="11"/>
        <v>1</v>
      </c>
      <c r="CF17" s="396"/>
      <c r="CG17" s="396"/>
      <c r="CH17" s="396"/>
      <c r="CI17" s="396">
        <f t="shared" si="11"/>
        <v>1</v>
      </c>
      <c r="CJ17" s="396"/>
      <c r="CK17" s="396"/>
      <c r="CL17" s="396"/>
      <c r="CM17" s="396">
        <f t="shared" si="11"/>
        <v>1</v>
      </c>
      <c r="CN17" s="396"/>
      <c r="CO17" s="396"/>
      <c r="CP17" s="396"/>
      <c r="CQ17" s="396">
        <f t="shared" si="11"/>
        <v>1</v>
      </c>
      <c r="CR17" s="396"/>
      <c r="CS17" s="396"/>
      <c r="CT17" s="396"/>
      <c r="CU17" s="396">
        <f t="shared" si="11"/>
        <v>1</v>
      </c>
      <c r="CV17" s="396"/>
      <c r="CW17" s="396"/>
      <c r="CX17" s="396"/>
      <c r="CY17" s="396">
        <f t="shared" si="11"/>
        <v>1</v>
      </c>
      <c r="CZ17" s="396"/>
      <c r="DA17" s="396"/>
      <c r="DB17" s="396"/>
      <c r="DC17" s="396">
        <f t="shared" si="11"/>
        <v>1</v>
      </c>
      <c r="DD17" s="396"/>
      <c r="DE17" s="396"/>
      <c r="DF17" s="396"/>
      <c r="DG17" s="396">
        <f t="shared" si="11"/>
        <v>1</v>
      </c>
      <c r="DH17" s="396"/>
      <c r="DI17" s="396"/>
      <c r="DJ17" s="396"/>
      <c r="DK17" s="396">
        <f t="shared" ref="DK17:DS17" si="12">26/26</f>
        <v>1</v>
      </c>
      <c r="DL17" s="396"/>
      <c r="DM17" s="396"/>
      <c r="DN17" s="396"/>
      <c r="DO17" s="396">
        <f t="shared" si="12"/>
        <v>1</v>
      </c>
      <c r="DP17" s="396"/>
      <c r="DQ17" s="396"/>
      <c r="DR17" s="396"/>
      <c r="DS17" s="396">
        <f t="shared" si="12"/>
        <v>1</v>
      </c>
      <c r="DT17" s="396"/>
      <c r="DU17" s="396"/>
      <c r="DV17" s="396"/>
    </row>
    <row r="18" spans="2:126" ht="18">
      <c r="B18" s="15" t="s">
        <v>22</v>
      </c>
      <c r="C18" s="396">
        <f>1/26</f>
        <v>3.8461538461538464E-2</v>
      </c>
      <c r="D18" s="396"/>
      <c r="E18" s="396"/>
      <c r="F18" s="396"/>
      <c r="G18" s="396">
        <f>3/26</f>
        <v>0.11538461538461539</v>
      </c>
      <c r="H18" s="396"/>
      <c r="I18" s="396"/>
      <c r="J18" s="396"/>
      <c r="K18" s="396">
        <f>6/26</f>
        <v>0.23076923076923078</v>
      </c>
      <c r="L18" s="396"/>
      <c r="M18" s="396"/>
      <c r="N18" s="396"/>
      <c r="O18" s="396">
        <f>8/26</f>
        <v>0.30769230769230771</v>
      </c>
      <c r="P18" s="396"/>
      <c r="Q18" s="396"/>
      <c r="R18" s="396"/>
      <c r="S18" s="396">
        <f>9/26</f>
        <v>0.34615384615384615</v>
      </c>
      <c r="T18" s="396"/>
      <c r="U18" s="396"/>
      <c r="V18" s="396"/>
      <c r="W18" s="396">
        <f>9/26</f>
        <v>0.34615384615384615</v>
      </c>
      <c r="X18" s="396"/>
      <c r="Y18" s="396"/>
      <c r="Z18" s="396"/>
      <c r="AA18" s="396">
        <v>0.4</v>
      </c>
      <c r="AB18" s="396"/>
      <c r="AC18" s="396"/>
      <c r="AD18" s="396"/>
      <c r="AE18" s="396">
        <v>0.5</v>
      </c>
      <c r="AF18" s="396"/>
      <c r="AG18" s="396"/>
      <c r="AH18" s="396"/>
      <c r="AI18" s="396">
        <v>0.6</v>
      </c>
      <c r="AJ18" s="396"/>
      <c r="AK18" s="396"/>
      <c r="AL18" s="396"/>
      <c r="AM18" s="396">
        <v>0.7</v>
      </c>
      <c r="AN18" s="396"/>
      <c r="AO18" s="396"/>
      <c r="AP18" s="396"/>
      <c r="AQ18" s="396">
        <v>0.8</v>
      </c>
      <c r="AR18" s="396"/>
      <c r="AS18" s="396"/>
      <c r="AT18" s="396"/>
      <c r="AU18" s="396">
        <v>0.82</v>
      </c>
      <c r="AV18" s="396"/>
      <c r="AW18" s="396"/>
      <c r="AX18" s="396"/>
      <c r="AY18" s="396">
        <v>0.85</v>
      </c>
      <c r="AZ18" s="396"/>
      <c r="BA18" s="396"/>
      <c r="BB18" s="396"/>
      <c r="BC18" s="396">
        <v>0.87</v>
      </c>
      <c r="BD18" s="396"/>
      <c r="BE18" s="396"/>
      <c r="BF18" s="396"/>
      <c r="BG18" s="396">
        <v>0.9</v>
      </c>
      <c r="BH18" s="396"/>
      <c r="BI18" s="396"/>
      <c r="BJ18" s="396"/>
      <c r="BK18" s="396">
        <v>0.9</v>
      </c>
      <c r="BL18" s="396"/>
      <c r="BM18" s="396"/>
      <c r="BN18" s="396"/>
      <c r="BO18" s="396">
        <v>0.9</v>
      </c>
      <c r="BP18" s="396"/>
      <c r="BQ18" s="396"/>
      <c r="BR18" s="396"/>
      <c r="BS18" s="396">
        <v>0.9</v>
      </c>
      <c r="BT18" s="396"/>
      <c r="BU18" s="396"/>
      <c r="BV18" s="396"/>
      <c r="BW18" s="396">
        <v>0.9</v>
      </c>
      <c r="BX18" s="396"/>
      <c r="BY18" s="396"/>
      <c r="BZ18" s="396"/>
      <c r="CA18" s="396">
        <v>0.9</v>
      </c>
      <c r="CB18" s="396"/>
      <c r="CC18" s="396"/>
      <c r="CD18" s="396"/>
      <c r="CE18" s="396">
        <v>0.9</v>
      </c>
      <c r="CF18" s="396"/>
      <c r="CG18" s="396"/>
      <c r="CH18" s="396"/>
      <c r="CI18" s="396">
        <v>0.9</v>
      </c>
      <c r="CJ18" s="396"/>
      <c r="CK18" s="396"/>
      <c r="CL18" s="396"/>
      <c r="CM18" s="396">
        <v>0.9</v>
      </c>
      <c r="CN18" s="396"/>
      <c r="CO18" s="396"/>
      <c r="CP18" s="396"/>
      <c r="CQ18" s="396">
        <v>0.9</v>
      </c>
      <c r="CR18" s="396"/>
      <c r="CS18" s="396"/>
      <c r="CT18" s="396"/>
      <c r="CU18" s="396">
        <v>0.9</v>
      </c>
      <c r="CV18" s="396"/>
      <c r="CW18" s="396"/>
      <c r="CX18" s="396"/>
      <c r="CY18" s="396">
        <v>0.9</v>
      </c>
      <c r="CZ18" s="396"/>
      <c r="DA18" s="396"/>
      <c r="DB18" s="396"/>
      <c r="DC18" s="396">
        <v>0.95</v>
      </c>
      <c r="DD18" s="396"/>
      <c r="DE18" s="396"/>
      <c r="DF18" s="396"/>
      <c r="DG18" s="396">
        <v>0.97</v>
      </c>
      <c r="DH18" s="396"/>
      <c r="DI18" s="396"/>
      <c r="DJ18" s="396"/>
      <c r="DK18" s="396">
        <v>1</v>
      </c>
      <c r="DL18" s="396"/>
      <c r="DM18" s="396"/>
      <c r="DN18" s="396"/>
      <c r="DO18" s="396">
        <v>1</v>
      </c>
      <c r="DP18" s="396"/>
      <c r="DQ18" s="396"/>
      <c r="DR18" s="396"/>
      <c r="DS18" s="396">
        <v>1</v>
      </c>
      <c r="DT18" s="396"/>
      <c r="DU18" s="396"/>
      <c r="DV18" s="396"/>
    </row>
    <row r="19" spans="2:126" ht="15.5">
      <c r="H19" s="18"/>
      <c r="I19" s="18"/>
      <c r="J19" s="18"/>
      <c r="K19" s="18"/>
      <c r="L19" s="17"/>
      <c r="M19" s="17"/>
      <c r="N19" s="17"/>
      <c r="O19" s="17"/>
    </row>
    <row r="21" spans="2:126" s="5" customFormat="1" ht="38.25" customHeight="1">
      <c r="B21" s="55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126" ht="50.15" customHeight="1">
      <c r="B22" s="19">
        <v>43770</v>
      </c>
      <c r="C22" s="395" t="s">
        <v>58</v>
      </c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Y22" s="57" t="s">
        <v>59</v>
      </c>
      <c r="Z22" s="36"/>
      <c r="AA22" s="36">
        <v>1</v>
      </c>
      <c r="AB22" s="36">
        <v>3</v>
      </c>
      <c r="AC22" s="36">
        <v>6</v>
      </c>
      <c r="AD22" s="36">
        <v>5</v>
      </c>
      <c r="AE22" s="36">
        <v>6</v>
      </c>
      <c r="AF22" s="36">
        <v>3</v>
      </c>
      <c r="AG22" s="36">
        <v>1</v>
      </c>
      <c r="AH22" s="36">
        <v>1</v>
      </c>
      <c r="AI22" s="36">
        <v>26</v>
      </c>
    </row>
    <row r="23" spans="2:126" ht="50.15" customHeight="1">
      <c r="B23" s="16" t="s">
        <v>52</v>
      </c>
      <c r="C23" s="395" t="s">
        <v>60</v>
      </c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Y23" s="57" t="s">
        <v>22</v>
      </c>
      <c r="Z23" s="36"/>
      <c r="AA23" s="36">
        <v>1</v>
      </c>
      <c r="AB23" s="36">
        <v>2</v>
      </c>
      <c r="AC23" s="36">
        <v>3</v>
      </c>
      <c r="AD23" s="36"/>
      <c r="AE23" s="36"/>
      <c r="AG23" s="36"/>
      <c r="AH23" s="36"/>
    </row>
    <row r="24" spans="2:126" ht="50.15" customHeight="1">
      <c r="B24" s="16" t="s">
        <v>48</v>
      </c>
      <c r="C24" s="395" t="s">
        <v>61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</row>
    <row r="25" spans="2:126" ht="60" customHeight="1">
      <c r="B25" s="16" t="s">
        <v>62</v>
      </c>
      <c r="C25" s="395" t="s">
        <v>64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 t="s">
        <v>72</v>
      </c>
      <c r="P25" s="395"/>
      <c r="Q25" s="395"/>
      <c r="R25" s="395"/>
      <c r="S25" s="395"/>
      <c r="T25" s="395"/>
      <c r="U25" s="395"/>
      <c r="V25" s="395"/>
    </row>
    <row r="26" spans="2:126" ht="61.5" customHeight="1">
      <c r="B26" s="16" t="s">
        <v>63</v>
      </c>
      <c r="C26" s="400" t="s">
        <v>70</v>
      </c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 t="s">
        <v>71</v>
      </c>
      <c r="P26" s="395"/>
      <c r="Q26" s="395"/>
      <c r="R26" s="395"/>
      <c r="S26" s="395"/>
      <c r="T26" s="395"/>
      <c r="U26" s="395"/>
      <c r="V26" s="395"/>
    </row>
    <row r="27" spans="2:126" ht="69" customHeight="1">
      <c r="B27" s="16" t="s">
        <v>66</v>
      </c>
      <c r="C27" s="395" t="s">
        <v>68</v>
      </c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 t="s">
        <v>69</v>
      </c>
      <c r="P27" s="395"/>
      <c r="Q27" s="395"/>
      <c r="R27" s="395"/>
      <c r="S27" s="395"/>
      <c r="T27" s="395"/>
      <c r="U27" s="395"/>
      <c r="V27" s="395"/>
    </row>
    <row r="28" spans="2:126" ht="76.5" customHeight="1">
      <c r="B28" s="16" t="s">
        <v>73</v>
      </c>
      <c r="C28" s="395" t="s">
        <v>76</v>
      </c>
      <c r="D28" s="395"/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 t="s">
        <v>75</v>
      </c>
      <c r="P28" s="395"/>
      <c r="Q28" s="395"/>
      <c r="R28" s="395"/>
      <c r="S28" s="395"/>
      <c r="T28" s="395"/>
      <c r="U28" s="395"/>
      <c r="V28" s="395"/>
    </row>
    <row r="29" spans="2:126" ht="72" customHeight="1">
      <c r="B29" s="16" t="s">
        <v>77</v>
      </c>
      <c r="C29" s="395"/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</row>
    <row r="30" spans="2:126" ht="50.15" customHeight="1">
      <c r="B30" s="16" t="s">
        <v>134</v>
      </c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</row>
    <row r="31" spans="2:126" ht="50.15" customHeight="1">
      <c r="B31" s="16" t="s">
        <v>74</v>
      </c>
      <c r="C31" s="395"/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</row>
    <row r="32" spans="2:126" ht="50.15" customHeight="1">
      <c r="B32" s="16">
        <v>44075</v>
      </c>
      <c r="C32" s="395"/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</row>
    <row r="33" spans="2:22" ht="50.15" customHeight="1">
      <c r="B33" s="16" t="s">
        <v>135</v>
      </c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</row>
    <row r="34" spans="2:22" ht="50.15" customHeight="1">
      <c r="B34" s="16">
        <v>44136</v>
      </c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</row>
    <row r="35" spans="2:22" ht="50.15" customHeight="1">
      <c r="B35" s="16" t="s">
        <v>136</v>
      </c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</row>
    <row r="36" spans="2:22" ht="50.15" customHeight="1">
      <c r="B36" s="16">
        <v>44197</v>
      </c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</row>
    <row r="37" spans="2:22" ht="50.15" customHeight="1">
      <c r="B37" s="16">
        <v>44228</v>
      </c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</row>
    <row r="38" spans="2:22" ht="50.15" customHeight="1">
      <c r="B38" s="16">
        <v>44256</v>
      </c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</row>
    <row r="39" spans="2:22" ht="50.15" customHeight="1">
      <c r="B39" s="16">
        <v>44287</v>
      </c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</row>
    <row r="40" spans="2:22" ht="50.15" customHeight="1">
      <c r="B40" s="16">
        <v>44317</v>
      </c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</row>
    <row r="41" spans="2:22" ht="50.15" customHeight="1">
      <c r="B41" s="16">
        <v>44348</v>
      </c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</row>
    <row r="42" spans="2:22" ht="50.15" customHeight="1">
      <c r="B42" s="16">
        <v>44378</v>
      </c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</row>
    <row r="43" spans="2:22" ht="50.15" customHeight="1">
      <c r="B43" s="16">
        <v>44409</v>
      </c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5"/>
      <c r="T43" s="395"/>
      <c r="U43" s="395"/>
      <c r="V43" s="395"/>
    </row>
    <row r="44" spans="2:22" ht="50.15" customHeight="1">
      <c r="B44" s="16">
        <v>44440</v>
      </c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</row>
    <row r="45" spans="2:22" ht="50.15" customHeight="1">
      <c r="B45" s="16">
        <v>44470</v>
      </c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</row>
    <row r="46" spans="2:22" ht="50.15" customHeight="1">
      <c r="B46" s="16">
        <v>44501</v>
      </c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</row>
    <row r="47" spans="2:22" ht="50.15" customHeight="1">
      <c r="B47" s="16">
        <v>44531</v>
      </c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</row>
    <row r="48" spans="2:22" ht="50.15" customHeight="1">
      <c r="B48" s="16">
        <v>44562</v>
      </c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</row>
    <row r="49" spans="2:22" ht="50.15" customHeight="1">
      <c r="B49" s="16" t="s">
        <v>137</v>
      </c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</row>
    <row r="50" spans="2:22" ht="50.15" customHeight="1">
      <c r="B50" s="16">
        <v>44621</v>
      </c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</row>
    <row r="51" spans="2:22" ht="50.15" customHeight="1">
      <c r="B51" s="16">
        <v>44652</v>
      </c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</row>
    <row r="52" spans="2:22" ht="50.15" customHeight="1">
      <c r="B52" s="16" t="s">
        <v>138</v>
      </c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</row>
  </sheetData>
  <mergeCells count="158">
    <mergeCell ref="C51:N51"/>
    <mergeCell ref="O51:V51"/>
    <mergeCell ref="C52:N52"/>
    <mergeCell ref="O52:V52"/>
    <mergeCell ref="C48:N48"/>
    <mergeCell ref="O48:V48"/>
    <mergeCell ref="C49:N49"/>
    <mergeCell ref="O49:V49"/>
    <mergeCell ref="C50:N50"/>
    <mergeCell ref="O50:V50"/>
    <mergeCell ref="C45:N45"/>
    <mergeCell ref="O45:V45"/>
    <mergeCell ref="C46:N46"/>
    <mergeCell ref="O46:V46"/>
    <mergeCell ref="C47:N47"/>
    <mergeCell ref="O47:V47"/>
    <mergeCell ref="C42:N42"/>
    <mergeCell ref="O42:V42"/>
    <mergeCell ref="C43:N43"/>
    <mergeCell ref="O43:V43"/>
    <mergeCell ref="C44:N44"/>
    <mergeCell ref="O44:V44"/>
    <mergeCell ref="C39:N39"/>
    <mergeCell ref="O39:V39"/>
    <mergeCell ref="C40:N40"/>
    <mergeCell ref="O40:V40"/>
    <mergeCell ref="C41:N41"/>
    <mergeCell ref="O41:V41"/>
    <mergeCell ref="C36:N36"/>
    <mergeCell ref="O36:V36"/>
    <mergeCell ref="C37:N37"/>
    <mergeCell ref="O37:V37"/>
    <mergeCell ref="C38:N38"/>
    <mergeCell ref="O38:V38"/>
    <mergeCell ref="C33:N33"/>
    <mergeCell ref="O33:V33"/>
    <mergeCell ref="C34:N34"/>
    <mergeCell ref="O34:V34"/>
    <mergeCell ref="C35:N35"/>
    <mergeCell ref="O35:V35"/>
    <mergeCell ref="C30:N30"/>
    <mergeCell ref="O30:V30"/>
    <mergeCell ref="C31:N31"/>
    <mergeCell ref="O31:V31"/>
    <mergeCell ref="C32:N32"/>
    <mergeCell ref="O32:V32"/>
    <mergeCell ref="DK18:DN18"/>
    <mergeCell ref="DO18:DR18"/>
    <mergeCell ref="DS18:DV18"/>
    <mergeCell ref="A1:DV2"/>
    <mergeCell ref="C29:N29"/>
    <mergeCell ref="O29:V29"/>
    <mergeCell ref="DK16:DN16"/>
    <mergeCell ref="DO16:DR16"/>
    <mergeCell ref="DS16:DV16"/>
    <mergeCell ref="DK17:DN17"/>
    <mergeCell ref="DO17:DR17"/>
    <mergeCell ref="DS17:DV17"/>
    <mergeCell ref="CQ18:CT18"/>
    <mergeCell ref="CU18:CX18"/>
    <mergeCell ref="CY18:DB18"/>
    <mergeCell ref="DC18:DF18"/>
    <mergeCell ref="DG18:DJ18"/>
    <mergeCell ref="CQ17:CT17"/>
    <mergeCell ref="CU17:CX17"/>
    <mergeCell ref="CY17:DB17"/>
    <mergeCell ref="DC17:DF17"/>
    <mergeCell ref="DG17:DJ17"/>
    <mergeCell ref="CQ16:CT16"/>
    <mergeCell ref="CU16:CX16"/>
    <mergeCell ref="CY16:DB16"/>
    <mergeCell ref="DC16:DF16"/>
    <mergeCell ref="DG16:DJ16"/>
    <mergeCell ref="BW18:BZ18"/>
    <mergeCell ref="CA18:CD18"/>
    <mergeCell ref="CE16:CH16"/>
    <mergeCell ref="CI16:CL16"/>
    <mergeCell ref="CM16:CP16"/>
    <mergeCell ref="CE17:CH17"/>
    <mergeCell ref="CI17:CL17"/>
    <mergeCell ref="CM17:CP17"/>
    <mergeCell ref="CE18:CH18"/>
    <mergeCell ref="CI18:CL18"/>
    <mergeCell ref="CM18:CP18"/>
    <mergeCell ref="BW16:BZ16"/>
    <mergeCell ref="CA16:CD16"/>
    <mergeCell ref="BC18:BF18"/>
    <mergeCell ref="BG18:BJ18"/>
    <mergeCell ref="BK18:BN18"/>
    <mergeCell ref="BO18:BR18"/>
    <mergeCell ref="BS18:BV18"/>
    <mergeCell ref="AI18:AL18"/>
    <mergeCell ref="AM18:AP18"/>
    <mergeCell ref="AQ18:AT18"/>
    <mergeCell ref="AU18:AX18"/>
    <mergeCell ref="AY18:BB18"/>
    <mergeCell ref="BS17:BV17"/>
    <mergeCell ref="BW17:BZ17"/>
    <mergeCell ref="CA17:CD17"/>
    <mergeCell ref="BC16:BF16"/>
    <mergeCell ref="BG16:BJ16"/>
    <mergeCell ref="BK16:BN16"/>
    <mergeCell ref="BO16:BR16"/>
    <mergeCell ref="BS16:BV16"/>
    <mergeCell ref="AI16:AL16"/>
    <mergeCell ref="AM16:AP16"/>
    <mergeCell ref="AQ16:AT16"/>
    <mergeCell ref="AU16:AX16"/>
    <mergeCell ref="AY16:BB16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C28:N28"/>
    <mergeCell ref="O28:V28"/>
    <mergeCell ref="W17:Z17"/>
    <mergeCell ref="C16:F16"/>
    <mergeCell ref="G16:J16"/>
    <mergeCell ref="K16:N16"/>
    <mergeCell ref="O16:R16"/>
    <mergeCell ref="S16:V16"/>
    <mergeCell ref="W16:Z16"/>
    <mergeCell ref="C17:F17"/>
    <mergeCell ref="G17:J17"/>
    <mergeCell ref="K17:N17"/>
    <mergeCell ref="O17:R17"/>
    <mergeCell ref="S17:V17"/>
    <mergeCell ref="C27:N27"/>
    <mergeCell ref="O27:V27"/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8:F18"/>
    <mergeCell ref="AA16:AD16"/>
    <mergeCell ref="AA17:AD17"/>
    <mergeCell ref="AA18:AD18"/>
    <mergeCell ref="AE16:AH16"/>
    <mergeCell ref="AE17:AH17"/>
    <mergeCell ref="AE18:AH18"/>
    <mergeCell ref="G18:J18"/>
    <mergeCell ref="K18:N18"/>
    <mergeCell ref="O18:R18"/>
    <mergeCell ref="S18:V18"/>
    <mergeCell ref="W18:Z18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009C-7632-4956-A29D-3F538BCAD99E}">
  <dimension ref="A1:AL29"/>
  <sheetViews>
    <sheetView zoomScale="80" zoomScaleNormal="80" workbookViewId="0">
      <selection activeCell="AQ8" sqref="AQ8"/>
    </sheetView>
  </sheetViews>
  <sheetFormatPr defaultRowHeight="14.5"/>
  <cols>
    <col min="1" max="1" width="3.1796875" customWidth="1"/>
    <col min="2" max="2" width="12.26953125" customWidth="1"/>
    <col min="3" max="40" width="2.7265625" customWidth="1"/>
  </cols>
  <sheetData>
    <row r="1" spans="1:38" ht="39.75" customHeight="1">
      <c r="A1" s="403" t="s">
        <v>198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</row>
    <row r="2" spans="1:38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</row>
    <row r="16" spans="1:38" ht="18">
      <c r="C16" s="399" t="s">
        <v>139</v>
      </c>
      <c r="D16" s="398"/>
      <c r="E16" s="398"/>
      <c r="F16" s="398"/>
      <c r="G16" s="397">
        <v>44825</v>
      </c>
      <c r="H16" s="398"/>
      <c r="I16" s="398"/>
      <c r="J16" s="398"/>
      <c r="K16" s="399" t="s">
        <v>141</v>
      </c>
      <c r="L16" s="398"/>
      <c r="M16" s="398"/>
      <c r="N16" s="398"/>
      <c r="O16" s="404">
        <v>44886</v>
      </c>
      <c r="P16" s="398"/>
      <c r="Q16" s="398"/>
      <c r="R16" s="398"/>
      <c r="S16" s="397" t="s">
        <v>143</v>
      </c>
      <c r="T16" s="398"/>
      <c r="U16" s="398"/>
      <c r="V16" s="398"/>
      <c r="W16" s="397">
        <v>44583</v>
      </c>
      <c r="X16" s="398"/>
      <c r="Y16" s="398"/>
      <c r="Z16" s="398"/>
      <c r="AA16" s="397" t="s">
        <v>144</v>
      </c>
      <c r="AB16" s="398"/>
      <c r="AC16" s="398"/>
      <c r="AD16" s="398"/>
      <c r="AE16" s="397">
        <v>44642</v>
      </c>
      <c r="AF16" s="398"/>
      <c r="AG16" s="398"/>
      <c r="AH16" s="398"/>
      <c r="AI16" s="397">
        <v>44673</v>
      </c>
      <c r="AJ16" s="398"/>
      <c r="AK16" s="398"/>
      <c r="AL16" s="398"/>
    </row>
    <row r="17" spans="2:38" ht="18">
      <c r="B17" s="15" t="s">
        <v>4</v>
      </c>
      <c r="C17" s="396">
        <v>0.35</v>
      </c>
      <c r="D17" s="396"/>
      <c r="E17" s="396"/>
      <c r="F17" s="396"/>
      <c r="G17" s="396">
        <v>0.5</v>
      </c>
      <c r="H17" s="396"/>
      <c r="I17" s="396"/>
      <c r="J17" s="396"/>
      <c r="K17" s="396">
        <v>0.65</v>
      </c>
      <c r="L17" s="396"/>
      <c r="M17" s="396"/>
      <c r="N17" s="396"/>
      <c r="O17" s="396">
        <v>0.9</v>
      </c>
      <c r="P17" s="396"/>
      <c r="Q17" s="396"/>
      <c r="R17" s="396"/>
      <c r="S17" s="396">
        <v>0.9</v>
      </c>
      <c r="T17" s="396"/>
      <c r="U17" s="396"/>
      <c r="V17" s="396"/>
      <c r="W17" s="396">
        <v>0.95</v>
      </c>
      <c r="X17" s="396"/>
      <c r="Y17" s="396"/>
      <c r="Z17" s="396"/>
      <c r="AA17" s="396">
        <v>0.97</v>
      </c>
      <c r="AB17" s="396"/>
      <c r="AC17" s="396"/>
      <c r="AD17" s="396"/>
      <c r="AE17" s="396">
        <f>26/26</f>
        <v>1</v>
      </c>
      <c r="AF17" s="396"/>
      <c r="AG17" s="396"/>
      <c r="AH17" s="396"/>
      <c r="AI17" s="396">
        <f t="shared" ref="AI17" si="0">26/26</f>
        <v>1</v>
      </c>
      <c r="AJ17" s="396"/>
      <c r="AK17" s="396"/>
      <c r="AL17" s="396"/>
    </row>
    <row r="18" spans="2:38" ht="18">
      <c r="B18" s="15" t="s">
        <v>22</v>
      </c>
      <c r="C18" s="396">
        <v>0.35</v>
      </c>
      <c r="D18" s="396"/>
      <c r="E18" s="396"/>
      <c r="F18" s="396"/>
      <c r="G18" s="396">
        <v>0.5</v>
      </c>
      <c r="H18" s="396"/>
      <c r="I18" s="396"/>
      <c r="J18" s="396"/>
      <c r="K18" s="396">
        <v>0.65</v>
      </c>
      <c r="L18" s="396"/>
      <c r="M18" s="396"/>
      <c r="N18" s="396"/>
      <c r="O18" s="396">
        <v>0.9</v>
      </c>
      <c r="P18" s="396"/>
      <c r="Q18" s="396"/>
      <c r="R18" s="396"/>
      <c r="S18" s="396">
        <v>0.9</v>
      </c>
      <c r="T18" s="396"/>
      <c r="U18" s="396"/>
      <c r="V18" s="396"/>
      <c r="W18" s="396">
        <v>0.95</v>
      </c>
      <c r="X18" s="396"/>
      <c r="Y18" s="396"/>
      <c r="Z18" s="396"/>
      <c r="AA18" s="396">
        <v>0.97</v>
      </c>
      <c r="AB18" s="396"/>
      <c r="AC18" s="396"/>
      <c r="AD18" s="396"/>
      <c r="AE18" s="396">
        <v>1</v>
      </c>
      <c r="AF18" s="396"/>
      <c r="AG18" s="396"/>
      <c r="AH18" s="396"/>
      <c r="AI18" s="396">
        <v>1</v>
      </c>
      <c r="AJ18" s="396"/>
      <c r="AK18" s="396"/>
      <c r="AL18" s="396"/>
    </row>
    <row r="19" spans="2:38" ht="15.5">
      <c r="H19" s="18"/>
      <c r="I19" s="18"/>
      <c r="J19" s="18"/>
      <c r="K19" s="18"/>
      <c r="L19" s="17"/>
      <c r="M19" s="17"/>
      <c r="N19" s="17"/>
      <c r="O19" s="17"/>
    </row>
    <row r="21" spans="2:38" s="5" customFormat="1" ht="38.25" customHeight="1">
      <c r="B21" s="129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38" ht="50.15" customHeight="1">
      <c r="B22" s="19" t="s">
        <v>139</v>
      </c>
      <c r="C22" s="395" t="s">
        <v>58</v>
      </c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38" ht="50.15" customHeight="1">
      <c r="B23" s="16">
        <v>44460</v>
      </c>
      <c r="C23" s="395" t="s">
        <v>145</v>
      </c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38" ht="50.15" customHeight="1">
      <c r="B24" s="16">
        <v>44490</v>
      </c>
      <c r="C24" s="395" t="s">
        <v>145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</row>
    <row r="25" spans="2:38" ht="60" customHeight="1">
      <c r="B25" s="16">
        <v>44521</v>
      </c>
      <c r="C25" s="395" t="s">
        <v>145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</row>
    <row r="26" spans="2:38" ht="61.5" customHeight="1">
      <c r="B26" s="16">
        <v>44551</v>
      </c>
      <c r="C26" s="395" t="s">
        <v>145</v>
      </c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2:38" ht="69" customHeight="1">
      <c r="B27" s="16">
        <v>44583</v>
      </c>
      <c r="C27" s="395" t="s">
        <v>145</v>
      </c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</row>
    <row r="28" spans="2:38" ht="76.5" customHeight="1">
      <c r="B28" s="16" t="s">
        <v>144</v>
      </c>
      <c r="C28" s="395" t="s">
        <v>145</v>
      </c>
      <c r="D28" s="395"/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</row>
    <row r="29" spans="2:38" ht="72" customHeight="1">
      <c r="B29" s="16">
        <v>44642</v>
      </c>
      <c r="C29" s="395" t="s">
        <v>145</v>
      </c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</row>
  </sheetData>
  <mergeCells count="46">
    <mergeCell ref="C28:N28"/>
    <mergeCell ref="O28:V28"/>
    <mergeCell ref="C29:N29"/>
    <mergeCell ref="O29:V29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C18:F18"/>
    <mergeCell ref="G18:J18"/>
    <mergeCell ref="K18:N18"/>
    <mergeCell ref="O18:R18"/>
    <mergeCell ref="S18:V18"/>
    <mergeCell ref="W18:Z18"/>
    <mergeCell ref="AA18:AD18"/>
    <mergeCell ref="AE18:AH18"/>
    <mergeCell ref="AI18:AL18"/>
    <mergeCell ref="AA17:AD17"/>
    <mergeCell ref="AE17:AH17"/>
    <mergeCell ref="AI17:AL17"/>
    <mergeCell ref="W17:Z17"/>
    <mergeCell ref="C17:F17"/>
    <mergeCell ref="G17:J17"/>
    <mergeCell ref="K17:N17"/>
    <mergeCell ref="O17:R17"/>
    <mergeCell ref="S17:V17"/>
    <mergeCell ref="A1:AL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0CD-1DDF-4472-AAF5-5D6F787A4F47}">
  <dimension ref="A1:AD27"/>
  <sheetViews>
    <sheetView zoomScale="80" zoomScaleNormal="80" workbookViewId="0">
      <selection activeCell="AE6" sqref="AE6"/>
    </sheetView>
  </sheetViews>
  <sheetFormatPr defaultRowHeight="14.5"/>
  <cols>
    <col min="1" max="1" width="3.1796875" customWidth="1"/>
    <col min="2" max="2" width="12.26953125" customWidth="1"/>
    <col min="3" max="28" width="2.7265625" customWidth="1"/>
  </cols>
  <sheetData>
    <row r="1" spans="1:26" ht="39.75" customHeight="1">
      <c r="A1" s="403" t="s">
        <v>197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</row>
    <row r="2" spans="1:26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</row>
    <row r="16" spans="1:26" ht="18">
      <c r="C16" s="405">
        <v>44490</v>
      </c>
      <c r="D16" s="406"/>
      <c r="E16" s="406"/>
      <c r="F16" s="407"/>
      <c r="G16" s="405">
        <v>44886</v>
      </c>
      <c r="H16" s="406"/>
      <c r="I16" s="406"/>
      <c r="J16" s="407"/>
      <c r="K16" s="408" t="s">
        <v>143</v>
      </c>
      <c r="L16" s="409"/>
      <c r="M16" s="409"/>
      <c r="N16" s="410"/>
      <c r="O16" s="411" t="s">
        <v>133</v>
      </c>
      <c r="P16" s="409"/>
      <c r="Q16" s="409"/>
      <c r="R16" s="410"/>
      <c r="S16" s="408" t="s">
        <v>144</v>
      </c>
      <c r="T16" s="409"/>
      <c r="U16" s="409"/>
      <c r="V16" s="410"/>
      <c r="W16" s="408" t="s">
        <v>147</v>
      </c>
      <c r="X16" s="409"/>
      <c r="Y16" s="409"/>
      <c r="Z16" s="410"/>
    </row>
    <row r="17" spans="2:30" ht="18">
      <c r="B17" s="15" t="s">
        <v>4</v>
      </c>
      <c r="C17" s="396">
        <v>0.35</v>
      </c>
      <c r="D17" s="396"/>
      <c r="E17" s="396"/>
      <c r="F17" s="396"/>
      <c r="G17" s="396">
        <v>0.5</v>
      </c>
      <c r="H17" s="396"/>
      <c r="I17" s="396"/>
      <c r="J17" s="396"/>
      <c r="K17" s="396">
        <v>0.85</v>
      </c>
      <c r="L17" s="396"/>
      <c r="M17" s="396"/>
      <c r="N17" s="396"/>
      <c r="O17" s="396">
        <v>0.95</v>
      </c>
      <c r="P17" s="396"/>
      <c r="Q17" s="396"/>
      <c r="R17" s="396"/>
      <c r="S17" s="396">
        <v>1</v>
      </c>
      <c r="T17" s="396"/>
      <c r="U17" s="396"/>
      <c r="V17" s="396"/>
      <c r="W17" s="396">
        <v>1</v>
      </c>
      <c r="X17" s="396"/>
      <c r="Y17" s="396"/>
      <c r="Z17" s="396"/>
    </row>
    <row r="18" spans="2:30" ht="18">
      <c r="B18" s="15" t="s">
        <v>22</v>
      </c>
      <c r="C18" s="396">
        <v>0.35</v>
      </c>
      <c r="D18" s="396"/>
      <c r="E18" s="396"/>
      <c r="F18" s="396"/>
      <c r="G18" s="396">
        <v>0.5</v>
      </c>
      <c r="H18" s="396"/>
      <c r="I18" s="396"/>
      <c r="J18" s="396"/>
      <c r="K18" s="396">
        <v>0.65</v>
      </c>
      <c r="L18" s="396"/>
      <c r="M18" s="396"/>
      <c r="N18" s="396"/>
      <c r="O18" s="396">
        <v>0.95</v>
      </c>
      <c r="P18" s="396"/>
      <c r="Q18" s="396"/>
      <c r="R18" s="396"/>
      <c r="S18" s="396">
        <v>1</v>
      </c>
      <c r="T18" s="396"/>
      <c r="U18" s="396"/>
      <c r="V18" s="396"/>
      <c r="W18" s="396">
        <v>1</v>
      </c>
      <c r="X18" s="396"/>
      <c r="Y18" s="396"/>
      <c r="Z18" s="396"/>
    </row>
    <row r="19" spans="2:30" ht="15.5">
      <c r="H19" s="18"/>
      <c r="I19" s="18"/>
      <c r="J19" s="18"/>
      <c r="K19" s="18"/>
      <c r="L19" s="17"/>
      <c r="M19" s="17"/>
      <c r="N19" s="17"/>
      <c r="O19" s="17"/>
    </row>
    <row r="21" spans="2:30" s="5" customFormat="1" ht="38.25" customHeight="1">
      <c r="B21" s="129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  <c r="AD21" s="5">
        <v>85</v>
      </c>
    </row>
    <row r="22" spans="2:30" ht="50.15" customHeight="1">
      <c r="B22" s="19" t="s">
        <v>141</v>
      </c>
      <c r="C22" s="395" t="s">
        <v>58</v>
      </c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Y22" s="57"/>
      <c r="Z22" s="36"/>
    </row>
    <row r="23" spans="2:30" ht="50.15" customHeight="1">
      <c r="B23" s="16">
        <v>44886</v>
      </c>
      <c r="C23" s="395" t="s">
        <v>145</v>
      </c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Y23" s="57"/>
      <c r="Z23" s="36"/>
    </row>
    <row r="24" spans="2:30" ht="50.15" customHeight="1">
      <c r="B24" s="16" t="s">
        <v>143</v>
      </c>
      <c r="C24" s="395" t="s">
        <v>145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</row>
    <row r="25" spans="2:30" ht="60" customHeight="1">
      <c r="B25" s="16">
        <v>44583</v>
      </c>
      <c r="C25" s="395" t="s">
        <v>145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</row>
    <row r="26" spans="2:30" ht="61.5" customHeight="1">
      <c r="B26" s="16" t="s">
        <v>144</v>
      </c>
      <c r="C26" s="395" t="s">
        <v>145</v>
      </c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2:30" ht="69" customHeight="1">
      <c r="B27" s="16">
        <v>44642</v>
      </c>
      <c r="C27" s="395" t="s">
        <v>145</v>
      </c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</row>
  </sheetData>
  <mergeCells count="33"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C18:F18"/>
    <mergeCell ref="G18:J18"/>
    <mergeCell ref="K18:N18"/>
    <mergeCell ref="O18:R18"/>
    <mergeCell ref="S18:V18"/>
    <mergeCell ref="W18:Z18"/>
    <mergeCell ref="C17:F17"/>
    <mergeCell ref="G17:J17"/>
    <mergeCell ref="K17:N17"/>
    <mergeCell ref="O17:R17"/>
    <mergeCell ref="S17:V17"/>
    <mergeCell ref="W17:Z17"/>
    <mergeCell ref="A1:Z2"/>
    <mergeCell ref="C16:F16"/>
    <mergeCell ref="G16:J16"/>
    <mergeCell ref="K16:N16"/>
    <mergeCell ref="O16:R16"/>
    <mergeCell ref="S16:V16"/>
    <mergeCell ref="W16:Z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DBAB-BC86-4ED2-8600-162904B44C70}">
  <dimension ref="A1:DN49"/>
  <sheetViews>
    <sheetView zoomScale="80" zoomScaleNormal="80" workbookViewId="0">
      <selection activeCell="AR22" sqref="AR22"/>
    </sheetView>
  </sheetViews>
  <sheetFormatPr defaultRowHeight="14.5"/>
  <cols>
    <col min="1" max="1" width="3.1796875" customWidth="1"/>
    <col min="2" max="2" width="12.26953125" customWidth="1"/>
    <col min="3" max="122" width="2.7265625" customWidth="1"/>
  </cols>
  <sheetData>
    <row r="1" spans="1:118" ht="39.75" customHeight="1">
      <c r="A1" s="403" t="s">
        <v>196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3"/>
      <c r="BK1" s="403"/>
      <c r="BL1" s="403"/>
      <c r="BM1" s="403"/>
      <c r="BN1" s="403"/>
      <c r="BO1" s="403"/>
      <c r="BP1" s="403"/>
      <c r="BQ1" s="403"/>
      <c r="BR1" s="403"/>
      <c r="BS1" s="403"/>
      <c r="BT1" s="403"/>
      <c r="BU1" s="403"/>
      <c r="BV1" s="403"/>
      <c r="BW1" s="403"/>
      <c r="BX1" s="403"/>
      <c r="BY1" s="403"/>
      <c r="BZ1" s="403"/>
      <c r="CA1" s="403"/>
      <c r="CB1" s="403"/>
      <c r="CC1" s="403"/>
      <c r="CD1" s="403"/>
      <c r="CE1" s="403"/>
      <c r="CF1" s="403"/>
      <c r="CG1" s="403"/>
      <c r="CH1" s="403"/>
      <c r="CI1" s="403"/>
      <c r="CJ1" s="403"/>
      <c r="CK1" s="403"/>
      <c r="CL1" s="403"/>
      <c r="CM1" s="403"/>
      <c r="CN1" s="403"/>
      <c r="CO1" s="403"/>
      <c r="CP1" s="403"/>
      <c r="CQ1" s="403"/>
      <c r="CR1" s="403"/>
      <c r="CS1" s="403"/>
      <c r="CT1" s="403"/>
      <c r="CU1" s="403"/>
      <c r="CV1" s="403"/>
      <c r="CW1" s="403"/>
      <c r="CX1" s="403"/>
      <c r="CY1" s="403"/>
      <c r="CZ1" s="403"/>
      <c r="DA1" s="403"/>
      <c r="DB1" s="403"/>
      <c r="DC1" s="403"/>
      <c r="DD1" s="403"/>
      <c r="DE1" s="403"/>
      <c r="DF1" s="403"/>
      <c r="DG1" s="403"/>
      <c r="DH1" s="403"/>
      <c r="DI1" s="403"/>
      <c r="DJ1" s="403"/>
      <c r="DK1" s="403"/>
      <c r="DL1" s="403"/>
      <c r="DM1" s="403"/>
      <c r="DN1" s="403"/>
    </row>
    <row r="2" spans="1:118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3"/>
      <c r="BJ2" s="403"/>
      <c r="BK2" s="403"/>
      <c r="BL2" s="403"/>
      <c r="BM2" s="403"/>
      <c r="BN2" s="403"/>
      <c r="BO2" s="403"/>
      <c r="BP2" s="403"/>
      <c r="BQ2" s="403"/>
      <c r="BR2" s="403"/>
      <c r="BS2" s="403"/>
      <c r="BT2" s="403"/>
      <c r="BU2" s="403"/>
      <c r="BV2" s="403"/>
      <c r="BW2" s="403"/>
      <c r="BX2" s="403"/>
      <c r="BY2" s="403"/>
      <c r="BZ2" s="403"/>
      <c r="CA2" s="403"/>
      <c r="CB2" s="403"/>
      <c r="CC2" s="403"/>
      <c r="CD2" s="403"/>
      <c r="CE2" s="403"/>
      <c r="CF2" s="403"/>
      <c r="CG2" s="403"/>
      <c r="CH2" s="403"/>
      <c r="CI2" s="403"/>
      <c r="CJ2" s="403"/>
      <c r="CK2" s="403"/>
      <c r="CL2" s="403"/>
      <c r="CM2" s="403"/>
      <c r="CN2" s="403"/>
      <c r="CO2" s="403"/>
      <c r="CP2" s="403"/>
      <c r="CQ2" s="403"/>
      <c r="CR2" s="403"/>
      <c r="CS2" s="403"/>
      <c r="CT2" s="403"/>
      <c r="CU2" s="403"/>
      <c r="CV2" s="403"/>
      <c r="CW2" s="403"/>
      <c r="CX2" s="403"/>
      <c r="CY2" s="403"/>
      <c r="CZ2" s="403"/>
      <c r="DA2" s="403"/>
      <c r="DB2" s="403"/>
      <c r="DC2" s="403"/>
      <c r="DD2" s="403"/>
      <c r="DE2" s="403"/>
      <c r="DF2" s="403"/>
      <c r="DG2" s="403"/>
      <c r="DH2" s="403"/>
      <c r="DI2" s="403"/>
      <c r="DJ2" s="403"/>
      <c r="DK2" s="403"/>
      <c r="DL2" s="403"/>
      <c r="DM2" s="403"/>
      <c r="DN2" s="403"/>
    </row>
    <row r="16" spans="1:118" ht="18">
      <c r="C16" s="404" t="s">
        <v>149</v>
      </c>
      <c r="D16" s="398"/>
      <c r="E16" s="398"/>
      <c r="F16" s="398"/>
      <c r="G16" s="397" t="s">
        <v>150</v>
      </c>
      <c r="H16" s="398"/>
      <c r="I16" s="398"/>
      <c r="J16" s="398"/>
      <c r="K16" s="397" t="s">
        <v>128</v>
      </c>
      <c r="L16" s="398"/>
      <c r="M16" s="398"/>
      <c r="N16" s="398"/>
      <c r="O16" s="397" t="s">
        <v>129</v>
      </c>
      <c r="P16" s="398"/>
      <c r="Q16" s="398"/>
      <c r="R16" s="398"/>
      <c r="S16" s="397" t="s">
        <v>151</v>
      </c>
      <c r="T16" s="398"/>
      <c r="U16" s="398"/>
      <c r="V16" s="398"/>
      <c r="W16" s="397" t="s">
        <v>154</v>
      </c>
      <c r="X16" s="398"/>
      <c r="Y16" s="398"/>
      <c r="Z16" s="398"/>
      <c r="AA16" s="397" t="s">
        <v>155</v>
      </c>
      <c r="AB16" s="398"/>
      <c r="AC16" s="398"/>
      <c r="AD16" s="398"/>
      <c r="AE16" s="397" t="s">
        <v>156</v>
      </c>
      <c r="AF16" s="398"/>
      <c r="AG16" s="398"/>
      <c r="AH16" s="398"/>
      <c r="AI16" s="397" t="s">
        <v>157</v>
      </c>
      <c r="AJ16" s="398"/>
      <c r="AK16" s="398"/>
      <c r="AL16" s="398"/>
      <c r="AM16" s="397" t="s">
        <v>158</v>
      </c>
      <c r="AN16" s="398"/>
      <c r="AO16" s="398"/>
      <c r="AP16" s="398"/>
      <c r="AQ16" s="397" t="s">
        <v>159</v>
      </c>
      <c r="AR16" s="398"/>
      <c r="AS16" s="398"/>
      <c r="AT16" s="398"/>
      <c r="AU16" s="397" t="s">
        <v>160</v>
      </c>
      <c r="AV16" s="398"/>
      <c r="AW16" s="398"/>
      <c r="AX16" s="398"/>
      <c r="AY16" s="397" t="s">
        <v>161</v>
      </c>
      <c r="AZ16" s="398"/>
      <c r="BA16" s="398"/>
      <c r="BB16" s="398"/>
      <c r="BC16" s="397" t="s">
        <v>162</v>
      </c>
      <c r="BD16" s="398"/>
      <c r="BE16" s="398"/>
      <c r="BF16" s="398"/>
      <c r="BG16" s="397" t="s">
        <v>163</v>
      </c>
      <c r="BH16" s="398"/>
      <c r="BI16" s="398"/>
      <c r="BJ16" s="398"/>
      <c r="BK16" s="397" t="s">
        <v>131</v>
      </c>
      <c r="BL16" s="398"/>
      <c r="BM16" s="398"/>
      <c r="BN16" s="398"/>
      <c r="BO16" s="397" t="s">
        <v>152</v>
      </c>
      <c r="BP16" s="398"/>
      <c r="BQ16" s="398"/>
      <c r="BR16" s="398"/>
      <c r="BS16" s="397" t="s">
        <v>165</v>
      </c>
      <c r="BT16" s="398"/>
      <c r="BU16" s="398"/>
      <c r="BV16" s="398"/>
      <c r="BW16" s="397" t="s">
        <v>166</v>
      </c>
      <c r="BX16" s="398"/>
      <c r="BY16" s="398"/>
      <c r="BZ16" s="398"/>
      <c r="CA16" s="397" t="s">
        <v>167</v>
      </c>
      <c r="CB16" s="398"/>
      <c r="CC16" s="398"/>
      <c r="CD16" s="398"/>
      <c r="CE16" s="397" t="s">
        <v>168</v>
      </c>
      <c r="CF16" s="398"/>
      <c r="CG16" s="398"/>
      <c r="CH16" s="398"/>
      <c r="CI16" s="397" t="s">
        <v>169</v>
      </c>
      <c r="CJ16" s="398"/>
      <c r="CK16" s="398"/>
      <c r="CL16" s="398"/>
      <c r="CM16" s="397" t="s">
        <v>139</v>
      </c>
      <c r="CN16" s="398"/>
      <c r="CO16" s="398"/>
      <c r="CP16" s="398"/>
      <c r="CQ16" s="397" t="s">
        <v>170</v>
      </c>
      <c r="CR16" s="398"/>
      <c r="CS16" s="398"/>
      <c r="CT16" s="398"/>
      <c r="CU16" s="397" t="s">
        <v>141</v>
      </c>
      <c r="CV16" s="398"/>
      <c r="CW16" s="398"/>
      <c r="CX16" s="398"/>
      <c r="CY16" s="397" t="s">
        <v>171</v>
      </c>
      <c r="CZ16" s="398"/>
      <c r="DA16" s="398"/>
      <c r="DB16" s="398"/>
      <c r="DC16" s="397" t="s">
        <v>143</v>
      </c>
      <c r="DD16" s="398"/>
      <c r="DE16" s="398"/>
      <c r="DF16" s="398"/>
      <c r="DG16" s="397" t="s">
        <v>133</v>
      </c>
      <c r="DH16" s="398"/>
      <c r="DI16" s="398"/>
      <c r="DJ16" s="398"/>
      <c r="DK16" s="397" t="s">
        <v>144</v>
      </c>
      <c r="DL16" s="398"/>
      <c r="DM16" s="398"/>
      <c r="DN16" s="398"/>
    </row>
    <row r="17" spans="2:118" ht="18">
      <c r="B17" s="15" t="s">
        <v>4</v>
      </c>
      <c r="C17" s="412">
        <v>60</v>
      </c>
      <c r="D17" s="412"/>
      <c r="E17" s="412"/>
      <c r="F17" s="412"/>
      <c r="G17" s="416">
        <v>75</v>
      </c>
      <c r="H17" s="412"/>
      <c r="I17" s="412"/>
      <c r="J17" s="412"/>
      <c r="K17" s="412">
        <v>80</v>
      </c>
      <c r="L17" s="412"/>
      <c r="M17" s="412"/>
      <c r="N17" s="412"/>
      <c r="O17" s="412">
        <v>85</v>
      </c>
      <c r="P17" s="412"/>
      <c r="Q17" s="412"/>
      <c r="R17" s="412"/>
      <c r="S17" s="412">
        <v>90</v>
      </c>
      <c r="T17" s="412"/>
      <c r="U17" s="412"/>
      <c r="V17" s="412"/>
      <c r="W17" s="412">
        <f>(8/8)*100</f>
        <v>100</v>
      </c>
      <c r="X17" s="412"/>
      <c r="Y17" s="412"/>
      <c r="Z17" s="412"/>
      <c r="AA17" s="412">
        <f t="shared" ref="AA17" si="0">(8/8)*100</f>
        <v>100</v>
      </c>
      <c r="AB17" s="412"/>
      <c r="AC17" s="412"/>
      <c r="AD17" s="412"/>
      <c r="AE17" s="412">
        <f t="shared" ref="AE17" si="1">(8/8)*100</f>
        <v>100</v>
      </c>
      <c r="AF17" s="412"/>
      <c r="AG17" s="412"/>
      <c r="AH17" s="412"/>
      <c r="AI17" s="412">
        <f t="shared" ref="AI17" si="2">(8/8)*100</f>
        <v>100</v>
      </c>
      <c r="AJ17" s="412"/>
      <c r="AK17" s="412"/>
      <c r="AL17" s="412"/>
      <c r="AM17" s="412">
        <f t="shared" ref="AM17" si="3">(8/8)*100</f>
        <v>100</v>
      </c>
      <c r="AN17" s="412"/>
      <c r="AO17" s="412"/>
      <c r="AP17" s="412"/>
      <c r="AQ17" s="412">
        <f t="shared" ref="AQ17" si="4">(8/8)*100</f>
        <v>100</v>
      </c>
      <c r="AR17" s="412"/>
      <c r="AS17" s="412"/>
      <c r="AT17" s="412"/>
      <c r="AU17" s="412">
        <f t="shared" ref="AU17" si="5">(8/8)*100</f>
        <v>100</v>
      </c>
      <c r="AV17" s="412"/>
      <c r="AW17" s="412"/>
      <c r="AX17" s="412"/>
      <c r="AY17" s="412">
        <f t="shared" ref="AY17" si="6">(8/8)*100</f>
        <v>100</v>
      </c>
      <c r="AZ17" s="412"/>
      <c r="BA17" s="412"/>
      <c r="BB17" s="412"/>
      <c r="BC17" s="412">
        <f t="shared" ref="BC17" si="7">(8/8)*100</f>
        <v>100</v>
      </c>
      <c r="BD17" s="412"/>
      <c r="BE17" s="412"/>
      <c r="BF17" s="412"/>
      <c r="BG17" s="412">
        <f t="shared" ref="BG17" si="8">(8/8)*100</f>
        <v>100</v>
      </c>
      <c r="BH17" s="412"/>
      <c r="BI17" s="412"/>
      <c r="BJ17" s="412"/>
      <c r="BK17" s="412">
        <f t="shared" ref="BK17:DC17" si="9">(8/8)*100</f>
        <v>100</v>
      </c>
      <c r="BL17" s="412"/>
      <c r="BM17" s="412"/>
      <c r="BN17" s="412"/>
      <c r="BO17" s="412">
        <f t="shared" si="9"/>
        <v>100</v>
      </c>
      <c r="BP17" s="412"/>
      <c r="BQ17" s="412"/>
      <c r="BR17" s="412"/>
      <c r="BS17" s="412">
        <f t="shared" si="9"/>
        <v>100</v>
      </c>
      <c r="BT17" s="412"/>
      <c r="BU17" s="412"/>
      <c r="BV17" s="412"/>
      <c r="BW17" s="412">
        <f t="shared" si="9"/>
        <v>100</v>
      </c>
      <c r="BX17" s="412"/>
      <c r="BY17" s="412"/>
      <c r="BZ17" s="412"/>
      <c r="CA17" s="412">
        <f t="shared" si="9"/>
        <v>100</v>
      </c>
      <c r="CB17" s="412"/>
      <c r="CC17" s="412"/>
      <c r="CD17" s="412"/>
      <c r="CE17" s="412">
        <v>100</v>
      </c>
      <c r="CF17" s="412"/>
      <c r="CG17" s="412"/>
      <c r="CH17" s="412"/>
      <c r="CI17" s="412">
        <v>100</v>
      </c>
      <c r="CJ17" s="412"/>
      <c r="CK17" s="412"/>
      <c r="CL17" s="412"/>
      <c r="CM17" s="412">
        <v>100</v>
      </c>
      <c r="CN17" s="412"/>
      <c r="CO17" s="412"/>
      <c r="CP17" s="412"/>
      <c r="CQ17" s="412">
        <v>100</v>
      </c>
      <c r="CR17" s="412"/>
      <c r="CS17" s="412"/>
      <c r="CT17" s="412"/>
      <c r="CU17" s="412">
        <v>100</v>
      </c>
      <c r="CV17" s="412"/>
      <c r="CW17" s="412"/>
      <c r="CX17" s="412"/>
      <c r="CY17" s="412">
        <f t="shared" si="9"/>
        <v>100</v>
      </c>
      <c r="CZ17" s="412"/>
      <c r="DA17" s="412"/>
      <c r="DB17" s="412"/>
      <c r="DC17" s="412">
        <f t="shared" si="9"/>
        <v>100</v>
      </c>
      <c r="DD17" s="412"/>
      <c r="DE17" s="412"/>
      <c r="DF17" s="412"/>
      <c r="DG17" s="412">
        <f t="shared" ref="DG17:DK17" si="10">(8/8)*100</f>
        <v>100</v>
      </c>
      <c r="DH17" s="412"/>
      <c r="DI17" s="412"/>
      <c r="DJ17" s="412"/>
      <c r="DK17" s="412">
        <f t="shared" si="10"/>
        <v>100</v>
      </c>
      <c r="DL17" s="412"/>
      <c r="DM17" s="412"/>
      <c r="DN17" s="412"/>
    </row>
    <row r="18" spans="2:118" ht="18">
      <c r="B18" s="15" t="s">
        <v>22</v>
      </c>
      <c r="C18" s="413">
        <v>60</v>
      </c>
      <c r="D18" s="414"/>
      <c r="E18" s="414"/>
      <c r="F18" s="415"/>
      <c r="G18" s="413">
        <v>60</v>
      </c>
      <c r="H18" s="414"/>
      <c r="I18" s="414"/>
      <c r="J18" s="415"/>
      <c r="K18" s="413">
        <v>60</v>
      </c>
      <c r="L18" s="414"/>
      <c r="M18" s="414"/>
      <c r="N18" s="415"/>
      <c r="O18" s="413">
        <v>60</v>
      </c>
      <c r="P18" s="414"/>
      <c r="Q18" s="414"/>
      <c r="R18" s="415"/>
      <c r="S18" s="413">
        <v>60</v>
      </c>
      <c r="T18" s="414"/>
      <c r="U18" s="414"/>
      <c r="V18" s="415"/>
      <c r="W18" s="413">
        <v>60</v>
      </c>
      <c r="X18" s="414"/>
      <c r="Y18" s="414"/>
      <c r="Z18" s="415"/>
      <c r="AA18" s="413">
        <v>60</v>
      </c>
      <c r="AB18" s="414"/>
      <c r="AC18" s="414"/>
      <c r="AD18" s="415"/>
      <c r="AE18" s="413">
        <v>60</v>
      </c>
      <c r="AF18" s="414"/>
      <c r="AG18" s="414"/>
      <c r="AH18" s="415"/>
      <c r="AI18" s="413">
        <v>60</v>
      </c>
      <c r="AJ18" s="414"/>
      <c r="AK18" s="414"/>
      <c r="AL18" s="415"/>
      <c r="AM18" s="413">
        <v>60</v>
      </c>
      <c r="AN18" s="414"/>
      <c r="AO18" s="414"/>
      <c r="AP18" s="415"/>
      <c r="AQ18" s="413">
        <v>60</v>
      </c>
      <c r="AR18" s="414"/>
      <c r="AS18" s="414"/>
      <c r="AT18" s="415"/>
      <c r="AU18" s="413">
        <v>60</v>
      </c>
      <c r="AV18" s="414"/>
      <c r="AW18" s="414"/>
      <c r="AX18" s="415"/>
      <c r="AY18" s="413">
        <v>60</v>
      </c>
      <c r="AZ18" s="414"/>
      <c r="BA18" s="414"/>
      <c r="BB18" s="415"/>
      <c r="BC18" s="413">
        <v>60</v>
      </c>
      <c r="BD18" s="414"/>
      <c r="BE18" s="414"/>
      <c r="BF18" s="415"/>
      <c r="BG18" s="413">
        <v>60</v>
      </c>
      <c r="BH18" s="414"/>
      <c r="BI18" s="414"/>
      <c r="BJ18" s="415"/>
      <c r="BK18" s="413">
        <v>60</v>
      </c>
      <c r="BL18" s="414"/>
      <c r="BM18" s="414"/>
      <c r="BN18" s="415"/>
      <c r="BO18" s="413">
        <v>70</v>
      </c>
      <c r="BP18" s="414"/>
      <c r="BQ18" s="414"/>
      <c r="BR18" s="415"/>
      <c r="BS18" s="413">
        <v>80</v>
      </c>
      <c r="BT18" s="414"/>
      <c r="BU18" s="414"/>
      <c r="BV18" s="415"/>
      <c r="BW18" s="413">
        <v>90</v>
      </c>
      <c r="BX18" s="414"/>
      <c r="BY18" s="414"/>
      <c r="BZ18" s="415"/>
      <c r="CA18" s="413">
        <v>90</v>
      </c>
      <c r="CB18" s="414"/>
      <c r="CC18" s="414"/>
      <c r="CD18" s="415"/>
      <c r="CE18" s="413">
        <v>97</v>
      </c>
      <c r="CF18" s="414"/>
      <c r="CG18" s="414"/>
      <c r="CH18" s="415"/>
      <c r="CI18" s="413">
        <v>97</v>
      </c>
      <c r="CJ18" s="414"/>
      <c r="CK18" s="414"/>
      <c r="CL18" s="415"/>
      <c r="CM18" s="413">
        <v>97</v>
      </c>
      <c r="CN18" s="414"/>
      <c r="CO18" s="414"/>
      <c r="CP18" s="415"/>
      <c r="CQ18" s="413">
        <v>97</v>
      </c>
      <c r="CR18" s="414"/>
      <c r="CS18" s="414"/>
      <c r="CT18" s="415"/>
      <c r="CU18" s="413">
        <v>97</v>
      </c>
      <c r="CV18" s="414"/>
      <c r="CW18" s="414"/>
      <c r="CX18" s="415"/>
      <c r="CY18" s="413">
        <v>97</v>
      </c>
      <c r="CZ18" s="414"/>
      <c r="DA18" s="414"/>
      <c r="DB18" s="415"/>
      <c r="DC18" s="413">
        <v>100</v>
      </c>
      <c r="DD18" s="414"/>
      <c r="DE18" s="414"/>
      <c r="DF18" s="415"/>
      <c r="DG18" s="413">
        <v>100</v>
      </c>
      <c r="DH18" s="414"/>
      <c r="DI18" s="414"/>
      <c r="DJ18" s="415"/>
      <c r="DK18" s="413">
        <v>100</v>
      </c>
      <c r="DL18" s="414"/>
      <c r="DM18" s="414"/>
      <c r="DN18" s="415"/>
    </row>
    <row r="19" spans="2:118" ht="15.5">
      <c r="H19" s="18"/>
      <c r="I19" s="18"/>
      <c r="J19" s="18"/>
      <c r="K19" s="18"/>
      <c r="L19" s="17"/>
      <c r="M19" s="17"/>
      <c r="N19" s="17"/>
      <c r="O19" s="17"/>
    </row>
    <row r="20" spans="2:118">
      <c r="AA20" s="30"/>
      <c r="AB20" s="30"/>
      <c r="AC20" s="30"/>
      <c r="AD20" s="30"/>
      <c r="AE20" s="30"/>
    </row>
    <row r="21" spans="2:118" s="5" customFormat="1" ht="38.25" customHeight="1">
      <c r="B21" s="65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AA21" s="72"/>
      <c r="AB21" s="417"/>
      <c r="AC21" s="417"/>
      <c r="AD21" s="417"/>
      <c r="AE21" s="417"/>
    </row>
    <row r="22" spans="2:118" ht="50.15" customHeight="1">
      <c r="B22" s="134" t="s">
        <v>149</v>
      </c>
      <c r="C22" s="395" t="s">
        <v>51</v>
      </c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AA22" s="73"/>
      <c r="AB22" s="418"/>
      <c r="AC22" s="418"/>
      <c r="AD22" s="418"/>
      <c r="AE22" s="418"/>
    </row>
    <row r="23" spans="2:118" ht="50.15" customHeight="1">
      <c r="B23" s="16" t="s">
        <v>150</v>
      </c>
      <c r="C23" s="395" t="s">
        <v>174</v>
      </c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AA23" s="72"/>
      <c r="AB23" s="74"/>
      <c r="AC23" s="74"/>
      <c r="AD23" s="74"/>
      <c r="AE23" s="74"/>
    </row>
    <row r="24" spans="2:118" ht="50.15" customHeight="1">
      <c r="B24" s="16" t="s">
        <v>173</v>
      </c>
      <c r="C24" s="395" t="s">
        <v>174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AA24" s="72"/>
      <c r="AB24" s="74"/>
      <c r="AC24" s="74"/>
      <c r="AD24" s="74"/>
      <c r="AE24" s="74"/>
    </row>
    <row r="25" spans="2:118" ht="50.15" customHeight="1">
      <c r="B25" s="16" t="s">
        <v>129</v>
      </c>
      <c r="C25" s="395" t="s">
        <v>174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</row>
    <row r="26" spans="2:118" ht="50.15" customHeight="1">
      <c r="B26" s="16" t="s">
        <v>151</v>
      </c>
      <c r="C26" s="395" t="s">
        <v>176</v>
      </c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2:118" ht="50.15" customHeight="1">
      <c r="B27" s="16" t="s">
        <v>154</v>
      </c>
      <c r="C27" s="395" t="s">
        <v>176</v>
      </c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</row>
    <row r="28" spans="2:118" ht="50.15" customHeight="1">
      <c r="B28" s="16" t="s">
        <v>155</v>
      </c>
      <c r="C28" s="395" t="s">
        <v>176</v>
      </c>
      <c r="D28" s="395"/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</row>
    <row r="29" spans="2:118" ht="50.15" customHeight="1">
      <c r="B29" s="16" t="s">
        <v>156</v>
      </c>
      <c r="C29" s="395" t="s">
        <v>176</v>
      </c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</row>
    <row r="30" spans="2:118" ht="50.15" customHeight="1">
      <c r="B30" s="16" t="s">
        <v>157</v>
      </c>
      <c r="C30" s="395" t="s">
        <v>176</v>
      </c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</row>
    <row r="31" spans="2:118" ht="50.15" customHeight="1">
      <c r="B31" s="16" t="s">
        <v>158</v>
      </c>
      <c r="C31" s="395" t="s">
        <v>176</v>
      </c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</row>
    <row r="32" spans="2:118" ht="50.15" customHeight="1">
      <c r="B32" s="16" t="s">
        <v>159</v>
      </c>
      <c r="C32" s="395" t="s">
        <v>176</v>
      </c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</row>
    <row r="33" spans="2:22" ht="50.15" customHeight="1">
      <c r="B33" s="16" t="s">
        <v>160</v>
      </c>
      <c r="C33" s="395" t="s">
        <v>176</v>
      </c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</row>
    <row r="34" spans="2:22" ht="50.15" customHeight="1">
      <c r="B34" s="16" t="s">
        <v>161</v>
      </c>
      <c r="C34" s="395" t="s">
        <v>176</v>
      </c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</row>
    <row r="35" spans="2:22" ht="50.15" customHeight="1">
      <c r="B35" s="16" t="s">
        <v>162</v>
      </c>
      <c r="C35" s="395" t="s">
        <v>176</v>
      </c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</row>
    <row r="36" spans="2:22" ht="50.15" customHeight="1">
      <c r="B36" s="16" t="s">
        <v>163</v>
      </c>
      <c r="C36" s="395" t="s">
        <v>176</v>
      </c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</row>
    <row r="37" spans="2:22" ht="50.15" customHeight="1">
      <c r="B37" s="16" t="s">
        <v>131</v>
      </c>
      <c r="C37" s="395" t="s">
        <v>176</v>
      </c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</row>
    <row r="38" spans="2:22" ht="50.15" customHeight="1">
      <c r="B38" s="16" t="s">
        <v>152</v>
      </c>
      <c r="C38" s="395" t="s">
        <v>175</v>
      </c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</row>
    <row r="39" spans="2:22" ht="50.15" customHeight="1">
      <c r="B39" s="16" t="s">
        <v>165</v>
      </c>
      <c r="C39" s="395" t="s">
        <v>145</v>
      </c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</row>
    <row r="40" spans="2:22" ht="50.15" customHeight="1">
      <c r="B40" s="16" t="s">
        <v>166</v>
      </c>
      <c r="C40" s="395" t="s">
        <v>145</v>
      </c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</row>
    <row r="41" spans="2:22" ht="50.15" customHeight="1">
      <c r="B41" s="16" t="s">
        <v>167</v>
      </c>
      <c r="C41" s="395" t="s">
        <v>176</v>
      </c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</row>
    <row r="42" spans="2:22" ht="50.15" customHeight="1">
      <c r="B42" s="16" t="s">
        <v>168</v>
      </c>
      <c r="C42" s="395" t="s">
        <v>177</v>
      </c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</row>
    <row r="43" spans="2:22" ht="50.15" customHeight="1">
      <c r="B43" s="16" t="s">
        <v>169</v>
      </c>
      <c r="C43" s="395" t="s">
        <v>174</v>
      </c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5"/>
      <c r="T43" s="395"/>
      <c r="U43" s="395"/>
      <c r="V43" s="395"/>
    </row>
    <row r="44" spans="2:22" ht="50.15" customHeight="1">
      <c r="B44" s="16" t="s">
        <v>139</v>
      </c>
      <c r="C44" s="395" t="s">
        <v>174</v>
      </c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</row>
    <row r="45" spans="2:22" ht="50.15" customHeight="1">
      <c r="B45" s="16" t="s">
        <v>170</v>
      </c>
      <c r="C45" s="395" t="s">
        <v>174</v>
      </c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</row>
    <row r="46" spans="2:22" ht="50.15" customHeight="1">
      <c r="B46" s="16" t="s">
        <v>141</v>
      </c>
      <c r="C46" s="395" t="s">
        <v>178</v>
      </c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</row>
    <row r="47" spans="2:22" ht="50.15" customHeight="1">
      <c r="B47" s="16" t="s">
        <v>171</v>
      </c>
      <c r="C47" s="395" t="s">
        <v>174</v>
      </c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</row>
    <row r="48" spans="2:22" ht="50.15" customHeight="1">
      <c r="B48" s="16" t="s">
        <v>143</v>
      </c>
      <c r="C48" s="395" t="s">
        <v>174</v>
      </c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</row>
    <row r="49" spans="2:22" ht="50.15" customHeight="1">
      <c r="B49" s="16" t="s">
        <v>133</v>
      </c>
      <c r="C49" s="395" t="s">
        <v>179</v>
      </c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</row>
  </sheetData>
  <mergeCells count="150">
    <mergeCell ref="C49:N49"/>
    <mergeCell ref="O49:V49"/>
    <mergeCell ref="C46:N46"/>
    <mergeCell ref="O46:V46"/>
    <mergeCell ref="C47:N47"/>
    <mergeCell ref="O47:V47"/>
    <mergeCell ref="C48:N48"/>
    <mergeCell ref="O48:V48"/>
    <mergeCell ref="C43:N43"/>
    <mergeCell ref="O43:V43"/>
    <mergeCell ref="C44:N44"/>
    <mergeCell ref="O44:V44"/>
    <mergeCell ref="C45:N45"/>
    <mergeCell ref="O45:V45"/>
    <mergeCell ref="C40:N40"/>
    <mergeCell ref="O40:V40"/>
    <mergeCell ref="C41:N41"/>
    <mergeCell ref="O41:V41"/>
    <mergeCell ref="C42:N42"/>
    <mergeCell ref="O42:V42"/>
    <mergeCell ref="C37:N37"/>
    <mergeCell ref="O37:V37"/>
    <mergeCell ref="C38:N38"/>
    <mergeCell ref="O38:V38"/>
    <mergeCell ref="C39:N39"/>
    <mergeCell ref="O39:V39"/>
    <mergeCell ref="C34:N34"/>
    <mergeCell ref="O34:V34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DG18:DJ18"/>
    <mergeCell ref="DK18:DN18"/>
    <mergeCell ref="A1:DN2"/>
    <mergeCell ref="DG16:DJ16"/>
    <mergeCell ref="DK16:DN16"/>
    <mergeCell ref="DG17:DJ17"/>
    <mergeCell ref="DK17:DN17"/>
    <mergeCell ref="CM18:CP18"/>
    <mergeCell ref="CQ18:CT18"/>
    <mergeCell ref="CU18:CX18"/>
    <mergeCell ref="CY18:DB18"/>
    <mergeCell ref="DC18:DF18"/>
    <mergeCell ref="BS18:BV18"/>
    <mergeCell ref="BW18:BZ18"/>
    <mergeCell ref="CA18:CD18"/>
    <mergeCell ref="CE18:CH18"/>
    <mergeCell ref="CI18:CL18"/>
    <mergeCell ref="CM17:CP17"/>
    <mergeCell ref="CQ17:CT17"/>
    <mergeCell ref="CU17:CX17"/>
    <mergeCell ref="CY17:DB17"/>
    <mergeCell ref="DC17:DF17"/>
    <mergeCell ref="BS17:BV17"/>
    <mergeCell ref="BW17:BZ17"/>
    <mergeCell ref="CA17:CD17"/>
    <mergeCell ref="CE17:CH17"/>
    <mergeCell ref="CI17:CL17"/>
    <mergeCell ref="CM16:CP16"/>
    <mergeCell ref="CQ16:CT16"/>
    <mergeCell ref="CU16:CX16"/>
    <mergeCell ref="CY16:DB16"/>
    <mergeCell ref="DC16:DF16"/>
    <mergeCell ref="BS16:BV16"/>
    <mergeCell ref="BW16:BZ16"/>
    <mergeCell ref="CA16:CD16"/>
    <mergeCell ref="CE16:CH16"/>
    <mergeCell ref="CI16:CL16"/>
    <mergeCell ref="AY18:BB18"/>
    <mergeCell ref="BC18:BF18"/>
    <mergeCell ref="BG18:BJ18"/>
    <mergeCell ref="BK18:BN18"/>
    <mergeCell ref="BO16:BR16"/>
    <mergeCell ref="BO17:BR17"/>
    <mergeCell ref="BO18:BR18"/>
    <mergeCell ref="AE18:AH18"/>
    <mergeCell ref="AI18:AL18"/>
    <mergeCell ref="AM18:AP18"/>
    <mergeCell ref="AQ18:AT18"/>
    <mergeCell ref="AU18:AX18"/>
    <mergeCell ref="AY16:BB16"/>
    <mergeCell ref="BC16:BF16"/>
    <mergeCell ref="BG16:BJ16"/>
    <mergeCell ref="BK16:BN16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AE16:AH16"/>
    <mergeCell ref="AI16:AL16"/>
    <mergeCell ref="AM16:AP16"/>
    <mergeCell ref="AQ16:AT16"/>
    <mergeCell ref="AU16:AX16"/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AE21:AE22"/>
    <mergeCell ref="C22:N22"/>
    <mergeCell ref="O22:V22"/>
    <mergeCell ref="C21:N21"/>
    <mergeCell ref="O21:V21"/>
    <mergeCell ref="AB21:AB22"/>
    <mergeCell ref="AC21:AC22"/>
    <mergeCell ref="AD21:AD22"/>
    <mergeCell ref="C16:F16"/>
    <mergeCell ref="G16:J16"/>
    <mergeCell ref="K16:N16"/>
    <mergeCell ref="O16:R16"/>
    <mergeCell ref="S16:V16"/>
    <mergeCell ref="W16:Z16"/>
    <mergeCell ref="AA16:AD16"/>
    <mergeCell ref="AA17:AD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928F-D323-4FBC-B817-3DF8735B9814}">
  <dimension ref="A1:BV38"/>
  <sheetViews>
    <sheetView zoomScale="80" zoomScaleNormal="80" workbookViewId="0">
      <selection activeCell="AC20" sqref="AC20"/>
    </sheetView>
  </sheetViews>
  <sheetFormatPr defaultRowHeight="14.5"/>
  <cols>
    <col min="1" max="1" width="3.1796875" customWidth="1"/>
    <col min="2" max="2" width="12.26953125" customWidth="1"/>
    <col min="3" max="78" width="2.7265625" customWidth="1"/>
  </cols>
  <sheetData>
    <row r="1" spans="1:74" ht="39.75" customHeight="1">
      <c r="A1" s="403" t="s">
        <v>195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3"/>
      <c r="BK1" s="403"/>
      <c r="BL1" s="403"/>
      <c r="BM1" s="403"/>
      <c r="BN1" s="403"/>
      <c r="BO1" s="403"/>
      <c r="BP1" s="403"/>
      <c r="BQ1" s="403"/>
      <c r="BR1" s="403"/>
      <c r="BS1" s="403"/>
      <c r="BT1" s="403"/>
      <c r="BU1" s="403"/>
      <c r="BV1" s="403"/>
    </row>
    <row r="2" spans="1:74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3"/>
      <c r="BJ2" s="403"/>
      <c r="BK2" s="403"/>
      <c r="BL2" s="403"/>
      <c r="BM2" s="403"/>
      <c r="BN2" s="403"/>
      <c r="BO2" s="403"/>
      <c r="BP2" s="403"/>
      <c r="BQ2" s="403"/>
      <c r="BR2" s="403"/>
      <c r="BS2" s="403"/>
      <c r="BT2" s="403"/>
      <c r="BU2" s="403"/>
      <c r="BV2" s="403"/>
    </row>
    <row r="16" spans="1:74" ht="18">
      <c r="C16" s="397" t="s">
        <v>131</v>
      </c>
      <c r="D16" s="398"/>
      <c r="E16" s="398"/>
      <c r="F16" s="398"/>
      <c r="G16" s="397" t="s">
        <v>152</v>
      </c>
      <c r="H16" s="398"/>
      <c r="I16" s="398"/>
      <c r="J16" s="398"/>
      <c r="K16" s="397" t="s">
        <v>165</v>
      </c>
      <c r="L16" s="398"/>
      <c r="M16" s="398"/>
      <c r="N16" s="398"/>
      <c r="O16" s="397" t="s">
        <v>166</v>
      </c>
      <c r="P16" s="398"/>
      <c r="Q16" s="398"/>
      <c r="R16" s="398"/>
      <c r="S16" s="397" t="s">
        <v>167</v>
      </c>
      <c r="T16" s="398"/>
      <c r="U16" s="398"/>
      <c r="V16" s="398"/>
      <c r="W16" s="397" t="s">
        <v>168</v>
      </c>
      <c r="X16" s="398"/>
      <c r="Y16" s="398"/>
      <c r="Z16" s="398"/>
      <c r="AA16" s="397" t="s">
        <v>169</v>
      </c>
      <c r="AB16" s="398"/>
      <c r="AC16" s="398"/>
      <c r="AD16" s="398"/>
      <c r="AE16" s="397" t="s">
        <v>139</v>
      </c>
      <c r="AF16" s="398"/>
      <c r="AG16" s="398"/>
      <c r="AH16" s="398"/>
      <c r="AI16" s="397" t="s">
        <v>170</v>
      </c>
      <c r="AJ16" s="398"/>
      <c r="AK16" s="398"/>
      <c r="AL16" s="398"/>
      <c r="AM16" s="397" t="s">
        <v>141</v>
      </c>
      <c r="AN16" s="398"/>
      <c r="AO16" s="398"/>
      <c r="AP16" s="398"/>
      <c r="AQ16" s="397" t="s">
        <v>171</v>
      </c>
      <c r="AR16" s="398"/>
      <c r="AS16" s="398"/>
      <c r="AT16" s="398"/>
      <c r="AU16" s="397" t="s">
        <v>143</v>
      </c>
      <c r="AV16" s="398"/>
      <c r="AW16" s="398"/>
      <c r="AX16" s="398"/>
      <c r="AY16" s="397" t="s">
        <v>133</v>
      </c>
      <c r="AZ16" s="398"/>
      <c r="BA16" s="398"/>
      <c r="BB16" s="398"/>
      <c r="BC16" s="397" t="s">
        <v>144</v>
      </c>
      <c r="BD16" s="398"/>
      <c r="BE16" s="398"/>
      <c r="BF16" s="398"/>
      <c r="BG16" s="397" t="s">
        <v>147</v>
      </c>
      <c r="BH16" s="398"/>
      <c r="BI16" s="398"/>
      <c r="BJ16" s="398"/>
      <c r="BK16" s="397" t="s">
        <v>172</v>
      </c>
      <c r="BL16" s="398"/>
      <c r="BM16" s="398"/>
      <c r="BN16" s="398"/>
      <c r="BO16" s="397" t="s">
        <v>180</v>
      </c>
      <c r="BP16" s="398"/>
      <c r="BQ16" s="398"/>
      <c r="BR16" s="398"/>
      <c r="BS16" s="397" t="s">
        <v>181</v>
      </c>
      <c r="BT16" s="398"/>
      <c r="BU16" s="398"/>
      <c r="BV16" s="398"/>
    </row>
    <row r="17" spans="2:74" ht="18">
      <c r="B17" s="15" t="s">
        <v>4</v>
      </c>
      <c r="C17" s="419">
        <v>30</v>
      </c>
      <c r="D17" s="419"/>
      <c r="E17" s="419"/>
      <c r="F17" s="419"/>
      <c r="G17" s="420">
        <v>45</v>
      </c>
      <c r="H17" s="419"/>
      <c r="I17" s="419"/>
      <c r="J17" s="419"/>
      <c r="K17" s="419">
        <v>70</v>
      </c>
      <c r="L17" s="419"/>
      <c r="M17" s="419"/>
      <c r="N17" s="419"/>
      <c r="O17" s="419">
        <v>80</v>
      </c>
      <c r="P17" s="419"/>
      <c r="Q17" s="419"/>
      <c r="R17" s="419"/>
      <c r="S17" s="419">
        <v>90</v>
      </c>
      <c r="T17" s="419"/>
      <c r="U17" s="419"/>
      <c r="V17" s="419"/>
      <c r="W17" s="419">
        <v>95</v>
      </c>
      <c r="X17" s="419"/>
      <c r="Y17" s="419"/>
      <c r="Z17" s="419"/>
      <c r="AA17" s="419">
        <v>97</v>
      </c>
      <c r="AB17" s="419"/>
      <c r="AC17" s="419"/>
      <c r="AD17" s="419"/>
      <c r="AE17" s="419">
        <f t="shared" ref="AE17" si="0">(8/8)*100</f>
        <v>100</v>
      </c>
      <c r="AF17" s="419"/>
      <c r="AG17" s="419"/>
      <c r="AH17" s="419"/>
      <c r="AI17" s="419">
        <f t="shared" ref="AI17" si="1">(8/8)*100</f>
        <v>100</v>
      </c>
      <c r="AJ17" s="419"/>
      <c r="AK17" s="419"/>
      <c r="AL17" s="419"/>
      <c r="AM17" s="419">
        <f t="shared" ref="AM17" si="2">(8/8)*100</f>
        <v>100</v>
      </c>
      <c r="AN17" s="419"/>
      <c r="AO17" s="419"/>
      <c r="AP17" s="419"/>
      <c r="AQ17" s="419">
        <f t="shared" ref="AQ17" si="3">(8/8)*100</f>
        <v>100</v>
      </c>
      <c r="AR17" s="419"/>
      <c r="AS17" s="419"/>
      <c r="AT17" s="419"/>
      <c r="AU17" s="419">
        <f t="shared" ref="AU17" si="4">(8/8)*100</f>
        <v>100</v>
      </c>
      <c r="AV17" s="419"/>
      <c r="AW17" s="419"/>
      <c r="AX17" s="419"/>
      <c r="AY17" s="419">
        <f t="shared" ref="AY17" si="5">(8/8)*100</f>
        <v>100</v>
      </c>
      <c r="AZ17" s="419"/>
      <c r="BA17" s="419"/>
      <c r="BB17" s="419"/>
      <c r="BC17" s="419">
        <f t="shared" ref="BC17" si="6">(8/8)*100</f>
        <v>100</v>
      </c>
      <c r="BD17" s="419"/>
      <c r="BE17" s="419"/>
      <c r="BF17" s="419"/>
      <c r="BG17" s="419">
        <f t="shared" ref="BG17" si="7">(8/8)*100</f>
        <v>100</v>
      </c>
      <c r="BH17" s="419"/>
      <c r="BI17" s="419"/>
      <c r="BJ17" s="419"/>
      <c r="BK17" s="419">
        <f t="shared" ref="BK17:BS17" si="8">(8/8)*100</f>
        <v>100</v>
      </c>
      <c r="BL17" s="419"/>
      <c r="BM17" s="419"/>
      <c r="BN17" s="419"/>
      <c r="BO17" s="419">
        <f t="shared" si="8"/>
        <v>100</v>
      </c>
      <c r="BP17" s="419"/>
      <c r="BQ17" s="419"/>
      <c r="BR17" s="419"/>
      <c r="BS17" s="419">
        <f t="shared" si="8"/>
        <v>100</v>
      </c>
      <c r="BT17" s="419"/>
      <c r="BU17" s="419"/>
      <c r="BV17" s="419"/>
    </row>
    <row r="18" spans="2:74" ht="18">
      <c r="B18" s="15" t="s">
        <v>22</v>
      </c>
      <c r="C18" s="413">
        <v>15</v>
      </c>
      <c r="D18" s="414"/>
      <c r="E18" s="414"/>
      <c r="F18" s="415"/>
      <c r="G18" s="413">
        <v>30</v>
      </c>
      <c r="H18" s="414"/>
      <c r="I18" s="414"/>
      <c r="J18" s="415"/>
      <c r="K18" s="413">
        <v>45</v>
      </c>
      <c r="L18" s="414"/>
      <c r="M18" s="414"/>
      <c r="N18" s="415"/>
      <c r="O18" s="413">
        <v>60</v>
      </c>
      <c r="P18" s="414"/>
      <c r="Q18" s="414"/>
      <c r="R18" s="415"/>
      <c r="S18" s="413">
        <v>65</v>
      </c>
      <c r="T18" s="414"/>
      <c r="U18" s="414"/>
      <c r="V18" s="415"/>
      <c r="W18" s="413">
        <v>70</v>
      </c>
      <c r="X18" s="414"/>
      <c r="Y18" s="414"/>
      <c r="Z18" s="415"/>
      <c r="AA18" s="413">
        <v>75</v>
      </c>
      <c r="AB18" s="414"/>
      <c r="AC18" s="414"/>
      <c r="AD18" s="415"/>
      <c r="AE18" s="413">
        <v>80</v>
      </c>
      <c r="AF18" s="414"/>
      <c r="AG18" s="414"/>
      <c r="AH18" s="415"/>
      <c r="AI18" s="413">
        <v>85</v>
      </c>
      <c r="AJ18" s="414"/>
      <c r="AK18" s="414"/>
      <c r="AL18" s="415"/>
      <c r="AM18" s="413">
        <v>90</v>
      </c>
      <c r="AN18" s="414"/>
      <c r="AO18" s="414"/>
      <c r="AP18" s="415"/>
      <c r="AQ18" s="413">
        <v>90</v>
      </c>
      <c r="AR18" s="414"/>
      <c r="AS18" s="414"/>
      <c r="AT18" s="415"/>
      <c r="AU18" s="413">
        <v>93</v>
      </c>
      <c r="AV18" s="414"/>
      <c r="AW18" s="414"/>
      <c r="AX18" s="415"/>
      <c r="AY18" s="413">
        <v>93</v>
      </c>
      <c r="AZ18" s="414"/>
      <c r="BA18" s="414"/>
      <c r="BB18" s="415"/>
      <c r="BC18" s="413">
        <v>93</v>
      </c>
      <c r="BD18" s="414"/>
      <c r="BE18" s="414"/>
      <c r="BF18" s="415"/>
      <c r="BG18" s="413">
        <v>93</v>
      </c>
      <c r="BH18" s="414"/>
      <c r="BI18" s="414"/>
      <c r="BJ18" s="415"/>
      <c r="BK18" s="413">
        <v>93</v>
      </c>
      <c r="BL18" s="414"/>
      <c r="BM18" s="414"/>
      <c r="BN18" s="415"/>
      <c r="BO18" s="413">
        <v>93</v>
      </c>
      <c r="BP18" s="414"/>
      <c r="BQ18" s="414"/>
      <c r="BR18" s="415"/>
      <c r="BS18" s="413">
        <v>93</v>
      </c>
      <c r="BT18" s="414"/>
      <c r="BU18" s="414"/>
      <c r="BV18" s="415"/>
    </row>
    <row r="19" spans="2:74" ht="15.5">
      <c r="H19" s="18"/>
      <c r="I19" s="18"/>
      <c r="J19" s="18"/>
      <c r="K19" s="18"/>
      <c r="L19" s="17"/>
      <c r="M19" s="17"/>
      <c r="N19" s="17"/>
      <c r="O19" s="17"/>
      <c r="AY19" s="135"/>
    </row>
    <row r="20" spans="2:74">
      <c r="AA20" s="30"/>
      <c r="AB20" s="30"/>
      <c r="AC20" s="30"/>
      <c r="AD20" s="30"/>
      <c r="AE20" s="30"/>
    </row>
    <row r="21" spans="2:74" s="5" customFormat="1" ht="38.25" customHeight="1">
      <c r="B21" s="129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AA21" s="72"/>
      <c r="AB21" s="130"/>
      <c r="AC21" s="130"/>
      <c r="AD21" s="130"/>
      <c r="AE21" s="130"/>
    </row>
    <row r="22" spans="2:74" ht="50.15" customHeight="1">
      <c r="B22" s="16" t="s">
        <v>131</v>
      </c>
      <c r="C22" s="395" t="s">
        <v>58</v>
      </c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</row>
    <row r="23" spans="2:74" ht="50.15" customHeight="1">
      <c r="B23" s="16" t="s">
        <v>152</v>
      </c>
      <c r="C23" s="395" t="s">
        <v>145</v>
      </c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</row>
    <row r="24" spans="2:74" ht="50.15" customHeight="1">
      <c r="B24" s="16" t="s">
        <v>165</v>
      </c>
      <c r="C24" s="395" t="s">
        <v>145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</row>
    <row r="25" spans="2:74" ht="50.15" customHeight="1">
      <c r="B25" s="16" t="s">
        <v>166</v>
      </c>
      <c r="C25" s="395" t="s">
        <v>145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</row>
    <row r="26" spans="2:74" ht="50.15" customHeight="1">
      <c r="B26" s="16" t="s">
        <v>167</v>
      </c>
      <c r="C26" s="395" t="s">
        <v>145</v>
      </c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2:74" ht="50.15" customHeight="1">
      <c r="B27" s="16" t="s">
        <v>168</v>
      </c>
      <c r="C27" s="395" t="s">
        <v>145</v>
      </c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</row>
    <row r="28" spans="2:74" ht="50.15" customHeight="1">
      <c r="B28" s="16" t="s">
        <v>169</v>
      </c>
      <c r="C28" s="395" t="s">
        <v>145</v>
      </c>
      <c r="D28" s="395"/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</row>
    <row r="29" spans="2:74" ht="50.15" customHeight="1">
      <c r="B29" s="16" t="s">
        <v>139</v>
      </c>
      <c r="C29" s="395" t="s">
        <v>145</v>
      </c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</row>
    <row r="30" spans="2:74" ht="50.15" customHeight="1">
      <c r="B30" s="16" t="s">
        <v>170</v>
      </c>
      <c r="C30" s="395" t="s">
        <v>145</v>
      </c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</row>
    <row r="31" spans="2:74" ht="50.15" customHeight="1">
      <c r="B31" s="16" t="s">
        <v>141</v>
      </c>
      <c r="C31" s="395" t="s">
        <v>145</v>
      </c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</row>
    <row r="32" spans="2:74" ht="50.15" customHeight="1">
      <c r="B32" s="16" t="s">
        <v>171</v>
      </c>
      <c r="C32" s="395" t="s">
        <v>174</v>
      </c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</row>
    <row r="33" spans="2:22" ht="50.15" customHeight="1">
      <c r="B33" s="16" t="s">
        <v>143</v>
      </c>
      <c r="C33" s="395" t="s">
        <v>175</v>
      </c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</row>
    <row r="34" spans="2:22" ht="50.15" customHeight="1">
      <c r="B34" s="16" t="s">
        <v>133</v>
      </c>
      <c r="C34" s="395" t="s">
        <v>174</v>
      </c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</row>
    <row r="35" spans="2:22" ht="50.15" customHeight="1">
      <c r="B35" s="16" t="s">
        <v>144</v>
      </c>
      <c r="C35" s="395" t="s">
        <v>174</v>
      </c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</row>
    <row r="36" spans="2:22" ht="50.15" customHeight="1">
      <c r="B36" s="16" t="s">
        <v>147</v>
      </c>
      <c r="C36" s="395" t="s">
        <v>174</v>
      </c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</row>
    <row r="37" spans="2:22" ht="50.15" customHeight="1">
      <c r="B37" s="16" t="s">
        <v>172</v>
      </c>
      <c r="C37" s="395" t="s">
        <v>174</v>
      </c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</row>
    <row r="38" spans="2:22" ht="50.15" customHeight="1">
      <c r="B38" s="16" t="s">
        <v>180</v>
      </c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</row>
  </sheetData>
  <mergeCells count="91">
    <mergeCell ref="C34:N34"/>
    <mergeCell ref="O34:V34"/>
    <mergeCell ref="C37:N37"/>
    <mergeCell ref="O37:V37"/>
    <mergeCell ref="C38:N38"/>
    <mergeCell ref="O38:V38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BC18:BF18"/>
    <mergeCell ref="BG18:BJ18"/>
    <mergeCell ref="BK18:BN18"/>
    <mergeCell ref="C18:F18"/>
    <mergeCell ref="G18:J18"/>
    <mergeCell ref="K18:N18"/>
    <mergeCell ref="O18:R18"/>
    <mergeCell ref="S18:V18"/>
    <mergeCell ref="W18:Z18"/>
    <mergeCell ref="AA18:AD18"/>
    <mergeCell ref="BO18:BR18"/>
    <mergeCell ref="BS18:BV18"/>
    <mergeCell ref="AE18:AH18"/>
    <mergeCell ref="AI18:AL18"/>
    <mergeCell ref="AM18:AP18"/>
    <mergeCell ref="AQ18:AT18"/>
    <mergeCell ref="AU18:AX18"/>
    <mergeCell ref="AY18:BB18"/>
    <mergeCell ref="BS17:BV17"/>
    <mergeCell ref="AI17:AL17"/>
    <mergeCell ref="AM17:AP17"/>
    <mergeCell ref="AQ17:AT17"/>
    <mergeCell ref="AU17:AX17"/>
    <mergeCell ref="AY17:BB17"/>
    <mergeCell ref="BC17:BF17"/>
    <mergeCell ref="BO16:BR16"/>
    <mergeCell ref="C17:F17"/>
    <mergeCell ref="G17:J17"/>
    <mergeCell ref="K17:N17"/>
    <mergeCell ref="O17:R17"/>
    <mergeCell ref="S17:V17"/>
    <mergeCell ref="BG17:BJ17"/>
    <mergeCell ref="BK17:BN17"/>
    <mergeCell ref="BO17:BR17"/>
    <mergeCell ref="BG16:BJ16"/>
    <mergeCell ref="W17:Z17"/>
    <mergeCell ref="AA17:AD17"/>
    <mergeCell ref="AE17:AH17"/>
    <mergeCell ref="BK16:BN16"/>
    <mergeCell ref="A1:BV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BS16:BV16"/>
    <mergeCell ref="AM16:AP16"/>
    <mergeCell ref="AQ16:AT16"/>
    <mergeCell ref="AU16:AX16"/>
    <mergeCell ref="AY16:BB16"/>
    <mergeCell ref="BC16:BF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96F0-FB85-4EB6-B5EA-95F962D8F45B}">
  <dimension ref="A1:BR37"/>
  <sheetViews>
    <sheetView zoomScale="80" zoomScaleNormal="80" workbookViewId="0">
      <selection activeCell="AF19" sqref="AF19"/>
    </sheetView>
  </sheetViews>
  <sheetFormatPr defaultRowHeight="14.5"/>
  <cols>
    <col min="1" max="1" width="3.1796875" customWidth="1"/>
    <col min="2" max="2" width="12.26953125" customWidth="1"/>
    <col min="3" max="70" width="2.7265625" customWidth="1"/>
  </cols>
  <sheetData>
    <row r="1" spans="1:70" ht="39.75" customHeight="1">
      <c r="A1" s="403" t="s">
        <v>200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3"/>
      <c r="BK1" s="403"/>
      <c r="BL1" s="403"/>
      <c r="BM1" s="403"/>
      <c r="BN1" s="403"/>
      <c r="BO1" s="403"/>
      <c r="BP1" s="403"/>
      <c r="BQ1" s="403"/>
      <c r="BR1" s="403"/>
    </row>
    <row r="2" spans="1:70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3"/>
      <c r="BJ2" s="403"/>
      <c r="BK2" s="403"/>
      <c r="BL2" s="403"/>
      <c r="BM2" s="403"/>
      <c r="BN2" s="403"/>
      <c r="BO2" s="403"/>
      <c r="BP2" s="403"/>
      <c r="BQ2" s="403"/>
      <c r="BR2" s="403"/>
    </row>
    <row r="16" spans="1:70" ht="18">
      <c r="C16" s="404" t="s">
        <v>131</v>
      </c>
      <c r="D16" s="398"/>
      <c r="E16" s="398"/>
      <c r="F16" s="398"/>
      <c r="G16" s="397" t="s">
        <v>152</v>
      </c>
      <c r="H16" s="398"/>
      <c r="I16" s="398"/>
      <c r="J16" s="398"/>
      <c r="K16" s="399" t="s">
        <v>165</v>
      </c>
      <c r="L16" s="398"/>
      <c r="M16" s="398"/>
      <c r="N16" s="398"/>
      <c r="O16" s="404" t="s">
        <v>166</v>
      </c>
      <c r="P16" s="398"/>
      <c r="Q16" s="398"/>
      <c r="R16" s="398"/>
      <c r="S16" s="397" t="s">
        <v>167</v>
      </c>
      <c r="T16" s="398"/>
      <c r="U16" s="398"/>
      <c r="V16" s="398"/>
      <c r="W16" s="397" t="s">
        <v>168</v>
      </c>
      <c r="X16" s="398"/>
      <c r="Y16" s="398"/>
      <c r="Z16" s="398"/>
      <c r="AA16" s="397" t="s">
        <v>169</v>
      </c>
      <c r="AB16" s="398"/>
      <c r="AC16" s="398"/>
      <c r="AD16" s="398"/>
      <c r="AE16" s="397" t="s">
        <v>139</v>
      </c>
      <c r="AF16" s="398"/>
      <c r="AG16" s="398"/>
      <c r="AH16" s="398"/>
      <c r="AI16" s="397" t="s">
        <v>170</v>
      </c>
      <c r="AJ16" s="398"/>
      <c r="AK16" s="398"/>
      <c r="AL16" s="398"/>
      <c r="AM16" s="397" t="s">
        <v>141</v>
      </c>
      <c r="AN16" s="398"/>
      <c r="AO16" s="398"/>
      <c r="AP16" s="398"/>
      <c r="AQ16" s="397" t="s">
        <v>171</v>
      </c>
      <c r="AR16" s="398"/>
      <c r="AS16" s="398"/>
      <c r="AT16" s="398"/>
      <c r="AU16" s="397" t="s">
        <v>143</v>
      </c>
      <c r="AV16" s="398"/>
      <c r="AW16" s="398"/>
      <c r="AX16" s="398"/>
      <c r="AY16" s="397" t="s">
        <v>133</v>
      </c>
      <c r="AZ16" s="398"/>
      <c r="BA16" s="398"/>
      <c r="BB16" s="398"/>
      <c r="BC16" s="397" t="s">
        <v>144</v>
      </c>
      <c r="BD16" s="398"/>
      <c r="BE16" s="398"/>
      <c r="BF16" s="398"/>
      <c r="BG16" s="397" t="s">
        <v>147</v>
      </c>
      <c r="BH16" s="398"/>
      <c r="BI16" s="398"/>
      <c r="BJ16" s="398"/>
      <c r="BK16" s="397" t="s">
        <v>172</v>
      </c>
      <c r="BL16" s="398"/>
      <c r="BM16" s="398"/>
      <c r="BN16" s="398"/>
      <c r="BO16" s="397" t="s">
        <v>180</v>
      </c>
      <c r="BP16" s="398"/>
      <c r="BQ16" s="398"/>
      <c r="BR16" s="398"/>
    </row>
    <row r="17" spans="2:70" ht="18">
      <c r="B17" s="15" t="s">
        <v>4</v>
      </c>
      <c r="C17" s="396">
        <v>0.35</v>
      </c>
      <c r="D17" s="396"/>
      <c r="E17" s="396"/>
      <c r="F17" s="396"/>
      <c r="G17" s="396">
        <v>0.5</v>
      </c>
      <c r="H17" s="396"/>
      <c r="I17" s="396"/>
      <c r="J17" s="396"/>
      <c r="K17" s="396">
        <v>0.65</v>
      </c>
      <c r="L17" s="396"/>
      <c r="M17" s="396"/>
      <c r="N17" s="396"/>
      <c r="O17" s="396">
        <v>0.9</v>
      </c>
      <c r="P17" s="396"/>
      <c r="Q17" s="396"/>
      <c r="R17" s="396"/>
      <c r="S17" s="396">
        <v>0.9</v>
      </c>
      <c r="T17" s="396"/>
      <c r="U17" s="396"/>
      <c r="V17" s="396"/>
      <c r="W17" s="396">
        <v>0.95</v>
      </c>
      <c r="X17" s="396"/>
      <c r="Y17" s="396"/>
      <c r="Z17" s="396"/>
      <c r="AA17" s="396">
        <v>0.97</v>
      </c>
      <c r="AB17" s="396"/>
      <c r="AC17" s="396"/>
      <c r="AD17" s="396"/>
      <c r="AE17" s="396">
        <f>26/26</f>
        <v>1</v>
      </c>
      <c r="AF17" s="396"/>
      <c r="AG17" s="396"/>
      <c r="AH17" s="396"/>
      <c r="AI17" s="396">
        <f t="shared" ref="AI17" si="0">26/26</f>
        <v>1</v>
      </c>
      <c r="AJ17" s="396"/>
      <c r="AK17" s="396"/>
      <c r="AL17" s="396"/>
      <c r="AM17" s="396">
        <f t="shared" ref="AM17:BO17" si="1">26/26</f>
        <v>1</v>
      </c>
      <c r="AN17" s="396"/>
      <c r="AO17" s="396"/>
      <c r="AP17" s="396"/>
      <c r="AQ17" s="396">
        <f t="shared" si="1"/>
        <v>1</v>
      </c>
      <c r="AR17" s="396"/>
      <c r="AS17" s="396"/>
      <c r="AT17" s="396"/>
      <c r="AU17" s="396">
        <f t="shared" si="1"/>
        <v>1</v>
      </c>
      <c r="AV17" s="396"/>
      <c r="AW17" s="396"/>
      <c r="AX17" s="396"/>
      <c r="AY17" s="396">
        <f t="shared" si="1"/>
        <v>1</v>
      </c>
      <c r="AZ17" s="396"/>
      <c r="BA17" s="396"/>
      <c r="BB17" s="396"/>
      <c r="BC17" s="396">
        <f t="shared" si="1"/>
        <v>1</v>
      </c>
      <c r="BD17" s="396"/>
      <c r="BE17" s="396"/>
      <c r="BF17" s="396"/>
      <c r="BG17" s="396">
        <f t="shared" si="1"/>
        <v>1</v>
      </c>
      <c r="BH17" s="396"/>
      <c r="BI17" s="396"/>
      <c r="BJ17" s="396"/>
      <c r="BK17" s="396">
        <f t="shared" si="1"/>
        <v>1</v>
      </c>
      <c r="BL17" s="396"/>
      <c r="BM17" s="396"/>
      <c r="BN17" s="396"/>
      <c r="BO17" s="396">
        <f t="shared" si="1"/>
        <v>1</v>
      </c>
      <c r="BP17" s="396"/>
      <c r="BQ17" s="396"/>
      <c r="BR17" s="396"/>
    </row>
    <row r="18" spans="2:70" ht="18">
      <c r="B18" s="15" t="s">
        <v>22</v>
      </c>
      <c r="C18" s="396">
        <v>0.1</v>
      </c>
      <c r="D18" s="396"/>
      <c r="E18" s="396"/>
      <c r="F18" s="396"/>
      <c r="G18" s="396">
        <v>0.15</v>
      </c>
      <c r="H18" s="396"/>
      <c r="I18" s="396"/>
      <c r="J18" s="396"/>
      <c r="K18" s="396">
        <v>0.25</v>
      </c>
      <c r="L18" s="396"/>
      <c r="M18" s="396"/>
      <c r="N18" s="396"/>
      <c r="O18" s="396">
        <v>0.3</v>
      </c>
      <c r="P18" s="396"/>
      <c r="Q18" s="396"/>
      <c r="R18" s="396"/>
      <c r="S18" s="396">
        <v>0.3</v>
      </c>
      <c r="T18" s="396"/>
      <c r="U18" s="396"/>
      <c r="V18" s="396"/>
      <c r="W18" s="396">
        <v>0.35</v>
      </c>
      <c r="X18" s="396"/>
      <c r="Y18" s="396"/>
      <c r="Z18" s="396"/>
      <c r="AA18" s="396">
        <v>0.5</v>
      </c>
      <c r="AB18" s="396"/>
      <c r="AC18" s="396"/>
      <c r="AD18" s="396"/>
      <c r="AE18" s="396">
        <v>0.6</v>
      </c>
      <c r="AF18" s="396"/>
      <c r="AG18" s="396"/>
      <c r="AH18" s="396"/>
      <c r="AI18" s="396">
        <v>0.65</v>
      </c>
      <c r="AJ18" s="396"/>
      <c r="AK18" s="396"/>
      <c r="AL18" s="396"/>
      <c r="AM18" s="396">
        <v>0.65</v>
      </c>
      <c r="AN18" s="396"/>
      <c r="AO18" s="396"/>
      <c r="AP18" s="396"/>
      <c r="AQ18" s="396">
        <v>0.65</v>
      </c>
      <c r="AR18" s="396"/>
      <c r="AS18" s="396"/>
      <c r="AT18" s="396"/>
      <c r="AU18" s="396">
        <v>0.65</v>
      </c>
      <c r="AV18" s="396"/>
      <c r="AW18" s="396"/>
      <c r="AX18" s="396"/>
      <c r="AY18" s="396">
        <v>0.85</v>
      </c>
      <c r="AZ18" s="396"/>
      <c r="BA18" s="396"/>
      <c r="BB18" s="396"/>
      <c r="BC18" s="396">
        <v>0.85</v>
      </c>
      <c r="BD18" s="396"/>
      <c r="BE18" s="396"/>
      <c r="BF18" s="396"/>
      <c r="BG18" s="396">
        <v>0.95</v>
      </c>
      <c r="BH18" s="396"/>
      <c r="BI18" s="396"/>
      <c r="BJ18" s="396"/>
      <c r="BK18" s="396">
        <v>0.97</v>
      </c>
      <c r="BL18" s="396"/>
      <c r="BM18" s="396"/>
      <c r="BN18" s="396"/>
      <c r="BO18" s="396">
        <v>0.97</v>
      </c>
      <c r="BP18" s="396"/>
      <c r="BQ18" s="396"/>
      <c r="BR18" s="396"/>
    </row>
    <row r="19" spans="2:70" ht="15.5">
      <c r="H19" s="18"/>
      <c r="I19" s="18"/>
      <c r="J19" s="18"/>
      <c r="K19" s="18"/>
      <c r="L19" s="17"/>
      <c r="M19" s="17"/>
      <c r="N19" s="17"/>
      <c r="O19" s="17"/>
    </row>
    <row r="21" spans="2:70" s="5" customFormat="1" ht="38.25" customHeight="1">
      <c r="B21" s="129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70" ht="50.15" customHeight="1">
      <c r="B22" s="19">
        <v>44217</v>
      </c>
      <c r="C22" s="421" t="s">
        <v>58</v>
      </c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3"/>
      <c r="O22" s="421"/>
      <c r="P22" s="422"/>
      <c r="Q22" s="422"/>
      <c r="R22" s="422"/>
      <c r="S22" s="422"/>
      <c r="T22" s="422"/>
      <c r="U22" s="422"/>
      <c r="V22" s="423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70" ht="50.15" customHeight="1">
      <c r="B23" s="16" t="s">
        <v>152</v>
      </c>
      <c r="C23" s="421" t="s">
        <v>145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3"/>
      <c r="O23" s="421"/>
      <c r="P23" s="422"/>
      <c r="Q23" s="422"/>
      <c r="R23" s="422"/>
      <c r="S23" s="422"/>
      <c r="T23" s="422"/>
      <c r="U23" s="422"/>
      <c r="V23" s="423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70" ht="50.15" customHeight="1">
      <c r="B24" s="16">
        <v>44276</v>
      </c>
      <c r="C24" s="421" t="s">
        <v>145</v>
      </c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3"/>
      <c r="O24" s="421"/>
      <c r="P24" s="422"/>
      <c r="Q24" s="422"/>
      <c r="R24" s="422"/>
      <c r="S24" s="422"/>
      <c r="T24" s="422"/>
      <c r="U24" s="422"/>
      <c r="V24" s="423"/>
    </row>
    <row r="25" spans="2:70" ht="60" customHeight="1">
      <c r="B25" s="16">
        <v>44307</v>
      </c>
      <c r="C25" s="421" t="s">
        <v>145</v>
      </c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3"/>
      <c r="O25" s="421"/>
      <c r="P25" s="422"/>
      <c r="Q25" s="422"/>
      <c r="R25" s="422"/>
      <c r="S25" s="422"/>
      <c r="T25" s="422"/>
      <c r="U25" s="422"/>
      <c r="V25" s="423"/>
    </row>
    <row r="26" spans="2:70" ht="61.5" customHeight="1">
      <c r="B26" s="16" t="s">
        <v>167</v>
      </c>
      <c r="C26" s="421" t="s">
        <v>174</v>
      </c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3"/>
      <c r="O26" s="421"/>
      <c r="P26" s="422"/>
      <c r="Q26" s="422"/>
      <c r="R26" s="422"/>
      <c r="S26" s="422"/>
      <c r="T26" s="422"/>
      <c r="U26" s="422"/>
      <c r="V26" s="423"/>
    </row>
    <row r="27" spans="2:70" ht="69" customHeight="1">
      <c r="B27" s="16">
        <v>44368</v>
      </c>
      <c r="C27" s="421" t="s">
        <v>145</v>
      </c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3"/>
      <c r="O27" s="421"/>
      <c r="P27" s="422"/>
      <c r="Q27" s="422"/>
      <c r="R27" s="422"/>
      <c r="S27" s="422"/>
      <c r="T27" s="422"/>
      <c r="U27" s="422"/>
      <c r="V27" s="423"/>
    </row>
    <row r="28" spans="2:70" ht="76.5" customHeight="1">
      <c r="B28" s="16" t="s">
        <v>169</v>
      </c>
      <c r="C28" s="421" t="s">
        <v>145</v>
      </c>
      <c r="D28" s="422"/>
      <c r="E28" s="422"/>
      <c r="F28" s="422"/>
      <c r="G28" s="422"/>
      <c r="H28" s="422"/>
      <c r="I28" s="422"/>
      <c r="J28" s="422"/>
      <c r="K28" s="422"/>
      <c r="L28" s="422"/>
      <c r="M28" s="422"/>
      <c r="N28" s="423"/>
      <c r="O28" s="421"/>
      <c r="P28" s="422"/>
      <c r="Q28" s="422"/>
      <c r="R28" s="422"/>
      <c r="S28" s="422"/>
      <c r="T28" s="422"/>
      <c r="U28" s="422"/>
      <c r="V28" s="423"/>
    </row>
    <row r="29" spans="2:70" ht="72" customHeight="1">
      <c r="B29" s="16" t="s">
        <v>139</v>
      </c>
      <c r="C29" s="421" t="s">
        <v>145</v>
      </c>
      <c r="D29" s="422"/>
      <c r="E29" s="422"/>
      <c r="F29" s="422"/>
      <c r="G29" s="422"/>
      <c r="H29" s="422"/>
      <c r="I29" s="422"/>
      <c r="J29" s="422"/>
      <c r="K29" s="422"/>
      <c r="L29" s="422"/>
      <c r="M29" s="422"/>
      <c r="N29" s="423"/>
      <c r="O29" s="421"/>
      <c r="P29" s="422"/>
      <c r="Q29" s="422"/>
      <c r="R29" s="422"/>
      <c r="S29" s="422"/>
      <c r="T29" s="422"/>
      <c r="U29" s="422"/>
      <c r="V29" s="423"/>
    </row>
    <row r="30" spans="2:70" ht="76.5" customHeight="1">
      <c r="B30" s="16" t="s">
        <v>170</v>
      </c>
      <c r="C30" s="421" t="s">
        <v>145</v>
      </c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3"/>
      <c r="O30" s="421"/>
      <c r="P30" s="422"/>
      <c r="Q30" s="422"/>
      <c r="R30" s="422"/>
      <c r="S30" s="422"/>
      <c r="T30" s="422"/>
      <c r="U30" s="422"/>
      <c r="V30" s="423"/>
    </row>
    <row r="31" spans="2:70" ht="72" customHeight="1">
      <c r="B31" s="16" t="s">
        <v>141</v>
      </c>
      <c r="C31" s="421" t="s">
        <v>174</v>
      </c>
      <c r="D31" s="422"/>
      <c r="E31" s="422"/>
      <c r="F31" s="422"/>
      <c r="G31" s="422"/>
      <c r="H31" s="422"/>
      <c r="I31" s="422"/>
      <c r="J31" s="422"/>
      <c r="K31" s="422"/>
      <c r="L31" s="422"/>
      <c r="M31" s="422"/>
      <c r="N31" s="423"/>
      <c r="O31" s="421"/>
      <c r="P31" s="422"/>
      <c r="Q31" s="422"/>
      <c r="R31" s="422"/>
      <c r="S31" s="422"/>
      <c r="T31" s="422"/>
      <c r="U31" s="422"/>
      <c r="V31" s="423"/>
    </row>
    <row r="32" spans="2:70" ht="76.5" customHeight="1">
      <c r="B32" s="16" t="s">
        <v>171</v>
      </c>
      <c r="C32" s="421" t="s">
        <v>174</v>
      </c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3"/>
      <c r="O32" s="421"/>
      <c r="P32" s="422"/>
      <c r="Q32" s="422"/>
      <c r="R32" s="422"/>
      <c r="S32" s="422"/>
      <c r="T32" s="422"/>
      <c r="U32" s="422"/>
      <c r="V32" s="423"/>
    </row>
    <row r="33" spans="2:22" ht="76.5" customHeight="1">
      <c r="B33" s="16" t="s">
        <v>143</v>
      </c>
      <c r="C33" s="421" t="s">
        <v>174</v>
      </c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3"/>
      <c r="O33" s="421"/>
      <c r="P33" s="422"/>
      <c r="Q33" s="422"/>
      <c r="R33" s="422"/>
      <c r="S33" s="422"/>
      <c r="T33" s="422"/>
      <c r="U33" s="422"/>
      <c r="V33" s="423"/>
    </row>
    <row r="34" spans="2:22" ht="72" customHeight="1">
      <c r="B34" s="16" t="s">
        <v>133</v>
      </c>
      <c r="C34" s="421" t="s">
        <v>175</v>
      </c>
      <c r="D34" s="422"/>
      <c r="E34" s="422"/>
      <c r="F34" s="422"/>
      <c r="G34" s="422"/>
      <c r="H34" s="422"/>
      <c r="I34" s="422"/>
      <c r="J34" s="422"/>
      <c r="K34" s="422"/>
      <c r="L34" s="422"/>
      <c r="M34" s="422"/>
      <c r="N34" s="423"/>
      <c r="O34" s="421"/>
      <c r="P34" s="422"/>
      <c r="Q34" s="422"/>
      <c r="R34" s="422"/>
      <c r="S34" s="422"/>
      <c r="T34" s="422"/>
      <c r="U34" s="422"/>
      <c r="V34" s="423"/>
    </row>
    <row r="35" spans="2:22" ht="76.5" customHeight="1">
      <c r="B35" s="16" t="s">
        <v>144</v>
      </c>
      <c r="C35" s="421" t="s">
        <v>174</v>
      </c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3"/>
      <c r="O35" s="421"/>
      <c r="P35" s="422"/>
      <c r="Q35" s="422"/>
      <c r="R35" s="422"/>
      <c r="S35" s="422"/>
      <c r="T35" s="422"/>
      <c r="U35" s="422"/>
      <c r="V35" s="423"/>
    </row>
    <row r="36" spans="2:22" ht="72" customHeight="1">
      <c r="B36" s="16" t="s">
        <v>147</v>
      </c>
      <c r="C36" s="421" t="s">
        <v>145</v>
      </c>
      <c r="D36" s="422"/>
      <c r="E36" s="422"/>
      <c r="F36" s="422"/>
      <c r="G36" s="422"/>
      <c r="H36" s="422"/>
      <c r="I36" s="422"/>
      <c r="J36" s="422"/>
      <c r="K36" s="422"/>
      <c r="L36" s="422"/>
      <c r="M36" s="422"/>
      <c r="N36" s="423"/>
      <c r="O36" s="421"/>
      <c r="P36" s="422"/>
      <c r="Q36" s="422"/>
      <c r="R36" s="422"/>
      <c r="S36" s="422"/>
      <c r="T36" s="422"/>
      <c r="U36" s="422"/>
      <c r="V36" s="423"/>
    </row>
    <row r="37" spans="2:22" ht="72" customHeight="1">
      <c r="B37" s="16" t="s">
        <v>172</v>
      </c>
      <c r="C37" s="421" t="s">
        <v>145</v>
      </c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3"/>
      <c r="O37" s="421"/>
      <c r="P37" s="422"/>
      <c r="Q37" s="422"/>
      <c r="R37" s="422"/>
      <c r="S37" s="422"/>
      <c r="T37" s="422"/>
      <c r="U37" s="422"/>
      <c r="V37" s="423"/>
    </row>
  </sheetData>
  <mergeCells count="86">
    <mergeCell ref="C36:N36"/>
    <mergeCell ref="O36:V36"/>
    <mergeCell ref="C33:N33"/>
    <mergeCell ref="O33:V33"/>
    <mergeCell ref="C37:N37"/>
    <mergeCell ref="O37:V37"/>
    <mergeCell ref="C35:N35"/>
    <mergeCell ref="O35:V35"/>
    <mergeCell ref="C31:N31"/>
    <mergeCell ref="O31:V31"/>
    <mergeCell ref="C32:N32"/>
    <mergeCell ref="O32:V32"/>
    <mergeCell ref="C34:N34"/>
    <mergeCell ref="O34:V34"/>
    <mergeCell ref="C30:N30"/>
    <mergeCell ref="O30:V30"/>
    <mergeCell ref="A1:BR2"/>
    <mergeCell ref="BC18:BF18"/>
    <mergeCell ref="BG18:BJ18"/>
    <mergeCell ref="BK16:BN16"/>
    <mergeCell ref="BO16:BR16"/>
    <mergeCell ref="BK17:BN17"/>
    <mergeCell ref="BO17:BR17"/>
    <mergeCell ref="BK18:BN18"/>
    <mergeCell ref="BO18:BR18"/>
    <mergeCell ref="BC16:BF16"/>
    <mergeCell ref="BG16:BJ16"/>
    <mergeCell ref="AM17:AP17"/>
    <mergeCell ref="AQ17:AT17"/>
    <mergeCell ref="AU17:AX17"/>
    <mergeCell ref="BC17:BF17"/>
    <mergeCell ref="BG17:BJ17"/>
    <mergeCell ref="C29:N29"/>
    <mergeCell ref="O29:V29"/>
    <mergeCell ref="C26:N26"/>
    <mergeCell ref="O26:V26"/>
    <mergeCell ref="C27:N27"/>
    <mergeCell ref="O27:V27"/>
    <mergeCell ref="C28:N28"/>
    <mergeCell ref="O28:V28"/>
    <mergeCell ref="C23:N23"/>
    <mergeCell ref="O23:V23"/>
    <mergeCell ref="C24:N24"/>
    <mergeCell ref="O24:V24"/>
    <mergeCell ref="C25:N25"/>
    <mergeCell ref="O25:V25"/>
    <mergeCell ref="AM16:AP16"/>
    <mergeCell ref="AQ16:AT16"/>
    <mergeCell ref="AU16:AX16"/>
    <mergeCell ref="AY16:BB16"/>
    <mergeCell ref="AM18:AP18"/>
    <mergeCell ref="AQ18:AT18"/>
    <mergeCell ref="AU18:AX18"/>
    <mergeCell ref="AY18:BB18"/>
    <mergeCell ref="AY17:BB17"/>
    <mergeCell ref="AE18:AH18"/>
    <mergeCell ref="AI18:AL18"/>
    <mergeCell ref="C21:N21"/>
    <mergeCell ref="O21:V21"/>
    <mergeCell ref="C22:N22"/>
    <mergeCell ref="O22:V22"/>
    <mergeCell ref="AA17:AD17"/>
    <mergeCell ref="AE17:AH17"/>
    <mergeCell ref="AI17:AL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  <mergeCell ref="W16:Z16"/>
    <mergeCell ref="AA16:AD16"/>
    <mergeCell ref="AE16:AH16"/>
    <mergeCell ref="AI16:AL16"/>
    <mergeCell ref="C16:F16"/>
    <mergeCell ref="G16:J16"/>
    <mergeCell ref="K16:N16"/>
    <mergeCell ref="O16:R16"/>
    <mergeCell ref="S16:V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7812-0C8A-4A3C-88A4-D1373A112C72}">
  <dimension ref="A1:BJ26"/>
  <sheetViews>
    <sheetView zoomScale="80" zoomScaleNormal="80" workbookViewId="0">
      <selection activeCell="BN10" sqref="BN10"/>
    </sheetView>
  </sheetViews>
  <sheetFormatPr defaultRowHeight="14.5"/>
  <cols>
    <col min="1" max="1" width="3.1796875" customWidth="1"/>
    <col min="2" max="2" width="12.26953125" customWidth="1"/>
    <col min="3" max="62" width="2.7265625" customWidth="1"/>
  </cols>
  <sheetData>
    <row r="1" spans="1:62" ht="39.75" customHeight="1">
      <c r="A1" s="403" t="s">
        <v>201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3"/>
    </row>
    <row r="2" spans="1:62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3"/>
      <c r="BJ2" s="403"/>
    </row>
    <row r="16" spans="1:62" ht="18">
      <c r="C16" s="397" t="s">
        <v>133</v>
      </c>
      <c r="D16" s="398"/>
      <c r="E16" s="398"/>
      <c r="F16" s="398"/>
      <c r="G16" s="397" t="s">
        <v>144</v>
      </c>
      <c r="H16" s="398"/>
      <c r="I16" s="398"/>
      <c r="J16" s="398"/>
      <c r="K16" s="397" t="s">
        <v>147</v>
      </c>
      <c r="L16" s="398"/>
      <c r="M16" s="398"/>
      <c r="N16" s="398"/>
      <c r="O16" s="397" t="s">
        <v>172</v>
      </c>
      <c r="P16" s="398"/>
      <c r="Q16" s="398"/>
      <c r="R16" s="398"/>
      <c r="S16" s="397" t="s">
        <v>180</v>
      </c>
      <c r="T16" s="398"/>
      <c r="U16" s="398"/>
      <c r="V16" s="398"/>
      <c r="W16" s="397" t="s">
        <v>181</v>
      </c>
      <c r="X16" s="398"/>
      <c r="Y16" s="398"/>
      <c r="Z16" s="398"/>
      <c r="AA16" s="397" t="s">
        <v>185</v>
      </c>
      <c r="AB16" s="398"/>
      <c r="AC16" s="398"/>
      <c r="AD16" s="398"/>
      <c r="AE16" s="397" t="s">
        <v>140</v>
      </c>
      <c r="AF16" s="398"/>
      <c r="AG16" s="398"/>
      <c r="AH16" s="398"/>
      <c r="AI16" s="397" t="s">
        <v>186</v>
      </c>
      <c r="AJ16" s="398"/>
      <c r="AK16" s="398"/>
      <c r="AL16" s="398"/>
      <c r="AM16" s="397" t="s">
        <v>142</v>
      </c>
      <c r="AN16" s="398"/>
      <c r="AO16" s="398"/>
      <c r="AP16" s="398"/>
      <c r="AQ16" s="397" t="s">
        <v>183</v>
      </c>
      <c r="AR16" s="398"/>
      <c r="AS16" s="398"/>
      <c r="AT16" s="398"/>
      <c r="AU16" s="397" t="s">
        <v>146</v>
      </c>
      <c r="AV16" s="398"/>
      <c r="AW16" s="398"/>
      <c r="AX16" s="398"/>
      <c r="AY16" s="397" t="s">
        <v>164</v>
      </c>
      <c r="AZ16" s="398"/>
      <c r="BA16" s="398"/>
      <c r="BB16" s="398"/>
      <c r="BC16" s="397" t="s">
        <v>153</v>
      </c>
      <c r="BD16" s="398"/>
      <c r="BE16" s="398"/>
      <c r="BF16" s="398"/>
      <c r="BG16" s="397" t="s">
        <v>182</v>
      </c>
      <c r="BH16" s="398"/>
      <c r="BI16" s="398"/>
      <c r="BJ16" s="398"/>
    </row>
    <row r="17" spans="2:62" ht="18">
      <c r="B17" s="15" t="s">
        <v>4</v>
      </c>
      <c r="C17" s="396">
        <v>0.05</v>
      </c>
      <c r="D17" s="396"/>
      <c r="E17" s="396"/>
      <c r="F17" s="396"/>
      <c r="G17" s="396">
        <v>0.1</v>
      </c>
      <c r="H17" s="396"/>
      <c r="I17" s="396"/>
      <c r="J17" s="396"/>
      <c r="K17" s="396">
        <v>0.2</v>
      </c>
      <c r="L17" s="396"/>
      <c r="M17" s="396"/>
      <c r="N17" s="396"/>
      <c r="O17" s="396">
        <v>0.25</v>
      </c>
      <c r="P17" s="396"/>
      <c r="Q17" s="396"/>
      <c r="R17" s="396"/>
      <c r="S17" s="396">
        <v>0.3</v>
      </c>
      <c r="T17" s="396"/>
      <c r="U17" s="396"/>
      <c r="V17" s="396"/>
      <c r="W17" s="396">
        <v>0.35</v>
      </c>
      <c r="X17" s="396"/>
      <c r="Y17" s="396"/>
      <c r="Z17" s="396"/>
      <c r="AA17" s="396">
        <v>0.4</v>
      </c>
      <c r="AB17" s="396"/>
      <c r="AC17" s="396"/>
      <c r="AD17" s="396"/>
      <c r="AE17" s="396">
        <v>0.45</v>
      </c>
      <c r="AF17" s="396"/>
      <c r="AG17" s="396"/>
      <c r="AH17" s="396"/>
      <c r="AI17" s="396">
        <v>0.5</v>
      </c>
      <c r="AJ17" s="396"/>
      <c r="AK17" s="396"/>
      <c r="AL17" s="396"/>
      <c r="AM17" s="396">
        <v>0.55000000000000004</v>
      </c>
      <c r="AN17" s="396"/>
      <c r="AO17" s="396"/>
      <c r="AP17" s="396"/>
      <c r="AQ17" s="396">
        <v>0.7</v>
      </c>
      <c r="AR17" s="396"/>
      <c r="AS17" s="396"/>
      <c r="AT17" s="396"/>
      <c r="AU17" s="396">
        <v>0.8</v>
      </c>
      <c r="AV17" s="396"/>
      <c r="AW17" s="396"/>
      <c r="AX17" s="396"/>
      <c r="AY17" s="396">
        <v>0.93</v>
      </c>
      <c r="AZ17" s="396"/>
      <c r="BA17" s="396"/>
      <c r="BB17" s="396"/>
      <c r="BC17" s="396">
        <v>0.97</v>
      </c>
      <c r="BD17" s="396"/>
      <c r="BE17" s="396"/>
      <c r="BF17" s="396"/>
      <c r="BG17" s="396">
        <f t="shared" ref="BG17" si="0">26/26</f>
        <v>1</v>
      </c>
      <c r="BH17" s="396"/>
      <c r="BI17" s="396"/>
      <c r="BJ17" s="396"/>
    </row>
    <row r="18" spans="2:62" ht="15" customHeight="1">
      <c r="B18" s="15" t="s">
        <v>22</v>
      </c>
      <c r="C18" s="396">
        <v>0.05</v>
      </c>
      <c r="D18" s="396"/>
      <c r="E18" s="396"/>
      <c r="F18" s="396"/>
      <c r="G18" s="396">
        <v>0.1</v>
      </c>
      <c r="H18" s="396"/>
      <c r="I18" s="396"/>
      <c r="J18" s="396"/>
      <c r="K18" s="396">
        <v>0.2</v>
      </c>
      <c r="L18" s="396"/>
      <c r="M18" s="396"/>
      <c r="N18" s="396"/>
      <c r="O18" s="396">
        <v>0.25</v>
      </c>
      <c r="P18" s="396"/>
      <c r="Q18" s="396"/>
      <c r="R18" s="396"/>
      <c r="S18" s="396">
        <v>0.3</v>
      </c>
      <c r="T18" s="396"/>
      <c r="U18" s="396"/>
      <c r="V18" s="396"/>
      <c r="W18" s="396">
        <v>0.25</v>
      </c>
      <c r="X18" s="396"/>
      <c r="Y18" s="396"/>
      <c r="Z18" s="396"/>
      <c r="AA18" s="396">
        <v>0.25</v>
      </c>
      <c r="AB18" s="396"/>
      <c r="AC18" s="396"/>
      <c r="AD18" s="396"/>
      <c r="AE18" s="396">
        <v>0.25</v>
      </c>
      <c r="AF18" s="396"/>
      <c r="AG18" s="396"/>
      <c r="AH18" s="396"/>
      <c r="AI18" s="396">
        <v>0.25</v>
      </c>
      <c r="AJ18" s="396"/>
      <c r="AK18" s="396"/>
      <c r="AL18" s="396"/>
      <c r="AM18" s="396">
        <v>0.25</v>
      </c>
      <c r="AN18" s="396"/>
      <c r="AO18" s="396"/>
      <c r="AP18" s="396"/>
      <c r="AQ18" s="396">
        <v>0.25</v>
      </c>
      <c r="AR18" s="396"/>
      <c r="AS18" s="396"/>
      <c r="AT18" s="396"/>
      <c r="AU18" s="396">
        <v>0.25</v>
      </c>
      <c r="AV18" s="396"/>
      <c r="AW18" s="396"/>
      <c r="AX18" s="396"/>
      <c r="AY18" s="396">
        <v>0.25</v>
      </c>
      <c r="AZ18" s="396"/>
      <c r="BA18" s="396"/>
      <c r="BB18" s="396"/>
      <c r="BC18" s="396">
        <v>0.25</v>
      </c>
      <c r="BD18" s="396"/>
      <c r="BE18" s="396"/>
      <c r="BF18" s="396"/>
      <c r="BG18" s="396">
        <v>0.25</v>
      </c>
      <c r="BH18" s="396"/>
      <c r="BI18" s="396"/>
      <c r="BJ18" s="396"/>
    </row>
    <row r="19" spans="2:62" ht="15.5">
      <c r="H19" s="18"/>
      <c r="I19" s="18"/>
      <c r="J19" s="18"/>
      <c r="K19" s="18"/>
      <c r="L19" s="17"/>
      <c r="M19" s="17"/>
      <c r="N19" s="17"/>
      <c r="O19" s="17"/>
    </row>
    <row r="21" spans="2:62" s="5" customFormat="1" ht="38.25" customHeight="1">
      <c r="B21" s="129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62" ht="50.15" customHeight="1">
      <c r="B22" s="19">
        <v>44582</v>
      </c>
      <c r="C22" s="421" t="s">
        <v>58</v>
      </c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3"/>
      <c r="O22" s="421"/>
      <c r="P22" s="422"/>
      <c r="Q22" s="422"/>
      <c r="R22" s="422"/>
      <c r="S22" s="422"/>
      <c r="T22" s="422"/>
      <c r="U22" s="422"/>
      <c r="V22" s="423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62" ht="50.15" customHeight="1">
      <c r="B23" s="16" t="s">
        <v>144</v>
      </c>
      <c r="C23" s="421" t="s">
        <v>145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3"/>
      <c r="O23" s="421"/>
      <c r="P23" s="422"/>
      <c r="Q23" s="422"/>
      <c r="R23" s="422"/>
      <c r="S23" s="422"/>
      <c r="T23" s="422"/>
      <c r="U23" s="422"/>
      <c r="V23" s="423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62" ht="50.15" customHeight="1">
      <c r="B24" s="16">
        <v>44641</v>
      </c>
      <c r="C24" s="421" t="s">
        <v>145</v>
      </c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3"/>
      <c r="O24" s="421"/>
      <c r="P24" s="422"/>
      <c r="Q24" s="422"/>
      <c r="R24" s="422"/>
      <c r="S24" s="422"/>
      <c r="T24" s="422"/>
      <c r="U24" s="422"/>
      <c r="V24" s="423"/>
    </row>
    <row r="25" spans="2:62" ht="60" customHeight="1">
      <c r="B25" s="16">
        <v>44672</v>
      </c>
      <c r="C25" s="421" t="s">
        <v>145</v>
      </c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3"/>
      <c r="O25" s="421"/>
      <c r="P25" s="422"/>
      <c r="Q25" s="422"/>
      <c r="R25" s="422"/>
      <c r="S25" s="422"/>
      <c r="T25" s="422"/>
      <c r="U25" s="422"/>
      <c r="V25" s="423"/>
    </row>
    <row r="26" spans="2:62" ht="61.5" customHeight="1">
      <c r="B26" s="16" t="s">
        <v>180</v>
      </c>
      <c r="C26" s="421" t="s">
        <v>145</v>
      </c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3"/>
      <c r="O26" s="421"/>
      <c r="P26" s="422"/>
      <c r="Q26" s="422"/>
      <c r="R26" s="422"/>
      <c r="S26" s="422"/>
      <c r="T26" s="422"/>
      <c r="U26" s="422"/>
      <c r="V26" s="423"/>
    </row>
  </sheetData>
  <mergeCells count="58"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  <mergeCell ref="BC18:BF18"/>
    <mergeCell ref="BG18:BJ18"/>
    <mergeCell ref="C21:N21"/>
    <mergeCell ref="O21:V21"/>
    <mergeCell ref="AE18:AH18"/>
    <mergeCell ref="AI18:AL18"/>
    <mergeCell ref="AM18:AP18"/>
    <mergeCell ref="AQ18:AT18"/>
    <mergeCell ref="AU18:AX18"/>
    <mergeCell ref="AY18:BB18"/>
    <mergeCell ref="BG17:BJ17"/>
    <mergeCell ref="C18:F18"/>
    <mergeCell ref="G18:J18"/>
    <mergeCell ref="K18:N18"/>
    <mergeCell ref="O18:R18"/>
    <mergeCell ref="S18:V18"/>
    <mergeCell ref="W18:Z18"/>
    <mergeCell ref="AA18:AD18"/>
    <mergeCell ref="AI17:AL17"/>
    <mergeCell ref="AM17:AP17"/>
    <mergeCell ref="AQ17:AT17"/>
    <mergeCell ref="AU17:AX17"/>
    <mergeCell ref="AY17:BB17"/>
    <mergeCell ref="BC17:BF17"/>
    <mergeCell ref="C17:F17"/>
    <mergeCell ref="G17:J17"/>
    <mergeCell ref="K17:N17"/>
    <mergeCell ref="O17:R17"/>
    <mergeCell ref="S17:V17"/>
    <mergeCell ref="W17:Z17"/>
    <mergeCell ref="AA17:AD17"/>
    <mergeCell ref="AE17:AH17"/>
    <mergeCell ref="AM16:AP16"/>
    <mergeCell ref="AQ16:AT16"/>
    <mergeCell ref="AU16:AX16"/>
    <mergeCell ref="AY16:BB16"/>
    <mergeCell ref="BC16:BF16"/>
    <mergeCell ref="BG16:BJ16"/>
    <mergeCell ref="A1:BJ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C9F-40C3-4576-B529-AF3CD23533B2}">
  <dimension ref="A1:BB26"/>
  <sheetViews>
    <sheetView zoomScale="80" zoomScaleNormal="80" workbookViewId="0">
      <selection activeCell="BE13" sqref="BE13"/>
    </sheetView>
  </sheetViews>
  <sheetFormatPr defaultRowHeight="14.5"/>
  <cols>
    <col min="1" max="1" width="3.1796875" customWidth="1"/>
    <col min="2" max="2" width="12.26953125" customWidth="1"/>
    <col min="3" max="54" width="2.7265625" customWidth="1"/>
  </cols>
  <sheetData>
    <row r="1" spans="1:54" ht="39.75" customHeight="1">
      <c r="A1" s="403" t="s">
        <v>202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</row>
    <row r="2" spans="1:54" ht="30.75" customHeight="1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</row>
    <row r="16" spans="1:54" ht="18">
      <c r="C16" s="405" t="s">
        <v>147</v>
      </c>
      <c r="D16" s="406"/>
      <c r="E16" s="406"/>
      <c r="F16" s="407"/>
      <c r="G16" s="405" t="s">
        <v>172</v>
      </c>
      <c r="H16" s="406"/>
      <c r="I16" s="406"/>
      <c r="J16" s="407"/>
      <c r="K16" s="405" t="s">
        <v>180</v>
      </c>
      <c r="L16" s="406"/>
      <c r="M16" s="406"/>
      <c r="N16" s="407"/>
      <c r="O16" s="405" t="s">
        <v>181</v>
      </c>
      <c r="P16" s="406"/>
      <c r="Q16" s="406"/>
      <c r="R16" s="407"/>
      <c r="S16" s="405" t="s">
        <v>187</v>
      </c>
      <c r="T16" s="406"/>
      <c r="U16" s="406"/>
      <c r="V16" s="407"/>
      <c r="W16" s="405" t="s">
        <v>140</v>
      </c>
      <c r="X16" s="406"/>
      <c r="Y16" s="406"/>
      <c r="Z16" s="407"/>
      <c r="AA16" s="405" t="s">
        <v>186</v>
      </c>
      <c r="AB16" s="406"/>
      <c r="AC16" s="406"/>
      <c r="AD16" s="407"/>
      <c r="AE16" s="405" t="s">
        <v>142</v>
      </c>
      <c r="AF16" s="406"/>
      <c r="AG16" s="406"/>
      <c r="AH16" s="407"/>
      <c r="AI16" s="405" t="s">
        <v>183</v>
      </c>
      <c r="AJ16" s="406"/>
      <c r="AK16" s="406"/>
      <c r="AL16" s="407"/>
      <c r="AM16" s="405" t="s">
        <v>146</v>
      </c>
      <c r="AN16" s="406"/>
      <c r="AO16" s="406"/>
      <c r="AP16" s="407"/>
      <c r="AQ16" s="405" t="s">
        <v>164</v>
      </c>
      <c r="AR16" s="406"/>
      <c r="AS16" s="406"/>
      <c r="AT16" s="407"/>
      <c r="AU16" s="397" t="s">
        <v>153</v>
      </c>
      <c r="AV16" s="398"/>
      <c r="AW16" s="398"/>
      <c r="AX16" s="398"/>
      <c r="AY16" s="397" t="s">
        <v>182</v>
      </c>
      <c r="AZ16" s="398"/>
      <c r="BA16" s="398"/>
      <c r="BB16" s="398"/>
    </row>
    <row r="17" spans="2:54" ht="18">
      <c r="B17" s="15" t="s">
        <v>4</v>
      </c>
      <c r="C17" s="396">
        <v>0.05</v>
      </c>
      <c r="D17" s="396"/>
      <c r="E17" s="396"/>
      <c r="F17" s="396"/>
      <c r="G17" s="396">
        <v>0.1</v>
      </c>
      <c r="H17" s="396"/>
      <c r="I17" s="396"/>
      <c r="J17" s="396"/>
      <c r="K17" s="396">
        <v>0.2</v>
      </c>
      <c r="L17" s="396"/>
      <c r="M17" s="396"/>
      <c r="N17" s="396"/>
      <c r="O17" s="396">
        <v>0.25</v>
      </c>
      <c r="P17" s="396"/>
      <c r="Q17" s="396"/>
      <c r="R17" s="396"/>
      <c r="S17" s="396">
        <v>0.3</v>
      </c>
      <c r="T17" s="396"/>
      <c r="U17" s="396"/>
      <c r="V17" s="396"/>
      <c r="W17" s="396">
        <v>0.35</v>
      </c>
      <c r="X17" s="396"/>
      <c r="Y17" s="396"/>
      <c r="Z17" s="396"/>
      <c r="AA17" s="396">
        <v>0.4</v>
      </c>
      <c r="AB17" s="396"/>
      <c r="AC17" s="396"/>
      <c r="AD17" s="396"/>
      <c r="AE17" s="396">
        <v>0.45</v>
      </c>
      <c r="AF17" s="396"/>
      <c r="AG17" s="396"/>
      <c r="AH17" s="396"/>
      <c r="AI17" s="396">
        <v>0.5</v>
      </c>
      <c r="AJ17" s="396"/>
      <c r="AK17" s="396"/>
      <c r="AL17" s="396"/>
      <c r="AM17" s="396">
        <v>0.55000000000000004</v>
      </c>
      <c r="AN17" s="396"/>
      <c r="AO17" s="396"/>
      <c r="AP17" s="396"/>
      <c r="AQ17" s="424">
        <v>0.93</v>
      </c>
      <c r="AR17" s="425"/>
      <c r="AS17" s="425"/>
      <c r="AT17" s="426"/>
      <c r="AU17" s="396">
        <v>0.97</v>
      </c>
      <c r="AV17" s="396"/>
      <c r="AW17" s="396"/>
      <c r="AX17" s="396"/>
      <c r="AY17" s="396">
        <f t="shared" ref="AY17" si="0">26/26</f>
        <v>1</v>
      </c>
      <c r="AZ17" s="396"/>
      <c r="BA17" s="396"/>
      <c r="BB17" s="396"/>
    </row>
    <row r="18" spans="2:54" ht="15" customHeight="1">
      <c r="B18" s="15" t="s">
        <v>22</v>
      </c>
      <c r="C18" s="396">
        <v>0.05</v>
      </c>
      <c r="D18" s="396"/>
      <c r="E18" s="396"/>
      <c r="F18" s="396"/>
      <c r="G18" s="396">
        <v>0.08</v>
      </c>
      <c r="H18" s="396"/>
      <c r="I18" s="396"/>
      <c r="J18" s="396"/>
      <c r="K18" s="396">
        <v>0.2</v>
      </c>
      <c r="L18" s="396"/>
      <c r="M18" s="396"/>
      <c r="N18" s="396"/>
      <c r="O18" s="396">
        <v>7.0000000000000007E-2</v>
      </c>
      <c r="P18" s="396"/>
      <c r="Q18" s="396"/>
      <c r="R18" s="396"/>
      <c r="S18" s="396">
        <v>7.0000000000000007E-2</v>
      </c>
      <c r="T18" s="396"/>
      <c r="U18" s="396"/>
      <c r="V18" s="396"/>
      <c r="W18" s="396">
        <v>7.0000000000000007E-2</v>
      </c>
      <c r="X18" s="396"/>
      <c r="Y18" s="396"/>
      <c r="Z18" s="396"/>
      <c r="AA18" s="396">
        <v>7.0000000000000007E-2</v>
      </c>
      <c r="AB18" s="396"/>
      <c r="AC18" s="396"/>
      <c r="AD18" s="396"/>
      <c r="AE18" s="396">
        <v>7.0000000000000007E-2</v>
      </c>
      <c r="AF18" s="396"/>
      <c r="AG18" s="396"/>
      <c r="AH18" s="396"/>
      <c r="AI18" s="396">
        <v>7.0000000000000007E-2</v>
      </c>
      <c r="AJ18" s="396"/>
      <c r="AK18" s="396"/>
      <c r="AL18" s="396"/>
      <c r="AM18" s="396">
        <v>7.0000000000000007E-2</v>
      </c>
      <c r="AN18" s="396"/>
      <c r="AO18" s="396"/>
      <c r="AP18" s="396"/>
      <c r="AQ18" s="424">
        <v>7.0000000000000007E-2</v>
      </c>
      <c r="AR18" s="425"/>
      <c r="AS18" s="425"/>
      <c r="AT18" s="426"/>
      <c r="AU18" s="396">
        <v>7.0000000000000007E-2</v>
      </c>
      <c r="AV18" s="396"/>
      <c r="AW18" s="396"/>
      <c r="AX18" s="396"/>
      <c r="AY18" s="396">
        <v>7.0000000000000007E-2</v>
      </c>
      <c r="AZ18" s="396"/>
      <c r="BA18" s="396"/>
      <c r="BB18" s="396"/>
    </row>
    <row r="19" spans="2:54" ht="15.5">
      <c r="H19" s="18"/>
      <c r="I19" s="18"/>
      <c r="J19" s="18"/>
      <c r="K19" s="18"/>
      <c r="L19" s="17"/>
      <c r="M19" s="17"/>
      <c r="N19" s="17"/>
      <c r="O19" s="17"/>
    </row>
    <row r="21" spans="2:54" s="5" customFormat="1" ht="38.25" customHeight="1">
      <c r="B21" s="129" t="s">
        <v>40</v>
      </c>
      <c r="C21" s="401" t="s">
        <v>41</v>
      </c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1" t="s">
        <v>42</v>
      </c>
      <c r="P21" s="402"/>
      <c r="Q21" s="402"/>
      <c r="R21" s="402"/>
      <c r="S21" s="402"/>
      <c r="T21" s="402"/>
      <c r="U21" s="402"/>
      <c r="V21" s="4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54" ht="50.15" customHeight="1">
      <c r="B22" s="16">
        <v>44641</v>
      </c>
      <c r="C22" s="421" t="s">
        <v>145</v>
      </c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3"/>
      <c r="O22" s="427"/>
      <c r="P22" s="428"/>
      <c r="Q22" s="428"/>
      <c r="R22" s="428"/>
      <c r="S22" s="428"/>
      <c r="T22" s="428"/>
      <c r="U22" s="428"/>
      <c r="V22" s="429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54" ht="50.15" customHeight="1">
      <c r="B23" s="16">
        <v>44672</v>
      </c>
      <c r="C23" s="421" t="s">
        <v>145</v>
      </c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3"/>
      <c r="O23" s="421"/>
      <c r="P23" s="422"/>
      <c r="Q23" s="422"/>
      <c r="R23" s="422"/>
      <c r="S23" s="422"/>
      <c r="T23" s="422"/>
      <c r="U23" s="422"/>
      <c r="V23" s="423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54" ht="50.15" customHeight="1">
      <c r="B24" s="16" t="s">
        <v>180</v>
      </c>
      <c r="C24" s="421" t="s">
        <v>145</v>
      </c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3"/>
      <c r="O24" s="421"/>
      <c r="P24" s="422"/>
      <c r="Q24" s="422"/>
      <c r="R24" s="422"/>
      <c r="S24" s="422"/>
      <c r="T24" s="422"/>
      <c r="U24" s="422"/>
      <c r="V24" s="423"/>
    </row>
    <row r="25" spans="2:54" ht="60" customHeight="1">
      <c r="B25" s="16" t="s">
        <v>181</v>
      </c>
      <c r="C25" s="421" t="s">
        <v>145</v>
      </c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3"/>
      <c r="O25" s="421"/>
      <c r="P25" s="422"/>
      <c r="Q25" s="422"/>
      <c r="R25" s="422"/>
      <c r="S25" s="422"/>
      <c r="T25" s="422"/>
      <c r="U25" s="422"/>
      <c r="V25" s="423"/>
    </row>
    <row r="26" spans="2:54" ht="61.5" customHeight="1">
      <c r="B26" s="16" t="s">
        <v>185</v>
      </c>
      <c r="C26" s="421" t="s">
        <v>145</v>
      </c>
      <c r="D26" s="422"/>
      <c r="E26" s="422"/>
      <c r="F26" s="422"/>
      <c r="G26" s="422"/>
      <c r="H26" s="422"/>
      <c r="I26" s="422"/>
      <c r="J26" s="422"/>
      <c r="K26" s="422"/>
      <c r="L26" s="422"/>
      <c r="M26" s="422"/>
      <c r="N26" s="423"/>
      <c r="O26" s="421"/>
      <c r="P26" s="422"/>
      <c r="Q26" s="422"/>
      <c r="R26" s="422"/>
      <c r="S26" s="422"/>
      <c r="T26" s="422"/>
      <c r="U26" s="422"/>
      <c r="V26" s="423"/>
    </row>
  </sheetData>
  <mergeCells count="52">
    <mergeCell ref="AM18:AP18"/>
    <mergeCell ref="AQ18:AT18"/>
    <mergeCell ref="AU18:AX18"/>
    <mergeCell ref="AY18:BB18"/>
    <mergeCell ref="C26:N26"/>
    <mergeCell ref="O26:V26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W17:Z17"/>
    <mergeCell ref="AE18:AH18"/>
    <mergeCell ref="W18:Z18"/>
    <mergeCell ref="AA18:AD18"/>
    <mergeCell ref="AA17:AD17"/>
    <mergeCell ref="AE17:AH17"/>
    <mergeCell ref="C17:F17"/>
    <mergeCell ref="G17:J17"/>
    <mergeCell ref="K17:N17"/>
    <mergeCell ref="O17:R17"/>
    <mergeCell ref="S17:V17"/>
    <mergeCell ref="AI18:AL18"/>
    <mergeCell ref="C18:F18"/>
    <mergeCell ref="G18:J18"/>
    <mergeCell ref="K18:N18"/>
    <mergeCell ref="O18:R18"/>
    <mergeCell ref="S18:V18"/>
    <mergeCell ref="AY17:BB17"/>
    <mergeCell ref="AM17:AP17"/>
    <mergeCell ref="AQ17:AT17"/>
    <mergeCell ref="AU17:AX17"/>
    <mergeCell ref="AI17:AL17"/>
    <mergeCell ref="A1:BB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 JULI 22</vt:lpstr>
      <vt:lpstr>IPM</vt:lpstr>
      <vt:lpstr>ADVIC</vt:lpstr>
      <vt:lpstr>ASINUSA</vt:lpstr>
      <vt:lpstr>NIFCO</vt:lpstr>
      <vt:lpstr>MII</vt:lpstr>
      <vt:lpstr>TEBEINDO</vt:lpstr>
      <vt:lpstr>TSA</vt:lpstr>
      <vt:lpstr>TGI</vt:lpstr>
      <vt:lpstr>CEMENTAID</vt:lpstr>
      <vt:lpstr>SMU</vt:lpstr>
      <vt:lpstr>MAJUPERKASA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Quality1</cp:lastModifiedBy>
  <cp:lastPrinted>2018-11-06T02:15:14Z</cp:lastPrinted>
  <dcterms:created xsi:type="dcterms:W3CDTF">2016-05-19T03:18:13Z</dcterms:created>
  <dcterms:modified xsi:type="dcterms:W3CDTF">2022-08-16T19:19:03Z</dcterms:modified>
</cp:coreProperties>
</file>