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Z:\BANI\SENTRAL SISTEM BANI\MONTHLY REPORT\"/>
    </mc:Choice>
  </mc:AlternateContent>
  <xr:revisionPtr revIDLastSave="0" documentId="8_{81284E0B-5F03-40C6-A764-134321056C8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ormat" sheetId="3" r:id="rId1"/>
    <sheet name="Contoh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3" l="1"/>
  <c r="G17" i="3"/>
  <c r="G16" i="3" l="1"/>
  <c r="AK15" i="3" l="1"/>
  <c r="AK14" i="3"/>
  <c r="AK16" i="3"/>
  <c r="AK12" i="3"/>
  <c r="G12" i="3"/>
  <c r="AK13" i="3"/>
  <c r="G13" i="3"/>
  <c r="AK17" i="3" l="1"/>
  <c r="AK11" i="3" l="1"/>
  <c r="G11" i="3"/>
  <c r="AK18" i="3" l="1"/>
  <c r="AK10" i="3"/>
  <c r="AK9" i="3"/>
  <c r="L48" i="3"/>
  <c r="M24" i="3" l="1"/>
  <c r="O24" i="3"/>
  <c r="Q24" i="3"/>
  <c r="S24" i="3"/>
  <c r="U24" i="3"/>
  <c r="W24" i="3"/>
  <c r="Y24" i="3"/>
  <c r="AA24" i="3"/>
  <c r="AC24" i="3"/>
  <c r="AE24" i="3"/>
  <c r="AG24" i="3"/>
  <c r="AI24" i="3"/>
  <c r="K24" i="3"/>
  <c r="M39" i="3"/>
  <c r="O39" i="3"/>
  <c r="Q39" i="3"/>
  <c r="S39" i="3"/>
  <c r="U39" i="3"/>
  <c r="W39" i="3"/>
  <c r="Y39" i="3"/>
  <c r="AA39" i="3"/>
  <c r="AC39" i="3"/>
  <c r="AE39" i="3"/>
  <c r="AG39" i="3"/>
  <c r="AI39" i="3"/>
  <c r="K39" i="3"/>
  <c r="M51" i="3"/>
  <c r="O51" i="3"/>
  <c r="Q51" i="3"/>
  <c r="S51" i="3"/>
  <c r="U51" i="3"/>
  <c r="W51" i="3"/>
  <c r="Y51" i="3"/>
  <c r="AA51" i="3"/>
  <c r="AC51" i="3"/>
  <c r="AE51" i="3"/>
  <c r="AG51" i="3"/>
  <c r="AI51" i="3"/>
  <c r="K51" i="3"/>
  <c r="G10" i="3" l="1"/>
  <c r="G9" i="3"/>
  <c r="AJ48" i="3" l="1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K48" i="3"/>
  <c r="AK47" i="3"/>
  <c r="AK46" i="3"/>
  <c r="AK45" i="3"/>
  <c r="AK44" i="3"/>
  <c r="AK43" i="3"/>
  <c r="AK42" i="3"/>
  <c r="AK41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AK35" i="3"/>
  <c r="AK34" i="3"/>
  <c r="AK33" i="3"/>
  <c r="AK32" i="3"/>
  <c r="AK31" i="3"/>
  <c r="AK30" i="3"/>
  <c r="AK29" i="3"/>
  <c r="AK28" i="3"/>
  <c r="AK27" i="3"/>
  <c r="AK26" i="3"/>
  <c r="AJ19" i="3"/>
  <c r="AJ21" i="3" s="1"/>
  <c r="AI19" i="3"/>
  <c r="AI21" i="3" s="1"/>
  <c r="AH19" i="3"/>
  <c r="AH21" i="3" s="1"/>
  <c r="AG19" i="3"/>
  <c r="AG21" i="3" s="1"/>
  <c r="AF19" i="3"/>
  <c r="AF21" i="3" s="1"/>
  <c r="AE19" i="3"/>
  <c r="AE21" i="3" s="1"/>
  <c r="AD19" i="3"/>
  <c r="AD21" i="3" s="1"/>
  <c r="AC19" i="3"/>
  <c r="AC21" i="3" s="1"/>
  <c r="AB19" i="3"/>
  <c r="AB21" i="3" s="1"/>
  <c r="AA19" i="3"/>
  <c r="AA21" i="3" s="1"/>
  <c r="Z19" i="3"/>
  <c r="Z21" i="3" s="1"/>
  <c r="Y19" i="3"/>
  <c r="Y21" i="3" s="1"/>
  <c r="X19" i="3"/>
  <c r="X21" i="3" s="1"/>
  <c r="W19" i="3"/>
  <c r="V19" i="3"/>
  <c r="V21" i="3" s="1"/>
  <c r="U19" i="3"/>
  <c r="U21" i="3" s="1"/>
  <c r="T19" i="3"/>
  <c r="S19" i="3"/>
  <c r="S21" i="3" s="1"/>
  <c r="R19" i="3"/>
  <c r="R21" i="3" s="1"/>
  <c r="Q19" i="3"/>
  <c r="Q21" i="3" s="1"/>
  <c r="P19" i="3"/>
  <c r="P21" i="3" s="1"/>
  <c r="O19" i="3"/>
  <c r="O21" i="3" s="1"/>
  <c r="N19" i="3"/>
  <c r="N21" i="3" s="1"/>
  <c r="M19" i="3"/>
  <c r="M21" i="3" s="1"/>
  <c r="L19" i="3"/>
  <c r="L21" i="3" s="1"/>
  <c r="K19" i="3"/>
  <c r="K21" i="3" s="1"/>
  <c r="AJ20" i="1"/>
  <c r="AJ48" i="1"/>
  <c r="AJ49" i="1"/>
  <c r="AJ45" i="1"/>
  <c r="AJ50" i="1"/>
  <c r="AJ51" i="1"/>
  <c r="AJ47" i="1"/>
  <c r="AJ46" i="1"/>
  <c r="AJ30" i="1"/>
  <c r="AJ31" i="1"/>
  <c r="AJ32" i="1"/>
  <c r="AJ33" i="1"/>
  <c r="AJ35" i="1"/>
  <c r="AJ36" i="1"/>
  <c r="AJ37" i="1"/>
  <c r="AJ38" i="1"/>
  <c r="AJ39" i="1"/>
  <c r="AJ34" i="1"/>
  <c r="AJ29" i="1"/>
  <c r="K57" i="3" l="1"/>
  <c r="K58" i="3" s="1"/>
  <c r="AI57" i="3"/>
  <c r="AI58" i="3" s="1"/>
  <c r="W21" i="3"/>
  <c r="W52" i="3" s="1"/>
  <c r="W54" i="3" s="1"/>
  <c r="T21" i="3"/>
  <c r="S55" i="3" s="1"/>
  <c r="Q52" i="3"/>
  <c r="Q54" i="3" s="1"/>
  <c r="K55" i="3"/>
  <c r="K56" i="3" s="1"/>
  <c r="O52" i="3"/>
  <c r="O54" i="3" s="1"/>
  <c r="AE52" i="3"/>
  <c r="AE54" i="3" s="1"/>
  <c r="M52" i="3"/>
  <c r="M54" i="3" s="1"/>
  <c r="U52" i="3"/>
  <c r="U54" i="3" s="1"/>
  <c r="AC52" i="3"/>
  <c r="AC54" i="3" s="1"/>
  <c r="Y52" i="3"/>
  <c r="Y54" i="3" s="1"/>
  <c r="AG52" i="3"/>
  <c r="AG54" i="3" s="1"/>
  <c r="Q55" i="3"/>
  <c r="AG55" i="3"/>
  <c r="K52" i="3"/>
  <c r="K54" i="3" s="1"/>
  <c r="S52" i="3"/>
  <c r="S54" i="3" s="1"/>
  <c r="AA52" i="3"/>
  <c r="AA54" i="3" s="1"/>
  <c r="AI52" i="3"/>
  <c r="AI54" i="3" s="1"/>
  <c r="AA57" i="3"/>
  <c r="AA58" i="3" s="1"/>
  <c r="AA55" i="3"/>
  <c r="Y55" i="3"/>
  <c r="Y57" i="3"/>
  <c r="Y58" i="3" s="1"/>
  <c r="W57" i="3"/>
  <c r="W58" i="3" s="1"/>
  <c r="W55" i="3"/>
  <c r="O55" i="3"/>
  <c r="O57" i="3"/>
  <c r="O58" i="3" s="1"/>
  <c r="M57" i="3"/>
  <c r="M58" i="3" s="1"/>
  <c r="M55" i="3"/>
  <c r="U57" i="3"/>
  <c r="U58" i="3" s="1"/>
  <c r="U55" i="3"/>
  <c r="AC57" i="3"/>
  <c r="AC58" i="3" s="1"/>
  <c r="AC55" i="3"/>
  <c r="AE57" i="3"/>
  <c r="AE58" i="3" s="1"/>
  <c r="AE55" i="3"/>
  <c r="AI55" i="3"/>
  <c r="Q57" i="3"/>
  <c r="Q58" i="3" s="1"/>
  <c r="AG57" i="3"/>
  <c r="AG58" i="3" s="1"/>
  <c r="W56" i="3" l="1"/>
  <c r="S57" i="3"/>
  <c r="S58" i="3" s="1"/>
  <c r="Q56" i="3"/>
  <c r="AC56" i="3"/>
  <c r="AE56" i="3"/>
  <c r="M56" i="3"/>
  <c r="U56" i="3"/>
  <c r="O56" i="3"/>
  <c r="AI56" i="3"/>
  <c r="Y56" i="3"/>
  <c r="AG56" i="3"/>
  <c r="S56" i="3"/>
  <c r="AA56" i="3"/>
  <c r="AJ19" i="1" l="1"/>
  <c r="G19" i="1"/>
  <c r="F18" i="1"/>
  <c r="F17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K52" i="1"/>
  <c r="J52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AJ10" i="1" l="1"/>
  <c r="AJ11" i="1"/>
  <c r="AJ12" i="1"/>
  <c r="AJ13" i="1"/>
  <c r="AJ14" i="1"/>
  <c r="AJ15" i="1"/>
  <c r="AJ16" i="1"/>
  <c r="AJ17" i="1"/>
  <c r="AJ18" i="1"/>
  <c r="AJ21" i="1"/>
  <c r="AJ9" i="1"/>
  <c r="I34" i="1"/>
  <c r="F34" i="1" s="1"/>
  <c r="I29" i="1"/>
  <c r="F29" i="1" s="1"/>
  <c r="I30" i="1"/>
  <c r="F30" i="1" s="1"/>
  <c r="I31" i="1"/>
  <c r="F31" i="1" s="1"/>
  <c r="I32" i="1"/>
  <c r="F32" i="1" s="1"/>
  <c r="I33" i="1"/>
  <c r="F33" i="1" s="1"/>
  <c r="I35" i="1"/>
  <c r="F35" i="1" s="1"/>
  <c r="I36" i="1"/>
  <c r="F36" i="1" s="1"/>
  <c r="I37" i="1"/>
  <c r="F37" i="1" s="1"/>
  <c r="I38" i="1"/>
  <c r="F38" i="1" s="1"/>
  <c r="I39" i="1"/>
  <c r="F39" i="1" s="1"/>
  <c r="G10" i="1" l="1"/>
  <c r="G11" i="1"/>
  <c r="G12" i="1"/>
  <c r="G13" i="1"/>
  <c r="G14" i="1"/>
  <c r="G15" i="1"/>
  <c r="G16" i="1"/>
  <c r="G17" i="1"/>
  <c r="G18" i="1"/>
  <c r="G9" i="1"/>
  <c r="AI22" i="1"/>
  <c r="AI24" i="1" s="1"/>
  <c r="AH22" i="1"/>
  <c r="AH24" i="1" s="1"/>
  <c r="AH56" i="1" s="1"/>
  <c r="AH58" i="1" s="1"/>
  <c r="AG22" i="1"/>
  <c r="AG24" i="1" s="1"/>
  <c r="AF61" i="1" s="1"/>
  <c r="AF62" i="1" s="1"/>
  <c r="AF22" i="1"/>
  <c r="AF24" i="1" s="1"/>
  <c r="AF56" i="1" s="1"/>
  <c r="AF58" i="1" s="1"/>
  <c r="AE22" i="1"/>
  <c r="AE24" i="1" s="1"/>
  <c r="AD22" i="1"/>
  <c r="AD24" i="1" s="1"/>
  <c r="AD56" i="1" s="1"/>
  <c r="AD58" i="1" s="1"/>
  <c r="AC22" i="1"/>
  <c r="AC24" i="1" s="1"/>
  <c r="AB22" i="1"/>
  <c r="AB24" i="1" s="1"/>
  <c r="AB56" i="1" s="1"/>
  <c r="AB58" i="1" s="1"/>
  <c r="AA22" i="1"/>
  <c r="AA24" i="1" s="1"/>
  <c r="Z22" i="1"/>
  <c r="Z24" i="1" s="1"/>
  <c r="Z56" i="1" s="1"/>
  <c r="Y22" i="1"/>
  <c r="Y24" i="1" s="1"/>
  <c r="X22" i="1"/>
  <c r="X24" i="1" s="1"/>
  <c r="X56" i="1" s="1"/>
  <c r="W22" i="1"/>
  <c r="W24" i="1" s="1"/>
  <c r="V59" i="1" s="1"/>
  <c r="V22" i="1"/>
  <c r="V24" i="1" s="1"/>
  <c r="V56" i="1" s="1"/>
  <c r="U22" i="1"/>
  <c r="U24" i="1" s="1"/>
  <c r="T22" i="1"/>
  <c r="T24" i="1" s="1"/>
  <c r="T56" i="1" s="1"/>
  <c r="S22" i="1"/>
  <c r="S24" i="1" s="1"/>
  <c r="R22" i="1"/>
  <c r="R24" i="1" s="1"/>
  <c r="R56" i="1" s="1"/>
  <c r="Q22" i="1"/>
  <c r="Q24" i="1" s="1"/>
  <c r="P61" i="1" s="1"/>
  <c r="P62" i="1" s="1"/>
  <c r="P22" i="1"/>
  <c r="P24" i="1" s="1"/>
  <c r="P56" i="1" s="1"/>
  <c r="O22" i="1"/>
  <c r="O24" i="1" s="1"/>
  <c r="N22" i="1"/>
  <c r="N24" i="1" s="1"/>
  <c r="N56" i="1" s="1"/>
  <c r="M22" i="1"/>
  <c r="M24" i="1" s="1"/>
  <c r="L61" i="1" s="1"/>
  <c r="L62" i="1" s="1"/>
  <c r="L22" i="1"/>
  <c r="L24" i="1" s="1"/>
  <c r="L56" i="1" s="1"/>
  <c r="L58" i="1" s="1"/>
  <c r="K22" i="1"/>
  <c r="K24" i="1" s="1"/>
  <c r="J61" i="1" s="1"/>
  <c r="J62" i="1" s="1"/>
  <c r="J22" i="1"/>
  <c r="J24" i="1" s="1"/>
  <c r="J56" i="1" s="1"/>
  <c r="J58" i="1" s="1"/>
  <c r="X59" i="1" l="1"/>
  <c r="X60" i="1" s="1"/>
  <c r="X61" i="1"/>
  <c r="X62" i="1" s="1"/>
  <c r="Z61" i="1"/>
  <c r="Z62" i="1" s="1"/>
  <c r="Z59" i="1"/>
  <c r="Z60" i="1" s="1"/>
  <c r="AB61" i="1"/>
  <c r="AB62" i="1" s="1"/>
  <c r="AB59" i="1"/>
  <c r="AB60" i="1" s="1"/>
  <c r="AH61" i="1"/>
  <c r="AH62" i="1" s="1"/>
  <c r="AH59" i="1"/>
  <c r="AH60" i="1" s="1"/>
  <c r="R61" i="1"/>
  <c r="R62" i="1" s="1"/>
  <c r="R59" i="1"/>
  <c r="T59" i="1"/>
  <c r="T60" i="1" s="1"/>
  <c r="T61" i="1"/>
  <c r="T62" i="1" s="1"/>
  <c r="N61" i="1"/>
  <c r="N62" i="1" s="1"/>
  <c r="N59" i="1"/>
  <c r="N60" i="1" s="1"/>
  <c r="AD61" i="1"/>
  <c r="AD62" i="1" s="1"/>
  <c r="AD59" i="1"/>
  <c r="AD60" i="1" s="1"/>
  <c r="AF59" i="1"/>
  <c r="AF60" i="1" s="1"/>
  <c r="P59" i="1"/>
  <c r="P60" i="1" s="1"/>
  <c r="V61" i="1"/>
  <c r="V62" i="1" s="1"/>
  <c r="Z58" i="1"/>
  <c r="X58" i="1"/>
  <c r="V58" i="1"/>
  <c r="V60" i="1"/>
  <c r="T58" i="1"/>
  <c r="R58" i="1"/>
  <c r="R60" i="1"/>
  <c r="P58" i="1"/>
  <c r="N58" i="1"/>
  <c r="L59" i="1"/>
  <c r="L60" i="1" s="1"/>
  <c r="J59" i="1"/>
  <c r="J6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Asus-A442U01</author>
  </authors>
  <commentList>
    <comment ref="AJ7" authorId="0" shapeId="0" xr:uid="{2C1C1113-15B1-41AE-89AC-BBC2AB2EE36A}">
      <text>
        <r>
          <rPr>
            <sz val="14"/>
            <color indexed="81"/>
            <rFont val="Tahoma"/>
            <family val="2"/>
          </rPr>
          <t>Rumus : Tidak Menghitung Sep &amp; Okto</t>
        </r>
      </text>
    </comment>
    <comment ref="AK9" authorId="0" shapeId="0" xr:uid="{2F7D6CFC-722A-4B0D-A85E-C6AFC91EC9EF}">
      <text>
        <r>
          <rPr>
            <b/>
            <sz val="9"/>
            <color indexed="81"/>
            <rFont val="Tahoma"/>
            <family val="2"/>
          </rPr>
          <t>Butuh Kejelasan kontrak</t>
        </r>
      </text>
    </comment>
    <comment ref="AJ27" authorId="0" shapeId="0" xr:uid="{972763C5-2151-4A79-9F8B-A31336FD7A29}">
      <text>
        <r>
          <rPr>
            <sz val="14"/>
            <color indexed="81"/>
            <rFont val="Tahoma"/>
            <family val="2"/>
          </rPr>
          <t>Rumus : Tidak Menghitung Sep &amp; Okto</t>
        </r>
      </text>
    </comment>
  </commentList>
</comments>
</file>

<file path=xl/sharedStrings.xml><?xml version="1.0" encoding="utf-8"?>
<sst xmlns="http://schemas.openxmlformats.org/spreadsheetml/2006/main" count="373" uniqueCount="127">
  <si>
    <t>Konsultan</t>
  </si>
  <si>
    <t>No</t>
  </si>
  <si>
    <t>Client</t>
  </si>
  <si>
    <t>Project</t>
  </si>
  <si>
    <t>Plan</t>
  </si>
  <si>
    <t>Aktual</t>
  </si>
  <si>
    <t>Mandays</t>
  </si>
  <si>
    <t>Kontrak</t>
  </si>
  <si>
    <t>Terpakai</t>
  </si>
  <si>
    <t>Progress</t>
  </si>
  <si>
    <t>Up Grading Integrasi IATF 16949:2016, ISO 9001:2015 &amp; ISO 14001:2015</t>
  </si>
  <si>
    <t>IATF 16949:2016</t>
  </si>
  <si>
    <t>IHT IATF 16949:2016</t>
  </si>
  <si>
    <t xml:space="preserve">Tgl Update </t>
  </si>
  <si>
    <t>Tandem IATF 16949:2016</t>
  </si>
  <si>
    <t>ISO 9001:2015</t>
  </si>
  <si>
    <t>Audit IATF 2 MD di W1 September</t>
  </si>
  <si>
    <t>TOTAL</t>
  </si>
  <si>
    <t>BULAN</t>
  </si>
  <si>
    <t>PT Meira</t>
  </si>
  <si>
    <t>Okt 18</t>
  </si>
  <si>
    <t>Des 18</t>
  </si>
  <si>
    <t>Iswara Karsa P</t>
  </si>
  <si>
    <t>PT Meiwa</t>
  </si>
  <si>
    <t>PT Mesin Isuzu Indonesia</t>
  </si>
  <si>
    <t>Century Batteray</t>
  </si>
  <si>
    <t>PT Samudra Logistik</t>
  </si>
  <si>
    <t>Tunggu closed dari Badan Sertifikasi</t>
  </si>
  <si>
    <t>Tim Internal Mau Audit dari Head Quarter di Oktober, Meeting Internal terkait schedule lanjutan dan informasi di Nop 2018</t>
  </si>
  <si>
    <t>Audit IATF 2 MD di W2 Nop 2018 (Yasin, Rofii)</t>
  </si>
  <si>
    <t>PT ToyoBesq</t>
  </si>
  <si>
    <t>PT Mitsui</t>
  </si>
  <si>
    <t>PT Sagami Indonesia</t>
  </si>
  <si>
    <t>PT Toyo Denso</t>
  </si>
  <si>
    <t>Act</t>
  </si>
  <si>
    <t>:  05 Nop 2018</t>
  </si>
  <si>
    <t>A. Progress Client</t>
  </si>
  <si>
    <t>Activity</t>
  </si>
  <si>
    <t>C. Non Chargable : Buat Report di Kantor, Ikut Persentasi Sales, Meeting di Kantor, Program Kerja Perusahaan, Ikut Training</t>
  </si>
  <si>
    <t>B. Chargable : Team Project / IHT / Audit Konsultan</t>
  </si>
  <si>
    <t>Remark</t>
  </si>
  <si>
    <t>Need Help</t>
  </si>
  <si>
    <t>All Mandays</t>
  </si>
  <si>
    <t>Actual</t>
  </si>
  <si>
    <t>Progress Report Client and Loading</t>
  </si>
  <si>
    <t>Total Plan</t>
  </si>
  <si>
    <t>: Iswara Karsa P</t>
  </si>
  <si>
    <t>D. GRAFIK LOADING dan PERFORMANCE KONSULTAN :</t>
  </si>
  <si>
    <t>Mandays Planning</t>
  </si>
  <si>
    <t>Mandyas Actual</t>
  </si>
  <si>
    <t>Chargable Mandays</t>
  </si>
  <si>
    <t>T
O
T
A
L</t>
  </si>
  <si>
    <t>MD All Client</t>
  </si>
  <si>
    <t>MD Konsultan Owner</t>
  </si>
  <si>
    <t>MD Konsultan Other</t>
  </si>
  <si>
    <t>Mandays Standard (Hari Kerja Sebulan)</t>
  </si>
  <si>
    <t>% Actual  vs  Plan</t>
  </si>
  <si>
    <t>% Plan  vs  Standard</t>
  </si>
  <si>
    <t>% Chargable  vs  Standard</t>
  </si>
  <si>
    <t>Target % Chargable  vs  Standard</t>
  </si>
  <si>
    <t>- Meeting antar Marketing dengan HK Pati
- Meeting masalah infrastruktur 14001 dengan Top Manajemen</t>
  </si>
  <si>
    <t>Meeting pembahasan schedule di Nop karena ganti Penanggung Jawab Program di tanggal 12 Nop 2018</t>
  </si>
  <si>
    <t>- Meeting dengan Manajemen bersama Marketing</t>
  </si>
  <si>
    <t>Produksi mulai April 2017 kosong, tidak mau sertifikasi</t>
  </si>
  <si>
    <t>- Meeting closed project, telpon dari marketing ke BSP</t>
  </si>
  <si>
    <t>- Perpanjangan sampai kapan, telpon ke Sanwa</t>
  </si>
  <si>
    <t>ISO 14001 &amp; IATF 16949:2016</t>
  </si>
  <si>
    <t>IHT QCC</t>
  </si>
  <si>
    <t>Trn IATF 16949:2016 &amp; APQP</t>
  </si>
  <si>
    <t>IHT PFMEA &amp; MSA</t>
  </si>
  <si>
    <t>Trn IA Intergrasi ISO 9001, 45001, 14001</t>
  </si>
  <si>
    <t>IHT MSA</t>
  </si>
  <si>
    <t>IHT APQP &amp; PPAP, FMEA, SPC, MSA</t>
  </si>
  <si>
    <t>IHT Awarness IATF 16949:2016</t>
  </si>
  <si>
    <t>IHT SPC</t>
  </si>
  <si>
    <t>Meeting Manajemen</t>
  </si>
  <si>
    <t>Membuat Laporan Client</t>
  </si>
  <si>
    <t>Mengerjakan Action Plan Devisi dan Pribadi</t>
  </si>
  <si>
    <t>SUDAH LULUS</t>
  </si>
  <si>
    <t>PT Nifco Indonesia</t>
  </si>
  <si>
    <t>PT Surya Multindo Industri</t>
  </si>
  <si>
    <t>PT National Assemblers</t>
  </si>
  <si>
    <t>PT Super Steel Karawang</t>
  </si>
  <si>
    <t>PT Sanwa Screen</t>
  </si>
  <si>
    <t>PT Art Piston Indonesia</t>
  </si>
  <si>
    <t>PT Baja Satya Pratama</t>
  </si>
  <si>
    <t>PT F Tech</t>
  </si>
  <si>
    <t>PT HK PATI</t>
  </si>
  <si>
    <t>Persentasi dengan Sales</t>
  </si>
  <si>
    <t>Lain-Lain</t>
  </si>
  <si>
    <t>- Infrastruktur ISO 14001 masih belum terpenuhi dan harus di buatkan, membuat kesepakatan reschedule. Sertfikasi ISO 9001:2015 lebih dahulu</t>
  </si>
  <si>
    <t>Ikut Training QCC</t>
  </si>
  <si>
    <t>Kantor SS</t>
  </si>
  <si>
    <t>:  SYA'BANI ABDULLAH AMIR</t>
  </si>
  <si>
    <t>ISO 14001:2015</t>
  </si>
  <si>
    <t xml:space="preserve">Total Actual </t>
  </si>
  <si>
    <t>ISO 45001:2018</t>
  </si>
  <si>
    <t>Action Plan</t>
  </si>
  <si>
    <t>Status</t>
  </si>
  <si>
    <t xml:space="preserve">Aktual Progres </t>
  </si>
  <si>
    <t>Dharma Control Cable</t>
  </si>
  <si>
    <t>PT BS Indonesia</t>
  </si>
  <si>
    <t>HK PATI</t>
  </si>
  <si>
    <t>PT Softex Indonesia</t>
  </si>
  <si>
    <t>ISO 14001:2015, ISO 9001, ISO 45001, SMK3 PP50 Tahun 2012</t>
  </si>
  <si>
    <t>PT Inter Aneka Lestari Kimia</t>
  </si>
  <si>
    <t>SMK3 PP50 Tahun 2012</t>
  </si>
  <si>
    <t>Sementara stop konsultasi karena korona, belum bisa online. Pelaksanaan selanjutnya akan di info dari DCI --&gt; Mulai November 2020</t>
  </si>
  <si>
    <t>Sementara stop konsultasi karena korona, belum bisa online. Pelaksanaan selanjutnya akan di info dari BS Indonesia</t>
  </si>
  <si>
    <t>:  Juni 2022</t>
  </si>
  <si>
    <t>Juni 2022</t>
  </si>
  <si>
    <t>Juli 2022</t>
  </si>
  <si>
    <t>Agustus 2022</t>
  </si>
  <si>
    <t>Oktober 2022</t>
  </si>
  <si>
    <t>Desember 2022</t>
  </si>
  <si>
    <t>Januari 2023</t>
  </si>
  <si>
    <t>Februari 2023</t>
  </si>
  <si>
    <t>Maret 2023</t>
  </si>
  <si>
    <t>Mei 2023</t>
  </si>
  <si>
    <t>Juni 2023</t>
  </si>
  <si>
    <t>PT Yachiyo Trimitra Indonesia</t>
  </si>
  <si>
    <t>PT LAFI</t>
  </si>
  <si>
    <t>PT Furukawa Indomobil Battery</t>
  </si>
  <si>
    <t>PT Indomatsumoto Dies &amp; Press</t>
  </si>
  <si>
    <t>PT MAPI</t>
  </si>
  <si>
    <t>Training Internal Audit</t>
  </si>
  <si>
    <t>Commuterline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</si>
</sst>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9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4"/>
      <color theme="1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"/>
      <scheme val="minor"/>
    </font>
    <font>
      <b/>
      <sz val="12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Adobe Gothic Std B"/>
    </font>
    <font>
      <b/>
      <sz val="22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2"/>
      <name val="Calibri"/>
      <family val="2"/>
      <charset val="1"/>
      <scheme val="minor"/>
    </font>
    <font>
      <b/>
      <sz val="10"/>
      <color theme="1"/>
      <name val="Calibri"/>
      <family val="2"/>
    </font>
    <font>
      <b/>
      <sz val="10"/>
      <name val="Calibri"/>
      <family val="2"/>
    </font>
    <font>
      <sz val="14"/>
      <color indexed="81"/>
      <name val="Tahoma"/>
      <family val="2"/>
    </font>
    <font>
      <sz val="8"/>
      <name val="Calibri"/>
      <family val="2"/>
      <charset val="1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FF00"/>
        <bgColor indexed="64"/>
      </patternFill>
    </fill>
  </fills>
  <borders count="1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rgb="FF0000FF"/>
      </left>
      <right style="double">
        <color rgb="FF0000FF"/>
      </right>
      <top style="thin">
        <color indexed="64"/>
      </top>
      <bottom style="thin">
        <color indexed="64"/>
      </bottom>
      <diagonal/>
    </border>
    <border>
      <left style="double">
        <color rgb="FF0000FF"/>
      </left>
      <right/>
      <top style="thin">
        <color indexed="64"/>
      </top>
      <bottom style="thin">
        <color indexed="64"/>
      </bottom>
      <diagonal/>
    </border>
    <border>
      <left/>
      <right style="double">
        <color rgb="FF0000FF"/>
      </right>
      <top style="thin">
        <color indexed="64"/>
      </top>
      <bottom style="thin">
        <color indexed="64"/>
      </bottom>
      <diagonal/>
    </border>
    <border>
      <left style="double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rgb="FF0000FF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rgb="FF0000FF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rgb="FF0000FF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rgb="FF0000FF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rgb="FF0000FF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double">
        <color rgb="FF0000FF"/>
      </right>
      <top style="thin">
        <color indexed="64"/>
      </top>
      <bottom style="thin">
        <color indexed="64"/>
      </bottom>
      <diagonal/>
    </border>
    <border>
      <left style="double">
        <color rgb="FF0000FF"/>
      </left>
      <right/>
      <top style="thin">
        <color indexed="64"/>
      </top>
      <bottom/>
      <diagonal/>
    </border>
    <border>
      <left style="double">
        <color rgb="FF0000FF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double">
        <color rgb="FF0000FF"/>
      </right>
      <top style="thin">
        <color indexed="64"/>
      </top>
      <bottom/>
      <diagonal/>
    </border>
    <border>
      <left style="hair">
        <color indexed="64"/>
      </left>
      <right style="double">
        <color rgb="FF0000FF"/>
      </right>
      <top style="medium">
        <color indexed="64"/>
      </top>
      <bottom style="thin">
        <color indexed="64"/>
      </bottom>
      <diagonal/>
    </border>
    <border>
      <left style="double">
        <color rgb="FF0000FF"/>
      </left>
      <right/>
      <top/>
      <bottom style="thin">
        <color indexed="64"/>
      </bottom>
      <diagonal/>
    </border>
    <border>
      <left style="hair">
        <color indexed="64"/>
      </left>
      <right style="double">
        <color rgb="FF0000FF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rgb="FF0000FF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0000FF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rgb="FF0000FF"/>
      </right>
      <top style="thin">
        <color indexed="64"/>
      </top>
      <bottom style="medium">
        <color indexed="64"/>
      </bottom>
      <diagonal/>
    </border>
    <border>
      <left style="double">
        <color rgb="FF0000FF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double">
        <color rgb="FF0000FF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ouble">
        <color rgb="FF0000FF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double">
        <color rgb="FF0000FF"/>
      </right>
      <top/>
      <bottom style="medium">
        <color indexed="64"/>
      </bottom>
      <diagonal/>
    </border>
    <border>
      <left/>
      <right style="double">
        <color rgb="FF0000FF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rgb="FF0000FF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rgb="FF0000FF"/>
      </left>
      <right style="double">
        <color rgb="FF0000FF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rgb="FF0000FF"/>
      </left>
      <right/>
      <top style="thin">
        <color indexed="64"/>
      </top>
      <bottom style="medium">
        <color theme="1"/>
      </bottom>
      <diagonal/>
    </border>
    <border>
      <left style="hair">
        <color indexed="64"/>
      </left>
      <right style="double">
        <color rgb="FF0000FF"/>
      </right>
      <top style="thin">
        <color indexed="64"/>
      </top>
      <bottom style="medium">
        <color theme="1"/>
      </bottom>
      <diagonal/>
    </border>
    <border>
      <left style="double">
        <color rgb="FF0000FF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double">
        <color rgb="FF0000FF"/>
      </left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double">
        <color rgb="FF0000FF"/>
      </top>
      <bottom style="thin">
        <color indexed="64"/>
      </bottom>
      <diagonal/>
    </border>
    <border>
      <left/>
      <right/>
      <top style="double">
        <color rgb="FF0000FF"/>
      </top>
      <bottom style="thin">
        <color indexed="64"/>
      </bottom>
      <diagonal/>
    </border>
    <border>
      <left style="thin">
        <color indexed="64"/>
      </left>
      <right/>
      <top style="double">
        <color rgb="FF0000FF"/>
      </top>
      <bottom style="thin">
        <color indexed="64"/>
      </bottom>
      <diagonal/>
    </border>
    <border>
      <left/>
      <right style="medium">
        <color indexed="64"/>
      </right>
      <top style="double">
        <color rgb="FF0000FF"/>
      </top>
      <bottom style="thin">
        <color indexed="64"/>
      </bottom>
      <diagonal/>
    </border>
    <border>
      <left style="double">
        <color rgb="FF0000FF"/>
      </left>
      <right style="thin">
        <color indexed="64"/>
      </right>
      <top style="medium">
        <color indexed="64"/>
      </top>
      <bottom/>
      <diagonal/>
    </border>
    <border>
      <left style="double">
        <color rgb="FF0000FF"/>
      </left>
      <right style="hair">
        <color indexed="64"/>
      </right>
      <top style="medium">
        <color auto="1"/>
      </top>
      <bottom style="thin">
        <color auto="1"/>
      </bottom>
      <diagonal/>
    </border>
    <border>
      <left style="double">
        <color rgb="FF0000FF"/>
      </left>
      <right style="hair">
        <color indexed="64"/>
      </right>
      <top style="thin">
        <color auto="1"/>
      </top>
      <bottom style="thin">
        <color auto="1"/>
      </bottom>
      <diagonal/>
    </border>
    <border>
      <left style="double">
        <color rgb="FF0000FF"/>
      </left>
      <right style="hair">
        <color indexed="64"/>
      </right>
      <top style="thin">
        <color auto="1"/>
      </top>
      <bottom style="medium">
        <color auto="1"/>
      </bottom>
      <diagonal/>
    </border>
    <border>
      <left style="double">
        <color rgb="FF0000FF"/>
      </left>
      <right/>
      <top/>
      <bottom/>
      <diagonal/>
    </border>
    <border>
      <left/>
      <right style="double">
        <color rgb="FF0000FF"/>
      </right>
      <top style="medium">
        <color indexed="64"/>
      </top>
      <bottom style="medium">
        <color indexed="64"/>
      </bottom>
      <diagonal/>
    </border>
    <border>
      <left style="double">
        <color rgb="FF0000FF"/>
      </left>
      <right style="thin">
        <color auto="1"/>
      </right>
      <top style="double">
        <color rgb="FF0000FF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uble">
        <color rgb="FF0000FF"/>
      </top>
      <bottom style="thin">
        <color indexed="64"/>
      </bottom>
      <diagonal/>
    </border>
    <border>
      <left/>
      <right style="double">
        <color rgb="FF0000FF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rgb="FF0000FF"/>
      </right>
      <top/>
      <bottom style="thin">
        <color indexed="64"/>
      </bottom>
      <diagonal/>
    </border>
    <border>
      <left style="thin">
        <color indexed="64"/>
      </left>
      <right style="double">
        <color rgb="FF0000FF"/>
      </right>
      <top/>
      <bottom style="thin">
        <color indexed="64"/>
      </bottom>
      <diagonal/>
    </border>
    <border>
      <left/>
      <right style="double">
        <color rgb="FF0000FF"/>
      </right>
      <top/>
      <bottom/>
      <diagonal/>
    </border>
    <border>
      <left style="double">
        <color rgb="FF0000FF"/>
      </left>
      <right/>
      <top/>
      <bottom style="medium">
        <color indexed="64"/>
      </bottom>
      <diagonal/>
    </border>
    <border>
      <left style="hair">
        <color theme="1"/>
      </left>
      <right style="double">
        <color rgb="FF0000FF"/>
      </right>
      <top style="medium">
        <color theme="1"/>
      </top>
      <bottom style="medium">
        <color indexed="64"/>
      </bottom>
      <diagonal/>
    </border>
    <border>
      <left style="double">
        <color rgb="FF0000FF"/>
      </left>
      <right style="double">
        <color rgb="FF0000FF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theme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rgb="FF0000FF"/>
      </right>
      <top/>
      <bottom style="medium">
        <color indexed="64"/>
      </bottom>
      <diagonal/>
    </border>
    <border>
      <left style="hair">
        <color indexed="64"/>
      </left>
      <right style="double">
        <color rgb="FF0000FF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rgb="FF0000FF"/>
      </right>
      <top/>
      <bottom/>
      <diagonal/>
    </border>
    <border>
      <left style="hair">
        <color indexed="64"/>
      </left>
      <right style="double">
        <color rgb="FF0000FF"/>
      </right>
      <top/>
      <bottom/>
      <diagonal/>
    </border>
    <border>
      <left style="double">
        <color rgb="FF0000FF"/>
      </left>
      <right style="thin">
        <color indexed="64"/>
      </right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</cellStyleXfs>
  <cellXfs count="466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/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164" fontId="6" fillId="2" borderId="0" xfId="0" applyNumberFormat="1" applyFont="1" applyFill="1" applyBorder="1" applyAlignment="1">
      <alignment horizontal="center" vertical="center"/>
    </xf>
    <xf numFmtId="164" fontId="7" fillId="2" borderId="0" xfId="0" applyNumberFormat="1" applyFont="1" applyFill="1" applyBorder="1" applyAlignment="1">
      <alignment horizontal="center" vertical="center"/>
    </xf>
    <xf numFmtId="0" fontId="7" fillId="2" borderId="0" xfId="0" applyNumberFormat="1" applyFont="1" applyFill="1" applyBorder="1" applyAlignment="1">
      <alignment horizontal="center" vertical="center"/>
    </xf>
    <xf numFmtId="0" fontId="0" fillId="0" borderId="10" xfId="0" applyBorder="1"/>
    <xf numFmtId="0" fontId="8" fillId="0" borderId="0" xfId="0" applyFont="1" applyBorder="1" applyAlignment="1">
      <alignment horizontal="center" vertical="center"/>
    </xf>
    <xf numFmtId="0" fontId="0" fillId="0" borderId="11" xfId="0" applyBorder="1"/>
    <xf numFmtId="0" fontId="0" fillId="0" borderId="0" xfId="0" applyAlignment="1">
      <alignment horizontal="left" wrapText="1"/>
    </xf>
    <xf numFmtId="0" fontId="8" fillId="0" borderId="0" xfId="0" applyFont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5" fillId="0" borderId="0" xfId="0" applyFont="1" applyBorder="1" applyAlignment="1">
      <alignment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9" fontId="0" fillId="0" borderId="0" xfId="0" applyNumberFormat="1" applyBorder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 wrapText="1"/>
    </xf>
    <xf numFmtId="0" fontId="7" fillId="2" borderId="26" xfId="0" applyNumberFormat="1" applyFont="1" applyFill="1" applyBorder="1" applyAlignment="1">
      <alignment horizontal="center" vertical="center"/>
    </xf>
    <xf numFmtId="0" fontId="7" fillId="2" borderId="17" xfId="0" applyNumberFormat="1" applyFont="1" applyFill="1" applyBorder="1" applyAlignment="1">
      <alignment horizontal="center" vertical="center"/>
    </xf>
    <xf numFmtId="0" fontId="7" fillId="2" borderId="25" xfId="0" applyNumberFormat="1" applyFont="1" applyFill="1" applyBorder="1" applyAlignment="1">
      <alignment horizontal="center" vertical="center"/>
    </xf>
    <xf numFmtId="0" fontId="7" fillId="2" borderId="16" xfId="0" applyNumberFormat="1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7" fillId="2" borderId="48" xfId="0" applyNumberFormat="1" applyFont="1" applyFill="1" applyBorder="1" applyAlignment="1">
      <alignment horizontal="center" vertical="center"/>
    </xf>
    <xf numFmtId="0" fontId="7" fillId="2" borderId="49" xfId="0" applyNumberFormat="1" applyFont="1" applyFill="1" applyBorder="1" applyAlignment="1">
      <alignment horizontal="center" vertical="center"/>
    </xf>
    <xf numFmtId="0" fontId="5" fillId="0" borderId="54" xfId="0" applyFont="1" applyBorder="1" applyAlignment="1">
      <alignment vertical="center"/>
    </xf>
    <xf numFmtId="0" fontId="0" fillId="0" borderId="25" xfId="0" applyFill="1" applyBorder="1" applyAlignment="1">
      <alignment horizontal="left" vertical="top" wrapText="1"/>
    </xf>
    <xf numFmtId="0" fontId="0" fillId="0" borderId="42" xfId="0" applyFill="1" applyBorder="1" applyAlignment="1">
      <alignment horizontal="left" vertical="top" wrapText="1"/>
    </xf>
    <xf numFmtId="0" fontId="0" fillId="0" borderId="48" xfId="0" applyFill="1" applyBorder="1" applyAlignment="1">
      <alignment horizontal="left" vertical="top" wrapText="1"/>
    </xf>
    <xf numFmtId="0" fontId="0" fillId="0" borderId="52" xfId="0" applyFill="1" applyBorder="1" applyAlignment="1">
      <alignment horizontal="left" vertical="top"/>
    </xf>
    <xf numFmtId="0" fontId="0" fillId="0" borderId="25" xfId="0" applyFill="1" applyBorder="1" applyAlignment="1">
      <alignment vertical="top" wrapText="1"/>
    </xf>
    <xf numFmtId="0" fontId="0" fillId="0" borderId="16" xfId="0" applyFill="1" applyBorder="1" applyAlignment="1">
      <alignment vertical="top" wrapText="1"/>
    </xf>
    <xf numFmtId="0" fontId="0" fillId="0" borderId="44" xfId="0" applyFill="1" applyBorder="1" applyAlignment="1">
      <alignment vertical="top"/>
    </xf>
    <xf numFmtId="0" fontId="0" fillId="0" borderId="65" xfId="0" applyFill="1" applyBorder="1" applyAlignment="1">
      <alignment horizontal="left" vertical="top" wrapText="1"/>
    </xf>
    <xf numFmtId="0" fontId="0" fillId="0" borderId="72" xfId="0" applyFill="1" applyBorder="1" applyAlignment="1">
      <alignment horizontal="left" vertical="top" wrapText="1"/>
    </xf>
    <xf numFmtId="0" fontId="0" fillId="0" borderId="73" xfId="0" applyFill="1" applyBorder="1" applyAlignment="1">
      <alignment horizontal="left" vertical="top"/>
    </xf>
    <xf numFmtId="0" fontId="0" fillId="0" borderId="54" xfId="0" applyBorder="1"/>
    <xf numFmtId="0" fontId="0" fillId="0" borderId="74" xfId="0" applyBorder="1" applyAlignment="1">
      <alignment horizontal="left" vertical="center"/>
    </xf>
    <xf numFmtId="0" fontId="0" fillId="0" borderId="74" xfId="0" applyBorder="1"/>
    <xf numFmtId="0" fontId="0" fillId="0" borderId="55" xfId="0" applyBorder="1"/>
    <xf numFmtId="0" fontId="12" fillId="0" borderId="0" xfId="0" applyFont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4" fillId="0" borderId="0" xfId="0" applyFont="1" applyBorder="1" applyAlignment="1"/>
    <xf numFmtId="0" fontId="14" fillId="0" borderId="54" xfId="0" applyFont="1" applyBorder="1" applyAlignment="1"/>
    <xf numFmtId="0" fontId="5" fillId="2" borderId="77" xfId="0" applyFont="1" applyFill="1" applyBorder="1" applyAlignment="1">
      <alignment horizontal="center" vertical="center"/>
    </xf>
    <xf numFmtId="0" fontId="0" fillId="0" borderId="0" xfId="0" applyBorder="1" applyAlignment="1">
      <alignment horizontal="left" wrapText="1"/>
    </xf>
    <xf numFmtId="0" fontId="5" fillId="2" borderId="94" xfId="0" applyFont="1" applyFill="1" applyBorder="1" applyAlignment="1">
      <alignment horizontal="center" vertical="center"/>
    </xf>
    <xf numFmtId="0" fontId="11" fillId="6" borderId="92" xfId="0" applyFont="1" applyFill="1" applyBorder="1" applyAlignment="1">
      <alignment horizontal="center" vertical="center"/>
    </xf>
    <xf numFmtId="0" fontId="11" fillId="5" borderId="27" xfId="0" applyFont="1" applyFill="1" applyBorder="1" applyAlignment="1">
      <alignment horizontal="center" vertical="center"/>
    </xf>
    <xf numFmtId="0" fontId="21" fillId="0" borderId="91" xfId="0" applyFont="1" applyFill="1" applyBorder="1" applyAlignment="1">
      <alignment horizontal="center" vertical="center"/>
    </xf>
    <xf numFmtId="0" fontId="21" fillId="0" borderId="31" xfId="0" applyFont="1" applyFill="1" applyBorder="1" applyAlignment="1">
      <alignment horizontal="center" vertical="center"/>
    </xf>
    <xf numFmtId="0" fontId="18" fillId="0" borderId="93" xfId="0" applyFont="1" applyFill="1" applyBorder="1" applyAlignment="1">
      <alignment horizontal="center" vertical="center"/>
    </xf>
    <xf numFmtId="0" fontId="18" fillId="0" borderId="51" xfId="0" applyFont="1" applyFill="1" applyBorder="1" applyAlignment="1">
      <alignment horizontal="center" vertical="center"/>
    </xf>
    <xf numFmtId="0" fontId="18" fillId="0" borderId="75" xfId="0" applyFont="1" applyFill="1" applyBorder="1" applyAlignment="1">
      <alignment horizontal="center" vertical="center"/>
    </xf>
    <xf numFmtId="0" fontId="7" fillId="0" borderId="25" xfId="0" applyNumberFormat="1" applyFont="1" applyFill="1" applyBorder="1" applyAlignment="1">
      <alignment horizontal="center" vertical="center"/>
    </xf>
    <xf numFmtId="0" fontId="7" fillId="0" borderId="26" xfId="0" applyNumberFormat="1" applyFont="1" applyFill="1" applyBorder="1" applyAlignment="1">
      <alignment horizontal="center" vertical="center"/>
    </xf>
    <xf numFmtId="0" fontId="7" fillId="0" borderId="16" xfId="0" applyNumberFormat="1" applyFont="1" applyFill="1" applyBorder="1" applyAlignment="1">
      <alignment horizontal="center" vertical="center"/>
    </xf>
    <xf numFmtId="0" fontId="7" fillId="0" borderId="17" xfId="0" applyNumberFormat="1" applyFont="1" applyFill="1" applyBorder="1" applyAlignment="1">
      <alignment horizontal="center" vertical="center"/>
    </xf>
    <xf numFmtId="0" fontId="22" fillId="6" borderId="28" xfId="0" applyFont="1" applyFill="1" applyBorder="1" applyAlignment="1">
      <alignment horizontal="center" vertical="center"/>
    </xf>
    <xf numFmtId="0" fontId="22" fillId="5" borderId="30" xfId="0" applyFont="1" applyFill="1" applyBorder="1" applyAlignment="1">
      <alignment horizontal="center" vertical="center"/>
    </xf>
    <xf numFmtId="0" fontId="4" fillId="2" borderId="99" xfId="0" applyFont="1" applyFill="1" applyBorder="1" applyAlignment="1">
      <alignment horizontal="center" vertical="center"/>
    </xf>
    <xf numFmtId="0" fontId="7" fillId="2" borderId="65" xfId="0" applyNumberFormat="1" applyFont="1" applyFill="1" applyBorder="1" applyAlignment="1">
      <alignment horizontal="center" vertical="center"/>
    </xf>
    <xf numFmtId="0" fontId="7" fillId="2" borderId="101" xfId="0" applyNumberFormat="1" applyFont="1" applyFill="1" applyBorder="1" applyAlignment="1">
      <alignment horizontal="center" vertical="center"/>
    </xf>
    <xf numFmtId="0" fontId="0" fillId="0" borderId="66" xfId="0" applyFill="1" applyBorder="1" applyAlignment="1">
      <alignment horizontal="left" vertical="top" wrapText="1"/>
    </xf>
    <xf numFmtId="0" fontId="24" fillId="2" borderId="43" xfId="0" applyFont="1" applyFill="1" applyBorder="1" applyAlignment="1">
      <alignment horizontal="center" vertical="center"/>
    </xf>
    <xf numFmtId="0" fontId="24" fillId="2" borderId="45" xfId="0" applyFont="1" applyFill="1" applyBorder="1" applyAlignment="1">
      <alignment horizontal="center" vertical="center"/>
    </xf>
    <xf numFmtId="0" fontId="1" fillId="2" borderId="67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8" fillId="0" borderId="104" xfId="0" applyFont="1" applyFill="1" applyBorder="1" applyAlignment="1">
      <alignment horizontal="center" vertical="center"/>
    </xf>
    <xf numFmtId="0" fontId="24" fillId="0" borderId="78" xfId="0" quotePrefix="1" applyFont="1" applyFill="1" applyBorder="1" applyAlignment="1">
      <alignment horizontal="left" vertical="top" wrapText="1"/>
    </xf>
    <xf numFmtId="0" fontId="24" fillId="0" borderId="1" xfId="0" applyFont="1" applyFill="1" applyBorder="1" applyAlignment="1">
      <alignment horizontal="left" vertical="center" wrapText="1"/>
    </xf>
    <xf numFmtId="0" fontId="24" fillId="0" borderId="1" xfId="0" quotePrefix="1" applyFont="1" applyFill="1" applyBorder="1" applyAlignment="1">
      <alignment horizontal="left" vertical="center" wrapText="1"/>
    </xf>
    <xf numFmtId="0" fontId="24" fillId="0" borderId="1" xfId="0" applyFont="1" applyFill="1" applyBorder="1" applyAlignment="1">
      <alignment horizontal="left" vertical="center"/>
    </xf>
    <xf numFmtId="0" fontId="24" fillId="0" borderId="16" xfId="0" applyFont="1" applyFill="1" applyBorder="1" applyAlignment="1">
      <alignment horizontal="left" vertical="top" wrapText="1"/>
    </xf>
    <xf numFmtId="0" fontId="24" fillId="0" borderId="44" xfId="0" applyFont="1" applyFill="1" applyBorder="1" applyAlignment="1">
      <alignment horizontal="left" vertical="top"/>
    </xf>
    <xf numFmtId="0" fontId="24" fillId="0" borderId="48" xfId="0" applyFont="1" applyFill="1" applyBorder="1" applyAlignment="1">
      <alignment horizontal="left" vertical="top" wrapText="1"/>
    </xf>
    <xf numFmtId="0" fontId="24" fillId="0" borderId="52" xfId="0" applyFont="1" applyFill="1" applyBorder="1" applyAlignment="1">
      <alignment horizontal="left" vertical="top"/>
    </xf>
    <xf numFmtId="0" fontId="24" fillId="0" borderId="78" xfId="0" quotePrefix="1" applyFont="1" applyFill="1" applyBorder="1" applyAlignment="1">
      <alignment horizontal="left" vertical="center" wrapText="1"/>
    </xf>
    <xf numFmtId="0" fontId="24" fillId="2" borderId="82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left" vertical="center"/>
    </xf>
    <xf numFmtId="0" fontId="24" fillId="2" borderId="7" xfId="0" applyFont="1" applyFill="1" applyBorder="1" applyAlignment="1">
      <alignment horizontal="left" vertical="center"/>
    </xf>
    <xf numFmtId="0" fontId="4" fillId="11" borderId="14" xfId="0" applyFont="1" applyFill="1" applyBorder="1" applyAlignment="1">
      <alignment horizontal="center" vertical="center"/>
    </xf>
    <xf numFmtId="0" fontId="4" fillId="11" borderId="27" xfId="0" applyFont="1" applyFill="1" applyBorder="1" applyAlignment="1">
      <alignment horizontal="center" vertical="center"/>
    </xf>
    <xf numFmtId="164" fontId="25" fillId="0" borderId="25" xfId="0" applyNumberFormat="1" applyFont="1" applyFill="1" applyBorder="1" applyAlignment="1">
      <alignment horizontal="center" vertical="center"/>
    </xf>
    <xf numFmtId="164" fontId="26" fillId="3" borderId="26" xfId="0" applyNumberFormat="1" applyFont="1" applyFill="1" applyBorder="1" applyAlignment="1">
      <alignment horizontal="center" vertical="center"/>
    </xf>
    <xf numFmtId="164" fontId="25" fillId="0" borderId="16" xfId="0" applyNumberFormat="1" applyFont="1" applyFill="1" applyBorder="1" applyAlignment="1">
      <alignment horizontal="center" vertical="center"/>
    </xf>
    <xf numFmtId="164" fontId="26" fillId="3" borderId="17" xfId="0" applyNumberFormat="1" applyFont="1" applyFill="1" applyBorder="1" applyAlignment="1">
      <alignment horizontal="center" vertical="center"/>
    </xf>
    <xf numFmtId="164" fontId="25" fillId="0" borderId="16" xfId="1" applyNumberFormat="1" applyFont="1" applyFill="1" applyBorder="1" applyAlignment="1">
      <alignment horizontal="center" vertical="center"/>
    </xf>
    <xf numFmtId="164" fontId="26" fillId="0" borderId="17" xfId="0" applyNumberFormat="1" applyFont="1" applyFill="1" applyBorder="1" applyAlignment="1">
      <alignment horizontal="center" vertical="center"/>
    </xf>
    <xf numFmtId="164" fontId="25" fillId="2" borderId="16" xfId="1" applyNumberFormat="1" applyFont="1" applyFill="1" applyBorder="1" applyAlignment="1">
      <alignment horizontal="center" vertical="center"/>
    </xf>
    <xf numFmtId="164" fontId="25" fillId="2" borderId="48" xfId="1" applyNumberFormat="1" applyFont="1" applyFill="1" applyBorder="1" applyAlignment="1">
      <alignment horizontal="center" vertical="center"/>
    </xf>
    <xf numFmtId="164" fontId="26" fillId="0" borderId="49" xfId="0" applyNumberFormat="1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51" xfId="0" applyFont="1" applyFill="1" applyBorder="1" applyAlignment="1">
      <alignment horizontal="center" vertical="center"/>
    </xf>
    <xf numFmtId="0" fontId="4" fillId="0" borderId="70" xfId="0" applyFont="1" applyFill="1" applyBorder="1" applyAlignment="1">
      <alignment horizontal="center" vertical="center"/>
    </xf>
    <xf numFmtId="0" fontId="4" fillId="0" borderId="71" xfId="0" applyFont="1" applyFill="1" applyBorder="1" applyAlignment="1">
      <alignment horizontal="center" vertical="center"/>
    </xf>
    <xf numFmtId="0" fontId="1" fillId="11" borderId="13" xfId="0" applyFont="1" applyFill="1" applyBorder="1" applyAlignment="1">
      <alignment horizontal="center" vertical="center"/>
    </xf>
    <xf numFmtId="0" fontId="4" fillId="11" borderId="29" xfId="0" applyFont="1" applyFill="1" applyBorder="1" applyAlignment="1">
      <alignment horizontal="center" vertical="center"/>
    </xf>
    <xf numFmtId="0" fontId="4" fillId="11" borderId="31" xfId="0" applyFont="1" applyFill="1" applyBorder="1" applyAlignment="1">
      <alignment horizontal="center" vertical="center"/>
    </xf>
    <xf numFmtId="0" fontId="1" fillId="11" borderId="67" xfId="0" applyFont="1" applyFill="1" applyBorder="1" applyAlignment="1">
      <alignment horizontal="center" vertical="center"/>
    </xf>
    <xf numFmtId="0" fontId="1" fillId="2" borderId="105" xfId="0" applyFont="1" applyFill="1" applyBorder="1" applyAlignment="1">
      <alignment horizontal="center" vertical="center"/>
    </xf>
    <xf numFmtId="0" fontId="0" fillId="0" borderId="42" xfId="0" applyFill="1" applyBorder="1" applyAlignment="1">
      <alignment vertical="top"/>
    </xf>
    <xf numFmtId="0" fontId="0" fillId="0" borderId="29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50" xfId="0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22" fillId="12" borderId="21" xfId="0" applyFont="1" applyFill="1" applyBorder="1" applyAlignment="1">
      <alignment horizontal="center" vertical="center"/>
    </xf>
    <xf numFmtId="0" fontId="22" fillId="12" borderId="22" xfId="0" applyFont="1" applyFill="1" applyBorder="1" applyAlignment="1">
      <alignment horizontal="center" vertical="center"/>
    </xf>
    <xf numFmtId="0" fontId="22" fillId="13" borderId="21" xfId="0" applyFont="1" applyFill="1" applyBorder="1" applyAlignment="1">
      <alignment horizontal="center" vertical="center"/>
    </xf>
    <xf numFmtId="0" fontId="22" fillId="13" borderId="4" xfId="0" applyFont="1" applyFill="1" applyBorder="1" applyAlignment="1">
      <alignment horizontal="center" vertical="center"/>
    </xf>
    <xf numFmtId="0" fontId="22" fillId="13" borderId="22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4" fillId="13" borderId="29" xfId="0" applyFont="1" applyFill="1" applyBorder="1" applyAlignment="1">
      <alignment horizontal="center" vertical="center"/>
    </xf>
    <xf numFmtId="0" fontId="4" fillId="13" borderId="31" xfId="0" applyFont="1" applyFill="1" applyBorder="1" applyAlignment="1">
      <alignment horizontal="center" vertical="center"/>
    </xf>
    <xf numFmtId="0" fontId="4" fillId="13" borderId="14" xfId="0" applyFont="1" applyFill="1" applyBorder="1" applyAlignment="1">
      <alignment horizontal="center" vertical="center"/>
    </xf>
    <xf numFmtId="0" fontId="4" fillId="13" borderId="27" xfId="0" applyFont="1" applyFill="1" applyBorder="1" applyAlignment="1">
      <alignment horizontal="center" vertical="center"/>
    </xf>
    <xf numFmtId="0" fontId="4" fillId="13" borderId="50" xfId="0" applyFont="1" applyFill="1" applyBorder="1" applyAlignment="1">
      <alignment horizontal="center" vertical="center"/>
    </xf>
    <xf numFmtId="0" fontId="4" fillId="13" borderId="51" xfId="0" applyFont="1" applyFill="1" applyBorder="1" applyAlignment="1">
      <alignment horizontal="center" vertical="center"/>
    </xf>
    <xf numFmtId="0" fontId="4" fillId="14" borderId="29" xfId="0" applyFont="1" applyFill="1" applyBorder="1" applyAlignment="1">
      <alignment horizontal="center" vertical="center"/>
    </xf>
    <xf numFmtId="0" fontId="4" fillId="14" borderId="31" xfId="0" applyFont="1" applyFill="1" applyBorder="1" applyAlignment="1">
      <alignment horizontal="center" vertical="center"/>
    </xf>
    <xf numFmtId="0" fontId="4" fillId="14" borderId="14" xfId="0" applyFont="1" applyFill="1" applyBorder="1" applyAlignment="1">
      <alignment horizontal="center" vertical="center"/>
    </xf>
    <xf numFmtId="0" fontId="4" fillId="14" borderId="27" xfId="0" applyFont="1" applyFill="1" applyBorder="1" applyAlignment="1">
      <alignment horizontal="center" vertical="center"/>
    </xf>
    <xf numFmtId="0" fontId="4" fillId="14" borderId="70" xfId="0" applyFont="1" applyFill="1" applyBorder="1" applyAlignment="1">
      <alignment horizontal="center" vertical="center"/>
    </xf>
    <xf numFmtId="0" fontId="4" fillId="14" borderId="71" xfId="0" applyFont="1" applyFill="1" applyBorder="1" applyAlignment="1">
      <alignment horizontal="center" vertical="center"/>
    </xf>
    <xf numFmtId="0" fontId="4" fillId="15" borderId="14" xfId="0" applyFont="1" applyFill="1" applyBorder="1" applyAlignment="1">
      <alignment horizontal="center" vertical="center"/>
    </xf>
    <xf numFmtId="0" fontId="4" fillId="15" borderId="27" xfId="0" applyFont="1" applyFill="1" applyBorder="1" applyAlignment="1">
      <alignment horizontal="center" vertical="center"/>
    </xf>
    <xf numFmtId="0" fontId="1" fillId="15" borderId="13" xfId="0" applyFont="1" applyFill="1" applyBorder="1" applyAlignment="1">
      <alignment horizontal="center" vertical="center"/>
    </xf>
    <xf numFmtId="0" fontId="22" fillId="14" borderId="21" xfId="0" applyFont="1" applyFill="1" applyBorder="1" applyAlignment="1">
      <alignment horizontal="center" vertical="center"/>
    </xf>
    <xf numFmtId="0" fontId="22" fillId="14" borderId="22" xfId="0" applyFont="1" applyFill="1" applyBorder="1" applyAlignment="1">
      <alignment horizontal="center" vertical="center"/>
    </xf>
    <xf numFmtId="0" fontId="0" fillId="16" borderId="29" xfId="0" applyFill="1" applyBorder="1" applyAlignment="1">
      <alignment horizontal="center" vertical="center"/>
    </xf>
    <xf numFmtId="0" fontId="0" fillId="16" borderId="31" xfId="0" applyFill="1" applyBorder="1" applyAlignment="1">
      <alignment horizontal="center" vertical="center"/>
    </xf>
    <xf numFmtId="0" fontId="0" fillId="16" borderId="32" xfId="0" applyFill="1" applyBorder="1" applyAlignment="1">
      <alignment horizontal="center" vertical="center"/>
    </xf>
    <xf numFmtId="0" fontId="0" fillId="16" borderId="33" xfId="0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16" borderId="27" xfId="0" applyFill="1" applyBorder="1" applyAlignment="1">
      <alignment horizontal="center" vertical="center"/>
    </xf>
    <xf numFmtId="0" fontId="0" fillId="16" borderId="50" xfId="0" applyFill="1" applyBorder="1" applyAlignment="1">
      <alignment horizontal="center" vertical="center"/>
    </xf>
    <xf numFmtId="0" fontId="0" fillId="16" borderId="51" xfId="0" applyFill="1" applyBorder="1" applyAlignment="1">
      <alignment horizontal="center" vertical="center"/>
    </xf>
    <xf numFmtId="0" fontId="5" fillId="16" borderId="21" xfId="0" applyFont="1" applyFill="1" applyBorder="1" applyAlignment="1">
      <alignment horizontal="center" vertical="center"/>
    </xf>
    <xf numFmtId="0" fontId="5" fillId="16" borderId="22" xfId="0" applyFont="1" applyFill="1" applyBorder="1" applyAlignment="1">
      <alignment horizontal="center" vertical="center"/>
    </xf>
    <xf numFmtId="0" fontId="1" fillId="12" borderId="37" xfId="0" applyFont="1" applyFill="1" applyBorder="1" applyAlignment="1">
      <alignment horizontal="center" vertical="center" wrapText="1"/>
    </xf>
    <xf numFmtId="0" fontId="1" fillId="12" borderId="115" xfId="0" applyFont="1" applyFill="1" applyBorder="1" applyAlignment="1">
      <alignment horizontal="center" vertical="center" wrapText="1"/>
    </xf>
    <xf numFmtId="0" fontId="0" fillId="0" borderId="37" xfId="0" applyFill="1" applyBorder="1" applyAlignment="1">
      <alignment horizontal="left" vertical="top" wrapText="1"/>
    </xf>
    <xf numFmtId="0" fontId="0" fillId="0" borderId="12" xfId="0" applyFill="1" applyBorder="1" applyAlignment="1">
      <alignment vertical="top" wrapText="1"/>
    </xf>
    <xf numFmtId="0" fontId="0" fillId="0" borderId="116" xfId="0" applyFill="1" applyBorder="1" applyAlignment="1">
      <alignment horizontal="left" vertical="top" wrapText="1"/>
    </xf>
    <xf numFmtId="0" fontId="1" fillId="16" borderId="37" xfId="0" applyFont="1" applyFill="1" applyBorder="1" applyAlignment="1">
      <alignment horizontal="center" vertical="center" wrapText="1"/>
    </xf>
    <xf numFmtId="0" fontId="1" fillId="16" borderId="115" xfId="0" applyFont="1" applyFill="1" applyBorder="1" applyAlignment="1">
      <alignment horizontal="center" vertical="center" wrapText="1"/>
    </xf>
    <xf numFmtId="0" fontId="0" fillId="0" borderId="37" xfId="0" applyFill="1" applyBorder="1" applyAlignment="1">
      <alignment vertical="top" wrapText="1"/>
    </xf>
    <xf numFmtId="0" fontId="0" fillId="0" borderId="69" xfId="0" applyFill="1" applyBorder="1" applyAlignment="1">
      <alignment horizontal="left" vertical="top" wrapText="1"/>
    </xf>
    <xf numFmtId="0" fontId="0" fillId="0" borderId="56" xfId="0" applyFill="1" applyBorder="1" applyAlignment="1">
      <alignment horizontal="left" vertical="top" wrapText="1"/>
    </xf>
    <xf numFmtId="0" fontId="24" fillId="0" borderId="1" xfId="0" applyFont="1" applyFill="1" applyBorder="1" applyAlignment="1">
      <alignment horizontal="left" vertical="center" wrapText="1"/>
    </xf>
    <xf numFmtId="0" fontId="24" fillId="0" borderId="1" xfId="0" applyFont="1" applyFill="1" applyBorder="1" applyAlignment="1">
      <alignment horizontal="left" vertical="center"/>
    </xf>
    <xf numFmtId="164" fontId="6" fillId="2" borderId="3" xfId="0" applyNumberFormat="1" applyFont="1" applyFill="1" applyBorder="1" applyAlignment="1">
      <alignment horizontal="center" vertical="center"/>
    </xf>
    <xf numFmtId="164" fontId="6" fillId="2" borderId="47" xfId="0" applyNumberFormat="1" applyFont="1" applyFill="1" applyBorder="1" applyAlignment="1">
      <alignment horizontal="center" vertical="center"/>
    </xf>
    <xf numFmtId="0" fontId="22" fillId="13" borderId="4" xfId="0" applyFont="1" applyFill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/>
    </xf>
    <xf numFmtId="164" fontId="25" fillId="0" borderId="1" xfId="1" applyNumberFormat="1" applyFont="1" applyBorder="1" applyAlignment="1">
      <alignment horizontal="center" vertical="center"/>
    </xf>
    <xf numFmtId="164" fontId="26" fillId="17" borderId="1" xfId="0" applyNumberFormat="1" applyFont="1" applyFill="1" applyBorder="1" applyAlignment="1">
      <alignment horizontal="center" vertical="center"/>
    </xf>
    <xf numFmtId="164" fontId="26" fillId="19" borderId="1" xfId="0" applyNumberFormat="1" applyFont="1" applyFill="1" applyBorder="1" applyAlignment="1">
      <alignment horizontal="center" vertical="center"/>
    </xf>
    <xf numFmtId="164" fontId="26" fillId="3" borderId="1" xfId="0" applyNumberFormat="1" applyFont="1" applyFill="1" applyBorder="1" applyAlignment="1">
      <alignment horizontal="center" vertical="center"/>
    </xf>
    <xf numFmtId="164" fontId="6" fillId="2" borderId="9" xfId="0" applyNumberFormat="1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/>
    </xf>
    <xf numFmtId="164" fontId="25" fillId="0" borderId="1" xfId="1" applyNumberFormat="1" applyFont="1" applyFill="1" applyBorder="1" applyAlignment="1">
      <alignment horizontal="center" vertical="center"/>
    </xf>
    <xf numFmtId="164" fontId="26" fillId="18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left" vertical="top" wrapText="1"/>
    </xf>
    <xf numFmtId="0" fontId="24" fillId="0" borderId="1" xfId="0" applyFont="1" applyFill="1" applyBorder="1" applyAlignment="1">
      <alignment horizontal="left" vertical="top"/>
    </xf>
    <xf numFmtId="0" fontId="24" fillId="19" borderId="1" xfId="0" applyFont="1" applyFill="1" applyBorder="1" applyAlignment="1">
      <alignment horizontal="left" vertical="center" wrapText="1"/>
    </xf>
    <xf numFmtId="0" fontId="24" fillId="2" borderId="61" xfId="0" applyFont="1" applyFill="1" applyBorder="1" applyAlignment="1">
      <alignment horizontal="left" vertical="center"/>
    </xf>
    <xf numFmtId="0" fontId="24" fillId="2" borderId="49" xfId="0" applyFont="1" applyFill="1" applyBorder="1" applyAlignment="1">
      <alignment horizontal="left" vertical="center"/>
    </xf>
    <xf numFmtId="9" fontId="6" fillId="0" borderId="50" xfId="0" applyNumberFormat="1" applyFont="1" applyFill="1" applyBorder="1" applyAlignment="1">
      <alignment horizontal="center" vertical="center"/>
    </xf>
    <xf numFmtId="9" fontId="6" fillId="0" borderId="56" xfId="0" applyNumberFormat="1" applyFont="1" applyFill="1" applyBorder="1" applyAlignment="1">
      <alignment horizontal="center" vertical="center"/>
    </xf>
    <xf numFmtId="9" fontId="6" fillId="0" borderId="60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Border="1" applyAlignment="1">
      <alignment horizontal="right" vertical="center"/>
    </xf>
    <xf numFmtId="0" fontId="5" fillId="13" borderId="34" xfId="0" applyFont="1" applyFill="1" applyBorder="1" applyAlignment="1">
      <alignment horizontal="center" vertical="center"/>
    </xf>
    <xf numFmtId="0" fontId="5" fillId="13" borderId="40" xfId="0" applyFont="1" applyFill="1" applyBorder="1" applyAlignment="1">
      <alignment horizontal="center" vertical="center"/>
    </xf>
    <xf numFmtId="0" fontId="5" fillId="13" borderId="35" xfId="0" applyFont="1" applyFill="1" applyBorder="1" applyAlignment="1">
      <alignment horizontal="center" vertical="center"/>
    </xf>
    <xf numFmtId="0" fontId="5" fillId="13" borderId="36" xfId="0" applyFont="1" applyFill="1" applyBorder="1" applyAlignment="1">
      <alignment horizontal="center" vertical="center"/>
    </xf>
    <xf numFmtId="0" fontId="5" fillId="13" borderId="19" xfId="0" applyFont="1" applyFill="1" applyBorder="1" applyAlignment="1">
      <alignment horizontal="center" vertical="center"/>
    </xf>
    <xf numFmtId="0" fontId="5" fillId="13" borderId="20" xfId="0" applyFont="1" applyFill="1" applyBorder="1" applyAlignment="1">
      <alignment horizontal="center" vertical="center"/>
    </xf>
    <xf numFmtId="0" fontId="5" fillId="13" borderId="57" xfId="0" applyFont="1" applyFill="1" applyBorder="1" applyAlignment="1">
      <alignment horizontal="center" vertical="center"/>
    </xf>
    <xf numFmtId="0" fontId="5" fillId="13" borderId="102" xfId="0" applyFont="1" applyFill="1" applyBorder="1" applyAlignment="1">
      <alignment horizontal="center" vertical="center"/>
    </xf>
    <xf numFmtId="0" fontId="5" fillId="13" borderId="29" xfId="0" applyFont="1" applyFill="1" applyBorder="1" applyAlignment="1">
      <alignment horizontal="center" vertical="center"/>
    </xf>
    <xf numFmtId="0" fontId="5" fillId="13" borderId="37" xfId="0" applyFont="1" applyFill="1" applyBorder="1" applyAlignment="1">
      <alignment horizontal="center" vertical="center"/>
    </xf>
    <xf numFmtId="0" fontId="5" fillId="13" borderId="38" xfId="0" applyFont="1" applyFill="1" applyBorder="1" applyAlignment="1">
      <alignment horizontal="center" vertical="center"/>
    </xf>
    <xf numFmtId="17" fontId="22" fillId="13" borderId="29" xfId="0" applyNumberFormat="1" applyFont="1" applyFill="1" applyBorder="1" applyAlignment="1">
      <alignment horizontal="center" vertical="center"/>
    </xf>
    <xf numFmtId="17" fontId="22" fillId="13" borderId="38" xfId="0" applyNumberFormat="1" applyFont="1" applyFill="1" applyBorder="1" applyAlignment="1">
      <alignment horizontal="center" vertical="center"/>
    </xf>
    <xf numFmtId="0" fontId="1" fillId="13" borderId="25" xfId="0" applyFont="1" applyFill="1" applyBorder="1" applyAlignment="1">
      <alignment horizontal="center" vertical="center" wrapText="1"/>
    </xf>
    <xf numFmtId="0" fontId="1" fillId="13" borderId="21" xfId="0" applyFont="1" applyFill="1" applyBorder="1" applyAlignment="1">
      <alignment horizontal="center" vertical="center" wrapText="1"/>
    </xf>
    <xf numFmtId="0" fontId="1" fillId="13" borderId="42" xfId="0" applyFont="1" applyFill="1" applyBorder="1" applyAlignment="1">
      <alignment horizontal="center" vertical="center"/>
    </xf>
    <xf numFmtId="0" fontId="1" fillId="13" borderId="64" xfId="0" applyFont="1" applyFill="1" applyBorder="1" applyAlignment="1">
      <alignment horizontal="center" vertical="center"/>
    </xf>
    <xf numFmtId="0" fontId="1" fillId="13" borderId="55" xfId="0" applyFont="1" applyFill="1" applyBorder="1" applyAlignment="1">
      <alignment horizontal="center" vertical="center" wrapText="1"/>
    </xf>
    <xf numFmtId="0" fontId="1" fillId="13" borderId="19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left" vertical="center"/>
    </xf>
    <xf numFmtId="0" fontId="24" fillId="19" borderId="1" xfId="0" applyFont="1" applyFill="1" applyBorder="1" applyAlignment="1">
      <alignment horizontal="left" vertical="center"/>
    </xf>
    <xf numFmtId="0" fontId="20" fillId="2" borderId="6" xfId="0" applyNumberFormat="1" applyFont="1" applyFill="1" applyBorder="1" applyAlignment="1">
      <alignment horizontal="right" vertical="center"/>
    </xf>
    <xf numFmtId="0" fontId="20" fillId="2" borderId="18" xfId="0" applyNumberFormat="1" applyFont="1" applyFill="1" applyBorder="1" applyAlignment="1">
      <alignment horizontal="right" vertical="center"/>
    </xf>
    <xf numFmtId="0" fontId="20" fillId="2" borderId="23" xfId="0" applyNumberFormat="1" applyFont="1" applyFill="1" applyBorder="1" applyAlignment="1">
      <alignment horizontal="right" vertical="center"/>
    </xf>
    <xf numFmtId="164" fontId="19" fillId="2" borderId="1" xfId="0" applyNumberFormat="1" applyFont="1" applyFill="1" applyBorder="1" applyAlignment="1">
      <alignment horizontal="right" vertical="center"/>
    </xf>
    <xf numFmtId="164" fontId="19" fillId="2" borderId="17" xfId="0" applyNumberFormat="1" applyFont="1" applyFill="1" applyBorder="1" applyAlignment="1">
      <alignment horizontal="right" vertical="center"/>
    </xf>
    <xf numFmtId="164" fontId="17" fillId="2" borderId="61" xfId="0" applyNumberFormat="1" applyFont="1" applyFill="1" applyBorder="1" applyAlignment="1">
      <alignment horizontal="right" vertical="center"/>
    </xf>
    <xf numFmtId="164" fontId="17" fillId="2" borderId="49" xfId="0" applyNumberFormat="1" applyFont="1" applyFill="1" applyBorder="1" applyAlignment="1">
      <alignment horizontal="right" vertical="center"/>
    </xf>
    <xf numFmtId="0" fontId="5" fillId="12" borderId="41" xfId="0" applyFont="1" applyFill="1" applyBorder="1" applyAlignment="1">
      <alignment horizontal="center" vertical="center"/>
    </xf>
    <xf numFmtId="0" fontId="5" fillId="12" borderId="68" xfId="0" applyFont="1" applyFill="1" applyBorder="1" applyAlignment="1">
      <alignment horizontal="center" vertical="center"/>
    </xf>
    <xf numFmtId="0" fontId="5" fillId="12" borderId="18" xfId="0" applyFont="1" applyFill="1" applyBorder="1" applyAlignment="1">
      <alignment horizontal="center" vertical="center"/>
    </xf>
    <xf numFmtId="0" fontId="5" fillId="12" borderId="61" xfId="0" applyFont="1" applyFill="1" applyBorder="1" applyAlignment="1">
      <alignment horizontal="center" vertical="center"/>
    </xf>
    <xf numFmtId="0" fontId="5" fillId="12" borderId="26" xfId="0" applyFont="1" applyFill="1" applyBorder="1" applyAlignment="1">
      <alignment horizontal="center" vertical="center"/>
    </xf>
    <xf numFmtId="0" fontId="5" fillId="12" borderId="49" xfId="0" applyFont="1" applyFill="1" applyBorder="1" applyAlignment="1">
      <alignment horizontal="center" vertical="center"/>
    </xf>
    <xf numFmtId="0" fontId="5" fillId="12" borderId="77" xfId="0" applyFont="1" applyFill="1" applyBorder="1" applyAlignment="1">
      <alignment horizontal="center" vertical="center"/>
    </xf>
    <xf numFmtId="0" fontId="5" fillId="12" borderId="55" xfId="0" applyFont="1" applyFill="1" applyBorder="1" applyAlignment="1">
      <alignment horizontal="center" vertical="center"/>
    </xf>
    <xf numFmtId="0" fontId="5" fillId="12" borderId="57" xfId="0" applyFont="1" applyFill="1" applyBorder="1" applyAlignment="1">
      <alignment horizontal="center" vertical="center"/>
    </xf>
    <xf numFmtId="0" fontId="5" fillId="12" borderId="103" xfId="0" applyFont="1" applyFill="1" applyBorder="1" applyAlignment="1">
      <alignment horizontal="center" vertical="center"/>
    </xf>
    <xf numFmtId="0" fontId="5" fillId="12" borderId="54" xfId="0" applyFont="1" applyFill="1" applyBorder="1" applyAlignment="1">
      <alignment horizontal="center" vertical="center"/>
    </xf>
    <xf numFmtId="0" fontId="5" fillId="12" borderId="59" xfId="0" applyFont="1" applyFill="1" applyBorder="1" applyAlignment="1">
      <alignment horizontal="center" vertical="center"/>
    </xf>
    <xf numFmtId="0" fontId="5" fillId="12" borderId="29" xfId="0" applyFont="1" applyFill="1" applyBorder="1" applyAlignment="1">
      <alignment horizontal="center" vertical="center"/>
    </xf>
    <xf numFmtId="0" fontId="5" fillId="12" borderId="38" xfId="0" applyFont="1" applyFill="1" applyBorder="1" applyAlignment="1">
      <alignment horizontal="center" vertical="center"/>
    </xf>
    <xf numFmtId="164" fontId="6" fillId="2" borderId="99" xfId="0" applyNumberFormat="1" applyFont="1" applyFill="1" applyBorder="1" applyAlignment="1">
      <alignment horizontal="center" vertical="center" wrapText="1"/>
    </xf>
    <xf numFmtId="164" fontId="6" fillId="2" borderId="43" xfId="0" applyNumberFormat="1" applyFont="1" applyFill="1" applyBorder="1" applyAlignment="1">
      <alignment horizontal="center" vertical="center"/>
    </xf>
    <xf numFmtId="164" fontId="6" fillId="2" borderId="45" xfId="0" applyNumberFormat="1" applyFont="1" applyFill="1" applyBorder="1" applyAlignment="1">
      <alignment horizontal="center" vertical="center"/>
    </xf>
    <xf numFmtId="17" fontId="22" fillId="12" borderId="29" xfId="0" applyNumberFormat="1" applyFont="1" applyFill="1" applyBorder="1" applyAlignment="1">
      <alignment horizontal="center" vertical="center"/>
    </xf>
    <xf numFmtId="17" fontId="22" fillId="12" borderId="38" xfId="0" applyNumberFormat="1" applyFont="1" applyFill="1" applyBorder="1" applyAlignment="1">
      <alignment horizontal="center" vertical="center"/>
    </xf>
    <xf numFmtId="0" fontId="1" fillId="12" borderId="55" xfId="0" applyFont="1" applyFill="1" applyBorder="1" applyAlignment="1">
      <alignment horizontal="center" vertical="center" wrapText="1"/>
    </xf>
    <xf numFmtId="0" fontId="1" fillId="12" borderId="19" xfId="0" applyFont="1" applyFill="1" applyBorder="1" applyAlignment="1">
      <alignment horizontal="center" vertical="center" wrapText="1"/>
    </xf>
    <xf numFmtId="0" fontId="1" fillId="12" borderId="25" xfId="0" applyFont="1" applyFill="1" applyBorder="1" applyAlignment="1">
      <alignment horizontal="center" vertical="center" wrapText="1"/>
    </xf>
    <xf numFmtId="0" fontId="1" fillId="12" borderId="21" xfId="0" applyFont="1" applyFill="1" applyBorder="1" applyAlignment="1">
      <alignment horizontal="center" vertical="center" wrapText="1"/>
    </xf>
    <xf numFmtId="0" fontId="1" fillId="12" borderId="42" xfId="0" applyFont="1" applyFill="1" applyBorder="1" applyAlignment="1">
      <alignment horizontal="center" vertical="center"/>
    </xf>
    <xf numFmtId="0" fontId="1" fillId="12" borderId="64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9" fontId="6" fillId="0" borderId="29" xfId="0" applyNumberFormat="1" applyFont="1" applyFill="1" applyBorder="1" applyAlignment="1">
      <alignment horizontal="center" vertical="center"/>
    </xf>
    <xf numFmtId="9" fontId="6" fillId="0" borderId="37" xfId="0" applyNumberFormat="1" applyFont="1" applyFill="1" applyBorder="1" applyAlignment="1">
      <alignment horizontal="center" vertical="center"/>
    </xf>
    <xf numFmtId="9" fontId="6" fillId="0" borderId="38" xfId="0" applyNumberFormat="1" applyFont="1" applyFill="1" applyBorder="1" applyAlignment="1">
      <alignment horizontal="center" vertical="center"/>
    </xf>
    <xf numFmtId="9" fontId="6" fillId="0" borderId="14" xfId="0" applyNumberFormat="1" applyFont="1" applyFill="1" applyBorder="1" applyAlignment="1">
      <alignment horizontal="center" vertical="center"/>
    </xf>
    <xf numFmtId="9" fontId="6" fillId="0" borderId="12" xfId="0" applyNumberFormat="1" applyFont="1" applyFill="1" applyBorder="1" applyAlignment="1">
      <alignment horizontal="center" vertical="center"/>
    </xf>
    <xf numFmtId="9" fontId="6" fillId="0" borderId="15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24" fillId="2" borderId="1" xfId="0" applyFont="1" applyFill="1" applyBorder="1" applyAlignment="1">
      <alignment horizontal="left" vertical="center"/>
    </xf>
    <xf numFmtId="0" fontId="24" fillId="2" borderId="17" xfId="0" applyFont="1" applyFill="1" applyBorder="1" applyAlignment="1">
      <alignment horizontal="left" vertical="center"/>
    </xf>
    <xf numFmtId="9" fontId="17" fillId="0" borderId="53" xfId="0" applyNumberFormat="1" applyFont="1" applyFill="1" applyBorder="1" applyAlignment="1">
      <alignment horizontal="center" vertical="center"/>
    </xf>
    <xf numFmtId="9" fontId="17" fillId="0" borderId="75" xfId="0" applyNumberFormat="1" applyFont="1" applyFill="1" applyBorder="1" applyAlignment="1">
      <alignment horizontal="center" vertical="center"/>
    </xf>
    <xf numFmtId="9" fontId="17" fillId="0" borderId="95" xfId="0" applyNumberFormat="1" applyFont="1" applyFill="1" applyBorder="1" applyAlignment="1">
      <alignment horizontal="center" vertical="center"/>
    </xf>
    <xf numFmtId="0" fontId="5" fillId="16" borderId="41" xfId="0" applyFont="1" applyFill="1" applyBorder="1" applyAlignment="1">
      <alignment horizontal="center" vertical="center"/>
    </xf>
    <xf numFmtId="0" fontId="5" fillId="16" borderId="68" xfId="0" applyFont="1" applyFill="1" applyBorder="1" applyAlignment="1">
      <alignment horizontal="center" vertical="center"/>
    </xf>
    <xf numFmtId="0" fontId="5" fillId="16" borderId="35" xfId="0" applyFont="1" applyFill="1" applyBorder="1" applyAlignment="1">
      <alignment horizontal="center" vertical="center"/>
    </xf>
    <xf numFmtId="0" fontId="5" fillId="16" borderId="55" xfId="0" applyFont="1" applyFill="1" applyBorder="1" applyAlignment="1">
      <alignment horizontal="center" vertical="center"/>
    </xf>
    <xf numFmtId="0" fontId="5" fillId="16" borderId="36" xfId="0" applyFont="1" applyFill="1" applyBorder="1" applyAlignment="1">
      <alignment horizontal="center" vertical="center"/>
    </xf>
    <xf numFmtId="0" fontId="5" fillId="16" borderId="19" xfId="0" applyFont="1" applyFill="1" applyBorder="1" applyAlignment="1">
      <alignment horizontal="center" vertical="center"/>
    </xf>
    <xf numFmtId="0" fontId="5" fillId="16" borderId="0" xfId="0" applyFont="1" applyFill="1" applyBorder="1" applyAlignment="1">
      <alignment horizontal="center" vertical="center"/>
    </xf>
    <xf numFmtId="0" fontId="5" fillId="16" borderId="20" xfId="0" applyFont="1" applyFill="1" applyBorder="1" applyAlignment="1">
      <alignment horizontal="center" vertical="center"/>
    </xf>
    <xf numFmtId="0" fontId="5" fillId="16" borderId="57" xfId="0" applyFont="1" applyFill="1" applyBorder="1" applyAlignment="1">
      <alignment horizontal="center" vertical="center"/>
    </xf>
    <xf numFmtId="0" fontId="5" fillId="16" borderId="102" xfId="0" applyFont="1" applyFill="1" applyBorder="1" applyAlignment="1">
      <alignment horizontal="center" vertical="center"/>
    </xf>
    <xf numFmtId="0" fontId="5" fillId="16" borderId="29" xfId="0" applyFont="1" applyFill="1" applyBorder="1" applyAlignment="1">
      <alignment horizontal="center" vertical="center"/>
    </xf>
    <xf numFmtId="0" fontId="5" fillId="16" borderId="38" xfId="0" applyFont="1" applyFill="1" applyBorder="1" applyAlignment="1">
      <alignment horizontal="center" vertical="center"/>
    </xf>
    <xf numFmtId="17" fontId="22" fillId="16" borderId="29" xfId="0" applyNumberFormat="1" applyFont="1" applyFill="1" applyBorder="1" applyAlignment="1">
      <alignment horizontal="center" vertical="center"/>
    </xf>
    <xf numFmtId="17" fontId="22" fillId="16" borderId="38" xfId="0" applyNumberFormat="1" applyFont="1" applyFill="1" applyBorder="1" applyAlignment="1">
      <alignment horizontal="center" vertical="center"/>
    </xf>
    <xf numFmtId="0" fontId="1" fillId="16" borderId="55" xfId="0" applyFont="1" applyFill="1" applyBorder="1" applyAlignment="1">
      <alignment horizontal="center" vertical="center" wrapText="1"/>
    </xf>
    <xf numFmtId="0" fontId="1" fillId="16" borderId="19" xfId="0" applyFont="1" applyFill="1" applyBorder="1" applyAlignment="1">
      <alignment horizontal="center" vertical="center" wrapText="1"/>
    </xf>
    <xf numFmtId="0" fontId="1" fillId="16" borderId="25" xfId="0" applyFont="1" applyFill="1" applyBorder="1" applyAlignment="1">
      <alignment horizontal="center" vertical="center" wrapText="1"/>
    </xf>
    <xf numFmtId="0" fontId="1" fillId="16" borderId="21" xfId="0" applyFont="1" applyFill="1" applyBorder="1" applyAlignment="1">
      <alignment horizontal="center" vertical="center" wrapText="1"/>
    </xf>
    <xf numFmtId="0" fontId="1" fillId="16" borderId="42" xfId="0" applyFont="1" applyFill="1" applyBorder="1" applyAlignment="1">
      <alignment horizontal="center" vertical="center"/>
    </xf>
    <xf numFmtId="0" fontId="1" fillId="16" borderId="64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left" vertical="center"/>
    </xf>
    <xf numFmtId="0" fontId="4" fillId="2" borderId="37" xfId="0" applyFont="1" applyFill="1" applyBorder="1" applyAlignment="1">
      <alignment horizontal="left" vertical="center"/>
    </xf>
    <xf numFmtId="0" fontId="4" fillId="2" borderId="24" xfId="0" applyFont="1" applyFill="1" applyBorder="1" applyAlignment="1">
      <alignment horizontal="left" vertical="center"/>
    </xf>
    <xf numFmtId="164" fontId="16" fillId="2" borderId="23" xfId="0" applyNumberFormat="1" applyFont="1" applyFill="1" applyBorder="1" applyAlignment="1">
      <alignment horizontal="left" vertical="center"/>
    </xf>
    <xf numFmtId="164" fontId="16" fillId="2" borderId="37" xfId="0" applyNumberFormat="1" applyFont="1" applyFill="1" applyBorder="1" applyAlignment="1">
      <alignment horizontal="left" vertical="center"/>
    </xf>
    <xf numFmtId="164" fontId="16" fillId="2" borderId="38" xfId="0" applyNumberFormat="1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2" borderId="69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164" fontId="6" fillId="2" borderId="8" xfId="0" applyNumberFormat="1" applyFont="1" applyFill="1" applyBorder="1" applyAlignment="1">
      <alignment horizontal="left" vertical="center"/>
    </xf>
    <xf numFmtId="164" fontId="6" fillId="2" borderId="69" xfId="0" applyNumberFormat="1" applyFont="1" applyFill="1" applyBorder="1" applyAlignment="1">
      <alignment horizontal="left" vertical="center"/>
    </xf>
    <xf numFmtId="164" fontId="6" fillId="2" borderId="100" xfId="0" applyNumberFormat="1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46" xfId="0" applyFont="1" applyFill="1" applyBorder="1" applyAlignment="1">
      <alignment horizontal="left" vertical="center"/>
    </xf>
    <xf numFmtId="0" fontId="4" fillId="2" borderId="56" xfId="0" applyFont="1" applyFill="1" applyBorder="1" applyAlignment="1">
      <alignment horizontal="left" vertical="center"/>
    </xf>
    <xf numFmtId="0" fontId="4" fillId="2" borderId="47" xfId="0" applyFont="1" applyFill="1" applyBorder="1" applyAlignment="1">
      <alignment horizontal="left" vertical="center"/>
    </xf>
    <xf numFmtId="164" fontId="6" fillId="2" borderId="46" xfId="0" applyNumberFormat="1" applyFont="1" applyFill="1" applyBorder="1" applyAlignment="1">
      <alignment horizontal="left" vertical="center"/>
    </xf>
    <xf numFmtId="164" fontId="6" fillId="2" borderId="56" xfId="0" applyNumberFormat="1" applyFont="1" applyFill="1" applyBorder="1" applyAlignment="1">
      <alignment horizontal="left" vertical="center"/>
    </xf>
    <xf numFmtId="164" fontId="6" fillId="2" borderId="60" xfId="0" applyNumberFormat="1" applyFont="1" applyFill="1" applyBorder="1" applyAlignment="1">
      <alignment horizontal="left" vertical="center"/>
    </xf>
    <xf numFmtId="9" fontId="17" fillId="0" borderId="76" xfId="0" applyNumberFormat="1" applyFont="1" applyFill="1" applyBorder="1" applyAlignment="1">
      <alignment horizontal="center" vertical="center"/>
    </xf>
    <xf numFmtId="9" fontId="8" fillId="4" borderId="85" xfId="0" applyNumberFormat="1" applyFont="1" applyFill="1" applyBorder="1" applyAlignment="1">
      <alignment horizontal="center" vertical="center"/>
    </xf>
    <xf numFmtId="9" fontId="8" fillId="4" borderId="55" xfId="0" applyNumberFormat="1" applyFont="1" applyFill="1" applyBorder="1" applyAlignment="1">
      <alignment horizontal="center" vertical="center"/>
    </xf>
    <xf numFmtId="17" fontId="1" fillId="4" borderId="90" xfId="0" applyNumberFormat="1" applyFont="1" applyFill="1" applyBorder="1" applyAlignment="1">
      <alignment horizontal="center" vertical="center"/>
    </xf>
    <xf numFmtId="17" fontId="1" fillId="4" borderId="81" xfId="0" applyNumberFormat="1" applyFont="1" applyFill="1" applyBorder="1" applyAlignment="1">
      <alignment horizontal="center" vertical="center"/>
    </xf>
    <xf numFmtId="17" fontId="1" fillId="4" borderId="39" xfId="0" applyNumberFormat="1" applyFont="1" applyFill="1" applyBorder="1" applyAlignment="1">
      <alignment horizontal="center" vertical="center"/>
    </xf>
    <xf numFmtId="9" fontId="15" fillId="0" borderId="86" xfId="0" applyNumberFormat="1" applyFont="1" applyFill="1" applyBorder="1" applyAlignment="1">
      <alignment horizontal="right" vertical="center"/>
    </xf>
    <xf numFmtId="9" fontId="15" fillId="0" borderId="87" xfId="0" applyNumberFormat="1" applyFont="1" applyFill="1" applyBorder="1" applyAlignment="1">
      <alignment horizontal="right" vertical="center"/>
    </xf>
    <xf numFmtId="0" fontId="0" fillId="0" borderId="96" xfId="0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9" fontId="15" fillId="0" borderId="83" xfId="0" applyNumberFormat="1" applyFont="1" applyFill="1" applyBorder="1" applyAlignment="1">
      <alignment horizontal="right" vertical="center" wrapText="1"/>
    </xf>
    <xf numFmtId="9" fontId="15" fillId="0" borderId="12" xfId="0" applyNumberFormat="1" applyFont="1" applyFill="1" applyBorder="1" applyAlignment="1">
      <alignment horizontal="right" vertical="center" wrapText="1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8" borderId="16" xfId="1" applyFont="1" applyFill="1" applyBorder="1" applyAlignment="1">
      <alignment horizontal="center" vertical="center"/>
    </xf>
    <xf numFmtId="9" fontId="0" fillId="8" borderId="1" xfId="1" applyFont="1" applyFill="1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8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9" fontId="15" fillId="0" borderId="83" xfId="0" applyNumberFormat="1" applyFont="1" applyFill="1" applyBorder="1" applyAlignment="1">
      <alignment horizontal="right" vertical="center"/>
    </xf>
    <xf numFmtId="9" fontId="15" fillId="0" borderId="12" xfId="0" applyNumberFormat="1" applyFont="1" applyFill="1" applyBorder="1" applyAlignment="1">
      <alignment horizontal="right" vertical="center"/>
    </xf>
    <xf numFmtId="9" fontId="0" fillId="8" borderId="44" xfId="1" applyFont="1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9" fontId="15" fillId="8" borderId="83" xfId="0" applyNumberFormat="1" applyFont="1" applyFill="1" applyBorder="1" applyAlignment="1">
      <alignment horizontal="right" vertical="center"/>
    </xf>
    <xf numFmtId="9" fontId="15" fillId="8" borderId="12" xfId="0" applyNumberFormat="1" applyFont="1" applyFill="1" applyBorder="1" applyAlignment="1">
      <alignment horizontal="right" vertical="center"/>
    </xf>
    <xf numFmtId="9" fontId="0" fillId="7" borderId="1" xfId="1" applyFont="1" applyFill="1" applyBorder="1" applyAlignment="1">
      <alignment horizontal="center" vertical="center"/>
    </xf>
    <xf numFmtId="9" fontId="0" fillId="7" borderId="44" xfId="1" applyFont="1" applyFill="1" applyBorder="1" applyAlignment="1">
      <alignment horizontal="center" vertical="center"/>
    </xf>
    <xf numFmtId="9" fontId="15" fillId="7" borderId="83" xfId="0" applyNumberFormat="1" applyFont="1" applyFill="1" applyBorder="1" applyAlignment="1">
      <alignment horizontal="right" vertical="center"/>
    </xf>
    <xf numFmtId="9" fontId="15" fillId="7" borderId="12" xfId="0" applyNumberFormat="1" applyFont="1" applyFill="1" applyBorder="1" applyAlignment="1">
      <alignment horizontal="right" vertical="center"/>
    </xf>
    <xf numFmtId="9" fontId="0" fillId="7" borderId="16" xfId="1" applyFont="1" applyFill="1" applyBorder="1" applyAlignment="1">
      <alignment horizontal="center" vertical="center"/>
    </xf>
    <xf numFmtId="9" fontId="0" fillId="9" borderId="1" xfId="1" applyFont="1" applyFill="1" applyBorder="1" applyAlignment="1">
      <alignment horizontal="center" vertical="center"/>
    </xf>
    <xf numFmtId="9" fontId="15" fillId="9" borderId="83" xfId="0" applyNumberFormat="1" applyFont="1" applyFill="1" applyBorder="1" applyAlignment="1">
      <alignment horizontal="right" vertical="center"/>
    </xf>
    <xf numFmtId="9" fontId="15" fillId="9" borderId="12" xfId="0" applyNumberFormat="1" applyFont="1" applyFill="1" applyBorder="1" applyAlignment="1">
      <alignment horizontal="right" vertical="center"/>
    </xf>
    <xf numFmtId="9" fontId="0" fillId="9" borderId="16" xfId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 wrapText="1"/>
    </xf>
    <xf numFmtId="0" fontId="1" fillId="13" borderId="5" xfId="0" applyFont="1" applyFill="1" applyBorder="1" applyAlignment="1">
      <alignment horizontal="center" vertical="center" wrapText="1"/>
    </xf>
    <xf numFmtId="0" fontId="1" fillId="13" borderId="36" xfId="0" applyFont="1" applyFill="1" applyBorder="1" applyAlignment="1">
      <alignment horizontal="center" vertical="center" wrapText="1"/>
    </xf>
    <xf numFmtId="0" fontId="1" fillId="13" borderId="20" xfId="0" applyFont="1" applyFill="1" applyBorder="1" applyAlignment="1">
      <alignment horizontal="center" vertical="center" wrapText="1"/>
    </xf>
    <xf numFmtId="0" fontId="21" fillId="0" borderId="109" xfId="0" applyFont="1" applyBorder="1" applyAlignment="1">
      <alignment horizontal="center" vertical="center"/>
    </xf>
    <xf numFmtId="0" fontId="21" fillId="0" borderId="110" xfId="0" applyFont="1" applyBorder="1" applyAlignment="1">
      <alignment horizontal="center" vertical="center"/>
    </xf>
    <xf numFmtId="0" fontId="21" fillId="0" borderId="111" xfId="0" applyFont="1" applyBorder="1" applyAlignment="1">
      <alignment horizontal="center" vertical="center"/>
    </xf>
    <xf numFmtId="0" fontId="21" fillId="0" borderId="112" xfId="0" applyFont="1" applyBorder="1" applyAlignment="1">
      <alignment horizontal="center" vertical="center"/>
    </xf>
    <xf numFmtId="0" fontId="21" fillId="0" borderId="113" xfId="0" applyFont="1" applyBorder="1" applyAlignment="1">
      <alignment horizontal="center" vertical="center"/>
    </xf>
    <xf numFmtId="0" fontId="21" fillId="0" borderId="114" xfId="0" applyFont="1" applyBorder="1" applyAlignment="1">
      <alignment horizontal="center" vertical="center"/>
    </xf>
    <xf numFmtId="9" fontId="0" fillId="10" borderId="46" xfId="1" applyFont="1" applyFill="1" applyBorder="1" applyAlignment="1">
      <alignment horizontal="center" vertical="center"/>
    </xf>
    <xf numFmtId="9" fontId="0" fillId="10" borderId="47" xfId="1" applyFont="1" applyFill="1" applyBorder="1" applyAlignment="1">
      <alignment horizontal="center" vertical="center"/>
    </xf>
    <xf numFmtId="9" fontId="0" fillId="10" borderId="63" xfId="1" applyFont="1" applyFill="1" applyBorder="1" applyAlignment="1">
      <alignment horizontal="center" vertical="center"/>
    </xf>
    <xf numFmtId="0" fontId="21" fillId="0" borderId="106" xfId="0" applyFont="1" applyBorder="1" applyAlignment="1">
      <alignment horizontal="center" vertical="center"/>
    </xf>
    <xf numFmtId="0" fontId="21" fillId="0" borderId="107" xfId="0" applyFont="1" applyBorder="1" applyAlignment="1">
      <alignment horizontal="center" vertical="center"/>
    </xf>
    <xf numFmtId="0" fontId="21" fillId="0" borderId="108" xfId="0" applyFont="1" applyBorder="1" applyAlignment="1">
      <alignment horizontal="center" vertical="center"/>
    </xf>
    <xf numFmtId="9" fontId="0" fillId="9" borderId="44" xfId="1" applyFont="1" applyFill="1" applyBorder="1" applyAlignment="1">
      <alignment horizontal="center" vertical="center"/>
    </xf>
    <xf numFmtId="9" fontId="15" fillId="10" borderId="84" xfId="0" applyNumberFormat="1" applyFont="1" applyFill="1" applyBorder="1" applyAlignment="1">
      <alignment horizontal="right" vertical="center"/>
    </xf>
    <xf numFmtId="9" fontId="15" fillId="10" borderId="56" xfId="0" applyNumberFormat="1" applyFont="1" applyFill="1" applyBorder="1" applyAlignment="1">
      <alignment horizontal="right" vertical="center"/>
    </xf>
    <xf numFmtId="9" fontId="0" fillId="10" borderId="50" xfId="1" applyFont="1" applyFill="1" applyBorder="1" applyAlignment="1">
      <alignment horizontal="center" vertical="center"/>
    </xf>
    <xf numFmtId="0" fontId="5" fillId="14" borderId="77" xfId="0" applyFont="1" applyFill="1" applyBorder="1" applyAlignment="1">
      <alignment horizontal="center" vertical="center"/>
    </xf>
    <xf numFmtId="0" fontId="5" fillId="14" borderId="57" xfId="0" applyFont="1" applyFill="1" applyBorder="1" applyAlignment="1">
      <alignment horizontal="center" vertical="center"/>
    </xf>
    <xf numFmtId="0" fontId="5" fillId="14" borderId="103" xfId="0" applyFont="1" applyFill="1" applyBorder="1" applyAlignment="1">
      <alignment horizontal="center" vertical="center"/>
    </xf>
    <xf numFmtId="0" fontId="5" fillId="14" borderId="59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left" vertical="center"/>
    </xf>
    <xf numFmtId="0" fontId="24" fillId="2" borderId="7" xfId="0" applyFont="1" applyFill="1" applyBorder="1" applyAlignment="1">
      <alignment horizontal="left" vertical="center"/>
    </xf>
    <xf numFmtId="0" fontId="24" fillId="2" borderId="8" xfId="0" applyFont="1" applyFill="1" applyBorder="1" applyAlignment="1">
      <alignment horizontal="left" vertical="center"/>
    </xf>
    <xf numFmtId="0" fontId="24" fillId="2" borderId="9" xfId="0" applyFont="1" applyFill="1" applyBorder="1" applyAlignment="1">
      <alignment horizontal="left" vertical="center"/>
    </xf>
    <xf numFmtId="0" fontId="24" fillId="2" borderId="2" xfId="0" applyFont="1" applyFill="1" applyBorder="1" applyAlignment="1">
      <alignment vertical="center" wrapText="1"/>
    </xf>
    <xf numFmtId="0" fontId="24" fillId="2" borderId="15" xfId="0" applyFont="1" applyFill="1" applyBorder="1" applyAlignment="1">
      <alignment vertical="center" wrapText="1"/>
    </xf>
    <xf numFmtId="0" fontId="24" fillId="2" borderId="2" xfId="0" applyFont="1" applyFill="1" applyBorder="1" applyAlignment="1">
      <alignment horizontal="left" vertical="center"/>
    </xf>
    <xf numFmtId="0" fontId="24" fillId="2" borderId="3" xfId="0" applyFont="1" applyFill="1" applyBorder="1" applyAlignment="1">
      <alignment horizontal="left" vertical="center"/>
    </xf>
    <xf numFmtId="0" fontId="24" fillId="2" borderId="79" xfId="0" applyFont="1" applyFill="1" applyBorder="1" applyAlignment="1">
      <alignment horizontal="left" vertical="center"/>
    </xf>
    <xf numFmtId="0" fontId="24" fillId="2" borderId="80" xfId="0" applyFont="1" applyFill="1" applyBorder="1" applyAlignment="1">
      <alignment horizontal="left" vertical="center"/>
    </xf>
    <xf numFmtId="0" fontId="22" fillId="13" borderId="37" xfId="0" applyFont="1" applyFill="1" applyBorder="1" applyAlignment="1">
      <alignment horizontal="center" vertical="center"/>
    </xf>
    <xf numFmtId="17" fontId="22" fillId="13" borderId="67" xfId="0" applyNumberFormat="1" applyFont="1" applyFill="1" applyBorder="1" applyAlignment="1">
      <alignment horizontal="center" vertical="center"/>
    </xf>
    <xf numFmtId="0" fontId="22" fillId="13" borderId="67" xfId="0" applyFont="1" applyFill="1" applyBorder="1" applyAlignment="1">
      <alignment horizontal="center" vertical="center"/>
    </xf>
    <xf numFmtId="17" fontId="22" fillId="14" borderId="67" xfId="0" applyNumberFormat="1" applyFont="1" applyFill="1" applyBorder="1" applyAlignment="1">
      <alignment horizontal="center" vertical="center"/>
    </xf>
    <xf numFmtId="0" fontId="22" fillId="14" borderId="67" xfId="0" applyFont="1" applyFill="1" applyBorder="1" applyAlignment="1">
      <alignment horizontal="center" vertical="center"/>
    </xf>
    <xf numFmtId="0" fontId="1" fillId="14" borderId="25" xfId="0" applyFont="1" applyFill="1" applyBorder="1" applyAlignment="1">
      <alignment horizontal="center" vertical="center" wrapText="1"/>
    </xf>
    <xf numFmtId="0" fontId="1" fillId="14" borderId="21" xfId="0" applyFont="1" applyFill="1" applyBorder="1" applyAlignment="1">
      <alignment horizontal="center" vertical="center" wrapText="1"/>
    </xf>
    <xf numFmtId="0" fontId="5" fillId="13" borderId="55" xfId="0" applyFont="1" applyFill="1" applyBorder="1" applyAlignment="1">
      <alignment horizontal="center" vertical="center" wrapText="1"/>
    </xf>
    <xf numFmtId="0" fontId="5" fillId="13" borderId="19" xfId="0" applyFont="1" applyFill="1" applyBorder="1" applyAlignment="1">
      <alignment horizontal="center" vertical="center" wrapText="1"/>
    </xf>
    <xf numFmtId="0" fontId="5" fillId="14" borderId="55" xfId="0" applyFont="1" applyFill="1" applyBorder="1" applyAlignment="1">
      <alignment horizontal="center" vertical="center" wrapText="1"/>
    </xf>
    <xf numFmtId="0" fontId="5" fillId="14" borderId="19" xfId="0" applyFont="1" applyFill="1" applyBorder="1" applyAlignment="1">
      <alignment horizontal="center" vertical="center" wrapText="1"/>
    </xf>
    <xf numFmtId="0" fontId="24" fillId="0" borderId="5" xfId="0" applyFont="1" applyFill="1" applyBorder="1" applyAlignment="1">
      <alignment horizontal="left" vertical="center" wrapText="1"/>
    </xf>
    <xf numFmtId="0" fontId="24" fillId="0" borderId="6" xfId="0" applyFont="1" applyFill="1" applyBorder="1" applyAlignment="1">
      <alignment horizontal="left" vertical="center" wrapText="1"/>
    </xf>
    <xf numFmtId="17" fontId="22" fillId="16" borderId="67" xfId="0" applyNumberFormat="1" applyFont="1" applyFill="1" applyBorder="1" applyAlignment="1">
      <alignment horizontal="center" vertical="center"/>
    </xf>
    <xf numFmtId="0" fontId="24" fillId="0" borderId="5" xfId="0" quotePrefix="1" applyFont="1" applyFill="1" applyBorder="1" applyAlignment="1">
      <alignment horizontal="left" vertical="center" wrapText="1"/>
    </xf>
    <xf numFmtId="0" fontId="1" fillId="14" borderId="42" xfId="0" applyFont="1" applyFill="1" applyBorder="1" applyAlignment="1">
      <alignment horizontal="center" vertical="center"/>
    </xf>
    <xf numFmtId="0" fontId="1" fillId="14" borderId="64" xfId="0" applyFont="1" applyFill="1" applyBorder="1" applyAlignment="1">
      <alignment horizontal="center" vertical="center"/>
    </xf>
    <xf numFmtId="0" fontId="22" fillId="16" borderId="67" xfId="0" applyFont="1" applyFill="1" applyBorder="1" applyAlignment="1">
      <alignment horizontal="center" vertical="center"/>
    </xf>
    <xf numFmtId="0" fontId="24" fillId="0" borderId="101" xfId="0" applyFont="1" applyFill="1" applyBorder="1" applyAlignment="1">
      <alignment horizontal="left" vertical="center" wrapText="1"/>
    </xf>
    <xf numFmtId="0" fontId="24" fillId="0" borderId="1" xfId="0" applyFont="1" applyFill="1" applyBorder="1" applyAlignment="1">
      <alignment horizontal="left" vertical="center" wrapText="1"/>
    </xf>
    <xf numFmtId="0" fontId="24" fillId="0" borderId="17" xfId="0" applyFont="1" applyFill="1" applyBorder="1" applyAlignment="1">
      <alignment horizontal="left" vertical="center" wrapText="1"/>
    </xf>
    <xf numFmtId="0" fontId="24" fillId="2" borderId="2" xfId="0" applyFont="1" applyFill="1" applyBorder="1" applyAlignment="1">
      <alignment horizontal="left" vertical="center" wrapText="1"/>
    </xf>
    <xf numFmtId="0" fontId="24" fillId="2" borderId="15" xfId="0" applyFont="1" applyFill="1" applyBorder="1" applyAlignment="1">
      <alignment horizontal="left" vertical="center" wrapText="1"/>
    </xf>
    <xf numFmtId="0" fontId="24" fillId="2" borderId="46" xfId="0" applyFont="1" applyFill="1" applyBorder="1" applyAlignment="1">
      <alignment vertical="center" wrapText="1"/>
    </xf>
    <xf numFmtId="0" fontId="24" fillId="2" borderId="60" xfId="0" applyFont="1" applyFill="1" applyBorder="1" applyAlignment="1">
      <alignment vertical="center" wrapText="1"/>
    </xf>
    <xf numFmtId="0" fontId="5" fillId="14" borderId="18" xfId="0" applyFont="1" applyFill="1" applyBorder="1" applyAlignment="1">
      <alignment horizontal="center" vertical="center"/>
    </xf>
    <xf numFmtId="0" fontId="5" fillId="14" borderId="26" xfId="0" applyFont="1" applyFill="1" applyBorder="1" applyAlignment="1">
      <alignment horizontal="center" vertical="center"/>
    </xf>
    <xf numFmtId="0" fontId="5" fillId="14" borderId="61" xfId="0" applyFont="1" applyFill="1" applyBorder="1" applyAlignment="1">
      <alignment horizontal="center" vertical="center"/>
    </xf>
    <xf numFmtId="0" fontId="5" fillId="14" borderId="49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left" vertical="center"/>
    </xf>
    <xf numFmtId="0" fontId="5" fillId="13" borderId="58" xfId="0" applyFont="1" applyFill="1" applyBorder="1" applyAlignment="1">
      <alignment horizontal="center" vertical="center"/>
    </xf>
    <xf numFmtId="0" fontId="5" fillId="13" borderId="59" xfId="0" applyFont="1" applyFill="1" applyBorder="1" applyAlignment="1">
      <alignment horizontal="center" vertical="center"/>
    </xf>
    <xf numFmtId="0" fontId="24" fillId="0" borderId="79" xfId="0" applyFont="1" applyBorder="1" applyAlignment="1">
      <alignment horizontal="left" vertical="center" wrapText="1"/>
    </xf>
    <xf numFmtId="0" fontId="24" fillId="0" borderId="98" xfId="0" applyFont="1" applyBorder="1" applyAlignment="1">
      <alignment horizontal="left" vertical="center" wrapText="1"/>
    </xf>
    <xf numFmtId="0" fontId="5" fillId="14" borderId="41" xfId="0" applyFont="1" applyFill="1" applyBorder="1" applyAlignment="1">
      <alignment horizontal="center" vertical="center"/>
    </xf>
    <xf numFmtId="0" fontId="5" fillId="14" borderId="68" xfId="0" applyFont="1" applyFill="1" applyBorder="1" applyAlignment="1">
      <alignment horizontal="center" vertical="center"/>
    </xf>
    <xf numFmtId="0" fontId="22" fillId="16" borderId="37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left" vertical="center" wrapText="1"/>
    </xf>
    <xf numFmtId="0" fontId="24" fillId="0" borderId="15" xfId="0" applyFont="1" applyBorder="1" applyAlignment="1">
      <alignment horizontal="left" vertical="center" wrapText="1"/>
    </xf>
    <xf numFmtId="0" fontId="24" fillId="0" borderId="1" xfId="0" applyFont="1" applyFill="1" applyBorder="1" applyAlignment="1">
      <alignment horizontal="left" vertical="center"/>
    </xf>
    <xf numFmtId="164" fontId="6" fillId="2" borderId="41" xfId="0" applyNumberFormat="1" applyFont="1" applyFill="1" applyBorder="1" applyAlignment="1">
      <alignment horizontal="center" vertical="center" wrapText="1"/>
    </xf>
    <xf numFmtId="17" fontId="22" fillId="14" borderId="29" xfId="0" applyNumberFormat="1" applyFont="1" applyFill="1" applyBorder="1" applyAlignment="1">
      <alignment horizontal="center" vertical="center"/>
    </xf>
    <xf numFmtId="17" fontId="22" fillId="14" borderId="38" xfId="0" applyNumberFormat="1" applyFont="1" applyFill="1" applyBorder="1" applyAlignment="1">
      <alignment horizontal="center" vertical="center"/>
    </xf>
    <xf numFmtId="0" fontId="22" fillId="14" borderId="37" xfId="0" applyFont="1" applyFill="1" applyBorder="1" applyAlignment="1">
      <alignment horizontal="center" vertical="center"/>
    </xf>
    <xf numFmtId="0" fontId="24" fillId="2" borderId="46" xfId="0" applyFont="1" applyFill="1" applyBorder="1" applyAlignment="1">
      <alignment horizontal="left" vertical="center"/>
    </xf>
    <xf numFmtId="0" fontId="24" fillId="2" borderId="47" xfId="0" applyFont="1" applyFill="1" applyBorder="1" applyAlignment="1">
      <alignment horizontal="left" vertical="center"/>
    </xf>
    <xf numFmtId="0" fontId="5" fillId="14" borderId="29" xfId="0" applyFont="1" applyFill="1" applyBorder="1" applyAlignment="1">
      <alignment horizontal="center" vertical="center"/>
    </xf>
    <xf numFmtId="0" fontId="5" fillId="14" borderId="38" xfId="0" applyFont="1" applyFill="1" applyBorder="1" applyAlignment="1">
      <alignment horizontal="center" vertical="center"/>
    </xf>
    <xf numFmtId="0" fontId="4" fillId="13" borderId="103" xfId="0" applyFont="1" applyFill="1" applyBorder="1" applyAlignment="1">
      <alignment horizontal="center" vertical="center"/>
    </xf>
    <xf numFmtId="0" fontId="4" fillId="13" borderId="119" xfId="0" applyFont="1" applyFill="1" applyBorder="1" applyAlignment="1">
      <alignment horizontal="center" vertical="center"/>
    </xf>
    <xf numFmtId="0" fontId="4" fillId="0" borderId="103" xfId="0" applyFont="1" applyFill="1" applyBorder="1" applyAlignment="1">
      <alignment horizontal="center" vertical="center"/>
    </xf>
    <xf numFmtId="0" fontId="4" fillId="0" borderId="119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4" fillId="13" borderId="32" xfId="0" applyFont="1" applyFill="1" applyBorder="1" applyAlignment="1">
      <alignment horizontal="center" vertical="center"/>
    </xf>
    <xf numFmtId="0" fontId="4" fillId="13" borderId="33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4" fillId="13" borderId="28" xfId="0" applyFont="1" applyFill="1" applyBorder="1" applyAlignment="1">
      <alignment horizontal="center" vertical="center"/>
    </xf>
    <xf numFmtId="0" fontId="4" fillId="13" borderId="30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1" fillId="0" borderId="9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120" xfId="0" applyNumberFormat="1" applyFont="1" applyFill="1" applyBorder="1" applyAlignment="1">
      <alignment horizontal="center" vertical="center"/>
    </xf>
    <xf numFmtId="0" fontId="7" fillId="0" borderId="121" xfId="0" applyNumberFormat="1" applyFont="1" applyFill="1" applyBorder="1" applyAlignment="1">
      <alignment horizontal="center" vertical="center"/>
    </xf>
    <xf numFmtId="0" fontId="4" fillId="13" borderId="94" xfId="0" applyFont="1" applyFill="1" applyBorder="1" applyAlignment="1">
      <alignment horizontal="center" vertical="center"/>
    </xf>
    <xf numFmtId="0" fontId="4" fillId="13" borderId="122" xfId="0" applyFont="1" applyFill="1" applyBorder="1" applyAlignment="1">
      <alignment horizontal="center" vertical="center"/>
    </xf>
    <xf numFmtId="0" fontId="4" fillId="0" borderId="94" xfId="0" applyFont="1" applyFill="1" applyBorder="1" applyAlignment="1">
      <alignment horizontal="center" vertical="center"/>
    </xf>
    <xf numFmtId="0" fontId="4" fillId="0" borderId="122" xfId="0" applyFont="1" applyFill="1" applyBorder="1" applyAlignment="1">
      <alignment horizontal="center" vertical="center"/>
    </xf>
    <xf numFmtId="0" fontId="1" fillId="0" borderId="123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 wrapText="1"/>
    </xf>
    <xf numFmtId="164" fontId="25" fillId="2" borderId="1" xfId="1" applyNumberFormat="1" applyFont="1" applyFill="1" applyBorder="1" applyAlignment="1">
      <alignment horizontal="center" vertical="center"/>
    </xf>
    <xf numFmtId="164" fontId="26" fillId="2" borderId="1" xfId="0" applyNumberFormat="1" applyFont="1" applyFill="1" applyBorder="1" applyAlignment="1">
      <alignment horizontal="center" vertical="center"/>
    </xf>
    <xf numFmtId="0" fontId="7" fillId="2" borderId="6" xfId="0" applyNumberFormat="1" applyFont="1" applyFill="1" applyBorder="1" applyAlignment="1">
      <alignment horizontal="center" vertical="center"/>
    </xf>
    <xf numFmtId="0" fontId="7" fillId="2" borderId="117" xfId="0" applyNumberFormat="1" applyFont="1" applyFill="1" applyBorder="1" applyAlignment="1">
      <alignment horizontal="center" vertical="center"/>
    </xf>
    <xf numFmtId="0" fontId="7" fillId="2" borderId="118" xfId="0" applyNumberFormat="1" applyFont="1" applyFill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Percent" xfId="1" builtinId="5"/>
    <cellStyle name="Percent 2" xfId="3" xr:uid="{00000000-0005-0000-0000-000003000000}"/>
  </cellStyles>
  <dxfs count="0"/>
  <tableStyles count="0" defaultTableStyle="TableStyleMedium2" defaultPivotStyle="PivotStyleLight16"/>
  <colors>
    <mruColors>
      <color rgb="FF33CC33"/>
      <color rgb="FF6EDF41"/>
      <color rgb="FF00FF00"/>
      <color rgb="FFBBD9F1"/>
      <color rgb="FFFF3399"/>
      <color rgb="FFCC00FF"/>
      <color rgb="FF00FF99"/>
      <color rgb="FF9966FF"/>
      <color rgb="FFFF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D" sz="1400" b="1" i="0" baseline="0">
                <a:solidFill>
                  <a:sysClr val="windowText" lastClr="000000"/>
                </a:solidFill>
                <a:effectLst/>
              </a:rPr>
              <a:t>Grafik Loading &amp; Actual 2022 </a:t>
            </a:r>
            <a:endParaRPr lang="en-ID" sz="14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394254369911828E-2"/>
          <c:y val="0.13004629629629633"/>
          <c:w val="0.90482995188063331"/>
          <c:h val="0.6566509915427238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Format!$E$54</c:f>
              <c:strCache>
                <c:ptCount val="1"/>
                <c:pt idx="0">
                  <c:v>% Plan  vs  Standard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Format!$K$51:$AJ$51</c:f>
              <c:strCache>
                <c:ptCount val="25"/>
                <c:pt idx="0">
                  <c:v>Juni 2022</c:v>
                </c:pt>
                <c:pt idx="2">
                  <c:v>Juli 2022</c:v>
                </c:pt>
                <c:pt idx="4">
                  <c:v>Agustus 2022</c:v>
                </c:pt>
                <c:pt idx="6">
                  <c:v>Sep-22</c:v>
                </c:pt>
                <c:pt idx="8">
                  <c:v>Oktober 2022</c:v>
                </c:pt>
                <c:pt idx="10">
                  <c:v>Nov-22</c:v>
                </c:pt>
                <c:pt idx="12">
                  <c:v>Desember 2022</c:v>
                </c:pt>
                <c:pt idx="14">
                  <c:v>Januari 2023</c:v>
                </c:pt>
                <c:pt idx="16">
                  <c:v>Februari 2023</c:v>
                </c:pt>
                <c:pt idx="18">
                  <c:v>Maret 2023</c:v>
                </c:pt>
                <c:pt idx="20">
                  <c:v>Apr-23</c:v>
                </c:pt>
                <c:pt idx="22">
                  <c:v>Mei 2023</c:v>
                </c:pt>
                <c:pt idx="24">
                  <c:v>Juni 2023</c:v>
                </c:pt>
              </c:strCache>
            </c:strRef>
          </c:cat>
          <c:val>
            <c:numRef>
              <c:f>Format!$K$54:$AJ$54</c:f>
              <c:numCache>
                <c:formatCode>0%</c:formatCode>
                <c:ptCount val="26"/>
                <c:pt idx="0">
                  <c:v>0.77272727272727271</c:v>
                </c:pt>
                <c:pt idx="2">
                  <c:v>1.05</c:v>
                </c:pt>
                <c:pt idx="4">
                  <c:v>0.8571428571428571</c:v>
                </c:pt>
                <c:pt idx="6">
                  <c:v>0.23809523809523808</c:v>
                </c:pt>
                <c:pt idx="8">
                  <c:v>0.14285714285714285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C-4F1C-9B0B-04D1BDAD3A56}"/>
            </c:ext>
          </c:extLst>
        </c:ser>
        <c:ser>
          <c:idx val="2"/>
          <c:order val="1"/>
          <c:tx>
            <c:strRef>
              <c:f>Format!$E$56</c:f>
              <c:strCache>
                <c:ptCount val="1"/>
                <c:pt idx="0">
                  <c:v>% Actual  vs  Plan</c:v>
                </c:pt>
              </c:strCache>
            </c:strRef>
          </c:tx>
          <c:spPr>
            <a:solidFill>
              <a:srgbClr val="33CC33"/>
            </a:solidFill>
            <a:ln>
              <a:noFill/>
            </a:ln>
            <a:effectLst/>
          </c:spPr>
          <c:invertIfNegative val="0"/>
          <c:cat>
            <c:strRef>
              <c:f>Format!$K$51:$AJ$51</c:f>
              <c:strCache>
                <c:ptCount val="25"/>
                <c:pt idx="0">
                  <c:v>Juni 2022</c:v>
                </c:pt>
                <c:pt idx="2">
                  <c:v>Juli 2022</c:v>
                </c:pt>
                <c:pt idx="4">
                  <c:v>Agustus 2022</c:v>
                </c:pt>
                <c:pt idx="6">
                  <c:v>Sep-22</c:v>
                </c:pt>
                <c:pt idx="8">
                  <c:v>Oktober 2022</c:v>
                </c:pt>
                <c:pt idx="10">
                  <c:v>Nov-22</c:v>
                </c:pt>
                <c:pt idx="12">
                  <c:v>Desember 2022</c:v>
                </c:pt>
                <c:pt idx="14">
                  <c:v>Januari 2023</c:v>
                </c:pt>
                <c:pt idx="16">
                  <c:v>Februari 2023</c:v>
                </c:pt>
                <c:pt idx="18">
                  <c:v>Maret 2023</c:v>
                </c:pt>
                <c:pt idx="20">
                  <c:v>Apr-23</c:v>
                </c:pt>
                <c:pt idx="22">
                  <c:v>Mei 2023</c:v>
                </c:pt>
                <c:pt idx="24">
                  <c:v>Juni 2023</c:v>
                </c:pt>
              </c:strCache>
            </c:strRef>
          </c:cat>
          <c:val>
            <c:numRef>
              <c:f>Format!$K$56:$AJ$56</c:f>
              <c:numCache>
                <c:formatCode>0%</c:formatCode>
                <c:ptCount val="26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3C-4F1C-9B0B-04D1BDAD3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4508320"/>
        <c:axId val="1020121920"/>
      </c:barChart>
      <c:catAx>
        <c:axId val="102450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121920"/>
        <c:crossesAt val="0"/>
        <c:auto val="1"/>
        <c:lblAlgn val="ctr"/>
        <c:lblOffset val="100"/>
        <c:noMultiLvlLbl val="1"/>
      </c:catAx>
      <c:valAx>
        <c:axId val="1020121920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08320"/>
        <c:crosses val="autoZero"/>
        <c:crossBetween val="between"/>
      </c:valAx>
      <c:spPr>
        <a:gradFill flip="none" rotWithShape="1">
          <a:gsLst>
            <a:gs pos="39000">
              <a:srgbClr val="FFCCFF"/>
            </a:gs>
            <a:gs pos="23014">
              <a:srgbClr val="E2EEF8"/>
            </a:gs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  <a:tileRect/>
        </a:gra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801776013325942"/>
          <c:y val="0.91653770190090122"/>
          <c:w val="0.5318760011372955"/>
          <c:h val="6.27409166519142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DFEC6"/>
    </a:solidFill>
    <a:ln w="1905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D" sz="1400" b="1" i="0" baseline="0">
                <a:solidFill>
                  <a:sysClr val="windowText" lastClr="000000"/>
                </a:solidFill>
                <a:effectLst/>
              </a:rPr>
              <a:t>Grafik Chargable 2022 </a:t>
            </a:r>
            <a:endParaRPr lang="en-ID" sz="14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394254369911828E-2"/>
          <c:y val="0.13004629629629633"/>
          <c:w val="0.90482995188063331"/>
          <c:h val="0.6566509915427238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Format!$E$58</c:f>
              <c:strCache>
                <c:ptCount val="1"/>
                <c:pt idx="0">
                  <c:v>% Chargable  vs  Standard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Format!$K$51:$AJ$51</c:f>
              <c:strCache>
                <c:ptCount val="25"/>
                <c:pt idx="0">
                  <c:v>Juni 2022</c:v>
                </c:pt>
                <c:pt idx="2">
                  <c:v>Juli 2022</c:v>
                </c:pt>
                <c:pt idx="4">
                  <c:v>Agustus 2022</c:v>
                </c:pt>
                <c:pt idx="6">
                  <c:v>Sep-22</c:v>
                </c:pt>
                <c:pt idx="8">
                  <c:v>Oktober 2022</c:v>
                </c:pt>
                <c:pt idx="10">
                  <c:v>Nov-22</c:v>
                </c:pt>
                <c:pt idx="12">
                  <c:v>Desember 2022</c:v>
                </c:pt>
                <c:pt idx="14">
                  <c:v>Januari 2023</c:v>
                </c:pt>
                <c:pt idx="16">
                  <c:v>Februari 2023</c:v>
                </c:pt>
                <c:pt idx="18">
                  <c:v>Maret 2023</c:v>
                </c:pt>
                <c:pt idx="20">
                  <c:v>Apr-23</c:v>
                </c:pt>
                <c:pt idx="22">
                  <c:v>Mei 2023</c:v>
                </c:pt>
                <c:pt idx="24">
                  <c:v>Juni 2023</c:v>
                </c:pt>
              </c:strCache>
            </c:strRef>
          </c:cat>
          <c:val>
            <c:numRef>
              <c:f>Format!$K$58:$AJ$58</c:f>
              <c:numCache>
                <c:formatCode>0%</c:formatCode>
                <c:ptCount val="26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B-431E-84FC-C956B7961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4508320"/>
        <c:axId val="1020121920"/>
      </c:barChart>
      <c:lineChart>
        <c:grouping val="stacked"/>
        <c:varyColors val="0"/>
        <c:ser>
          <c:idx val="2"/>
          <c:order val="1"/>
          <c:tx>
            <c:strRef>
              <c:f>Format!$E$59</c:f>
              <c:strCache>
                <c:ptCount val="1"/>
                <c:pt idx="0">
                  <c:v>Target % Chargable  vs  Standard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0">
                <a:noFill/>
              </a:ln>
              <a:effectLst/>
            </c:spPr>
          </c:marker>
          <c:cat>
            <c:strRef>
              <c:f>Format!$K$51:$AJ$51</c:f>
              <c:strCache>
                <c:ptCount val="25"/>
                <c:pt idx="0">
                  <c:v>Juni 2022</c:v>
                </c:pt>
                <c:pt idx="2">
                  <c:v>Juli 2022</c:v>
                </c:pt>
                <c:pt idx="4">
                  <c:v>Agustus 2022</c:v>
                </c:pt>
                <c:pt idx="6">
                  <c:v>Sep-22</c:v>
                </c:pt>
                <c:pt idx="8">
                  <c:v>Oktober 2022</c:v>
                </c:pt>
                <c:pt idx="10">
                  <c:v>Nov-22</c:v>
                </c:pt>
                <c:pt idx="12">
                  <c:v>Desember 2022</c:v>
                </c:pt>
                <c:pt idx="14">
                  <c:v>Januari 2023</c:v>
                </c:pt>
                <c:pt idx="16">
                  <c:v>Februari 2023</c:v>
                </c:pt>
                <c:pt idx="18">
                  <c:v>Maret 2023</c:v>
                </c:pt>
                <c:pt idx="20">
                  <c:v>Apr-23</c:v>
                </c:pt>
                <c:pt idx="22">
                  <c:v>Mei 2023</c:v>
                </c:pt>
                <c:pt idx="24">
                  <c:v>Juni 2023</c:v>
                </c:pt>
              </c:strCache>
            </c:strRef>
          </c:cat>
          <c:val>
            <c:numRef>
              <c:f>Format!$K$59:$AJ$59</c:f>
              <c:numCache>
                <c:formatCode>0%</c:formatCode>
                <c:ptCount val="26"/>
                <c:pt idx="0">
                  <c:v>0.85</c:v>
                </c:pt>
                <c:pt idx="2">
                  <c:v>0.85</c:v>
                </c:pt>
                <c:pt idx="4">
                  <c:v>0.85</c:v>
                </c:pt>
                <c:pt idx="6">
                  <c:v>0.85</c:v>
                </c:pt>
                <c:pt idx="8">
                  <c:v>0.85</c:v>
                </c:pt>
                <c:pt idx="10">
                  <c:v>0.85</c:v>
                </c:pt>
                <c:pt idx="12">
                  <c:v>0.85</c:v>
                </c:pt>
                <c:pt idx="14">
                  <c:v>0.85</c:v>
                </c:pt>
                <c:pt idx="16">
                  <c:v>0.85</c:v>
                </c:pt>
                <c:pt idx="18">
                  <c:v>0.85</c:v>
                </c:pt>
                <c:pt idx="20">
                  <c:v>0.85</c:v>
                </c:pt>
                <c:pt idx="22">
                  <c:v>0.85</c:v>
                </c:pt>
                <c:pt idx="24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2B-431E-84FC-C956B7961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508320"/>
        <c:axId val="1020121920"/>
      </c:lineChart>
      <c:catAx>
        <c:axId val="102450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121920"/>
        <c:crossesAt val="0"/>
        <c:auto val="1"/>
        <c:lblAlgn val="ctr"/>
        <c:lblOffset val="100"/>
        <c:noMultiLvlLbl val="1"/>
      </c:catAx>
      <c:valAx>
        <c:axId val="1020121920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08320"/>
        <c:crosses val="autoZero"/>
        <c:crossBetween val="between"/>
      </c:valAx>
      <c:spPr>
        <a:gradFill flip="none" rotWithShape="1">
          <a:gsLst>
            <a:gs pos="0">
              <a:srgbClr val="00FF99">
                <a:alpha val="49804"/>
              </a:srgb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16200000" scaled="1"/>
          <a:tileRect/>
        </a:gradFill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CCFF"/>
    </a:solidFill>
    <a:ln w="1905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D" sz="1400" b="1" i="0" baseline="0">
                <a:solidFill>
                  <a:sysClr val="windowText" lastClr="000000"/>
                </a:solidFill>
                <a:effectLst/>
              </a:rPr>
              <a:t>Grafik Loading &amp; Actual 2018 - 2019 </a:t>
            </a:r>
            <a:endParaRPr lang="en-ID" sz="14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394254369911828E-2"/>
          <c:y val="0.13004629629629633"/>
          <c:w val="0.90482995188063331"/>
          <c:h val="0.6566509915427238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Contoh!$E$58</c:f>
              <c:strCache>
                <c:ptCount val="1"/>
                <c:pt idx="0">
                  <c:v>% Plan  vs  Standard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Contoh!$J$55:$AI$55</c:f>
              <c:numCache>
                <c:formatCode>mmm\-yy</c:formatCode>
                <c:ptCount val="26"/>
                <c:pt idx="0">
                  <c:v>43344</c:v>
                </c:pt>
                <c:pt idx="2">
                  <c:v>43374</c:v>
                </c:pt>
                <c:pt idx="4">
                  <c:v>43405</c:v>
                </c:pt>
                <c:pt idx="6">
                  <c:v>43435</c:v>
                </c:pt>
                <c:pt idx="8">
                  <c:v>43466</c:v>
                </c:pt>
                <c:pt idx="10">
                  <c:v>43497</c:v>
                </c:pt>
                <c:pt idx="12">
                  <c:v>43525</c:v>
                </c:pt>
                <c:pt idx="14">
                  <c:v>43556</c:v>
                </c:pt>
                <c:pt idx="16">
                  <c:v>43586</c:v>
                </c:pt>
                <c:pt idx="18">
                  <c:v>43617</c:v>
                </c:pt>
                <c:pt idx="20">
                  <c:v>43647</c:v>
                </c:pt>
                <c:pt idx="22">
                  <c:v>43678</c:v>
                </c:pt>
                <c:pt idx="24">
                  <c:v>43709</c:v>
                </c:pt>
              </c:numCache>
            </c:numRef>
          </c:cat>
          <c:val>
            <c:numRef>
              <c:f>Contoh!$J$58:$AI$58</c:f>
              <c:numCache>
                <c:formatCode>0%</c:formatCode>
                <c:ptCount val="26"/>
                <c:pt idx="0">
                  <c:v>1.1052631578947369</c:v>
                </c:pt>
                <c:pt idx="2">
                  <c:v>0.86956521739130432</c:v>
                </c:pt>
                <c:pt idx="4">
                  <c:v>0.95238095238095233</c:v>
                </c:pt>
                <c:pt idx="6">
                  <c:v>1</c:v>
                </c:pt>
                <c:pt idx="8">
                  <c:v>0.63636363636363635</c:v>
                </c:pt>
                <c:pt idx="10">
                  <c:v>0.68421052631578949</c:v>
                </c:pt>
                <c:pt idx="12">
                  <c:v>0.45</c:v>
                </c:pt>
                <c:pt idx="14">
                  <c:v>0.3</c:v>
                </c:pt>
                <c:pt idx="16">
                  <c:v>0.2</c:v>
                </c:pt>
                <c:pt idx="18">
                  <c:v>0.13333333333333333</c:v>
                </c:pt>
                <c:pt idx="20">
                  <c:v>4.3478260869565216E-2</c:v>
                </c:pt>
                <c:pt idx="22">
                  <c:v>4.7619047619047616E-2</c:v>
                </c:pt>
                <c:pt idx="24">
                  <c:v>4.7619047619047616E-2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FE-49B8-9658-CEDC43E45C5A}"/>
            </c:ext>
          </c:extLst>
        </c:ser>
        <c:ser>
          <c:idx val="2"/>
          <c:order val="1"/>
          <c:tx>
            <c:strRef>
              <c:f>Contoh!$E$60</c:f>
              <c:strCache>
                <c:ptCount val="1"/>
                <c:pt idx="0">
                  <c:v>% Actual  vs  Plan</c:v>
                </c:pt>
              </c:strCache>
            </c:strRef>
          </c:tx>
          <c:spPr>
            <a:solidFill>
              <a:srgbClr val="33CC33"/>
            </a:solidFill>
            <a:ln>
              <a:noFill/>
            </a:ln>
            <a:effectLst/>
          </c:spPr>
          <c:invertIfNegative val="0"/>
          <c:cat>
            <c:numRef>
              <c:f>Contoh!$J$55:$AI$55</c:f>
              <c:numCache>
                <c:formatCode>mmm\-yy</c:formatCode>
                <c:ptCount val="26"/>
                <c:pt idx="0">
                  <c:v>43344</c:v>
                </c:pt>
                <c:pt idx="2">
                  <c:v>43374</c:v>
                </c:pt>
                <c:pt idx="4">
                  <c:v>43405</c:v>
                </c:pt>
                <c:pt idx="6">
                  <c:v>43435</c:v>
                </c:pt>
                <c:pt idx="8">
                  <c:v>43466</c:v>
                </c:pt>
                <c:pt idx="10">
                  <c:v>43497</c:v>
                </c:pt>
                <c:pt idx="12">
                  <c:v>43525</c:v>
                </c:pt>
                <c:pt idx="14">
                  <c:v>43556</c:v>
                </c:pt>
                <c:pt idx="16">
                  <c:v>43586</c:v>
                </c:pt>
                <c:pt idx="18">
                  <c:v>43617</c:v>
                </c:pt>
                <c:pt idx="20">
                  <c:v>43647</c:v>
                </c:pt>
                <c:pt idx="22">
                  <c:v>43678</c:v>
                </c:pt>
                <c:pt idx="24">
                  <c:v>43709</c:v>
                </c:pt>
              </c:numCache>
            </c:numRef>
          </c:cat>
          <c:val>
            <c:numRef>
              <c:f>Contoh!$J$60:$AI$60</c:f>
              <c:numCache>
                <c:formatCode>0%</c:formatCode>
                <c:ptCount val="26"/>
                <c:pt idx="0">
                  <c:v>1.0476190476190477</c:v>
                </c:pt>
                <c:pt idx="2">
                  <c:v>0.9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FE-49B8-9658-CEDC43E45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4508320"/>
        <c:axId val="1020121920"/>
      </c:barChart>
      <c:dateAx>
        <c:axId val="10245083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121920"/>
        <c:crossesAt val="0"/>
        <c:auto val="1"/>
        <c:lblOffset val="100"/>
        <c:baseTimeUnit val="months"/>
      </c:dateAx>
      <c:valAx>
        <c:axId val="1020121920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08320"/>
        <c:crosses val="autoZero"/>
        <c:crossBetween val="between"/>
      </c:valAx>
      <c:spPr>
        <a:gradFill flip="none" rotWithShape="1">
          <a:gsLst>
            <a:gs pos="39000">
              <a:srgbClr val="FFCCFF"/>
            </a:gs>
            <a:gs pos="23014">
              <a:srgbClr val="E2EEF8"/>
            </a:gs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  <a:tileRect/>
        </a:gra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801776013325942"/>
          <c:y val="0.91653770190090122"/>
          <c:w val="0.5318760011372955"/>
          <c:h val="6.27409166519142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DFEC6"/>
    </a:solidFill>
    <a:ln w="1905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D" sz="1400" b="1" i="0" baseline="0">
                <a:solidFill>
                  <a:sysClr val="windowText" lastClr="000000"/>
                </a:solidFill>
                <a:effectLst/>
              </a:rPr>
              <a:t>Grafik Chargable 2018 - 2019 </a:t>
            </a:r>
            <a:endParaRPr lang="en-ID" sz="14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394254369911828E-2"/>
          <c:y val="0.13004629629629633"/>
          <c:w val="0.90482995188063331"/>
          <c:h val="0.6566509915427238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Contoh!$E$62</c:f>
              <c:strCache>
                <c:ptCount val="1"/>
                <c:pt idx="0">
                  <c:v>% Chargable  vs  Standard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Contoh!$J$55:$AI$55</c:f>
              <c:numCache>
                <c:formatCode>mmm\-yy</c:formatCode>
                <c:ptCount val="26"/>
                <c:pt idx="0">
                  <c:v>43344</c:v>
                </c:pt>
                <c:pt idx="2">
                  <c:v>43374</c:v>
                </c:pt>
                <c:pt idx="4">
                  <c:v>43405</c:v>
                </c:pt>
                <c:pt idx="6">
                  <c:v>43435</c:v>
                </c:pt>
                <c:pt idx="8">
                  <c:v>43466</c:v>
                </c:pt>
                <c:pt idx="10">
                  <c:v>43497</c:v>
                </c:pt>
                <c:pt idx="12">
                  <c:v>43525</c:v>
                </c:pt>
                <c:pt idx="14">
                  <c:v>43556</c:v>
                </c:pt>
                <c:pt idx="16">
                  <c:v>43586</c:v>
                </c:pt>
                <c:pt idx="18">
                  <c:v>43617</c:v>
                </c:pt>
                <c:pt idx="20">
                  <c:v>43647</c:v>
                </c:pt>
                <c:pt idx="22">
                  <c:v>43678</c:v>
                </c:pt>
                <c:pt idx="24">
                  <c:v>43709</c:v>
                </c:pt>
              </c:numCache>
            </c:numRef>
          </c:cat>
          <c:val>
            <c:numRef>
              <c:f>Contoh!$J$62:$AI$62</c:f>
              <c:numCache>
                <c:formatCode>0%</c:formatCode>
                <c:ptCount val="26"/>
                <c:pt idx="0">
                  <c:v>1</c:v>
                </c:pt>
                <c:pt idx="2">
                  <c:v>0.56521739130434778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A-4E1E-8A9B-DA0C4B637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4508320"/>
        <c:axId val="1020121920"/>
      </c:barChart>
      <c:lineChart>
        <c:grouping val="stacked"/>
        <c:varyColors val="0"/>
        <c:ser>
          <c:idx val="2"/>
          <c:order val="1"/>
          <c:tx>
            <c:strRef>
              <c:f>Contoh!$E$63</c:f>
              <c:strCache>
                <c:ptCount val="1"/>
                <c:pt idx="0">
                  <c:v>Target % Chargable  vs  Standard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0">
                <a:noFill/>
              </a:ln>
              <a:effectLst/>
            </c:spPr>
          </c:marker>
          <c:cat>
            <c:numRef>
              <c:f>Contoh!$J$55:$AI$55</c:f>
              <c:numCache>
                <c:formatCode>mmm\-yy</c:formatCode>
                <c:ptCount val="26"/>
                <c:pt idx="0">
                  <c:v>43344</c:v>
                </c:pt>
                <c:pt idx="2">
                  <c:v>43374</c:v>
                </c:pt>
                <c:pt idx="4">
                  <c:v>43405</c:v>
                </c:pt>
                <c:pt idx="6">
                  <c:v>43435</c:v>
                </c:pt>
                <c:pt idx="8">
                  <c:v>43466</c:v>
                </c:pt>
                <c:pt idx="10">
                  <c:v>43497</c:v>
                </c:pt>
                <c:pt idx="12">
                  <c:v>43525</c:v>
                </c:pt>
                <c:pt idx="14">
                  <c:v>43556</c:v>
                </c:pt>
                <c:pt idx="16">
                  <c:v>43586</c:v>
                </c:pt>
                <c:pt idx="18">
                  <c:v>43617</c:v>
                </c:pt>
                <c:pt idx="20">
                  <c:v>43647</c:v>
                </c:pt>
                <c:pt idx="22">
                  <c:v>43678</c:v>
                </c:pt>
                <c:pt idx="24">
                  <c:v>43709</c:v>
                </c:pt>
              </c:numCache>
            </c:numRef>
          </c:cat>
          <c:val>
            <c:numRef>
              <c:f>Contoh!$J$63:$AI$63</c:f>
              <c:numCache>
                <c:formatCode>0%</c:formatCode>
                <c:ptCount val="26"/>
                <c:pt idx="0">
                  <c:v>0.85</c:v>
                </c:pt>
                <c:pt idx="2">
                  <c:v>0.85</c:v>
                </c:pt>
                <c:pt idx="4">
                  <c:v>0.85</c:v>
                </c:pt>
                <c:pt idx="6">
                  <c:v>0.85</c:v>
                </c:pt>
                <c:pt idx="8">
                  <c:v>0.85</c:v>
                </c:pt>
                <c:pt idx="10">
                  <c:v>0.85</c:v>
                </c:pt>
                <c:pt idx="12">
                  <c:v>0.85</c:v>
                </c:pt>
                <c:pt idx="14">
                  <c:v>0.85</c:v>
                </c:pt>
                <c:pt idx="16">
                  <c:v>0.85</c:v>
                </c:pt>
                <c:pt idx="18">
                  <c:v>0.85</c:v>
                </c:pt>
                <c:pt idx="20">
                  <c:v>0.85</c:v>
                </c:pt>
                <c:pt idx="22">
                  <c:v>0.85</c:v>
                </c:pt>
                <c:pt idx="24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1A-4E1E-8A9B-DA0C4B637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508320"/>
        <c:axId val="1020121920"/>
      </c:lineChart>
      <c:dateAx>
        <c:axId val="10245083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121920"/>
        <c:crossesAt val="0"/>
        <c:auto val="1"/>
        <c:lblOffset val="100"/>
        <c:baseTimeUnit val="months"/>
      </c:dateAx>
      <c:valAx>
        <c:axId val="1020121920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08320"/>
        <c:crosses val="autoZero"/>
        <c:crossBetween val="between"/>
      </c:valAx>
      <c:spPr>
        <a:gradFill flip="none" rotWithShape="1">
          <a:gsLst>
            <a:gs pos="0">
              <a:srgbClr val="00FF99">
                <a:alpha val="49804"/>
              </a:srgb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16200000" scaled="1"/>
          <a:tileRect/>
        </a:gradFill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CCFF"/>
    </a:solidFill>
    <a:ln w="1905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122464</xdr:colOff>
      <xdr:row>59</xdr:row>
      <xdr:rowOff>145312</xdr:rowOff>
    </xdr:from>
    <xdr:to>
      <xdr:col>12</xdr:col>
      <xdr:colOff>329357</xdr:colOff>
      <xdr:row>79</xdr:row>
      <xdr:rowOff>12673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B880F6-CCBE-467C-B4A7-A39E667E4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327977</xdr:colOff>
      <xdr:row>59</xdr:row>
      <xdr:rowOff>173461</xdr:rowOff>
    </xdr:from>
    <xdr:to>
      <xdr:col>36</xdr:col>
      <xdr:colOff>365125</xdr:colOff>
      <xdr:row>79</xdr:row>
      <xdr:rowOff>40822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E800E8-9FCE-4C5E-AC66-BB32C9F18C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122464</xdr:colOff>
      <xdr:row>63</xdr:row>
      <xdr:rowOff>145312</xdr:rowOff>
    </xdr:from>
    <xdr:to>
      <xdr:col>11</xdr:col>
      <xdr:colOff>329357</xdr:colOff>
      <xdr:row>83</xdr:row>
      <xdr:rowOff>12673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8AD3E4C-BB74-4906-AE76-10B397507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327977</xdr:colOff>
      <xdr:row>63</xdr:row>
      <xdr:rowOff>173461</xdr:rowOff>
    </xdr:from>
    <xdr:to>
      <xdr:col>35</xdr:col>
      <xdr:colOff>365125</xdr:colOff>
      <xdr:row>83</xdr:row>
      <xdr:rowOff>40822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D8A522F-334D-45DB-BB74-CDAE9CCE8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D4F73-A058-4D65-A9BE-5A387B211C65}">
  <sheetPr>
    <tabColor rgb="FFFF0000"/>
    <pageSetUpPr fitToPage="1"/>
  </sheetPr>
  <dimension ref="A1:AX87"/>
  <sheetViews>
    <sheetView tabSelected="1" topLeftCell="A11" zoomScale="80" zoomScaleNormal="80" workbookViewId="0">
      <selection activeCell="K16" sqref="K16"/>
    </sheetView>
  </sheetViews>
  <sheetFormatPr defaultRowHeight="15"/>
  <cols>
    <col min="1" max="1" width="5" style="32" customWidth="1"/>
    <col min="2" max="3" width="18.7109375" customWidth="1"/>
    <col min="4" max="5" width="18.7109375" style="32" customWidth="1"/>
    <col min="6" max="6" width="11" customWidth="1"/>
    <col min="7" max="10" width="9.5703125" customWidth="1"/>
    <col min="11" max="36" width="5.28515625" style="32" customWidth="1"/>
    <col min="37" max="37" width="13" style="32" customWidth="1"/>
    <col min="38" max="38" width="66.28515625" style="18" customWidth="1"/>
    <col min="39" max="39" width="30.7109375" style="18" customWidth="1"/>
    <col min="40" max="40" width="32.5703125" style="18" customWidth="1"/>
    <col min="41" max="41" width="41.42578125" customWidth="1"/>
    <col min="43" max="50" width="6.28515625" customWidth="1"/>
  </cols>
  <sheetData>
    <row r="1" spans="1:42" ht="20.100000000000001" customHeight="1">
      <c r="A1" s="200" t="s">
        <v>44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  <c r="AI1" s="200"/>
      <c r="AJ1" s="200"/>
      <c r="AK1" s="200"/>
      <c r="AL1" s="200"/>
      <c r="AM1" s="200"/>
      <c r="AN1" s="200"/>
      <c r="AO1" s="200"/>
    </row>
    <row r="2" spans="1:42" ht="18.600000000000001" customHeight="1">
      <c r="A2" s="200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  <c r="AI2" s="200"/>
      <c r="AJ2" s="200"/>
      <c r="AK2" s="200"/>
      <c r="AL2" s="200"/>
      <c r="AM2" s="200"/>
      <c r="AN2" s="200"/>
      <c r="AO2" s="200"/>
    </row>
    <row r="3" spans="1:42" ht="27" customHeight="1">
      <c r="A3" s="201" t="s">
        <v>0</v>
      </c>
      <c r="B3" s="201"/>
      <c r="C3" s="59" t="s">
        <v>93</v>
      </c>
      <c r="E3" s="1"/>
      <c r="F3" s="1"/>
      <c r="G3" s="1"/>
      <c r="H3" s="1"/>
      <c r="I3" s="1"/>
      <c r="J3" s="1"/>
    </row>
    <row r="4" spans="1:42" ht="27" customHeight="1">
      <c r="A4" s="202" t="s">
        <v>13</v>
      </c>
      <c r="B4" s="202"/>
      <c r="C4" s="60" t="s">
        <v>109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9"/>
      <c r="AM4" s="19"/>
      <c r="AN4" s="19"/>
      <c r="AO4" s="16"/>
      <c r="AP4" s="17"/>
    </row>
    <row r="5" spans="1:42" ht="15" customHeight="1">
      <c r="A5" s="15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17"/>
    </row>
    <row r="6" spans="1:42" ht="30" customHeight="1" thickBot="1">
      <c r="A6" s="61" t="s">
        <v>36</v>
      </c>
      <c r="B6" s="21"/>
    </row>
    <row r="7" spans="1:42" s="32" customFormat="1" ht="21" customHeight="1">
      <c r="A7" s="203" t="s">
        <v>1</v>
      </c>
      <c r="B7" s="205" t="s">
        <v>2</v>
      </c>
      <c r="C7" s="206"/>
      <c r="D7" s="205" t="s">
        <v>3</v>
      </c>
      <c r="E7" s="209"/>
      <c r="F7" s="211" t="s">
        <v>9</v>
      </c>
      <c r="G7" s="212"/>
      <c r="H7" s="212"/>
      <c r="I7" s="211" t="s">
        <v>6</v>
      </c>
      <c r="J7" s="213"/>
      <c r="K7" s="214" t="s">
        <v>110</v>
      </c>
      <c r="L7" s="215"/>
      <c r="M7" s="214" t="s">
        <v>111</v>
      </c>
      <c r="N7" s="215"/>
      <c r="O7" s="214" t="s">
        <v>112</v>
      </c>
      <c r="P7" s="215"/>
      <c r="Q7" s="214">
        <v>44805</v>
      </c>
      <c r="R7" s="215"/>
      <c r="S7" s="214" t="s">
        <v>113</v>
      </c>
      <c r="T7" s="215"/>
      <c r="U7" s="214">
        <v>44866</v>
      </c>
      <c r="V7" s="215"/>
      <c r="W7" s="214" t="s">
        <v>114</v>
      </c>
      <c r="X7" s="215"/>
      <c r="Y7" s="214" t="s">
        <v>115</v>
      </c>
      <c r="Z7" s="215"/>
      <c r="AA7" s="214" t="s">
        <v>116</v>
      </c>
      <c r="AB7" s="215"/>
      <c r="AC7" s="214" t="s">
        <v>117</v>
      </c>
      <c r="AD7" s="215"/>
      <c r="AE7" s="214">
        <v>45017</v>
      </c>
      <c r="AF7" s="215"/>
      <c r="AG7" s="214" t="s">
        <v>118</v>
      </c>
      <c r="AH7" s="215"/>
      <c r="AI7" s="214" t="s">
        <v>119</v>
      </c>
      <c r="AJ7" s="215"/>
      <c r="AK7" s="220" t="s">
        <v>95</v>
      </c>
      <c r="AL7" s="216" t="s">
        <v>40</v>
      </c>
      <c r="AM7" s="350" t="s">
        <v>97</v>
      </c>
      <c r="AN7" s="352" t="s">
        <v>98</v>
      </c>
      <c r="AO7" s="218" t="s">
        <v>41</v>
      </c>
    </row>
    <row r="8" spans="1:42" s="32" customFormat="1" ht="35.25" customHeight="1" thickBot="1">
      <c r="A8" s="204"/>
      <c r="B8" s="207"/>
      <c r="C8" s="208"/>
      <c r="D8" s="207"/>
      <c r="E8" s="210"/>
      <c r="F8" s="135" t="s">
        <v>4</v>
      </c>
      <c r="G8" s="136" t="s">
        <v>5</v>
      </c>
      <c r="H8" s="181" t="s">
        <v>99</v>
      </c>
      <c r="I8" s="135" t="s">
        <v>7</v>
      </c>
      <c r="J8" s="137" t="s">
        <v>8</v>
      </c>
      <c r="K8" s="77" t="s">
        <v>4</v>
      </c>
      <c r="L8" s="78" t="s">
        <v>34</v>
      </c>
      <c r="M8" s="77" t="s">
        <v>4</v>
      </c>
      <c r="N8" s="78" t="s">
        <v>34</v>
      </c>
      <c r="O8" s="77" t="s">
        <v>4</v>
      </c>
      <c r="P8" s="78" t="s">
        <v>34</v>
      </c>
      <c r="Q8" s="77" t="s">
        <v>4</v>
      </c>
      <c r="R8" s="78" t="s">
        <v>34</v>
      </c>
      <c r="S8" s="77" t="s">
        <v>4</v>
      </c>
      <c r="T8" s="78" t="s">
        <v>34</v>
      </c>
      <c r="U8" s="77" t="s">
        <v>4</v>
      </c>
      <c r="V8" s="78" t="s">
        <v>34</v>
      </c>
      <c r="W8" s="77" t="s">
        <v>4</v>
      </c>
      <c r="X8" s="78" t="s">
        <v>34</v>
      </c>
      <c r="Y8" s="77" t="s">
        <v>4</v>
      </c>
      <c r="Z8" s="78" t="s">
        <v>34</v>
      </c>
      <c r="AA8" s="77" t="s">
        <v>4</v>
      </c>
      <c r="AB8" s="78" t="s">
        <v>34</v>
      </c>
      <c r="AC8" s="77" t="s">
        <v>4</v>
      </c>
      <c r="AD8" s="78" t="s">
        <v>34</v>
      </c>
      <c r="AE8" s="77" t="s">
        <v>4</v>
      </c>
      <c r="AF8" s="78" t="s">
        <v>34</v>
      </c>
      <c r="AG8" s="77" t="s">
        <v>4</v>
      </c>
      <c r="AH8" s="78" t="s">
        <v>34</v>
      </c>
      <c r="AI8" s="77" t="s">
        <v>4</v>
      </c>
      <c r="AJ8" s="78" t="s">
        <v>34</v>
      </c>
      <c r="AK8" s="221"/>
      <c r="AL8" s="217"/>
      <c r="AM8" s="351"/>
      <c r="AN8" s="353"/>
      <c r="AO8" s="219"/>
    </row>
    <row r="9" spans="1:42" s="5" customFormat="1" ht="46.5" customHeight="1" thickBot="1">
      <c r="A9" s="188">
        <v>1</v>
      </c>
      <c r="B9" s="223" t="s">
        <v>100</v>
      </c>
      <c r="C9" s="223"/>
      <c r="D9" s="222" t="s">
        <v>94</v>
      </c>
      <c r="E9" s="222"/>
      <c r="F9" s="183">
        <v>1</v>
      </c>
      <c r="G9" s="186">
        <f>J9/I9</f>
        <v>0.80952380952380953</v>
      </c>
      <c r="H9" s="185">
        <v>0.8</v>
      </c>
      <c r="I9" s="438">
        <v>21</v>
      </c>
      <c r="J9" s="182">
        <v>17</v>
      </c>
      <c r="K9" s="142"/>
      <c r="L9" s="143"/>
      <c r="M9" s="142"/>
      <c r="N9" s="143"/>
      <c r="O9" s="113"/>
      <c r="P9" s="114"/>
      <c r="Q9" s="113"/>
      <c r="R9" s="114"/>
      <c r="S9" s="113"/>
      <c r="T9" s="114"/>
      <c r="U9" s="113"/>
      <c r="V9" s="114"/>
      <c r="W9" s="113"/>
      <c r="X9" s="114"/>
      <c r="Y9" s="113"/>
      <c r="Z9" s="114"/>
      <c r="AA9" s="113"/>
      <c r="AB9" s="114"/>
      <c r="AC9" s="113"/>
      <c r="AD9" s="114"/>
      <c r="AE9" s="113"/>
      <c r="AF9" s="114"/>
      <c r="AG9" s="113"/>
      <c r="AH9" s="114"/>
      <c r="AI9" s="113"/>
      <c r="AJ9" s="114"/>
      <c r="AK9" s="439">
        <f>L9+N9+P9+R9+T9+V9+X9+Z9+AB9+AD9+AF9+6</f>
        <v>6</v>
      </c>
      <c r="AL9" s="193" t="s">
        <v>107</v>
      </c>
      <c r="AM9" s="177"/>
      <c r="AN9" s="177"/>
      <c r="AO9" s="90"/>
    </row>
    <row r="10" spans="1:42" s="5" customFormat="1" ht="46.5" customHeight="1">
      <c r="A10" s="188">
        <v>2</v>
      </c>
      <c r="B10" s="223" t="s">
        <v>101</v>
      </c>
      <c r="C10" s="223"/>
      <c r="D10" s="222" t="s">
        <v>94</v>
      </c>
      <c r="E10" s="222"/>
      <c r="F10" s="183">
        <v>0.42899999999999999</v>
      </c>
      <c r="G10" s="184">
        <f>J10/I10</f>
        <v>0.47619047619047616</v>
      </c>
      <c r="H10" s="184">
        <v>0.6</v>
      </c>
      <c r="I10" s="451">
        <v>21</v>
      </c>
      <c r="J10" s="452">
        <v>10</v>
      </c>
      <c r="K10" s="445"/>
      <c r="L10" s="446"/>
      <c r="M10" s="445"/>
      <c r="N10" s="446"/>
      <c r="O10" s="447"/>
      <c r="P10" s="448"/>
      <c r="Q10" s="447"/>
      <c r="R10" s="448"/>
      <c r="S10" s="447"/>
      <c r="T10" s="448"/>
      <c r="U10" s="447"/>
      <c r="V10" s="448"/>
      <c r="W10" s="447"/>
      <c r="X10" s="448"/>
      <c r="Y10" s="447"/>
      <c r="Z10" s="448"/>
      <c r="AA10" s="447"/>
      <c r="AB10" s="448"/>
      <c r="AC10" s="447"/>
      <c r="AD10" s="448"/>
      <c r="AE10" s="447"/>
      <c r="AF10" s="448"/>
      <c r="AG10" s="447"/>
      <c r="AH10" s="448"/>
      <c r="AI10" s="447"/>
      <c r="AJ10" s="448"/>
      <c r="AK10" s="449">
        <f>L10+N10+P10+R10+T10+V10+X10+Z10+AB10+AD10+AF10+2</f>
        <v>2</v>
      </c>
      <c r="AL10" s="193" t="s">
        <v>108</v>
      </c>
      <c r="AM10" s="177"/>
      <c r="AN10" s="177"/>
      <c r="AO10" s="178"/>
    </row>
    <row r="11" spans="1:42" s="5" customFormat="1" ht="46.5" customHeight="1">
      <c r="A11" s="188">
        <v>3</v>
      </c>
      <c r="B11" s="223" t="s">
        <v>102</v>
      </c>
      <c r="C11" s="223"/>
      <c r="D11" s="199" t="s">
        <v>94</v>
      </c>
      <c r="E11" s="199"/>
      <c r="F11" s="189">
        <v>1</v>
      </c>
      <c r="G11" s="186">
        <f t="shared" ref="G11" si="0">J11/I11</f>
        <v>0.2</v>
      </c>
      <c r="H11" s="186">
        <v>0.7</v>
      </c>
      <c r="I11" s="437">
        <v>10</v>
      </c>
      <c r="J11" s="76">
        <v>2</v>
      </c>
      <c r="K11" s="142"/>
      <c r="L11" s="143"/>
      <c r="M11" s="142"/>
      <c r="N11" s="143"/>
      <c r="O11" s="113"/>
      <c r="P11" s="114"/>
      <c r="Q11" s="113"/>
      <c r="R11" s="114"/>
      <c r="S11" s="113"/>
      <c r="T11" s="114"/>
      <c r="U11" s="113"/>
      <c r="V11" s="114"/>
      <c r="W11" s="113"/>
      <c r="X11" s="114"/>
      <c r="Y11" s="113"/>
      <c r="Z11" s="114"/>
      <c r="AA11" s="113"/>
      <c r="AB11" s="114"/>
      <c r="AC11" s="113"/>
      <c r="AD11" s="114"/>
      <c r="AE11" s="113"/>
      <c r="AF11" s="114"/>
      <c r="AG11" s="113"/>
      <c r="AH11" s="114"/>
      <c r="AI11" s="113"/>
      <c r="AJ11" s="114"/>
      <c r="AK11" s="450">
        <f t="shared" ref="AK11:AK18" si="1">L11+N11+P11+R11+T11+V11+X11+Z11+AB11+AD11+AF11</f>
        <v>0</v>
      </c>
      <c r="AL11" s="191"/>
      <c r="AM11" s="191"/>
      <c r="AN11" s="191"/>
      <c r="AO11" s="192"/>
    </row>
    <row r="12" spans="1:42" s="5" customFormat="1" ht="46.5" customHeight="1">
      <c r="A12" s="188">
        <v>4</v>
      </c>
      <c r="B12" s="224" t="s">
        <v>105</v>
      </c>
      <c r="C12" s="224"/>
      <c r="D12" s="199" t="s">
        <v>106</v>
      </c>
      <c r="E12" s="199"/>
      <c r="F12" s="189">
        <v>1</v>
      </c>
      <c r="G12" s="190">
        <f t="shared" ref="G12:G13" si="2">J12/I12</f>
        <v>0.86363636363636365</v>
      </c>
      <c r="H12" s="190">
        <v>0.86</v>
      </c>
      <c r="I12" s="453">
        <v>22</v>
      </c>
      <c r="J12" s="454">
        <v>19</v>
      </c>
      <c r="K12" s="455">
        <v>1</v>
      </c>
      <c r="L12" s="456"/>
      <c r="M12" s="455">
        <v>1</v>
      </c>
      <c r="N12" s="456"/>
      <c r="O12" s="457">
        <v>1</v>
      </c>
      <c r="P12" s="458"/>
      <c r="Q12" s="457"/>
      <c r="R12" s="458"/>
      <c r="S12" s="457"/>
      <c r="T12" s="458"/>
      <c r="U12" s="457"/>
      <c r="V12" s="458"/>
      <c r="W12" s="457"/>
      <c r="X12" s="458"/>
      <c r="Y12" s="457"/>
      <c r="Z12" s="458"/>
      <c r="AA12" s="457"/>
      <c r="AB12" s="458"/>
      <c r="AC12" s="457"/>
      <c r="AD12" s="458"/>
      <c r="AE12" s="457"/>
      <c r="AF12" s="458"/>
      <c r="AG12" s="457"/>
      <c r="AH12" s="458"/>
      <c r="AI12" s="457"/>
      <c r="AJ12" s="458"/>
      <c r="AK12" s="459">
        <f t="shared" ref="AK12:AK16" si="3">L12+N12+P12+R12+T12+V12+X12+Z12+AB12+AD12+AF12</f>
        <v>0</v>
      </c>
      <c r="AL12" s="191"/>
      <c r="AM12" s="191"/>
      <c r="AN12" s="191"/>
      <c r="AO12" s="192"/>
    </row>
    <row r="13" spans="1:42" s="5" customFormat="1" ht="46.5" customHeight="1">
      <c r="A13" s="188">
        <v>5</v>
      </c>
      <c r="B13" s="224" t="s">
        <v>103</v>
      </c>
      <c r="C13" s="224"/>
      <c r="D13" s="199" t="s">
        <v>104</v>
      </c>
      <c r="E13" s="199"/>
      <c r="F13" s="189">
        <v>1</v>
      </c>
      <c r="G13" s="190">
        <f t="shared" si="2"/>
        <v>0.93650793650793651</v>
      </c>
      <c r="H13" s="190">
        <v>0.96</v>
      </c>
      <c r="I13" s="437">
        <v>63</v>
      </c>
      <c r="J13" s="76">
        <v>59</v>
      </c>
      <c r="K13" s="142"/>
      <c r="L13" s="143"/>
      <c r="M13" s="142">
        <v>2</v>
      </c>
      <c r="N13" s="143"/>
      <c r="O13" s="113">
        <v>2</v>
      </c>
      <c r="P13" s="114"/>
      <c r="Q13" s="113"/>
      <c r="R13" s="114"/>
      <c r="S13" s="113"/>
      <c r="T13" s="114"/>
      <c r="U13" s="113"/>
      <c r="V13" s="114"/>
      <c r="W13" s="113"/>
      <c r="X13" s="114"/>
      <c r="Y13" s="113"/>
      <c r="Z13" s="114"/>
      <c r="AA13" s="113"/>
      <c r="AB13" s="114"/>
      <c r="AC13" s="113"/>
      <c r="AD13" s="114"/>
      <c r="AE13" s="113"/>
      <c r="AF13" s="114"/>
      <c r="AG13" s="113"/>
      <c r="AH13" s="114"/>
      <c r="AI13" s="113"/>
      <c r="AJ13" s="114"/>
      <c r="AK13" s="450">
        <f t="shared" si="3"/>
        <v>0</v>
      </c>
      <c r="AL13" s="191"/>
      <c r="AM13" s="191"/>
      <c r="AN13" s="191"/>
      <c r="AO13" s="192"/>
    </row>
    <row r="14" spans="1:42" s="5" customFormat="1" ht="46.5" customHeight="1">
      <c r="A14" s="188">
        <v>6</v>
      </c>
      <c r="B14" s="223" t="s">
        <v>121</v>
      </c>
      <c r="C14" s="223"/>
      <c r="D14" s="460" t="s">
        <v>96</v>
      </c>
      <c r="E14" s="460"/>
      <c r="F14" s="461">
        <v>1</v>
      </c>
      <c r="G14" s="462">
        <f>J14/I14</f>
        <v>0.2</v>
      </c>
      <c r="H14" s="462">
        <v>0.2</v>
      </c>
      <c r="I14" s="463">
        <v>20</v>
      </c>
      <c r="J14" s="81">
        <v>4</v>
      </c>
      <c r="K14" s="440">
        <v>2</v>
      </c>
      <c r="L14" s="441"/>
      <c r="M14" s="440">
        <v>4</v>
      </c>
      <c r="N14" s="441"/>
      <c r="O14" s="442">
        <v>4</v>
      </c>
      <c r="P14" s="443"/>
      <c r="Q14" s="442">
        <v>4</v>
      </c>
      <c r="R14" s="443"/>
      <c r="S14" s="442">
        <v>2</v>
      </c>
      <c r="T14" s="443"/>
      <c r="U14" s="442"/>
      <c r="V14" s="443"/>
      <c r="W14" s="442"/>
      <c r="X14" s="443"/>
      <c r="Y14" s="442"/>
      <c r="Z14" s="443"/>
      <c r="AA14" s="442"/>
      <c r="AB14" s="443"/>
      <c r="AC14" s="442"/>
      <c r="AD14" s="443"/>
      <c r="AE14" s="442"/>
      <c r="AF14" s="443"/>
      <c r="AG14" s="442"/>
      <c r="AH14" s="443"/>
      <c r="AI14" s="442"/>
      <c r="AJ14" s="443"/>
      <c r="AK14" s="444">
        <f t="shared" ref="AK14:AK15" si="4">L14+N14+P14+R14+T14+V14+X14+Z14+AB14+AD14+AF14</f>
        <v>0</v>
      </c>
      <c r="AL14" s="191"/>
      <c r="AM14" s="191"/>
      <c r="AN14" s="191"/>
      <c r="AO14" s="192"/>
    </row>
    <row r="15" spans="1:42" s="5" customFormat="1" ht="46.5" customHeight="1">
      <c r="A15" s="188">
        <v>7</v>
      </c>
      <c r="B15" s="269" t="s">
        <v>120</v>
      </c>
      <c r="C15" s="269"/>
      <c r="D15" s="460" t="s">
        <v>96</v>
      </c>
      <c r="E15" s="460"/>
      <c r="F15" s="461">
        <v>0.91</v>
      </c>
      <c r="G15" s="462">
        <v>0.86</v>
      </c>
      <c r="H15" s="462">
        <v>0.95</v>
      </c>
      <c r="I15" s="463">
        <v>23</v>
      </c>
      <c r="J15" s="81">
        <v>20</v>
      </c>
      <c r="K15" s="440">
        <v>2</v>
      </c>
      <c r="L15" s="441"/>
      <c r="M15" s="440">
        <v>1</v>
      </c>
      <c r="N15" s="441"/>
      <c r="O15" s="442"/>
      <c r="P15" s="443"/>
      <c r="Q15" s="442"/>
      <c r="R15" s="443"/>
      <c r="S15" s="442"/>
      <c r="T15" s="443"/>
      <c r="U15" s="442"/>
      <c r="V15" s="443"/>
      <c r="W15" s="442"/>
      <c r="X15" s="443"/>
      <c r="Y15" s="442"/>
      <c r="Z15" s="443"/>
      <c r="AA15" s="442"/>
      <c r="AB15" s="443"/>
      <c r="AC15" s="442"/>
      <c r="AD15" s="443"/>
      <c r="AE15" s="442"/>
      <c r="AF15" s="443"/>
      <c r="AG15" s="442"/>
      <c r="AH15" s="443"/>
      <c r="AI15" s="442"/>
      <c r="AJ15" s="443"/>
      <c r="AK15" s="444">
        <f t="shared" si="4"/>
        <v>0</v>
      </c>
      <c r="AL15" s="191"/>
      <c r="AM15" s="191"/>
      <c r="AN15" s="191"/>
      <c r="AO15" s="192"/>
    </row>
    <row r="16" spans="1:42" s="5" customFormat="1" ht="46.5" customHeight="1">
      <c r="A16" s="188">
        <v>8</v>
      </c>
      <c r="B16" s="269" t="s">
        <v>122</v>
      </c>
      <c r="C16" s="269"/>
      <c r="D16" s="460" t="s">
        <v>94</v>
      </c>
      <c r="E16" s="460"/>
      <c r="F16" s="461">
        <v>0.92</v>
      </c>
      <c r="G16" s="462">
        <f>J16/I16</f>
        <v>0.8</v>
      </c>
      <c r="H16" s="462">
        <v>0.92</v>
      </c>
      <c r="I16" s="463">
        <v>25</v>
      </c>
      <c r="J16" s="81">
        <v>20</v>
      </c>
      <c r="K16" s="440">
        <v>2</v>
      </c>
      <c r="L16" s="441"/>
      <c r="M16" s="440">
        <v>2</v>
      </c>
      <c r="N16" s="441"/>
      <c r="O16" s="442">
        <v>1</v>
      </c>
      <c r="P16" s="443"/>
      <c r="Q16" s="442"/>
      <c r="R16" s="443"/>
      <c r="S16" s="442"/>
      <c r="T16" s="443"/>
      <c r="U16" s="442"/>
      <c r="V16" s="443"/>
      <c r="W16" s="442"/>
      <c r="X16" s="443"/>
      <c r="Y16" s="442"/>
      <c r="Z16" s="443"/>
      <c r="AA16" s="442"/>
      <c r="AB16" s="443"/>
      <c r="AC16" s="442"/>
      <c r="AD16" s="443"/>
      <c r="AE16" s="442"/>
      <c r="AF16" s="443"/>
      <c r="AG16" s="442"/>
      <c r="AH16" s="443"/>
      <c r="AI16" s="442"/>
      <c r="AJ16" s="443"/>
      <c r="AK16" s="444">
        <f t="shared" si="3"/>
        <v>0</v>
      </c>
      <c r="AL16" s="191"/>
      <c r="AM16" s="191"/>
      <c r="AN16" s="191"/>
      <c r="AO16" s="192"/>
    </row>
    <row r="17" spans="1:41" s="5" customFormat="1" ht="46.5" customHeight="1">
      <c r="A17" s="188">
        <v>9</v>
      </c>
      <c r="B17" s="269" t="s">
        <v>123</v>
      </c>
      <c r="C17" s="269"/>
      <c r="D17" s="460" t="s">
        <v>94</v>
      </c>
      <c r="E17" s="460"/>
      <c r="F17" s="461">
        <v>0.54200000000000004</v>
      </c>
      <c r="G17" s="462">
        <f>J17/I17</f>
        <v>0.54166666666666663</v>
      </c>
      <c r="H17" s="462">
        <v>0.54</v>
      </c>
      <c r="I17" s="463">
        <v>24</v>
      </c>
      <c r="J17" s="81">
        <v>13</v>
      </c>
      <c r="K17" s="440">
        <v>5</v>
      </c>
      <c r="L17" s="441"/>
      <c r="M17" s="440">
        <v>3</v>
      </c>
      <c r="N17" s="441"/>
      <c r="O17" s="442">
        <v>2</v>
      </c>
      <c r="P17" s="443"/>
      <c r="Q17" s="442">
        <v>1</v>
      </c>
      <c r="R17" s="443"/>
      <c r="S17" s="442"/>
      <c r="T17" s="443"/>
      <c r="U17" s="442"/>
      <c r="V17" s="443"/>
      <c r="W17" s="442"/>
      <c r="X17" s="443"/>
      <c r="Y17" s="442"/>
      <c r="Z17" s="443"/>
      <c r="AA17" s="442"/>
      <c r="AB17" s="443"/>
      <c r="AC17" s="442"/>
      <c r="AD17" s="443"/>
      <c r="AE17" s="442"/>
      <c r="AF17" s="443"/>
      <c r="AG17" s="442"/>
      <c r="AH17" s="443"/>
      <c r="AI17" s="442"/>
      <c r="AJ17" s="443"/>
      <c r="AK17" s="444">
        <f t="shared" si="1"/>
        <v>0</v>
      </c>
      <c r="AL17" s="191"/>
      <c r="AM17" s="191"/>
      <c r="AN17" s="191"/>
      <c r="AO17" s="192"/>
    </row>
    <row r="18" spans="1:41" s="5" customFormat="1" ht="46.5" customHeight="1" thickBot="1">
      <c r="A18" s="188">
        <v>10</v>
      </c>
      <c r="B18" s="269" t="s">
        <v>126</v>
      </c>
      <c r="C18" s="269"/>
      <c r="D18" s="460" t="s">
        <v>94</v>
      </c>
      <c r="E18" s="460"/>
      <c r="F18" s="461"/>
      <c r="G18" s="462"/>
      <c r="H18" s="462"/>
      <c r="I18" s="464"/>
      <c r="J18" s="465"/>
      <c r="K18" s="432">
        <v>3</v>
      </c>
      <c r="L18" s="433"/>
      <c r="M18" s="432">
        <v>8</v>
      </c>
      <c r="N18" s="433"/>
      <c r="O18" s="434">
        <v>8</v>
      </c>
      <c r="P18" s="435"/>
      <c r="Q18" s="434"/>
      <c r="R18" s="435"/>
      <c r="S18" s="434"/>
      <c r="T18" s="435"/>
      <c r="U18" s="434"/>
      <c r="V18" s="435"/>
      <c r="W18" s="434"/>
      <c r="X18" s="435"/>
      <c r="Y18" s="434"/>
      <c r="Z18" s="435"/>
      <c r="AA18" s="434"/>
      <c r="AB18" s="435"/>
      <c r="AC18" s="434"/>
      <c r="AD18" s="435"/>
      <c r="AE18" s="434"/>
      <c r="AF18" s="435"/>
      <c r="AG18" s="434"/>
      <c r="AH18" s="435"/>
      <c r="AI18" s="434"/>
      <c r="AJ18" s="435"/>
      <c r="AK18" s="436">
        <f t="shared" si="1"/>
        <v>0</v>
      </c>
      <c r="AL18" s="191"/>
      <c r="AM18" s="191"/>
      <c r="AN18" s="191"/>
      <c r="AO18" s="192"/>
    </row>
    <row r="19" spans="1:41" s="4" customFormat="1" ht="30.75" customHeight="1">
      <c r="A19" s="9"/>
      <c r="B19" s="10"/>
      <c r="C19" s="10"/>
      <c r="D19" s="11"/>
      <c r="E19" s="11"/>
      <c r="F19" s="246" t="s">
        <v>51</v>
      </c>
      <c r="G19" s="187"/>
      <c r="H19" s="225" t="s">
        <v>52</v>
      </c>
      <c r="I19" s="226"/>
      <c r="J19" s="227"/>
      <c r="K19" s="68">
        <f>SUM(K9:K18)</f>
        <v>15</v>
      </c>
      <c r="L19" s="69">
        <f>SUM(L9:L18)</f>
        <v>0</v>
      </c>
      <c r="M19" s="68">
        <f>SUM(M9:M18)</f>
        <v>21</v>
      </c>
      <c r="N19" s="69">
        <f>SUM(N9:N18)</f>
        <v>0</v>
      </c>
      <c r="O19" s="68">
        <f>SUM(O9:O18)</f>
        <v>18</v>
      </c>
      <c r="P19" s="69">
        <f>SUM(P9:P18)</f>
        <v>0</v>
      </c>
      <c r="Q19" s="68">
        <f>SUM(Q9:Q18)</f>
        <v>5</v>
      </c>
      <c r="R19" s="69">
        <f>SUM(R9:R18)</f>
        <v>0</v>
      </c>
      <c r="S19" s="68">
        <f>SUM(S9:S18)</f>
        <v>2</v>
      </c>
      <c r="T19" s="69">
        <f>SUM(T9:T18)</f>
        <v>0</v>
      </c>
      <c r="U19" s="68">
        <f>SUM(U9:U18)</f>
        <v>0</v>
      </c>
      <c r="V19" s="69">
        <f>SUM(V9:V18)</f>
        <v>0</v>
      </c>
      <c r="W19" s="68">
        <f>SUM(W9:W18)</f>
        <v>0</v>
      </c>
      <c r="X19" s="69">
        <f>SUM(X9:X18)</f>
        <v>0</v>
      </c>
      <c r="Y19" s="68">
        <f>SUM(Y9:Y18)</f>
        <v>0</v>
      </c>
      <c r="Z19" s="69">
        <f>SUM(Z9:Z18)</f>
        <v>0</v>
      </c>
      <c r="AA19" s="68">
        <f>SUM(AA9:AA18)</f>
        <v>0</v>
      </c>
      <c r="AB19" s="69">
        <f>SUM(AB9:AB18)</f>
        <v>0</v>
      </c>
      <c r="AC19" s="68">
        <f>SUM(AC9:AC18)</f>
        <v>0</v>
      </c>
      <c r="AD19" s="69">
        <f>SUM(AD9:AD18)</f>
        <v>0</v>
      </c>
      <c r="AE19" s="68">
        <f>SUM(AE9:AE18)</f>
        <v>0</v>
      </c>
      <c r="AF19" s="69">
        <f>SUM(AF9:AF18)</f>
        <v>0</v>
      </c>
      <c r="AG19" s="68">
        <f>SUM(AG9:AG18)</f>
        <v>0</v>
      </c>
      <c r="AH19" s="69">
        <f>SUM(AH9:AH18)</f>
        <v>0</v>
      </c>
      <c r="AI19" s="68">
        <f>SUM(AI9:AI18)</f>
        <v>0</v>
      </c>
      <c r="AJ19" s="69">
        <f>SUM(AJ9:AJ18)</f>
        <v>0</v>
      </c>
      <c r="AK19" s="65"/>
      <c r="AL19" s="20"/>
      <c r="AM19" s="20"/>
      <c r="AN19" s="20"/>
    </row>
    <row r="20" spans="1:41" s="4" customFormat="1" ht="30.75" customHeight="1">
      <c r="A20" s="9"/>
      <c r="B20" s="10"/>
      <c r="F20" s="247"/>
      <c r="G20" s="179"/>
      <c r="H20" s="228" t="s">
        <v>54</v>
      </c>
      <c r="I20" s="228"/>
      <c r="J20" s="229"/>
      <c r="K20" s="66"/>
      <c r="L20" s="67"/>
      <c r="M20" s="66"/>
      <c r="N20" s="67"/>
      <c r="O20" s="66"/>
      <c r="P20" s="67"/>
      <c r="Q20" s="66"/>
      <c r="R20" s="67"/>
      <c r="S20" s="66"/>
      <c r="T20" s="67"/>
      <c r="U20" s="66"/>
      <c r="V20" s="67"/>
      <c r="W20" s="66"/>
      <c r="X20" s="67"/>
      <c r="Y20" s="66"/>
      <c r="Z20" s="67"/>
      <c r="AA20" s="66"/>
      <c r="AB20" s="67"/>
      <c r="AC20" s="66"/>
      <c r="AD20" s="67"/>
      <c r="AE20" s="66"/>
      <c r="AF20" s="67"/>
      <c r="AG20" s="66"/>
      <c r="AH20" s="67"/>
      <c r="AI20" s="66"/>
      <c r="AJ20" s="67"/>
      <c r="AK20" s="65"/>
      <c r="AL20" s="20"/>
      <c r="AM20" s="20"/>
      <c r="AN20" s="20"/>
    </row>
    <row r="21" spans="1:41" s="4" customFormat="1" ht="30.75" customHeight="1" thickBot="1">
      <c r="A21" s="9"/>
      <c r="B21" s="10"/>
      <c r="C21" s="10"/>
      <c r="D21" s="11"/>
      <c r="E21" s="11"/>
      <c r="F21" s="248"/>
      <c r="G21" s="180"/>
      <c r="H21" s="230" t="s">
        <v>53</v>
      </c>
      <c r="I21" s="230"/>
      <c r="J21" s="231"/>
      <c r="K21" s="70">
        <f t="shared" ref="K21:AJ21" si="5">K19-K20</f>
        <v>15</v>
      </c>
      <c r="L21" s="71">
        <f t="shared" si="5"/>
        <v>0</v>
      </c>
      <c r="M21" s="70">
        <f t="shared" si="5"/>
        <v>21</v>
      </c>
      <c r="N21" s="71">
        <f t="shared" si="5"/>
        <v>0</v>
      </c>
      <c r="O21" s="71">
        <f t="shared" si="5"/>
        <v>18</v>
      </c>
      <c r="P21" s="71">
        <f>P19-P20</f>
        <v>0</v>
      </c>
      <c r="Q21" s="70">
        <f>Q19-Q20</f>
        <v>5</v>
      </c>
      <c r="R21" s="71">
        <f>R19-R20</f>
        <v>0</v>
      </c>
      <c r="S21" s="70">
        <f t="shared" si="5"/>
        <v>2</v>
      </c>
      <c r="T21" s="71">
        <f t="shared" si="5"/>
        <v>0</v>
      </c>
      <c r="U21" s="70">
        <f>U19-U20</f>
        <v>0</v>
      </c>
      <c r="V21" s="71">
        <f t="shared" si="5"/>
        <v>0</v>
      </c>
      <c r="W21" s="70">
        <f t="shared" si="5"/>
        <v>0</v>
      </c>
      <c r="X21" s="71">
        <f t="shared" si="5"/>
        <v>0</v>
      </c>
      <c r="Y21" s="70">
        <f t="shared" si="5"/>
        <v>0</v>
      </c>
      <c r="Z21" s="71">
        <f t="shared" si="5"/>
        <v>0</v>
      </c>
      <c r="AA21" s="70">
        <f t="shared" si="5"/>
        <v>0</v>
      </c>
      <c r="AB21" s="71">
        <f t="shared" si="5"/>
        <v>0</v>
      </c>
      <c r="AC21" s="70">
        <f t="shared" si="5"/>
        <v>0</v>
      </c>
      <c r="AD21" s="71">
        <f t="shared" si="5"/>
        <v>0</v>
      </c>
      <c r="AE21" s="70">
        <f t="shared" si="5"/>
        <v>0</v>
      </c>
      <c r="AF21" s="71">
        <f t="shared" si="5"/>
        <v>0</v>
      </c>
      <c r="AG21" s="70">
        <f t="shared" si="5"/>
        <v>0</v>
      </c>
      <c r="AH21" s="71">
        <f t="shared" si="5"/>
        <v>0</v>
      </c>
      <c r="AI21" s="70">
        <f t="shared" si="5"/>
        <v>0</v>
      </c>
      <c r="AJ21" s="71">
        <f t="shared" si="5"/>
        <v>0</v>
      </c>
      <c r="AK21" s="65"/>
      <c r="AL21" s="20"/>
      <c r="AM21" s="20"/>
      <c r="AN21" s="20"/>
    </row>
    <row r="22" spans="1:41" s="4" customFormat="1" ht="30.75" customHeight="1">
      <c r="A22" s="9"/>
      <c r="B22" s="10"/>
      <c r="C22" s="10"/>
      <c r="D22" s="11"/>
      <c r="E22" s="11"/>
      <c r="F22" s="12"/>
      <c r="G22" s="13"/>
      <c r="H22" s="13"/>
      <c r="I22" s="14"/>
      <c r="J22" s="14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7"/>
      <c r="AL22" s="20"/>
      <c r="AM22" s="20"/>
      <c r="AN22" s="20"/>
    </row>
    <row r="23" spans="1:41" ht="27" customHeight="1" thickBot="1">
      <c r="A23" s="61" t="s">
        <v>39</v>
      </c>
      <c r="B23" s="21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55"/>
    </row>
    <row r="24" spans="1:41" ht="21.75" customHeight="1">
      <c r="A24" s="232" t="s">
        <v>1</v>
      </c>
      <c r="B24" s="234" t="s">
        <v>2</v>
      </c>
      <c r="C24" s="234"/>
      <c r="D24" s="234" t="s">
        <v>37</v>
      </c>
      <c r="E24" s="236"/>
      <c r="F24" s="238" t="s">
        <v>9</v>
      </c>
      <c r="G24" s="239"/>
      <c r="H24" s="240"/>
      <c r="I24" s="244" t="s">
        <v>42</v>
      </c>
      <c r="J24" s="245"/>
      <c r="K24" s="249" t="str">
        <f>K7</f>
        <v>Juni 2022</v>
      </c>
      <c r="L24" s="250"/>
      <c r="M24" s="249" t="str">
        <f>M7</f>
        <v>Juli 2022</v>
      </c>
      <c r="N24" s="250"/>
      <c r="O24" s="249" t="str">
        <f>O7</f>
        <v>Agustus 2022</v>
      </c>
      <c r="P24" s="250"/>
      <c r="Q24" s="249">
        <f>Q7</f>
        <v>44805</v>
      </c>
      <c r="R24" s="250"/>
      <c r="S24" s="249" t="str">
        <f>S7</f>
        <v>Oktober 2022</v>
      </c>
      <c r="T24" s="250"/>
      <c r="U24" s="249">
        <f>U7</f>
        <v>44866</v>
      </c>
      <c r="V24" s="250"/>
      <c r="W24" s="249" t="str">
        <f>W7</f>
        <v>Desember 2022</v>
      </c>
      <c r="X24" s="250"/>
      <c r="Y24" s="249" t="str">
        <f>Y7</f>
        <v>Januari 2023</v>
      </c>
      <c r="Z24" s="250"/>
      <c r="AA24" s="249" t="str">
        <f>AA7</f>
        <v>Februari 2023</v>
      </c>
      <c r="AB24" s="250"/>
      <c r="AC24" s="249" t="str">
        <f>AC7</f>
        <v>Maret 2023</v>
      </c>
      <c r="AD24" s="250"/>
      <c r="AE24" s="249">
        <f>AE7</f>
        <v>45017</v>
      </c>
      <c r="AF24" s="250"/>
      <c r="AG24" s="249" t="str">
        <f>AG7</f>
        <v>Mei 2023</v>
      </c>
      <c r="AH24" s="250"/>
      <c r="AI24" s="249" t="str">
        <f>AI7</f>
        <v>Juni 2023</v>
      </c>
      <c r="AJ24" s="250"/>
      <c r="AK24" s="251" t="s">
        <v>45</v>
      </c>
      <c r="AL24" s="253" t="s">
        <v>40</v>
      </c>
      <c r="AM24" s="167"/>
      <c r="AN24" s="167"/>
      <c r="AO24" s="255" t="s">
        <v>41</v>
      </c>
    </row>
    <row r="25" spans="1:41" ht="27" customHeight="1" thickBot="1">
      <c r="A25" s="233"/>
      <c r="B25" s="235"/>
      <c r="C25" s="235"/>
      <c r="D25" s="235"/>
      <c r="E25" s="237"/>
      <c r="F25" s="241"/>
      <c r="G25" s="242"/>
      <c r="H25" s="243"/>
      <c r="I25" s="133" t="s">
        <v>4</v>
      </c>
      <c r="J25" s="134" t="s">
        <v>43</v>
      </c>
      <c r="K25" s="77" t="s">
        <v>4</v>
      </c>
      <c r="L25" s="78" t="s">
        <v>34</v>
      </c>
      <c r="M25" s="77" t="s">
        <v>4</v>
      </c>
      <c r="N25" s="78" t="s">
        <v>34</v>
      </c>
      <c r="O25" s="77" t="s">
        <v>4</v>
      </c>
      <c r="P25" s="78" t="s">
        <v>34</v>
      </c>
      <c r="Q25" s="77" t="s">
        <v>4</v>
      </c>
      <c r="R25" s="78" t="s">
        <v>34</v>
      </c>
      <c r="S25" s="77" t="s">
        <v>4</v>
      </c>
      <c r="T25" s="78" t="s">
        <v>34</v>
      </c>
      <c r="U25" s="77" t="s">
        <v>4</v>
      </c>
      <c r="V25" s="78" t="s">
        <v>34</v>
      </c>
      <c r="W25" s="77" t="s">
        <v>4</v>
      </c>
      <c r="X25" s="78" t="s">
        <v>34</v>
      </c>
      <c r="Y25" s="77" t="s">
        <v>4</v>
      </c>
      <c r="Z25" s="78" t="s">
        <v>34</v>
      </c>
      <c r="AA25" s="77" t="s">
        <v>4</v>
      </c>
      <c r="AB25" s="78" t="s">
        <v>34</v>
      </c>
      <c r="AC25" s="77" t="s">
        <v>4</v>
      </c>
      <c r="AD25" s="78" t="s">
        <v>34</v>
      </c>
      <c r="AE25" s="77" t="s">
        <v>4</v>
      </c>
      <c r="AF25" s="78" t="s">
        <v>34</v>
      </c>
      <c r="AG25" s="77" t="s">
        <v>4</v>
      </c>
      <c r="AH25" s="78" t="s">
        <v>34</v>
      </c>
      <c r="AI25" s="77" t="s">
        <v>4</v>
      </c>
      <c r="AJ25" s="78" t="s">
        <v>34</v>
      </c>
      <c r="AK25" s="252"/>
      <c r="AL25" s="254"/>
      <c r="AM25" s="168"/>
      <c r="AN25" s="168"/>
      <c r="AO25" s="256"/>
    </row>
    <row r="26" spans="1:41" ht="44.1" customHeight="1">
      <c r="A26" s="39">
        <v>1</v>
      </c>
      <c r="B26" s="257" t="s">
        <v>124</v>
      </c>
      <c r="C26" s="258"/>
      <c r="D26" s="259" t="s">
        <v>125</v>
      </c>
      <c r="E26" s="260"/>
      <c r="F26" s="261"/>
      <c r="G26" s="262"/>
      <c r="H26" s="263"/>
      <c r="I26" s="73"/>
      <c r="J26" s="74"/>
      <c r="K26" s="146">
        <v>2</v>
      </c>
      <c r="L26" s="147"/>
      <c r="M26" s="146"/>
      <c r="N26" s="147"/>
      <c r="O26" s="111"/>
      <c r="P26" s="112"/>
      <c r="Q26" s="111"/>
      <c r="R26" s="112"/>
      <c r="S26" s="111"/>
      <c r="T26" s="112"/>
      <c r="U26" s="111"/>
      <c r="V26" s="112"/>
      <c r="W26" s="111"/>
      <c r="X26" s="112"/>
      <c r="Y26" s="111"/>
      <c r="Z26" s="112"/>
      <c r="AA26" s="111"/>
      <c r="AB26" s="112"/>
      <c r="AC26" s="111"/>
      <c r="AD26" s="112"/>
      <c r="AE26" s="111"/>
      <c r="AF26" s="112"/>
      <c r="AG26" s="111"/>
      <c r="AH26" s="112"/>
      <c r="AI26" s="111"/>
      <c r="AJ26" s="112"/>
      <c r="AK26" s="138">
        <f>SUM(O26:AJ26)</f>
        <v>0</v>
      </c>
      <c r="AL26" s="45"/>
      <c r="AM26" s="169"/>
      <c r="AN26" s="169"/>
      <c r="AO26" s="46"/>
    </row>
    <row r="27" spans="1:41" ht="44.1" customHeight="1">
      <c r="A27" s="40">
        <v>2</v>
      </c>
      <c r="B27" s="257"/>
      <c r="C27" s="258"/>
      <c r="D27" s="259"/>
      <c r="E27" s="260"/>
      <c r="F27" s="264"/>
      <c r="G27" s="265"/>
      <c r="H27" s="266"/>
      <c r="I27" s="75"/>
      <c r="J27" s="76"/>
      <c r="K27" s="148"/>
      <c r="L27" s="149"/>
      <c r="M27" s="148"/>
      <c r="N27" s="149"/>
      <c r="O27" s="113"/>
      <c r="P27" s="114"/>
      <c r="Q27" s="113"/>
      <c r="R27" s="114"/>
      <c r="S27" s="113"/>
      <c r="T27" s="114"/>
      <c r="U27" s="113"/>
      <c r="V27" s="114"/>
      <c r="W27" s="113"/>
      <c r="X27" s="114"/>
      <c r="Y27" s="113"/>
      <c r="Z27" s="114"/>
      <c r="AA27" s="113"/>
      <c r="AB27" s="114"/>
      <c r="AC27" s="113"/>
      <c r="AD27" s="114"/>
      <c r="AE27" s="113"/>
      <c r="AF27" s="114"/>
      <c r="AG27" s="113"/>
      <c r="AH27" s="114"/>
      <c r="AI27" s="113"/>
      <c r="AJ27" s="114"/>
      <c r="AK27" s="139">
        <f t="shared" ref="AK27:AK35" si="6">SUM(O27:AJ27)</f>
        <v>0</v>
      </c>
      <c r="AL27" s="50"/>
      <c r="AM27" s="170"/>
      <c r="AN27" s="170"/>
      <c r="AO27" s="51"/>
    </row>
    <row r="28" spans="1:41" ht="44.1" customHeight="1">
      <c r="A28" s="40">
        <v>3</v>
      </c>
      <c r="B28" s="257"/>
      <c r="C28" s="258"/>
      <c r="D28" s="259"/>
      <c r="E28" s="260"/>
      <c r="F28" s="264"/>
      <c r="G28" s="265"/>
      <c r="H28" s="266"/>
      <c r="I28" s="75"/>
      <c r="J28" s="76"/>
      <c r="K28" s="148"/>
      <c r="L28" s="149"/>
      <c r="M28" s="148"/>
      <c r="N28" s="149"/>
      <c r="O28" s="113"/>
      <c r="P28" s="114"/>
      <c r="Q28" s="113"/>
      <c r="R28" s="114"/>
      <c r="S28" s="113"/>
      <c r="T28" s="114"/>
      <c r="U28" s="113"/>
      <c r="V28" s="114"/>
      <c r="W28" s="113"/>
      <c r="X28" s="114"/>
      <c r="Y28" s="113"/>
      <c r="Z28" s="114"/>
      <c r="AA28" s="113"/>
      <c r="AB28" s="114"/>
      <c r="AC28" s="113"/>
      <c r="AD28" s="114"/>
      <c r="AE28" s="113"/>
      <c r="AF28" s="114"/>
      <c r="AG28" s="113"/>
      <c r="AH28" s="114"/>
      <c r="AI28" s="113"/>
      <c r="AJ28" s="114"/>
      <c r="AK28" s="139">
        <f t="shared" si="6"/>
        <v>0</v>
      </c>
      <c r="AL28" s="50"/>
      <c r="AM28" s="170"/>
      <c r="AN28" s="170"/>
      <c r="AO28" s="51"/>
    </row>
    <row r="29" spans="1:41" ht="44.1" customHeight="1">
      <c r="A29" s="40">
        <v>4</v>
      </c>
      <c r="B29" s="257"/>
      <c r="C29" s="258"/>
      <c r="D29" s="259"/>
      <c r="E29" s="260"/>
      <c r="F29" s="264"/>
      <c r="G29" s="265"/>
      <c r="H29" s="266"/>
      <c r="I29" s="75"/>
      <c r="J29" s="76"/>
      <c r="K29" s="148"/>
      <c r="L29" s="149"/>
      <c r="M29" s="148"/>
      <c r="N29" s="149"/>
      <c r="O29" s="113"/>
      <c r="P29" s="114"/>
      <c r="Q29" s="113"/>
      <c r="R29" s="114"/>
      <c r="S29" s="113"/>
      <c r="T29" s="114"/>
      <c r="U29" s="113"/>
      <c r="V29" s="114"/>
      <c r="W29" s="113"/>
      <c r="X29" s="114"/>
      <c r="Y29" s="113"/>
      <c r="Z29" s="114"/>
      <c r="AA29" s="113"/>
      <c r="AB29" s="114"/>
      <c r="AC29" s="113"/>
      <c r="AD29" s="114"/>
      <c r="AE29" s="113"/>
      <c r="AF29" s="114"/>
      <c r="AG29" s="113"/>
      <c r="AH29" s="114"/>
      <c r="AI29" s="113"/>
      <c r="AJ29" s="114"/>
      <c r="AK29" s="139">
        <f t="shared" si="6"/>
        <v>0</v>
      </c>
      <c r="AL29" s="50"/>
      <c r="AM29" s="170"/>
      <c r="AN29" s="170"/>
      <c r="AO29" s="51"/>
    </row>
    <row r="30" spans="1:41" ht="44.1" customHeight="1">
      <c r="A30" s="40">
        <v>5</v>
      </c>
      <c r="B30" s="257"/>
      <c r="C30" s="258"/>
      <c r="D30" s="259"/>
      <c r="E30" s="260"/>
      <c r="F30" s="264"/>
      <c r="G30" s="265"/>
      <c r="H30" s="266"/>
      <c r="I30" s="75"/>
      <c r="J30" s="76"/>
      <c r="K30" s="148"/>
      <c r="L30" s="149"/>
      <c r="M30" s="148"/>
      <c r="N30" s="149"/>
      <c r="O30" s="113"/>
      <c r="P30" s="114"/>
      <c r="Q30" s="113"/>
      <c r="R30" s="114"/>
      <c r="S30" s="113"/>
      <c r="T30" s="114"/>
      <c r="U30" s="113"/>
      <c r="V30" s="114"/>
      <c r="W30" s="113"/>
      <c r="X30" s="114"/>
      <c r="Y30" s="113"/>
      <c r="Z30" s="114"/>
      <c r="AA30" s="113"/>
      <c r="AB30" s="114"/>
      <c r="AC30" s="113"/>
      <c r="AD30" s="114"/>
      <c r="AE30" s="113"/>
      <c r="AF30" s="114"/>
      <c r="AG30" s="113"/>
      <c r="AH30" s="114"/>
      <c r="AI30" s="113"/>
      <c r="AJ30" s="114"/>
      <c r="AK30" s="86">
        <f t="shared" si="6"/>
        <v>0</v>
      </c>
      <c r="AL30" s="50"/>
      <c r="AM30" s="170"/>
      <c r="AN30" s="170"/>
      <c r="AO30" s="51"/>
    </row>
    <row r="31" spans="1:41" ht="44.1" customHeight="1">
      <c r="A31" s="40">
        <v>6</v>
      </c>
      <c r="B31" s="257"/>
      <c r="C31" s="258"/>
      <c r="D31" s="259"/>
      <c r="E31" s="260"/>
      <c r="F31" s="264"/>
      <c r="G31" s="265"/>
      <c r="H31" s="266"/>
      <c r="I31" s="75"/>
      <c r="J31" s="76"/>
      <c r="K31" s="148"/>
      <c r="L31" s="149"/>
      <c r="M31" s="148"/>
      <c r="N31" s="149"/>
      <c r="O31" s="113"/>
      <c r="P31" s="114"/>
      <c r="Q31" s="113"/>
      <c r="R31" s="114"/>
      <c r="S31" s="113"/>
      <c r="T31" s="114"/>
      <c r="U31" s="113"/>
      <c r="V31" s="114"/>
      <c r="W31" s="113"/>
      <c r="X31" s="114"/>
      <c r="Y31" s="113"/>
      <c r="Z31" s="114"/>
      <c r="AA31" s="113"/>
      <c r="AB31" s="114"/>
      <c r="AC31" s="113"/>
      <c r="AD31" s="114"/>
      <c r="AE31" s="113"/>
      <c r="AF31" s="114"/>
      <c r="AG31" s="113"/>
      <c r="AH31" s="114"/>
      <c r="AI31" s="113"/>
      <c r="AJ31" s="114"/>
      <c r="AK31" s="86">
        <f>SUM(O31:AJ31)</f>
        <v>0</v>
      </c>
      <c r="AL31" s="50"/>
      <c r="AM31" s="170"/>
      <c r="AN31" s="170"/>
      <c r="AO31" s="51"/>
    </row>
    <row r="32" spans="1:41" ht="44.1" customHeight="1">
      <c r="A32" s="40">
        <v>7</v>
      </c>
      <c r="B32" s="257"/>
      <c r="C32" s="258"/>
      <c r="D32" s="259"/>
      <c r="E32" s="260"/>
      <c r="F32" s="264"/>
      <c r="G32" s="265"/>
      <c r="H32" s="266"/>
      <c r="I32" s="75"/>
      <c r="J32" s="76"/>
      <c r="K32" s="148"/>
      <c r="L32" s="149"/>
      <c r="M32" s="148"/>
      <c r="N32" s="149"/>
      <c r="O32" s="113"/>
      <c r="P32" s="114"/>
      <c r="Q32" s="113"/>
      <c r="R32" s="114"/>
      <c r="S32" s="113"/>
      <c r="T32" s="114"/>
      <c r="U32" s="113"/>
      <c r="V32" s="114"/>
      <c r="W32" s="113"/>
      <c r="X32" s="114"/>
      <c r="Y32" s="113"/>
      <c r="Z32" s="114"/>
      <c r="AA32" s="113"/>
      <c r="AB32" s="114"/>
      <c r="AC32" s="113"/>
      <c r="AD32" s="114"/>
      <c r="AE32" s="113"/>
      <c r="AF32" s="114"/>
      <c r="AG32" s="113"/>
      <c r="AH32" s="114"/>
      <c r="AI32" s="113"/>
      <c r="AJ32" s="114"/>
      <c r="AK32" s="86">
        <f t="shared" si="6"/>
        <v>0</v>
      </c>
      <c r="AL32" s="50"/>
      <c r="AM32" s="170"/>
      <c r="AN32" s="170"/>
      <c r="AO32" s="51"/>
    </row>
    <row r="33" spans="1:41" ht="44.1" customHeight="1">
      <c r="A33" s="40">
        <v>8</v>
      </c>
      <c r="B33" s="267"/>
      <c r="C33" s="268"/>
      <c r="D33" s="259"/>
      <c r="E33" s="260"/>
      <c r="F33" s="264"/>
      <c r="G33" s="265"/>
      <c r="H33" s="266"/>
      <c r="I33" s="75"/>
      <c r="J33" s="76"/>
      <c r="K33" s="148"/>
      <c r="L33" s="149"/>
      <c r="M33" s="148"/>
      <c r="N33" s="149"/>
      <c r="O33" s="113"/>
      <c r="P33" s="114"/>
      <c r="Q33" s="113"/>
      <c r="R33" s="114"/>
      <c r="S33" s="113"/>
      <c r="T33" s="114"/>
      <c r="U33" s="113"/>
      <c r="V33" s="114"/>
      <c r="W33" s="113"/>
      <c r="X33" s="114"/>
      <c r="Y33" s="113"/>
      <c r="Z33" s="114"/>
      <c r="AA33" s="113"/>
      <c r="AB33" s="114"/>
      <c r="AC33" s="113"/>
      <c r="AD33" s="114"/>
      <c r="AE33" s="113"/>
      <c r="AF33" s="114"/>
      <c r="AG33" s="113"/>
      <c r="AH33" s="114"/>
      <c r="AI33" s="113"/>
      <c r="AJ33" s="114"/>
      <c r="AK33" s="86">
        <f t="shared" si="6"/>
        <v>0</v>
      </c>
      <c r="AL33" s="50"/>
      <c r="AM33" s="170"/>
      <c r="AN33" s="170"/>
      <c r="AO33" s="51"/>
    </row>
    <row r="34" spans="1:41" ht="44.1" customHeight="1">
      <c r="A34" s="40">
        <v>9</v>
      </c>
      <c r="B34" s="269"/>
      <c r="C34" s="269"/>
      <c r="D34" s="269"/>
      <c r="E34" s="270"/>
      <c r="F34" s="264"/>
      <c r="G34" s="265"/>
      <c r="H34" s="266"/>
      <c r="I34" s="75"/>
      <c r="J34" s="76"/>
      <c r="K34" s="148"/>
      <c r="L34" s="149"/>
      <c r="M34" s="148"/>
      <c r="N34" s="149"/>
      <c r="O34" s="113"/>
      <c r="P34" s="114"/>
      <c r="Q34" s="113"/>
      <c r="R34" s="114"/>
      <c r="S34" s="113"/>
      <c r="T34" s="114"/>
      <c r="U34" s="113"/>
      <c r="V34" s="114"/>
      <c r="W34" s="113"/>
      <c r="X34" s="114"/>
      <c r="Y34" s="113"/>
      <c r="Z34" s="114"/>
      <c r="AA34" s="113"/>
      <c r="AB34" s="114"/>
      <c r="AC34" s="113"/>
      <c r="AD34" s="114"/>
      <c r="AE34" s="113"/>
      <c r="AF34" s="114"/>
      <c r="AG34" s="113"/>
      <c r="AH34" s="114"/>
      <c r="AI34" s="113"/>
      <c r="AJ34" s="114"/>
      <c r="AK34" s="86">
        <f t="shared" si="6"/>
        <v>0</v>
      </c>
      <c r="AL34" s="50"/>
      <c r="AM34" s="170"/>
      <c r="AN34" s="170"/>
      <c r="AO34" s="51"/>
    </row>
    <row r="35" spans="1:41" ht="44.1" customHeight="1" thickBot="1">
      <c r="A35" s="41">
        <v>10</v>
      </c>
      <c r="B35" s="194"/>
      <c r="C35" s="194"/>
      <c r="D35" s="194"/>
      <c r="E35" s="195"/>
      <c r="F35" s="196"/>
      <c r="G35" s="197"/>
      <c r="H35" s="198"/>
      <c r="I35" s="42"/>
      <c r="J35" s="43"/>
      <c r="K35" s="150"/>
      <c r="L35" s="151"/>
      <c r="M35" s="150"/>
      <c r="N35" s="151"/>
      <c r="O35" s="117"/>
      <c r="P35" s="118"/>
      <c r="Q35" s="117"/>
      <c r="R35" s="118"/>
      <c r="S35" s="117"/>
      <c r="T35" s="118"/>
      <c r="U35" s="117"/>
      <c r="V35" s="118"/>
      <c r="W35" s="117"/>
      <c r="X35" s="118"/>
      <c r="Y35" s="117"/>
      <c r="Z35" s="118"/>
      <c r="AA35" s="117"/>
      <c r="AB35" s="118"/>
      <c r="AC35" s="117"/>
      <c r="AD35" s="118"/>
      <c r="AE35" s="117"/>
      <c r="AF35" s="118"/>
      <c r="AG35" s="117"/>
      <c r="AH35" s="118"/>
      <c r="AI35" s="117"/>
      <c r="AJ35" s="118"/>
      <c r="AK35" s="86">
        <f t="shared" si="6"/>
        <v>0</v>
      </c>
      <c r="AL35" s="53"/>
      <c r="AM35" s="171"/>
      <c r="AN35" s="171"/>
      <c r="AO35" s="54"/>
    </row>
    <row r="36" spans="1:41" ht="30" customHeight="1" thickBot="1">
      <c r="A36" s="22"/>
      <c r="B36" s="23"/>
      <c r="C36" s="24"/>
      <c r="D36" s="23"/>
      <c r="E36" s="23"/>
      <c r="F36" s="25"/>
      <c r="G36" s="25"/>
      <c r="H36" s="271" t="s">
        <v>17</v>
      </c>
      <c r="I36" s="272"/>
      <c r="J36" s="273"/>
      <c r="K36" s="72">
        <f>SUM(K26:K35)</f>
        <v>2</v>
      </c>
      <c r="L36" s="87">
        <f>SUM(L26:L35)</f>
        <v>0</v>
      </c>
      <c r="M36" s="72">
        <f>SUM(M26:M35)</f>
        <v>0</v>
      </c>
      <c r="N36" s="87">
        <f>SUM(N26:N35)</f>
        <v>0</v>
      </c>
      <c r="O36" s="72">
        <f>SUM(O26:O35)</f>
        <v>0</v>
      </c>
      <c r="P36" s="87">
        <f>SUM(P26:P35)</f>
        <v>0</v>
      </c>
      <c r="Q36" s="72">
        <f>SUM(Q26:Q35)</f>
        <v>0</v>
      </c>
      <c r="R36" s="87">
        <f>SUM(R26:R35)</f>
        <v>0</v>
      </c>
      <c r="S36" s="72">
        <f>SUM(S26:S35)</f>
        <v>0</v>
      </c>
      <c r="T36" s="87">
        <f>SUM(T26:T35)</f>
        <v>0</v>
      </c>
      <c r="U36" s="72">
        <f>SUM(U26:U35)</f>
        <v>0</v>
      </c>
      <c r="V36" s="87">
        <f>SUM(V26:V35)</f>
        <v>0</v>
      </c>
      <c r="W36" s="72">
        <f>SUM(W26:W35)</f>
        <v>0</v>
      </c>
      <c r="X36" s="87">
        <f>SUM(X26:X35)</f>
        <v>0</v>
      </c>
      <c r="Y36" s="72">
        <f>SUM(Y26:Y35)</f>
        <v>0</v>
      </c>
      <c r="Z36" s="87">
        <f>SUM(Z26:Z35)</f>
        <v>0</v>
      </c>
      <c r="AA36" s="72">
        <f>SUM(AA26:AA35)</f>
        <v>0</v>
      </c>
      <c r="AB36" s="87">
        <f>SUM(AB26:AB35)</f>
        <v>0</v>
      </c>
      <c r="AC36" s="72">
        <f>SUM(AC26:AC35)</f>
        <v>0</v>
      </c>
      <c r="AD36" s="87">
        <f>SUM(AD26:AD35)</f>
        <v>0</v>
      </c>
      <c r="AE36" s="72">
        <f>SUM(AE26:AE35)</f>
        <v>0</v>
      </c>
      <c r="AF36" s="87">
        <f>SUM(AF26:AF35)</f>
        <v>0</v>
      </c>
      <c r="AG36" s="72">
        <f>SUM(AG26:AG35)</f>
        <v>0</v>
      </c>
      <c r="AH36" s="87">
        <f>SUM(AH26:AH35)</f>
        <v>0</v>
      </c>
      <c r="AI36" s="72">
        <f>SUM(AI26:AI35)</f>
        <v>0</v>
      </c>
      <c r="AJ36" s="87">
        <f>SUM(AJ26:AJ35)</f>
        <v>0</v>
      </c>
      <c r="AK36" s="63"/>
      <c r="AL36" s="56"/>
      <c r="AM36" s="56"/>
      <c r="AN36" s="56"/>
      <c r="AO36" s="57"/>
    </row>
    <row r="37" spans="1:41" ht="44.25" customHeight="1">
      <c r="A37" s="22"/>
      <c r="B37" s="23"/>
      <c r="C37" s="24"/>
      <c r="D37" s="23"/>
      <c r="E37" s="23"/>
      <c r="F37" s="25"/>
      <c r="G37" s="26"/>
      <c r="H37" s="26"/>
      <c r="I37" s="27"/>
      <c r="J37" s="27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8"/>
      <c r="AM37" s="28"/>
      <c r="AN37" s="28"/>
      <c r="AO37" s="22"/>
    </row>
    <row r="38" spans="1:41" ht="29.25" customHeight="1" thickBot="1">
      <c r="A38" s="62" t="s">
        <v>38</v>
      </c>
      <c r="B38" s="44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55"/>
      <c r="AM38" s="55"/>
      <c r="AN38" s="55"/>
      <c r="AO38" s="55"/>
    </row>
    <row r="39" spans="1:41" ht="21.75" customHeight="1">
      <c r="A39" s="274" t="s">
        <v>1</v>
      </c>
      <c r="B39" s="276" t="s">
        <v>37</v>
      </c>
      <c r="C39" s="277"/>
      <c r="D39" s="278"/>
      <c r="E39" s="276" t="s">
        <v>2</v>
      </c>
      <c r="F39" s="277"/>
      <c r="G39" s="277"/>
      <c r="H39" s="282"/>
      <c r="I39" s="284" t="s">
        <v>42</v>
      </c>
      <c r="J39" s="285"/>
      <c r="K39" s="286" t="str">
        <f>K7</f>
        <v>Juni 2022</v>
      </c>
      <c r="L39" s="287"/>
      <c r="M39" s="286" t="str">
        <f>M7</f>
        <v>Juli 2022</v>
      </c>
      <c r="N39" s="287"/>
      <c r="O39" s="286" t="str">
        <f>O7</f>
        <v>Agustus 2022</v>
      </c>
      <c r="P39" s="287"/>
      <c r="Q39" s="286">
        <f>Q7</f>
        <v>44805</v>
      </c>
      <c r="R39" s="287"/>
      <c r="S39" s="286" t="str">
        <f>S7</f>
        <v>Oktober 2022</v>
      </c>
      <c r="T39" s="287"/>
      <c r="U39" s="286">
        <f>U7</f>
        <v>44866</v>
      </c>
      <c r="V39" s="287"/>
      <c r="W39" s="286" t="str">
        <f>W7</f>
        <v>Desember 2022</v>
      </c>
      <c r="X39" s="287"/>
      <c r="Y39" s="286" t="str">
        <f>Y7</f>
        <v>Januari 2023</v>
      </c>
      <c r="Z39" s="287"/>
      <c r="AA39" s="286" t="str">
        <f>AA7</f>
        <v>Februari 2023</v>
      </c>
      <c r="AB39" s="287"/>
      <c r="AC39" s="286" t="str">
        <f>AC7</f>
        <v>Maret 2023</v>
      </c>
      <c r="AD39" s="287"/>
      <c r="AE39" s="286">
        <f>AE7</f>
        <v>45017</v>
      </c>
      <c r="AF39" s="287"/>
      <c r="AG39" s="286" t="str">
        <f>AG7</f>
        <v>Mei 2023</v>
      </c>
      <c r="AH39" s="287"/>
      <c r="AI39" s="286" t="str">
        <f>AI7</f>
        <v>Juni 2023</v>
      </c>
      <c r="AJ39" s="287"/>
      <c r="AK39" s="288" t="s">
        <v>45</v>
      </c>
      <c r="AL39" s="290" t="s">
        <v>40</v>
      </c>
      <c r="AM39" s="172"/>
      <c r="AN39" s="172"/>
      <c r="AO39" s="292" t="s">
        <v>41</v>
      </c>
    </row>
    <row r="40" spans="1:41" ht="27" customHeight="1" thickBot="1">
      <c r="A40" s="275"/>
      <c r="B40" s="279"/>
      <c r="C40" s="280"/>
      <c r="D40" s="281"/>
      <c r="E40" s="279"/>
      <c r="F40" s="280"/>
      <c r="G40" s="280"/>
      <c r="H40" s="283"/>
      <c r="I40" s="165" t="s">
        <v>4</v>
      </c>
      <c r="J40" s="166" t="s">
        <v>43</v>
      </c>
      <c r="K40" s="77" t="s">
        <v>4</v>
      </c>
      <c r="L40" s="78" t="s">
        <v>34</v>
      </c>
      <c r="M40" s="77" t="s">
        <v>4</v>
      </c>
      <c r="N40" s="78" t="s">
        <v>34</v>
      </c>
      <c r="O40" s="77" t="s">
        <v>4</v>
      </c>
      <c r="P40" s="78" t="s">
        <v>34</v>
      </c>
      <c r="Q40" s="77" t="s">
        <v>4</v>
      </c>
      <c r="R40" s="78" t="s">
        <v>34</v>
      </c>
      <c r="S40" s="77" t="s">
        <v>4</v>
      </c>
      <c r="T40" s="78" t="s">
        <v>34</v>
      </c>
      <c r="U40" s="77" t="s">
        <v>4</v>
      </c>
      <c r="V40" s="78" t="s">
        <v>34</v>
      </c>
      <c r="W40" s="77" t="s">
        <v>4</v>
      </c>
      <c r="X40" s="78" t="s">
        <v>34</v>
      </c>
      <c r="Y40" s="77" t="s">
        <v>4</v>
      </c>
      <c r="Z40" s="78" t="s">
        <v>34</v>
      </c>
      <c r="AA40" s="77" t="s">
        <v>4</v>
      </c>
      <c r="AB40" s="78" t="s">
        <v>34</v>
      </c>
      <c r="AC40" s="77" t="s">
        <v>4</v>
      </c>
      <c r="AD40" s="78" t="s">
        <v>34</v>
      </c>
      <c r="AE40" s="77" t="s">
        <v>4</v>
      </c>
      <c r="AF40" s="78" t="s">
        <v>34</v>
      </c>
      <c r="AG40" s="77" t="s">
        <v>4</v>
      </c>
      <c r="AH40" s="78" t="s">
        <v>34</v>
      </c>
      <c r="AI40" s="77" t="s">
        <v>4</v>
      </c>
      <c r="AJ40" s="78" t="s">
        <v>34</v>
      </c>
      <c r="AK40" s="289"/>
      <c r="AL40" s="291"/>
      <c r="AM40" s="173"/>
      <c r="AN40" s="173"/>
      <c r="AO40" s="293"/>
    </row>
    <row r="41" spans="1:41" ht="44.1" customHeight="1">
      <c r="A41" s="39">
        <v>1</v>
      </c>
      <c r="B41" s="294"/>
      <c r="C41" s="295"/>
      <c r="D41" s="296"/>
      <c r="E41" s="297"/>
      <c r="F41" s="298"/>
      <c r="G41" s="298"/>
      <c r="H41" s="299"/>
      <c r="I41" s="37"/>
      <c r="J41" s="35"/>
      <c r="K41" s="157"/>
      <c r="L41" s="158"/>
      <c r="M41" s="157"/>
      <c r="N41" s="158"/>
      <c r="O41" s="125"/>
      <c r="P41" s="126"/>
      <c r="Q41" s="125"/>
      <c r="R41" s="126"/>
      <c r="S41" s="125"/>
      <c r="T41" s="126"/>
      <c r="U41" s="125"/>
      <c r="V41" s="126"/>
      <c r="W41" s="125"/>
      <c r="X41" s="126"/>
      <c r="Y41" s="125"/>
      <c r="Z41" s="126"/>
      <c r="AA41" s="125"/>
      <c r="AB41" s="126"/>
      <c r="AC41" s="125"/>
      <c r="AD41" s="126"/>
      <c r="AE41" s="125"/>
      <c r="AF41" s="126"/>
      <c r="AG41" s="125"/>
      <c r="AH41" s="126"/>
      <c r="AI41" s="125"/>
      <c r="AJ41" s="126"/>
      <c r="AK41" s="85">
        <f>SUM(O41:AJ41)</f>
        <v>0</v>
      </c>
      <c r="AL41" s="49"/>
      <c r="AM41" s="174"/>
      <c r="AN41" s="174"/>
      <c r="AO41" s="124"/>
    </row>
    <row r="42" spans="1:41" ht="44.1" customHeight="1">
      <c r="A42" s="79">
        <v>2</v>
      </c>
      <c r="B42" s="300"/>
      <c r="C42" s="301"/>
      <c r="D42" s="302"/>
      <c r="E42" s="303"/>
      <c r="F42" s="304"/>
      <c r="G42" s="304"/>
      <c r="H42" s="305"/>
      <c r="I42" s="80"/>
      <c r="J42" s="81"/>
      <c r="K42" s="159"/>
      <c r="L42" s="160"/>
      <c r="M42" s="159"/>
      <c r="N42" s="160"/>
      <c r="O42" s="127"/>
      <c r="P42" s="128"/>
      <c r="Q42" s="127"/>
      <c r="R42" s="128"/>
      <c r="S42" s="127"/>
      <c r="T42" s="128"/>
      <c r="U42" s="127"/>
      <c r="V42" s="128"/>
      <c r="W42" s="127"/>
      <c r="X42" s="128"/>
      <c r="Y42" s="127"/>
      <c r="Z42" s="128"/>
      <c r="AA42" s="127"/>
      <c r="AB42" s="128"/>
      <c r="AC42" s="127"/>
      <c r="AD42" s="128"/>
      <c r="AE42" s="127"/>
      <c r="AF42" s="128"/>
      <c r="AG42" s="127"/>
      <c r="AH42" s="128"/>
      <c r="AI42" s="127"/>
      <c r="AJ42" s="128"/>
      <c r="AK42" s="123">
        <f t="shared" ref="AK42:AK47" si="7">SUM(O42:AJ42)</f>
        <v>0</v>
      </c>
      <c r="AL42" s="52"/>
      <c r="AM42" s="175"/>
      <c r="AN42" s="175"/>
      <c r="AO42" s="82"/>
    </row>
    <row r="43" spans="1:41" ht="44.1" customHeight="1">
      <c r="A43" s="40">
        <v>3</v>
      </c>
      <c r="B43" s="306"/>
      <c r="C43" s="307"/>
      <c r="D43" s="308"/>
      <c r="E43" s="303"/>
      <c r="F43" s="304"/>
      <c r="G43" s="304"/>
      <c r="H43" s="305"/>
      <c r="I43" s="38"/>
      <c r="J43" s="36"/>
      <c r="K43" s="161"/>
      <c r="L43" s="162"/>
      <c r="M43" s="161"/>
      <c r="N43" s="162"/>
      <c r="O43" s="129"/>
      <c r="P43" s="130"/>
      <c r="Q43" s="129"/>
      <c r="R43" s="130"/>
      <c r="S43" s="129"/>
      <c r="T43" s="130"/>
      <c r="U43" s="129"/>
      <c r="V43" s="130"/>
      <c r="W43" s="129"/>
      <c r="X43" s="130"/>
      <c r="Y43" s="129"/>
      <c r="Z43" s="130"/>
      <c r="AA43" s="129"/>
      <c r="AB43" s="130"/>
      <c r="AC43" s="129"/>
      <c r="AD43" s="130"/>
      <c r="AE43" s="129"/>
      <c r="AF43" s="130"/>
      <c r="AG43" s="129"/>
      <c r="AH43" s="130"/>
      <c r="AI43" s="129"/>
      <c r="AJ43" s="130"/>
      <c r="AK43" s="86">
        <f t="shared" si="7"/>
        <v>0</v>
      </c>
      <c r="AL43" s="50"/>
      <c r="AM43" s="170"/>
      <c r="AN43" s="170"/>
      <c r="AO43" s="51"/>
    </row>
    <row r="44" spans="1:41" ht="44.1" customHeight="1">
      <c r="A44" s="40">
        <v>4</v>
      </c>
      <c r="B44" s="306"/>
      <c r="C44" s="307"/>
      <c r="D44" s="308"/>
      <c r="E44" s="303"/>
      <c r="F44" s="304"/>
      <c r="G44" s="304"/>
      <c r="H44" s="305"/>
      <c r="I44" s="38"/>
      <c r="J44" s="36"/>
      <c r="K44" s="161"/>
      <c r="L44" s="162"/>
      <c r="M44" s="161"/>
      <c r="N44" s="162"/>
      <c r="O44" s="129"/>
      <c r="P44" s="130"/>
      <c r="Q44" s="129"/>
      <c r="R44" s="130"/>
      <c r="S44" s="129"/>
      <c r="T44" s="130"/>
      <c r="U44" s="129"/>
      <c r="V44" s="130"/>
      <c r="W44" s="129"/>
      <c r="X44" s="130"/>
      <c r="Y44" s="129"/>
      <c r="Z44" s="130"/>
      <c r="AA44" s="129"/>
      <c r="AB44" s="130"/>
      <c r="AC44" s="129"/>
      <c r="AD44" s="130"/>
      <c r="AE44" s="129"/>
      <c r="AF44" s="130"/>
      <c r="AG44" s="129"/>
      <c r="AH44" s="130"/>
      <c r="AI44" s="129"/>
      <c r="AJ44" s="130"/>
      <c r="AK44" s="86">
        <f t="shared" si="7"/>
        <v>0</v>
      </c>
      <c r="AL44" s="50"/>
      <c r="AM44" s="170"/>
      <c r="AN44" s="170"/>
      <c r="AO44" s="51"/>
    </row>
    <row r="45" spans="1:41" ht="44.1" customHeight="1">
      <c r="A45" s="40">
        <v>5</v>
      </c>
      <c r="B45" s="306"/>
      <c r="C45" s="307"/>
      <c r="D45" s="308"/>
      <c r="E45" s="303"/>
      <c r="F45" s="304"/>
      <c r="G45" s="304"/>
      <c r="H45" s="305"/>
      <c r="I45" s="38"/>
      <c r="J45" s="36"/>
      <c r="K45" s="161"/>
      <c r="L45" s="162"/>
      <c r="M45" s="161"/>
      <c r="N45" s="162"/>
      <c r="O45" s="129"/>
      <c r="P45" s="130"/>
      <c r="Q45" s="129"/>
      <c r="R45" s="130"/>
      <c r="S45" s="129"/>
      <c r="T45" s="130"/>
      <c r="U45" s="129"/>
      <c r="V45" s="130"/>
      <c r="W45" s="129"/>
      <c r="X45" s="130"/>
      <c r="Y45" s="129"/>
      <c r="Z45" s="130"/>
      <c r="AA45" s="129"/>
      <c r="AB45" s="130"/>
      <c r="AC45" s="129"/>
      <c r="AD45" s="130"/>
      <c r="AE45" s="129"/>
      <c r="AF45" s="130"/>
      <c r="AG45" s="129"/>
      <c r="AH45" s="130"/>
      <c r="AI45" s="129"/>
      <c r="AJ45" s="130"/>
      <c r="AK45" s="86">
        <f t="shared" si="7"/>
        <v>0</v>
      </c>
      <c r="AL45" s="50"/>
      <c r="AM45" s="170"/>
      <c r="AN45" s="170"/>
      <c r="AO45" s="51"/>
    </row>
    <row r="46" spans="1:41" ht="44.1" customHeight="1">
      <c r="A46" s="40">
        <v>6</v>
      </c>
      <c r="B46" s="306"/>
      <c r="C46" s="307"/>
      <c r="D46" s="308"/>
      <c r="E46" s="303"/>
      <c r="F46" s="304"/>
      <c r="G46" s="304"/>
      <c r="H46" s="305"/>
      <c r="I46" s="38"/>
      <c r="J46" s="36"/>
      <c r="K46" s="161"/>
      <c r="L46" s="162"/>
      <c r="M46" s="161"/>
      <c r="N46" s="162"/>
      <c r="O46" s="129"/>
      <c r="P46" s="130"/>
      <c r="Q46" s="129"/>
      <c r="R46" s="130"/>
      <c r="S46" s="129"/>
      <c r="T46" s="130"/>
      <c r="U46" s="129"/>
      <c r="V46" s="130"/>
      <c r="W46" s="129"/>
      <c r="X46" s="130"/>
      <c r="Y46" s="129"/>
      <c r="Z46" s="130"/>
      <c r="AA46" s="129"/>
      <c r="AB46" s="130"/>
      <c r="AC46" s="129"/>
      <c r="AD46" s="130"/>
      <c r="AE46" s="129"/>
      <c r="AF46" s="130"/>
      <c r="AG46" s="129"/>
      <c r="AH46" s="130"/>
      <c r="AI46" s="129"/>
      <c r="AJ46" s="130"/>
      <c r="AK46" s="86">
        <f t="shared" si="7"/>
        <v>0</v>
      </c>
      <c r="AL46" s="50"/>
      <c r="AM46" s="170"/>
      <c r="AN46" s="170"/>
      <c r="AO46" s="51"/>
    </row>
    <row r="47" spans="1:41" ht="44.1" customHeight="1" thickBot="1">
      <c r="A47" s="41">
        <v>7</v>
      </c>
      <c r="B47" s="309"/>
      <c r="C47" s="310"/>
      <c r="D47" s="311"/>
      <c r="E47" s="312"/>
      <c r="F47" s="313"/>
      <c r="G47" s="313"/>
      <c r="H47" s="314"/>
      <c r="I47" s="42"/>
      <c r="J47" s="43"/>
      <c r="K47" s="163"/>
      <c r="L47" s="164"/>
      <c r="M47" s="163"/>
      <c r="N47" s="164"/>
      <c r="O47" s="131"/>
      <c r="P47" s="132"/>
      <c r="Q47" s="131"/>
      <c r="R47" s="132"/>
      <c r="S47" s="131"/>
      <c r="T47" s="132"/>
      <c r="U47" s="131"/>
      <c r="V47" s="132"/>
      <c r="W47" s="131"/>
      <c r="X47" s="132"/>
      <c r="Y47" s="131"/>
      <c r="Z47" s="132"/>
      <c r="AA47" s="131"/>
      <c r="AB47" s="132"/>
      <c r="AC47" s="131"/>
      <c r="AD47" s="132"/>
      <c r="AE47" s="131"/>
      <c r="AF47" s="132"/>
      <c r="AG47" s="131"/>
      <c r="AH47" s="132"/>
      <c r="AI47" s="131"/>
      <c r="AJ47" s="132"/>
      <c r="AK47" s="86">
        <f t="shared" si="7"/>
        <v>0</v>
      </c>
      <c r="AL47" s="47"/>
      <c r="AM47" s="176"/>
      <c r="AN47" s="176"/>
      <c r="AO47" s="48"/>
    </row>
    <row r="48" spans="1:41" ht="30" customHeight="1" thickBot="1">
      <c r="A48" s="58"/>
      <c r="B48" s="23"/>
      <c r="C48" s="24"/>
      <c r="D48" s="23"/>
      <c r="E48" s="23"/>
      <c r="F48" s="25"/>
      <c r="G48" s="25"/>
      <c r="H48" s="315" t="s">
        <v>17</v>
      </c>
      <c r="I48" s="272"/>
      <c r="J48" s="273"/>
      <c r="K48" s="72">
        <f t="shared" ref="K48:AJ48" si="8">SUM(K42:K47)</f>
        <v>0</v>
      </c>
      <c r="L48" s="87">
        <f>SUM(L41:L47)</f>
        <v>0</v>
      </c>
      <c r="M48" s="72">
        <f t="shared" si="8"/>
        <v>0</v>
      </c>
      <c r="N48" s="87">
        <f t="shared" si="8"/>
        <v>0</v>
      </c>
      <c r="O48" s="72">
        <f t="shared" si="8"/>
        <v>0</v>
      </c>
      <c r="P48" s="87">
        <f t="shared" si="8"/>
        <v>0</v>
      </c>
      <c r="Q48" s="72">
        <f t="shared" si="8"/>
        <v>0</v>
      </c>
      <c r="R48" s="87">
        <f t="shared" si="8"/>
        <v>0</v>
      </c>
      <c r="S48" s="72">
        <f t="shared" si="8"/>
        <v>0</v>
      </c>
      <c r="T48" s="87">
        <f t="shared" si="8"/>
        <v>0</v>
      </c>
      <c r="U48" s="72">
        <f t="shared" si="8"/>
        <v>0</v>
      </c>
      <c r="V48" s="87">
        <f t="shared" si="8"/>
        <v>0</v>
      </c>
      <c r="W48" s="72">
        <f t="shared" si="8"/>
        <v>0</v>
      </c>
      <c r="X48" s="87">
        <f t="shared" si="8"/>
        <v>0</v>
      </c>
      <c r="Y48" s="72">
        <f t="shared" si="8"/>
        <v>0</v>
      </c>
      <c r="Z48" s="87">
        <f t="shared" si="8"/>
        <v>0</v>
      </c>
      <c r="AA48" s="72">
        <f t="shared" si="8"/>
        <v>0</v>
      </c>
      <c r="AB48" s="87">
        <f t="shared" si="8"/>
        <v>0</v>
      </c>
      <c r="AC48" s="72">
        <f t="shared" si="8"/>
        <v>0</v>
      </c>
      <c r="AD48" s="87">
        <f t="shared" si="8"/>
        <v>0</v>
      </c>
      <c r="AE48" s="72">
        <f t="shared" si="8"/>
        <v>0</v>
      </c>
      <c r="AF48" s="87">
        <f t="shared" si="8"/>
        <v>0</v>
      </c>
      <c r="AG48" s="72">
        <f t="shared" si="8"/>
        <v>0</v>
      </c>
      <c r="AH48" s="87">
        <f t="shared" si="8"/>
        <v>0</v>
      </c>
      <c r="AI48" s="72">
        <f t="shared" si="8"/>
        <v>0</v>
      </c>
      <c r="AJ48" s="87">
        <f t="shared" si="8"/>
        <v>0</v>
      </c>
      <c r="AK48" s="63"/>
      <c r="AL48" s="56"/>
      <c r="AM48" s="56"/>
      <c r="AN48" s="56"/>
      <c r="AO48" s="57"/>
    </row>
    <row r="49" spans="1:50" s="22" customFormat="1" ht="44.1" customHeight="1">
      <c r="B49" s="23"/>
      <c r="C49" s="33"/>
      <c r="D49" s="34"/>
      <c r="E49" s="34"/>
      <c r="F49" s="25"/>
      <c r="G49" s="26"/>
      <c r="H49" s="26"/>
      <c r="I49" s="27"/>
      <c r="J49" s="27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8"/>
      <c r="AL49" s="28"/>
      <c r="AM49" s="28"/>
      <c r="AN49" s="28"/>
    </row>
    <row r="50" spans="1:50" ht="29.25" customHeight="1" thickBot="1">
      <c r="A50" s="61" t="s">
        <v>47</v>
      </c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</row>
    <row r="51" spans="1:50" ht="39" customHeight="1" thickBot="1">
      <c r="A51" s="22"/>
      <c r="B51" s="23"/>
      <c r="C51" s="24"/>
      <c r="D51" s="23"/>
      <c r="E51" s="316" t="s">
        <v>18</v>
      </c>
      <c r="F51" s="317"/>
      <c r="G51" s="317"/>
      <c r="H51" s="317"/>
      <c r="I51" s="317"/>
      <c r="J51" s="317"/>
      <c r="K51" s="318" t="str">
        <f>K7</f>
        <v>Juni 2022</v>
      </c>
      <c r="L51" s="319"/>
      <c r="M51" s="318" t="str">
        <f t="shared" ref="M51" si="9">M7</f>
        <v>Juli 2022</v>
      </c>
      <c r="N51" s="319"/>
      <c r="O51" s="318" t="str">
        <f t="shared" ref="O51" si="10">O7</f>
        <v>Agustus 2022</v>
      </c>
      <c r="P51" s="319"/>
      <c r="Q51" s="318">
        <f t="shared" ref="Q51" si="11">Q7</f>
        <v>44805</v>
      </c>
      <c r="R51" s="319"/>
      <c r="S51" s="318" t="str">
        <f t="shared" ref="S51" si="12">S7</f>
        <v>Oktober 2022</v>
      </c>
      <c r="T51" s="319"/>
      <c r="U51" s="318">
        <f t="shared" ref="U51" si="13">U7</f>
        <v>44866</v>
      </c>
      <c r="V51" s="319"/>
      <c r="W51" s="318" t="str">
        <f t="shared" ref="W51" si="14">W7</f>
        <v>Desember 2022</v>
      </c>
      <c r="X51" s="319"/>
      <c r="Y51" s="318" t="str">
        <f t="shared" ref="Y51" si="15">Y7</f>
        <v>Januari 2023</v>
      </c>
      <c r="Z51" s="319"/>
      <c r="AA51" s="318" t="str">
        <f t="shared" ref="AA51" si="16">AA7</f>
        <v>Februari 2023</v>
      </c>
      <c r="AB51" s="319"/>
      <c r="AC51" s="318" t="str">
        <f t="shared" ref="AC51" si="17">AC7</f>
        <v>Maret 2023</v>
      </c>
      <c r="AD51" s="319"/>
      <c r="AE51" s="318">
        <f t="shared" ref="AE51" si="18">AE7</f>
        <v>45017</v>
      </c>
      <c r="AF51" s="319"/>
      <c r="AG51" s="318" t="str">
        <f t="shared" ref="AG51" si="19">AG7</f>
        <v>Mei 2023</v>
      </c>
      <c r="AH51" s="319"/>
      <c r="AI51" s="318" t="str">
        <f t="shared" ref="AI51" si="20">AI7</f>
        <v>Juni 2023</v>
      </c>
      <c r="AJ51" s="319"/>
      <c r="AK51" s="29"/>
      <c r="AL51" s="28"/>
      <c r="AM51" s="28"/>
      <c r="AN51" s="28"/>
      <c r="AO51" s="22"/>
      <c r="AQ51" s="319">
        <v>43709</v>
      </c>
      <c r="AR51" s="320"/>
      <c r="AS51" s="319">
        <v>43739</v>
      </c>
      <c r="AT51" s="320"/>
      <c r="AU51" s="319">
        <v>43770</v>
      </c>
      <c r="AV51" s="320"/>
      <c r="AW51" s="319">
        <v>43800</v>
      </c>
      <c r="AX51" s="320"/>
    </row>
    <row r="52" spans="1:50" ht="26.25" customHeight="1" thickTop="1">
      <c r="A52" s="22"/>
      <c r="B52" s="23"/>
      <c r="C52" s="24"/>
      <c r="D52" s="23"/>
      <c r="E52" s="321" t="s">
        <v>48</v>
      </c>
      <c r="F52" s="322"/>
      <c r="G52" s="322"/>
      <c r="H52" s="322"/>
      <c r="I52" s="322"/>
      <c r="J52" s="322"/>
      <c r="K52" s="323">
        <f>K21+K36+K48</f>
        <v>17</v>
      </c>
      <c r="L52" s="324"/>
      <c r="M52" s="324">
        <f>M21+M36+M48</f>
        <v>21</v>
      </c>
      <c r="N52" s="324"/>
      <c r="O52" s="324">
        <f>O21+O36+O48</f>
        <v>18</v>
      </c>
      <c r="P52" s="324"/>
      <c r="Q52" s="324">
        <f>Q21+Q36+Q48</f>
        <v>5</v>
      </c>
      <c r="R52" s="324"/>
      <c r="S52" s="324">
        <f>S21+S36+S48</f>
        <v>2</v>
      </c>
      <c r="T52" s="324"/>
      <c r="U52" s="324">
        <f>U21+U36+U48</f>
        <v>0</v>
      </c>
      <c r="V52" s="324"/>
      <c r="W52" s="324">
        <f>W21+W36+W48</f>
        <v>0</v>
      </c>
      <c r="X52" s="324"/>
      <c r="Y52" s="324">
        <f>Y21+Y36+Y48</f>
        <v>0</v>
      </c>
      <c r="Z52" s="324"/>
      <c r="AA52" s="324">
        <f>AA21+AA36+AA48</f>
        <v>0</v>
      </c>
      <c r="AB52" s="324"/>
      <c r="AC52" s="324">
        <f>AC21+AC36+AC48</f>
        <v>0</v>
      </c>
      <c r="AD52" s="324"/>
      <c r="AE52" s="324">
        <f>AE21+AE36+AE48</f>
        <v>0</v>
      </c>
      <c r="AF52" s="324"/>
      <c r="AG52" s="324">
        <f>AG21+AG36+AG48</f>
        <v>0</v>
      </c>
      <c r="AH52" s="324"/>
      <c r="AI52" s="331">
        <f>AI21+AI36+AI48</f>
        <v>0</v>
      </c>
      <c r="AJ52" s="332"/>
      <c r="AK52" s="29"/>
      <c r="AL52" s="28"/>
      <c r="AM52" s="28"/>
      <c r="AN52" s="28"/>
      <c r="AO52" s="22"/>
    </row>
    <row r="53" spans="1:50" ht="26.25" customHeight="1">
      <c r="A53" s="22"/>
      <c r="B53" s="23"/>
      <c r="C53" s="24"/>
      <c r="D53" s="23"/>
      <c r="E53" s="325" t="s">
        <v>55</v>
      </c>
      <c r="F53" s="326"/>
      <c r="G53" s="326"/>
      <c r="H53" s="326"/>
      <c r="I53" s="326"/>
      <c r="J53" s="326"/>
      <c r="K53" s="327">
        <v>22</v>
      </c>
      <c r="L53" s="328"/>
      <c r="M53" s="328">
        <v>20</v>
      </c>
      <c r="N53" s="328"/>
      <c r="O53" s="328">
        <v>21</v>
      </c>
      <c r="P53" s="328"/>
      <c r="Q53" s="328">
        <v>21</v>
      </c>
      <c r="R53" s="328"/>
      <c r="S53" s="328">
        <v>14</v>
      </c>
      <c r="T53" s="328"/>
      <c r="U53" s="328">
        <v>21</v>
      </c>
      <c r="V53" s="328"/>
      <c r="W53" s="328">
        <v>22</v>
      </c>
      <c r="X53" s="328"/>
      <c r="Y53" s="328">
        <v>18</v>
      </c>
      <c r="Z53" s="328"/>
      <c r="AA53" s="328">
        <v>22</v>
      </c>
      <c r="AB53" s="328"/>
      <c r="AC53" s="328">
        <v>19</v>
      </c>
      <c r="AD53" s="328"/>
      <c r="AE53" s="328">
        <v>21</v>
      </c>
      <c r="AF53" s="328"/>
      <c r="AG53" s="328">
        <v>22</v>
      </c>
      <c r="AH53" s="328"/>
      <c r="AI53" s="333">
        <v>21</v>
      </c>
      <c r="AJ53" s="334"/>
      <c r="AK53" s="29"/>
      <c r="AL53" s="28"/>
      <c r="AM53" s="28"/>
      <c r="AN53" s="28"/>
      <c r="AO53" s="22"/>
    </row>
    <row r="54" spans="1:50" ht="26.25" customHeight="1">
      <c r="A54" s="22"/>
      <c r="B54" s="23"/>
      <c r="C54" s="24"/>
      <c r="D54" s="23"/>
      <c r="E54" s="339" t="s">
        <v>57</v>
      </c>
      <c r="F54" s="340"/>
      <c r="G54" s="340"/>
      <c r="H54" s="340"/>
      <c r="I54" s="340"/>
      <c r="J54" s="340"/>
      <c r="K54" s="329">
        <f>K52/K53</f>
        <v>0.77272727272727271</v>
      </c>
      <c r="L54" s="330"/>
      <c r="M54" s="330">
        <f>M52/M53</f>
        <v>1.05</v>
      </c>
      <c r="N54" s="330"/>
      <c r="O54" s="330">
        <f>O52/O53</f>
        <v>0.8571428571428571</v>
      </c>
      <c r="P54" s="330"/>
      <c r="Q54" s="330">
        <f>Q52/Q53</f>
        <v>0.23809523809523808</v>
      </c>
      <c r="R54" s="330"/>
      <c r="S54" s="330">
        <f>S52/S53</f>
        <v>0.14285714285714285</v>
      </c>
      <c r="T54" s="330"/>
      <c r="U54" s="330">
        <f>U52/U53</f>
        <v>0</v>
      </c>
      <c r="V54" s="330"/>
      <c r="W54" s="330">
        <f>W52/W53</f>
        <v>0</v>
      </c>
      <c r="X54" s="330"/>
      <c r="Y54" s="330">
        <f>Y52/Y53</f>
        <v>0</v>
      </c>
      <c r="Z54" s="330"/>
      <c r="AA54" s="330">
        <f>AA52/AA53</f>
        <v>0</v>
      </c>
      <c r="AB54" s="330"/>
      <c r="AC54" s="330">
        <f>AC52/AC53</f>
        <v>0</v>
      </c>
      <c r="AD54" s="330"/>
      <c r="AE54" s="330">
        <f>AE52/AE53</f>
        <v>0</v>
      </c>
      <c r="AF54" s="330"/>
      <c r="AG54" s="330">
        <f>AG52/AG53</f>
        <v>0</v>
      </c>
      <c r="AH54" s="330"/>
      <c r="AI54" s="330">
        <f>AI52/AI53</f>
        <v>0</v>
      </c>
      <c r="AJ54" s="337"/>
      <c r="AK54" s="29"/>
      <c r="AL54" s="28"/>
      <c r="AM54" s="28"/>
      <c r="AN54" s="28"/>
      <c r="AO54" s="22"/>
      <c r="AQ54" s="333">
        <v>21</v>
      </c>
      <c r="AR54" s="334"/>
      <c r="AS54" s="333">
        <v>23</v>
      </c>
      <c r="AT54" s="334"/>
      <c r="AU54" s="333">
        <v>21</v>
      </c>
      <c r="AV54" s="334"/>
      <c r="AW54" s="333">
        <v>21</v>
      </c>
      <c r="AX54" s="334"/>
    </row>
    <row r="55" spans="1:50" ht="26.25" customHeight="1">
      <c r="A55" s="22"/>
      <c r="B55" s="23"/>
      <c r="C55" s="24"/>
      <c r="D55" s="23"/>
      <c r="E55" s="335" t="s">
        <v>49</v>
      </c>
      <c r="F55" s="336"/>
      <c r="G55" s="336"/>
      <c r="H55" s="336"/>
      <c r="I55" s="336"/>
      <c r="J55" s="336"/>
      <c r="K55" s="327">
        <f>L21+L36+L48</f>
        <v>0</v>
      </c>
      <c r="L55" s="328"/>
      <c r="M55" s="328">
        <f>N21+N36+N48</f>
        <v>0</v>
      </c>
      <c r="N55" s="328"/>
      <c r="O55" s="328">
        <f>P21+P36+P48</f>
        <v>0</v>
      </c>
      <c r="P55" s="328"/>
      <c r="Q55" s="328">
        <f>R21+R36+R48</f>
        <v>0</v>
      </c>
      <c r="R55" s="328"/>
      <c r="S55" s="328">
        <f>T21+T36+T48</f>
        <v>0</v>
      </c>
      <c r="T55" s="328"/>
      <c r="U55" s="328">
        <f>V21+V36+V48</f>
        <v>0</v>
      </c>
      <c r="V55" s="328"/>
      <c r="W55" s="328">
        <f>X21+X36+X48</f>
        <v>0</v>
      </c>
      <c r="X55" s="328"/>
      <c r="Y55" s="328">
        <f>Z21+Z36+Z48</f>
        <v>0</v>
      </c>
      <c r="Z55" s="328"/>
      <c r="AA55" s="328">
        <f>AB21+AB36+AB48</f>
        <v>0</v>
      </c>
      <c r="AB55" s="328"/>
      <c r="AC55" s="328">
        <f>AD21+AD36+AD48</f>
        <v>0</v>
      </c>
      <c r="AD55" s="328"/>
      <c r="AE55" s="328">
        <f>AF21+AF36+AF48</f>
        <v>0</v>
      </c>
      <c r="AF55" s="328"/>
      <c r="AG55" s="328">
        <f>AH21+AH36+AH48</f>
        <v>0</v>
      </c>
      <c r="AH55" s="328"/>
      <c r="AI55" s="328">
        <f>AJ21+AJ36+AJ48</f>
        <v>0</v>
      </c>
      <c r="AJ55" s="338"/>
      <c r="AK55" s="29"/>
      <c r="AL55" s="28"/>
      <c r="AM55" s="28"/>
      <c r="AN55" s="28"/>
      <c r="AO55" s="22"/>
    </row>
    <row r="56" spans="1:50" ht="26.25" customHeight="1">
      <c r="A56" s="22"/>
      <c r="B56" s="23"/>
      <c r="C56" s="24"/>
      <c r="D56" s="23"/>
      <c r="E56" s="343" t="s">
        <v>56</v>
      </c>
      <c r="F56" s="344"/>
      <c r="G56" s="344"/>
      <c r="H56" s="344"/>
      <c r="I56" s="344"/>
      <c r="J56" s="344"/>
      <c r="K56" s="345">
        <f>K55/K53</f>
        <v>0</v>
      </c>
      <c r="L56" s="341"/>
      <c r="M56" s="341">
        <f>M55/M52</f>
        <v>0</v>
      </c>
      <c r="N56" s="341"/>
      <c r="O56" s="341">
        <f>O55/O52</f>
        <v>0</v>
      </c>
      <c r="P56" s="341"/>
      <c r="Q56" s="341">
        <f>Q55/Q52</f>
        <v>0</v>
      </c>
      <c r="R56" s="341"/>
      <c r="S56" s="341">
        <f>S55/S52</f>
        <v>0</v>
      </c>
      <c r="T56" s="341"/>
      <c r="U56" s="341" t="e">
        <f>U55/U52</f>
        <v>#DIV/0!</v>
      </c>
      <c r="V56" s="341"/>
      <c r="W56" s="341" t="e">
        <f>W55/W52</f>
        <v>#DIV/0!</v>
      </c>
      <c r="X56" s="341"/>
      <c r="Y56" s="341" t="e">
        <f>Y55/Y52</f>
        <v>#DIV/0!</v>
      </c>
      <c r="Z56" s="341"/>
      <c r="AA56" s="341" t="e">
        <f>AA55/AA52</f>
        <v>#DIV/0!</v>
      </c>
      <c r="AB56" s="341"/>
      <c r="AC56" s="341" t="e">
        <f>AC55/AC52</f>
        <v>#DIV/0!</v>
      </c>
      <c r="AD56" s="341"/>
      <c r="AE56" s="341" t="e">
        <f>AE55/AE52</f>
        <v>#DIV/0!</v>
      </c>
      <c r="AF56" s="341"/>
      <c r="AG56" s="341" t="e">
        <f>AG55/AG52</f>
        <v>#DIV/0!</v>
      </c>
      <c r="AH56" s="341"/>
      <c r="AI56" s="341" t="e">
        <f>AI55/AI52</f>
        <v>#DIV/0!</v>
      </c>
      <c r="AJ56" s="342"/>
      <c r="AK56" s="29"/>
      <c r="AL56" s="28"/>
      <c r="AM56" s="28"/>
      <c r="AN56" s="28"/>
      <c r="AO56" s="22"/>
    </row>
    <row r="57" spans="1:50" ht="26.25" customHeight="1">
      <c r="A57" s="22"/>
      <c r="B57" s="23"/>
      <c r="C57" s="24"/>
      <c r="D57" s="23"/>
      <c r="E57" s="335" t="s">
        <v>50</v>
      </c>
      <c r="F57" s="336"/>
      <c r="G57" s="336"/>
      <c r="H57" s="336"/>
      <c r="I57" s="336"/>
      <c r="J57" s="336"/>
      <c r="K57" s="327">
        <f>L21+L36</f>
        <v>0</v>
      </c>
      <c r="L57" s="328"/>
      <c r="M57" s="328">
        <f>N21+N36</f>
        <v>0</v>
      </c>
      <c r="N57" s="328"/>
      <c r="O57" s="328">
        <f>P21+P36</f>
        <v>0</v>
      </c>
      <c r="P57" s="328"/>
      <c r="Q57" s="328">
        <f>R21+R36</f>
        <v>0</v>
      </c>
      <c r="R57" s="328"/>
      <c r="S57" s="328">
        <f>T21+T36</f>
        <v>0</v>
      </c>
      <c r="T57" s="328"/>
      <c r="U57" s="328">
        <f>V21+V36</f>
        <v>0</v>
      </c>
      <c r="V57" s="328"/>
      <c r="W57" s="328">
        <f>X21+X36</f>
        <v>0</v>
      </c>
      <c r="X57" s="328"/>
      <c r="Y57" s="328">
        <f>Z21+Z36</f>
        <v>0</v>
      </c>
      <c r="Z57" s="328"/>
      <c r="AA57" s="328">
        <f>AB21+AB36</f>
        <v>0</v>
      </c>
      <c r="AB57" s="328"/>
      <c r="AC57" s="328">
        <f>AD21+AD36</f>
        <v>0</v>
      </c>
      <c r="AD57" s="328"/>
      <c r="AE57" s="328">
        <f>AF21+AF36</f>
        <v>0</v>
      </c>
      <c r="AF57" s="328"/>
      <c r="AG57" s="328">
        <f>AH21+AH36</f>
        <v>0</v>
      </c>
      <c r="AH57" s="328"/>
      <c r="AI57" s="328">
        <f>AJ21+AJ36</f>
        <v>0</v>
      </c>
      <c r="AJ57" s="338"/>
      <c r="AK57" s="29"/>
      <c r="AL57" s="28"/>
      <c r="AM57" s="28"/>
      <c r="AN57" s="28"/>
      <c r="AO57" s="22"/>
    </row>
    <row r="58" spans="1:50" ht="26.25" customHeight="1">
      <c r="A58" s="22"/>
      <c r="B58" s="23"/>
      <c r="C58" s="24"/>
      <c r="D58" s="23"/>
      <c r="E58" s="347" t="s">
        <v>58</v>
      </c>
      <c r="F58" s="348"/>
      <c r="G58" s="348"/>
      <c r="H58" s="348"/>
      <c r="I58" s="348"/>
      <c r="J58" s="348"/>
      <c r="K58" s="349">
        <f>K57/K53</f>
        <v>0</v>
      </c>
      <c r="L58" s="346"/>
      <c r="M58" s="346">
        <f>M57/M53</f>
        <v>0</v>
      </c>
      <c r="N58" s="346"/>
      <c r="O58" s="346">
        <f>O57/O53</f>
        <v>0</v>
      </c>
      <c r="P58" s="346"/>
      <c r="Q58" s="346">
        <f>Q57/Q53</f>
        <v>0</v>
      </c>
      <c r="R58" s="346"/>
      <c r="S58" s="346">
        <f>S57/S53</f>
        <v>0</v>
      </c>
      <c r="T58" s="346"/>
      <c r="U58" s="346">
        <f>U57/U53</f>
        <v>0</v>
      </c>
      <c r="V58" s="346"/>
      <c r="W58" s="346">
        <f>W57/W53</f>
        <v>0</v>
      </c>
      <c r="X58" s="346"/>
      <c r="Y58" s="346">
        <f>Y57/Y53</f>
        <v>0</v>
      </c>
      <c r="Z58" s="346"/>
      <c r="AA58" s="346">
        <f>AA57/AA53</f>
        <v>0</v>
      </c>
      <c r="AB58" s="346"/>
      <c r="AC58" s="346">
        <f>AC57/AC53</f>
        <v>0</v>
      </c>
      <c r="AD58" s="346"/>
      <c r="AE58" s="346">
        <f>AE57/AE53</f>
        <v>0</v>
      </c>
      <c r="AF58" s="346"/>
      <c r="AG58" s="346">
        <f>AG57/AG53</f>
        <v>0</v>
      </c>
      <c r="AH58" s="346"/>
      <c r="AI58" s="346">
        <f>AI57/AI53</f>
        <v>0</v>
      </c>
      <c r="AJ58" s="366"/>
      <c r="AK58" s="29"/>
      <c r="AL58" s="28"/>
      <c r="AM58" s="28"/>
      <c r="AN58" s="28"/>
      <c r="AO58" s="22"/>
    </row>
    <row r="59" spans="1:50" ht="26.25" customHeight="1" thickBot="1">
      <c r="A59" s="22"/>
      <c r="B59" s="23"/>
      <c r="C59" s="24"/>
      <c r="D59" s="23"/>
      <c r="E59" s="367" t="s">
        <v>59</v>
      </c>
      <c r="F59" s="368"/>
      <c r="G59" s="368"/>
      <c r="H59" s="368"/>
      <c r="I59" s="368"/>
      <c r="J59" s="368"/>
      <c r="K59" s="369">
        <v>0.85</v>
      </c>
      <c r="L59" s="361"/>
      <c r="M59" s="360">
        <v>0.85</v>
      </c>
      <c r="N59" s="361"/>
      <c r="O59" s="360">
        <v>0.85</v>
      </c>
      <c r="P59" s="361"/>
      <c r="Q59" s="360">
        <v>0.85</v>
      </c>
      <c r="R59" s="361"/>
      <c r="S59" s="360">
        <v>0.85</v>
      </c>
      <c r="T59" s="361"/>
      <c r="U59" s="360">
        <v>0.85</v>
      </c>
      <c r="V59" s="361"/>
      <c r="W59" s="360">
        <v>0.85</v>
      </c>
      <c r="X59" s="361"/>
      <c r="Y59" s="360">
        <v>0.85</v>
      </c>
      <c r="Z59" s="361"/>
      <c r="AA59" s="360">
        <v>0.85</v>
      </c>
      <c r="AB59" s="361"/>
      <c r="AC59" s="360">
        <v>0.85</v>
      </c>
      <c r="AD59" s="361"/>
      <c r="AE59" s="360">
        <v>0.85</v>
      </c>
      <c r="AF59" s="361"/>
      <c r="AG59" s="360">
        <v>0.85</v>
      </c>
      <c r="AH59" s="361"/>
      <c r="AI59" s="360">
        <v>0.85</v>
      </c>
      <c r="AJ59" s="362"/>
      <c r="AK59" s="29"/>
      <c r="AL59" s="28"/>
      <c r="AM59" s="28"/>
      <c r="AN59" s="28"/>
      <c r="AO59" s="22"/>
    </row>
    <row r="60" spans="1:5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</row>
    <row r="61" spans="1:50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</row>
    <row r="62" spans="1:50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</row>
    <row r="63" spans="1:50">
      <c r="A63" s="29"/>
      <c r="F63" s="31"/>
      <c r="G63" s="31"/>
      <c r="H63" s="31"/>
      <c r="I63" s="6"/>
      <c r="J63" s="6"/>
      <c r="AL63" s="64"/>
      <c r="AM63" s="64"/>
      <c r="AN63" s="64"/>
      <c r="AO63" s="22"/>
    </row>
    <row r="64" spans="1:50">
      <c r="A64" s="29"/>
      <c r="AL64" s="64"/>
      <c r="AM64" s="64"/>
      <c r="AN64" s="64"/>
      <c r="AO64" s="22"/>
    </row>
    <row r="65" spans="1:41">
      <c r="A65" s="29"/>
      <c r="AL65" s="64"/>
      <c r="AM65" s="64"/>
      <c r="AN65" s="64"/>
      <c r="AO65" s="22"/>
    </row>
    <row r="66" spans="1:41">
      <c r="A66" s="29"/>
      <c r="AL66" s="64"/>
      <c r="AM66" s="64"/>
      <c r="AN66" s="64"/>
      <c r="AO66" s="22"/>
    </row>
    <row r="67" spans="1:41">
      <c r="A67" s="29"/>
      <c r="AL67" s="64"/>
      <c r="AM67" s="64"/>
      <c r="AN67" s="64"/>
      <c r="AO67" s="22"/>
    </row>
    <row r="68" spans="1:41">
      <c r="A68" s="29"/>
      <c r="F68" s="30"/>
      <c r="G68" s="30"/>
      <c r="H68" s="30"/>
      <c r="I68" s="2"/>
      <c r="J68" s="2"/>
      <c r="AL68" s="64"/>
      <c r="AM68" s="64"/>
      <c r="AN68" s="64"/>
      <c r="AO68" s="22"/>
    </row>
    <row r="69" spans="1:41">
      <c r="A69" s="29"/>
      <c r="AL69" s="64"/>
      <c r="AM69" s="64"/>
      <c r="AN69" s="64"/>
      <c r="AO69" s="22"/>
    </row>
    <row r="70" spans="1:41">
      <c r="A70" s="29"/>
      <c r="AL70" s="64"/>
      <c r="AM70" s="64"/>
      <c r="AN70" s="64"/>
      <c r="AO70" s="22"/>
    </row>
    <row r="71" spans="1:41">
      <c r="A71" s="29"/>
      <c r="AL71" s="64"/>
      <c r="AM71" s="64"/>
      <c r="AN71" s="64"/>
      <c r="AO71" s="22"/>
    </row>
    <row r="72" spans="1:41">
      <c r="A72" s="29"/>
      <c r="AL72" s="64"/>
      <c r="AM72" s="64"/>
      <c r="AN72" s="64"/>
      <c r="AO72" s="22"/>
    </row>
    <row r="73" spans="1:41">
      <c r="A73" s="29"/>
      <c r="AL73" s="64"/>
      <c r="AM73" s="64"/>
      <c r="AN73" s="64"/>
      <c r="AO73" s="22"/>
    </row>
    <row r="74" spans="1:41">
      <c r="A74" s="29"/>
    </row>
    <row r="75" spans="1:41">
      <c r="A75" s="29"/>
    </row>
    <row r="76" spans="1:41">
      <c r="A76" s="29"/>
    </row>
    <row r="77" spans="1:41">
      <c r="A77" s="29"/>
    </row>
    <row r="78" spans="1:41">
      <c r="A78" s="29"/>
    </row>
    <row r="79" spans="1:41">
      <c r="A79" s="29"/>
    </row>
    <row r="80" spans="1:41">
      <c r="A80" s="29"/>
    </row>
    <row r="81" spans="1:37">
      <c r="A81" s="29"/>
    </row>
    <row r="82" spans="1:37" ht="15.75">
      <c r="A82" s="29"/>
      <c r="AC82" s="363" t="s">
        <v>0</v>
      </c>
      <c r="AD82" s="364"/>
      <c r="AE82" s="364"/>
      <c r="AF82" s="364"/>
      <c r="AG82" s="364"/>
      <c r="AH82" s="364"/>
      <c r="AI82" s="364"/>
      <c r="AJ82" s="364"/>
      <c r="AK82" s="365"/>
    </row>
    <row r="83" spans="1:37">
      <c r="A83" s="29"/>
      <c r="AC83" s="354"/>
      <c r="AD83" s="355"/>
      <c r="AE83" s="355"/>
      <c r="AF83" s="355"/>
      <c r="AG83" s="355"/>
      <c r="AH83" s="355"/>
      <c r="AI83" s="355"/>
      <c r="AJ83" s="355"/>
      <c r="AK83" s="356"/>
    </row>
    <row r="84" spans="1:37">
      <c r="AC84" s="354"/>
      <c r="AD84" s="355"/>
      <c r="AE84" s="355"/>
      <c r="AF84" s="355"/>
      <c r="AG84" s="355"/>
      <c r="AH84" s="355"/>
      <c r="AI84" s="355"/>
      <c r="AJ84" s="355"/>
      <c r="AK84" s="356"/>
    </row>
    <row r="85" spans="1:37">
      <c r="AC85" s="354"/>
      <c r="AD85" s="355"/>
      <c r="AE85" s="355"/>
      <c r="AF85" s="355"/>
      <c r="AG85" s="355"/>
      <c r="AH85" s="355"/>
      <c r="AI85" s="355"/>
      <c r="AJ85" s="355"/>
      <c r="AK85" s="356"/>
    </row>
    <row r="86" spans="1:37">
      <c r="AC86" s="354"/>
      <c r="AD86" s="355"/>
      <c r="AE86" s="355"/>
      <c r="AF86" s="355"/>
      <c r="AG86" s="355"/>
      <c r="AH86" s="355"/>
      <c r="AI86" s="355"/>
      <c r="AJ86" s="355"/>
      <c r="AK86" s="356"/>
    </row>
    <row r="87" spans="1:37" ht="15.75">
      <c r="AC87" s="357"/>
      <c r="AD87" s="358"/>
      <c r="AE87" s="358"/>
      <c r="AF87" s="358"/>
      <c r="AG87" s="358"/>
      <c r="AH87" s="358"/>
      <c r="AI87" s="358"/>
      <c r="AJ87" s="358"/>
      <c r="AK87" s="359"/>
    </row>
  </sheetData>
  <mergeCells count="274">
    <mergeCell ref="AM7:AM8"/>
    <mergeCell ref="AN7:AN8"/>
    <mergeCell ref="AC83:AK86"/>
    <mergeCell ref="AC87:AK87"/>
    <mergeCell ref="AA59:AB59"/>
    <mergeCell ref="AC59:AD59"/>
    <mergeCell ref="AE59:AF59"/>
    <mergeCell ref="AG59:AH59"/>
    <mergeCell ref="AI59:AJ59"/>
    <mergeCell ref="AC82:AK82"/>
    <mergeCell ref="AI58:AJ58"/>
    <mergeCell ref="E59:J59"/>
    <mergeCell ref="K59:L59"/>
    <mergeCell ref="M59:N59"/>
    <mergeCell ref="O59:P59"/>
    <mergeCell ref="Q59:R59"/>
    <mergeCell ref="S59:T59"/>
    <mergeCell ref="U59:V59"/>
    <mergeCell ref="W59:X59"/>
    <mergeCell ref="Y59:Z59"/>
    <mergeCell ref="W58:X58"/>
    <mergeCell ref="Y58:Z58"/>
    <mergeCell ref="AA58:AB58"/>
    <mergeCell ref="AC58:AD58"/>
    <mergeCell ref="AE58:AF58"/>
    <mergeCell ref="AG58:AH58"/>
    <mergeCell ref="AE57:AF57"/>
    <mergeCell ref="AG57:AH57"/>
    <mergeCell ref="AI57:AJ57"/>
    <mergeCell ref="E58:J58"/>
    <mergeCell ref="K58:L58"/>
    <mergeCell ref="M58:N58"/>
    <mergeCell ref="O58:P58"/>
    <mergeCell ref="Q58:R58"/>
    <mergeCell ref="S58:T58"/>
    <mergeCell ref="U58:V58"/>
    <mergeCell ref="S57:T57"/>
    <mergeCell ref="U57:V57"/>
    <mergeCell ref="W57:X57"/>
    <mergeCell ref="Y57:Z57"/>
    <mergeCell ref="AA57:AB57"/>
    <mergeCell ref="AC57:AD57"/>
    <mergeCell ref="AA56:AB56"/>
    <mergeCell ref="AC56:AD56"/>
    <mergeCell ref="AE56:AF56"/>
    <mergeCell ref="AG56:AH56"/>
    <mergeCell ref="AI56:AJ56"/>
    <mergeCell ref="E57:J57"/>
    <mergeCell ref="K57:L57"/>
    <mergeCell ref="M57:N57"/>
    <mergeCell ref="O57:P57"/>
    <mergeCell ref="Q57:R57"/>
    <mergeCell ref="E56:J56"/>
    <mergeCell ref="K56:L56"/>
    <mergeCell ref="M56:N56"/>
    <mergeCell ref="O56:P56"/>
    <mergeCell ref="Q56:R56"/>
    <mergeCell ref="S56:T56"/>
    <mergeCell ref="U56:V56"/>
    <mergeCell ref="W56:X56"/>
    <mergeCell ref="Y56:Z56"/>
    <mergeCell ref="AS54:AT54"/>
    <mergeCell ref="AU54:AV54"/>
    <mergeCell ref="AW54:AX54"/>
    <mergeCell ref="E55:J55"/>
    <mergeCell ref="K55:L55"/>
    <mergeCell ref="M55:N55"/>
    <mergeCell ref="O55:P55"/>
    <mergeCell ref="Q55:R55"/>
    <mergeCell ref="S55:T55"/>
    <mergeCell ref="U55:V55"/>
    <mergeCell ref="AA54:AB54"/>
    <mergeCell ref="AC54:AD54"/>
    <mergeCell ref="AE54:AF54"/>
    <mergeCell ref="AG54:AH54"/>
    <mergeCell ref="AI54:AJ54"/>
    <mergeCell ref="AQ54:AR54"/>
    <mergeCell ref="AI55:AJ55"/>
    <mergeCell ref="W55:X55"/>
    <mergeCell ref="Y55:Z55"/>
    <mergeCell ref="AA55:AB55"/>
    <mergeCell ref="AC55:AD55"/>
    <mergeCell ref="AE55:AF55"/>
    <mergeCell ref="AG55:AH55"/>
    <mergeCell ref="E54:J54"/>
    <mergeCell ref="K54:L54"/>
    <mergeCell ref="M54:N54"/>
    <mergeCell ref="O54:P54"/>
    <mergeCell ref="Q54:R54"/>
    <mergeCell ref="S54:T54"/>
    <mergeCell ref="U54:V54"/>
    <mergeCell ref="W54:X54"/>
    <mergeCell ref="Y54:Z54"/>
    <mergeCell ref="AI52:AJ52"/>
    <mergeCell ref="W52:X52"/>
    <mergeCell ref="Y52:Z52"/>
    <mergeCell ref="AA52:AB52"/>
    <mergeCell ref="AC52:AD52"/>
    <mergeCell ref="AI53:AJ53"/>
    <mergeCell ref="W53:X53"/>
    <mergeCell ref="Y53:Z53"/>
    <mergeCell ref="AA53:AB53"/>
    <mergeCell ref="AC53:AD53"/>
    <mergeCell ref="AE53:AF53"/>
    <mergeCell ref="AG53:AH53"/>
    <mergeCell ref="E53:J53"/>
    <mergeCell ref="K53:L53"/>
    <mergeCell ref="M53:N53"/>
    <mergeCell ref="O53:P53"/>
    <mergeCell ref="Q53:R53"/>
    <mergeCell ref="S53:T53"/>
    <mergeCell ref="U53:V53"/>
    <mergeCell ref="S52:T52"/>
    <mergeCell ref="U52:V52"/>
    <mergeCell ref="AI51:AJ51"/>
    <mergeCell ref="AQ51:AR51"/>
    <mergeCell ref="AS51:AT51"/>
    <mergeCell ref="AU51:AV51"/>
    <mergeCell ref="AW51:AX51"/>
    <mergeCell ref="E52:J52"/>
    <mergeCell ref="K52:L52"/>
    <mergeCell ref="M52:N52"/>
    <mergeCell ref="O52:P52"/>
    <mergeCell ref="Q52:R52"/>
    <mergeCell ref="W51:X51"/>
    <mergeCell ref="Y51:Z51"/>
    <mergeCell ref="AA51:AB51"/>
    <mergeCell ref="AC51:AD51"/>
    <mergeCell ref="AE51:AF51"/>
    <mergeCell ref="AG51:AH51"/>
    <mergeCell ref="K51:L51"/>
    <mergeCell ref="M51:N51"/>
    <mergeCell ref="O51:P51"/>
    <mergeCell ref="Q51:R51"/>
    <mergeCell ref="S51:T51"/>
    <mergeCell ref="U51:V51"/>
    <mergeCell ref="AE52:AF52"/>
    <mergeCell ref="AG52:AH52"/>
    <mergeCell ref="B46:D46"/>
    <mergeCell ref="E46:H46"/>
    <mergeCell ref="B47:D47"/>
    <mergeCell ref="E47:H47"/>
    <mergeCell ref="H48:J48"/>
    <mergeCell ref="E51:J51"/>
    <mergeCell ref="B43:D43"/>
    <mergeCell ref="E43:H43"/>
    <mergeCell ref="B44:D44"/>
    <mergeCell ref="E44:H44"/>
    <mergeCell ref="B45:D45"/>
    <mergeCell ref="E45:H45"/>
    <mergeCell ref="AK39:AK40"/>
    <mergeCell ref="AL39:AL40"/>
    <mergeCell ref="AO39:AO40"/>
    <mergeCell ref="B41:D41"/>
    <mergeCell ref="E41:H41"/>
    <mergeCell ref="B42:D42"/>
    <mergeCell ref="E42:H42"/>
    <mergeCell ref="Y39:Z39"/>
    <mergeCell ref="AA39:AB39"/>
    <mergeCell ref="AC39:AD39"/>
    <mergeCell ref="AE39:AF39"/>
    <mergeCell ref="AG39:AH39"/>
    <mergeCell ref="AI39:AJ39"/>
    <mergeCell ref="M39:N39"/>
    <mergeCell ref="O39:P39"/>
    <mergeCell ref="Q39:R39"/>
    <mergeCell ref="S39:T39"/>
    <mergeCell ref="U39:V39"/>
    <mergeCell ref="W39:X39"/>
    <mergeCell ref="H36:J36"/>
    <mergeCell ref="A39:A40"/>
    <mergeCell ref="B39:D40"/>
    <mergeCell ref="E39:H40"/>
    <mergeCell ref="I39:J39"/>
    <mergeCell ref="K39:L39"/>
    <mergeCell ref="B35:C35"/>
    <mergeCell ref="D35:E35"/>
    <mergeCell ref="F35:H35"/>
    <mergeCell ref="B28:C28"/>
    <mergeCell ref="D28:E28"/>
    <mergeCell ref="F28:H28"/>
    <mergeCell ref="B33:C33"/>
    <mergeCell ref="D33:E33"/>
    <mergeCell ref="F33:H33"/>
    <mergeCell ref="B34:C34"/>
    <mergeCell ref="D34:E34"/>
    <mergeCell ref="F34:H34"/>
    <mergeCell ref="B31:C31"/>
    <mergeCell ref="D31:E31"/>
    <mergeCell ref="F31:H31"/>
    <mergeCell ref="B32:C32"/>
    <mergeCell ref="D32:E32"/>
    <mergeCell ref="F32:H32"/>
    <mergeCell ref="AI24:AJ24"/>
    <mergeCell ref="AK24:AK25"/>
    <mergeCell ref="AL24:AL25"/>
    <mergeCell ref="AO24:AO25"/>
    <mergeCell ref="B26:C26"/>
    <mergeCell ref="D26:E26"/>
    <mergeCell ref="F26:H26"/>
    <mergeCell ref="W24:X24"/>
    <mergeCell ref="Y24:Z24"/>
    <mergeCell ref="AA24:AB24"/>
    <mergeCell ref="AC24:AD24"/>
    <mergeCell ref="AE24:AF24"/>
    <mergeCell ref="AG24:AH24"/>
    <mergeCell ref="K24:L24"/>
    <mergeCell ref="M24:N24"/>
    <mergeCell ref="O24:P24"/>
    <mergeCell ref="Q24:R24"/>
    <mergeCell ref="S24:T24"/>
    <mergeCell ref="U24:V24"/>
    <mergeCell ref="A24:A25"/>
    <mergeCell ref="B24:C25"/>
    <mergeCell ref="D24:E25"/>
    <mergeCell ref="F24:H25"/>
    <mergeCell ref="I24:J24"/>
    <mergeCell ref="B18:C18"/>
    <mergeCell ref="D18:E18"/>
    <mergeCell ref="F19:F21"/>
    <mergeCell ref="B11:C11"/>
    <mergeCell ref="D11:E11"/>
    <mergeCell ref="B13:C13"/>
    <mergeCell ref="D9:E9"/>
    <mergeCell ref="B10:C10"/>
    <mergeCell ref="D10:E10"/>
    <mergeCell ref="D16:E16"/>
    <mergeCell ref="D15:E15"/>
    <mergeCell ref="B9:C9"/>
    <mergeCell ref="D13:E13"/>
    <mergeCell ref="B12:C12"/>
    <mergeCell ref="D12:E12"/>
    <mergeCell ref="B16:C16"/>
    <mergeCell ref="B14:C14"/>
    <mergeCell ref="D14:E14"/>
    <mergeCell ref="B15:C15"/>
    <mergeCell ref="A1:AO2"/>
    <mergeCell ref="A3:B3"/>
    <mergeCell ref="A4:B4"/>
    <mergeCell ref="A7:A8"/>
    <mergeCell ref="B7:C8"/>
    <mergeCell ref="D7:E8"/>
    <mergeCell ref="F7:H7"/>
    <mergeCell ref="I7:J7"/>
    <mergeCell ref="K7:L7"/>
    <mergeCell ref="M7:N7"/>
    <mergeCell ref="AL7:AL8"/>
    <mergeCell ref="AO7:AO8"/>
    <mergeCell ref="AA7:AB7"/>
    <mergeCell ref="AC7:AD7"/>
    <mergeCell ref="AE7:AF7"/>
    <mergeCell ref="AG7:AH7"/>
    <mergeCell ref="AI7:AJ7"/>
    <mergeCell ref="AK7:AK8"/>
    <mergeCell ref="O7:P7"/>
    <mergeCell ref="Q7:R7"/>
    <mergeCell ref="S7:T7"/>
    <mergeCell ref="U7:V7"/>
    <mergeCell ref="W7:X7"/>
    <mergeCell ref="Y7:Z7"/>
    <mergeCell ref="B17:C17"/>
    <mergeCell ref="D17:E17"/>
    <mergeCell ref="H19:J19"/>
    <mergeCell ref="H20:J20"/>
    <mergeCell ref="H21:J21"/>
    <mergeCell ref="B29:C29"/>
    <mergeCell ref="D29:E29"/>
    <mergeCell ref="F29:H29"/>
    <mergeCell ref="B30:C30"/>
    <mergeCell ref="D30:E30"/>
    <mergeCell ref="F30:H30"/>
    <mergeCell ref="B27:C27"/>
    <mergeCell ref="D27:E27"/>
    <mergeCell ref="F27:H27"/>
  </mergeCells>
  <phoneticPr fontId="28" type="noConversion"/>
  <printOptions horizontalCentered="1"/>
  <pageMargins left="0.39370078740157483" right="0.19685039370078741" top="0.39370078740157483" bottom="0.19685039370078741" header="0.19685039370078741" footer="0.19685039370078741"/>
  <pageSetup paperSize="9" scale="2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AU91"/>
  <sheetViews>
    <sheetView zoomScale="30" zoomScaleNormal="30" workbookViewId="0">
      <selection activeCell="A53" sqref="A53"/>
    </sheetView>
  </sheetViews>
  <sheetFormatPr defaultRowHeight="15"/>
  <cols>
    <col min="1" max="1" width="5" style="3" customWidth="1"/>
    <col min="2" max="3" width="18.7109375" customWidth="1"/>
    <col min="4" max="4" width="18.7109375" style="3" customWidth="1"/>
    <col min="5" max="5" width="18.7109375" style="32" customWidth="1"/>
    <col min="6" max="6" width="11" customWidth="1"/>
    <col min="7" max="9" width="9.5703125" customWidth="1"/>
    <col min="10" max="10" width="5.28515625" style="3" customWidth="1"/>
    <col min="11" max="11" width="5.28515625" style="32" customWidth="1"/>
    <col min="12" max="12" width="5.28515625" style="3" customWidth="1"/>
    <col min="13" max="13" width="5.28515625" style="32" customWidth="1"/>
    <col min="14" max="14" width="5.28515625" style="3" customWidth="1"/>
    <col min="15" max="15" width="5.28515625" style="32" customWidth="1"/>
    <col min="16" max="16" width="5.28515625" style="3" customWidth="1"/>
    <col min="17" max="17" width="5.28515625" style="32" customWidth="1"/>
    <col min="18" max="18" width="5.28515625" style="3" customWidth="1"/>
    <col min="19" max="19" width="5.28515625" style="32" customWidth="1"/>
    <col min="20" max="20" width="5.28515625" style="3" customWidth="1"/>
    <col min="21" max="21" width="5.28515625" style="32" customWidth="1"/>
    <col min="22" max="22" width="5.28515625" style="3" customWidth="1"/>
    <col min="23" max="23" width="5.28515625" style="32" customWidth="1"/>
    <col min="24" max="24" width="5.28515625" style="3" customWidth="1"/>
    <col min="25" max="29" width="5.28515625" style="32" customWidth="1"/>
    <col min="30" max="30" width="5.28515625" style="3" customWidth="1"/>
    <col min="31" max="33" width="5.28515625" style="32" customWidth="1"/>
    <col min="34" max="34" width="5.28515625" style="3" customWidth="1"/>
    <col min="35" max="35" width="5.28515625" style="32" customWidth="1"/>
    <col min="36" max="36" width="13" style="3" customWidth="1"/>
    <col min="37" max="37" width="66.28515625" style="18" customWidth="1"/>
    <col min="38" max="38" width="41.42578125" customWidth="1"/>
    <col min="40" max="47" width="6.28515625" customWidth="1"/>
  </cols>
  <sheetData>
    <row r="1" spans="1:39" ht="20.100000000000001" customHeight="1">
      <c r="A1" s="200" t="s">
        <v>44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  <c r="AI1" s="200"/>
      <c r="AJ1" s="200"/>
      <c r="AK1" s="200"/>
      <c r="AL1" s="200"/>
    </row>
    <row r="2" spans="1:39" ht="18.600000000000001" customHeight="1">
      <c r="A2" s="200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  <c r="AI2" s="200"/>
      <c r="AJ2" s="200"/>
      <c r="AK2" s="200"/>
      <c r="AL2" s="200"/>
    </row>
    <row r="3" spans="1:39" ht="27" customHeight="1">
      <c r="A3" s="201" t="s">
        <v>0</v>
      </c>
      <c r="B3" s="201"/>
      <c r="C3" s="59" t="s">
        <v>46</v>
      </c>
      <c r="E3" s="1"/>
      <c r="F3" s="1"/>
      <c r="G3" s="1"/>
      <c r="H3" s="1"/>
      <c r="I3" s="1"/>
    </row>
    <row r="4" spans="1:39" ht="27" customHeight="1">
      <c r="A4" s="202" t="s">
        <v>13</v>
      </c>
      <c r="B4" s="202"/>
      <c r="C4" s="60" t="s">
        <v>35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9"/>
      <c r="AL4" s="16"/>
      <c r="AM4" s="17"/>
    </row>
    <row r="5" spans="1:39" ht="15" customHeight="1">
      <c r="A5" s="15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17"/>
    </row>
    <row r="6" spans="1:39" ht="30" customHeight="1" thickBot="1">
      <c r="A6" s="61" t="s">
        <v>36</v>
      </c>
      <c r="B6" s="21"/>
    </row>
    <row r="7" spans="1:39" s="3" customFormat="1" ht="21" customHeight="1">
      <c r="A7" s="203" t="s">
        <v>1</v>
      </c>
      <c r="B7" s="205" t="s">
        <v>2</v>
      </c>
      <c r="C7" s="206"/>
      <c r="D7" s="205" t="s">
        <v>3</v>
      </c>
      <c r="E7" s="209"/>
      <c r="F7" s="211" t="s">
        <v>9</v>
      </c>
      <c r="G7" s="212"/>
      <c r="H7" s="211" t="s">
        <v>6</v>
      </c>
      <c r="I7" s="213"/>
      <c r="J7" s="214">
        <v>43344</v>
      </c>
      <c r="K7" s="215"/>
      <c r="L7" s="384" t="s">
        <v>20</v>
      </c>
      <c r="M7" s="384"/>
      <c r="N7" s="385">
        <v>43405</v>
      </c>
      <c r="O7" s="385"/>
      <c r="P7" s="386" t="s">
        <v>21</v>
      </c>
      <c r="Q7" s="386"/>
      <c r="R7" s="385">
        <v>43466</v>
      </c>
      <c r="S7" s="385"/>
      <c r="T7" s="385">
        <v>43497</v>
      </c>
      <c r="U7" s="385"/>
      <c r="V7" s="385">
        <v>43525</v>
      </c>
      <c r="W7" s="385"/>
      <c r="X7" s="385">
        <v>43556</v>
      </c>
      <c r="Y7" s="385"/>
      <c r="Z7" s="385">
        <v>43586</v>
      </c>
      <c r="AA7" s="385"/>
      <c r="AB7" s="385">
        <v>43617</v>
      </c>
      <c r="AC7" s="385"/>
      <c r="AD7" s="385">
        <v>43647</v>
      </c>
      <c r="AE7" s="385"/>
      <c r="AF7" s="385">
        <v>43678</v>
      </c>
      <c r="AG7" s="385"/>
      <c r="AH7" s="385">
        <v>43709</v>
      </c>
      <c r="AI7" s="385"/>
      <c r="AJ7" s="391" t="s">
        <v>45</v>
      </c>
      <c r="AK7" s="216" t="s">
        <v>40</v>
      </c>
      <c r="AL7" s="218" t="s">
        <v>41</v>
      </c>
    </row>
    <row r="8" spans="1:39" s="3" customFormat="1" ht="21" customHeight="1" thickBot="1">
      <c r="A8" s="204"/>
      <c r="B8" s="207"/>
      <c r="C8" s="208"/>
      <c r="D8" s="414"/>
      <c r="E8" s="415"/>
      <c r="F8" s="135" t="s">
        <v>4</v>
      </c>
      <c r="G8" s="136" t="s">
        <v>5</v>
      </c>
      <c r="H8" s="135" t="s">
        <v>7</v>
      </c>
      <c r="I8" s="137" t="s">
        <v>8</v>
      </c>
      <c r="J8" s="77" t="s">
        <v>4</v>
      </c>
      <c r="K8" s="78" t="s">
        <v>34</v>
      </c>
      <c r="L8" s="77" t="s">
        <v>4</v>
      </c>
      <c r="M8" s="78" t="s">
        <v>34</v>
      </c>
      <c r="N8" s="77" t="s">
        <v>4</v>
      </c>
      <c r="O8" s="78" t="s">
        <v>34</v>
      </c>
      <c r="P8" s="77" t="s">
        <v>4</v>
      </c>
      <c r="Q8" s="78" t="s">
        <v>34</v>
      </c>
      <c r="R8" s="77" t="s">
        <v>4</v>
      </c>
      <c r="S8" s="78" t="s">
        <v>34</v>
      </c>
      <c r="T8" s="77" t="s">
        <v>4</v>
      </c>
      <c r="U8" s="78" t="s">
        <v>34</v>
      </c>
      <c r="V8" s="77" t="s">
        <v>4</v>
      </c>
      <c r="W8" s="78" t="s">
        <v>34</v>
      </c>
      <c r="X8" s="77" t="s">
        <v>4</v>
      </c>
      <c r="Y8" s="78" t="s">
        <v>34</v>
      </c>
      <c r="Z8" s="77" t="s">
        <v>4</v>
      </c>
      <c r="AA8" s="78" t="s">
        <v>34</v>
      </c>
      <c r="AB8" s="77" t="s">
        <v>4</v>
      </c>
      <c r="AC8" s="78" t="s">
        <v>34</v>
      </c>
      <c r="AD8" s="77" t="s">
        <v>4</v>
      </c>
      <c r="AE8" s="78" t="s">
        <v>34</v>
      </c>
      <c r="AF8" s="77" t="s">
        <v>4</v>
      </c>
      <c r="AG8" s="78" t="s">
        <v>34</v>
      </c>
      <c r="AH8" s="77" t="s">
        <v>4</v>
      </c>
      <c r="AI8" s="78" t="s">
        <v>34</v>
      </c>
      <c r="AJ8" s="392"/>
      <c r="AK8" s="217"/>
      <c r="AL8" s="219"/>
    </row>
    <row r="9" spans="1:39" s="4" customFormat="1" ht="58.5" customHeight="1" thickTop="1">
      <c r="A9" s="97">
        <v>1</v>
      </c>
      <c r="B9" s="382" t="s">
        <v>87</v>
      </c>
      <c r="C9" s="383"/>
      <c r="D9" s="416" t="s">
        <v>10</v>
      </c>
      <c r="E9" s="417"/>
      <c r="F9" s="102">
        <v>0.94736842105263153</v>
      </c>
      <c r="G9" s="103">
        <f>I9/H9</f>
        <v>0.60526315789473684</v>
      </c>
      <c r="H9" s="73">
        <v>38</v>
      </c>
      <c r="I9" s="74">
        <v>23</v>
      </c>
      <c r="J9" s="140">
        <v>1</v>
      </c>
      <c r="K9" s="141">
        <v>2</v>
      </c>
      <c r="L9" s="140">
        <v>2</v>
      </c>
      <c r="M9" s="141">
        <v>0</v>
      </c>
      <c r="N9" s="111">
        <v>1</v>
      </c>
      <c r="O9" s="112"/>
      <c r="P9" s="111">
        <v>3</v>
      </c>
      <c r="Q9" s="112"/>
      <c r="R9" s="111">
        <v>3</v>
      </c>
      <c r="S9" s="112"/>
      <c r="T9" s="111">
        <v>2</v>
      </c>
      <c r="U9" s="112"/>
      <c r="V9" s="111">
        <v>4</v>
      </c>
      <c r="W9" s="112"/>
      <c r="X9" s="111">
        <v>1</v>
      </c>
      <c r="Y9" s="112"/>
      <c r="Z9" s="111">
        <v>1</v>
      </c>
      <c r="AA9" s="112"/>
      <c r="AB9" s="111"/>
      <c r="AC9" s="112"/>
      <c r="AD9" s="111"/>
      <c r="AE9" s="112"/>
      <c r="AF9" s="111"/>
      <c r="AG9" s="112"/>
      <c r="AH9" s="111"/>
      <c r="AI9" s="112"/>
      <c r="AJ9" s="85">
        <f>SUM(N9:AI9)</f>
        <v>15</v>
      </c>
      <c r="AK9" s="96" t="s">
        <v>90</v>
      </c>
      <c r="AL9" s="88" t="s">
        <v>60</v>
      </c>
    </row>
    <row r="10" spans="1:39" s="4" customFormat="1" ht="33.75" customHeight="1">
      <c r="A10" s="83">
        <v>2</v>
      </c>
      <c r="B10" s="374" t="s">
        <v>86</v>
      </c>
      <c r="C10" s="375"/>
      <c r="D10" s="421" t="s">
        <v>11</v>
      </c>
      <c r="E10" s="422"/>
      <c r="F10" s="104">
        <v>1</v>
      </c>
      <c r="G10" s="105">
        <f t="shared" ref="G10:G18" si="0">I10/H10</f>
        <v>0.68085106382978722</v>
      </c>
      <c r="H10" s="75">
        <v>47</v>
      </c>
      <c r="I10" s="76">
        <v>32</v>
      </c>
      <c r="J10" s="142">
        <v>2</v>
      </c>
      <c r="K10" s="143">
        <v>2</v>
      </c>
      <c r="L10" s="142">
        <v>0</v>
      </c>
      <c r="M10" s="143">
        <v>0</v>
      </c>
      <c r="N10" s="113">
        <v>2</v>
      </c>
      <c r="O10" s="114"/>
      <c r="P10" s="113">
        <v>3</v>
      </c>
      <c r="Q10" s="114"/>
      <c r="R10" s="113">
        <v>3</v>
      </c>
      <c r="S10" s="114"/>
      <c r="T10" s="113">
        <v>4</v>
      </c>
      <c r="U10" s="114"/>
      <c r="V10" s="113">
        <v>1</v>
      </c>
      <c r="W10" s="114"/>
      <c r="X10" s="113">
        <v>1</v>
      </c>
      <c r="Y10" s="114"/>
      <c r="Z10" s="113">
        <v>1</v>
      </c>
      <c r="AA10" s="114"/>
      <c r="AB10" s="113"/>
      <c r="AC10" s="114"/>
      <c r="AD10" s="113"/>
      <c r="AE10" s="114"/>
      <c r="AF10" s="113"/>
      <c r="AG10" s="114"/>
      <c r="AH10" s="113"/>
      <c r="AI10" s="114"/>
      <c r="AJ10" s="86">
        <f t="shared" ref="AJ10:AJ21" si="1">SUM(N10:AI10)</f>
        <v>15</v>
      </c>
      <c r="AK10" s="395" t="s">
        <v>61</v>
      </c>
      <c r="AL10" s="398" t="s">
        <v>62</v>
      </c>
    </row>
    <row r="11" spans="1:39" s="4" customFormat="1" ht="33.75" customHeight="1">
      <c r="A11" s="83">
        <v>3</v>
      </c>
      <c r="B11" s="376"/>
      <c r="C11" s="377"/>
      <c r="D11" s="421" t="s">
        <v>14</v>
      </c>
      <c r="E11" s="422"/>
      <c r="F11" s="104">
        <v>1</v>
      </c>
      <c r="G11" s="105">
        <f t="shared" si="0"/>
        <v>0.9</v>
      </c>
      <c r="H11" s="75">
        <v>30</v>
      </c>
      <c r="I11" s="76">
        <v>27</v>
      </c>
      <c r="J11" s="142">
        <v>2</v>
      </c>
      <c r="K11" s="143">
        <v>2</v>
      </c>
      <c r="L11" s="142">
        <v>1</v>
      </c>
      <c r="M11" s="143">
        <v>1</v>
      </c>
      <c r="N11" s="113">
        <v>0</v>
      </c>
      <c r="O11" s="114"/>
      <c r="P11" s="113">
        <v>2</v>
      </c>
      <c r="Q11" s="114"/>
      <c r="R11" s="113"/>
      <c r="S11" s="114"/>
      <c r="T11" s="113"/>
      <c r="U11" s="114"/>
      <c r="V11" s="113"/>
      <c r="W11" s="114"/>
      <c r="X11" s="113"/>
      <c r="Y11" s="114"/>
      <c r="Z11" s="113"/>
      <c r="AA11" s="114"/>
      <c r="AB11" s="113"/>
      <c r="AC11" s="114"/>
      <c r="AD11" s="113"/>
      <c r="AE11" s="114"/>
      <c r="AF11" s="113"/>
      <c r="AG11" s="114"/>
      <c r="AH11" s="113"/>
      <c r="AI11" s="114"/>
      <c r="AJ11" s="86">
        <f t="shared" si="1"/>
        <v>2</v>
      </c>
      <c r="AK11" s="396"/>
      <c r="AL11" s="396"/>
    </row>
    <row r="12" spans="1:39" s="5" customFormat="1" ht="33.75" customHeight="1">
      <c r="A12" s="83">
        <v>4</v>
      </c>
      <c r="B12" s="380" t="s">
        <v>85</v>
      </c>
      <c r="C12" s="381"/>
      <c r="D12" s="405" t="s">
        <v>11</v>
      </c>
      <c r="E12" s="406"/>
      <c r="F12" s="106">
        <v>1</v>
      </c>
      <c r="G12" s="105">
        <f t="shared" si="0"/>
        <v>0.86792452830188682</v>
      </c>
      <c r="H12" s="75">
        <v>53</v>
      </c>
      <c r="I12" s="76">
        <v>46</v>
      </c>
      <c r="J12" s="142">
        <v>0</v>
      </c>
      <c r="K12" s="143">
        <v>0</v>
      </c>
      <c r="L12" s="142">
        <v>0</v>
      </c>
      <c r="M12" s="143">
        <v>0</v>
      </c>
      <c r="N12" s="113">
        <v>0</v>
      </c>
      <c r="O12" s="114"/>
      <c r="P12" s="113"/>
      <c r="Q12" s="114"/>
      <c r="R12" s="113"/>
      <c r="S12" s="114"/>
      <c r="T12" s="113"/>
      <c r="U12" s="114"/>
      <c r="V12" s="113"/>
      <c r="W12" s="114"/>
      <c r="X12" s="113"/>
      <c r="Y12" s="114"/>
      <c r="Z12" s="113"/>
      <c r="AA12" s="114"/>
      <c r="AB12" s="113"/>
      <c r="AC12" s="114"/>
      <c r="AD12" s="113"/>
      <c r="AE12" s="114"/>
      <c r="AF12" s="113"/>
      <c r="AG12" s="114"/>
      <c r="AH12" s="113"/>
      <c r="AI12" s="114"/>
      <c r="AJ12" s="86">
        <f t="shared" si="1"/>
        <v>0</v>
      </c>
      <c r="AK12" s="89" t="s">
        <v>63</v>
      </c>
      <c r="AL12" s="90" t="s">
        <v>64</v>
      </c>
    </row>
    <row r="13" spans="1:39" s="5" customFormat="1" ht="33.75" customHeight="1">
      <c r="A13" s="83">
        <v>5</v>
      </c>
      <c r="B13" s="380" t="s">
        <v>84</v>
      </c>
      <c r="C13" s="381"/>
      <c r="D13" s="405" t="s">
        <v>12</v>
      </c>
      <c r="E13" s="406"/>
      <c r="F13" s="106">
        <v>0.8571428571428571</v>
      </c>
      <c r="G13" s="107">
        <f t="shared" si="0"/>
        <v>0.8571428571428571</v>
      </c>
      <c r="H13" s="75">
        <v>28</v>
      </c>
      <c r="I13" s="76">
        <v>24</v>
      </c>
      <c r="J13" s="142">
        <v>1</v>
      </c>
      <c r="K13" s="143">
        <v>1</v>
      </c>
      <c r="L13" s="142">
        <v>1</v>
      </c>
      <c r="M13" s="143">
        <v>1</v>
      </c>
      <c r="N13" s="113">
        <v>3</v>
      </c>
      <c r="O13" s="114"/>
      <c r="P13" s="113">
        <v>1</v>
      </c>
      <c r="Q13" s="114"/>
      <c r="R13" s="113">
        <v>1</v>
      </c>
      <c r="S13" s="114"/>
      <c r="T13" s="113"/>
      <c r="U13" s="114"/>
      <c r="V13" s="113"/>
      <c r="W13" s="114"/>
      <c r="X13" s="113"/>
      <c r="Y13" s="114"/>
      <c r="Z13" s="113"/>
      <c r="AA13" s="114"/>
      <c r="AB13" s="113"/>
      <c r="AC13" s="114"/>
      <c r="AD13" s="113"/>
      <c r="AE13" s="114"/>
      <c r="AF13" s="113"/>
      <c r="AG13" s="114"/>
      <c r="AH13" s="113"/>
      <c r="AI13" s="114"/>
      <c r="AJ13" s="86">
        <f t="shared" si="1"/>
        <v>5</v>
      </c>
      <c r="AK13" s="89"/>
      <c r="AL13" s="89" t="s">
        <v>29</v>
      </c>
    </row>
    <row r="14" spans="1:39" s="5" customFormat="1" ht="33.75" customHeight="1">
      <c r="A14" s="83">
        <v>6</v>
      </c>
      <c r="B14" s="380" t="s">
        <v>83</v>
      </c>
      <c r="C14" s="381"/>
      <c r="D14" s="405" t="s">
        <v>12</v>
      </c>
      <c r="E14" s="406"/>
      <c r="F14" s="106">
        <v>1</v>
      </c>
      <c r="G14" s="105">
        <f t="shared" si="0"/>
        <v>0.75</v>
      </c>
      <c r="H14" s="75">
        <v>24</v>
      </c>
      <c r="I14" s="76">
        <v>18</v>
      </c>
      <c r="J14" s="142">
        <v>0</v>
      </c>
      <c r="K14" s="143">
        <v>0</v>
      </c>
      <c r="L14" s="142">
        <v>0</v>
      </c>
      <c r="M14" s="143">
        <v>0</v>
      </c>
      <c r="N14" s="113">
        <v>2</v>
      </c>
      <c r="O14" s="114"/>
      <c r="P14" s="113">
        <v>3</v>
      </c>
      <c r="Q14" s="114"/>
      <c r="R14" s="113">
        <v>1</v>
      </c>
      <c r="S14" s="114"/>
      <c r="T14" s="113">
        <v>1</v>
      </c>
      <c r="U14" s="114"/>
      <c r="V14" s="113"/>
      <c r="W14" s="114"/>
      <c r="X14" s="113"/>
      <c r="Y14" s="114"/>
      <c r="Z14" s="113"/>
      <c r="AA14" s="114"/>
      <c r="AB14" s="113"/>
      <c r="AC14" s="114"/>
      <c r="AD14" s="113"/>
      <c r="AE14" s="114"/>
      <c r="AF14" s="113"/>
      <c r="AG14" s="114"/>
      <c r="AH14" s="113"/>
      <c r="AI14" s="114"/>
      <c r="AJ14" s="86">
        <f t="shared" si="1"/>
        <v>7</v>
      </c>
      <c r="AK14" s="89" t="s">
        <v>28</v>
      </c>
      <c r="AL14" s="90" t="s">
        <v>65</v>
      </c>
    </row>
    <row r="15" spans="1:39" s="5" customFormat="1" ht="33.75" customHeight="1">
      <c r="A15" s="83">
        <v>7</v>
      </c>
      <c r="B15" s="380" t="s">
        <v>82</v>
      </c>
      <c r="C15" s="381"/>
      <c r="D15" s="405" t="s">
        <v>66</v>
      </c>
      <c r="E15" s="406"/>
      <c r="F15" s="106">
        <v>1</v>
      </c>
      <c r="G15" s="107">
        <f t="shared" si="0"/>
        <v>1</v>
      </c>
      <c r="H15" s="75">
        <v>30</v>
      </c>
      <c r="I15" s="76">
        <v>30</v>
      </c>
      <c r="J15" s="142">
        <v>1</v>
      </c>
      <c r="K15" s="143">
        <v>1</v>
      </c>
      <c r="L15" s="142">
        <v>1</v>
      </c>
      <c r="M15" s="143">
        <v>1</v>
      </c>
      <c r="N15" s="152"/>
      <c r="O15" s="153"/>
      <c r="P15" s="152"/>
      <c r="Q15" s="153"/>
      <c r="R15" s="152"/>
      <c r="S15" s="153"/>
      <c r="T15" s="152"/>
      <c r="U15" s="153"/>
      <c r="V15" s="152"/>
      <c r="W15" s="153"/>
      <c r="X15" s="152"/>
      <c r="Y15" s="153"/>
      <c r="Z15" s="152"/>
      <c r="AA15" s="153"/>
      <c r="AB15" s="152"/>
      <c r="AC15" s="153"/>
      <c r="AD15" s="152"/>
      <c r="AE15" s="153"/>
      <c r="AF15" s="152"/>
      <c r="AG15" s="153"/>
      <c r="AH15" s="152"/>
      <c r="AI15" s="153"/>
      <c r="AJ15" s="154">
        <f t="shared" si="1"/>
        <v>0</v>
      </c>
      <c r="AK15" s="89" t="s">
        <v>27</v>
      </c>
      <c r="AL15" s="89" t="s">
        <v>16</v>
      </c>
    </row>
    <row r="16" spans="1:39" s="5" customFormat="1" ht="33.75" customHeight="1">
      <c r="A16" s="83">
        <v>8</v>
      </c>
      <c r="B16" s="380" t="s">
        <v>81</v>
      </c>
      <c r="C16" s="381"/>
      <c r="D16" s="405" t="s">
        <v>15</v>
      </c>
      <c r="E16" s="406"/>
      <c r="F16" s="106">
        <v>1</v>
      </c>
      <c r="G16" s="107">
        <f t="shared" si="0"/>
        <v>1</v>
      </c>
      <c r="H16" s="75">
        <v>18</v>
      </c>
      <c r="I16" s="76">
        <v>18</v>
      </c>
      <c r="J16" s="142">
        <v>1</v>
      </c>
      <c r="K16" s="143">
        <v>1</v>
      </c>
      <c r="L16" s="142">
        <v>1</v>
      </c>
      <c r="M16" s="143">
        <v>1</v>
      </c>
      <c r="N16" s="152"/>
      <c r="O16" s="153"/>
      <c r="P16" s="152"/>
      <c r="Q16" s="153"/>
      <c r="R16" s="152"/>
      <c r="S16" s="153"/>
      <c r="T16" s="152"/>
      <c r="U16" s="153"/>
      <c r="V16" s="152"/>
      <c r="W16" s="153"/>
      <c r="X16" s="152"/>
      <c r="Y16" s="153"/>
      <c r="Z16" s="152"/>
      <c r="AA16" s="153"/>
      <c r="AB16" s="152"/>
      <c r="AC16" s="153"/>
      <c r="AD16" s="152"/>
      <c r="AE16" s="153"/>
      <c r="AF16" s="152"/>
      <c r="AG16" s="153"/>
      <c r="AH16" s="152"/>
      <c r="AI16" s="153"/>
      <c r="AJ16" s="154">
        <f t="shared" si="1"/>
        <v>0</v>
      </c>
      <c r="AK16" s="89" t="s">
        <v>78</v>
      </c>
      <c r="AL16" s="91"/>
    </row>
    <row r="17" spans="1:38" s="5" customFormat="1" ht="33.75" customHeight="1">
      <c r="A17" s="83">
        <v>9</v>
      </c>
      <c r="B17" s="374" t="s">
        <v>80</v>
      </c>
      <c r="C17" s="375"/>
      <c r="D17" s="405" t="s">
        <v>11</v>
      </c>
      <c r="E17" s="406"/>
      <c r="F17" s="106">
        <f>30/H17</f>
        <v>0.78947368421052633</v>
      </c>
      <c r="G17" s="107">
        <f t="shared" si="0"/>
        <v>0.80263157894736847</v>
      </c>
      <c r="H17" s="75">
        <v>38</v>
      </c>
      <c r="I17" s="76">
        <v>30.5</v>
      </c>
      <c r="J17" s="142">
        <v>5</v>
      </c>
      <c r="K17" s="143">
        <v>5</v>
      </c>
      <c r="L17" s="142">
        <v>6</v>
      </c>
      <c r="M17" s="143">
        <v>6</v>
      </c>
      <c r="N17" s="113">
        <v>2</v>
      </c>
      <c r="O17" s="114"/>
      <c r="P17" s="113">
        <v>4</v>
      </c>
      <c r="Q17" s="114"/>
      <c r="R17" s="113">
        <v>1</v>
      </c>
      <c r="S17" s="114"/>
      <c r="T17" s="113">
        <v>1</v>
      </c>
      <c r="U17" s="114"/>
      <c r="V17" s="113"/>
      <c r="W17" s="114"/>
      <c r="X17" s="113"/>
      <c r="Y17" s="114"/>
      <c r="Z17" s="113"/>
      <c r="AA17" s="114"/>
      <c r="AB17" s="113"/>
      <c r="AC17" s="114"/>
      <c r="AD17" s="113"/>
      <c r="AE17" s="114"/>
      <c r="AF17" s="113"/>
      <c r="AG17" s="114"/>
      <c r="AH17" s="113"/>
      <c r="AI17" s="114"/>
      <c r="AJ17" s="86">
        <f t="shared" si="1"/>
        <v>8</v>
      </c>
      <c r="AK17" s="92"/>
      <c r="AL17" s="93"/>
    </row>
    <row r="18" spans="1:38" s="5" customFormat="1" ht="33.75" customHeight="1">
      <c r="A18" s="83">
        <v>10</v>
      </c>
      <c r="B18" s="376"/>
      <c r="C18" s="377"/>
      <c r="D18" s="378" t="s">
        <v>14</v>
      </c>
      <c r="E18" s="379"/>
      <c r="F18" s="108">
        <f>7/H18</f>
        <v>0.63636363636363635</v>
      </c>
      <c r="G18" s="107">
        <f t="shared" si="0"/>
        <v>0.63636363636363635</v>
      </c>
      <c r="H18" s="38">
        <v>11</v>
      </c>
      <c r="I18" s="36">
        <v>7</v>
      </c>
      <c r="J18" s="142">
        <v>7</v>
      </c>
      <c r="K18" s="143">
        <v>7</v>
      </c>
      <c r="L18" s="142">
        <v>1</v>
      </c>
      <c r="M18" s="143">
        <v>1</v>
      </c>
      <c r="N18" s="113">
        <v>1</v>
      </c>
      <c r="O18" s="114"/>
      <c r="P18" s="113">
        <v>3</v>
      </c>
      <c r="Q18" s="114"/>
      <c r="R18" s="113"/>
      <c r="S18" s="114"/>
      <c r="T18" s="113"/>
      <c r="U18" s="114"/>
      <c r="V18" s="113"/>
      <c r="W18" s="114"/>
      <c r="X18" s="113"/>
      <c r="Y18" s="114"/>
      <c r="Z18" s="113"/>
      <c r="AA18" s="114"/>
      <c r="AB18" s="113"/>
      <c r="AC18" s="114"/>
      <c r="AD18" s="113"/>
      <c r="AE18" s="114"/>
      <c r="AF18" s="113"/>
      <c r="AG18" s="114"/>
      <c r="AH18" s="113"/>
      <c r="AI18" s="114"/>
      <c r="AJ18" s="86">
        <f t="shared" si="1"/>
        <v>4</v>
      </c>
      <c r="AK18" s="92"/>
      <c r="AL18" s="93"/>
    </row>
    <row r="19" spans="1:38" s="5" customFormat="1" ht="33.75" customHeight="1">
      <c r="A19" s="83">
        <v>10</v>
      </c>
      <c r="B19" s="380" t="s">
        <v>79</v>
      </c>
      <c r="C19" s="381"/>
      <c r="D19" s="378" t="s">
        <v>14</v>
      </c>
      <c r="E19" s="379"/>
      <c r="F19" s="108">
        <v>0</v>
      </c>
      <c r="G19" s="107">
        <f>I19/H19</f>
        <v>0</v>
      </c>
      <c r="H19" s="38">
        <v>21</v>
      </c>
      <c r="I19" s="36">
        <v>0</v>
      </c>
      <c r="J19" s="142"/>
      <c r="K19" s="143"/>
      <c r="L19" s="142"/>
      <c r="M19" s="143"/>
      <c r="N19" s="113">
        <v>2</v>
      </c>
      <c r="O19" s="114"/>
      <c r="P19" s="113">
        <v>3</v>
      </c>
      <c r="Q19" s="114"/>
      <c r="R19" s="113">
        <v>4</v>
      </c>
      <c r="S19" s="114"/>
      <c r="T19" s="113">
        <v>4</v>
      </c>
      <c r="U19" s="114"/>
      <c r="V19" s="113">
        <v>3</v>
      </c>
      <c r="W19" s="114"/>
      <c r="X19" s="113">
        <v>3</v>
      </c>
      <c r="Y19" s="114"/>
      <c r="Z19" s="113">
        <v>1</v>
      </c>
      <c r="AA19" s="114"/>
      <c r="AB19" s="113">
        <v>1</v>
      </c>
      <c r="AC19" s="114"/>
      <c r="AD19" s="113"/>
      <c r="AE19" s="114"/>
      <c r="AF19" s="113"/>
      <c r="AG19" s="114"/>
      <c r="AH19" s="113"/>
      <c r="AI19" s="114"/>
      <c r="AJ19" s="86">
        <f>SUM(N19:AI19)</f>
        <v>21</v>
      </c>
      <c r="AK19" s="92"/>
      <c r="AL19" s="93"/>
    </row>
    <row r="20" spans="1:38" s="5" customFormat="1" ht="33.75" customHeight="1">
      <c r="A20" s="83">
        <v>10</v>
      </c>
      <c r="B20" s="98"/>
      <c r="C20" s="99"/>
      <c r="D20" s="378"/>
      <c r="E20" s="379"/>
      <c r="F20" s="108"/>
      <c r="G20" s="107"/>
      <c r="H20" s="38"/>
      <c r="I20" s="36"/>
      <c r="J20" s="142"/>
      <c r="K20" s="143"/>
      <c r="L20" s="142"/>
      <c r="M20" s="143"/>
      <c r="N20" s="113"/>
      <c r="O20" s="114"/>
      <c r="P20" s="113"/>
      <c r="Q20" s="114"/>
      <c r="R20" s="113"/>
      <c r="S20" s="114"/>
      <c r="T20" s="113"/>
      <c r="U20" s="114"/>
      <c r="V20" s="113"/>
      <c r="W20" s="114"/>
      <c r="X20" s="113"/>
      <c r="Y20" s="114"/>
      <c r="Z20" s="113"/>
      <c r="AA20" s="114"/>
      <c r="AB20" s="113"/>
      <c r="AC20" s="114"/>
      <c r="AD20" s="113"/>
      <c r="AE20" s="114"/>
      <c r="AF20" s="113"/>
      <c r="AG20" s="114"/>
      <c r="AH20" s="113"/>
      <c r="AI20" s="114"/>
      <c r="AJ20" s="86">
        <f>SUM(N20:AI20)</f>
        <v>0</v>
      </c>
      <c r="AK20" s="92"/>
      <c r="AL20" s="93"/>
    </row>
    <row r="21" spans="1:38" s="5" customFormat="1" ht="33.75" customHeight="1" thickBot="1">
      <c r="A21" s="84">
        <v>11</v>
      </c>
      <c r="B21" s="428"/>
      <c r="C21" s="429"/>
      <c r="D21" s="407"/>
      <c r="E21" s="408"/>
      <c r="F21" s="109"/>
      <c r="G21" s="110"/>
      <c r="H21" s="42"/>
      <c r="I21" s="43"/>
      <c r="J21" s="144"/>
      <c r="K21" s="145"/>
      <c r="L21" s="144"/>
      <c r="M21" s="145"/>
      <c r="N21" s="115"/>
      <c r="O21" s="116"/>
      <c r="P21" s="115"/>
      <c r="Q21" s="116"/>
      <c r="R21" s="115"/>
      <c r="S21" s="116"/>
      <c r="T21" s="115"/>
      <c r="U21" s="116"/>
      <c r="V21" s="115"/>
      <c r="W21" s="116"/>
      <c r="X21" s="115"/>
      <c r="Y21" s="116"/>
      <c r="Z21" s="115"/>
      <c r="AA21" s="116"/>
      <c r="AB21" s="115"/>
      <c r="AC21" s="116"/>
      <c r="AD21" s="115"/>
      <c r="AE21" s="116"/>
      <c r="AF21" s="115"/>
      <c r="AG21" s="116"/>
      <c r="AH21" s="115"/>
      <c r="AI21" s="116"/>
      <c r="AJ21" s="86">
        <f t="shared" si="1"/>
        <v>0</v>
      </c>
      <c r="AK21" s="94"/>
      <c r="AL21" s="95"/>
    </row>
    <row r="22" spans="1:38" s="4" customFormat="1" ht="30.75" customHeight="1">
      <c r="A22" s="9"/>
      <c r="B22" s="10"/>
      <c r="C22" s="10"/>
      <c r="D22" s="11"/>
      <c r="E22" s="11"/>
      <c r="F22" s="424" t="s">
        <v>51</v>
      </c>
      <c r="G22" s="226" t="s">
        <v>52</v>
      </c>
      <c r="H22" s="226"/>
      <c r="I22" s="227"/>
      <c r="J22" s="68">
        <f t="shared" ref="J22:AI22" si="2">SUM(J9:J21)</f>
        <v>20</v>
      </c>
      <c r="K22" s="69">
        <f t="shared" si="2"/>
        <v>21</v>
      </c>
      <c r="L22" s="68">
        <f t="shared" si="2"/>
        <v>13</v>
      </c>
      <c r="M22" s="69">
        <f t="shared" si="2"/>
        <v>11</v>
      </c>
      <c r="N22" s="68">
        <f t="shared" si="2"/>
        <v>13</v>
      </c>
      <c r="O22" s="69">
        <f t="shared" si="2"/>
        <v>0</v>
      </c>
      <c r="P22" s="68">
        <f t="shared" si="2"/>
        <v>22</v>
      </c>
      <c r="Q22" s="69">
        <f t="shared" si="2"/>
        <v>0</v>
      </c>
      <c r="R22" s="68">
        <f t="shared" si="2"/>
        <v>13</v>
      </c>
      <c r="S22" s="69">
        <f t="shared" si="2"/>
        <v>0</v>
      </c>
      <c r="T22" s="68">
        <f t="shared" si="2"/>
        <v>12</v>
      </c>
      <c r="U22" s="69">
        <f t="shared" si="2"/>
        <v>0</v>
      </c>
      <c r="V22" s="68">
        <f t="shared" si="2"/>
        <v>8</v>
      </c>
      <c r="W22" s="69">
        <f t="shared" si="2"/>
        <v>0</v>
      </c>
      <c r="X22" s="68">
        <f t="shared" si="2"/>
        <v>5</v>
      </c>
      <c r="Y22" s="69">
        <f t="shared" si="2"/>
        <v>0</v>
      </c>
      <c r="Z22" s="68">
        <f t="shared" si="2"/>
        <v>3</v>
      </c>
      <c r="AA22" s="69">
        <f t="shared" si="2"/>
        <v>0</v>
      </c>
      <c r="AB22" s="68">
        <f t="shared" si="2"/>
        <v>1</v>
      </c>
      <c r="AC22" s="69">
        <f t="shared" si="2"/>
        <v>0</v>
      </c>
      <c r="AD22" s="68">
        <f t="shared" si="2"/>
        <v>0</v>
      </c>
      <c r="AE22" s="69">
        <f t="shared" si="2"/>
        <v>0</v>
      </c>
      <c r="AF22" s="68">
        <f t="shared" si="2"/>
        <v>0</v>
      </c>
      <c r="AG22" s="69">
        <f t="shared" si="2"/>
        <v>0</v>
      </c>
      <c r="AH22" s="68">
        <f t="shared" si="2"/>
        <v>0</v>
      </c>
      <c r="AI22" s="69">
        <f t="shared" si="2"/>
        <v>0</v>
      </c>
      <c r="AJ22" s="65"/>
      <c r="AK22" s="20"/>
    </row>
    <row r="23" spans="1:38" s="4" customFormat="1" ht="30.75" customHeight="1">
      <c r="A23" s="9"/>
      <c r="B23" s="10"/>
      <c r="F23" s="247"/>
      <c r="G23" s="228" t="s">
        <v>54</v>
      </c>
      <c r="H23" s="228"/>
      <c r="I23" s="229"/>
      <c r="J23" s="66">
        <v>7</v>
      </c>
      <c r="K23" s="67">
        <v>7</v>
      </c>
      <c r="L23" s="66">
        <v>2</v>
      </c>
      <c r="M23" s="67">
        <v>2</v>
      </c>
      <c r="N23" s="66">
        <v>2</v>
      </c>
      <c r="O23" s="67"/>
      <c r="P23" s="66">
        <v>3</v>
      </c>
      <c r="Q23" s="67"/>
      <c r="R23" s="66"/>
      <c r="S23" s="67"/>
      <c r="T23" s="66"/>
      <c r="U23" s="67"/>
      <c r="V23" s="66"/>
      <c r="W23" s="67"/>
      <c r="X23" s="66"/>
      <c r="Y23" s="67"/>
      <c r="Z23" s="66"/>
      <c r="AA23" s="67"/>
      <c r="AB23" s="66"/>
      <c r="AC23" s="67"/>
      <c r="AD23" s="66"/>
      <c r="AE23" s="67"/>
      <c r="AF23" s="66"/>
      <c r="AG23" s="67"/>
      <c r="AH23" s="66"/>
      <c r="AI23" s="67"/>
      <c r="AJ23" s="65"/>
      <c r="AK23" s="20"/>
    </row>
    <row r="24" spans="1:38" s="4" customFormat="1" ht="30.75" customHeight="1" thickBot="1">
      <c r="A24" s="9"/>
      <c r="B24" s="10"/>
      <c r="C24" s="10"/>
      <c r="D24" s="11"/>
      <c r="E24" s="11"/>
      <c r="F24" s="248"/>
      <c r="G24" s="230" t="s">
        <v>53</v>
      </c>
      <c r="H24" s="230"/>
      <c r="I24" s="231"/>
      <c r="J24" s="70">
        <f t="shared" ref="J24:AI24" si="3">J22-J23</f>
        <v>13</v>
      </c>
      <c r="K24" s="71">
        <f t="shared" si="3"/>
        <v>14</v>
      </c>
      <c r="L24" s="70">
        <f t="shared" si="3"/>
        <v>11</v>
      </c>
      <c r="M24" s="71">
        <f t="shared" si="3"/>
        <v>9</v>
      </c>
      <c r="N24" s="70">
        <f t="shared" si="3"/>
        <v>11</v>
      </c>
      <c r="O24" s="71">
        <f t="shared" si="3"/>
        <v>0</v>
      </c>
      <c r="P24" s="70">
        <f t="shared" si="3"/>
        <v>19</v>
      </c>
      <c r="Q24" s="71">
        <f t="shared" si="3"/>
        <v>0</v>
      </c>
      <c r="R24" s="70">
        <f t="shared" si="3"/>
        <v>13</v>
      </c>
      <c r="S24" s="71">
        <f t="shared" si="3"/>
        <v>0</v>
      </c>
      <c r="T24" s="70">
        <f t="shared" si="3"/>
        <v>12</v>
      </c>
      <c r="U24" s="71">
        <f t="shared" si="3"/>
        <v>0</v>
      </c>
      <c r="V24" s="70">
        <f t="shared" si="3"/>
        <v>8</v>
      </c>
      <c r="W24" s="71">
        <f t="shared" si="3"/>
        <v>0</v>
      </c>
      <c r="X24" s="70">
        <f t="shared" si="3"/>
        <v>5</v>
      </c>
      <c r="Y24" s="71">
        <f t="shared" si="3"/>
        <v>0</v>
      </c>
      <c r="Z24" s="70">
        <f t="shared" si="3"/>
        <v>3</v>
      </c>
      <c r="AA24" s="71">
        <f t="shared" si="3"/>
        <v>0</v>
      </c>
      <c r="AB24" s="70">
        <f t="shared" si="3"/>
        <v>1</v>
      </c>
      <c r="AC24" s="71">
        <f t="shared" si="3"/>
        <v>0</v>
      </c>
      <c r="AD24" s="70">
        <f t="shared" si="3"/>
        <v>0</v>
      </c>
      <c r="AE24" s="71">
        <f t="shared" si="3"/>
        <v>0</v>
      </c>
      <c r="AF24" s="70">
        <f t="shared" si="3"/>
        <v>0</v>
      </c>
      <c r="AG24" s="71">
        <f t="shared" si="3"/>
        <v>0</v>
      </c>
      <c r="AH24" s="70">
        <f t="shared" si="3"/>
        <v>0</v>
      </c>
      <c r="AI24" s="71">
        <f t="shared" si="3"/>
        <v>0</v>
      </c>
      <c r="AJ24" s="65"/>
      <c r="AK24" s="20"/>
    </row>
    <row r="25" spans="1:38" s="4" customFormat="1" ht="30.75" customHeight="1">
      <c r="A25" s="9"/>
      <c r="B25" s="10"/>
      <c r="C25" s="10"/>
      <c r="D25" s="11"/>
      <c r="E25" s="11"/>
      <c r="F25" s="12"/>
      <c r="G25" s="13"/>
      <c r="H25" s="14"/>
      <c r="I25" s="14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7"/>
      <c r="AK25" s="20"/>
    </row>
    <row r="26" spans="1:38" ht="27" customHeight="1" thickBot="1">
      <c r="A26" s="61" t="s">
        <v>39</v>
      </c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55"/>
    </row>
    <row r="27" spans="1:38" ht="21.75" customHeight="1">
      <c r="A27" s="418" t="s">
        <v>1</v>
      </c>
      <c r="B27" s="409" t="s">
        <v>2</v>
      </c>
      <c r="C27" s="409"/>
      <c r="D27" s="409" t="s">
        <v>37</v>
      </c>
      <c r="E27" s="410"/>
      <c r="F27" s="370" t="s">
        <v>9</v>
      </c>
      <c r="G27" s="371"/>
      <c r="H27" s="430" t="s">
        <v>42</v>
      </c>
      <c r="I27" s="431"/>
      <c r="J27" s="425">
        <v>43344</v>
      </c>
      <c r="K27" s="426"/>
      <c r="L27" s="427" t="s">
        <v>20</v>
      </c>
      <c r="M27" s="427"/>
      <c r="N27" s="387">
        <v>43405</v>
      </c>
      <c r="O27" s="387"/>
      <c r="P27" s="388" t="s">
        <v>21</v>
      </c>
      <c r="Q27" s="388"/>
      <c r="R27" s="387">
        <v>43466</v>
      </c>
      <c r="S27" s="387"/>
      <c r="T27" s="387">
        <v>43497</v>
      </c>
      <c r="U27" s="387"/>
      <c r="V27" s="387">
        <v>43525</v>
      </c>
      <c r="W27" s="387"/>
      <c r="X27" s="387">
        <v>43556</v>
      </c>
      <c r="Y27" s="387"/>
      <c r="Z27" s="387">
        <v>43586</v>
      </c>
      <c r="AA27" s="387"/>
      <c r="AB27" s="387">
        <v>43617</v>
      </c>
      <c r="AC27" s="387"/>
      <c r="AD27" s="387">
        <v>43647</v>
      </c>
      <c r="AE27" s="387"/>
      <c r="AF27" s="387">
        <v>43678</v>
      </c>
      <c r="AG27" s="387"/>
      <c r="AH27" s="387">
        <v>43709</v>
      </c>
      <c r="AI27" s="387"/>
      <c r="AJ27" s="393" t="s">
        <v>45</v>
      </c>
      <c r="AK27" s="389" t="s">
        <v>40</v>
      </c>
      <c r="AL27" s="399" t="s">
        <v>41</v>
      </c>
    </row>
    <row r="28" spans="1:38" ht="27" customHeight="1" thickBot="1">
      <c r="A28" s="419"/>
      <c r="B28" s="411"/>
      <c r="C28" s="411"/>
      <c r="D28" s="411"/>
      <c r="E28" s="412"/>
      <c r="F28" s="372"/>
      <c r="G28" s="373"/>
      <c r="H28" s="155" t="s">
        <v>4</v>
      </c>
      <c r="I28" s="156" t="s">
        <v>43</v>
      </c>
      <c r="J28" s="77" t="s">
        <v>4</v>
      </c>
      <c r="K28" s="78" t="s">
        <v>34</v>
      </c>
      <c r="L28" s="77" t="s">
        <v>4</v>
      </c>
      <c r="M28" s="78" t="s">
        <v>34</v>
      </c>
      <c r="N28" s="77" t="s">
        <v>4</v>
      </c>
      <c r="O28" s="78" t="s">
        <v>34</v>
      </c>
      <c r="P28" s="77" t="s">
        <v>4</v>
      </c>
      <c r="Q28" s="78" t="s">
        <v>34</v>
      </c>
      <c r="R28" s="77" t="s">
        <v>4</v>
      </c>
      <c r="S28" s="78" t="s">
        <v>34</v>
      </c>
      <c r="T28" s="77" t="s">
        <v>4</v>
      </c>
      <c r="U28" s="78" t="s">
        <v>34</v>
      </c>
      <c r="V28" s="77" t="s">
        <v>4</v>
      </c>
      <c r="W28" s="78" t="s">
        <v>34</v>
      </c>
      <c r="X28" s="77" t="s">
        <v>4</v>
      </c>
      <c r="Y28" s="78" t="s">
        <v>34</v>
      </c>
      <c r="Z28" s="77" t="s">
        <v>4</v>
      </c>
      <c r="AA28" s="78" t="s">
        <v>34</v>
      </c>
      <c r="AB28" s="77" t="s">
        <v>4</v>
      </c>
      <c r="AC28" s="78" t="s">
        <v>34</v>
      </c>
      <c r="AD28" s="77" t="s">
        <v>4</v>
      </c>
      <c r="AE28" s="78" t="s">
        <v>34</v>
      </c>
      <c r="AF28" s="77" t="s">
        <v>4</v>
      </c>
      <c r="AG28" s="78" t="s">
        <v>34</v>
      </c>
      <c r="AH28" s="77" t="s">
        <v>4</v>
      </c>
      <c r="AI28" s="78" t="s">
        <v>34</v>
      </c>
      <c r="AJ28" s="394"/>
      <c r="AK28" s="390"/>
      <c r="AL28" s="400"/>
    </row>
    <row r="29" spans="1:38" ht="44.1" customHeight="1">
      <c r="A29" s="39">
        <v>1</v>
      </c>
      <c r="B29" s="413" t="s">
        <v>23</v>
      </c>
      <c r="C29" s="413"/>
      <c r="D29" s="396" t="s">
        <v>67</v>
      </c>
      <c r="E29" s="402"/>
      <c r="F29" s="261">
        <f>I29/H29</f>
        <v>1</v>
      </c>
      <c r="G29" s="263"/>
      <c r="H29" s="37">
        <v>4</v>
      </c>
      <c r="I29" s="35">
        <f>1+K29+M29+O29+Q29+S29+U29+W29+Y29+AA29+AC29+AE29+AG29+AI29</f>
        <v>4</v>
      </c>
      <c r="J29" s="146">
        <v>2</v>
      </c>
      <c r="K29" s="147">
        <v>2</v>
      </c>
      <c r="L29" s="146">
        <v>1</v>
      </c>
      <c r="M29" s="147">
        <v>1</v>
      </c>
      <c r="N29" s="120"/>
      <c r="O29" s="121"/>
      <c r="P29" s="120"/>
      <c r="Q29" s="121"/>
      <c r="R29" s="120"/>
      <c r="S29" s="121"/>
      <c r="T29" s="120"/>
      <c r="U29" s="121"/>
      <c r="V29" s="120"/>
      <c r="W29" s="121"/>
      <c r="X29" s="120"/>
      <c r="Y29" s="121"/>
      <c r="Z29" s="120"/>
      <c r="AA29" s="121"/>
      <c r="AB29" s="120"/>
      <c r="AC29" s="121"/>
      <c r="AD29" s="120"/>
      <c r="AE29" s="121"/>
      <c r="AF29" s="120"/>
      <c r="AG29" s="121"/>
      <c r="AH29" s="120"/>
      <c r="AI29" s="121"/>
      <c r="AJ29" s="122">
        <f>SUM(N29:AI29)</f>
        <v>0</v>
      </c>
      <c r="AK29" s="45"/>
      <c r="AL29" s="46"/>
    </row>
    <row r="30" spans="1:38" ht="44.1" customHeight="1">
      <c r="A30" s="40">
        <v>2</v>
      </c>
      <c r="B30" s="403" t="s">
        <v>25</v>
      </c>
      <c r="C30" s="403"/>
      <c r="D30" s="403" t="s">
        <v>69</v>
      </c>
      <c r="E30" s="404"/>
      <c r="F30" s="264">
        <f t="shared" ref="F30:F39" si="4">I30/H30</f>
        <v>1</v>
      </c>
      <c r="G30" s="266"/>
      <c r="H30" s="38">
        <v>2</v>
      </c>
      <c r="I30" s="36">
        <f t="shared" ref="I30:I39" si="5">K30+M30+O30+Q30+S30+U30+W30+Y30+AA30+AC30+AE30+AG30+AI30</f>
        <v>2</v>
      </c>
      <c r="J30" s="148">
        <v>2</v>
      </c>
      <c r="K30" s="149">
        <v>2</v>
      </c>
      <c r="L30" s="148"/>
      <c r="M30" s="149"/>
      <c r="N30" s="100"/>
      <c r="O30" s="101"/>
      <c r="P30" s="100"/>
      <c r="Q30" s="101"/>
      <c r="R30" s="100"/>
      <c r="S30" s="101"/>
      <c r="T30" s="100"/>
      <c r="U30" s="101"/>
      <c r="V30" s="100"/>
      <c r="W30" s="101"/>
      <c r="X30" s="100"/>
      <c r="Y30" s="101"/>
      <c r="Z30" s="100"/>
      <c r="AA30" s="101"/>
      <c r="AB30" s="100"/>
      <c r="AC30" s="101"/>
      <c r="AD30" s="100"/>
      <c r="AE30" s="101"/>
      <c r="AF30" s="100"/>
      <c r="AG30" s="101"/>
      <c r="AH30" s="100"/>
      <c r="AI30" s="101"/>
      <c r="AJ30" s="119">
        <f t="shared" ref="AJ30:AJ39" si="6">SUM(N30:AI30)</f>
        <v>0</v>
      </c>
      <c r="AK30" s="50"/>
      <c r="AL30" s="51"/>
    </row>
    <row r="31" spans="1:38" ht="44.1" customHeight="1">
      <c r="A31" s="40">
        <v>3</v>
      </c>
      <c r="B31" s="403" t="s">
        <v>26</v>
      </c>
      <c r="C31" s="403"/>
      <c r="D31" s="403" t="s">
        <v>70</v>
      </c>
      <c r="E31" s="404"/>
      <c r="F31" s="264">
        <f t="shared" si="4"/>
        <v>1</v>
      </c>
      <c r="G31" s="266"/>
      <c r="H31" s="38">
        <v>2</v>
      </c>
      <c r="I31" s="36">
        <f t="shared" si="5"/>
        <v>2</v>
      </c>
      <c r="J31" s="148">
        <v>0</v>
      </c>
      <c r="K31" s="149">
        <v>0</v>
      </c>
      <c r="L31" s="148">
        <v>2</v>
      </c>
      <c r="M31" s="149">
        <v>2</v>
      </c>
      <c r="N31" s="100"/>
      <c r="O31" s="101"/>
      <c r="P31" s="100"/>
      <c r="Q31" s="101"/>
      <c r="R31" s="100"/>
      <c r="S31" s="101"/>
      <c r="T31" s="100"/>
      <c r="U31" s="101"/>
      <c r="V31" s="100"/>
      <c r="W31" s="101"/>
      <c r="X31" s="100"/>
      <c r="Y31" s="101"/>
      <c r="Z31" s="100"/>
      <c r="AA31" s="101"/>
      <c r="AB31" s="100"/>
      <c r="AC31" s="101"/>
      <c r="AD31" s="100"/>
      <c r="AE31" s="101"/>
      <c r="AF31" s="100"/>
      <c r="AG31" s="101"/>
      <c r="AH31" s="100"/>
      <c r="AI31" s="101"/>
      <c r="AJ31" s="119">
        <f t="shared" si="6"/>
        <v>0</v>
      </c>
      <c r="AK31" s="50"/>
      <c r="AL31" s="51"/>
    </row>
    <row r="32" spans="1:38" ht="44.1" customHeight="1">
      <c r="A32" s="40">
        <v>4</v>
      </c>
      <c r="B32" s="403" t="s">
        <v>30</v>
      </c>
      <c r="C32" s="403"/>
      <c r="D32" s="403" t="s">
        <v>71</v>
      </c>
      <c r="E32" s="404"/>
      <c r="F32" s="264">
        <f t="shared" si="4"/>
        <v>1</v>
      </c>
      <c r="G32" s="266"/>
      <c r="H32" s="38">
        <v>1</v>
      </c>
      <c r="I32" s="36">
        <f t="shared" si="5"/>
        <v>1</v>
      </c>
      <c r="J32" s="148">
        <v>1</v>
      </c>
      <c r="K32" s="149">
        <v>1</v>
      </c>
      <c r="L32" s="148"/>
      <c r="M32" s="149"/>
      <c r="N32" s="100"/>
      <c r="O32" s="101"/>
      <c r="P32" s="100"/>
      <c r="Q32" s="101"/>
      <c r="R32" s="100"/>
      <c r="S32" s="101"/>
      <c r="T32" s="100"/>
      <c r="U32" s="101"/>
      <c r="V32" s="100"/>
      <c r="W32" s="101"/>
      <c r="X32" s="100"/>
      <c r="Y32" s="101"/>
      <c r="Z32" s="100"/>
      <c r="AA32" s="101"/>
      <c r="AB32" s="100"/>
      <c r="AC32" s="101"/>
      <c r="AD32" s="100"/>
      <c r="AE32" s="101"/>
      <c r="AF32" s="100"/>
      <c r="AG32" s="101"/>
      <c r="AH32" s="100"/>
      <c r="AI32" s="101"/>
      <c r="AJ32" s="119">
        <f t="shared" si="6"/>
        <v>0</v>
      </c>
      <c r="AK32" s="50"/>
      <c r="AL32" s="51"/>
    </row>
    <row r="33" spans="1:38" ht="44.1" customHeight="1">
      <c r="A33" s="40">
        <v>5</v>
      </c>
      <c r="B33" s="403" t="s">
        <v>31</v>
      </c>
      <c r="C33" s="403"/>
      <c r="D33" s="403" t="s">
        <v>72</v>
      </c>
      <c r="E33" s="404"/>
      <c r="F33" s="264">
        <f t="shared" si="4"/>
        <v>0.33333333333333331</v>
      </c>
      <c r="G33" s="266"/>
      <c r="H33" s="38">
        <v>3</v>
      </c>
      <c r="I33" s="36">
        <f t="shared" si="5"/>
        <v>1</v>
      </c>
      <c r="J33" s="148">
        <v>0</v>
      </c>
      <c r="K33" s="149">
        <v>0</v>
      </c>
      <c r="L33" s="148">
        <v>1</v>
      </c>
      <c r="M33" s="149">
        <v>1</v>
      </c>
      <c r="N33" s="113">
        <v>2</v>
      </c>
      <c r="O33" s="114"/>
      <c r="P33" s="113"/>
      <c r="Q33" s="114"/>
      <c r="R33" s="113"/>
      <c r="S33" s="114"/>
      <c r="T33" s="113"/>
      <c r="U33" s="114"/>
      <c r="V33" s="113"/>
      <c r="W33" s="114"/>
      <c r="X33" s="113"/>
      <c r="Y33" s="114"/>
      <c r="Z33" s="113"/>
      <c r="AA33" s="114"/>
      <c r="AB33" s="113"/>
      <c r="AC33" s="114"/>
      <c r="AD33" s="113"/>
      <c r="AE33" s="114"/>
      <c r="AF33" s="113"/>
      <c r="AG33" s="114"/>
      <c r="AH33" s="113"/>
      <c r="AI33" s="114"/>
      <c r="AJ33" s="86">
        <f t="shared" si="6"/>
        <v>2</v>
      </c>
      <c r="AK33" s="50"/>
      <c r="AL33" s="51"/>
    </row>
    <row r="34" spans="1:38" ht="44.1" customHeight="1">
      <c r="A34" s="40">
        <v>6</v>
      </c>
      <c r="B34" s="423" t="s">
        <v>19</v>
      </c>
      <c r="C34" s="423"/>
      <c r="D34" s="403" t="s">
        <v>68</v>
      </c>
      <c r="E34" s="404"/>
      <c r="F34" s="264">
        <f>I34/H34</f>
        <v>0.5</v>
      </c>
      <c r="G34" s="266"/>
      <c r="H34" s="38">
        <v>2</v>
      </c>
      <c r="I34" s="36">
        <f>1+K34+M34+O34+Q34+S34+U34+W34+Y34+AA34+AC34+AE34+AG34+AI34</f>
        <v>1</v>
      </c>
      <c r="J34" s="148">
        <v>0</v>
      </c>
      <c r="K34" s="149">
        <v>0</v>
      </c>
      <c r="L34" s="148">
        <v>0</v>
      </c>
      <c r="M34" s="149">
        <v>0</v>
      </c>
      <c r="N34" s="113">
        <v>1</v>
      </c>
      <c r="O34" s="114"/>
      <c r="P34" s="113"/>
      <c r="Q34" s="114"/>
      <c r="R34" s="113"/>
      <c r="S34" s="114"/>
      <c r="T34" s="113"/>
      <c r="U34" s="114"/>
      <c r="V34" s="113"/>
      <c r="W34" s="114"/>
      <c r="X34" s="113"/>
      <c r="Y34" s="114"/>
      <c r="Z34" s="113"/>
      <c r="AA34" s="114"/>
      <c r="AB34" s="113"/>
      <c r="AC34" s="114"/>
      <c r="AD34" s="113"/>
      <c r="AE34" s="114"/>
      <c r="AF34" s="113"/>
      <c r="AG34" s="114"/>
      <c r="AH34" s="113"/>
      <c r="AI34" s="114"/>
      <c r="AJ34" s="86">
        <f>SUM(N34:AI34)</f>
        <v>1</v>
      </c>
      <c r="AK34" s="50"/>
      <c r="AL34" s="51"/>
    </row>
    <row r="35" spans="1:38" ht="44.1" customHeight="1">
      <c r="A35" s="40">
        <v>7</v>
      </c>
      <c r="B35" s="403" t="s">
        <v>32</v>
      </c>
      <c r="C35" s="403"/>
      <c r="D35" s="403" t="s">
        <v>73</v>
      </c>
      <c r="E35" s="404"/>
      <c r="F35" s="264">
        <f t="shared" si="4"/>
        <v>0</v>
      </c>
      <c r="G35" s="266"/>
      <c r="H35" s="38">
        <v>2</v>
      </c>
      <c r="I35" s="36">
        <f t="shared" si="5"/>
        <v>0</v>
      </c>
      <c r="J35" s="148"/>
      <c r="K35" s="149"/>
      <c r="L35" s="148"/>
      <c r="M35" s="149"/>
      <c r="N35" s="113">
        <v>2</v>
      </c>
      <c r="O35" s="114"/>
      <c r="P35" s="113"/>
      <c r="Q35" s="114"/>
      <c r="R35" s="113"/>
      <c r="S35" s="114"/>
      <c r="T35" s="113"/>
      <c r="U35" s="114"/>
      <c r="V35" s="113"/>
      <c r="W35" s="114"/>
      <c r="X35" s="113"/>
      <c r="Y35" s="114"/>
      <c r="Z35" s="113"/>
      <c r="AA35" s="114"/>
      <c r="AB35" s="113"/>
      <c r="AC35" s="114"/>
      <c r="AD35" s="113"/>
      <c r="AE35" s="114"/>
      <c r="AF35" s="113"/>
      <c r="AG35" s="114"/>
      <c r="AH35" s="113"/>
      <c r="AI35" s="114"/>
      <c r="AJ35" s="86">
        <f t="shared" si="6"/>
        <v>2</v>
      </c>
      <c r="AK35" s="50"/>
      <c r="AL35" s="51"/>
    </row>
    <row r="36" spans="1:38" ht="44.1" customHeight="1">
      <c r="A36" s="40">
        <v>8</v>
      </c>
      <c r="B36" s="403" t="s">
        <v>33</v>
      </c>
      <c r="C36" s="403"/>
      <c r="D36" s="403" t="s">
        <v>74</v>
      </c>
      <c r="E36" s="404"/>
      <c r="F36" s="264">
        <f t="shared" si="4"/>
        <v>0</v>
      </c>
      <c r="G36" s="266"/>
      <c r="H36" s="38">
        <v>1</v>
      </c>
      <c r="I36" s="36">
        <f t="shared" si="5"/>
        <v>0</v>
      </c>
      <c r="J36" s="148"/>
      <c r="K36" s="149"/>
      <c r="L36" s="148"/>
      <c r="M36" s="149"/>
      <c r="N36" s="113">
        <v>1</v>
      </c>
      <c r="O36" s="114"/>
      <c r="P36" s="113"/>
      <c r="Q36" s="114"/>
      <c r="R36" s="113"/>
      <c r="S36" s="114"/>
      <c r="T36" s="113"/>
      <c r="U36" s="114"/>
      <c r="V36" s="113"/>
      <c r="W36" s="114"/>
      <c r="X36" s="113"/>
      <c r="Y36" s="114"/>
      <c r="Z36" s="113"/>
      <c r="AA36" s="114"/>
      <c r="AB36" s="113"/>
      <c r="AC36" s="114"/>
      <c r="AD36" s="113"/>
      <c r="AE36" s="114"/>
      <c r="AF36" s="113"/>
      <c r="AG36" s="114"/>
      <c r="AH36" s="113"/>
      <c r="AI36" s="114"/>
      <c r="AJ36" s="86">
        <f t="shared" si="6"/>
        <v>1</v>
      </c>
      <c r="AK36" s="50"/>
      <c r="AL36" s="51"/>
    </row>
    <row r="37" spans="1:38" ht="44.1" customHeight="1">
      <c r="A37" s="40">
        <v>9</v>
      </c>
      <c r="B37" s="269"/>
      <c r="C37" s="269"/>
      <c r="D37" s="269"/>
      <c r="E37" s="270"/>
      <c r="F37" s="264" t="e">
        <f t="shared" si="4"/>
        <v>#DIV/0!</v>
      </c>
      <c r="G37" s="266"/>
      <c r="H37" s="38"/>
      <c r="I37" s="36">
        <f t="shared" si="5"/>
        <v>0</v>
      </c>
      <c r="J37" s="148"/>
      <c r="K37" s="149"/>
      <c r="L37" s="148"/>
      <c r="M37" s="149"/>
      <c r="N37" s="113"/>
      <c r="O37" s="114"/>
      <c r="P37" s="113"/>
      <c r="Q37" s="114"/>
      <c r="R37" s="113"/>
      <c r="S37" s="114"/>
      <c r="T37" s="113"/>
      <c r="U37" s="114"/>
      <c r="V37" s="113"/>
      <c r="W37" s="114"/>
      <c r="X37" s="113"/>
      <c r="Y37" s="114"/>
      <c r="Z37" s="113"/>
      <c r="AA37" s="114"/>
      <c r="AB37" s="113"/>
      <c r="AC37" s="114"/>
      <c r="AD37" s="113"/>
      <c r="AE37" s="114"/>
      <c r="AF37" s="113"/>
      <c r="AG37" s="114"/>
      <c r="AH37" s="113"/>
      <c r="AI37" s="114"/>
      <c r="AJ37" s="86">
        <f t="shared" si="6"/>
        <v>0</v>
      </c>
      <c r="AK37" s="50"/>
      <c r="AL37" s="51"/>
    </row>
    <row r="38" spans="1:38" ht="44.1" customHeight="1">
      <c r="A38" s="40">
        <v>10</v>
      </c>
      <c r="B38" s="269"/>
      <c r="C38" s="269"/>
      <c r="D38" s="269"/>
      <c r="E38" s="270"/>
      <c r="F38" s="264" t="e">
        <f t="shared" si="4"/>
        <v>#DIV/0!</v>
      </c>
      <c r="G38" s="266"/>
      <c r="H38" s="38"/>
      <c r="I38" s="36">
        <f t="shared" si="5"/>
        <v>0</v>
      </c>
      <c r="J38" s="148"/>
      <c r="K38" s="149"/>
      <c r="L38" s="148"/>
      <c r="M38" s="149"/>
      <c r="N38" s="113"/>
      <c r="O38" s="114"/>
      <c r="P38" s="113"/>
      <c r="Q38" s="114"/>
      <c r="R38" s="113"/>
      <c r="S38" s="114"/>
      <c r="T38" s="113"/>
      <c r="U38" s="114"/>
      <c r="V38" s="113"/>
      <c r="W38" s="114"/>
      <c r="X38" s="113"/>
      <c r="Y38" s="114"/>
      <c r="Z38" s="113"/>
      <c r="AA38" s="114"/>
      <c r="AB38" s="113"/>
      <c r="AC38" s="114"/>
      <c r="AD38" s="113"/>
      <c r="AE38" s="114"/>
      <c r="AF38" s="113"/>
      <c r="AG38" s="114"/>
      <c r="AH38" s="113"/>
      <c r="AI38" s="114"/>
      <c r="AJ38" s="86">
        <f t="shared" si="6"/>
        <v>0</v>
      </c>
      <c r="AK38" s="50"/>
      <c r="AL38" s="51"/>
    </row>
    <row r="39" spans="1:38" ht="44.1" customHeight="1" thickBot="1">
      <c r="A39" s="41">
        <v>11</v>
      </c>
      <c r="B39" s="194"/>
      <c r="C39" s="194"/>
      <c r="D39" s="194"/>
      <c r="E39" s="195"/>
      <c r="F39" s="196" t="e">
        <f t="shared" si="4"/>
        <v>#DIV/0!</v>
      </c>
      <c r="G39" s="198"/>
      <c r="H39" s="42"/>
      <c r="I39" s="43">
        <f t="shared" si="5"/>
        <v>0</v>
      </c>
      <c r="J39" s="150"/>
      <c r="K39" s="151"/>
      <c r="L39" s="150"/>
      <c r="M39" s="151"/>
      <c r="N39" s="117"/>
      <c r="O39" s="118"/>
      <c r="P39" s="117"/>
      <c r="Q39" s="118"/>
      <c r="R39" s="117"/>
      <c r="S39" s="118"/>
      <c r="T39" s="117"/>
      <c r="U39" s="118"/>
      <c r="V39" s="117"/>
      <c r="W39" s="118"/>
      <c r="X39" s="117"/>
      <c r="Y39" s="118"/>
      <c r="Z39" s="117"/>
      <c r="AA39" s="118"/>
      <c r="AB39" s="117"/>
      <c r="AC39" s="118"/>
      <c r="AD39" s="117"/>
      <c r="AE39" s="118"/>
      <c r="AF39" s="117"/>
      <c r="AG39" s="118"/>
      <c r="AH39" s="117"/>
      <c r="AI39" s="118"/>
      <c r="AJ39" s="86">
        <f t="shared" si="6"/>
        <v>0</v>
      </c>
      <c r="AK39" s="53"/>
      <c r="AL39" s="54"/>
    </row>
    <row r="40" spans="1:38" ht="30" customHeight="1" thickBot="1">
      <c r="A40" s="22"/>
      <c r="B40" s="23"/>
      <c r="C40" s="24"/>
      <c r="D40" s="23"/>
      <c r="E40" s="23"/>
      <c r="F40" s="25"/>
      <c r="G40" s="271" t="s">
        <v>17</v>
      </c>
      <c r="H40" s="272"/>
      <c r="I40" s="273"/>
      <c r="J40" s="72">
        <f t="shared" ref="J40:AI40" si="7">SUM(J29:J39)</f>
        <v>5</v>
      </c>
      <c r="K40" s="87">
        <f t="shared" si="7"/>
        <v>5</v>
      </c>
      <c r="L40" s="72">
        <f t="shared" si="7"/>
        <v>4</v>
      </c>
      <c r="M40" s="87">
        <f t="shared" si="7"/>
        <v>4</v>
      </c>
      <c r="N40" s="72">
        <f t="shared" si="7"/>
        <v>6</v>
      </c>
      <c r="O40" s="87">
        <f t="shared" si="7"/>
        <v>0</v>
      </c>
      <c r="P40" s="72">
        <f t="shared" si="7"/>
        <v>0</v>
      </c>
      <c r="Q40" s="87">
        <f t="shared" si="7"/>
        <v>0</v>
      </c>
      <c r="R40" s="72">
        <f t="shared" si="7"/>
        <v>0</v>
      </c>
      <c r="S40" s="87">
        <f t="shared" si="7"/>
        <v>0</v>
      </c>
      <c r="T40" s="72">
        <f t="shared" si="7"/>
        <v>0</v>
      </c>
      <c r="U40" s="87">
        <f t="shared" si="7"/>
        <v>0</v>
      </c>
      <c r="V40" s="72">
        <f t="shared" si="7"/>
        <v>0</v>
      </c>
      <c r="W40" s="87">
        <f t="shared" si="7"/>
        <v>0</v>
      </c>
      <c r="X40" s="72">
        <f t="shared" si="7"/>
        <v>0</v>
      </c>
      <c r="Y40" s="87">
        <f t="shared" si="7"/>
        <v>0</v>
      </c>
      <c r="Z40" s="72">
        <f t="shared" si="7"/>
        <v>0</v>
      </c>
      <c r="AA40" s="87">
        <f t="shared" si="7"/>
        <v>0</v>
      </c>
      <c r="AB40" s="72">
        <f t="shared" si="7"/>
        <v>0</v>
      </c>
      <c r="AC40" s="87">
        <f t="shared" si="7"/>
        <v>0</v>
      </c>
      <c r="AD40" s="72">
        <f t="shared" si="7"/>
        <v>0</v>
      </c>
      <c r="AE40" s="87">
        <f t="shared" si="7"/>
        <v>0</v>
      </c>
      <c r="AF40" s="72">
        <f t="shared" si="7"/>
        <v>0</v>
      </c>
      <c r="AG40" s="87">
        <f t="shared" si="7"/>
        <v>0</v>
      </c>
      <c r="AH40" s="72">
        <f t="shared" si="7"/>
        <v>0</v>
      </c>
      <c r="AI40" s="87">
        <f t="shared" si="7"/>
        <v>0</v>
      </c>
      <c r="AJ40" s="63"/>
      <c r="AK40" s="56"/>
      <c r="AL40" s="57"/>
    </row>
    <row r="41" spans="1:38" ht="44.25" customHeight="1">
      <c r="A41" s="22"/>
      <c r="B41" s="23"/>
      <c r="C41" s="24"/>
      <c r="D41" s="23"/>
      <c r="E41" s="23"/>
      <c r="F41" s="25"/>
      <c r="G41" s="26"/>
      <c r="H41" s="27"/>
      <c r="I41" s="27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8"/>
      <c r="AL41" s="22"/>
    </row>
    <row r="42" spans="1:38" ht="29.25" customHeight="1" thickBot="1">
      <c r="A42" s="62" t="s">
        <v>38</v>
      </c>
      <c r="B42" s="44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55"/>
      <c r="AL42" s="55"/>
    </row>
    <row r="43" spans="1:38" ht="21.75" customHeight="1">
      <c r="A43" s="274" t="s">
        <v>1</v>
      </c>
      <c r="B43" s="276" t="s">
        <v>37</v>
      </c>
      <c r="C43" s="277"/>
      <c r="D43" s="278"/>
      <c r="E43" s="276" t="s">
        <v>2</v>
      </c>
      <c r="F43" s="277"/>
      <c r="G43" s="282"/>
      <c r="H43" s="284" t="s">
        <v>42</v>
      </c>
      <c r="I43" s="285"/>
      <c r="J43" s="286">
        <v>43344</v>
      </c>
      <c r="K43" s="287"/>
      <c r="L43" s="420" t="s">
        <v>20</v>
      </c>
      <c r="M43" s="420"/>
      <c r="N43" s="397">
        <v>43405</v>
      </c>
      <c r="O43" s="397"/>
      <c r="P43" s="401" t="s">
        <v>21</v>
      </c>
      <c r="Q43" s="401"/>
      <c r="R43" s="397">
        <v>43466</v>
      </c>
      <c r="S43" s="397"/>
      <c r="T43" s="397">
        <v>43497</v>
      </c>
      <c r="U43" s="397"/>
      <c r="V43" s="397">
        <v>43525</v>
      </c>
      <c r="W43" s="397"/>
      <c r="X43" s="397">
        <v>43556</v>
      </c>
      <c r="Y43" s="397"/>
      <c r="Z43" s="397">
        <v>43586</v>
      </c>
      <c r="AA43" s="397"/>
      <c r="AB43" s="397">
        <v>43617</v>
      </c>
      <c r="AC43" s="397"/>
      <c r="AD43" s="397">
        <v>43647</v>
      </c>
      <c r="AE43" s="397"/>
      <c r="AF43" s="397">
        <v>43678</v>
      </c>
      <c r="AG43" s="397"/>
      <c r="AH43" s="397">
        <v>43709</v>
      </c>
      <c r="AI43" s="397"/>
      <c r="AJ43" s="288" t="s">
        <v>45</v>
      </c>
      <c r="AK43" s="290" t="s">
        <v>40</v>
      </c>
      <c r="AL43" s="292" t="s">
        <v>41</v>
      </c>
    </row>
    <row r="44" spans="1:38" ht="27" customHeight="1" thickBot="1">
      <c r="A44" s="275"/>
      <c r="B44" s="279"/>
      <c r="C44" s="280"/>
      <c r="D44" s="281"/>
      <c r="E44" s="279"/>
      <c r="F44" s="280"/>
      <c r="G44" s="283"/>
      <c r="H44" s="165" t="s">
        <v>4</v>
      </c>
      <c r="I44" s="166" t="s">
        <v>43</v>
      </c>
      <c r="J44" s="77" t="s">
        <v>4</v>
      </c>
      <c r="K44" s="78" t="s">
        <v>34</v>
      </c>
      <c r="L44" s="77" t="s">
        <v>4</v>
      </c>
      <c r="M44" s="78" t="s">
        <v>34</v>
      </c>
      <c r="N44" s="77" t="s">
        <v>4</v>
      </c>
      <c r="O44" s="78" t="s">
        <v>34</v>
      </c>
      <c r="P44" s="77" t="s">
        <v>4</v>
      </c>
      <c r="Q44" s="78" t="s">
        <v>34</v>
      </c>
      <c r="R44" s="77" t="s">
        <v>4</v>
      </c>
      <c r="S44" s="78" t="s">
        <v>34</v>
      </c>
      <c r="T44" s="77" t="s">
        <v>4</v>
      </c>
      <c r="U44" s="78" t="s">
        <v>34</v>
      </c>
      <c r="V44" s="77" t="s">
        <v>4</v>
      </c>
      <c r="W44" s="78" t="s">
        <v>34</v>
      </c>
      <c r="X44" s="77" t="s">
        <v>4</v>
      </c>
      <c r="Y44" s="78" t="s">
        <v>34</v>
      </c>
      <c r="Z44" s="77" t="s">
        <v>4</v>
      </c>
      <c r="AA44" s="78" t="s">
        <v>34</v>
      </c>
      <c r="AB44" s="77" t="s">
        <v>4</v>
      </c>
      <c r="AC44" s="78" t="s">
        <v>34</v>
      </c>
      <c r="AD44" s="77" t="s">
        <v>4</v>
      </c>
      <c r="AE44" s="78" t="s">
        <v>34</v>
      </c>
      <c r="AF44" s="77" t="s">
        <v>4</v>
      </c>
      <c r="AG44" s="78" t="s">
        <v>34</v>
      </c>
      <c r="AH44" s="77" t="s">
        <v>4</v>
      </c>
      <c r="AI44" s="78" t="s">
        <v>34</v>
      </c>
      <c r="AJ44" s="289"/>
      <c r="AK44" s="291"/>
      <c r="AL44" s="293"/>
    </row>
    <row r="45" spans="1:38" ht="44.1" customHeight="1">
      <c r="A45" s="39">
        <v>1</v>
      </c>
      <c r="B45" s="294" t="s">
        <v>91</v>
      </c>
      <c r="C45" s="295"/>
      <c r="D45" s="296"/>
      <c r="E45" s="297" t="s">
        <v>24</v>
      </c>
      <c r="F45" s="298"/>
      <c r="G45" s="299"/>
      <c r="H45" s="37">
        <v>3</v>
      </c>
      <c r="I45" s="35">
        <v>3</v>
      </c>
      <c r="J45" s="157">
        <v>1</v>
      </c>
      <c r="K45" s="158">
        <v>1</v>
      </c>
      <c r="L45" s="157">
        <v>2</v>
      </c>
      <c r="M45" s="158">
        <v>2</v>
      </c>
      <c r="N45" s="125"/>
      <c r="O45" s="126"/>
      <c r="P45" s="125"/>
      <c r="Q45" s="126"/>
      <c r="R45" s="125"/>
      <c r="S45" s="126"/>
      <c r="T45" s="125"/>
      <c r="U45" s="126"/>
      <c r="V45" s="125"/>
      <c r="W45" s="126"/>
      <c r="X45" s="125"/>
      <c r="Y45" s="126"/>
      <c r="Z45" s="125"/>
      <c r="AA45" s="126"/>
      <c r="AB45" s="125"/>
      <c r="AC45" s="126"/>
      <c r="AD45" s="125"/>
      <c r="AE45" s="126"/>
      <c r="AF45" s="125"/>
      <c r="AG45" s="126"/>
      <c r="AH45" s="125"/>
      <c r="AI45" s="126"/>
      <c r="AJ45" s="85">
        <f>SUM(N45:AI45)</f>
        <v>0</v>
      </c>
      <c r="AK45" s="49"/>
      <c r="AL45" s="124"/>
    </row>
    <row r="46" spans="1:38" ht="44.1" customHeight="1">
      <c r="A46" s="79">
        <v>2</v>
      </c>
      <c r="B46" s="300" t="s">
        <v>75</v>
      </c>
      <c r="C46" s="301"/>
      <c r="D46" s="302"/>
      <c r="E46" s="303" t="s">
        <v>92</v>
      </c>
      <c r="F46" s="304"/>
      <c r="G46" s="305"/>
      <c r="H46" s="80"/>
      <c r="I46" s="81"/>
      <c r="J46" s="159">
        <v>1</v>
      </c>
      <c r="K46" s="160">
        <v>1</v>
      </c>
      <c r="L46" s="159">
        <v>0</v>
      </c>
      <c r="M46" s="160">
        <v>0</v>
      </c>
      <c r="N46" s="127">
        <v>2</v>
      </c>
      <c r="O46" s="128"/>
      <c r="P46" s="127">
        <v>1</v>
      </c>
      <c r="Q46" s="128"/>
      <c r="R46" s="127">
        <v>1</v>
      </c>
      <c r="S46" s="128"/>
      <c r="T46" s="127">
        <v>1</v>
      </c>
      <c r="U46" s="128"/>
      <c r="V46" s="127">
        <v>1</v>
      </c>
      <c r="W46" s="128"/>
      <c r="X46" s="127">
        <v>1</v>
      </c>
      <c r="Y46" s="128"/>
      <c r="Z46" s="127">
        <v>1</v>
      </c>
      <c r="AA46" s="128"/>
      <c r="AB46" s="127">
        <v>1</v>
      </c>
      <c r="AC46" s="128"/>
      <c r="AD46" s="127">
        <v>1</v>
      </c>
      <c r="AE46" s="128"/>
      <c r="AF46" s="127">
        <v>1</v>
      </c>
      <c r="AG46" s="128"/>
      <c r="AH46" s="127">
        <v>1</v>
      </c>
      <c r="AI46" s="128"/>
      <c r="AJ46" s="123">
        <f t="shared" ref="AJ46:AJ51" si="8">SUM(N46:AI46)</f>
        <v>12</v>
      </c>
      <c r="AK46" s="52"/>
      <c r="AL46" s="82"/>
    </row>
    <row r="47" spans="1:38" ht="44.1" customHeight="1">
      <c r="A47" s="40">
        <v>3</v>
      </c>
      <c r="B47" s="306" t="s">
        <v>88</v>
      </c>
      <c r="C47" s="307"/>
      <c r="D47" s="308"/>
      <c r="E47" s="303" t="s">
        <v>92</v>
      </c>
      <c r="F47" s="304"/>
      <c r="G47" s="305"/>
      <c r="H47" s="38"/>
      <c r="I47" s="36"/>
      <c r="J47" s="161">
        <v>0</v>
      </c>
      <c r="K47" s="162">
        <v>0</v>
      </c>
      <c r="L47" s="161">
        <v>1</v>
      </c>
      <c r="M47" s="162">
        <v>1</v>
      </c>
      <c r="N47" s="129">
        <v>1</v>
      </c>
      <c r="O47" s="130"/>
      <c r="P47" s="129"/>
      <c r="Q47" s="130"/>
      <c r="R47" s="129"/>
      <c r="S47" s="130"/>
      <c r="T47" s="129"/>
      <c r="U47" s="130"/>
      <c r="V47" s="129"/>
      <c r="W47" s="130"/>
      <c r="X47" s="129"/>
      <c r="Y47" s="130"/>
      <c r="Z47" s="129"/>
      <c r="AA47" s="130"/>
      <c r="AB47" s="129"/>
      <c r="AC47" s="130"/>
      <c r="AD47" s="129"/>
      <c r="AE47" s="130"/>
      <c r="AF47" s="129"/>
      <c r="AG47" s="130"/>
      <c r="AH47" s="129"/>
      <c r="AI47" s="130"/>
      <c r="AJ47" s="86">
        <f t="shared" si="8"/>
        <v>1</v>
      </c>
      <c r="AK47" s="50"/>
      <c r="AL47" s="51"/>
    </row>
    <row r="48" spans="1:38" ht="44.1" customHeight="1">
      <c r="A48" s="40">
        <v>4</v>
      </c>
      <c r="B48" s="306" t="s">
        <v>76</v>
      </c>
      <c r="C48" s="307"/>
      <c r="D48" s="308"/>
      <c r="E48" s="303" t="s">
        <v>92</v>
      </c>
      <c r="F48" s="304"/>
      <c r="G48" s="305"/>
      <c r="H48" s="38"/>
      <c r="I48" s="36"/>
      <c r="J48" s="161">
        <v>0</v>
      </c>
      <c r="K48" s="162">
        <v>0</v>
      </c>
      <c r="L48" s="161">
        <v>2</v>
      </c>
      <c r="M48" s="162">
        <v>2</v>
      </c>
      <c r="N48" s="129">
        <v>0</v>
      </c>
      <c r="O48" s="130"/>
      <c r="P48" s="129"/>
      <c r="Q48" s="130"/>
      <c r="R48" s="129"/>
      <c r="S48" s="130"/>
      <c r="T48" s="129"/>
      <c r="U48" s="130"/>
      <c r="V48" s="129"/>
      <c r="W48" s="130"/>
      <c r="X48" s="129"/>
      <c r="Y48" s="130"/>
      <c r="Z48" s="129"/>
      <c r="AA48" s="130"/>
      <c r="AB48" s="129"/>
      <c r="AC48" s="130"/>
      <c r="AD48" s="129"/>
      <c r="AE48" s="130"/>
      <c r="AF48" s="129"/>
      <c r="AG48" s="130"/>
      <c r="AH48" s="129"/>
      <c r="AI48" s="130"/>
      <c r="AJ48" s="86">
        <f t="shared" si="8"/>
        <v>0</v>
      </c>
      <c r="AK48" s="50"/>
      <c r="AL48" s="51"/>
    </row>
    <row r="49" spans="1:47" ht="44.1" customHeight="1">
      <c r="A49" s="40">
        <v>5</v>
      </c>
      <c r="B49" s="306" t="s">
        <v>77</v>
      </c>
      <c r="C49" s="307"/>
      <c r="D49" s="308"/>
      <c r="E49" s="303" t="s">
        <v>92</v>
      </c>
      <c r="F49" s="304"/>
      <c r="G49" s="305"/>
      <c r="H49" s="38"/>
      <c r="I49" s="36"/>
      <c r="J49" s="161">
        <v>1</v>
      </c>
      <c r="K49" s="162">
        <v>1</v>
      </c>
      <c r="L49" s="161">
        <v>1</v>
      </c>
      <c r="M49" s="162">
        <v>1</v>
      </c>
      <c r="N49" s="129">
        <v>0</v>
      </c>
      <c r="O49" s="130"/>
      <c r="P49" s="129"/>
      <c r="Q49" s="130"/>
      <c r="R49" s="129"/>
      <c r="S49" s="130"/>
      <c r="T49" s="129"/>
      <c r="U49" s="130"/>
      <c r="V49" s="129"/>
      <c r="W49" s="130"/>
      <c r="X49" s="129"/>
      <c r="Y49" s="130"/>
      <c r="Z49" s="129"/>
      <c r="AA49" s="130"/>
      <c r="AB49" s="129"/>
      <c r="AC49" s="130"/>
      <c r="AD49" s="129"/>
      <c r="AE49" s="130"/>
      <c r="AF49" s="129"/>
      <c r="AG49" s="130"/>
      <c r="AH49" s="129"/>
      <c r="AI49" s="130"/>
      <c r="AJ49" s="86">
        <f t="shared" si="8"/>
        <v>0</v>
      </c>
      <c r="AK49" s="50"/>
      <c r="AL49" s="51"/>
    </row>
    <row r="50" spans="1:47" ht="44.1" customHeight="1">
      <c r="A50" s="40">
        <v>6</v>
      </c>
      <c r="B50" s="306" t="s">
        <v>77</v>
      </c>
      <c r="C50" s="307"/>
      <c r="D50" s="308"/>
      <c r="E50" s="303" t="s">
        <v>92</v>
      </c>
      <c r="F50" s="304"/>
      <c r="G50" s="305"/>
      <c r="H50" s="38"/>
      <c r="I50" s="36"/>
      <c r="J50" s="161">
        <v>1</v>
      </c>
      <c r="K50" s="162">
        <v>1</v>
      </c>
      <c r="L50" s="161">
        <v>1</v>
      </c>
      <c r="M50" s="162">
        <v>1</v>
      </c>
      <c r="N50" s="129">
        <v>0</v>
      </c>
      <c r="O50" s="130"/>
      <c r="P50" s="129"/>
      <c r="Q50" s="130"/>
      <c r="R50" s="129"/>
      <c r="S50" s="130"/>
      <c r="T50" s="129"/>
      <c r="U50" s="130"/>
      <c r="V50" s="129"/>
      <c r="W50" s="130"/>
      <c r="X50" s="129"/>
      <c r="Y50" s="130"/>
      <c r="Z50" s="129"/>
      <c r="AA50" s="130"/>
      <c r="AB50" s="129"/>
      <c r="AC50" s="130"/>
      <c r="AD50" s="129"/>
      <c r="AE50" s="130"/>
      <c r="AF50" s="129"/>
      <c r="AG50" s="130"/>
      <c r="AH50" s="129"/>
      <c r="AI50" s="130"/>
      <c r="AJ50" s="86">
        <f t="shared" si="8"/>
        <v>0</v>
      </c>
      <c r="AK50" s="50"/>
      <c r="AL50" s="51"/>
    </row>
    <row r="51" spans="1:47" ht="44.1" customHeight="1" thickBot="1">
      <c r="A51" s="41">
        <v>7</v>
      </c>
      <c r="B51" s="309" t="s">
        <v>89</v>
      </c>
      <c r="C51" s="310"/>
      <c r="D51" s="311"/>
      <c r="E51" s="312"/>
      <c r="F51" s="313"/>
      <c r="G51" s="314"/>
      <c r="H51" s="42"/>
      <c r="I51" s="43"/>
      <c r="J51" s="163"/>
      <c r="K51" s="164"/>
      <c r="L51" s="163"/>
      <c r="M51" s="164"/>
      <c r="N51" s="131"/>
      <c r="O51" s="132"/>
      <c r="P51" s="131"/>
      <c r="Q51" s="132"/>
      <c r="R51" s="131"/>
      <c r="S51" s="132"/>
      <c r="T51" s="131"/>
      <c r="U51" s="132"/>
      <c r="V51" s="131"/>
      <c r="W51" s="132"/>
      <c r="X51" s="131"/>
      <c r="Y51" s="132"/>
      <c r="Z51" s="131"/>
      <c r="AA51" s="132"/>
      <c r="AB51" s="131"/>
      <c r="AC51" s="132"/>
      <c r="AD51" s="131"/>
      <c r="AE51" s="132"/>
      <c r="AF51" s="131"/>
      <c r="AG51" s="132"/>
      <c r="AH51" s="131"/>
      <c r="AI51" s="132"/>
      <c r="AJ51" s="86">
        <f t="shared" si="8"/>
        <v>0</v>
      </c>
      <c r="AK51" s="47"/>
      <c r="AL51" s="48"/>
    </row>
    <row r="52" spans="1:47" ht="30" customHeight="1" thickBot="1">
      <c r="A52" s="58"/>
      <c r="B52" s="23"/>
      <c r="C52" s="24"/>
      <c r="D52" s="23"/>
      <c r="E52" s="23"/>
      <c r="F52" s="25"/>
      <c r="G52" s="315" t="s">
        <v>17</v>
      </c>
      <c r="H52" s="272"/>
      <c r="I52" s="273"/>
      <c r="J52" s="72">
        <f t="shared" ref="J52:AI52" si="9">SUM(J46:J51)</f>
        <v>3</v>
      </c>
      <c r="K52" s="87">
        <f t="shared" si="9"/>
        <v>3</v>
      </c>
      <c r="L52" s="72">
        <f t="shared" si="9"/>
        <v>5</v>
      </c>
      <c r="M52" s="87">
        <f t="shared" si="9"/>
        <v>5</v>
      </c>
      <c r="N52" s="72">
        <f t="shared" si="9"/>
        <v>3</v>
      </c>
      <c r="O52" s="87">
        <f t="shared" si="9"/>
        <v>0</v>
      </c>
      <c r="P52" s="72">
        <f t="shared" si="9"/>
        <v>1</v>
      </c>
      <c r="Q52" s="87">
        <f t="shared" si="9"/>
        <v>0</v>
      </c>
      <c r="R52" s="72">
        <f t="shared" si="9"/>
        <v>1</v>
      </c>
      <c r="S52" s="87">
        <f t="shared" si="9"/>
        <v>0</v>
      </c>
      <c r="T52" s="72">
        <f t="shared" si="9"/>
        <v>1</v>
      </c>
      <c r="U52" s="87">
        <f t="shared" si="9"/>
        <v>0</v>
      </c>
      <c r="V52" s="72">
        <f t="shared" si="9"/>
        <v>1</v>
      </c>
      <c r="W52" s="87">
        <f t="shared" si="9"/>
        <v>0</v>
      </c>
      <c r="X52" s="72">
        <f t="shared" si="9"/>
        <v>1</v>
      </c>
      <c r="Y52" s="87">
        <f t="shared" si="9"/>
        <v>0</v>
      </c>
      <c r="Z52" s="72">
        <f t="shared" si="9"/>
        <v>1</v>
      </c>
      <c r="AA52" s="87">
        <f t="shared" si="9"/>
        <v>0</v>
      </c>
      <c r="AB52" s="72">
        <f t="shared" si="9"/>
        <v>1</v>
      </c>
      <c r="AC52" s="87">
        <f t="shared" si="9"/>
        <v>0</v>
      </c>
      <c r="AD52" s="72">
        <f t="shared" si="9"/>
        <v>1</v>
      </c>
      <c r="AE52" s="87">
        <f t="shared" si="9"/>
        <v>0</v>
      </c>
      <c r="AF52" s="72">
        <f t="shared" si="9"/>
        <v>1</v>
      </c>
      <c r="AG52" s="87">
        <f t="shared" si="9"/>
        <v>0</v>
      </c>
      <c r="AH52" s="72">
        <f t="shared" si="9"/>
        <v>1</v>
      </c>
      <c r="AI52" s="87">
        <f t="shared" si="9"/>
        <v>0</v>
      </c>
      <c r="AJ52" s="63"/>
      <c r="AK52" s="56"/>
      <c r="AL52" s="57"/>
    </row>
    <row r="53" spans="1:47" s="22" customFormat="1" ht="44.1" customHeight="1">
      <c r="B53" s="23"/>
      <c r="C53" s="33"/>
      <c r="D53" s="34"/>
      <c r="E53" s="34"/>
      <c r="F53" s="25"/>
      <c r="G53" s="26"/>
      <c r="H53" s="27"/>
      <c r="I53" s="27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8"/>
      <c r="AK53" s="28"/>
    </row>
    <row r="54" spans="1:47" ht="29.25" customHeight="1" thickBot="1">
      <c r="A54" s="61" t="s">
        <v>47</v>
      </c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</row>
    <row r="55" spans="1:47" ht="39" customHeight="1" thickBot="1">
      <c r="A55" s="22"/>
      <c r="B55" s="23"/>
      <c r="C55" s="24"/>
      <c r="D55" s="23"/>
      <c r="E55" s="316" t="s">
        <v>18</v>
      </c>
      <c r="F55" s="317"/>
      <c r="G55" s="317"/>
      <c r="H55" s="317"/>
      <c r="I55" s="317"/>
      <c r="J55" s="318">
        <v>43344</v>
      </c>
      <c r="K55" s="319"/>
      <c r="L55" s="319">
        <v>43374</v>
      </c>
      <c r="M55" s="319"/>
      <c r="N55" s="319">
        <v>43405</v>
      </c>
      <c r="O55" s="319"/>
      <c r="P55" s="319">
        <v>43435</v>
      </c>
      <c r="Q55" s="319"/>
      <c r="R55" s="319">
        <v>43466</v>
      </c>
      <c r="S55" s="319"/>
      <c r="T55" s="319">
        <v>43497</v>
      </c>
      <c r="U55" s="319"/>
      <c r="V55" s="319">
        <v>43525</v>
      </c>
      <c r="W55" s="319"/>
      <c r="X55" s="319">
        <v>43556</v>
      </c>
      <c r="Y55" s="319"/>
      <c r="Z55" s="319">
        <v>43586</v>
      </c>
      <c r="AA55" s="319"/>
      <c r="AB55" s="319">
        <v>43617</v>
      </c>
      <c r="AC55" s="319"/>
      <c r="AD55" s="319">
        <v>43647</v>
      </c>
      <c r="AE55" s="319"/>
      <c r="AF55" s="319">
        <v>43678</v>
      </c>
      <c r="AG55" s="319"/>
      <c r="AH55" s="319">
        <v>43709</v>
      </c>
      <c r="AI55" s="320"/>
      <c r="AJ55" s="29"/>
      <c r="AK55" s="28"/>
      <c r="AL55" s="22"/>
      <c r="AN55" s="319">
        <v>43709</v>
      </c>
      <c r="AO55" s="320"/>
      <c r="AP55" s="319">
        <v>43739</v>
      </c>
      <c r="AQ55" s="320"/>
      <c r="AR55" s="319">
        <v>43770</v>
      </c>
      <c r="AS55" s="320"/>
      <c r="AT55" s="319">
        <v>43800</v>
      </c>
      <c r="AU55" s="320"/>
    </row>
    <row r="56" spans="1:47" ht="26.25" customHeight="1" thickTop="1">
      <c r="A56" s="22"/>
      <c r="B56" s="23"/>
      <c r="C56" s="24"/>
      <c r="D56" s="23"/>
      <c r="E56" s="321" t="s">
        <v>48</v>
      </c>
      <c r="F56" s="322"/>
      <c r="G56" s="322"/>
      <c r="H56" s="322"/>
      <c r="I56" s="322"/>
      <c r="J56" s="323">
        <f>J24+J40+J52</f>
        <v>21</v>
      </c>
      <c r="K56" s="324"/>
      <c r="L56" s="324">
        <f>L24+L40+L52</f>
        <v>20</v>
      </c>
      <c r="M56" s="324"/>
      <c r="N56" s="324">
        <f>N24+N40+N52</f>
        <v>20</v>
      </c>
      <c r="O56" s="324"/>
      <c r="P56" s="324">
        <f>P24+P40+P52</f>
        <v>20</v>
      </c>
      <c r="Q56" s="324"/>
      <c r="R56" s="324">
        <f>R24+R40+R52</f>
        <v>14</v>
      </c>
      <c r="S56" s="324"/>
      <c r="T56" s="324">
        <f>T24+T40+T52</f>
        <v>13</v>
      </c>
      <c r="U56" s="324"/>
      <c r="V56" s="324">
        <f>V24+V40+V52</f>
        <v>9</v>
      </c>
      <c r="W56" s="324"/>
      <c r="X56" s="324">
        <f>X24+X40+X52</f>
        <v>6</v>
      </c>
      <c r="Y56" s="324"/>
      <c r="Z56" s="324">
        <f>Z24+Z40+Z52</f>
        <v>4</v>
      </c>
      <c r="AA56" s="324"/>
      <c r="AB56" s="324">
        <f>AB24+AB40+AB52</f>
        <v>2</v>
      </c>
      <c r="AC56" s="324"/>
      <c r="AD56" s="324">
        <f>AD24+AD40+AD52</f>
        <v>1</v>
      </c>
      <c r="AE56" s="324"/>
      <c r="AF56" s="324">
        <f>AF24+AF40+AF52</f>
        <v>1</v>
      </c>
      <c r="AG56" s="324"/>
      <c r="AH56" s="331">
        <f>AH24+AH40+AH52</f>
        <v>1</v>
      </c>
      <c r="AI56" s="332"/>
      <c r="AJ56" s="29"/>
      <c r="AK56" s="28"/>
      <c r="AL56" s="22"/>
    </row>
    <row r="57" spans="1:47" ht="26.25" customHeight="1">
      <c r="A57" s="22"/>
      <c r="B57" s="23"/>
      <c r="C57" s="24"/>
      <c r="D57" s="23"/>
      <c r="E57" s="325" t="s">
        <v>55</v>
      </c>
      <c r="F57" s="326"/>
      <c r="G57" s="326"/>
      <c r="H57" s="326"/>
      <c r="I57" s="326"/>
      <c r="J57" s="327">
        <v>19</v>
      </c>
      <c r="K57" s="328"/>
      <c r="L57" s="328">
        <v>23</v>
      </c>
      <c r="M57" s="328"/>
      <c r="N57" s="328">
        <v>21</v>
      </c>
      <c r="O57" s="328"/>
      <c r="P57" s="328">
        <v>20</v>
      </c>
      <c r="Q57" s="328"/>
      <c r="R57" s="328">
        <v>22</v>
      </c>
      <c r="S57" s="328"/>
      <c r="T57" s="328">
        <v>19</v>
      </c>
      <c r="U57" s="328"/>
      <c r="V57" s="328">
        <v>20</v>
      </c>
      <c r="W57" s="328"/>
      <c r="X57" s="328">
        <v>20</v>
      </c>
      <c r="Y57" s="328"/>
      <c r="Z57" s="328">
        <v>20</v>
      </c>
      <c r="AA57" s="328"/>
      <c r="AB57" s="328">
        <v>15</v>
      </c>
      <c r="AC57" s="328"/>
      <c r="AD57" s="328">
        <v>23</v>
      </c>
      <c r="AE57" s="328"/>
      <c r="AF57" s="328">
        <v>21</v>
      </c>
      <c r="AG57" s="328"/>
      <c r="AH57" s="333">
        <v>21</v>
      </c>
      <c r="AI57" s="334"/>
      <c r="AJ57" s="29"/>
      <c r="AK57" s="28"/>
      <c r="AL57" s="22"/>
    </row>
    <row r="58" spans="1:47" ht="26.25" customHeight="1">
      <c r="A58" s="22"/>
      <c r="B58" s="23"/>
      <c r="C58" s="24"/>
      <c r="D58" s="23"/>
      <c r="E58" s="339" t="s">
        <v>57</v>
      </c>
      <c r="F58" s="340"/>
      <c r="G58" s="340"/>
      <c r="H58" s="340"/>
      <c r="I58" s="340"/>
      <c r="J58" s="329">
        <f>J56/J57</f>
        <v>1.1052631578947369</v>
      </c>
      <c r="K58" s="330"/>
      <c r="L58" s="330">
        <f>L56/L57</f>
        <v>0.86956521739130432</v>
      </c>
      <c r="M58" s="330"/>
      <c r="N58" s="330">
        <f>N56/N57</f>
        <v>0.95238095238095233</v>
      </c>
      <c r="O58" s="330"/>
      <c r="P58" s="330">
        <f>P56/P57</f>
        <v>1</v>
      </c>
      <c r="Q58" s="330"/>
      <c r="R58" s="330">
        <f>R56/R57</f>
        <v>0.63636363636363635</v>
      </c>
      <c r="S58" s="330"/>
      <c r="T58" s="330">
        <f>T56/T57</f>
        <v>0.68421052631578949</v>
      </c>
      <c r="U58" s="330"/>
      <c r="V58" s="330">
        <f>V56/V57</f>
        <v>0.45</v>
      </c>
      <c r="W58" s="330"/>
      <c r="X58" s="330">
        <f>X56/X57</f>
        <v>0.3</v>
      </c>
      <c r="Y58" s="330"/>
      <c r="Z58" s="330">
        <f>Z56/Z57</f>
        <v>0.2</v>
      </c>
      <c r="AA58" s="330"/>
      <c r="AB58" s="330">
        <f>AB56/AB57</f>
        <v>0.13333333333333333</v>
      </c>
      <c r="AC58" s="330"/>
      <c r="AD58" s="330">
        <f>AD56/AD57</f>
        <v>4.3478260869565216E-2</v>
      </c>
      <c r="AE58" s="330"/>
      <c r="AF58" s="330">
        <f>AF56/AF57</f>
        <v>4.7619047619047616E-2</v>
      </c>
      <c r="AG58" s="330"/>
      <c r="AH58" s="330">
        <f>AH56/AH57</f>
        <v>4.7619047619047616E-2</v>
      </c>
      <c r="AI58" s="337"/>
      <c r="AJ58" s="29"/>
      <c r="AK58" s="28"/>
      <c r="AL58" s="22"/>
      <c r="AN58" s="333">
        <v>21</v>
      </c>
      <c r="AO58" s="334"/>
      <c r="AP58" s="333">
        <v>23</v>
      </c>
      <c r="AQ58" s="334"/>
      <c r="AR58" s="333">
        <v>21</v>
      </c>
      <c r="AS58" s="334"/>
      <c r="AT58" s="333">
        <v>21</v>
      </c>
      <c r="AU58" s="334"/>
    </row>
    <row r="59" spans="1:47" ht="26.25" customHeight="1">
      <c r="A59" s="22"/>
      <c r="B59" s="23"/>
      <c r="C59" s="24"/>
      <c r="D59" s="23"/>
      <c r="E59" s="335" t="s">
        <v>49</v>
      </c>
      <c r="F59" s="336"/>
      <c r="G59" s="336"/>
      <c r="H59" s="336"/>
      <c r="I59" s="336"/>
      <c r="J59" s="327">
        <f>K24+K40+K52</f>
        <v>22</v>
      </c>
      <c r="K59" s="328"/>
      <c r="L59" s="328">
        <f>M24+M40+M52</f>
        <v>18</v>
      </c>
      <c r="M59" s="328"/>
      <c r="N59" s="328">
        <f>O24+O40+O52</f>
        <v>0</v>
      </c>
      <c r="O59" s="328"/>
      <c r="P59" s="328">
        <f>Q24+Q40+Q52</f>
        <v>0</v>
      </c>
      <c r="Q59" s="328"/>
      <c r="R59" s="328">
        <f>S24+S40+S52</f>
        <v>0</v>
      </c>
      <c r="S59" s="328"/>
      <c r="T59" s="328">
        <f>U24+U40+U52</f>
        <v>0</v>
      </c>
      <c r="U59" s="328"/>
      <c r="V59" s="328">
        <f>W24+W40+W52</f>
        <v>0</v>
      </c>
      <c r="W59" s="328"/>
      <c r="X59" s="328">
        <f>Y24+Y40+Y52</f>
        <v>0</v>
      </c>
      <c r="Y59" s="328"/>
      <c r="Z59" s="328">
        <f>AA24+AA40+AA52</f>
        <v>0</v>
      </c>
      <c r="AA59" s="328"/>
      <c r="AB59" s="328">
        <f>AC24+AC40+AC52</f>
        <v>0</v>
      </c>
      <c r="AC59" s="328"/>
      <c r="AD59" s="328">
        <f>AE24+AE40+AE52</f>
        <v>0</v>
      </c>
      <c r="AE59" s="328"/>
      <c r="AF59" s="328">
        <f>AG24+AG40+AG52</f>
        <v>0</v>
      </c>
      <c r="AG59" s="328"/>
      <c r="AH59" s="328">
        <f>AI24+AI40+AI52</f>
        <v>0</v>
      </c>
      <c r="AI59" s="338"/>
      <c r="AJ59" s="29"/>
      <c r="AK59" s="28"/>
      <c r="AL59" s="22"/>
    </row>
    <row r="60" spans="1:47" ht="26.25" customHeight="1">
      <c r="A60" s="22"/>
      <c r="B60" s="23"/>
      <c r="C60" s="24"/>
      <c r="D60" s="23"/>
      <c r="E60" s="343" t="s">
        <v>56</v>
      </c>
      <c r="F60" s="344"/>
      <c r="G60" s="344"/>
      <c r="H60" s="344"/>
      <c r="I60" s="344"/>
      <c r="J60" s="345">
        <f>J59/J56</f>
        <v>1.0476190476190477</v>
      </c>
      <c r="K60" s="341"/>
      <c r="L60" s="341">
        <f>L59/L56</f>
        <v>0.9</v>
      </c>
      <c r="M60" s="341"/>
      <c r="N60" s="341">
        <f>N59/N56</f>
        <v>0</v>
      </c>
      <c r="O60" s="341"/>
      <c r="P60" s="341">
        <f>P59/P56</f>
        <v>0</v>
      </c>
      <c r="Q60" s="341"/>
      <c r="R60" s="341">
        <f>R59/R56</f>
        <v>0</v>
      </c>
      <c r="S60" s="341"/>
      <c r="T60" s="341">
        <f>T59/T56</f>
        <v>0</v>
      </c>
      <c r="U60" s="341"/>
      <c r="V60" s="341">
        <f>V59/V56</f>
        <v>0</v>
      </c>
      <c r="W60" s="341"/>
      <c r="X60" s="341">
        <f>X59/X56</f>
        <v>0</v>
      </c>
      <c r="Y60" s="341"/>
      <c r="Z60" s="341">
        <f>Z59/Z56</f>
        <v>0</v>
      </c>
      <c r="AA60" s="341"/>
      <c r="AB60" s="341">
        <f>AB59/AB56</f>
        <v>0</v>
      </c>
      <c r="AC60" s="341"/>
      <c r="AD60" s="341">
        <f>AD59/AD56</f>
        <v>0</v>
      </c>
      <c r="AE60" s="341"/>
      <c r="AF60" s="341">
        <f>AF59/AF56</f>
        <v>0</v>
      </c>
      <c r="AG60" s="341"/>
      <c r="AH60" s="341">
        <f>AH59/AH56</f>
        <v>0</v>
      </c>
      <c r="AI60" s="342"/>
      <c r="AJ60" s="29"/>
      <c r="AK60" s="28"/>
      <c r="AL60" s="22"/>
    </row>
    <row r="61" spans="1:47" ht="26.25" customHeight="1">
      <c r="A61" s="22"/>
      <c r="B61" s="23"/>
      <c r="C61" s="24"/>
      <c r="D61" s="23"/>
      <c r="E61" s="335" t="s">
        <v>50</v>
      </c>
      <c r="F61" s="336"/>
      <c r="G61" s="336"/>
      <c r="H61" s="336"/>
      <c r="I61" s="336"/>
      <c r="J61" s="327">
        <f>K24+K40</f>
        <v>19</v>
      </c>
      <c r="K61" s="328"/>
      <c r="L61" s="328">
        <f>M24+M40</f>
        <v>13</v>
      </c>
      <c r="M61" s="328"/>
      <c r="N61" s="328">
        <f>O24+O40</f>
        <v>0</v>
      </c>
      <c r="O61" s="328"/>
      <c r="P61" s="328">
        <f>Q24+Q40</f>
        <v>0</v>
      </c>
      <c r="Q61" s="328"/>
      <c r="R61" s="328">
        <f>S24+S40</f>
        <v>0</v>
      </c>
      <c r="S61" s="328"/>
      <c r="T61" s="328">
        <f>U24+U40</f>
        <v>0</v>
      </c>
      <c r="U61" s="328"/>
      <c r="V61" s="328">
        <f>W24+W40</f>
        <v>0</v>
      </c>
      <c r="W61" s="328"/>
      <c r="X61" s="328">
        <f>Y24+Y40</f>
        <v>0</v>
      </c>
      <c r="Y61" s="328"/>
      <c r="Z61" s="328">
        <f>AA24+AA40</f>
        <v>0</v>
      </c>
      <c r="AA61" s="328"/>
      <c r="AB61" s="328">
        <f>AC24+AC40</f>
        <v>0</v>
      </c>
      <c r="AC61" s="328"/>
      <c r="AD61" s="328">
        <f>AE24+AE40</f>
        <v>0</v>
      </c>
      <c r="AE61" s="328"/>
      <c r="AF61" s="328">
        <f>AG24+AG40</f>
        <v>0</v>
      </c>
      <c r="AG61" s="328"/>
      <c r="AH61" s="328">
        <f>AI24+AI40</f>
        <v>0</v>
      </c>
      <c r="AI61" s="338"/>
      <c r="AJ61" s="29"/>
      <c r="AK61" s="28"/>
      <c r="AL61" s="22"/>
    </row>
    <row r="62" spans="1:47" ht="26.25" customHeight="1">
      <c r="A62" s="22"/>
      <c r="B62" s="23"/>
      <c r="C62" s="24"/>
      <c r="D62" s="23"/>
      <c r="E62" s="347" t="s">
        <v>58</v>
      </c>
      <c r="F62" s="348"/>
      <c r="G62" s="348"/>
      <c r="H62" s="348"/>
      <c r="I62" s="348"/>
      <c r="J62" s="349">
        <f>J61/J57</f>
        <v>1</v>
      </c>
      <c r="K62" s="346"/>
      <c r="L62" s="346">
        <f>L61/L57</f>
        <v>0.56521739130434778</v>
      </c>
      <c r="M62" s="346"/>
      <c r="N62" s="346">
        <f>N61/N57</f>
        <v>0</v>
      </c>
      <c r="O62" s="346"/>
      <c r="P62" s="346">
        <f>P61/P57</f>
        <v>0</v>
      </c>
      <c r="Q62" s="346"/>
      <c r="R62" s="346">
        <f>R61/R57</f>
        <v>0</v>
      </c>
      <c r="S62" s="346"/>
      <c r="T62" s="346">
        <f>T61/T57</f>
        <v>0</v>
      </c>
      <c r="U62" s="346"/>
      <c r="V62" s="346">
        <f>V61/V57</f>
        <v>0</v>
      </c>
      <c r="W62" s="346"/>
      <c r="X62" s="346">
        <f>X61/X57</f>
        <v>0</v>
      </c>
      <c r="Y62" s="346"/>
      <c r="Z62" s="346">
        <f>Z61/Z57</f>
        <v>0</v>
      </c>
      <c r="AA62" s="346"/>
      <c r="AB62" s="346">
        <f>AB61/AB57</f>
        <v>0</v>
      </c>
      <c r="AC62" s="346"/>
      <c r="AD62" s="346">
        <f>AD61/AD57</f>
        <v>0</v>
      </c>
      <c r="AE62" s="346"/>
      <c r="AF62" s="346">
        <f>AF61/AF57</f>
        <v>0</v>
      </c>
      <c r="AG62" s="346"/>
      <c r="AH62" s="346">
        <f>AH61/AH57</f>
        <v>0</v>
      </c>
      <c r="AI62" s="366"/>
      <c r="AJ62" s="29"/>
      <c r="AK62" s="28"/>
      <c r="AL62" s="22"/>
    </row>
    <row r="63" spans="1:47" ht="26.25" customHeight="1" thickBot="1">
      <c r="A63" s="22"/>
      <c r="B63" s="23"/>
      <c r="C63" s="24"/>
      <c r="D63" s="23"/>
      <c r="E63" s="367" t="s">
        <v>59</v>
      </c>
      <c r="F63" s="368"/>
      <c r="G63" s="368"/>
      <c r="H63" s="368"/>
      <c r="I63" s="368"/>
      <c r="J63" s="369">
        <v>0.85</v>
      </c>
      <c r="K63" s="361"/>
      <c r="L63" s="360">
        <v>0.85</v>
      </c>
      <c r="M63" s="361"/>
      <c r="N63" s="360">
        <v>0.85</v>
      </c>
      <c r="O63" s="361"/>
      <c r="P63" s="360">
        <v>0.85</v>
      </c>
      <c r="Q63" s="361"/>
      <c r="R63" s="360">
        <v>0.85</v>
      </c>
      <c r="S63" s="361"/>
      <c r="T63" s="360">
        <v>0.85</v>
      </c>
      <c r="U63" s="361"/>
      <c r="V63" s="360">
        <v>0.85</v>
      </c>
      <c r="W63" s="361"/>
      <c r="X63" s="360">
        <v>0.85</v>
      </c>
      <c r="Y63" s="361"/>
      <c r="Z63" s="360">
        <v>0.85</v>
      </c>
      <c r="AA63" s="361"/>
      <c r="AB63" s="360">
        <v>0.85</v>
      </c>
      <c r="AC63" s="361"/>
      <c r="AD63" s="360">
        <v>0.85</v>
      </c>
      <c r="AE63" s="361"/>
      <c r="AF63" s="360">
        <v>0.85</v>
      </c>
      <c r="AG63" s="361"/>
      <c r="AH63" s="360">
        <v>0.85</v>
      </c>
      <c r="AI63" s="362"/>
      <c r="AJ63" s="29"/>
      <c r="AK63" s="28"/>
      <c r="AL63" s="22"/>
    </row>
    <row r="64" spans="1:47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</row>
    <row r="65" spans="1:38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</row>
    <row r="66" spans="1:38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</row>
    <row r="67" spans="1:38">
      <c r="A67" s="29"/>
      <c r="F67" s="31"/>
      <c r="G67" s="31"/>
      <c r="H67" s="6"/>
      <c r="I67" s="6"/>
      <c r="AK67" s="64"/>
      <c r="AL67" s="22"/>
    </row>
    <row r="68" spans="1:38">
      <c r="A68" s="29"/>
      <c r="AK68" s="64"/>
      <c r="AL68" s="22"/>
    </row>
    <row r="69" spans="1:38">
      <c r="A69" s="29"/>
      <c r="AK69" s="64"/>
      <c r="AL69" s="22"/>
    </row>
    <row r="70" spans="1:38">
      <c r="A70" s="29"/>
      <c r="AK70" s="64"/>
      <c r="AL70" s="22"/>
    </row>
    <row r="71" spans="1:38">
      <c r="A71" s="29"/>
      <c r="AK71" s="64"/>
      <c r="AL71" s="22"/>
    </row>
    <row r="72" spans="1:38">
      <c r="A72" s="29"/>
      <c r="F72" s="30"/>
      <c r="G72" s="30"/>
      <c r="H72" s="2"/>
      <c r="I72" s="2"/>
      <c r="AK72" s="64"/>
      <c r="AL72" s="22"/>
    </row>
    <row r="73" spans="1:38">
      <c r="A73" s="29"/>
      <c r="AK73" s="64"/>
      <c r="AL73" s="22"/>
    </row>
    <row r="74" spans="1:38">
      <c r="A74" s="29"/>
      <c r="AK74" s="64"/>
      <c r="AL74" s="22"/>
    </row>
    <row r="75" spans="1:38">
      <c r="A75" s="29"/>
      <c r="AK75" s="64"/>
      <c r="AL75" s="22"/>
    </row>
    <row r="76" spans="1:38">
      <c r="A76" s="29"/>
      <c r="AK76" s="64"/>
      <c r="AL76" s="22"/>
    </row>
    <row r="77" spans="1:38">
      <c r="A77" s="29"/>
      <c r="AK77" s="64"/>
      <c r="AL77" s="22"/>
    </row>
    <row r="78" spans="1:38">
      <c r="A78" s="29"/>
    </row>
    <row r="79" spans="1:38">
      <c r="A79" s="29"/>
    </row>
    <row r="80" spans="1:38">
      <c r="A80" s="29"/>
      <c r="D80" s="32"/>
      <c r="J80" s="32"/>
      <c r="L80" s="32"/>
      <c r="N80" s="32"/>
      <c r="P80" s="32"/>
      <c r="R80" s="32"/>
      <c r="T80" s="32"/>
      <c r="V80" s="32"/>
      <c r="X80" s="32"/>
      <c r="AD80" s="32"/>
      <c r="AH80" s="32"/>
      <c r="AJ80" s="32"/>
    </row>
    <row r="81" spans="1:36">
      <c r="A81" s="29"/>
      <c r="D81" s="32"/>
      <c r="J81" s="32"/>
      <c r="L81" s="32"/>
      <c r="N81" s="32"/>
      <c r="P81" s="32"/>
      <c r="R81" s="32"/>
      <c r="T81" s="32"/>
      <c r="V81" s="32"/>
      <c r="X81" s="32"/>
      <c r="AD81" s="32"/>
      <c r="AH81" s="32"/>
      <c r="AJ81" s="32"/>
    </row>
    <row r="82" spans="1:36">
      <c r="A82" s="29"/>
      <c r="D82" s="32"/>
      <c r="J82" s="32"/>
      <c r="L82" s="32"/>
      <c r="N82" s="32"/>
      <c r="P82" s="32"/>
      <c r="R82" s="32"/>
      <c r="T82" s="32"/>
      <c r="V82" s="32"/>
      <c r="X82" s="32"/>
      <c r="AD82" s="32"/>
      <c r="AH82" s="32"/>
      <c r="AJ82" s="32"/>
    </row>
    <row r="83" spans="1:36">
      <c r="A83" s="29"/>
      <c r="D83" s="32"/>
      <c r="J83" s="32"/>
      <c r="L83" s="32"/>
      <c r="N83" s="32"/>
      <c r="P83" s="32"/>
      <c r="R83" s="32"/>
      <c r="T83" s="32"/>
      <c r="V83" s="32"/>
      <c r="X83" s="32"/>
      <c r="AD83" s="32"/>
      <c r="AH83" s="32"/>
      <c r="AJ83" s="32"/>
    </row>
    <row r="84" spans="1:36">
      <c r="A84" s="29"/>
      <c r="D84" s="32"/>
      <c r="J84" s="32"/>
      <c r="L84" s="32"/>
      <c r="N84" s="32"/>
      <c r="P84" s="32"/>
      <c r="R84" s="32"/>
      <c r="T84" s="32"/>
      <c r="V84" s="32"/>
      <c r="X84" s="32"/>
      <c r="AD84" s="32"/>
      <c r="AH84" s="32"/>
      <c r="AJ84" s="32"/>
    </row>
    <row r="85" spans="1:36">
      <c r="A85" s="29"/>
      <c r="D85" s="32"/>
      <c r="J85" s="32"/>
      <c r="L85" s="32"/>
      <c r="N85" s="32"/>
      <c r="P85" s="32"/>
      <c r="R85" s="32"/>
      <c r="T85" s="32"/>
      <c r="V85" s="32"/>
      <c r="X85" s="32"/>
      <c r="AD85" s="32"/>
      <c r="AH85" s="32"/>
      <c r="AJ85" s="32"/>
    </row>
    <row r="86" spans="1:36" ht="15.75">
      <c r="A86" s="29"/>
      <c r="AB86" s="363" t="s">
        <v>0</v>
      </c>
      <c r="AC86" s="364"/>
      <c r="AD86" s="364"/>
      <c r="AE86" s="364"/>
      <c r="AF86" s="364"/>
      <c r="AG86" s="364"/>
      <c r="AH86" s="364"/>
      <c r="AI86" s="364"/>
      <c r="AJ86" s="365"/>
    </row>
    <row r="87" spans="1:36">
      <c r="A87" s="29"/>
      <c r="AB87" s="354"/>
      <c r="AC87" s="355"/>
      <c r="AD87" s="355"/>
      <c r="AE87" s="355"/>
      <c r="AF87" s="355"/>
      <c r="AG87" s="355"/>
      <c r="AH87" s="355"/>
      <c r="AI87" s="355"/>
      <c r="AJ87" s="356"/>
    </row>
    <row r="88" spans="1:36">
      <c r="AB88" s="354"/>
      <c r="AC88" s="355"/>
      <c r="AD88" s="355"/>
      <c r="AE88" s="355"/>
      <c r="AF88" s="355"/>
      <c r="AG88" s="355"/>
      <c r="AH88" s="355"/>
      <c r="AI88" s="355"/>
      <c r="AJ88" s="356"/>
    </row>
    <row r="89" spans="1:36">
      <c r="AB89" s="354"/>
      <c r="AC89" s="355"/>
      <c r="AD89" s="355"/>
      <c r="AE89" s="355"/>
      <c r="AF89" s="355"/>
      <c r="AG89" s="355"/>
      <c r="AH89" s="355"/>
      <c r="AI89" s="355"/>
      <c r="AJ89" s="356"/>
    </row>
    <row r="90" spans="1:36">
      <c r="AB90" s="354"/>
      <c r="AC90" s="355"/>
      <c r="AD90" s="355"/>
      <c r="AE90" s="355"/>
      <c r="AF90" s="355"/>
      <c r="AG90" s="355"/>
      <c r="AH90" s="355"/>
      <c r="AI90" s="355"/>
      <c r="AJ90" s="356"/>
    </row>
    <row r="91" spans="1:36" ht="15.75">
      <c r="AB91" s="357" t="s">
        <v>22</v>
      </c>
      <c r="AC91" s="358"/>
      <c r="AD91" s="358"/>
      <c r="AE91" s="358"/>
      <c r="AF91" s="358"/>
      <c r="AG91" s="358"/>
      <c r="AH91" s="358"/>
      <c r="AI91" s="358"/>
      <c r="AJ91" s="359"/>
    </row>
  </sheetData>
  <mergeCells count="280">
    <mergeCell ref="D35:E35"/>
    <mergeCell ref="D36:E36"/>
    <mergeCell ref="G40:I40"/>
    <mergeCell ref="B49:D49"/>
    <mergeCell ref="B48:D48"/>
    <mergeCell ref="B51:D51"/>
    <mergeCell ref="B50:D50"/>
    <mergeCell ref="E49:G49"/>
    <mergeCell ref="B45:D45"/>
    <mergeCell ref="E45:G45"/>
    <mergeCell ref="B47:D47"/>
    <mergeCell ref="B46:D46"/>
    <mergeCell ref="E51:G51"/>
    <mergeCell ref="E50:G50"/>
    <mergeCell ref="AT58:AU58"/>
    <mergeCell ref="AN55:AO55"/>
    <mergeCell ref="AP55:AQ55"/>
    <mergeCell ref="AR55:AS55"/>
    <mergeCell ref="AT55:AU55"/>
    <mergeCell ref="E55:I55"/>
    <mergeCell ref="L57:M57"/>
    <mergeCell ref="N57:O57"/>
    <mergeCell ref="P57:Q57"/>
    <mergeCell ref="R57:S57"/>
    <mergeCell ref="AD55:AE55"/>
    <mergeCell ref="AF55:AG55"/>
    <mergeCell ref="AH55:AI55"/>
    <mergeCell ref="J56:K56"/>
    <mergeCell ref="L56:M56"/>
    <mergeCell ref="N56:O56"/>
    <mergeCell ref="P56:Q56"/>
    <mergeCell ref="R56:S56"/>
    <mergeCell ref="T56:U56"/>
    <mergeCell ref="V56:W56"/>
    <mergeCell ref="X56:Y56"/>
    <mergeCell ref="AD57:AE57"/>
    <mergeCell ref="AF57:AG57"/>
    <mergeCell ref="AH57:AI57"/>
    <mergeCell ref="G52:I52"/>
    <mergeCell ref="E56:I56"/>
    <mergeCell ref="E58:I58"/>
    <mergeCell ref="E59:I59"/>
    <mergeCell ref="E48:G48"/>
    <mergeCell ref="AN58:AO58"/>
    <mergeCell ref="AP58:AQ58"/>
    <mergeCell ref="AR58:AS58"/>
    <mergeCell ref="E60:I60"/>
    <mergeCell ref="AD59:AE59"/>
    <mergeCell ref="AF59:AG59"/>
    <mergeCell ref="AH59:AI59"/>
    <mergeCell ref="J60:K60"/>
    <mergeCell ref="L60:M60"/>
    <mergeCell ref="N60:O60"/>
    <mergeCell ref="P60:Q60"/>
    <mergeCell ref="R60:S60"/>
    <mergeCell ref="T60:U60"/>
    <mergeCell ref="V60:W60"/>
    <mergeCell ref="X60:Y60"/>
    <mergeCell ref="Z60:AA60"/>
    <mergeCell ref="AB60:AC60"/>
    <mergeCell ref="AD60:AE60"/>
    <mergeCell ref="AF60:AG60"/>
    <mergeCell ref="E61:I61"/>
    <mergeCell ref="AD63:AE63"/>
    <mergeCell ref="AF63:AG63"/>
    <mergeCell ref="AH63:AI63"/>
    <mergeCell ref="E57:I57"/>
    <mergeCell ref="E62:I62"/>
    <mergeCell ref="E63:I63"/>
    <mergeCell ref="T63:U63"/>
    <mergeCell ref="V63:W63"/>
    <mergeCell ref="X63:Y63"/>
    <mergeCell ref="Z63:AA63"/>
    <mergeCell ref="AB63:AC63"/>
    <mergeCell ref="J63:K63"/>
    <mergeCell ref="L63:M63"/>
    <mergeCell ref="N63:O63"/>
    <mergeCell ref="P63:Q63"/>
    <mergeCell ref="R63:S63"/>
    <mergeCell ref="AD61:AE61"/>
    <mergeCell ref="AF61:AG61"/>
    <mergeCell ref="AH61:AI61"/>
    <mergeCell ref="J62:K62"/>
    <mergeCell ref="L62:M62"/>
    <mergeCell ref="N62:O62"/>
    <mergeCell ref="AH62:AI62"/>
    <mergeCell ref="AF62:AG62"/>
    <mergeCell ref="T61:U61"/>
    <mergeCell ref="V61:W61"/>
    <mergeCell ref="X61:Y61"/>
    <mergeCell ref="Z61:AA61"/>
    <mergeCell ref="AB61:AC61"/>
    <mergeCell ref="J61:K61"/>
    <mergeCell ref="L61:M61"/>
    <mergeCell ref="N61:O61"/>
    <mergeCell ref="P61:Q61"/>
    <mergeCell ref="R61:S61"/>
    <mergeCell ref="J59:K59"/>
    <mergeCell ref="L59:M59"/>
    <mergeCell ref="N59:O59"/>
    <mergeCell ref="P59:Q59"/>
    <mergeCell ref="R59:S59"/>
    <mergeCell ref="P62:Q62"/>
    <mergeCell ref="R62:S62"/>
    <mergeCell ref="T62:U62"/>
    <mergeCell ref="V62:W62"/>
    <mergeCell ref="J58:K58"/>
    <mergeCell ref="L58:M58"/>
    <mergeCell ref="N58:O58"/>
    <mergeCell ref="P58:Q58"/>
    <mergeCell ref="R58:S58"/>
    <mergeCell ref="T58:U58"/>
    <mergeCell ref="V58:W58"/>
    <mergeCell ref="X58:Y58"/>
    <mergeCell ref="Z58:AA58"/>
    <mergeCell ref="J57:K57"/>
    <mergeCell ref="Z56:AA56"/>
    <mergeCell ref="AB56:AC56"/>
    <mergeCell ref="AD56:AE56"/>
    <mergeCell ref="AF56:AG56"/>
    <mergeCell ref="AH56:AI56"/>
    <mergeCell ref="T55:U55"/>
    <mergeCell ref="V55:W55"/>
    <mergeCell ref="X55:Y55"/>
    <mergeCell ref="Z55:AA55"/>
    <mergeCell ref="AB55:AC55"/>
    <mergeCell ref="J55:K55"/>
    <mergeCell ref="L55:M55"/>
    <mergeCell ref="N55:O55"/>
    <mergeCell ref="P55:Q55"/>
    <mergeCell ref="R55:S55"/>
    <mergeCell ref="T57:U57"/>
    <mergeCell ref="V57:W57"/>
    <mergeCell ref="X57:Y57"/>
    <mergeCell ref="Z57:AA57"/>
    <mergeCell ref="AB57:AC57"/>
    <mergeCell ref="A4:B4"/>
    <mergeCell ref="B29:C29"/>
    <mergeCell ref="B36:C36"/>
    <mergeCell ref="D7:E8"/>
    <mergeCell ref="D9:E9"/>
    <mergeCell ref="A43:A44"/>
    <mergeCell ref="A27:A28"/>
    <mergeCell ref="J43:K43"/>
    <mergeCell ref="L43:M43"/>
    <mergeCell ref="D10:E10"/>
    <mergeCell ref="D11:E11"/>
    <mergeCell ref="D12:E12"/>
    <mergeCell ref="B34:C34"/>
    <mergeCell ref="B39:C39"/>
    <mergeCell ref="B27:C28"/>
    <mergeCell ref="G24:I24"/>
    <mergeCell ref="G22:I22"/>
    <mergeCell ref="F22:F24"/>
    <mergeCell ref="J27:K27"/>
    <mergeCell ref="L27:M27"/>
    <mergeCell ref="B21:C21"/>
    <mergeCell ref="H27:I27"/>
    <mergeCell ref="B16:C16"/>
    <mergeCell ref="B14:C14"/>
    <mergeCell ref="B13:C13"/>
    <mergeCell ref="B15:C15"/>
    <mergeCell ref="E43:G44"/>
    <mergeCell ref="B35:C35"/>
    <mergeCell ref="B33:C33"/>
    <mergeCell ref="B32:C32"/>
    <mergeCell ref="B31:C31"/>
    <mergeCell ref="B30:C30"/>
    <mergeCell ref="B37:C37"/>
    <mergeCell ref="B38:C38"/>
    <mergeCell ref="D13:E13"/>
    <mergeCell ref="D14:E14"/>
    <mergeCell ref="D15:E15"/>
    <mergeCell ref="D16:E16"/>
    <mergeCell ref="D17:E17"/>
    <mergeCell ref="D18:E18"/>
    <mergeCell ref="D21:E21"/>
    <mergeCell ref="B43:D44"/>
    <mergeCell ref="F37:G37"/>
    <mergeCell ref="F38:G38"/>
    <mergeCell ref="F39:G39"/>
    <mergeCell ref="F32:G32"/>
    <mergeCell ref="F33:G33"/>
    <mergeCell ref="D27:E28"/>
    <mergeCell ref="AL43:AL44"/>
    <mergeCell ref="AL10:AL11"/>
    <mergeCell ref="AL27:AL28"/>
    <mergeCell ref="N43:O43"/>
    <mergeCell ref="P43:Q43"/>
    <mergeCell ref="R43:S43"/>
    <mergeCell ref="H43:I43"/>
    <mergeCell ref="E46:G46"/>
    <mergeCell ref="E47:G47"/>
    <mergeCell ref="F35:G35"/>
    <mergeCell ref="F36:G36"/>
    <mergeCell ref="F29:G29"/>
    <mergeCell ref="F34:G34"/>
    <mergeCell ref="F30:G30"/>
    <mergeCell ref="F31:G31"/>
    <mergeCell ref="D37:E37"/>
    <mergeCell ref="D38:E38"/>
    <mergeCell ref="D39:E39"/>
    <mergeCell ref="D29:E29"/>
    <mergeCell ref="D34:E34"/>
    <mergeCell ref="D30:E30"/>
    <mergeCell ref="D31:E31"/>
    <mergeCell ref="D32:E32"/>
    <mergeCell ref="D33:E33"/>
    <mergeCell ref="X27:Y27"/>
    <mergeCell ref="Z27:AA27"/>
    <mergeCell ref="AB86:AJ86"/>
    <mergeCell ref="AB87:AJ90"/>
    <mergeCell ref="AK43:AK44"/>
    <mergeCell ref="T43:U43"/>
    <mergeCell ref="V43:W43"/>
    <mergeCell ref="X43:Y43"/>
    <mergeCell ref="Z43:AA43"/>
    <mergeCell ref="AB43:AC43"/>
    <mergeCell ref="AB58:AC58"/>
    <mergeCell ref="AD58:AE58"/>
    <mergeCell ref="AF58:AG58"/>
    <mergeCell ref="AH58:AI58"/>
    <mergeCell ref="AH60:AI60"/>
    <mergeCell ref="T59:U59"/>
    <mergeCell ref="V59:W59"/>
    <mergeCell ref="X59:Y59"/>
    <mergeCell ref="Z59:AA59"/>
    <mergeCell ref="AB59:AC59"/>
    <mergeCell ref="X62:Y62"/>
    <mergeCell ref="Z62:AA62"/>
    <mergeCell ref="AB62:AC62"/>
    <mergeCell ref="AD62:AE62"/>
    <mergeCell ref="AB91:AJ91"/>
    <mergeCell ref="AK27:AK28"/>
    <mergeCell ref="AJ7:AJ8"/>
    <mergeCell ref="AJ27:AJ28"/>
    <mergeCell ref="AK10:AK11"/>
    <mergeCell ref="R7:S7"/>
    <mergeCell ref="T7:U7"/>
    <mergeCell ref="AF7:AG7"/>
    <mergeCell ref="AH7:AI7"/>
    <mergeCell ref="AB27:AC27"/>
    <mergeCell ref="AD27:AE27"/>
    <mergeCell ref="AF27:AG27"/>
    <mergeCell ref="AH27:AI27"/>
    <mergeCell ref="V7:W7"/>
    <mergeCell ref="X7:Y7"/>
    <mergeCell ref="Z7:AA7"/>
    <mergeCell ref="AB7:AC7"/>
    <mergeCell ref="AD7:AE7"/>
    <mergeCell ref="AD43:AE43"/>
    <mergeCell ref="AF43:AG43"/>
    <mergeCell ref="AH43:AI43"/>
    <mergeCell ref="AJ43:AJ44"/>
    <mergeCell ref="R27:S27"/>
    <mergeCell ref="T27:U27"/>
    <mergeCell ref="F27:G28"/>
    <mergeCell ref="B17:C18"/>
    <mergeCell ref="D19:E19"/>
    <mergeCell ref="B19:C19"/>
    <mergeCell ref="D20:E20"/>
    <mergeCell ref="G23:I23"/>
    <mergeCell ref="A1:AL2"/>
    <mergeCell ref="B12:C12"/>
    <mergeCell ref="A3:B3"/>
    <mergeCell ref="B9:C9"/>
    <mergeCell ref="H7:I7"/>
    <mergeCell ref="F7:G7"/>
    <mergeCell ref="B7:C8"/>
    <mergeCell ref="A7:A8"/>
    <mergeCell ref="AL7:AL8"/>
    <mergeCell ref="AK7:AK8"/>
    <mergeCell ref="B10:C11"/>
    <mergeCell ref="J7:K7"/>
    <mergeCell ref="L7:M7"/>
    <mergeCell ref="N7:O7"/>
    <mergeCell ref="P7:Q7"/>
    <mergeCell ref="N27:O27"/>
    <mergeCell ref="P27:Q27"/>
    <mergeCell ref="V27:W27"/>
  </mergeCells>
  <printOptions horizontalCentered="1"/>
  <pageMargins left="0.39370078740157483" right="0.19685039370078741" top="0.39370078740157483" bottom="0.19685039370078741" header="0.19685039370078741" footer="0.19685039370078741"/>
  <pageSetup paperSize="9" scale="22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</vt:lpstr>
      <vt:lpstr>Contoh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</dc:creator>
  <cp:lastModifiedBy>A442-2 Lenovo</cp:lastModifiedBy>
  <cp:lastPrinted>2018-11-06T02:15:14Z</cp:lastPrinted>
  <dcterms:created xsi:type="dcterms:W3CDTF">2016-05-19T03:18:13Z</dcterms:created>
  <dcterms:modified xsi:type="dcterms:W3CDTF">2022-06-08T01:57:33Z</dcterms:modified>
</cp:coreProperties>
</file>