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T GUNUNG SAGARA BUANA\financial statement\Persediaan barang\"/>
    </mc:Choice>
  </mc:AlternateContent>
  <xr:revisionPtr revIDLastSave="0" documentId="13_ncr:1_{F37A59B5-B97E-402C-8E29-39DF77F9D123}" xr6:coauthVersionLast="47" xr6:coauthVersionMax="47" xr10:uidLastSave="{00000000-0000-0000-0000-000000000000}"/>
  <bookViews>
    <workbookView xWindow="-120" yWindow="-120" windowWidth="29040" windowHeight="15720" activeTab="1" xr2:uid="{5EFC5D99-3F36-480A-9FE8-4238DA09D6CB}"/>
  </bookViews>
  <sheets>
    <sheet name="summ hpp" sheetId="4" r:id="rId1"/>
    <sheet name="persediaan bahan baku" sheetId="1" r:id="rId2"/>
    <sheet name="persediaan barang jadi " sheetId="2" r:id="rId3"/>
    <sheet name="Sheet1" sheetId="3" r:id="rId4"/>
  </sheets>
  <definedNames>
    <definedName name="_xlnm._FilterDatabase" localSheetId="1" hidden="1">'persediaan bahan baku'!$A$6:$U$104</definedName>
    <definedName name="_xlnm._FilterDatabase" localSheetId="2" hidden="1">'persediaan barang jadi '!$A$6:$V$90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2" l="1"/>
  <c r="Q67" i="2"/>
  <c r="Q68" i="2"/>
  <c r="Q69" i="2"/>
  <c r="Q70" i="2"/>
  <c r="Q71" i="2"/>
  <c r="Q72" i="2"/>
  <c r="Q73" i="2"/>
  <c r="Q74" i="2"/>
  <c r="Q75" i="2"/>
  <c r="Q76" i="2"/>
  <c r="L67" i="2"/>
  <c r="L68" i="2"/>
  <c r="L69" i="2"/>
  <c r="L70" i="2"/>
  <c r="L71" i="2"/>
  <c r="L72" i="2"/>
  <c r="L73" i="2"/>
  <c r="L74" i="2"/>
  <c r="L75" i="2"/>
  <c r="L76" i="2"/>
  <c r="AA61" i="2"/>
  <c r="O76" i="2"/>
  <c r="O69" i="2"/>
  <c r="O70" i="2"/>
  <c r="O71" i="2"/>
  <c r="O72" i="2"/>
  <c r="O73" i="2"/>
  <c r="O74" i="2"/>
  <c r="O75" i="2"/>
  <c r="O68" i="2"/>
  <c r="O67" i="2"/>
  <c r="AA8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9" i="2"/>
  <c r="V8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" i="2"/>
  <c r="Y8" i="2"/>
  <c r="E7" i="4"/>
  <c r="D31" i="4"/>
  <c r="E31" i="4"/>
  <c r="AA5" i="2" l="1"/>
  <c r="AA93" i="2" s="1"/>
  <c r="AA94" i="2" s="1"/>
  <c r="J5" i="1" l="1"/>
  <c r="D7" i="4"/>
  <c r="O96" i="1" l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104" i="1"/>
  <c r="T104" i="1" s="1"/>
  <c r="C31" i="4"/>
  <c r="C7" i="4" s="1"/>
  <c r="O10" i="2"/>
  <c r="Q10" i="2" s="1"/>
  <c r="O11" i="2"/>
  <c r="Q11" i="2" s="1"/>
  <c r="O12" i="2"/>
  <c r="Q12" i="2" s="1"/>
  <c r="O13" i="2"/>
  <c r="Q13" i="2" s="1"/>
  <c r="O14" i="2"/>
  <c r="O15" i="2"/>
  <c r="Q15" i="2" s="1"/>
  <c r="O16" i="2"/>
  <c r="Q16" i="2" s="1"/>
  <c r="O17" i="2"/>
  <c r="Q17" i="2" s="1"/>
  <c r="O18" i="2"/>
  <c r="Q18" i="2" s="1"/>
  <c r="O19" i="2"/>
  <c r="T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Q34" i="2"/>
  <c r="O35" i="2"/>
  <c r="Q35" i="2" s="1"/>
  <c r="O36" i="2"/>
  <c r="Q36" i="2" s="1"/>
  <c r="Q37" i="2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44" i="2"/>
  <c r="Q44" i="2" s="1"/>
  <c r="O45" i="2"/>
  <c r="Q45" i="2" s="1"/>
  <c r="O46" i="2"/>
  <c r="Q46" i="2" s="1"/>
  <c r="O47" i="2"/>
  <c r="Q47" i="2" s="1"/>
  <c r="O48" i="2"/>
  <c r="T48" i="2" s="1"/>
  <c r="O49" i="2"/>
  <c r="Q49" i="2" s="1"/>
  <c r="O50" i="2"/>
  <c r="Q50" i="2" s="1"/>
  <c r="O51" i="2"/>
  <c r="Q51" i="2" s="1"/>
  <c r="O52" i="2"/>
  <c r="Q52" i="2" s="1"/>
  <c r="O53" i="2"/>
  <c r="Q53" i="2" s="1"/>
  <c r="O54" i="2"/>
  <c r="Q54" i="2" s="1"/>
  <c r="O55" i="2"/>
  <c r="Q55" i="2" s="1"/>
  <c r="O56" i="2"/>
  <c r="Q56" i="2" s="1"/>
  <c r="O57" i="2"/>
  <c r="Q57" i="2" s="1"/>
  <c r="O58" i="2"/>
  <c r="Q58" i="2" s="1"/>
  <c r="O59" i="2"/>
  <c r="Q59" i="2" s="1"/>
  <c r="O60" i="2"/>
  <c r="Q60" i="2" s="1"/>
  <c r="O61" i="2"/>
  <c r="Q61" i="2" s="1"/>
  <c r="O62" i="2"/>
  <c r="Q62" i="2" s="1"/>
  <c r="O63" i="2"/>
  <c r="Q63" i="2" s="1"/>
  <c r="O64" i="2"/>
  <c r="Q64" i="2" s="1"/>
  <c r="O65" i="2"/>
  <c r="Q65" i="2" s="1"/>
  <c r="O66" i="2"/>
  <c r="Q66" i="2" s="1"/>
  <c r="O89" i="2"/>
  <c r="Q89" i="2" s="1"/>
  <c r="O90" i="2"/>
  <c r="Q90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89" i="2"/>
  <c r="L90" i="2"/>
  <c r="V102" i="1" l="1"/>
  <c r="Y102" i="1"/>
  <c r="AA102" i="1" s="1"/>
  <c r="V101" i="1"/>
  <c r="Y101" i="1"/>
  <c r="AA101" i="1" s="1"/>
  <c r="V100" i="1"/>
  <c r="Y100" i="1"/>
  <c r="AA100" i="1" s="1"/>
  <c r="V99" i="1"/>
  <c r="Y99" i="1"/>
  <c r="AA99" i="1" s="1"/>
  <c r="V96" i="1"/>
  <c r="Y96" i="1"/>
  <c r="AA96" i="1" s="1"/>
  <c r="V104" i="1"/>
  <c r="Y104" i="1"/>
  <c r="AA104" i="1" s="1"/>
  <c r="V103" i="1"/>
  <c r="Y103" i="1"/>
  <c r="AA103" i="1" s="1"/>
  <c r="V98" i="1"/>
  <c r="Y98" i="1"/>
  <c r="AA98" i="1" s="1"/>
  <c r="V97" i="1"/>
  <c r="Y97" i="1"/>
  <c r="AA97" i="1" s="1"/>
  <c r="Q14" i="2"/>
  <c r="T14" i="2"/>
  <c r="Q48" i="2"/>
  <c r="T58" i="2"/>
  <c r="T52" i="2"/>
  <c r="T51" i="2"/>
  <c r="T50" i="2"/>
  <c r="T49" i="2"/>
  <c r="T46" i="2"/>
  <c r="T60" i="2"/>
  <c r="T25" i="2"/>
  <c r="T27" i="2"/>
  <c r="T24" i="2"/>
  <c r="T22" i="2"/>
  <c r="T40" i="2"/>
  <c r="T39" i="2"/>
  <c r="Q19" i="2"/>
  <c r="T38" i="2"/>
  <c r="T37" i="2"/>
  <c r="T36" i="2"/>
  <c r="T26" i="2"/>
  <c r="V26" i="2" s="1"/>
  <c r="T34" i="2"/>
  <c r="T28" i="2"/>
  <c r="T57" i="2"/>
  <c r="T45" i="2"/>
  <c r="T33" i="2"/>
  <c r="T21" i="2"/>
  <c r="T32" i="2"/>
  <c r="T55" i="2"/>
  <c r="V55" i="2" s="1"/>
  <c r="T43" i="2"/>
  <c r="T31" i="2"/>
  <c r="T44" i="2"/>
  <c r="T54" i="2"/>
  <c r="T42" i="2"/>
  <c r="T30" i="2"/>
  <c r="V30" i="2" s="1"/>
  <c r="T18" i="2"/>
  <c r="T56" i="2"/>
  <c r="T20" i="2"/>
  <c r="T53" i="2"/>
  <c r="T41" i="2"/>
  <c r="T29" i="2"/>
  <c r="T59" i="2"/>
  <c r="T47" i="2"/>
  <c r="T35" i="2"/>
  <c r="T23" i="2"/>
  <c r="T16" i="2"/>
  <c r="T15" i="2"/>
  <c r="T13" i="2"/>
  <c r="T12" i="2"/>
  <c r="T11" i="2"/>
  <c r="T17" i="2"/>
  <c r="T10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8" i="1"/>
  <c r="Q96" i="1"/>
  <c r="Q97" i="1"/>
  <c r="Q98" i="1"/>
  <c r="Q99" i="1"/>
  <c r="Q100" i="1"/>
  <c r="Q101" i="1"/>
  <c r="Q102" i="1"/>
  <c r="Q103" i="1"/>
  <c r="Q104" i="1"/>
  <c r="O10" i="1"/>
  <c r="O11" i="1"/>
  <c r="O12" i="1"/>
  <c r="O13" i="1"/>
  <c r="O14" i="1"/>
  <c r="O15" i="1"/>
  <c r="T15" i="1" s="1"/>
  <c r="O16" i="1"/>
  <c r="O17" i="1"/>
  <c r="O18" i="1"/>
  <c r="O19" i="1"/>
  <c r="T19" i="1" s="1"/>
  <c r="O20" i="1"/>
  <c r="O21" i="1"/>
  <c r="O22" i="1"/>
  <c r="O23" i="1"/>
  <c r="O24" i="1"/>
  <c r="O25" i="1"/>
  <c r="O26" i="1"/>
  <c r="O27" i="1"/>
  <c r="T27" i="1" s="1"/>
  <c r="O28" i="1"/>
  <c r="O29" i="1"/>
  <c r="O30" i="1"/>
  <c r="O31" i="1"/>
  <c r="T31" i="1" s="1"/>
  <c r="O32" i="1"/>
  <c r="O33" i="1"/>
  <c r="O34" i="1"/>
  <c r="O35" i="1"/>
  <c r="O36" i="1"/>
  <c r="O37" i="1"/>
  <c r="O38" i="1"/>
  <c r="O39" i="1"/>
  <c r="O40" i="1"/>
  <c r="O41" i="1"/>
  <c r="O42" i="1"/>
  <c r="O43" i="1"/>
  <c r="T43" i="1" s="1"/>
  <c r="O44" i="1"/>
  <c r="O45" i="1"/>
  <c r="O46" i="1"/>
  <c r="O47" i="1"/>
  <c r="O48" i="1"/>
  <c r="T48" i="1" s="1"/>
  <c r="O49" i="1"/>
  <c r="O50" i="1"/>
  <c r="O51" i="1"/>
  <c r="T51" i="1" s="1"/>
  <c r="O52" i="1"/>
  <c r="O53" i="1"/>
  <c r="O54" i="1"/>
  <c r="O55" i="1"/>
  <c r="T55" i="1" s="1"/>
  <c r="O56" i="1"/>
  <c r="O57" i="1"/>
  <c r="O58" i="1"/>
  <c r="O59" i="1"/>
  <c r="O60" i="1"/>
  <c r="O61" i="1"/>
  <c r="O62" i="1"/>
  <c r="O63" i="1"/>
  <c r="T63" i="1" s="1"/>
  <c r="O64" i="1"/>
  <c r="O65" i="1"/>
  <c r="O66" i="1"/>
  <c r="O67" i="1"/>
  <c r="O68" i="1"/>
  <c r="O69" i="1"/>
  <c r="O70" i="1"/>
  <c r="T70" i="1" s="1"/>
  <c r="O71" i="1"/>
  <c r="O72" i="1"/>
  <c r="O73" i="1"/>
  <c r="O74" i="1"/>
  <c r="O75" i="1"/>
  <c r="T75" i="1" s="1"/>
  <c r="O76" i="1"/>
  <c r="O77" i="1"/>
  <c r="O78" i="1"/>
  <c r="O79" i="1"/>
  <c r="T79" i="1" s="1"/>
  <c r="O80" i="1"/>
  <c r="O81" i="1"/>
  <c r="O82" i="1"/>
  <c r="O83" i="1"/>
  <c r="O84" i="1"/>
  <c r="T84" i="1" s="1"/>
  <c r="O85" i="1"/>
  <c r="O86" i="1"/>
  <c r="O87" i="1"/>
  <c r="O88" i="1"/>
  <c r="T88" i="1" s="1"/>
  <c r="O89" i="1"/>
  <c r="O90" i="1"/>
  <c r="O91" i="1"/>
  <c r="T91" i="1" s="1"/>
  <c r="O92" i="1"/>
  <c r="O93" i="1"/>
  <c r="O94" i="1"/>
  <c r="O95" i="1"/>
  <c r="O9" i="1"/>
  <c r="O8" i="1"/>
  <c r="T8" i="1" s="1"/>
  <c r="V48" i="1" l="1"/>
  <c r="Y48" i="1"/>
  <c r="AA48" i="1" s="1"/>
  <c r="O5" i="1"/>
  <c r="V91" i="1"/>
  <c r="Y91" i="1"/>
  <c r="AA91" i="1" s="1"/>
  <c r="V79" i="1"/>
  <c r="Y79" i="1"/>
  <c r="AA79" i="1" s="1"/>
  <c r="V55" i="1"/>
  <c r="Y55" i="1"/>
  <c r="AA55" i="1" s="1"/>
  <c r="V43" i="1"/>
  <c r="Y43" i="1"/>
  <c r="AA43" i="1" s="1"/>
  <c r="V31" i="1"/>
  <c r="Y31" i="1"/>
  <c r="AA31" i="1" s="1"/>
  <c r="V19" i="1"/>
  <c r="Y19" i="1"/>
  <c r="AA19" i="1" s="1"/>
  <c r="V84" i="1"/>
  <c r="Y84" i="1"/>
  <c r="AA84" i="1" s="1"/>
  <c r="V75" i="1"/>
  <c r="Y75" i="1"/>
  <c r="AA75" i="1" s="1"/>
  <c r="V51" i="1"/>
  <c r="Y51" i="1"/>
  <c r="AA51" i="1" s="1"/>
  <c r="V27" i="1"/>
  <c r="Y27" i="1"/>
  <c r="AA27" i="1" s="1"/>
  <c r="V15" i="1"/>
  <c r="Y15" i="1"/>
  <c r="AA15" i="1" s="1"/>
  <c r="V88" i="1"/>
  <c r="Y88" i="1"/>
  <c r="AA88" i="1" s="1"/>
  <c r="V63" i="1"/>
  <c r="Y63" i="1"/>
  <c r="AA63" i="1" s="1"/>
  <c r="V70" i="1"/>
  <c r="Y70" i="1"/>
  <c r="AA70" i="1" s="1"/>
  <c r="V8" i="1"/>
  <c r="Y8" i="1"/>
  <c r="AA8" i="1" s="1"/>
  <c r="Q48" i="1"/>
  <c r="Q43" i="1"/>
  <c r="Q51" i="1"/>
  <c r="Q31" i="1"/>
  <c r="L5" i="1"/>
  <c r="C6" i="4" s="1"/>
  <c r="Q64" i="1"/>
  <c r="T64" i="1"/>
  <c r="Q87" i="1"/>
  <c r="T87" i="1"/>
  <c r="Q39" i="1"/>
  <c r="T39" i="1"/>
  <c r="Q26" i="1"/>
  <c r="T26" i="1"/>
  <c r="Q8" i="1"/>
  <c r="Q85" i="1"/>
  <c r="T85" i="1"/>
  <c r="Q73" i="1"/>
  <c r="T73" i="1"/>
  <c r="Q61" i="1"/>
  <c r="T61" i="1"/>
  <c r="Q49" i="1"/>
  <c r="T49" i="1"/>
  <c r="Q37" i="1"/>
  <c r="T37" i="1"/>
  <c r="Q25" i="1"/>
  <c r="T25" i="1"/>
  <c r="Q13" i="1"/>
  <c r="T13" i="1"/>
  <c r="Q9" i="1"/>
  <c r="T9" i="1"/>
  <c r="Q72" i="1"/>
  <c r="T72" i="1"/>
  <c r="Q60" i="1"/>
  <c r="T60" i="1"/>
  <c r="Q36" i="1"/>
  <c r="T36" i="1"/>
  <c r="Q24" i="1"/>
  <c r="T24" i="1"/>
  <c r="Q12" i="1"/>
  <c r="T12" i="1"/>
  <c r="Q91" i="1"/>
  <c r="Q27" i="1"/>
  <c r="Q28" i="1"/>
  <c r="T28" i="1"/>
  <c r="Q74" i="1"/>
  <c r="T74" i="1"/>
  <c r="Q95" i="1"/>
  <c r="T95" i="1"/>
  <c r="Q83" i="1"/>
  <c r="T83" i="1"/>
  <c r="Q71" i="1"/>
  <c r="T71" i="1"/>
  <c r="Q59" i="1"/>
  <c r="T59" i="1"/>
  <c r="Q47" i="1"/>
  <c r="T47" i="1"/>
  <c r="Q35" i="1"/>
  <c r="T35" i="1"/>
  <c r="Q23" i="1"/>
  <c r="T23" i="1"/>
  <c r="Q11" i="1"/>
  <c r="T11" i="1"/>
  <c r="Q88" i="1"/>
  <c r="Q19" i="1"/>
  <c r="Q94" i="1"/>
  <c r="T94" i="1"/>
  <c r="Q82" i="1"/>
  <c r="T82" i="1"/>
  <c r="Q58" i="1"/>
  <c r="T58" i="1"/>
  <c r="Q46" i="1"/>
  <c r="T46" i="1"/>
  <c r="Q34" i="1"/>
  <c r="T34" i="1"/>
  <c r="Q22" i="1"/>
  <c r="T22" i="1"/>
  <c r="Q10" i="1"/>
  <c r="T10" i="1"/>
  <c r="Q84" i="1"/>
  <c r="Q15" i="1"/>
  <c r="Q93" i="1"/>
  <c r="T93" i="1"/>
  <c r="Q81" i="1"/>
  <c r="T81" i="1"/>
  <c r="Q69" i="1"/>
  <c r="T69" i="1"/>
  <c r="Q57" i="1"/>
  <c r="T57" i="1"/>
  <c r="Q45" i="1"/>
  <c r="T45" i="1"/>
  <c r="Q33" i="1"/>
  <c r="T33" i="1"/>
  <c r="Y33" i="1" s="1"/>
  <c r="AA33" i="1" s="1"/>
  <c r="Q21" i="1"/>
  <c r="T21" i="1"/>
  <c r="Q79" i="1"/>
  <c r="Q76" i="1"/>
  <c r="T76" i="1"/>
  <c r="Q50" i="1"/>
  <c r="T50" i="1"/>
  <c r="Q92" i="1"/>
  <c r="T92" i="1"/>
  <c r="Q80" i="1"/>
  <c r="T80" i="1"/>
  <c r="Q68" i="1"/>
  <c r="T68" i="1"/>
  <c r="Q56" i="1"/>
  <c r="T56" i="1"/>
  <c r="Q44" i="1"/>
  <c r="T44" i="1"/>
  <c r="Q32" i="1"/>
  <c r="T32" i="1"/>
  <c r="Q20" i="1"/>
  <c r="T20" i="1"/>
  <c r="Q75" i="1"/>
  <c r="Q52" i="1"/>
  <c r="T52" i="1"/>
  <c r="Q14" i="1"/>
  <c r="T14" i="1"/>
  <c r="Q67" i="1"/>
  <c r="T67" i="1"/>
  <c r="Q70" i="1"/>
  <c r="Q16" i="1"/>
  <c r="T16" i="1"/>
  <c r="Q62" i="1"/>
  <c r="T62" i="1"/>
  <c r="Q90" i="1"/>
  <c r="T90" i="1"/>
  <c r="Q78" i="1"/>
  <c r="T78" i="1"/>
  <c r="Q66" i="1"/>
  <c r="T66" i="1"/>
  <c r="Q54" i="1"/>
  <c r="T54" i="1"/>
  <c r="Q42" i="1"/>
  <c r="T42" i="1"/>
  <c r="Y42" i="1" s="1"/>
  <c r="AA42" i="1" s="1"/>
  <c r="Q30" i="1"/>
  <c r="T30" i="1"/>
  <c r="Q18" i="1"/>
  <c r="T18" i="1"/>
  <c r="Q63" i="1"/>
  <c r="Q40" i="1"/>
  <c r="T40" i="1"/>
  <c r="Q86" i="1"/>
  <c r="T86" i="1"/>
  <c r="Q38" i="1"/>
  <c r="T38" i="1"/>
  <c r="Y38" i="1" s="1"/>
  <c r="AA38" i="1" s="1"/>
  <c r="Q89" i="1"/>
  <c r="T89" i="1"/>
  <c r="Q77" i="1"/>
  <c r="T77" i="1"/>
  <c r="Q65" i="1"/>
  <c r="T65" i="1"/>
  <c r="Q53" i="1"/>
  <c r="T53" i="1"/>
  <c r="Q41" i="1"/>
  <c r="T41" i="1"/>
  <c r="Q29" i="1"/>
  <c r="T29" i="1"/>
  <c r="Q17" i="1"/>
  <c r="T17" i="1"/>
  <c r="Q55" i="1"/>
  <c r="V62" i="1" l="1"/>
  <c r="Y62" i="1"/>
  <c r="AA62" i="1" s="1"/>
  <c r="V71" i="1"/>
  <c r="Y71" i="1"/>
  <c r="AA71" i="1" s="1"/>
  <c r="V32" i="1"/>
  <c r="Y32" i="1"/>
  <c r="AA32" i="1" s="1"/>
  <c r="V29" i="1"/>
  <c r="Y29" i="1"/>
  <c r="AA29" i="1" s="1"/>
  <c r="V69" i="1"/>
  <c r="Y69" i="1"/>
  <c r="AA69" i="1" s="1"/>
  <c r="V34" i="1"/>
  <c r="Y34" i="1"/>
  <c r="AA34" i="1" s="1"/>
  <c r="V11" i="1"/>
  <c r="Y11" i="1"/>
  <c r="AA11" i="1" s="1"/>
  <c r="V83" i="1"/>
  <c r="Y83" i="1"/>
  <c r="AA83" i="1" s="1"/>
  <c r="V24" i="1"/>
  <c r="Y24" i="1"/>
  <c r="AA24" i="1" s="1"/>
  <c r="V25" i="1"/>
  <c r="Y25" i="1"/>
  <c r="AA25" i="1" s="1"/>
  <c r="V92" i="1"/>
  <c r="Y92" i="1"/>
  <c r="AA92" i="1" s="1"/>
  <c r="V22" i="1"/>
  <c r="T5" i="1"/>
  <c r="Y22" i="1"/>
  <c r="V50" i="1"/>
  <c r="Y50" i="1"/>
  <c r="AA50" i="1" s="1"/>
  <c r="V44" i="1"/>
  <c r="Y44" i="1"/>
  <c r="AA44" i="1" s="1"/>
  <c r="V86" i="1"/>
  <c r="Y86" i="1"/>
  <c r="AA86" i="1" s="1"/>
  <c r="V95" i="1"/>
  <c r="Y95" i="1"/>
  <c r="AA95" i="1" s="1"/>
  <c r="V36" i="1"/>
  <c r="Y36" i="1"/>
  <c r="AA36" i="1" s="1"/>
  <c r="V37" i="1"/>
  <c r="Y37" i="1"/>
  <c r="AA37" i="1" s="1"/>
  <c r="V66" i="1"/>
  <c r="Y66" i="1"/>
  <c r="AA66" i="1" s="1"/>
  <c r="V56" i="1"/>
  <c r="Y56" i="1"/>
  <c r="AA56" i="1" s="1"/>
  <c r="V39" i="1"/>
  <c r="Y39" i="1"/>
  <c r="AA39" i="1" s="1"/>
  <c r="V89" i="1"/>
  <c r="Y89" i="1"/>
  <c r="AA89" i="1" s="1"/>
  <c r="V57" i="1"/>
  <c r="Y57" i="1"/>
  <c r="AA57" i="1" s="1"/>
  <c r="V85" i="1"/>
  <c r="Y85" i="1"/>
  <c r="AA85" i="1" s="1"/>
  <c r="V76" i="1"/>
  <c r="Y76" i="1"/>
  <c r="AA76" i="1" s="1"/>
  <c r="V67" i="1"/>
  <c r="Y67" i="1"/>
  <c r="AA67" i="1" s="1"/>
  <c r="V53" i="1"/>
  <c r="Y53" i="1"/>
  <c r="AA53" i="1" s="1"/>
  <c r="V40" i="1"/>
  <c r="Y40" i="1"/>
  <c r="AA40" i="1" s="1"/>
  <c r="V14" i="1"/>
  <c r="Y14" i="1"/>
  <c r="AA14" i="1" s="1"/>
  <c r="V21" i="1"/>
  <c r="Y21" i="1"/>
  <c r="AA21" i="1" s="1"/>
  <c r="V93" i="1"/>
  <c r="Y93" i="1"/>
  <c r="AA93" i="1" s="1"/>
  <c r="V58" i="1"/>
  <c r="Y58" i="1"/>
  <c r="AA58" i="1" s="1"/>
  <c r="V35" i="1"/>
  <c r="Y35" i="1"/>
  <c r="AA35" i="1" s="1"/>
  <c r="V74" i="1"/>
  <c r="Y74" i="1"/>
  <c r="AA74" i="1" s="1"/>
  <c r="V60" i="1"/>
  <c r="Y60" i="1"/>
  <c r="AA60" i="1" s="1"/>
  <c r="V49" i="1"/>
  <c r="Y49" i="1"/>
  <c r="AA49" i="1" s="1"/>
  <c r="V20" i="1"/>
  <c r="Y20" i="1"/>
  <c r="AA20" i="1" s="1"/>
  <c r="V26" i="1"/>
  <c r="Y26" i="1"/>
  <c r="AA26" i="1" s="1"/>
  <c r="V41" i="1"/>
  <c r="Y41" i="1"/>
  <c r="AA41" i="1" s="1"/>
  <c r="V81" i="1"/>
  <c r="Y81" i="1"/>
  <c r="AA81" i="1" s="1"/>
  <c r="V78" i="1"/>
  <c r="Y78" i="1"/>
  <c r="AA78" i="1" s="1"/>
  <c r="V82" i="1"/>
  <c r="Y82" i="1"/>
  <c r="AA82" i="1" s="1"/>
  <c r="V47" i="1"/>
  <c r="Y47" i="1"/>
  <c r="AA47" i="1" s="1"/>
  <c r="V28" i="1"/>
  <c r="Y28" i="1"/>
  <c r="AA28" i="1" s="1"/>
  <c r="V72" i="1"/>
  <c r="Y72" i="1"/>
  <c r="AA72" i="1" s="1"/>
  <c r="V61" i="1"/>
  <c r="Y61" i="1"/>
  <c r="AA61" i="1" s="1"/>
  <c r="V30" i="1"/>
  <c r="Y30" i="1"/>
  <c r="AA30" i="1" s="1"/>
  <c r="V13" i="1"/>
  <c r="Y13" i="1"/>
  <c r="AA13" i="1" s="1"/>
  <c r="V16" i="1"/>
  <c r="Y16" i="1"/>
  <c r="AA16" i="1" s="1"/>
  <c r="V23" i="1"/>
  <c r="Y23" i="1"/>
  <c r="AA23" i="1" s="1"/>
  <c r="V87" i="1"/>
  <c r="Y87" i="1"/>
  <c r="AA87" i="1" s="1"/>
  <c r="V65" i="1"/>
  <c r="Y65" i="1"/>
  <c r="AA65" i="1" s="1"/>
  <c r="V52" i="1"/>
  <c r="Y52" i="1"/>
  <c r="AA52" i="1" s="1"/>
  <c r="V18" i="1"/>
  <c r="Y18" i="1"/>
  <c r="AA18" i="1" s="1"/>
  <c r="V90" i="1"/>
  <c r="Y90" i="1"/>
  <c r="AA90" i="1" s="1"/>
  <c r="V80" i="1"/>
  <c r="Y80" i="1"/>
  <c r="AA80" i="1" s="1"/>
  <c r="V64" i="1"/>
  <c r="Y64" i="1"/>
  <c r="AA64" i="1" s="1"/>
  <c r="V17" i="1"/>
  <c r="Y17" i="1"/>
  <c r="AA17" i="1" s="1"/>
  <c r="V12" i="1"/>
  <c r="Y12" i="1"/>
  <c r="AA12" i="1" s="1"/>
  <c r="V54" i="1"/>
  <c r="Y54" i="1"/>
  <c r="AA54" i="1" s="1"/>
  <c r="V46" i="1"/>
  <c r="Y46" i="1"/>
  <c r="AA46" i="1" s="1"/>
  <c r="V68" i="1"/>
  <c r="Y68" i="1"/>
  <c r="AA68" i="1" s="1"/>
  <c r="V77" i="1"/>
  <c r="Y77" i="1"/>
  <c r="AA77" i="1" s="1"/>
  <c r="V45" i="1"/>
  <c r="Y45" i="1"/>
  <c r="AA45" i="1" s="1"/>
  <c r="V10" i="1"/>
  <c r="Y10" i="1"/>
  <c r="AA10" i="1" s="1"/>
  <c r="V94" i="1"/>
  <c r="Y94" i="1"/>
  <c r="AA94" i="1" s="1"/>
  <c r="V59" i="1"/>
  <c r="Y59" i="1"/>
  <c r="AA59" i="1" s="1"/>
  <c r="V9" i="1"/>
  <c r="Y9" i="1"/>
  <c r="AA9" i="1" s="1"/>
  <c r="V73" i="1"/>
  <c r="Y73" i="1"/>
  <c r="AA73" i="1" s="1"/>
  <c r="V33" i="1"/>
  <c r="E5" i="3"/>
  <c r="Q5" i="1"/>
  <c r="C9" i="4" s="1"/>
  <c r="D6" i="4" s="1"/>
  <c r="U42" i="1"/>
  <c r="V42" i="1" s="1"/>
  <c r="U38" i="1"/>
  <c r="V38" i="1" s="1"/>
  <c r="Y5" i="1" l="1"/>
  <c r="AA22" i="1"/>
  <c r="AA5" i="1" s="1"/>
  <c r="V5" i="1"/>
  <c r="D9" i="4" s="1"/>
  <c r="E6" i="4" s="1"/>
  <c r="E10" i="4" s="1"/>
  <c r="E14" i="4" s="1"/>
  <c r="E17" i="4" s="1"/>
  <c r="C10" i="4"/>
  <c r="C14" i="4" s="1"/>
  <c r="C17" i="4" s="1"/>
  <c r="E11" i="3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7" i="2"/>
  <c r="V28" i="2"/>
  <c r="V29" i="2"/>
  <c r="V31" i="2"/>
  <c r="V32" i="2"/>
  <c r="V33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6" i="2"/>
  <c r="V57" i="2"/>
  <c r="V58" i="2"/>
  <c r="V59" i="2"/>
  <c r="V60" i="2"/>
  <c r="D10" i="4" l="1"/>
  <c r="D14" i="4" s="1"/>
  <c r="F5" i="3"/>
  <c r="E23" i="3"/>
  <c r="E27" i="3" s="1"/>
  <c r="E31" i="3" s="1"/>
  <c r="D17" i="4" l="1"/>
  <c r="E39" i="3"/>
  <c r="L8" i="2" l="1"/>
  <c r="L5" i="2" s="1"/>
  <c r="C18" i="4" s="1"/>
  <c r="O8" i="2"/>
  <c r="L9" i="2"/>
  <c r="O9" i="2"/>
  <c r="T9" i="2" s="1"/>
  <c r="V9" i="2" s="1"/>
  <c r="T8" i="2" l="1"/>
  <c r="O5" i="2"/>
  <c r="Q9" i="2"/>
  <c r="Q8" i="2"/>
  <c r="E7" i="3"/>
  <c r="Q5" i="2" l="1"/>
  <c r="C19" i="4" s="1"/>
  <c r="D18" i="4" s="1"/>
  <c r="D19" i="4"/>
  <c r="V93" i="2"/>
  <c r="V94" i="2" s="1"/>
  <c r="D20" i="4" l="1"/>
  <c r="C20" i="4"/>
  <c r="E13" i="3"/>
  <c r="F7" i="3" s="1"/>
  <c r="E18" i="4"/>
  <c r="E20" i="4" s="1"/>
  <c r="E49" i="3" l="1"/>
  <c r="E43" i="3"/>
</calcChain>
</file>

<file path=xl/sharedStrings.xml><?xml version="1.0" encoding="utf-8"?>
<sst xmlns="http://schemas.openxmlformats.org/spreadsheetml/2006/main" count="1151" uniqueCount="556">
  <si>
    <t>SHY-601</t>
  </si>
  <si>
    <t>SYG-056</t>
  </si>
  <si>
    <t>SHY-618</t>
  </si>
  <si>
    <t>SB-235</t>
  </si>
  <si>
    <t>SL-CR-1</t>
  </si>
  <si>
    <t>SS-10</t>
  </si>
  <si>
    <t>SLH-CP</t>
  </si>
  <si>
    <t>MJ1002</t>
  </si>
  <si>
    <t>SC-9</t>
  </si>
  <si>
    <t>SGL-25</t>
  </si>
  <si>
    <t>高氯化聚乙烯</t>
  </si>
  <si>
    <t>SB-965</t>
  </si>
  <si>
    <t>SH-80</t>
  </si>
  <si>
    <t>SLH-52</t>
  </si>
  <si>
    <t>SC-70</t>
  </si>
  <si>
    <t>SB-970</t>
  </si>
  <si>
    <t>50%SL-R01</t>
  </si>
  <si>
    <t>60%SS-C9</t>
  </si>
  <si>
    <t>68%SLH-70</t>
  </si>
  <si>
    <t>SLQ-60</t>
  </si>
  <si>
    <t>SC-115</t>
  </si>
  <si>
    <t>HN-06</t>
  </si>
  <si>
    <t>HG-07</t>
  </si>
  <si>
    <t>HT-08</t>
  </si>
  <si>
    <t>SLHH-01</t>
  </si>
  <si>
    <t xml:space="preserve">SJLYX-02 </t>
  </si>
  <si>
    <t>50%氯化橡胶树脂液</t>
  </si>
  <si>
    <t>60%C9石油树脂液</t>
  </si>
  <si>
    <t>68%70#氯化石蜡</t>
  </si>
  <si>
    <t xml:space="preserve">Group </t>
  </si>
  <si>
    <t xml:space="preserve">Kode </t>
  </si>
  <si>
    <t xml:space="preserve">Nama Barang </t>
  </si>
  <si>
    <t>in</t>
  </si>
  <si>
    <t>out</t>
  </si>
  <si>
    <t xml:space="preserve">Saldo Akhir </t>
  </si>
  <si>
    <t>No</t>
  </si>
  <si>
    <t xml:space="preserve">Satuan </t>
  </si>
  <si>
    <t xml:space="preserve">Lokasi </t>
  </si>
  <si>
    <t>200KG/桶</t>
  </si>
  <si>
    <t>240KG/桶</t>
  </si>
  <si>
    <t>190KG/桶</t>
  </si>
  <si>
    <t>20KG/桶</t>
  </si>
  <si>
    <t>25KG/桶</t>
  </si>
  <si>
    <t>50KG/桶</t>
  </si>
  <si>
    <t>210KG/桶</t>
  </si>
  <si>
    <t>220KG/桶</t>
  </si>
  <si>
    <t>250KG/桶</t>
  </si>
  <si>
    <t>仓库6
GUDANG 6</t>
  </si>
  <si>
    <t>仓库3
GUDANG 3</t>
  </si>
  <si>
    <t>仓库2
GUDANG 2</t>
  </si>
  <si>
    <t>Price / kg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</si>
  <si>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</si>
  <si>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</si>
  <si>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</si>
  <si>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</si>
  <si>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</si>
  <si>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</si>
  <si>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</si>
  <si>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</si>
  <si>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</si>
  <si>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</si>
  <si>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</si>
  <si>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</si>
  <si>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F-13</t>
  </si>
  <si>
    <t>F-14</t>
  </si>
  <si>
    <t>F-16</t>
  </si>
  <si>
    <t>F-17</t>
  </si>
  <si>
    <t>F-18</t>
  </si>
  <si>
    <t>F-19</t>
  </si>
  <si>
    <t>F-20</t>
  </si>
  <si>
    <t>15KG/桶</t>
  </si>
  <si>
    <t>30KG/桶</t>
  </si>
  <si>
    <t>仓库4
GUDANG 4</t>
  </si>
  <si>
    <t xml:space="preserve">POWDER </t>
  </si>
  <si>
    <t>RESIN</t>
  </si>
  <si>
    <t>Y-01</t>
  </si>
  <si>
    <t>Y-02</t>
  </si>
  <si>
    <t>Y-03</t>
  </si>
  <si>
    <t>Y-04</t>
  </si>
  <si>
    <t>Y-05</t>
  </si>
  <si>
    <t>Y-06</t>
  </si>
  <si>
    <t>Y-07</t>
  </si>
  <si>
    <t>Y-08</t>
  </si>
  <si>
    <t>Y-09</t>
  </si>
  <si>
    <t>Y-10</t>
  </si>
  <si>
    <t>Y-11</t>
  </si>
  <si>
    <t>Y-12</t>
  </si>
  <si>
    <t>Y-13</t>
  </si>
  <si>
    <t>Y-16</t>
  </si>
  <si>
    <t>Y-17</t>
  </si>
  <si>
    <t>LF-110</t>
  </si>
  <si>
    <t>LF-100N</t>
  </si>
  <si>
    <t>LF-SY02</t>
  </si>
  <si>
    <t>LF-PF-01</t>
  </si>
  <si>
    <t xml:space="preserve">PIGMENT </t>
  </si>
  <si>
    <t>10KG/桶</t>
  </si>
  <si>
    <t>Z-01</t>
  </si>
  <si>
    <t>Z-02</t>
  </si>
  <si>
    <t>Z-03</t>
  </si>
  <si>
    <t>Z-05</t>
  </si>
  <si>
    <t>Z-06</t>
  </si>
  <si>
    <t>Z-07</t>
  </si>
  <si>
    <t>Z-08</t>
  </si>
  <si>
    <t>Z-690</t>
  </si>
  <si>
    <t>Z-338</t>
  </si>
  <si>
    <t>Z-502</t>
  </si>
  <si>
    <t>Z-09</t>
  </si>
  <si>
    <t>Z-10</t>
  </si>
  <si>
    <t>Z-11</t>
  </si>
  <si>
    <t>AUXILIARY</t>
  </si>
  <si>
    <t>26KG/桶</t>
  </si>
  <si>
    <t>???</t>
  </si>
  <si>
    <t xml:space="preserve">PERSEDIAAN BAHAN BAKU </t>
  </si>
  <si>
    <t xml:space="preserve">PT GUNUNG SAGARA BUANA </t>
  </si>
  <si>
    <t xml:space="preserve">PER 30 SEPTEMBER 2023 </t>
  </si>
  <si>
    <t>R-01</t>
  </si>
  <si>
    <t>R-02</t>
  </si>
  <si>
    <t>R-03</t>
  </si>
  <si>
    <t>R-04</t>
  </si>
  <si>
    <t>R-05</t>
  </si>
  <si>
    <t>R-06</t>
  </si>
  <si>
    <t>R-07</t>
  </si>
  <si>
    <t>R-08</t>
  </si>
  <si>
    <t>R-09</t>
  </si>
  <si>
    <t>R-10</t>
  </si>
  <si>
    <t>R-11</t>
  </si>
  <si>
    <t>R-12</t>
  </si>
  <si>
    <t>PMA</t>
  </si>
  <si>
    <t>DBE
DIBASIC ESTERR</t>
  </si>
  <si>
    <t>1500号</t>
  </si>
  <si>
    <t>170KG/桶</t>
  </si>
  <si>
    <t>180KG/桶</t>
  </si>
  <si>
    <t>186KG/桶</t>
  </si>
  <si>
    <t>156KG/桶</t>
  </si>
  <si>
    <t>SOLVENT</t>
  </si>
  <si>
    <t>KG</t>
  </si>
  <si>
    <t xml:space="preserve">Nilai Persediaan Barang </t>
  </si>
  <si>
    <t>Jumlah</t>
  </si>
  <si>
    <t>Satuan</t>
  </si>
  <si>
    <t>HG-7001</t>
  </si>
  <si>
    <t xml:space="preserve">HT-8053 </t>
  </si>
  <si>
    <t xml:space="preserve">BX-02 </t>
  </si>
  <si>
    <t>HB-02</t>
  </si>
  <si>
    <t>HX-01</t>
  </si>
  <si>
    <t xml:space="preserve">GS-H7742 </t>
  </si>
  <si>
    <t xml:space="preserve">GS-H7831 </t>
  </si>
  <si>
    <t xml:space="preserve">GS-H7811 </t>
  </si>
  <si>
    <t>GS-B9870</t>
  </si>
  <si>
    <t xml:space="preserve">GS-F1003 </t>
  </si>
  <si>
    <t xml:space="preserve">GS-F1004 </t>
  </si>
  <si>
    <t>GS-F1005</t>
  </si>
  <si>
    <t>GS-F1002</t>
  </si>
  <si>
    <t>GSD8611</t>
  </si>
  <si>
    <t>GSD8622</t>
  </si>
  <si>
    <t>GS-L88-3</t>
  </si>
  <si>
    <t>GS-D8610</t>
  </si>
  <si>
    <t>HT-8061</t>
  </si>
  <si>
    <t>HT-8062</t>
  </si>
  <si>
    <t>CX-03</t>
  </si>
  <si>
    <t>CZ53-31</t>
  </si>
  <si>
    <t>GS-B9720</t>
  </si>
  <si>
    <t>GS-H7851</t>
  </si>
  <si>
    <t>GS-H7720</t>
  </si>
  <si>
    <t>CZ53-32</t>
  </si>
  <si>
    <t>GS-D8630</t>
  </si>
  <si>
    <t>CZ53-33</t>
  </si>
  <si>
    <t>GS-B9880</t>
  </si>
  <si>
    <t>GS-H7711</t>
  </si>
  <si>
    <t>HT-8025</t>
  </si>
  <si>
    <t>HT-8083</t>
  </si>
  <si>
    <t>CZ03-1</t>
  </si>
  <si>
    <t xml:space="preserve">CZ03-1 </t>
  </si>
  <si>
    <t>C04-2</t>
  </si>
  <si>
    <t>65%SS-C9</t>
  </si>
  <si>
    <t>B 组分
Component B</t>
  </si>
  <si>
    <t>B 组分Component B</t>
  </si>
  <si>
    <t>GS-H7742</t>
  </si>
  <si>
    <t>3kg</t>
  </si>
  <si>
    <t>4kg</t>
  </si>
  <si>
    <t>2.5kg</t>
  </si>
  <si>
    <t>10kg</t>
  </si>
  <si>
    <t>16kg</t>
  </si>
  <si>
    <t>25kg</t>
  </si>
  <si>
    <t>20kg</t>
  </si>
  <si>
    <t>18kg</t>
  </si>
  <si>
    <t>20KG</t>
  </si>
  <si>
    <t>25KG</t>
  </si>
  <si>
    <t>kg</t>
  </si>
  <si>
    <t xml:space="preserve">PERSEDIAAN BAHAN JADI </t>
  </si>
  <si>
    <t>KALENG</t>
  </si>
  <si>
    <t>KLG</t>
  </si>
  <si>
    <t>SET</t>
  </si>
  <si>
    <t>Palet UK 110 x 110</t>
  </si>
  <si>
    <t>Palet UK 190 x 90</t>
  </si>
  <si>
    <t>PLT</t>
  </si>
  <si>
    <t xml:space="preserve">PALET </t>
  </si>
  <si>
    <t>UNIT</t>
  </si>
  <si>
    <t>Bagaimana cara hitung HPP nya ?</t>
  </si>
  <si>
    <t>1. Menghitung Bahan Baku yang digunakan, yaitu</t>
  </si>
  <si>
    <t>(Persediaan Awal Bahan Baku + Pembelian Bahan Baku – Persediaan Akhir Bahan Baku)</t>
  </si>
  <si>
    <t>2. Menghitung Total Biaya Produksi, yaitu</t>
  </si>
  <si>
    <t>(Bahan Baku yang digunakan + Biaya Tenaga Kerja Langsung + Biaya Overhead Produksi)</t>
  </si>
  <si>
    <t>3. Menghitung Harga Pokok Produksi, yaitu</t>
  </si>
  <si>
    <t>(Total biaya produksi + Saldo Awal Persediaan Barang – Saldo Akhir Persediaan Barang)</t>
  </si>
  <si>
    <t>4. Menghitung Harga Pokok Penjualan, yaitu</t>
  </si>
  <si>
    <t>(Harga Pokok Produksi + Persediaan Awal Barang Jadi – Persediaan Akhir Barang Jadi)</t>
  </si>
  <si>
    <t xml:space="preserve">Persediaan Awal Bahan Baku </t>
  </si>
  <si>
    <t xml:space="preserve">Persediaan Awal Barang Jadi </t>
  </si>
  <si>
    <t xml:space="preserve">Pembelian Bahan Baku </t>
  </si>
  <si>
    <t xml:space="preserve">Biaya Pengiriman </t>
  </si>
  <si>
    <t xml:space="preserve">Biaya Tenaga Kerja dan Perawatan Mesin </t>
  </si>
  <si>
    <t xml:space="preserve">Persediaan Akhir Bahan Baku </t>
  </si>
  <si>
    <t xml:space="preserve">Persediaan Akhir Barang dalam Proses Produksi </t>
  </si>
  <si>
    <t xml:space="preserve">Persediaan Akhir Barang Jadi </t>
  </si>
  <si>
    <t xml:space="preserve">Persediaan Awal Barang dalam Proses Produksi </t>
  </si>
  <si>
    <t xml:space="preserve">Bahan baku yang digunakan </t>
  </si>
  <si>
    <t xml:space="preserve">Total Biaya Produksi </t>
  </si>
  <si>
    <t xml:space="preserve">Biaya Overhead Produksi </t>
  </si>
  <si>
    <t xml:space="preserve">Harga Pokok Produksi </t>
  </si>
  <si>
    <t xml:space="preserve">Harga Pokok Penjualan </t>
  </si>
  <si>
    <t>Stock awal (Per 1 Ags 2023)</t>
  </si>
  <si>
    <t xml:space="preserve">Mutasi </t>
  </si>
  <si>
    <t>In</t>
  </si>
  <si>
    <t xml:space="preserve">Out </t>
  </si>
  <si>
    <t>Stock  (Per 31 Ags 2023)</t>
  </si>
  <si>
    <t>Harga</t>
  </si>
  <si>
    <t>Per/Kg</t>
  </si>
  <si>
    <t xml:space="preserve">Total </t>
  </si>
  <si>
    <t xml:space="preserve">Bahan Baku Yang Digunakan = </t>
  </si>
  <si>
    <t xml:space="preserve">Total biaya produksi = </t>
  </si>
  <si>
    <t xml:space="preserve">Harga Pokok Produksi = </t>
  </si>
  <si>
    <t xml:space="preserve">HPP = </t>
  </si>
  <si>
    <t xml:space="preserve">Maka HPP Perusahaan Manufaktur tersebut adalah </t>
  </si>
  <si>
    <t xml:space="preserve">Persediaan awal bahan baku </t>
  </si>
  <si>
    <t xml:space="preserve">Pembelian bahan baku </t>
  </si>
  <si>
    <t xml:space="preserve">Persediaan akhir bahan baku </t>
  </si>
  <si>
    <t xml:space="preserve">Biaya pengiriman </t>
  </si>
  <si>
    <t xml:space="preserve">Bahan Baku yang digunakan </t>
  </si>
  <si>
    <t xml:space="preserve">Biaya Tenaga kerja langsung </t>
  </si>
  <si>
    <t xml:space="preserve">Biaya Overhead produksi </t>
  </si>
  <si>
    <t xml:space="preserve">Saldo awal persediaan barang </t>
  </si>
  <si>
    <t xml:space="preserve">Saldo akhir persediaan barang </t>
  </si>
  <si>
    <t xml:space="preserve">Persediaan awal barang jadi </t>
  </si>
  <si>
    <t xml:space="preserve">Persediaan akhir barang jadi </t>
  </si>
  <si>
    <t>Agu</t>
  </si>
  <si>
    <t>Sep</t>
  </si>
  <si>
    <t xml:space="preserve">Okt </t>
  </si>
  <si>
    <t>Nov</t>
  </si>
  <si>
    <t>Des</t>
  </si>
  <si>
    <t>Stock  (Per 30 Sept 2023)</t>
  </si>
  <si>
    <t xml:space="preserve">saldo awal ags </t>
  </si>
  <si>
    <t>saldo akhir sep</t>
  </si>
  <si>
    <t xml:space="preserve">Pembelian BB GL </t>
  </si>
  <si>
    <t>Pembelian BB AJE</t>
  </si>
  <si>
    <t>Biaya Penyusutan Peralatan/Mesin</t>
  </si>
  <si>
    <t xml:space="preserve">
Polyurethane Curing Agent</t>
  </si>
  <si>
    <t>HG-7001 聚氨酯固化剂</t>
  </si>
  <si>
    <t xml:space="preserve">
Epoxy Curing Agent</t>
  </si>
  <si>
    <t xml:space="preserve"> HT-8053环氧固化剂 </t>
  </si>
  <si>
    <t xml:space="preserve">
Floor Paint Curing Agent </t>
  </si>
  <si>
    <t>HT-8053地坪底漆固化剂</t>
  </si>
  <si>
    <t xml:space="preserve">
Polyurethane Thinner</t>
  </si>
  <si>
    <t>BX-02 聚氨酯稀释剂</t>
  </si>
  <si>
    <t>HB-02 聚氨酯稀释剂</t>
  </si>
  <si>
    <t xml:space="preserve">
Epoxy Thinner</t>
  </si>
  <si>
    <t xml:space="preserve">HX-01 环氧稀释剂 </t>
  </si>
  <si>
    <t xml:space="preserve">
Epoxy Mica Iron Intermediate</t>
  </si>
  <si>
    <t xml:space="preserve"> 环氧云铁中间漆</t>
  </si>
  <si>
    <t xml:space="preserve">
Epoxy Zinc Rich Primer</t>
  </si>
  <si>
    <t xml:space="preserve">环氧富锌底漆 </t>
  </si>
  <si>
    <t>环氧富锌底漆</t>
  </si>
  <si>
    <t xml:space="preserve">
Polyurethane Topcoat (RAL1003 Signal Yellow)</t>
  </si>
  <si>
    <t>聚氨酯面漆(RAL1003信号黄)</t>
  </si>
  <si>
    <t xml:space="preserve">
Polyurethane Topcoat (RAL 7030 Stone Grey)</t>
  </si>
  <si>
    <t>聚氨酯面漆(RAL7030石灰色)</t>
  </si>
  <si>
    <t xml:space="preserve">
Solar Heat Reflective Thermal Insulation Primer</t>
  </si>
  <si>
    <t>太阳热反射隔热底漆</t>
  </si>
  <si>
    <t xml:space="preserve">
Solar Heat Reflective Thermal Insulation Intermediate Paint</t>
  </si>
  <si>
    <t xml:space="preserve">太阳热反射隔热中间漆 </t>
  </si>
  <si>
    <t xml:space="preserve">
Solar Heat Reflective Insulation Topcoat(RAL1023)</t>
  </si>
  <si>
    <t>太阳热反射隔热面漆(RAL1023)</t>
  </si>
  <si>
    <t xml:space="preserve">
Thin Steel Structure Fire Retardant Coating（White）</t>
  </si>
  <si>
    <t>薄型钢结构防火涂料（白色）</t>
  </si>
  <si>
    <t xml:space="preserve">
Epoxy Floor Sealing Primer (Transparent)  </t>
  </si>
  <si>
    <t>环氧地坪封闭底漆(透明）</t>
  </si>
  <si>
    <t xml:space="preserve">
Epoxy Floor Intermediate Coating</t>
  </si>
  <si>
    <t>环氧地坪中涂漆</t>
  </si>
  <si>
    <t xml:space="preserve">
Medium Yellow Road Marking Paint  </t>
  </si>
  <si>
    <t>道路中黄划线漆</t>
  </si>
  <si>
    <t xml:space="preserve">
Economical Floor Topcoating (Emerald) </t>
  </si>
  <si>
    <t>经济型地坪面漆（艳绿）</t>
  </si>
  <si>
    <t xml:space="preserve">
Primer Curing Agent</t>
  </si>
  <si>
    <t xml:space="preserve">底漆固化剂   </t>
  </si>
  <si>
    <t xml:space="preserve">
Intermediate Paint Curing Agent</t>
  </si>
  <si>
    <t>中间漆固化剂</t>
  </si>
  <si>
    <t xml:space="preserve">
Alkyd Thinner</t>
  </si>
  <si>
    <t xml:space="preserve">醇酸稀释剂 </t>
  </si>
  <si>
    <t xml:space="preserve">
Alkyd Iron Red Anti Rust Paint</t>
  </si>
  <si>
    <t xml:space="preserve">醇酸铁红防锈漆  </t>
  </si>
  <si>
    <t xml:space="preserve">
Acrylic Aliphatic PU Topcoat (RAL 3001)Signal Red </t>
  </si>
  <si>
    <t>丙烯酸脂肪族聚氨酯面漆 (RAL3001信号红)</t>
  </si>
  <si>
    <t xml:space="preserve">
Alkyd Light Grey Anti-Rust Paint (RAL7035)</t>
  </si>
  <si>
    <t>醇酸浅灰防锈漆 (RAL7035)</t>
  </si>
  <si>
    <t xml:space="preserve">
Epoxy Zinc Rich Primer </t>
  </si>
  <si>
    <t xml:space="preserve">
Epoxy Coal Tar Paint  </t>
  </si>
  <si>
    <t xml:space="preserve">环氧煤沥青漆   </t>
  </si>
  <si>
    <t xml:space="preserve">
Fast Drying Aluminium Enamel Paint</t>
  </si>
  <si>
    <t xml:space="preserve">特白银粉快干磁漆   </t>
  </si>
  <si>
    <t xml:space="preserve">
Epoxy Floor Paint (Bright Green)</t>
  </si>
  <si>
    <t>环氧地坪漆（艳绿）</t>
  </si>
  <si>
    <t xml:space="preserve">
Bright Silver Paint   </t>
  </si>
  <si>
    <t xml:space="preserve">亮白银粉漆 </t>
  </si>
  <si>
    <t xml:space="preserve">Alkyd Medium Grey Anti-Rust Paint </t>
  </si>
  <si>
    <t>醇酸中灰防锈漆（B02）</t>
  </si>
  <si>
    <t xml:space="preserve">
Acrylic PU Anti-Corrosion Topcoat RAL6029 Mint Green     </t>
  </si>
  <si>
    <t>丙烯酸聚氨酯防腐面漆(RAL6029薄荷绿）</t>
  </si>
  <si>
    <t xml:space="preserve">
Epoxy Grey Anti Rust Primer </t>
  </si>
  <si>
    <t xml:space="preserve">环氧灰色防锈底漆 </t>
  </si>
  <si>
    <t xml:space="preserve">
Epoxy Asphalt Curing Agent </t>
  </si>
  <si>
    <t xml:space="preserve">环氧沥青固化剂 </t>
  </si>
  <si>
    <t xml:space="preserve">
Epoxy Floor paint Curing Agent</t>
  </si>
  <si>
    <t xml:space="preserve">环氧地坪面漆固化剂 </t>
  </si>
  <si>
    <t xml:space="preserve">
Alphatic Polyurethane Topcoat (RAL7035 Light Gray） </t>
  </si>
  <si>
    <t>脂肪族聚氨酯面漆(RAL7035浅灰）</t>
  </si>
  <si>
    <t xml:space="preserve">
Alphatic Polyurethane Topcoat (RAL5015 Sky Blue）</t>
  </si>
  <si>
    <t>脂肪族聚氨酯面漆(RAL5015天蓝）</t>
  </si>
  <si>
    <t xml:space="preserve">
Black Alkyd Blended Paint</t>
  </si>
  <si>
    <t xml:space="preserve">醇酸黑色调和漆  </t>
  </si>
  <si>
    <t xml:space="preserve">
Alphatic Polyurethane Topcoat (RAL7001 Silver Gray）</t>
  </si>
  <si>
    <t>脂肪族聚氨酯面漆(RAL7001银灰）</t>
  </si>
  <si>
    <t xml:space="preserve">
Bright Red Alkyd  Topcoat    </t>
  </si>
  <si>
    <t xml:space="preserve">醇酸朱红面漆(R02) </t>
  </si>
  <si>
    <t xml:space="preserve">Alkyd Dark BlueTopcoat  </t>
  </si>
  <si>
    <t xml:space="preserve"> 醇酸深蓝面漆（PB01）</t>
  </si>
  <si>
    <t>Light Yellow Topcoat</t>
  </si>
  <si>
    <t>醇酸深蓝面漆（Y06）</t>
  </si>
  <si>
    <t xml:space="preserve">
Alkyd Medium Gray Topcoat</t>
  </si>
  <si>
    <t xml:space="preserve">醇酸中灰面漆2# </t>
  </si>
  <si>
    <t xml:space="preserve">
Alkyd Silver Gray Enamel Paint   </t>
  </si>
  <si>
    <t xml:space="preserve">醇酸银灰磁漆 (B04) </t>
  </si>
  <si>
    <t xml:space="preserve">
Alkyd Medium Yellow Anti-Rust Paint</t>
  </si>
  <si>
    <t>醇酸中黄防锈漆（Y07）</t>
  </si>
  <si>
    <t xml:space="preserve">
Alkyd Olive YellowAnti Rust Paint (RAL1020)</t>
  </si>
  <si>
    <t>醇酸橄榄黄防锈漆(RAL1020)</t>
  </si>
  <si>
    <t>unit</t>
  </si>
  <si>
    <t>nama barang</t>
  </si>
  <si>
    <t xml:space="preserve">jenis </t>
  </si>
  <si>
    <t>kode</t>
  </si>
  <si>
    <t>no</t>
  </si>
  <si>
    <t>jumlah</t>
  </si>
  <si>
    <t>sat</t>
  </si>
  <si>
    <t>price / kg</t>
  </si>
  <si>
    <t>saldo akhir</t>
  </si>
  <si>
    <t>mutasi</t>
  </si>
  <si>
    <t>stock</t>
  </si>
  <si>
    <t>lok</t>
  </si>
  <si>
    <t xml:space="preserve">PERIODE JAN-DES 2023 </t>
  </si>
  <si>
    <t xml:space="preserve">
Epoxy resin 601X75</t>
  </si>
  <si>
    <t>环氧树脂601-75</t>
  </si>
  <si>
    <t xml:space="preserve">
Silicone resin 1056</t>
  </si>
  <si>
    <t>有机硅高温树脂SM1056</t>
  </si>
  <si>
    <t xml:space="preserve">
Epoxy resin SM618</t>
  </si>
  <si>
    <t>环氧树脂618</t>
  </si>
  <si>
    <t xml:space="preserve">
Acrylic Resin BS2350</t>
  </si>
  <si>
    <t>低羟丙烯酸树脂2350</t>
  </si>
  <si>
    <t xml:space="preserve">
Chlorinated Rubber CR-1</t>
  </si>
  <si>
    <t>氯化橡胶树脂CR-1</t>
  </si>
  <si>
    <t xml:space="preserve">
Petroleum Resin</t>
  </si>
  <si>
    <t>10#色C9石油树脂</t>
  </si>
  <si>
    <t xml:space="preserve">
Chlorinated Paraffin 70#</t>
  </si>
  <si>
    <t>氯化石蜡CP70(粉体)</t>
  </si>
  <si>
    <t xml:space="preserve">
MJ1002 special resin for water-based inorganic zinc-rich coatings</t>
  </si>
  <si>
    <t>水性无机富锌专用底漆树脂</t>
  </si>
  <si>
    <t xml:space="preserve">
Alkyd resin 389-9</t>
  </si>
  <si>
    <t>醇酸树脂389-9(FX-7503)</t>
  </si>
  <si>
    <t xml:space="preserve">
Hydroxy Acrylic Resin 965</t>
  </si>
  <si>
    <t>羟基丙烯酸树脂965</t>
  </si>
  <si>
    <t xml:space="preserve">
Synthetic fatty acid resin 3880</t>
  </si>
  <si>
    <t>合成脂肪酸树脂FX-6502C-80</t>
  </si>
  <si>
    <t xml:space="preserve">
Chlorinated Paraffin </t>
  </si>
  <si>
    <t>52#氯化石蜡(CP52)</t>
  </si>
  <si>
    <t xml:space="preserve">
Hydroxy Alkyd Resin 3370C</t>
  </si>
  <si>
    <t>羟基醇酸树脂3370C</t>
  </si>
  <si>
    <t>70%羟基丙烯酸树脂FX-9012</t>
  </si>
  <si>
    <t xml:space="preserve">
Aspal Pen 60/70</t>
  </si>
  <si>
    <t>60%煤焦沥青</t>
  </si>
  <si>
    <t xml:space="preserve">
Alkyd resin 1155</t>
  </si>
  <si>
    <t>快干醇酸树脂1155</t>
  </si>
  <si>
    <t>TL-75E</t>
  </si>
  <si>
    <t>TDI甲苯二异氰酸酯固化剂(万华)</t>
  </si>
  <si>
    <t xml:space="preserve">
WANNATE® H-100"</t>
  </si>
  <si>
    <t>ADI脂肪族异氰酸酯固化剂H-100</t>
  </si>
  <si>
    <t xml:space="preserve">
POLYAMIDE RESIN 650C</t>
  </si>
  <si>
    <t>聚酰胺环氧固化剂650</t>
  </si>
  <si>
    <t>CHLOROSULFONATED POLYETHYLENE</t>
  </si>
  <si>
    <t>氯磺化聚乙烯</t>
  </si>
  <si>
    <t xml:space="preserve">
POLYVINYL CHLORIDE</t>
  </si>
  <si>
    <t>聚氯乙烯</t>
  </si>
  <si>
    <t xml:space="preserve">
Organic Bentonite DH10-A
</t>
  </si>
  <si>
    <t>有机膨润土</t>
  </si>
  <si>
    <t xml:space="preserve">
Ultrafine mica iron oxide gray GT1050</t>
  </si>
  <si>
    <t>超细云母氧化铁灰</t>
  </si>
  <si>
    <t xml:space="preserve">
Ammonium Polyphosphate (APP  Retardant)</t>
  </si>
  <si>
    <t>聚磷酸铵(APP阻燃剂)</t>
  </si>
  <si>
    <t xml:space="preserve">
Porous Quartz Powder (Silicon Micro Powder</t>
  </si>
  <si>
    <t>多孔石英粉(硅微粉)</t>
  </si>
  <si>
    <t xml:space="preserve">
Superfine Ferrophosphorus Powder 506</t>
  </si>
  <si>
    <t>超细磷铁粉506</t>
  </si>
  <si>
    <t xml:space="preserve">
Zinc Powder</t>
  </si>
  <si>
    <t>锌粉</t>
  </si>
  <si>
    <t xml:space="preserve">
Composite Iron Titanium Powder YN508</t>
  </si>
  <si>
    <t>复合铁钛粉508</t>
  </si>
  <si>
    <t xml:space="preserve">
Composite Iron Oxide Powder YN1101</t>
  </si>
  <si>
    <t>白色防锈粉(复合铁钛粉YN1101)</t>
  </si>
  <si>
    <t xml:space="preserve">
Precipitated Barium Sulfate 1250</t>
  </si>
  <si>
    <t>沉淀硫酸钡</t>
  </si>
  <si>
    <t xml:space="preserve">
Talcum Powder 92150</t>
  </si>
  <si>
    <t>滑石粉1250#</t>
  </si>
  <si>
    <t xml:space="preserve">Calcium Karbonate 800 Mesh (Putih)
</t>
  </si>
  <si>
    <t>重钙 800目（白色）</t>
  </si>
  <si>
    <t xml:space="preserve">
Anti-rust pigment MP1085</t>
  </si>
  <si>
    <t>复合硅酸锌MP1085</t>
  </si>
  <si>
    <t xml:space="preserve">
Zinc Phosphate YN508-A</t>
  </si>
  <si>
    <t>磷酸锌YN508-A</t>
  </si>
  <si>
    <t xml:space="preserve">
Aluminum Hydroxide</t>
  </si>
  <si>
    <t>氢氧化铝</t>
  </si>
  <si>
    <t xml:space="preserve">
Hollow Glass Microspheres GS25</t>
  </si>
  <si>
    <t>空心玻璃微珠G25</t>
  </si>
  <si>
    <t xml:space="preserve">
Hollow Glass Microspheres MZ40</t>
  </si>
  <si>
    <t>空心玻璃微珠MZ40</t>
  </si>
  <si>
    <t xml:space="preserve">
Mica Powder</t>
  </si>
  <si>
    <t>云母粉</t>
  </si>
  <si>
    <t xml:space="preserve">
Graphite Powder
</t>
  </si>
  <si>
    <t>石墨粉</t>
  </si>
  <si>
    <t xml:space="preserve">
Calcined Kaolin Clay</t>
  </si>
  <si>
    <t>煅烧高岭土</t>
  </si>
  <si>
    <t xml:space="preserve">
Iron Oxide Red</t>
  </si>
  <si>
    <t>氧化铁红</t>
  </si>
  <si>
    <t xml:space="preserve">
Iron Oxide Yellow
</t>
  </si>
  <si>
    <t>氧化铁黄</t>
  </si>
  <si>
    <t xml:space="preserve">
Carbon Black</t>
  </si>
  <si>
    <t>碳黑</t>
  </si>
  <si>
    <t xml:space="preserve">
Ultramarine Blue</t>
  </si>
  <si>
    <t>群青</t>
  </si>
  <si>
    <t xml:space="preserve">
Phthalocyanine blue 15:3</t>
  </si>
  <si>
    <t>酞青蓝</t>
  </si>
  <si>
    <t xml:space="preserve">
Phthalocyanine Green 7</t>
  </si>
  <si>
    <t>酞青绿</t>
  </si>
  <si>
    <t xml:space="preserve">
Pigment Red 21</t>
  </si>
  <si>
    <t>永固红F3R</t>
  </si>
  <si>
    <t xml:space="preserve">
Pigment Red 170</t>
  </si>
  <si>
    <t>3132大红粉</t>
  </si>
  <si>
    <t xml:space="preserve">
Medium Chrome Yellow
</t>
  </si>
  <si>
    <t>中铬黄</t>
  </si>
  <si>
    <t xml:space="preserve">
Light Chrome Yellow</t>
  </si>
  <si>
    <t>浅铬黄</t>
  </si>
  <si>
    <t xml:space="preserve">
Lemon Chrome Yellow
</t>
  </si>
  <si>
    <t>柠檬黄</t>
  </si>
  <si>
    <t xml:space="preserve">
Molybdate Chrome Red</t>
  </si>
  <si>
    <t>钼铬红</t>
  </si>
  <si>
    <t xml:space="preserve">
Strontium Chromate Yellow.</t>
  </si>
  <si>
    <t>锶铬黄</t>
  </si>
  <si>
    <t xml:space="preserve">
Rutile Titanium Dioxide SR237</t>
  </si>
  <si>
    <t>金红石型钛白粉R-298</t>
  </si>
  <si>
    <t xml:space="preserve">
Rutile Titanium Dioxide</t>
  </si>
  <si>
    <t>锐钛型钛白粉</t>
  </si>
  <si>
    <t xml:space="preserve">
Aluminum Silver Paste 110</t>
  </si>
  <si>
    <t>铝银浆110</t>
  </si>
  <si>
    <t>铝银浆100N</t>
  </si>
  <si>
    <t xml:space="preserve">
Aluminum Silver Paste 100N</t>
  </si>
  <si>
    <t xml:space="preserve">
Dispersant F215</t>
  </si>
  <si>
    <t>分散剂</t>
  </si>
  <si>
    <t xml:space="preserve">
Defoamer X680</t>
  </si>
  <si>
    <t>消泡剂</t>
  </si>
  <si>
    <t xml:space="preserve">
Leveling agent L358</t>
  </si>
  <si>
    <t>流平剂</t>
  </si>
  <si>
    <t xml:space="preserve">
Adhesion Enhancer</t>
  </si>
  <si>
    <t>附着力促进剂</t>
  </si>
  <si>
    <t xml:space="preserve">
Anti-Sagging Agent"</t>
  </si>
  <si>
    <t>防流挂剂</t>
  </si>
  <si>
    <t xml:space="preserve">
Wetting Agent WR077</t>
  </si>
  <si>
    <t>润湿剂</t>
  </si>
  <si>
    <t xml:space="preserve">
Polyurethane Accelerator T-12</t>
  </si>
  <si>
    <t>聚氨酯催干剂T-12</t>
  </si>
  <si>
    <t xml:space="preserve">
Anti-sagging agent JT-229</t>
  </si>
  <si>
    <t>229聚酰胺腊(6900)</t>
  </si>
  <si>
    <t xml:space="preserve">
High-Efficiency Composite Drying Agent CM-338</t>
  </si>
  <si>
    <t>高效复合催干剂CM-338</t>
  </si>
  <si>
    <t>高效复合催干剂CM-502</t>
  </si>
  <si>
    <t xml:space="preserve">
High-Efficiency Composite Drying Agent CM-502</t>
  </si>
  <si>
    <t xml:space="preserve">
Water-based Additive CF-1008A</t>
  </si>
  <si>
    <t>水助剂CF-1008A</t>
  </si>
  <si>
    <t xml:space="preserve">
Antiskinning Agent JT-704</t>
  </si>
  <si>
    <t>防结皮剂(甲乙酮肟)wo</t>
  </si>
  <si>
    <t xml:space="preserve">
Dioctyl Phthalate Diisononyl Phthalate</t>
  </si>
  <si>
    <t>DOP(邻苯二甲酸二辛酯).DINP(二异壬酯)</t>
  </si>
  <si>
    <t xml:space="preserve">
Xylene</t>
  </si>
  <si>
    <t>二甲苯</t>
  </si>
  <si>
    <t xml:space="preserve">
Sec-butyl acetate</t>
  </si>
  <si>
    <t>仲丁酯</t>
  </si>
  <si>
    <t xml:space="preserve">
1-butanol</t>
  </si>
  <si>
    <t>正丁醇</t>
  </si>
  <si>
    <t xml:space="preserve">
Ethyl Acetate</t>
  </si>
  <si>
    <t>乙酯</t>
  </si>
  <si>
    <t xml:space="preserve">
Cyclohexanone</t>
  </si>
  <si>
    <t>环己酮</t>
  </si>
  <si>
    <t>丁醚</t>
  </si>
  <si>
    <t xml:space="preserve">
Butyl ether</t>
  </si>
  <si>
    <t xml:space="preserve">
Dichloroethane</t>
  </si>
  <si>
    <t>二氯乙烷</t>
  </si>
  <si>
    <t xml:space="preserve">
Solvent Oil 190#</t>
  </si>
  <si>
    <t>190#溶剂油</t>
  </si>
  <si>
    <t>200#溶剂油</t>
  </si>
  <si>
    <t xml:space="preserve">
Solvent Oil 200#</t>
  </si>
  <si>
    <t xml:space="preserve">Kaleng Polos Bulat 1L
</t>
  </si>
  <si>
    <t>包装桶 （1L园罐）</t>
  </si>
  <si>
    <t xml:space="preserve">Kaleng Polos Bulat 4L 
</t>
  </si>
  <si>
    <t>包装桶 （4L园罐）</t>
  </si>
  <si>
    <t xml:space="preserve">Kaleng Segi 3 L
</t>
  </si>
  <si>
    <t>包装桶 （3L方罐</t>
  </si>
  <si>
    <t xml:space="preserve">Kaleng Segi 4 L
</t>
  </si>
  <si>
    <t>包装桶 （4L方罐</t>
  </si>
  <si>
    <t xml:space="preserve">Kaleng Bulat Silver 18 L
</t>
  </si>
  <si>
    <t>包装桶 （18L园桶）</t>
  </si>
  <si>
    <t xml:space="preserve">Pail Can Putih Polos 20 L
</t>
  </si>
  <si>
    <t>包装桶 （20L白桶）</t>
  </si>
  <si>
    <t xml:space="preserve">Pail Can MK Stella 20 L Dark Blue
</t>
  </si>
  <si>
    <t>包装桶 （20L 镀锡桶）</t>
  </si>
  <si>
    <t xml:space="preserve">PERHITUNGAN HPP (HARGA POKOK PENJUALAN) </t>
  </si>
  <si>
    <t>Stock  (Per 31 okt 2023)</t>
  </si>
  <si>
    <t>saldo akhir okt</t>
  </si>
  <si>
    <t xml:space="preserve">Alkyd Bright Green Anti-Rust Paint </t>
  </si>
  <si>
    <t>GS-H7730</t>
  </si>
  <si>
    <t>GS-H7710</t>
  </si>
  <si>
    <t xml:space="preserve">Epoxy Asphalt Topcoat </t>
  </si>
  <si>
    <t xml:space="preserve">Epoxy Iron Red Anti Rust Primer  </t>
  </si>
  <si>
    <t>Thick Epoxy Coal Tar Topcoat</t>
  </si>
  <si>
    <t xml:space="preserve">White Alkyd Topcoat  </t>
  </si>
  <si>
    <t>20%SLHH-01</t>
  </si>
  <si>
    <t>30%SGL-25</t>
  </si>
  <si>
    <t xml:space="preserve">GS-B9880 </t>
  </si>
  <si>
    <t>GS-D8612</t>
  </si>
  <si>
    <t xml:space="preserve">GS-D8630 </t>
  </si>
  <si>
    <t>Polyurethane Topcoat (RAL1018 Zinc Yellow)</t>
  </si>
  <si>
    <t xml:space="preserve">Acrylic PolyurethaneTopcoat (N35 Light Grey)   </t>
  </si>
  <si>
    <t xml:space="preserve">Epoxy Floor Intermediate Coating  </t>
  </si>
  <si>
    <t>Epoxy Floor Paint (RAL7046 Telegrey 2)</t>
  </si>
  <si>
    <t>Polyurethane Topcoat (RAL6029 Mint Green)</t>
  </si>
  <si>
    <t xml:space="preserve">Alkyd Fast Drying Enamel Paint (RAL5007 Brilliant Blue) </t>
  </si>
  <si>
    <t>Alkyd Fast Drying Enamel Paint (RAL7047 Telegrey 4)</t>
  </si>
  <si>
    <t>Polyurethane Topcoat (RAL5012 Light Blue)</t>
  </si>
  <si>
    <t>60%S-A81</t>
  </si>
  <si>
    <t>25 kg</t>
  </si>
  <si>
    <t xml:space="preserve">Belum ada harga </t>
  </si>
  <si>
    <t xml:space="preserve"> </t>
  </si>
  <si>
    <t xml:space="preserve">saldo akhir ags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</si>
</sst>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sz val="9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1" applyNumberFormat="1" applyFont="1"/>
    <xf numFmtId="15" fontId="0" fillId="0" borderId="0" xfId="0" applyNumberFormat="1"/>
    <xf numFmtId="0" fontId="2" fillId="5" borderId="0" xfId="0" applyFont="1" applyFill="1"/>
    <xf numFmtId="164" fontId="2" fillId="5" borderId="0" xfId="1" applyNumberFormat="1" applyFont="1" applyFill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1" applyNumberFormat="1" applyFont="1" applyAlignment="1"/>
    <xf numFmtId="43" fontId="4" fillId="0" borderId="0" xfId="1" applyFont="1" applyAlignment="1"/>
    <xf numFmtId="164" fontId="4" fillId="0" borderId="0" xfId="1" applyNumberFormat="1" applyFont="1" applyAlignment="1"/>
    <xf numFmtId="0" fontId="6" fillId="8" borderId="1" xfId="0" applyFont="1" applyFill="1" applyBorder="1" applyAlignment="1">
      <alignment horizontal="center" vertical="center"/>
    </xf>
    <xf numFmtId="0" fontId="5" fillId="0" borderId="1" xfId="0" applyFont="1" applyBorder="1"/>
    <xf numFmtId="164" fontId="5" fillId="0" borderId="1" xfId="1" applyNumberFormat="1" applyFont="1" applyBorder="1" applyAlignment="1"/>
    <xf numFmtId="164" fontId="5" fillId="0" borderId="1" xfId="0" applyNumberFormat="1" applyFont="1" applyBorder="1"/>
    <xf numFmtId="164" fontId="5" fillId="0" borderId="1" xfId="1" applyNumberFormat="1" applyFont="1" applyFill="1" applyBorder="1" applyAlignment="1"/>
    <xf numFmtId="0" fontId="7" fillId="0" borderId="1" xfId="0" applyFont="1" applyBorder="1"/>
    <xf numFmtId="164" fontId="7" fillId="0" borderId="1" xfId="1" applyNumberFormat="1" applyFont="1" applyBorder="1" applyAlignment="1"/>
    <xf numFmtId="164" fontId="7" fillId="0" borderId="1" xfId="0" applyNumberFormat="1" applyFont="1" applyBorder="1"/>
    <xf numFmtId="0" fontId="7" fillId="0" borderId="0" xfId="0" applyFont="1"/>
    <xf numFmtId="0" fontId="5" fillId="3" borderId="1" xfId="0" applyFont="1" applyFill="1" applyBorder="1"/>
    <xf numFmtId="164" fontId="5" fillId="3" borderId="1" xfId="1" applyNumberFormat="1" applyFont="1" applyFill="1" applyBorder="1" applyAlignment="1"/>
    <xf numFmtId="164" fontId="5" fillId="3" borderId="1" xfId="0" applyNumberFormat="1" applyFont="1" applyFill="1" applyBorder="1"/>
    <xf numFmtId="164" fontId="5" fillId="0" borderId="2" xfId="1" applyNumberFormat="1" applyFont="1" applyBorder="1" applyAlignment="1"/>
    <xf numFmtId="14" fontId="6" fillId="7" borderId="6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0" fontId="3" fillId="0" borderId="0" xfId="0" applyFont="1"/>
    <xf numFmtId="164" fontId="5" fillId="0" borderId="0" xfId="1" applyNumberFormat="1" applyFont="1"/>
    <xf numFmtId="43" fontId="5" fillId="0" borderId="0" xfId="1" applyFont="1"/>
    <xf numFmtId="0" fontId="4" fillId="2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/>
    <xf numFmtId="164" fontId="7" fillId="0" borderId="1" xfId="1" applyNumberFormat="1" applyFont="1" applyFill="1" applyBorder="1" applyAlignment="1"/>
    <xf numFmtId="0" fontId="6" fillId="4" borderId="0" xfId="0" applyFont="1" applyFill="1" applyAlignment="1">
      <alignment horizontal="center"/>
    </xf>
    <xf numFmtId="43" fontId="6" fillId="4" borderId="0" xfId="1" applyFont="1" applyFill="1" applyAlignment="1">
      <alignment horizontal="center"/>
    </xf>
    <xf numFmtId="43" fontId="5" fillId="0" borderId="0" xfId="0" applyNumberFormat="1" applyFont="1"/>
    <xf numFmtId="43" fontId="5" fillId="0" borderId="2" xfId="1" applyFont="1" applyBorder="1"/>
    <xf numFmtId="0" fontId="5" fillId="0" borderId="2" xfId="0" applyFont="1" applyBorder="1"/>
    <xf numFmtId="0" fontId="4" fillId="6" borderId="0" xfId="0" applyFont="1" applyFill="1"/>
    <xf numFmtId="43" fontId="4" fillId="6" borderId="0" xfId="1" applyFont="1" applyFill="1"/>
    <xf numFmtId="43" fontId="5" fillId="0" borderId="0" xfId="1" applyFont="1" applyBorder="1"/>
    <xf numFmtId="0" fontId="5" fillId="6" borderId="0" xfId="0" applyFont="1" applyFill="1"/>
    <xf numFmtId="0" fontId="4" fillId="0" borderId="1" xfId="0" applyFont="1" applyBorder="1"/>
    <xf numFmtId="164" fontId="4" fillId="0" borderId="1" xfId="1" applyNumberFormat="1" applyFont="1" applyBorder="1" applyAlignment="1"/>
    <xf numFmtId="164" fontId="4" fillId="6" borderId="0" xfId="1" applyNumberFormat="1" applyFont="1" applyFill="1"/>
    <xf numFmtId="38" fontId="5" fillId="0" borderId="1" xfId="1" applyNumberFormat="1" applyFont="1" applyFill="1" applyBorder="1" applyAlignment="1"/>
    <xf numFmtId="38" fontId="7" fillId="0" borderId="1" xfId="1" applyNumberFormat="1" applyFont="1" applyFill="1" applyBorder="1" applyAlignment="1"/>
    <xf numFmtId="38" fontId="7" fillId="0" borderId="1" xfId="1" applyNumberFormat="1" applyFont="1" applyBorder="1" applyAlignment="1"/>
    <xf numFmtId="38" fontId="5" fillId="0" borderId="1" xfId="1" applyNumberFormat="1" applyFont="1" applyBorder="1" applyAlignment="1"/>
    <xf numFmtId="38" fontId="5" fillId="3" borderId="1" xfId="1" applyNumberFormat="1" applyFont="1" applyFill="1" applyBorder="1" applyAlignment="1"/>
    <xf numFmtId="0" fontId="5" fillId="3" borderId="0" xfId="0" applyFont="1" applyFill="1"/>
    <xf numFmtId="0" fontId="7" fillId="3" borderId="1" xfId="0" applyFont="1" applyFill="1" applyBorder="1"/>
    <xf numFmtId="164" fontId="7" fillId="3" borderId="1" xfId="0" applyNumberFormat="1" applyFont="1" applyFill="1" applyBorder="1"/>
    <xf numFmtId="164" fontId="7" fillId="3" borderId="1" xfId="1" applyNumberFormat="1" applyFont="1" applyFill="1" applyBorder="1" applyAlignment="1"/>
    <xf numFmtId="38" fontId="7" fillId="3" borderId="1" xfId="1" applyNumberFormat="1" applyFont="1" applyFill="1" applyBorder="1" applyAlignment="1"/>
    <xf numFmtId="0" fontId="7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164" fontId="6" fillId="8" borderId="1" xfId="1" applyNumberFormat="1" applyFont="1" applyFill="1" applyBorder="1" applyAlignment="1">
      <alignment horizontal="center" vertical="center"/>
    </xf>
    <xf numFmtId="164" fontId="6" fillId="5" borderId="1" xfId="1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6990-0CDA-4243-A3ED-FC80BA17F7AC}">
  <sheetPr codeName="Sheet3"/>
  <dimension ref="A1:G31"/>
  <sheetViews>
    <sheetView showGridLines="0" workbookViewId="0">
      <pane ySplit="5" topLeftCell="A6" activePane="bottomLeft" state="frozen"/>
      <selection pane="bottomLeft" activeCell="D21" sqref="D21"/>
    </sheetView>
  </sheetViews>
  <sheetFormatPr defaultRowHeight="12" x14ac:dyDescent="0.2"/>
  <cols>
    <col min="1" max="1" width="4.85546875" style="8" customWidth="1"/>
    <col min="2" max="2" width="33.7109375" style="8" customWidth="1"/>
    <col min="3" max="3" width="17" style="29" customWidth="1"/>
    <col min="4" max="4" width="21" style="29" bestFit="1" customWidth="1"/>
    <col min="5" max="7" width="17" style="8" customWidth="1"/>
    <col min="8" max="16384" width="9.140625" style="8"/>
  </cols>
  <sheetData>
    <row r="1" spans="1:7" ht="14.25" x14ac:dyDescent="0.25">
      <c r="A1" s="27" t="s">
        <v>113</v>
      </c>
    </row>
    <row r="2" spans="1:7" ht="14.25" x14ac:dyDescent="0.25">
      <c r="A2" s="27" t="s">
        <v>528</v>
      </c>
    </row>
    <row r="3" spans="1:7" ht="14.25" x14ac:dyDescent="0.25">
      <c r="A3" s="27" t="s">
        <v>356</v>
      </c>
    </row>
    <row r="5" spans="1:7" s="7" customFormat="1" x14ac:dyDescent="0.2">
      <c r="A5" s="36"/>
      <c r="B5" s="36"/>
      <c r="C5" s="37" t="s">
        <v>244</v>
      </c>
      <c r="D5" s="37" t="s">
        <v>245</v>
      </c>
      <c r="E5" s="36" t="s">
        <v>246</v>
      </c>
      <c r="F5" s="36" t="s">
        <v>247</v>
      </c>
      <c r="G5" s="36" t="s">
        <v>248</v>
      </c>
    </row>
    <row r="6" spans="1:7" x14ac:dyDescent="0.2">
      <c r="A6" s="8" t="s">
        <v>233</v>
      </c>
      <c r="C6" s="29">
        <f>'persediaan bahan baku'!L5</f>
        <v>2455277090.949173</v>
      </c>
      <c r="D6" s="29">
        <f>C9</f>
        <v>1988449946.8687644</v>
      </c>
      <c r="E6" s="38">
        <f>D9</f>
        <v>2776629122.1007919</v>
      </c>
    </row>
    <row r="7" spans="1:7" x14ac:dyDescent="0.2">
      <c r="A7" s="8" t="s">
        <v>234</v>
      </c>
      <c r="C7" s="29">
        <f>C31</f>
        <v>508996950</v>
      </c>
      <c r="D7" s="29">
        <f>D31</f>
        <v>3102001644.4000001</v>
      </c>
      <c r="E7" s="38">
        <f>E31</f>
        <v>4729604159.8000002</v>
      </c>
    </row>
    <row r="8" spans="1:7" x14ac:dyDescent="0.2">
      <c r="A8" s="8" t="s">
        <v>236</v>
      </c>
      <c r="C8" s="29">
        <v>0</v>
      </c>
      <c r="D8" s="29">
        <v>0</v>
      </c>
      <c r="E8" s="29">
        <v>18000000</v>
      </c>
    </row>
    <row r="9" spans="1:7" x14ac:dyDescent="0.2">
      <c r="A9" s="8" t="s">
        <v>235</v>
      </c>
      <c r="C9" s="39">
        <f>'persediaan bahan baku'!Q5</f>
        <v>1988449946.8687644</v>
      </c>
      <c r="D9" s="39">
        <f>'persediaan bahan baku'!V5</f>
        <v>2776629122.1007919</v>
      </c>
      <c r="E9" s="39"/>
      <c r="F9" s="40"/>
      <c r="G9" s="40"/>
    </row>
    <row r="10" spans="1:7" x14ac:dyDescent="0.2">
      <c r="A10" s="44"/>
      <c r="B10" s="41" t="s">
        <v>237</v>
      </c>
      <c r="C10" s="42">
        <f>C6+C7+C8-C9</f>
        <v>975824094.08040857</v>
      </c>
      <c r="D10" s="42">
        <f>D6+D7+D8-D9</f>
        <v>2313822469.1679726</v>
      </c>
      <c r="E10" s="42">
        <f>E6+E7+E8-E9</f>
        <v>7524233281.9007921</v>
      </c>
      <c r="F10" s="41"/>
      <c r="G10" s="41"/>
    </row>
    <row r="11" spans="1:7" x14ac:dyDescent="0.2">
      <c r="A11" s="8" t="s">
        <v>238</v>
      </c>
      <c r="C11" s="29">
        <v>102481386</v>
      </c>
      <c r="D11" s="29">
        <v>51941666</v>
      </c>
    </row>
    <row r="12" spans="1:7" x14ac:dyDescent="0.2">
      <c r="A12" s="8" t="s">
        <v>239</v>
      </c>
      <c r="C12" s="43">
        <v>7899141</v>
      </c>
      <c r="D12" s="43">
        <v>14871617</v>
      </c>
    </row>
    <row r="13" spans="1:7" x14ac:dyDescent="0.2">
      <c r="A13" s="8" t="s">
        <v>254</v>
      </c>
      <c r="C13" s="39"/>
      <c r="D13" s="39">
        <v>10804529.944468755</v>
      </c>
      <c r="E13" s="40"/>
      <c r="F13" s="40"/>
      <c r="G13" s="40"/>
    </row>
    <row r="14" spans="1:7" x14ac:dyDescent="0.2">
      <c r="A14" s="44"/>
      <c r="B14" s="41" t="s">
        <v>216</v>
      </c>
      <c r="C14" s="42">
        <f>C10+C11+C12</f>
        <v>1086204621.0804086</v>
      </c>
      <c r="D14" s="42">
        <f>D10+D11+D12+D13</f>
        <v>2391440282.1124415</v>
      </c>
      <c r="E14" s="42">
        <f>E10+E11+E12+E13</f>
        <v>7524233281.9007921</v>
      </c>
      <c r="F14" s="41"/>
      <c r="G14" s="41"/>
    </row>
    <row r="15" spans="1:7" x14ac:dyDescent="0.2">
      <c r="A15" s="8" t="s">
        <v>240</v>
      </c>
      <c r="C15" s="29">
        <v>0</v>
      </c>
      <c r="D15" s="29">
        <v>0</v>
      </c>
    </row>
    <row r="16" spans="1:7" x14ac:dyDescent="0.2">
      <c r="A16" s="8" t="s">
        <v>241</v>
      </c>
      <c r="C16" s="39">
        <v>0</v>
      </c>
      <c r="D16" s="39">
        <v>0</v>
      </c>
      <c r="E16" s="40"/>
      <c r="F16" s="40"/>
      <c r="G16" s="40"/>
    </row>
    <row r="17" spans="1:7" x14ac:dyDescent="0.2">
      <c r="A17" s="44"/>
      <c r="B17" s="41" t="s">
        <v>218</v>
      </c>
      <c r="C17" s="42">
        <f>C14+C15-C16</f>
        <v>1086204621.0804086</v>
      </c>
      <c r="D17" s="42">
        <f>D14+D15-D16</f>
        <v>2391440282.1124415</v>
      </c>
      <c r="E17" s="42">
        <f>E14+E15-E16</f>
        <v>7524233281.9007921</v>
      </c>
      <c r="F17" s="41"/>
      <c r="G17" s="41"/>
    </row>
    <row r="18" spans="1:7" x14ac:dyDescent="0.2">
      <c r="A18" s="8" t="s">
        <v>242</v>
      </c>
      <c r="C18" s="29">
        <f>'persediaan barang jadi '!L5</f>
        <v>1453160407.1399999</v>
      </c>
      <c r="D18" s="29">
        <f>C19</f>
        <v>1271566590.2</v>
      </c>
      <c r="E18" s="38">
        <f>D19</f>
        <v>2643334397.4099998</v>
      </c>
    </row>
    <row r="19" spans="1:7" x14ac:dyDescent="0.2">
      <c r="A19" s="8" t="s">
        <v>243</v>
      </c>
      <c r="C19" s="39">
        <f>'persediaan barang jadi '!Q5</f>
        <v>1271566590.2</v>
      </c>
      <c r="D19" s="39">
        <f>'persediaan barang jadi '!V5</f>
        <v>2643334397.4099998</v>
      </c>
      <c r="E19" s="39"/>
      <c r="F19" s="40"/>
      <c r="G19" s="40"/>
    </row>
    <row r="20" spans="1:7" x14ac:dyDescent="0.2">
      <c r="A20" s="44"/>
      <c r="B20" s="41" t="s">
        <v>219</v>
      </c>
      <c r="C20" s="42">
        <f>C17+C18-C19</f>
        <v>1267798438.0204084</v>
      </c>
      <c r="D20" s="42">
        <f>D17+D18-D19</f>
        <v>1019672474.902442</v>
      </c>
      <c r="E20" s="42">
        <f>E17+E18-E19</f>
        <v>10167567679.310791</v>
      </c>
      <c r="F20" s="41"/>
      <c r="G20" s="41"/>
    </row>
    <row r="28" spans="1:7" x14ac:dyDescent="0.2">
      <c r="B28" s="7" t="s">
        <v>252</v>
      </c>
      <c r="C28" s="29">
        <v>126000000</v>
      </c>
      <c r="D28" s="29">
        <v>854657624.39999998</v>
      </c>
      <c r="E28" s="29">
        <v>3324029001.8000002</v>
      </c>
    </row>
    <row r="29" spans="1:7" x14ac:dyDescent="0.2">
      <c r="B29" s="7" t="s">
        <v>253</v>
      </c>
      <c r="C29" s="29">
        <v>382996950</v>
      </c>
      <c r="D29" s="29">
        <v>2247344020</v>
      </c>
      <c r="E29" s="29">
        <v>1405575158</v>
      </c>
    </row>
    <row r="31" spans="1:7" x14ac:dyDescent="0.2">
      <c r="C31" s="29">
        <f>SUM(C28:C30)</f>
        <v>508996950</v>
      </c>
      <c r="D31" s="29">
        <f>SUM(D28:D30)</f>
        <v>3102001644.4000001</v>
      </c>
      <c r="E31" s="38">
        <f>SUM(E28:E30)</f>
        <v>4729604159.8000002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73B5-3C31-4C6B-8F3E-7F2A4B460EA8}">
  <sheetPr codeName="Sheet1"/>
  <dimension ref="A1:AA259"/>
  <sheetViews>
    <sheetView showGridLines="0" tabSelected="1" workbookViewId="0">
      <pane xSplit="4" ySplit="7" topLeftCell="M20" activePane="bottomRight" state="frozen"/>
      <selection pane="topRight" activeCell="E1" sqref="E1"/>
      <selection pane="bottomLeft" activeCell="A8" sqref="A8"/>
      <selection pane="bottomRight" activeCell="D15" sqref="D15"/>
    </sheetView>
  </sheetViews>
  <sheetFormatPr defaultRowHeight="12" x14ac:dyDescent="0.2"/>
  <cols>
    <col min="1" max="1" width="4.42578125" style="8" bestFit="1" customWidth="1"/>
    <col min="2" max="2" width="11.140625" style="8" bestFit="1" customWidth="1"/>
    <col min="3" max="3" width="10.42578125" style="8" bestFit="1" customWidth="1"/>
    <col min="4" max="4" width="51.28515625" style="8" bestFit="1" customWidth="1"/>
    <col min="5" max="5" width="22.140625" style="8" customWidth="1"/>
    <col min="6" max="6" width="20" style="8" bestFit="1" customWidth="1"/>
    <col min="7" max="7" width="14.5703125" style="8" customWidth="1"/>
    <col min="8" max="8" width="7.5703125" style="8" customWidth="1"/>
    <col min="9" max="9" width="7.28515625" style="8" customWidth="1"/>
    <col min="10" max="11" width="9.5703125" style="8" customWidth="1"/>
    <col min="12" max="12" width="18.42578125" style="8" bestFit="1" customWidth="1"/>
    <col min="13" max="14" width="9.5703125" style="8" customWidth="1"/>
    <col min="15" max="16" width="11" style="8" customWidth="1"/>
    <col min="17" max="17" width="18.42578125" style="8" bestFit="1" customWidth="1"/>
    <col min="18" max="19" width="9.5703125" style="8" customWidth="1"/>
    <col min="20" max="20" width="12.140625" style="8" customWidth="1"/>
    <col min="21" max="21" width="15.7109375" style="28" customWidth="1"/>
    <col min="22" max="22" width="16.7109375" style="28" customWidth="1"/>
    <col min="23" max="24" width="9" style="8" customWidth="1"/>
    <col min="25" max="26" width="13.140625" style="8" customWidth="1"/>
    <col min="27" max="27" width="17.42578125" style="28" customWidth="1"/>
    <col min="28" max="16384" width="9.140625" style="8"/>
  </cols>
  <sheetData>
    <row r="1" spans="1:27" x14ac:dyDescent="0.2">
      <c r="A1" s="7" t="s">
        <v>112</v>
      </c>
    </row>
    <row r="2" spans="1:27" x14ac:dyDescent="0.2">
      <c r="A2" s="7" t="s">
        <v>113</v>
      </c>
    </row>
    <row r="3" spans="1:27" x14ac:dyDescent="0.2">
      <c r="A3" s="7" t="s">
        <v>114</v>
      </c>
    </row>
    <row r="4" spans="1:27" x14ac:dyDescent="0.2">
      <c r="L4" s="8" t="s">
        <v>250</v>
      </c>
      <c r="Q4" s="8" t="s">
        <v>555</v>
      </c>
      <c r="V4" s="8" t="s">
        <v>251</v>
      </c>
      <c r="AA4" s="28" t="s">
        <v>530</v>
      </c>
    </row>
    <row r="5" spans="1:27" x14ac:dyDescent="0.2">
      <c r="J5" s="8">
        <f>SUBTOTAL(9,J8:J108)</f>
        <v>6710</v>
      </c>
      <c r="L5" s="42">
        <f>SUBTOTAL(9,L8:L104)</f>
        <v>2455277090.949173</v>
      </c>
      <c r="O5" s="8">
        <f>SUBTOTAL(9,O8:O108)</f>
        <v>6338</v>
      </c>
      <c r="Q5" s="42">
        <f>SUBTOTAL(9,Q8:Q104)</f>
        <v>1988449946.8687644</v>
      </c>
      <c r="T5" s="8">
        <f>SUBTOTAL(9,T8:T108)</f>
        <v>9991</v>
      </c>
      <c r="V5" s="47">
        <f>SUBTOTAL(9,V8:V129)</f>
        <v>2776629122.1007919</v>
      </c>
      <c r="Y5" s="8">
        <f>SUBTOTAL(9,Y8:Y108)</f>
        <v>9281</v>
      </c>
      <c r="AA5" s="47">
        <f>SUBTOTAL(9,AA8:AA129)</f>
        <v>182806416.66666666</v>
      </c>
    </row>
    <row r="6" spans="1:27" s="32" customFormat="1" ht="37.5" customHeight="1" x14ac:dyDescent="0.25">
      <c r="A6" s="59" t="s">
        <v>35</v>
      </c>
      <c r="B6" s="59" t="s">
        <v>29</v>
      </c>
      <c r="C6" s="59" t="s">
        <v>30</v>
      </c>
      <c r="D6" s="59" t="s">
        <v>31</v>
      </c>
      <c r="E6" s="60"/>
      <c r="F6" s="59" t="s">
        <v>37</v>
      </c>
      <c r="G6" s="59" t="s">
        <v>36</v>
      </c>
      <c r="H6" s="59" t="s">
        <v>137</v>
      </c>
      <c r="I6" s="59" t="s">
        <v>138</v>
      </c>
      <c r="J6" s="62" t="s">
        <v>220</v>
      </c>
      <c r="K6" s="31" t="s">
        <v>225</v>
      </c>
      <c r="L6" s="31" t="s">
        <v>227</v>
      </c>
      <c r="M6" s="63" t="s">
        <v>221</v>
      </c>
      <c r="N6" s="64"/>
      <c r="O6" s="62" t="s">
        <v>224</v>
      </c>
      <c r="P6" s="31" t="s">
        <v>225</v>
      </c>
      <c r="Q6" s="31" t="s">
        <v>227</v>
      </c>
      <c r="R6" s="63" t="s">
        <v>221</v>
      </c>
      <c r="S6" s="64"/>
      <c r="T6" s="62" t="s">
        <v>249</v>
      </c>
      <c r="U6" s="65" t="s">
        <v>50</v>
      </c>
      <c r="V6" s="65" t="s">
        <v>34</v>
      </c>
      <c r="W6" s="59" t="s">
        <v>221</v>
      </c>
      <c r="X6" s="59"/>
      <c r="Y6" s="62" t="s">
        <v>529</v>
      </c>
      <c r="Z6" s="65" t="s">
        <v>50</v>
      </c>
      <c r="AA6" s="65" t="s">
        <v>34</v>
      </c>
    </row>
    <row r="7" spans="1:27" s="32" customFormat="1" ht="27" customHeight="1" x14ac:dyDescent="0.25">
      <c r="A7" s="59"/>
      <c r="B7" s="59"/>
      <c r="C7" s="59"/>
      <c r="D7" s="59"/>
      <c r="E7" s="61"/>
      <c r="F7" s="59"/>
      <c r="G7" s="59"/>
      <c r="H7" s="59"/>
      <c r="I7" s="59"/>
      <c r="J7" s="62"/>
      <c r="K7" s="33" t="s">
        <v>226</v>
      </c>
      <c r="L7" s="33" t="s">
        <v>226</v>
      </c>
      <c r="M7" s="30" t="s">
        <v>222</v>
      </c>
      <c r="N7" s="30" t="s">
        <v>223</v>
      </c>
      <c r="O7" s="62"/>
      <c r="P7" s="33" t="s">
        <v>226</v>
      </c>
      <c r="Q7" s="33" t="s">
        <v>226</v>
      </c>
      <c r="R7" s="30" t="s">
        <v>222</v>
      </c>
      <c r="S7" s="30" t="s">
        <v>223</v>
      </c>
      <c r="T7" s="62"/>
      <c r="U7" s="65"/>
      <c r="V7" s="65"/>
      <c r="W7" s="30" t="s">
        <v>222</v>
      </c>
      <c r="X7" s="30" t="s">
        <v>223</v>
      </c>
      <c r="Y7" s="62"/>
      <c r="Z7" s="65"/>
      <c r="AA7" s="65"/>
    </row>
    <row r="8" spans="1:27" x14ac:dyDescent="0.2">
      <c r="A8" s="13">
        <v>1</v>
      </c>
      <c r="B8" s="45" t="s">
        <v>74</v>
      </c>
      <c r="C8" s="45" t="s">
        <v>0</v>
      </c>
      <c r="D8" s="13" t="s">
        <v>357</v>
      </c>
      <c r="E8" s="13" t="s">
        <v>358</v>
      </c>
      <c r="F8" s="13" t="s">
        <v>47</v>
      </c>
      <c r="G8" s="13" t="s">
        <v>38</v>
      </c>
      <c r="H8" s="13">
        <v>200</v>
      </c>
      <c r="I8" s="13" t="s">
        <v>135</v>
      </c>
      <c r="J8" s="13">
        <v>45</v>
      </c>
      <c r="K8" s="14">
        <v>27481.02</v>
      </c>
      <c r="L8" s="15">
        <f>(K8*H8)*J8</f>
        <v>247329180</v>
      </c>
      <c r="M8" s="13">
        <v>0</v>
      </c>
      <c r="N8" s="13">
        <v>16</v>
      </c>
      <c r="O8" s="13">
        <f>J8+M8-N8</f>
        <v>29</v>
      </c>
      <c r="P8" s="14">
        <v>27481.02</v>
      </c>
      <c r="Q8" s="15">
        <f>(H8*P8)*O8</f>
        <v>159389916</v>
      </c>
      <c r="R8" s="13">
        <v>0</v>
      </c>
      <c r="S8" s="13">
        <v>7</v>
      </c>
      <c r="T8" s="13">
        <f>O8+R8-S8</f>
        <v>22</v>
      </c>
      <c r="U8" s="14">
        <v>27481.02</v>
      </c>
      <c r="V8" s="14">
        <f>(U8*H8)*T8</f>
        <v>120916488</v>
      </c>
      <c r="W8" s="13"/>
      <c r="X8" s="13"/>
      <c r="Y8" s="13">
        <f>T8+W8-X8</f>
        <v>22</v>
      </c>
      <c r="Z8" s="13"/>
      <c r="AA8" s="34">
        <f>(Y8*H8)*Z8</f>
        <v>0</v>
      </c>
    </row>
    <row r="9" spans="1:27" x14ac:dyDescent="0.2">
      <c r="A9" s="13">
        <v>2</v>
      </c>
      <c r="B9" s="45" t="s">
        <v>74</v>
      </c>
      <c r="C9" s="45" t="s">
        <v>1</v>
      </c>
      <c r="D9" s="13" t="s">
        <v>359</v>
      </c>
      <c r="E9" s="13" t="s">
        <v>360</v>
      </c>
      <c r="F9" s="13" t="s">
        <v>47</v>
      </c>
      <c r="G9" s="13" t="s">
        <v>38</v>
      </c>
      <c r="H9" s="13">
        <v>200</v>
      </c>
      <c r="I9" s="13" t="s">
        <v>135</v>
      </c>
      <c r="J9" s="13">
        <v>3</v>
      </c>
      <c r="K9" s="14">
        <v>89429.759999999995</v>
      </c>
      <c r="L9" s="15">
        <f t="shared" ref="L9:L72" si="0">(K9*H9)*J9</f>
        <v>53657856</v>
      </c>
      <c r="M9" s="13">
        <v>0</v>
      </c>
      <c r="N9" s="13">
        <v>0</v>
      </c>
      <c r="O9" s="45">
        <f>J9+M9-N9</f>
        <v>3</v>
      </c>
      <c r="P9" s="46">
        <v>89429.759999999995</v>
      </c>
      <c r="Q9" s="15">
        <f>(H9*P9)*O9</f>
        <v>53657856</v>
      </c>
      <c r="R9" s="13">
        <v>0</v>
      </c>
      <c r="S9" s="13">
        <v>0</v>
      </c>
      <c r="T9" s="13">
        <f>O9+R9-S9</f>
        <v>3</v>
      </c>
      <c r="U9" s="14">
        <v>89429.759999999995</v>
      </c>
      <c r="V9" s="14">
        <f t="shared" ref="V9:V72" si="1">(U9*H9)*T9</f>
        <v>53657856</v>
      </c>
      <c r="W9" s="13"/>
      <c r="X9" s="13"/>
      <c r="Y9" s="13">
        <f t="shared" ref="Y9:Y72" si="2">T9+W9-X9</f>
        <v>3</v>
      </c>
      <c r="Z9" s="13"/>
      <c r="AA9" s="34">
        <f>(Y9*H9)*Z9</f>
        <v>0</v>
      </c>
    </row>
    <row r="10" spans="1:27" x14ac:dyDescent="0.2">
      <c r="A10" s="13">
        <v>3</v>
      </c>
      <c r="B10" s="45" t="s">
        <v>74</v>
      </c>
      <c r="C10" s="45" t="s">
        <v>2</v>
      </c>
      <c r="D10" s="13" t="s">
        <v>361</v>
      </c>
      <c r="E10" s="13" t="s">
        <v>362</v>
      </c>
      <c r="F10" s="13" t="s">
        <v>47</v>
      </c>
      <c r="G10" s="13" t="s">
        <v>39</v>
      </c>
      <c r="H10" s="13">
        <v>240</v>
      </c>
      <c r="I10" s="13" t="s">
        <v>135</v>
      </c>
      <c r="J10" s="13">
        <v>8</v>
      </c>
      <c r="K10" s="14">
        <v>30741.48</v>
      </c>
      <c r="L10" s="15">
        <f t="shared" si="0"/>
        <v>59023641.600000001</v>
      </c>
      <c r="M10" s="13">
        <v>0</v>
      </c>
      <c r="N10" s="13">
        <v>4</v>
      </c>
      <c r="O10" s="45">
        <f t="shared" ref="O10:O73" si="3">J10+M10-N10</f>
        <v>4</v>
      </c>
      <c r="P10" s="46">
        <v>30741.48</v>
      </c>
      <c r="Q10" s="15">
        <f t="shared" ref="Q10:Q73" si="4">(H10*P10)*O10</f>
        <v>29511820.800000001</v>
      </c>
      <c r="R10" s="13">
        <v>0</v>
      </c>
      <c r="S10" s="13">
        <v>0</v>
      </c>
      <c r="T10" s="13">
        <f t="shared" ref="T10:T73" si="5">O10+R10-S10</f>
        <v>4</v>
      </c>
      <c r="U10" s="14">
        <v>30741.48</v>
      </c>
      <c r="V10" s="14">
        <f t="shared" si="1"/>
        <v>29511820.800000001</v>
      </c>
      <c r="W10" s="13"/>
      <c r="X10" s="13"/>
      <c r="Y10" s="13">
        <f t="shared" si="2"/>
        <v>4</v>
      </c>
      <c r="Z10" s="13"/>
      <c r="AA10" s="34">
        <f t="shared" ref="AA10:AA73" si="6">(Y10*H10)*Z10</f>
        <v>0</v>
      </c>
    </row>
    <row r="11" spans="1:27" x14ac:dyDescent="0.2">
      <c r="A11" s="13">
        <v>4</v>
      </c>
      <c r="B11" s="45" t="s">
        <v>74</v>
      </c>
      <c r="C11" s="45" t="s">
        <v>3</v>
      </c>
      <c r="D11" s="13" t="s">
        <v>363</v>
      </c>
      <c r="E11" s="13" t="s">
        <v>364</v>
      </c>
      <c r="F11" s="13" t="s">
        <v>47</v>
      </c>
      <c r="G11" s="13" t="s">
        <v>40</v>
      </c>
      <c r="H11" s="13">
        <v>190</v>
      </c>
      <c r="I11" s="13" t="s">
        <v>135</v>
      </c>
      <c r="J11" s="13">
        <v>4</v>
      </c>
      <c r="K11" s="14">
        <v>26083.68</v>
      </c>
      <c r="L11" s="15">
        <f t="shared" si="0"/>
        <v>19823596.800000001</v>
      </c>
      <c r="M11" s="13">
        <v>0</v>
      </c>
      <c r="N11" s="13">
        <v>0</v>
      </c>
      <c r="O11" s="45">
        <f t="shared" si="3"/>
        <v>4</v>
      </c>
      <c r="P11" s="46">
        <v>26083.68</v>
      </c>
      <c r="Q11" s="15">
        <f t="shared" si="4"/>
        <v>19823596.800000001</v>
      </c>
      <c r="R11" s="13">
        <v>0</v>
      </c>
      <c r="S11" s="13">
        <v>4</v>
      </c>
      <c r="T11" s="13">
        <f t="shared" si="5"/>
        <v>0</v>
      </c>
      <c r="U11" s="14">
        <v>26083.68</v>
      </c>
      <c r="V11" s="14">
        <f t="shared" si="1"/>
        <v>0</v>
      </c>
      <c r="W11" s="13"/>
      <c r="X11" s="13"/>
      <c r="Y11" s="13">
        <f t="shared" si="2"/>
        <v>0</v>
      </c>
      <c r="Z11" s="13"/>
      <c r="AA11" s="34">
        <f t="shared" si="6"/>
        <v>0</v>
      </c>
    </row>
    <row r="12" spans="1:27" x14ac:dyDescent="0.2">
      <c r="A12" s="13">
        <v>5</v>
      </c>
      <c r="B12" s="45" t="s">
        <v>74</v>
      </c>
      <c r="C12" s="45" t="s">
        <v>4</v>
      </c>
      <c r="D12" s="13" t="s">
        <v>365</v>
      </c>
      <c r="E12" s="13" t="s">
        <v>366</v>
      </c>
      <c r="F12" s="13" t="s">
        <v>48</v>
      </c>
      <c r="G12" s="13" t="s">
        <v>41</v>
      </c>
      <c r="H12" s="13">
        <v>20</v>
      </c>
      <c r="I12" s="13" t="s">
        <v>135</v>
      </c>
      <c r="J12" s="13">
        <v>50</v>
      </c>
      <c r="K12" s="14">
        <v>53910.929800000005</v>
      </c>
      <c r="L12" s="15">
        <f t="shared" si="0"/>
        <v>53910929.800000004</v>
      </c>
      <c r="M12" s="13">
        <v>0</v>
      </c>
      <c r="N12" s="13">
        <v>50</v>
      </c>
      <c r="O12" s="45">
        <f t="shared" si="3"/>
        <v>0</v>
      </c>
      <c r="P12" s="46">
        <v>53910.929800000005</v>
      </c>
      <c r="Q12" s="15">
        <f t="shared" si="4"/>
        <v>0</v>
      </c>
      <c r="R12" s="13">
        <v>250</v>
      </c>
      <c r="S12" s="13">
        <v>0</v>
      </c>
      <c r="T12" s="13">
        <f t="shared" si="5"/>
        <v>250</v>
      </c>
      <c r="U12" s="14">
        <v>53910.929800000005</v>
      </c>
      <c r="V12" s="14">
        <f t="shared" si="1"/>
        <v>269554649.00000006</v>
      </c>
      <c r="W12" s="13"/>
      <c r="X12" s="13"/>
      <c r="Y12" s="13">
        <f t="shared" si="2"/>
        <v>250</v>
      </c>
      <c r="Z12" s="13"/>
      <c r="AA12" s="34">
        <f t="shared" si="6"/>
        <v>0</v>
      </c>
    </row>
    <row r="13" spans="1:27" x14ac:dyDescent="0.2">
      <c r="A13" s="13">
        <v>6</v>
      </c>
      <c r="B13" s="45" t="s">
        <v>74</v>
      </c>
      <c r="C13" s="45" t="s">
        <v>5</v>
      </c>
      <c r="D13" s="13" t="s">
        <v>367</v>
      </c>
      <c r="E13" s="13" t="s">
        <v>368</v>
      </c>
      <c r="F13" s="13" t="s">
        <v>48</v>
      </c>
      <c r="G13" s="13" t="s">
        <v>42</v>
      </c>
      <c r="H13" s="13">
        <v>25</v>
      </c>
      <c r="I13" s="13" t="s">
        <v>135</v>
      </c>
      <c r="J13" s="13">
        <v>80</v>
      </c>
      <c r="K13" s="14">
        <v>15849.56184</v>
      </c>
      <c r="L13" s="15">
        <f t="shared" si="0"/>
        <v>31699123.680000003</v>
      </c>
      <c r="M13" s="13">
        <v>200</v>
      </c>
      <c r="N13" s="13">
        <v>104</v>
      </c>
      <c r="O13" s="45">
        <f t="shared" si="3"/>
        <v>176</v>
      </c>
      <c r="P13" s="46">
        <v>15849.56184</v>
      </c>
      <c r="Q13" s="15">
        <f t="shared" si="4"/>
        <v>69738072.096000001</v>
      </c>
      <c r="R13" s="13">
        <v>0</v>
      </c>
      <c r="S13" s="13">
        <v>131</v>
      </c>
      <c r="T13" s="13">
        <f t="shared" si="5"/>
        <v>45</v>
      </c>
      <c r="U13" s="14">
        <v>15849.56184</v>
      </c>
      <c r="V13" s="14">
        <f t="shared" si="1"/>
        <v>17830757.07</v>
      </c>
      <c r="W13" s="13"/>
      <c r="X13" s="13"/>
      <c r="Y13" s="13">
        <f t="shared" si="2"/>
        <v>45</v>
      </c>
      <c r="Z13" s="13"/>
      <c r="AA13" s="34">
        <f t="shared" si="6"/>
        <v>0</v>
      </c>
    </row>
    <row r="14" spans="1:27" x14ac:dyDescent="0.2">
      <c r="A14" s="13">
        <v>7</v>
      </c>
      <c r="B14" s="45" t="s">
        <v>74</v>
      </c>
      <c r="C14" s="45" t="s">
        <v>6</v>
      </c>
      <c r="D14" s="13" t="s">
        <v>369</v>
      </c>
      <c r="E14" s="13" t="s">
        <v>370</v>
      </c>
      <c r="F14" s="13" t="s">
        <v>48</v>
      </c>
      <c r="G14" s="13" t="s">
        <v>42</v>
      </c>
      <c r="H14" s="13">
        <v>25</v>
      </c>
      <c r="I14" s="13" t="s">
        <v>135</v>
      </c>
      <c r="J14" s="13">
        <v>40</v>
      </c>
      <c r="K14" s="14">
        <v>25928.42</v>
      </c>
      <c r="L14" s="15">
        <f t="shared" si="0"/>
        <v>25928420</v>
      </c>
      <c r="M14" s="13">
        <v>0</v>
      </c>
      <c r="N14" s="13">
        <v>4</v>
      </c>
      <c r="O14" s="45">
        <f t="shared" si="3"/>
        <v>36</v>
      </c>
      <c r="P14" s="46">
        <v>25928.42</v>
      </c>
      <c r="Q14" s="15">
        <f t="shared" si="4"/>
        <v>23335578</v>
      </c>
      <c r="R14" s="13">
        <v>0</v>
      </c>
      <c r="S14" s="13">
        <v>1</v>
      </c>
      <c r="T14" s="13">
        <f t="shared" si="5"/>
        <v>35</v>
      </c>
      <c r="U14" s="14">
        <v>25928.42</v>
      </c>
      <c r="V14" s="14">
        <f t="shared" si="1"/>
        <v>22687367.5</v>
      </c>
      <c r="W14" s="13"/>
      <c r="X14" s="13"/>
      <c r="Y14" s="13">
        <f t="shared" si="2"/>
        <v>35</v>
      </c>
      <c r="Z14" s="13"/>
      <c r="AA14" s="34">
        <f t="shared" si="6"/>
        <v>0</v>
      </c>
    </row>
    <row r="15" spans="1:27" x14ac:dyDescent="0.2">
      <c r="A15" s="13">
        <v>8</v>
      </c>
      <c r="B15" s="45" t="s">
        <v>74</v>
      </c>
      <c r="C15" s="45" t="s">
        <v>7</v>
      </c>
      <c r="D15" s="13" t="s">
        <v>371</v>
      </c>
      <c r="E15" s="13" t="s">
        <v>372</v>
      </c>
      <c r="F15" s="13" t="s">
        <v>47</v>
      </c>
      <c r="G15" s="13" t="s">
        <v>43</v>
      </c>
      <c r="H15" s="13">
        <v>50</v>
      </c>
      <c r="I15" s="13" t="s">
        <v>135</v>
      </c>
      <c r="J15" s="13">
        <v>12</v>
      </c>
      <c r="K15" s="14">
        <v>38815</v>
      </c>
      <c r="L15" s="15">
        <f t="shared" si="0"/>
        <v>23289000</v>
      </c>
      <c r="M15" s="13">
        <v>0</v>
      </c>
      <c r="N15" s="13">
        <v>0</v>
      </c>
      <c r="O15" s="45">
        <f t="shared" si="3"/>
        <v>12</v>
      </c>
      <c r="P15" s="46">
        <v>38815</v>
      </c>
      <c r="Q15" s="15">
        <f t="shared" si="4"/>
        <v>23289000</v>
      </c>
      <c r="R15" s="13">
        <v>0</v>
      </c>
      <c r="S15" s="13">
        <v>0</v>
      </c>
      <c r="T15" s="13">
        <f t="shared" si="5"/>
        <v>12</v>
      </c>
      <c r="U15" s="14">
        <v>38815</v>
      </c>
      <c r="V15" s="14">
        <f t="shared" si="1"/>
        <v>23289000</v>
      </c>
      <c r="W15" s="13"/>
      <c r="X15" s="13"/>
      <c r="Y15" s="13">
        <f t="shared" si="2"/>
        <v>12</v>
      </c>
      <c r="Z15" s="13"/>
      <c r="AA15" s="34">
        <f t="shared" si="6"/>
        <v>0</v>
      </c>
    </row>
    <row r="16" spans="1:27" x14ac:dyDescent="0.2">
      <c r="A16" s="13">
        <v>9</v>
      </c>
      <c r="B16" s="45" t="s">
        <v>74</v>
      </c>
      <c r="C16" s="45" t="s">
        <v>8</v>
      </c>
      <c r="D16" s="13" t="s">
        <v>373</v>
      </c>
      <c r="E16" s="13" t="s">
        <v>374</v>
      </c>
      <c r="F16" s="13" t="s">
        <v>47</v>
      </c>
      <c r="G16" s="13" t="s">
        <v>44</v>
      </c>
      <c r="H16" s="13">
        <v>210</v>
      </c>
      <c r="I16" s="13" t="s">
        <v>135</v>
      </c>
      <c r="J16" s="13">
        <v>20</v>
      </c>
      <c r="K16" s="14"/>
      <c r="L16" s="15">
        <f t="shared" si="0"/>
        <v>0</v>
      </c>
      <c r="M16" s="13">
        <v>0</v>
      </c>
      <c r="N16" s="13">
        <v>4</v>
      </c>
      <c r="O16" s="45">
        <f t="shared" si="3"/>
        <v>16</v>
      </c>
      <c r="P16" s="46"/>
      <c r="Q16" s="15">
        <f t="shared" si="4"/>
        <v>0</v>
      </c>
      <c r="R16" s="13">
        <v>0</v>
      </c>
      <c r="S16" s="13">
        <v>14</v>
      </c>
      <c r="T16" s="13">
        <f t="shared" si="5"/>
        <v>2</v>
      </c>
      <c r="U16" s="14"/>
      <c r="V16" s="14">
        <f t="shared" si="1"/>
        <v>0</v>
      </c>
      <c r="W16" s="13"/>
      <c r="X16" s="13"/>
      <c r="Y16" s="13">
        <f t="shared" si="2"/>
        <v>2</v>
      </c>
      <c r="Z16" s="13"/>
      <c r="AA16" s="34">
        <f t="shared" si="6"/>
        <v>0</v>
      </c>
    </row>
    <row r="17" spans="1:27" x14ac:dyDescent="0.2">
      <c r="A17" s="13">
        <v>10</v>
      </c>
      <c r="B17" s="45" t="s">
        <v>74</v>
      </c>
      <c r="C17" s="45" t="s">
        <v>9</v>
      </c>
      <c r="D17" s="13"/>
      <c r="E17" s="13" t="s">
        <v>10</v>
      </c>
      <c r="F17" s="13" t="s">
        <v>48</v>
      </c>
      <c r="G17" s="13" t="s">
        <v>42</v>
      </c>
      <c r="H17" s="13">
        <v>25</v>
      </c>
      <c r="I17" s="13" t="s">
        <v>135</v>
      </c>
      <c r="J17" s="13"/>
      <c r="K17" s="14"/>
      <c r="L17" s="15">
        <f t="shared" si="0"/>
        <v>0</v>
      </c>
      <c r="M17" s="13">
        <v>0</v>
      </c>
      <c r="N17" s="13">
        <v>0</v>
      </c>
      <c r="O17" s="45">
        <f t="shared" si="3"/>
        <v>0</v>
      </c>
      <c r="P17" s="46"/>
      <c r="Q17" s="15">
        <f t="shared" si="4"/>
        <v>0</v>
      </c>
      <c r="R17" s="13">
        <v>100</v>
      </c>
      <c r="S17" s="13">
        <v>0</v>
      </c>
      <c r="T17" s="13">
        <f t="shared" si="5"/>
        <v>100</v>
      </c>
      <c r="U17" s="14"/>
      <c r="V17" s="14">
        <f t="shared" si="1"/>
        <v>0</v>
      </c>
      <c r="W17" s="13"/>
      <c r="X17" s="13"/>
      <c r="Y17" s="13">
        <f t="shared" si="2"/>
        <v>100</v>
      </c>
      <c r="Z17" s="13"/>
      <c r="AA17" s="34">
        <f t="shared" si="6"/>
        <v>0</v>
      </c>
    </row>
    <row r="18" spans="1:27" x14ac:dyDescent="0.2">
      <c r="A18" s="13">
        <v>11</v>
      </c>
      <c r="B18" s="45" t="s">
        <v>74</v>
      </c>
      <c r="C18" s="45" t="s">
        <v>11</v>
      </c>
      <c r="D18" s="13" t="s">
        <v>375</v>
      </c>
      <c r="E18" s="13" t="s">
        <v>376</v>
      </c>
      <c r="F18" s="13" t="s">
        <v>47</v>
      </c>
      <c r="G18" s="13" t="s">
        <v>38</v>
      </c>
      <c r="H18" s="13">
        <v>200</v>
      </c>
      <c r="I18" s="13" t="s">
        <v>135</v>
      </c>
      <c r="J18" s="13">
        <v>35</v>
      </c>
      <c r="K18" s="14"/>
      <c r="L18" s="15">
        <f t="shared" si="0"/>
        <v>0</v>
      </c>
      <c r="M18" s="13">
        <v>0</v>
      </c>
      <c r="N18" s="13">
        <v>7</v>
      </c>
      <c r="O18" s="45">
        <f t="shared" si="3"/>
        <v>28</v>
      </c>
      <c r="P18" s="46"/>
      <c r="Q18" s="15">
        <f t="shared" si="4"/>
        <v>0</v>
      </c>
      <c r="R18" s="13">
        <v>0</v>
      </c>
      <c r="S18" s="13">
        <v>28</v>
      </c>
      <c r="T18" s="13">
        <f t="shared" si="5"/>
        <v>0</v>
      </c>
      <c r="U18" s="14"/>
      <c r="V18" s="14">
        <f t="shared" si="1"/>
        <v>0</v>
      </c>
      <c r="W18" s="13"/>
      <c r="X18" s="13"/>
      <c r="Y18" s="13">
        <f t="shared" si="2"/>
        <v>0</v>
      </c>
      <c r="Z18" s="13"/>
      <c r="AA18" s="34">
        <f t="shared" si="6"/>
        <v>0</v>
      </c>
    </row>
    <row r="19" spans="1:27" x14ac:dyDescent="0.2">
      <c r="A19" s="13">
        <v>12</v>
      </c>
      <c r="B19" s="45" t="s">
        <v>74</v>
      </c>
      <c r="C19" s="45" t="s">
        <v>12</v>
      </c>
      <c r="D19" s="13" t="s">
        <v>377</v>
      </c>
      <c r="E19" s="13" t="s">
        <v>378</v>
      </c>
      <c r="F19" s="13" t="s">
        <v>47</v>
      </c>
      <c r="G19" s="13" t="s">
        <v>45</v>
      </c>
      <c r="H19" s="13">
        <v>200</v>
      </c>
      <c r="I19" s="13" t="s">
        <v>135</v>
      </c>
      <c r="J19" s="13">
        <v>10</v>
      </c>
      <c r="K19" s="14"/>
      <c r="L19" s="15">
        <f t="shared" si="0"/>
        <v>0</v>
      </c>
      <c r="M19" s="13">
        <v>0</v>
      </c>
      <c r="N19" s="13">
        <v>0</v>
      </c>
      <c r="O19" s="45">
        <f t="shared" si="3"/>
        <v>10</v>
      </c>
      <c r="P19" s="46"/>
      <c r="Q19" s="15">
        <f t="shared" si="4"/>
        <v>0</v>
      </c>
      <c r="R19" s="13">
        <v>0</v>
      </c>
      <c r="S19" s="13">
        <v>0</v>
      </c>
      <c r="T19" s="13">
        <f t="shared" si="5"/>
        <v>10</v>
      </c>
      <c r="U19" s="14"/>
      <c r="V19" s="14">
        <f t="shared" si="1"/>
        <v>0</v>
      </c>
      <c r="W19" s="13"/>
      <c r="X19" s="13"/>
      <c r="Y19" s="13">
        <f t="shared" si="2"/>
        <v>10</v>
      </c>
      <c r="Z19" s="13"/>
      <c r="AA19" s="34">
        <f t="shared" si="6"/>
        <v>0</v>
      </c>
    </row>
    <row r="20" spans="1:27" x14ac:dyDescent="0.2">
      <c r="A20" s="13">
        <v>13</v>
      </c>
      <c r="B20" s="45" t="s">
        <v>74</v>
      </c>
      <c r="C20" s="45" t="s">
        <v>13</v>
      </c>
      <c r="D20" s="13" t="s">
        <v>379</v>
      </c>
      <c r="E20" s="13" t="s">
        <v>380</v>
      </c>
      <c r="F20" s="13" t="s">
        <v>47</v>
      </c>
      <c r="G20" s="13" t="s">
        <v>46</v>
      </c>
      <c r="H20" s="13">
        <v>250</v>
      </c>
      <c r="I20" s="13" t="s">
        <v>135</v>
      </c>
      <c r="J20" s="13">
        <v>8</v>
      </c>
      <c r="K20" s="14">
        <v>26083.68</v>
      </c>
      <c r="L20" s="15">
        <f t="shared" si="0"/>
        <v>52167360</v>
      </c>
      <c r="M20" s="13">
        <v>0</v>
      </c>
      <c r="N20" s="13">
        <v>1</v>
      </c>
      <c r="O20" s="45">
        <f t="shared" si="3"/>
        <v>7</v>
      </c>
      <c r="P20" s="46">
        <v>26083.68</v>
      </c>
      <c r="Q20" s="15">
        <f t="shared" si="4"/>
        <v>45646440</v>
      </c>
      <c r="R20" s="13">
        <v>0</v>
      </c>
      <c r="S20" s="13">
        <v>2</v>
      </c>
      <c r="T20" s="13">
        <f t="shared" si="5"/>
        <v>5</v>
      </c>
      <c r="U20" s="14">
        <v>26083.68</v>
      </c>
      <c r="V20" s="14">
        <f t="shared" si="1"/>
        <v>32604600</v>
      </c>
      <c r="W20" s="13"/>
      <c r="X20" s="13"/>
      <c r="Y20" s="13">
        <f t="shared" si="2"/>
        <v>5</v>
      </c>
      <c r="Z20" s="13"/>
      <c r="AA20" s="34">
        <f t="shared" si="6"/>
        <v>0</v>
      </c>
    </row>
    <row r="21" spans="1:27" x14ac:dyDescent="0.2">
      <c r="A21" s="13">
        <v>14</v>
      </c>
      <c r="B21" s="45" t="s">
        <v>74</v>
      </c>
      <c r="C21" s="45" t="s">
        <v>14</v>
      </c>
      <c r="D21" s="13" t="s">
        <v>381</v>
      </c>
      <c r="E21" s="13" t="s">
        <v>382</v>
      </c>
      <c r="F21" s="13" t="s">
        <v>47</v>
      </c>
      <c r="G21" s="13" t="s">
        <v>44</v>
      </c>
      <c r="H21" s="13">
        <v>210</v>
      </c>
      <c r="I21" s="13" t="s">
        <v>135</v>
      </c>
      <c r="J21" s="13">
        <v>10</v>
      </c>
      <c r="K21" s="14"/>
      <c r="L21" s="15">
        <f t="shared" si="0"/>
        <v>0</v>
      </c>
      <c r="M21" s="13">
        <v>0</v>
      </c>
      <c r="N21" s="13">
        <v>2</v>
      </c>
      <c r="O21" s="45">
        <f t="shared" si="3"/>
        <v>8</v>
      </c>
      <c r="P21" s="46"/>
      <c r="Q21" s="15">
        <f t="shared" si="4"/>
        <v>0</v>
      </c>
      <c r="R21" s="13">
        <v>0</v>
      </c>
      <c r="S21" s="13">
        <v>0</v>
      </c>
      <c r="T21" s="13">
        <f t="shared" si="5"/>
        <v>8</v>
      </c>
      <c r="U21" s="14"/>
      <c r="V21" s="14">
        <f t="shared" si="1"/>
        <v>0</v>
      </c>
      <c r="W21" s="13"/>
      <c r="X21" s="13"/>
      <c r="Y21" s="13">
        <f t="shared" si="2"/>
        <v>8</v>
      </c>
      <c r="Z21" s="13"/>
      <c r="AA21" s="34">
        <f t="shared" si="6"/>
        <v>0</v>
      </c>
    </row>
    <row r="22" spans="1:27" x14ac:dyDescent="0.2">
      <c r="A22" s="13">
        <v>15</v>
      </c>
      <c r="B22" s="45" t="s">
        <v>74</v>
      </c>
      <c r="C22" s="45" t="s">
        <v>15</v>
      </c>
      <c r="D22" s="13" t="s">
        <v>375</v>
      </c>
      <c r="E22" s="13" t="s">
        <v>383</v>
      </c>
      <c r="F22" s="17" t="s">
        <v>111</v>
      </c>
      <c r="G22" s="17" t="s">
        <v>111</v>
      </c>
      <c r="H22" s="13"/>
      <c r="I22" s="13"/>
      <c r="J22" s="13"/>
      <c r="K22" s="14"/>
      <c r="L22" s="15">
        <f t="shared" si="0"/>
        <v>0</v>
      </c>
      <c r="M22" s="13">
        <v>0</v>
      </c>
      <c r="N22" s="13">
        <v>0</v>
      </c>
      <c r="O22" s="45">
        <f t="shared" si="3"/>
        <v>0</v>
      </c>
      <c r="P22" s="46"/>
      <c r="Q22" s="15">
        <f t="shared" si="4"/>
        <v>0</v>
      </c>
      <c r="R22" s="13">
        <v>0</v>
      </c>
      <c r="S22" s="13">
        <v>0</v>
      </c>
      <c r="T22" s="13">
        <f t="shared" si="5"/>
        <v>0</v>
      </c>
      <c r="U22" s="14"/>
      <c r="V22" s="14">
        <f t="shared" si="1"/>
        <v>0</v>
      </c>
      <c r="W22" s="13"/>
      <c r="X22" s="13"/>
      <c r="Y22" s="13">
        <f t="shared" si="2"/>
        <v>0</v>
      </c>
      <c r="Z22" s="13"/>
      <c r="AA22" s="34">
        <f t="shared" si="6"/>
        <v>0</v>
      </c>
    </row>
    <row r="23" spans="1:27" x14ac:dyDescent="0.2">
      <c r="A23" s="13">
        <v>16</v>
      </c>
      <c r="B23" s="45" t="s">
        <v>74</v>
      </c>
      <c r="C23" s="45" t="s">
        <v>16</v>
      </c>
      <c r="D23" s="13"/>
      <c r="E23" s="13" t="s">
        <v>26</v>
      </c>
      <c r="F23" s="17" t="s">
        <v>111</v>
      </c>
      <c r="G23" s="17" t="s">
        <v>111</v>
      </c>
      <c r="H23" s="13"/>
      <c r="I23" s="13"/>
      <c r="J23" s="13">
        <v>200</v>
      </c>
      <c r="K23" s="14"/>
      <c r="L23" s="15">
        <f t="shared" si="0"/>
        <v>0</v>
      </c>
      <c r="M23" s="13">
        <v>0</v>
      </c>
      <c r="N23" s="13">
        <v>0</v>
      </c>
      <c r="O23" s="45">
        <f t="shared" si="3"/>
        <v>200</v>
      </c>
      <c r="P23" s="46"/>
      <c r="Q23" s="15">
        <f t="shared" si="4"/>
        <v>0</v>
      </c>
      <c r="R23" s="13">
        <v>0</v>
      </c>
      <c r="S23" s="13">
        <v>0</v>
      </c>
      <c r="T23" s="13">
        <f t="shared" si="5"/>
        <v>200</v>
      </c>
      <c r="U23" s="14"/>
      <c r="V23" s="14">
        <f t="shared" si="1"/>
        <v>0</v>
      </c>
      <c r="W23" s="13"/>
      <c r="X23" s="13"/>
      <c r="Y23" s="13">
        <f t="shared" si="2"/>
        <v>200</v>
      </c>
      <c r="Z23" s="13"/>
      <c r="AA23" s="34">
        <f t="shared" si="6"/>
        <v>0</v>
      </c>
    </row>
    <row r="24" spans="1:27" x14ac:dyDescent="0.2">
      <c r="A24" s="13">
        <v>17</v>
      </c>
      <c r="B24" s="45" t="s">
        <v>74</v>
      </c>
      <c r="C24" s="45" t="s">
        <v>17</v>
      </c>
      <c r="D24" s="13"/>
      <c r="E24" s="8" t="s">
        <v>27</v>
      </c>
      <c r="F24" s="17" t="s">
        <v>111</v>
      </c>
      <c r="G24" s="17" t="s">
        <v>111</v>
      </c>
      <c r="H24" s="13"/>
      <c r="I24" s="13"/>
      <c r="J24" s="13"/>
      <c r="K24" s="14"/>
      <c r="L24" s="15">
        <f t="shared" si="0"/>
        <v>0</v>
      </c>
      <c r="M24" s="13">
        <v>0</v>
      </c>
      <c r="N24" s="13">
        <v>0</v>
      </c>
      <c r="O24" s="45">
        <f t="shared" si="3"/>
        <v>0</v>
      </c>
      <c r="P24" s="46"/>
      <c r="Q24" s="15">
        <f t="shared" si="4"/>
        <v>0</v>
      </c>
      <c r="R24" s="13">
        <v>0</v>
      </c>
      <c r="S24" s="13">
        <v>0</v>
      </c>
      <c r="T24" s="13">
        <f t="shared" si="5"/>
        <v>0</v>
      </c>
      <c r="U24" s="14"/>
      <c r="V24" s="14">
        <f t="shared" si="1"/>
        <v>0</v>
      </c>
      <c r="W24" s="13"/>
      <c r="X24" s="13"/>
      <c r="Y24" s="13">
        <f t="shared" si="2"/>
        <v>0</v>
      </c>
      <c r="Z24" s="13"/>
      <c r="AA24" s="34">
        <f t="shared" si="6"/>
        <v>0</v>
      </c>
    </row>
    <row r="25" spans="1:27" x14ac:dyDescent="0.2">
      <c r="A25" s="13">
        <v>18</v>
      </c>
      <c r="B25" s="45" t="s">
        <v>74</v>
      </c>
      <c r="C25" s="45" t="s">
        <v>18</v>
      </c>
      <c r="D25" s="13"/>
      <c r="E25" s="13" t="s">
        <v>28</v>
      </c>
      <c r="F25" s="17" t="s">
        <v>111</v>
      </c>
      <c r="G25" s="17" t="s">
        <v>111</v>
      </c>
      <c r="H25" s="13"/>
      <c r="I25" s="13"/>
      <c r="J25" s="13"/>
      <c r="K25" s="14"/>
      <c r="L25" s="15">
        <f t="shared" si="0"/>
        <v>0</v>
      </c>
      <c r="M25" s="13">
        <v>0</v>
      </c>
      <c r="N25" s="13">
        <v>0</v>
      </c>
      <c r="O25" s="45">
        <f t="shared" si="3"/>
        <v>0</v>
      </c>
      <c r="P25" s="46"/>
      <c r="Q25" s="15">
        <f t="shared" si="4"/>
        <v>0</v>
      </c>
      <c r="R25" s="13">
        <v>0</v>
      </c>
      <c r="S25" s="13">
        <v>0</v>
      </c>
      <c r="T25" s="13">
        <f t="shared" si="5"/>
        <v>0</v>
      </c>
      <c r="U25" s="14"/>
      <c r="V25" s="14">
        <f t="shared" si="1"/>
        <v>0</v>
      </c>
      <c r="W25" s="13"/>
      <c r="X25" s="13"/>
      <c r="Y25" s="13">
        <f t="shared" si="2"/>
        <v>0</v>
      </c>
      <c r="Z25" s="13"/>
      <c r="AA25" s="34">
        <f t="shared" si="6"/>
        <v>0</v>
      </c>
    </row>
    <row r="26" spans="1:27" x14ac:dyDescent="0.2">
      <c r="A26" s="13">
        <v>19</v>
      </c>
      <c r="B26" s="45" t="s">
        <v>74</v>
      </c>
      <c r="C26" s="45" t="s">
        <v>19</v>
      </c>
      <c r="D26" s="13" t="s">
        <v>384</v>
      </c>
      <c r="E26" s="13" t="s">
        <v>385</v>
      </c>
      <c r="F26" s="13" t="s">
        <v>47</v>
      </c>
      <c r="G26" s="13" t="s">
        <v>43</v>
      </c>
      <c r="H26" s="13">
        <v>50</v>
      </c>
      <c r="I26" s="13" t="s">
        <v>135</v>
      </c>
      <c r="J26" s="13"/>
      <c r="K26" s="14">
        <v>12600</v>
      </c>
      <c r="L26" s="15">
        <f t="shared" si="0"/>
        <v>0</v>
      </c>
      <c r="M26" s="13">
        <v>0</v>
      </c>
      <c r="N26" s="13">
        <v>0</v>
      </c>
      <c r="O26" s="45">
        <f t="shared" si="3"/>
        <v>0</v>
      </c>
      <c r="P26" s="46">
        <v>12600</v>
      </c>
      <c r="Q26" s="15">
        <f t="shared" si="4"/>
        <v>0</v>
      </c>
      <c r="R26" s="13">
        <v>0</v>
      </c>
      <c r="S26" s="13">
        <v>9</v>
      </c>
      <c r="T26" s="13">
        <f t="shared" si="5"/>
        <v>-9</v>
      </c>
      <c r="U26" s="14">
        <v>12600</v>
      </c>
      <c r="V26" s="14">
        <f t="shared" si="1"/>
        <v>-5670000</v>
      </c>
      <c r="W26" s="13"/>
      <c r="X26" s="13"/>
      <c r="Y26" s="13">
        <f t="shared" si="2"/>
        <v>-9</v>
      </c>
      <c r="Z26" s="13"/>
      <c r="AA26" s="34">
        <f t="shared" si="6"/>
        <v>0</v>
      </c>
    </row>
    <row r="27" spans="1:27" x14ac:dyDescent="0.2">
      <c r="A27" s="13">
        <v>20</v>
      </c>
      <c r="B27" s="45" t="s">
        <v>74</v>
      </c>
      <c r="C27" s="45" t="s">
        <v>20</v>
      </c>
      <c r="D27" s="13" t="s">
        <v>386</v>
      </c>
      <c r="E27" s="13" t="s">
        <v>387</v>
      </c>
      <c r="F27" s="13" t="s">
        <v>47</v>
      </c>
      <c r="G27" s="13" t="s">
        <v>38</v>
      </c>
      <c r="H27" s="13">
        <v>200</v>
      </c>
      <c r="I27" s="13" t="s">
        <v>135</v>
      </c>
      <c r="J27" s="13">
        <v>5</v>
      </c>
      <c r="K27" s="14"/>
      <c r="L27" s="15">
        <f t="shared" si="0"/>
        <v>0</v>
      </c>
      <c r="M27" s="13">
        <v>0</v>
      </c>
      <c r="N27" s="13">
        <v>0</v>
      </c>
      <c r="O27" s="45">
        <f t="shared" si="3"/>
        <v>5</v>
      </c>
      <c r="P27" s="46"/>
      <c r="Q27" s="15">
        <f t="shared" si="4"/>
        <v>0</v>
      </c>
      <c r="R27" s="13">
        <v>0</v>
      </c>
      <c r="S27" s="13">
        <v>0</v>
      </c>
      <c r="T27" s="13">
        <f t="shared" si="5"/>
        <v>5</v>
      </c>
      <c r="U27" s="14"/>
      <c r="V27" s="14">
        <f t="shared" si="1"/>
        <v>0</v>
      </c>
      <c r="W27" s="13"/>
      <c r="X27" s="13"/>
      <c r="Y27" s="13">
        <f t="shared" si="2"/>
        <v>5</v>
      </c>
      <c r="Z27" s="13"/>
      <c r="AA27" s="34">
        <f t="shared" si="6"/>
        <v>0</v>
      </c>
    </row>
    <row r="28" spans="1:27" x14ac:dyDescent="0.2">
      <c r="A28" s="13">
        <v>21</v>
      </c>
      <c r="B28" s="45" t="s">
        <v>74</v>
      </c>
      <c r="C28" s="45" t="s">
        <v>21</v>
      </c>
      <c r="D28" s="13" t="s">
        <v>388</v>
      </c>
      <c r="E28" s="13" t="s">
        <v>389</v>
      </c>
      <c r="F28" s="13" t="s">
        <v>47</v>
      </c>
      <c r="G28" s="17" t="s">
        <v>111</v>
      </c>
      <c r="H28" s="13"/>
      <c r="I28" s="13"/>
      <c r="J28" s="13"/>
      <c r="K28" s="14">
        <v>38582.11</v>
      </c>
      <c r="L28" s="15">
        <f t="shared" si="0"/>
        <v>0</v>
      </c>
      <c r="M28" s="13">
        <v>0</v>
      </c>
      <c r="N28" s="13">
        <v>0</v>
      </c>
      <c r="O28" s="45">
        <f t="shared" si="3"/>
        <v>0</v>
      </c>
      <c r="P28" s="46">
        <v>38582.11</v>
      </c>
      <c r="Q28" s="15">
        <f t="shared" si="4"/>
        <v>0</v>
      </c>
      <c r="R28" s="13">
        <v>48</v>
      </c>
      <c r="S28" s="13">
        <v>0</v>
      </c>
      <c r="T28" s="13">
        <f t="shared" si="5"/>
        <v>48</v>
      </c>
      <c r="U28" s="14">
        <v>38582.11</v>
      </c>
      <c r="V28" s="14">
        <f t="shared" si="1"/>
        <v>0</v>
      </c>
      <c r="W28" s="13"/>
      <c r="X28" s="13"/>
      <c r="Y28" s="13">
        <f t="shared" si="2"/>
        <v>48</v>
      </c>
      <c r="Z28" s="13"/>
      <c r="AA28" s="34">
        <f t="shared" si="6"/>
        <v>0</v>
      </c>
    </row>
    <row r="29" spans="1:27" x14ac:dyDescent="0.2">
      <c r="A29" s="13">
        <v>22</v>
      </c>
      <c r="B29" s="45" t="s">
        <v>74</v>
      </c>
      <c r="C29" s="45" t="s">
        <v>22</v>
      </c>
      <c r="D29" s="13" t="s">
        <v>390</v>
      </c>
      <c r="E29" s="13" t="s">
        <v>391</v>
      </c>
      <c r="F29" s="13" t="s">
        <v>47</v>
      </c>
      <c r="G29" s="13" t="s">
        <v>45</v>
      </c>
      <c r="H29" s="13">
        <v>220</v>
      </c>
      <c r="I29" s="13" t="s">
        <v>135</v>
      </c>
      <c r="J29" s="13">
        <v>4</v>
      </c>
      <c r="K29" s="14">
        <v>94894.911999999997</v>
      </c>
      <c r="L29" s="15">
        <f t="shared" si="0"/>
        <v>83507522.560000002</v>
      </c>
      <c r="M29" s="13">
        <v>0</v>
      </c>
      <c r="N29" s="13">
        <v>1</v>
      </c>
      <c r="O29" s="45">
        <f t="shared" si="3"/>
        <v>3</v>
      </c>
      <c r="P29" s="46">
        <v>94894.911999999997</v>
      </c>
      <c r="Q29" s="15">
        <f t="shared" si="4"/>
        <v>62630641.920000002</v>
      </c>
      <c r="R29" s="13">
        <v>32</v>
      </c>
      <c r="S29" s="13">
        <v>15</v>
      </c>
      <c r="T29" s="13">
        <f t="shared" si="5"/>
        <v>20</v>
      </c>
      <c r="U29" s="14">
        <v>94894.911999999997</v>
      </c>
      <c r="V29" s="14">
        <f t="shared" si="1"/>
        <v>417537612.80000001</v>
      </c>
      <c r="W29" s="13"/>
      <c r="X29" s="13"/>
      <c r="Y29" s="13">
        <f t="shared" si="2"/>
        <v>20</v>
      </c>
      <c r="Z29" s="13"/>
      <c r="AA29" s="34">
        <f t="shared" si="6"/>
        <v>0</v>
      </c>
    </row>
    <row r="30" spans="1:27" x14ac:dyDescent="0.2">
      <c r="A30" s="13">
        <v>23</v>
      </c>
      <c r="B30" s="45" t="s">
        <v>74</v>
      </c>
      <c r="C30" s="45" t="s">
        <v>23</v>
      </c>
      <c r="D30" s="13" t="s">
        <v>392</v>
      </c>
      <c r="E30" s="13" t="s">
        <v>393</v>
      </c>
      <c r="F30" s="13" t="s">
        <v>47</v>
      </c>
      <c r="G30" s="13" t="s">
        <v>40</v>
      </c>
      <c r="H30" s="13">
        <v>190</v>
      </c>
      <c r="I30" s="13" t="s">
        <v>135</v>
      </c>
      <c r="J30" s="13">
        <v>20</v>
      </c>
      <c r="K30" s="14">
        <v>46578</v>
      </c>
      <c r="L30" s="15">
        <f t="shared" si="0"/>
        <v>176996400</v>
      </c>
      <c r="M30" s="13">
        <v>0</v>
      </c>
      <c r="N30" s="13">
        <v>8</v>
      </c>
      <c r="O30" s="45">
        <f t="shared" si="3"/>
        <v>12</v>
      </c>
      <c r="P30" s="46">
        <v>46578</v>
      </c>
      <c r="Q30" s="15">
        <f t="shared" si="4"/>
        <v>106197840</v>
      </c>
      <c r="R30" s="13">
        <v>0</v>
      </c>
      <c r="S30" s="13">
        <v>3</v>
      </c>
      <c r="T30" s="13">
        <f t="shared" si="5"/>
        <v>9</v>
      </c>
      <c r="U30" s="14">
        <v>46578</v>
      </c>
      <c r="V30" s="14">
        <f t="shared" si="1"/>
        <v>79648380</v>
      </c>
      <c r="W30" s="13"/>
      <c r="X30" s="13"/>
      <c r="Y30" s="13">
        <f t="shared" si="2"/>
        <v>9</v>
      </c>
      <c r="Z30" s="13"/>
      <c r="AA30" s="34">
        <f t="shared" si="6"/>
        <v>0</v>
      </c>
    </row>
    <row r="31" spans="1:27" x14ac:dyDescent="0.2">
      <c r="A31" s="13">
        <v>24</v>
      </c>
      <c r="B31" s="45" t="s">
        <v>74</v>
      </c>
      <c r="C31" s="45" t="s">
        <v>24</v>
      </c>
      <c r="D31" s="13" t="s">
        <v>394</v>
      </c>
      <c r="E31" s="13" t="s">
        <v>395</v>
      </c>
      <c r="F31" s="13" t="s">
        <v>48</v>
      </c>
      <c r="G31" s="17" t="s">
        <v>111</v>
      </c>
      <c r="H31" s="13"/>
      <c r="I31" s="13"/>
      <c r="J31" s="13"/>
      <c r="K31" s="14"/>
      <c r="L31" s="15">
        <f t="shared" si="0"/>
        <v>0</v>
      </c>
      <c r="M31" s="13"/>
      <c r="N31" s="13"/>
      <c r="O31" s="45">
        <f t="shared" si="3"/>
        <v>0</v>
      </c>
      <c r="P31" s="46"/>
      <c r="Q31" s="15">
        <f t="shared" si="4"/>
        <v>0</v>
      </c>
      <c r="R31" s="13">
        <v>80</v>
      </c>
      <c r="S31" s="13">
        <v>0</v>
      </c>
      <c r="T31" s="13">
        <f t="shared" si="5"/>
        <v>80</v>
      </c>
      <c r="U31" s="14"/>
      <c r="V31" s="14">
        <f t="shared" si="1"/>
        <v>0</v>
      </c>
      <c r="W31" s="13"/>
      <c r="X31" s="13"/>
      <c r="Y31" s="13">
        <f t="shared" si="2"/>
        <v>80</v>
      </c>
      <c r="Z31" s="13"/>
      <c r="AA31" s="34">
        <f t="shared" si="6"/>
        <v>0</v>
      </c>
    </row>
    <row r="32" spans="1:27" x14ac:dyDescent="0.2">
      <c r="A32" s="13">
        <v>25</v>
      </c>
      <c r="B32" s="45" t="s">
        <v>74</v>
      </c>
      <c r="C32" s="45" t="s">
        <v>25</v>
      </c>
      <c r="D32" s="13" t="s">
        <v>396</v>
      </c>
      <c r="E32" s="13" t="s">
        <v>397</v>
      </c>
      <c r="F32" s="13" t="s">
        <v>49</v>
      </c>
      <c r="G32" s="17" t="s">
        <v>111</v>
      </c>
      <c r="H32" s="13"/>
      <c r="I32" s="13"/>
      <c r="J32" s="13"/>
      <c r="K32" s="14"/>
      <c r="L32" s="15">
        <f t="shared" si="0"/>
        <v>0</v>
      </c>
      <c r="M32" s="13"/>
      <c r="N32" s="13"/>
      <c r="O32" s="45">
        <f t="shared" si="3"/>
        <v>0</v>
      </c>
      <c r="P32" s="46"/>
      <c r="Q32" s="15">
        <f t="shared" si="4"/>
        <v>0</v>
      </c>
      <c r="R32" s="13">
        <v>120</v>
      </c>
      <c r="S32" s="13">
        <v>0</v>
      </c>
      <c r="T32" s="13">
        <f t="shared" si="5"/>
        <v>120</v>
      </c>
      <c r="U32" s="14"/>
      <c r="V32" s="14">
        <f t="shared" si="1"/>
        <v>0</v>
      </c>
      <c r="W32" s="13"/>
      <c r="X32" s="13"/>
      <c r="Y32" s="13">
        <f t="shared" si="2"/>
        <v>120</v>
      </c>
      <c r="Z32" s="13"/>
      <c r="AA32" s="34">
        <f t="shared" si="6"/>
        <v>0</v>
      </c>
    </row>
    <row r="33" spans="1:27" x14ac:dyDescent="0.2">
      <c r="A33" s="13">
        <v>26</v>
      </c>
      <c r="B33" s="45" t="s">
        <v>73</v>
      </c>
      <c r="C33" s="45" t="s">
        <v>51</v>
      </c>
      <c r="D33" s="13" t="s">
        <v>398</v>
      </c>
      <c r="E33" s="13" t="s">
        <v>399</v>
      </c>
      <c r="F33" s="13" t="s">
        <v>49</v>
      </c>
      <c r="G33" s="13" t="s">
        <v>42</v>
      </c>
      <c r="H33" s="13">
        <v>25</v>
      </c>
      <c r="I33" s="13" t="s">
        <v>135</v>
      </c>
      <c r="J33" s="13">
        <v>40</v>
      </c>
      <c r="K33" s="14">
        <v>25229.75</v>
      </c>
      <c r="L33" s="15">
        <f t="shared" si="0"/>
        <v>25229750</v>
      </c>
      <c r="M33" s="13">
        <v>0</v>
      </c>
      <c r="N33" s="13">
        <v>14</v>
      </c>
      <c r="O33" s="45">
        <f t="shared" si="3"/>
        <v>26</v>
      </c>
      <c r="P33" s="46">
        <v>25229.75</v>
      </c>
      <c r="Q33" s="15">
        <f t="shared" si="4"/>
        <v>16399337.5</v>
      </c>
      <c r="R33" s="13">
        <v>0</v>
      </c>
      <c r="S33" s="13">
        <v>21</v>
      </c>
      <c r="T33" s="13">
        <f t="shared" si="5"/>
        <v>5</v>
      </c>
      <c r="U33" s="14">
        <v>25229.75</v>
      </c>
      <c r="V33" s="14">
        <f t="shared" si="1"/>
        <v>3153718.75</v>
      </c>
      <c r="W33" s="13"/>
      <c r="X33" s="13"/>
      <c r="Y33" s="13">
        <f t="shared" si="2"/>
        <v>5</v>
      </c>
      <c r="Z33" s="13"/>
      <c r="AA33" s="34">
        <f t="shared" si="6"/>
        <v>0</v>
      </c>
    </row>
    <row r="34" spans="1:27" x14ac:dyDescent="0.2">
      <c r="A34" s="13">
        <v>27</v>
      </c>
      <c r="B34" s="45" t="s">
        <v>73</v>
      </c>
      <c r="C34" s="45" t="s">
        <v>52</v>
      </c>
      <c r="D34" s="13" t="s">
        <v>400</v>
      </c>
      <c r="E34" s="13" t="s">
        <v>401</v>
      </c>
      <c r="F34" s="13" t="s">
        <v>48</v>
      </c>
      <c r="G34" s="13" t="s">
        <v>42</v>
      </c>
      <c r="H34" s="13">
        <v>25</v>
      </c>
      <c r="I34" s="13" t="s">
        <v>135</v>
      </c>
      <c r="J34" s="13">
        <v>320</v>
      </c>
      <c r="K34" s="14">
        <v>7980.3640000000005</v>
      </c>
      <c r="L34" s="15">
        <f t="shared" si="0"/>
        <v>63842912</v>
      </c>
      <c r="M34" s="13">
        <v>0</v>
      </c>
      <c r="N34" s="13">
        <v>106</v>
      </c>
      <c r="O34" s="45">
        <f t="shared" si="3"/>
        <v>214</v>
      </c>
      <c r="P34" s="46">
        <v>7980.3640000000005</v>
      </c>
      <c r="Q34" s="15">
        <f t="shared" si="4"/>
        <v>42694947.399999999</v>
      </c>
      <c r="R34" s="13">
        <v>120</v>
      </c>
      <c r="S34" s="13">
        <v>41</v>
      </c>
      <c r="T34" s="13">
        <f t="shared" si="5"/>
        <v>293</v>
      </c>
      <c r="U34" s="14">
        <v>7980.3640000000005</v>
      </c>
      <c r="V34" s="14">
        <f t="shared" si="1"/>
        <v>58456166.300000004</v>
      </c>
      <c r="W34" s="13"/>
      <c r="X34" s="13"/>
      <c r="Y34" s="13">
        <f t="shared" si="2"/>
        <v>293</v>
      </c>
      <c r="Z34" s="13"/>
      <c r="AA34" s="34">
        <f t="shared" si="6"/>
        <v>0</v>
      </c>
    </row>
    <row r="35" spans="1:27" x14ac:dyDescent="0.2">
      <c r="A35" s="13">
        <v>28</v>
      </c>
      <c r="B35" s="45" t="s">
        <v>73</v>
      </c>
      <c r="C35" s="45" t="s">
        <v>53</v>
      </c>
      <c r="D35" s="13" t="s">
        <v>402</v>
      </c>
      <c r="E35" s="13" t="s">
        <v>403</v>
      </c>
      <c r="F35" s="13" t="s">
        <v>48</v>
      </c>
      <c r="G35" s="13" t="s">
        <v>42</v>
      </c>
      <c r="H35" s="13">
        <v>25</v>
      </c>
      <c r="I35" s="13" t="s">
        <v>135</v>
      </c>
      <c r="J35" s="13">
        <v>20</v>
      </c>
      <c r="K35" s="14">
        <v>49605.57</v>
      </c>
      <c r="L35" s="15">
        <f t="shared" si="0"/>
        <v>24802785</v>
      </c>
      <c r="M35" s="13">
        <v>0</v>
      </c>
      <c r="N35" s="13">
        <v>2</v>
      </c>
      <c r="O35" s="45">
        <f t="shared" si="3"/>
        <v>18</v>
      </c>
      <c r="P35" s="46">
        <v>49605.57</v>
      </c>
      <c r="Q35" s="15">
        <f t="shared" si="4"/>
        <v>22322506.5</v>
      </c>
      <c r="R35" s="13">
        <v>0</v>
      </c>
      <c r="S35" s="13">
        <v>0</v>
      </c>
      <c r="T35" s="13">
        <f t="shared" si="5"/>
        <v>18</v>
      </c>
      <c r="U35" s="14">
        <v>49605.57</v>
      </c>
      <c r="V35" s="14">
        <f t="shared" si="1"/>
        <v>22322506.5</v>
      </c>
      <c r="W35" s="13"/>
      <c r="X35" s="13"/>
      <c r="Y35" s="13">
        <f t="shared" si="2"/>
        <v>18</v>
      </c>
      <c r="Z35" s="13"/>
      <c r="AA35" s="34">
        <f t="shared" si="6"/>
        <v>0</v>
      </c>
    </row>
    <row r="36" spans="1:27" x14ac:dyDescent="0.2">
      <c r="A36" s="13">
        <v>29</v>
      </c>
      <c r="B36" s="45" t="s">
        <v>73</v>
      </c>
      <c r="C36" s="45" t="s">
        <v>54</v>
      </c>
      <c r="D36" s="13" t="s">
        <v>404</v>
      </c>
      <c r="E36" s="13" t="s">
        <v>405</v>
      </c>
      <c r="F36" s="13" t="s">
        <v>49</v>
      </c>
      <c r="G36" s="13" t="s">
        <v>42</v>
      </c>
      <c r="H36" s="13">
        <v>25</v>
      </c>
      <c r="I36" s="13" t="s">
        <v>135</v>
      </c>
      <c r="J36" s="13">
        <v>80</v>
      </c>
      <c r="K36" s="14">
        <v>3648.6099999999997</v>
      </c>
      <c r="L36" s="15">
        <f t="shared" si="0"/>
        <v>7297219.9999999991</v>
      </c>
      <c r="M36" s="13">
        <v>0</v>
      </c>
      <c r="N36" s="13">
        <v>7</v>
      </c>
      <c r="O36" s="45">
        <f t="shared" si="3"/>
        <v>73</v>
      </c>
      <c r="P36" s="46">
        <v>3648.6099999999997</v>
      </c>
      <c r="Q36" s="15">
        <f t="shared" si="4"/>
        <v>6658713.2499999991</v>
      </c>
      <c r="R36" s="13">
        <v>0</v>
      </c>
      <c r="S36" s="13">
        <v>48</v>
      </c>
      <c r="T36" s="13">
        <f t="shared" si="5"/>
        <v>25</v>
      </c>
      <c r="U36" s="14">
        <v>3648.6099999999997</v>
      </c>
      <c r="V36" s="14">
        <f t="shared" si="1"/>
        <v>2280381.2499999995</v>
      </c>
      <c r="W36" s="13"/>
      <c r="X36" s="13"/>
      <c r="Y36" s="13">
        <f t="shared" si="2"/>
        <v>25</v>
      </c>
      <c r="Z36" s="13"/>
      <c r="AA36" s="34">
        <f t="shared" si="6"/>
        <v>0</v>
      </c>
    </row>
    <row r="37" spans="1:27" x14ac:dyDescent="0.2">
      <c r="A37" s="13">
        <v>30</v>
      </c>
      <c r="B37" s="45" t="s">
        <v>73</v>
      </c>
      <c r="C37" s="45" t="s">
        <v>55</v>
      </c>
      <c r="D37" s="13" t="s">
        <v>406</v>
      </c>
      <c r="E37" s="13" t="s">
        <v>407</v>
      </c>
      <c r="F37" s="13" t="s">
        <v>48</v>
      </c>
      <c r="G37" s="13" t="s">
        <v>42</v>
      </c>
      <c r="H37" s="13">
        <v>25</v>
      </c>
      <c r="I37" s="13" t="s">
        <v>135</v>
      </c>
      <c r="J37" s="13">
        <v>40</v>
      </c>
      <c r="K37" s="14">
        <v>7763</v>
      </c>
      <c r="L37" s="15">
        <f t="shared" si="0"/>
        <v>7763000</v>
      </c>
      <c r="M37" s="13">
        <v>0</v>
      </c>
      <c r="N37" s="13">
        <v>31</v>
      </c>
      <c r="O37" s="45">
        <f t="shared" si="3"/>
        <v>9</v>
      </c>
      <c r="P37" s="46">
        <v>7763</v>
      </c>
      <c r="Q37" s="15">
        <f t="shared" si="4"/>
        <v>1746675</v>
      </c>
      <c r="R37" s="13">
        <v>320</v>
      </c>
      <c r="S37" s="13">
        <v>9</v>
      </c>
      <c r="T37" s="13">
        <f t="shared" si="5"/>
        <v>320</v>
      </c>
      <c r="U37" s="14">
        <v>7763</v>
      </c>
      <c r="V37" s="14">
        <f t="shared" si="1"/>
        <v>62104000</v>
      </c>
      <c r="W37" s="13"/>
      <c r="X37" s="13"/>
      <c r="Y37" s="13">
        <f t="shared" si="2"/>
        <v>320</v>
      </c>
      <c r="Z37" s="13"/>
      <c r="AA37" s="34">
        <f t="shared" si="6"/>
        <v>0</v>
      </c>
    </row>
    <row r="38" spans="1:27" x14ac:dyDescent="0.2">
      <c r="A38" s="13">
        <v>31</v>
      </c>
      <c r="B38" s="45" t="s">
        <v>73</v>
      </c>
      <c r="C38" s="45" t="s">
        <v>56</v>
      </c>
      <c r="D38" s="13" t="s">
        <v>408</v>
      </c>
      <c r="E38" s="13" t="s">
        <v>409</v>
      </c>
      <c r="F38" s="13" t="s">
        <v>72</v>
      </c>
      <c r="G38" s="13" t="s">
        <v>43</v>
      </c>
      <c r="H38" s="13">
        <v>50</v>
      </c>
      <c r="I38" s="13" t="s">
        <v>135</v>
      </c>
      <c r="J38" s="13">
        <v>20</v>
      </c>
      <c r="K38" s="14">
        <v>54700</v>
      </c>
      <c r="L38" s="15">
        <f t="shared" si="0"/>
        <v>54700000</v>
      </c>
      <c r="M38" s="13">
        <v>40</v>
      </c>
      <c r="N38" s="13">
        <v>19</v>
      </c>
      <c r="O38" s="45">
        <f t="shared" si="3"/>
        <v>41</v>
      </c>
      <c r="P38" s="46">
        <v>54700</v>
      </c>
      <c r="Q38" s="15">
        <f t="shared" si="4"/>
        <v>112135000</v>
      </c>
      <c r="R38" s="13">
        <v>0</v>
      </c>
      <c r="S38" s="13">
        <v>10</v>
      </c>
      <c r="T38" s="13">
        <f t="shared" si="5"/>
        <v>31</v>
      </c>
      <c r="U38" s="14">
        <f>54700</f>
        <v>54700</v>
      </c>
      <c r="V38" s="14">
        <f t="shared" si="1"/>
        <v>84785000</v>
      </c>
      <c r="W38" s="13"/>
      <c r="X38" s="13"/>
      <c r="Y38" s="13">
        <f t="shared" si="2"/>
        <v>31</v>
      </c>
      <c r="Z38" s="13"/>
      <c r="AA38" s="34">
        <f t="shared" si="6"/>
        <v>0</v>
      </c>
    </row>
    <row r="39" spans="1:27" x14ac:dyDescent="0.2">
      <c r="A39" s="13">
        <v>32</v>
      </c>
      <c r="B39" s="45" t="s">
        <v>73</v>
      </c>
      <c r="C39" s="45" t="s">
        <v>57</v>
      </c>
      <c r="D39" s="13" t="s">
        <v>410</v>
      </c>
      <c r="E39" s="13" t="s">
        <v>411</v>
      </c>
      <c r="F39" s="13" t="s">
        <v>48</v>
      </c>
      <c r="G39" s="13" t="s">
        <v>42</v>
      </c>
      <c r="H39" s="13">
        <v>25</v>
      </c>
      <c r="I39" s="13" t="s">
        <v>135</v>
      </c>
      <c r="J39" s="13">
        <v>200</v>
      </c>
      <c r="K39" s="14">
        <v>6792.625</v>
      </c>
      <c r="L39" s="15">
        <f t="shared" si="0"/>
        <v>33963125</v>
      </c>
      <c r="M39" s="13">
        <v>0</v>
      </c>
      <c r="N39" s="13">
        <v>34</v>
      </c>
      <c r="O39" s="45">
        <f t="shared" si="3"/>
        <v>166</v>
      </c>
      <c r="P39" s="46">
        <v>6792.625</v>
      </c>
      <c r="Q39" s="15">
        <f t="shared" si="4"/>
        <v>28189393.75</v>
      </c>
      <c r="R39" s="13">
        <v>200</v>
      </c>
      <c r="S39" s="13">
        <v>29</v>
      </c>
      <c r="T39" s="13">
        <f t="shared" si="5"/>
        <v>337</v>
      </c>
      <c r="U39" s="14">
        <v>6792.625</v>
      </c>
      <c r="V39" s="14">
        <f t="shared" si="1"/>
        <v>57227865.625</v>
      </c>
      <c r="W39" s="13"/>
      <c r="X39" s="13"/>
      <c r="Y39" s="13">
        <f t="shared" si="2"/>
        <v>337</v>
      </c>
      <c r="Z39" s="13"/>
      <c r="AA39" s="34">
        <f t="shared" si="6"/>
        <v>0</v>
      </c>
    </row>
    <row r="40" spans="1:27" x14ac:dyDescent="0.2">
      <c r="A40" s="13">
        <v>33</v>
      </c>
      <c r="B40" s="45" t="s">
        <v>73</v>
      </c>
      <c r="C40" s="45" t="s">
        <v>58</v>
      </c>
      <c r="D40" s="13" t="s">
        <v>412</v>
      </c>
      <c r="E40" s="13" t="s">
        <v>413</v>
      </c>
      <c r="F40" s="13" t="s">
        <v>48</v>
      </c>
      <c r="G40" s="13" t="s">
        <v>42</v>
      </c>
      <c r="H40" s="13">
        <v>25</v>
      </c>
      <c r="I40" s="13" t="s">
        <v>135</v>
      </c>
      <c r="J40" s="13">
        <v>40</v>
      </c>
      <c r="K40" s="14">
        <v>8197.728000000001</v>
      </c>
      <c r="L40" s="15">
        <f t="shared" si="0"/>
        <v>8197728</v>
      </c>
      <c r="M40" s="13">
        <v>0</v>
      </c>
      <c r="N40" s="13">
        <v>15</v>
      </c>
      <c r="O40" s="45">
        <f t="shared" si="3"/>
        <v>25</v>
      </c>
      <c r="P40" s="46">
        <v>8197.728000000001</v>
      </c>
      <c r="Q40" s="15">
        <f t="shared" si="4"/>
        <v>5123580</v>
      </c>
      <c r="R40" s="13">
        <v>80</v>
      </c>
      <c r="S40" s="13">
        <v>12</v>
      </c>
      <c r="T40" s="13">
        <f t="shared" si="5"/>
        <v>93</v>
      </c>
      <c r="U40" s="14">
        <v>8197.728000000001</v>
      </c>
      <c r="V40" s="14">
        <f t="shared" si="1"/>
        <v>19059717.600000001</v>
      </c>
      <c r="W40" s="13"/>
      <c r="X40" s="13"/>
      <c r="Y40" s="13">
        <f t="shared" si="2"/>
        <v>93</v>
      </c>
      <c r="Z40" s="13"/>
      <c r="AA40" s="34">
        <f t="shared" si="6"/>
        <v>0</v>
      </c>
    </row>
    <row r="41" spans="1:27" x14ac:dyDescent="0.2">
      <c r="A41" s="13">
        <v>34</v>
      </c>
      <c r="B41" s="45" t="s">
        <v>73</v>
      </c>
      <c r="C41" s="45" t="s">
        <v>59</v>
      </c>
      <c r="D41" s="13" t="s">
        <v>414</v>
      </c>
      <c r="E41" s="13" t="s">
        <v>415</v>
      </c>
      <c r="F41" s="13" t="s">
        <v>48</v>
      </c>
      <c r="G41" s="13" t="s">
        <v>42</v>
      </c>
      <c r="H41" s="13">
        <v>25</v>
      </c>
      <c r="I41" s="13" t="s">
        <v>135</v>
      </c>
      <c r="J41" s="13">
        <v>80</v>
      </c>
      <c r="K41" s="14">
        <v>7008.4364000000005</v>
      </c>
      <c r="L41" s="15">
        <f t="shared" si="0"/>
        <v>14016872.800000001</v>
      </c>
      <c r="M41" s="13">
        <v>0</v>
      </c>
      <c r="N41" s="13">
        <v>24</v>
      </c>
      <c r="O41" s="45">
        <f t="shared" si="3"/>
        <v>56</v>
      </c>
      <c r="P41" s="46">
        <v>7008.4364000000005</v>
      </c>
      <c r="Q41" s="15">
        <f t="shared" si="4"/>
        <v>9811810.9600000009</v>
      </c>
      <c r="R41" s="13">
        <v>40</v>
      </c>
      <c r="S41" s="13">
        <v>56</v>
      </c>
      <c r="T41" s="13">
        <f t="shared" si="5"/>
        <v>40</v>
      </c>
      <c r="U41" s="14">
        <v>7008.4364000000005</v>
      </c>
      <c r="V41" s="14">
        <f t="shared" si="1"/>
        <v>7008436.4000000004</v>
      </c>
      <c r="W41" s="13"/>
      <c r="X41" s="13"/>
      <c r="Y41" s="13">
        <f t="shared" si="2"/>
        <v>40</v>
      </c>
      <c r="Z41" s="13"/>
      <c r="AA41" s="34">
        <f t="shared" si="6"/>
        <v>0</v>
      </c>
    </row>
    <row r="42" spans="1:27" x14ac:dyDescent="0.2">
      <c r="A42" s="13">
        <v>35</v>
      </c>
      <c r="B42" s="45" t="s">
        <v>73</v>
      </c>
      <c r="C42" s="45" t="s">
        <v>60</v>
      </c>
      <c r="D42" s="13" t="s">
        <v>416</v>
      </c>
      <c r="E42" s="13" t="s">
        <v>417</v>
      </c>
      <c r="F42" s="13" t="s">
        <v>49</v>
      </c>
      <c r="G42" s="13" t="s">
        <v>41</v>
      </c>
      <c r="H42" s="13">
        <v>20</v>
      </c>
      <c r="I42" s="13" t="s">
        <v>135</v>
      </c>
      <c r="J42" s="13">
        <v>150</v>
      </c>
      <c r="K42" s="14">
        <v>5600</v>
      </c>
      <c r="L42" s="15">
        <f t="shared" si="0"/>
        <v>16800000</v>
      </c>
      <c r="M42" s="13">
        <v>0</v>
      </c>
      <c r="N42" s="13">
        <v>21</v>
      </c>
      <c r="O42" s="45">
        <f t="shared" si="3"/>
        <v>129</v>
      </c>
      <c r="P42" s="46">
        <v>5600</v>
      </c>
      <c r="Q42" s="15">
        <f t="shared" si="4"/>
        <v>14448000</v>
      </c>
      <c r="R42" s="13">
        <v>100</v>
      </c>
      <c r="S42" s="13">
        <v>67</v>
      </c>
      <c r="T42" s="13">
        <f t="shared" si="5"/>
        <v>162</v>
      </c>
      <c r="U42" s="14">
        <f>5600</f>
        <v>5600</v>
      </c>
      <c r="V42" s="14">
        <f t="shared" si="1"/>
        <v>18144000</v>
      </c>
      <c r="W42" s="13"/>
      <c r="X42" s="13"/>
      <c r="Y42" s="13">
        <f t="shared" si="2"/>
        <v>162</v>
      </c>
      <c r="Z42" s="13"/>
      <c r="AA42" s="34">
        <f t="shared" si="6"/>
        <v>0</v>
      </c>
    </row>
    <row r="43" spans="1:27" x14ac:dyDescent="0.2">
      <c r="A43" s="13">
        <v>36</v>
      </c>
      <c r="B43" s="45" t="s">
        <v>73</v>
      </c>
      <c r="C43" s="45" t="s">
        <v>61</v>
      </c>
      <c r="D43" s="13" t="s">
        <v>418</v>
      </c>
      <c r="E43" s="13" t="s">
        <v>419</v>
      </c>
      <c r="F43" s="13" t="s">
        <v>49</v>
      </c>
      <c r="G43" s="13" t="s">
        <v>42</v>
      </c>
      <c r="H43" s="13">
        <v>25</v>
      </c>
      <c r="I43" s="13" t="s">
        <v>135</v>
      </c>
      <c r="J43" s="13">
        <v>200</v>
      </c>
      <c r="K43" s="14">
        <v>1392</v>
      </c>
      <c r="L43" s="15">
        <f t="shared" si="0"/>
        <v>6960000</v>
      </c>
      <c r="M43" s="13">
        <v>0</v>
      </c>
      <c r="N43" s="13">
        <v>109</v>
      </c>
      <c r="O43" s="45">
        <f t="shared" si="3"/>
        <v>91</v>
      </c>
      <c r="P43" s="46">
        <v>1392</v>
      </c>
      <c r="Q43" s="15">
        <f t="shared" si="4"/>
        <v>3166800</v>
      </c>
      <c r="R43" s="13">
        <v>320</v>
      </c>
      <c r="S43" s="13">
        <v>237</v>
      </c>
      <c r="T43" s="13">
        <f t="shared" si="5"/>
        <v>174</v>
      </c>
      <c r="U43" s="14">
        <v>1392</v>
      </c>
      <c r="V43" s="14">
        <f t="shared" si="1"/>
        <v>6055200</v>
      </c>
      <c r="W43" s="13"/>
      <c r="X43" s="13"/>
      <c r="Y43" s="13">
        <f t="shared" si="2"/>
        <v>174</v>
      </c>
      <c r="Z43" s="13"/>
      <c r="AA43" s="34">
        <f t="shared" si="6"/>
        <v>0</v>
      </c>
    </row>
    <row r="44" spans="1:27" x14ac:dyDescent="0.2">
      <c r="A44" s="13">
        <v>37</v>
      </c>
      <c r="B44" s="45" t="s">
        <v>73</v>
      </c>
      <c r="C44" s="45" t="s">
        <v>62</v>
      </c>
      <c r="D44" s="13" t="s">
        <v>420</v>
      </c>
      <c r="E44" s="13" t="s">
        <v>421</v>
      </c>
      <c r="F44" s="13" t="s">
        <v>49</v>
      </c>
      <c r="G44" s="13" t="s">
        <v>42</v>
      </c>
      <c r="H44" s="13">
        <v>25</v>
      </c>
      <c r="I44" s="13" t="s">
        <v>135</v>
      </c>
      <c r="J44" s="13">
        <v>120</v>
      </c>
      <c r="K44" s="14">
        <v>12948.683999999999</v>
      </c>
      <c r="L44" s="15">
        <f t="shared" si="0"/>
        <v>38846052</v>
      </c>
      <c r="M44" s="13">
        <v>0</v>
      </c>
      <c r="N44" s="13">
        <v>1</v>
      </c>
      <c r="O44" s="45">
        <f t="shared" si="3"/>
        <v>119</v>
      </c>
      <c r="P44" s="46">
        <v>12948.683999999999</v>
      </c>
      <c r="Q44" s="15">
        <f t="shared" si="4"/>
        <v>38522334.899999999</v>
      </c>
      <c r="R44" s="13">
        <v>0</v>
      </c>
      <c r="S44" s="13">
        <v>3</v>
      </c>
      <c r="T44" s="13">
        <f t="shared" si="5"/>
        <v>116</v>
      </c>
      <c r="U44" s="14">
        <v>12948.683999999999</v>
      </c>
      <c r="V44" s="14">
        <f t="shared" si="1"/>
        <v>37551183.599999994</v>
      </c>
      <c r="W44" s="13"/>
      <c r="X44" s="13"/>
      <c r="Y44" s="13">
        <f t="shared" si="2"/>
        <v>116</v>
      </c>
      <c r="Z44" s="13"/>
      <c r="AA44" s="34">
        <f t="shared" si="6"/>
        <v>0</v>
      </c>
    </row>
    <row r="45" spans="1:27" x14ac:dyDescent="0.2">
      <c r="A45" s="13">
        <v>38</v>
      </c>
      <c r="B45" s="45" t="s">
        <v>73</v>
      </c>
      <c r="C45" s="45" t="s">
        <v>63</v>
      </c>
      <c r="D45" s="13" t="s">
        <v>422</v>
      </c>
      <c r="E45" s="13" t="s">
        <v>423</v>
      </c>
      <c r="F45" s="13" t="s">
        <v>48</v>
      </c>
      <c r="G45" s="13" t="s">
        <v>42</v>
      </c>
      <c r="H45" s="13">
        <v>25</v>
      </c>
      <c r="I45" s="13" t="s">
        <v>135</v>
      </c>
      <c r="J45" s="13">
        <v>40</v>
      </c>
      <c r="K45" s="14">
        <v>25027.912</v>
      </c>
      <c r="L45" s="15">
        <f t="shared" si="0"/>
        <v>25027912</v>
      </c>
      <c r="M45" s="13">
        <v>0</v>
      </c>
      <c r="N45" s="13">
        <v>4</v>
      </c>
      <c r="O45" s="45">
        <f t="shared" si="3"/>
        <v>36</v>
      </c>
      <c r="P45" s="46">
        <v>25027.912</v>
      </c>
      <c r="Q45" s="15">
        <f t="shared" si="4"/>
        <v>22525120.800000001</v>
      </c>
      <c r="R45" s="13">
        <v>404</v>
      </c>
      <c r="S45" s="13">
        <v>0</v>
      </c>
      <c r="T45" s="13">
        <f t="shared" si="5"/>
        <v>440</v>
      </c>
      <c r="U45" s="14">
        <v>25027.912</v>
      </c>
      <c r="V45" s="14">
        <f t="shared" si="1"/>
        <v>275307032</v>
      </c>
      <c r="W45" s="13"/>
      <c r="X45" s="13"/>
      <c r="Y45" s="13">
        <f t="shared" si="2"/>
        <v>440</v>
      </c>
      <c r="Z45" s="13"/>
      <c r="AA45" s="34">
        <f t="shared" si="6"/>
        <v>0</v>
      </c>
    </row>
    <row r="46" spans="1:27" x14ac:dyDescent="0.2">
      <c r="A46" s="13">
        <v>39</v>
      </c>
      <c r="B46" s="45" t="s">
        <v>73</v>
      </c>
      <c r="C46" s="45" t="s">
        <v>64</v>
      </c>
      <c r="D46" s="13" t="s">
        <v>424</v>
      </c>
      <c r="E46" s="13" t="s">
        <v>425</v>
      </c>
      <c r="F46" s="17" t="s">
        <v>111</v>
      </c>
      <c r="G46" s="17" t="s">
        <v>111</v>
      </c>
      <c r="H46" s="13"/>
      <c r="I46" s="13"/>
      <c r="J46" s="13"/>
      <c r="K46" s="14"/>
      <c r="L46" s="15">
        <f t="shared" si="0"/>
        <v>0</v>
      </c>
      <c r="M46" s="13">
        <v>0</v>
      </c>
      <c r="N46" s="13">
        <v>0</v>
      </c>
      <c r="O46" s="45">
        <f t="shared" si="3"/>
        <v>0</v>
      </c>
      <c r="P46" s="46"/>
      <c r="Q46" s="15">
        <f t="shared" si="4"/>
        <v>0</v>
      </c>
      <c r="R46" s="13">
        <v>0</v>
      </c>
      <c r="S46" s="13">
        <v>0</v>
      </c>
      <c r="T46" s="13">
        <f t="shared" si="5"/>
        <v>0</v>
      </c>
      <c r="U46" s="14"/>
      <c r="V46" s="14">
        <f t="shared" si="1"/>
        <v>0</v>
      </c>
      <c r="W46" s="13"/>
      <c r="X46" s="13"/>
      <c r="Y46" s="13">
        <f t="shared" si="2"/>
        <v>0</v>
      </c>
      <c r="Z46" s="13"/>
      <c r="AA46" s="34">
        <f t="shared" si="6"/>
        <v>0</v>
      </c>
    </row>
    <row r="47" spans="1:27" x14ac:dyDescent="0.2">
      <c r="A47" s="13">
        <v>40</v>
      </c>
      <c r="B47" s="45" t="s">
        <v>73</v>
      </c>
      <c r="C47" s="45" t="s">
        <v>65</v>
      </c>
      <c r="D47" s="13" t="s">
        <v>426</v>
      </c>
      <c r="E47" s="13" t="s">
        <v>427</v>
      </c>
      <c r="F47" s="13" t="s">
        <v>49</v>
      </c>
      <c r="G47" s="13" t="s">
        <v>70</v>
      </c>
      <c r="H47" s="13">
        <v>15</v>
      </c>
      <c r="I47" s="13" t="s">
        <v>135</v>
      </c>
      <c r="J47" s="13">
        <v>34</v>
      </c>
      <c r="K47" s="14">
        <v>86324.56</v>
      </c>
      <c r="L47" s="15">
        <f t="shared" si="0"/>
        <v>44025525.599999994</v>
      </c>
      <c r="M47" s="13">
        <v>0</v>
      </c>
      <c r="N47" s="13">
        <v>1</v>
      </c>
      <c r="O47" s="45">
        <f t="shared" si="3"/>
        <v>33</v>
      </c>
      <c r="P47" s="46">
        <v>86324.56</v>
      </c>
      <c r="Q47" s="15">
        <f t="shared" si="4"/>
        <v>42730657.199999996</v>
      </c>
      <c r="R47" s="13">
        <v>0</v>
      </c>
      <c r="S47" s="13">
        <v>0</v>
      </c>
      <c r="T47" s="13">
        <f t="shared" si="5"/>
        <v>33</v>
      </c>
      <c r="U47" s="14">
        <v>86324.56</v>
      </c>
      <c r="V47" s="14">
        <f t="shared" si="1"/>
        <v>42730657.199999996</v>
      </c>
      <c r="W47" s="13"/>
      <c r="X47" s="13"/>
      <c r="Y47" s="13">
        <f t="shared" si="2"/>
        <v>33</v>
      </c>
      <c r="Z47" s="13"/>
      <c r="AA47" s="34">
        <f t="shared" si="6"/>
        <v>0</v>
      </c>
    </row>
    <row r="48" spans="1:27" x14ac:dyDescent="0.2">
      <c r="A48" s="13">
        <v>41</v>
      </c>
      <c r="B48" s="45" t="s">
        <v>73</v>
      </c>
      <c r="C48" s="45" t="s">
        <v>66</v>
      </c>
      <c r="D48" s="13" t="s">
        <v>428</v>
      </c>
      <c r="E48" s="13" t="s">
        <v>429</v>
      </c>
      <c r="F48" s="13" t="s">
        <v>49</v>
      </c>
      <c r="G48" s="13" t="s">
        <v>71</v>
      </c>
      <c r="H48" s="13">
        <v>30</v>
      </c>
      <c r="I48" s="13" t="s">
        <v>135</v>
      </c>
      <c r="J48" s="13">
        <v>17</v>
      </c>
      <c r="K48" s="14">
        <v>90578.683999999994</v>
      </c>
      <c r="L48" s="15">
        <f t="shared" si="0"/>
        <v>46195128.840000004</v>
      </c>
      <c r="M48" s="13">
        <v>0</v>
      </c>
      <c r="N48" s="13">
        <v>2</v>
      </c>
      <c r="O48" s="45">
        <f t="shared" si="3"/>
        <v>15</v>
      </c>
      <c r="P48" s="46">
        <v>90578.683999999994</v>
      </c>
      <c r="Q48" s="15">
        <f t="shared" si="4"/>
        <v>40760407.799999997</v>
      </c>
      <c r="R48" s="13">
        <v>0</v>
      </c>
      <c r="S48" s="13">
        <v>0</v>
      </c>
      <c r="T48" s="13">
        <f t="shared" si="5"/>
        <v>15</v>
      </c>
      <c r="U48" s="14">
        <v>90578.683999999994</v>
      </c>
      <c r="V48" s="14">
        <f t="shared" si="1"/>
        <v>40760407.799999997</v>
      </c>
      <c r="W48" s="13"/>
      <c r="X48" s="13"/>
      <c r="Y48" s="13">
        <f t="shared" si="2"/>
        <v>15</v>
      </c>
      <c r="Z48" s="13"/>
      <c r="AA48" s="34">
        <f t="shared" si="6"/>
        <v>0</v>
      </c>
    </row>
    <row r="49" spans="1:27" x14ac:dyDescent="0.2">
      <c r="A49" s="13">
        <v>42</v>
      </c>
      <c r="B49" s="45" t="s">
        <v>73</v>
      </c>
      <c r="C49" s="45" t="s">
        <v>67</v>
      </c>
      <c r="D49" s="13" t="s">
        <v>430</v>
      </c>
      <c r="E49" s="13" t="s">
        <v>431</v>
      </c>
      <c r="F49" s="17" t="s">
        <v>111</v>
      </c>
      <c r="G49" s="17" t="s">
        <v>111</v>
      </c>
      <c r="H49" s="13"/>
      <c r="I49" s="13"/>
      <c r="J49" s="13"/>
      <c r="K49" s="14"/>
      <c r="L49" s="15">
        <f t="shared" si="0"/>
        <v>0</v>
      </c>
      <c r="M49" s="13">
        <v>0</v>
      </c>
      <c r="N49" s="13">
        <v>0</v>
      </c>
      <c r="O49" s="45">
        <f t="shared" si="3"/>
        <v>0</v>
      </c>
      <c r="P49" s="46"/>
      <c r="Q49" s="15">
        <f t="shared" si="4"/>
        <v>0</v>
      </c>
      <c r="R49" s="13">
        <v>0</v>
      </c>
      <c r="S49" s="13">
        <v>0</v>
      </c>
      <c r="T49" s="13">
        <f t="shared" si="5"/>
        <v>0</v>
      </c>
      <c r="U49" s="14"/>
      <c r="V49" s="14">
        <f t="shared" si="1"/>
        <v>0</v>
      </c>
      <c r="W49" s="13"/>
      <c r="X49" s="13"/>
      <c r="Y49" s="13">
        <f t="shared" si="2"/>
        <v>0</v>
      </c>
      <c r="Z49" s="13"/>
      <c r="AA49" s="34">
        <f t="shared" si="6"/>
        <v>0</v>
      </c>
    </row>
    <row r="50" spans="1:27" x14ac:dyDescent="0.2">
      <c r="A50" s="13">
        <v>43</v>
      </c>
      <c r="B50" s="45" t="s">
        <v>73</v>
      </c>
      <c r="C50" s="45" t="s">
        <v>68</v>
      </c>
      <c r="D50" s="13" t="s">
        <v>432</v>
      </c>
      <c r="E50" s="13" t="s">
        <v>433</v>
      </c>
      <c r="F50" s="17" t="s">
        <v>111</v>
      </c>
      <c r="G50" s="17" t="s">
        <v>111</v>
      </c>
      <c r="H50" s="13"/>
      <c r="I50" s="13"/>
      <c r="J50" s="13"/>
      <c r="K50" s="14"/>
      <c r="L50" s="15">
        <f t="shared" si="0"/>
        <v>0</v>
      </c>
      <c r="M50" s="13">
        <v>0</v>
      </c>
      <c r="N50" s="13">
        <v>0</v>
      </c>
      <c r="O50" s="45">
        <f t="shared" si="3"/>
        <v>0</v>
      </c>
      <c r="P50" s="46"/>
      <c r="Q50" s="15">
        <f t="shared" si="4"/>
        <v>0</v>
      </c>
      <c r="R50" s="13">
        <v>0</v>
      </c>
      <c r="S50" s="13">
        <v>0</v>
      </c>
      <c r="T50" s="13">
        <f t="shared" si="5"/>
        <v>0</v>
      </c>
      <c r="U50" s="14"/>
      <c r="V50" s="14">
        <f t="shared" si="1"/>
        <v>0</v>
      </c>
      <c r="W50" s="13"/>
      <c r="X50" s="13"/>
      <c r="Y50" s="13">
        <f t="shared" si="2"/>
        <v>0</v>
      </c>
      <c r="Z50" s="13"/>
      <c r="AA50" s="34">
        <f t="shared" si="6"/>
        <v>0</v>
      </c>
    </row>
    <row r="51" spans="1:27" x14ac:dyDescent="0.2">
      <c r="A51" s="13">
        <v>44</v>
      </c>
      <c r="B51" s="45" t="s">
        <v>73</v>
      </c>
      <c r="C51" s="45" t="s">
        <v>69</v>
      </c>
      <c r="D51" s="13" t="s">
        <v>434</v>
      </c>
      <c r="E51" s="13" t="s">
        <v>435</v>
      </c>
      <c r="F51" s="17" t="s">
        <v>111</v>
      </c>
      <c r="G51" s="17" t="s">
        <v>111</v>
      </c>
      <c r="H51" s="13"/>
      <c r="I51" s="13"/>
      <c r="J51" s="13"/>
      <c r="K51" s="14"/>
      <c r="L51" s="15">
        <f t="shared" si="0"/>
        <v>0</v>
      </c>
      <c r="M51" s="13">
        <v>0</v>
      </c>
      <c r="N51" s="13">
        <v>0</v>
      </c>
      <c r="O51" s="45">
        <f t="shared" si="3"/>
        <v>0</v>
      </c>
      <c r="P51" s="46"/>
      <c r="Q51" s="15">
        <f t="shared" si="4"/>
        <v>0</v>
      </c>
      <c r="R51" s="13">
        <v>0</v>
      </c>
      <c r="S51" s="13">
        <v>0</v>
      </c>
      <c r="T51" s="13">
        <f t="shared" si="5"/>
        <v>0</v>
      </c>
      <c r="U51" s="14"/>
      <c r="V51" s="14">
        <f t="shared" si="1"/>
        <v>0</v>
      </c>
      <c r="W51" s="13"/>
      <c r="X51" s="13"/>
      <c r="Y51" s="13">
        <f t="shared" si="2"/>
        <v>0</v>
      </c>
      <c r="Z51" s="13"/>
      <c r="AA51" s="34">
        <f t="shared" si="6"/>
        <v>0</v>
      </c>
    </row>
    <row r="52" spans="1:27" x14ac:dyDescent="0.2">
      <c r="A52" s="13">
        <v>45</v>
      </c>
      <c r="B52" s="45" t="s">
        <v>94</v>
      </c>
      <c r="C52" s="45" t="s">
        <v>75</v>
      </c>
      <c r="D52" s="13" t="s">
        <v>436</v>
      </c>
      <c r="E52" s="13" t="s">
        <v>437</v>
      </c>
      <c r="F52" s="13" t="s">
        <v>49</v>
      </c>
      <c r="G52" s="13" t="s">
        <v>42</v>
      </c>
      <c r="H52" s="13">
        <v>25</v>
      </c>
      <c r="I52" s="13" t="s">
        <v>135</v>
      </c>
      <c r="J52" s="13">
        <v>144</v>
      </c>
      <c r="K52" s="14">
        <v>16173.434200000002</v>
      </c>
      <c r="L52" s="15">
        <f t="shared" si="0"/>
        <v>58224363.120000005</v>
      </c>
      <c r="M52" s="13">
        <v>0</v>
      </c>
      <c r="N52" s="13">
        <v>16</v>
      </c>
      <c r="O52" s="45">
        <f t="shared" si="3"/>
        <v>128</v>
      </c>
      <c r="P52" s="46">
        <v>16173.434200000002</v>
      </c>
      <c r="Q52" s="15">
        <f t="shared" si="4"/>
        <v>51754989.440000005</v>
      </c>
      <c r="R52" s="13">
        <v>0</v>
      </c>
      <c r="S52" s="13">
        <v>4</v>
      </c>
      <c r="T52" s="13">
        <f t="shared" si="5"/>
        <v>124</v>
      </c>
      <c r="U52" s="14">
        <v>16173.434200000002</v>
      </c>
      <c r="V52" s="14">
        <f t="shared" si="1"/>
        <v>50137646.020000003</v>
      </c>
      <c r="W52" s="13"/>
      <c r="X52" s="13"/>
      <c r="Y52" s="13">
        <f t="shared" si="2"/>
        <v>124</v>
      </c>
      <c r="Z52" s="13"/>
      <c r="AA52" s="34">
        <f t="shared" si="6"/>
        <v>0</v>
      </c>
    </row>
    <row r="53" spans="1:27" x14ac:dyDescent="0.2">
      <c r="A53" s="13">
        <v>46</v>
      </c>
      <c r="B53" s="45" t="s">
        <v>94</v>
      </c>
      <c r="C53" s="45" t="s">
        <v>76</v>
      </c>
      <c r="D53" s="13" t="s">
        <v>438</v>
      </c>
      <c r="E53" s="13" t="s">
        <v>439</v>
      </c>
      <c r="F53" s="13" t="s">
        <v>49</v>
      </c>
      <c r="G53" s="13" t="s">
        <v>42</v>
      </c>
      <c r="H53" s="13">
        <v>25</v>
      </c>
      <c r="I53" s="13" t="s">
        <v>135</v>
      </c>
      <c r="J53" s="13">
        <v>78</v>
      </c>
      <c r="K53" s="14">
        <v>17264.912</v>
      </c>
      <c r="L53" s="15">
        <f t="shared" si="0"/>
        <v>33666578.399999999</v>
      </c>
      <c r="M53" s="13">
        <v>0</v>
      </c>
      <c r="N53" s="13">
        <v>1</v>
      </c>
      <c r="O53" s="45">
        <f t="shared" si="3"/>
        <v>77</v>
      </c>
      <c r="P53" s="46">
        <v>17264.912</v>
      </c>
      <c r="Q53" s="15">
        <f t="shared" si="4"/>
        <v>33234955.599999998</v>
      </c>
      <c r="R53" s="13">
        <v>0</v>
      </c>
      <c r="S53" s="13">
        <v>3</v>
      </c>
      <c r="T53" s="13">
        <f t="shared" si="5"/>
        <v>74</v>
      </c>
      <c r="U53" s="14">
        <v>17264.912</v>
      </c>
      <c r="V53" s="14">
        <f t="shared" si="1"/>
        <v>31940087.199999999</v>
      </c>
      <c r="W53" s="13"/>
      <c r="X53" s="13"/>
      <c r="Y53" s="13">
        <f t="shared" si="2"/>
        <v>74</v>
      </c>
      <c r="Z53" s="13"/>
      <c r="AA53" s="34">
        <f t="shared" si="6"/>
        <v>0</v>
      </c>
    </row>
    <row r="54" spans="1:27" x14ac:dyDescent="0.2">
      <c r="A54" s="13">
        <v>47</v>
      </c>
      <c r="B54" s="45" t="s">
        <v>94</v>
      </c>
      <c r="C54" s="45" t="s">
        <v>77</v>
      </c>
      <c r="D54" s="13" t="s">
        <v>440</v>
      </c>
      <c r="E54" s="13" t="s">
        <v>441</v>
      </c>
      <c r="F54" s="13" t="s">
        <v>72</v>
      </c>
      <c r="G54" s="13" t="s">
        <v>95</v>
      </c>
      <c r="H54" s="13">
        <v>10</v>
      </c>
      <c r="I54" s="13" t="s">
        <v>135</v>
      </c>
      <c r="J54" s="13">
        <v>10</v>
      </c>
      <c r="K54" s="14">
        <v>48616.333333333336</v>
      </c>
      <c r="L54" s="15">
        <f t="shared" si="0"/>
        <v>4861633.333333334</v>
      </c>
      <c r="M54" s="13">
        <v>0</v>
      </c>
      <c r="N54" s="13">
        <v>1</v>
      </c>
      <c r="O54" s="45">
        <f t="shared" si="3"/>
        <v>9</v>
      </c>
      <c r="P54" s="46">
        <v>48616.333333333336</v>
      </c>
      <c r="Q54" s="15">
        <f t="shared" si="4"/>
        <v>4375470</v>
      </c>
      <c r="R54" s="13">
        <v>10</v>
      </c>
      <c r="S54" s="13">
        <v>10</v>
      </c>
      <c r="T54" s="13">
        <f t="shared" si="5"/>
        <v>9</v>
      </c>
      <c r="U54" s="14">
        <v>48616.333333333336</v>
      </c>
      <c r="V54" s="14">
        <f t="shared" si="1"/>
        <v>4375470</v>
      </c>
      <c r="W54" s="13"/>
      <c r="X54" s="13"/>
      <c r="Y54" s="13">
        <f t="shared" si="2"/>
        <v>9</v>
      </c>
      <c r="Z54" s="13"/>
      <c r="AA54" s="34">
        <f t="shared" si="6"/>
        <v>0</v>
      </c>
    </row>
    <row r="55" spans="1:27" x14ac:dyDescent="0.2">
      <c r="A55" s="13">
        <v>48</v>
      </c>
      <c r="B55" s="45" t="s">
        <v>94</v>
      </c>
      <c r="C55" s="45" t="s">
        <v>78</v>
      </c>
      <c r="D55" s="13" t="s">
        <v>442</v>
      </c>
      <c r="E55" s="13" t="s">
        <v>443</v>
      </c>
      <c r="F55" s="13" t="s">
        <v>72</v>
      </c>
      <c r="G55" s="13" t="s">
        <v>42</v>
      </c>
      <c r="H55" s="13">
        <v>25</v>
      </c>
      <c r="I55" s="13" t="s">
        <v>135</v>
      </c>
      <c r="J55" s="13">
        <v>4</v>
      </c>
      <c r="K55" s="14">
        <v>88420.57</v>
      </c>
      <c r="L55" s="15">
        <f t="shared" si="0"/>
        <v>8842057</v>
      </c>
      <c r="M55" s="13">
        <v>0</v>
      </c>
      <c r="N55" s="13">
        <v>0</v>
      </c>
      <c r="O55" s="45">
        <f t="shared" si="3"/>
        <v>4</v>
      </c>
      <c r="P55" s="46">
        <v>88420.57</v>
      </c>
      <c r="Q55" s="15">
        <f t="shared" si="4"/>
        <v>8842057</v>
      </c>
      <c r="R55" s="13">
        <v>8</v>
      </c>
      <c r="S55" s="13">
        <v>2</v>
      </c>
      <c r="T55" s="13">
        <f t="shared" si="5"/>
        <v>10</v>
      </c>
      <c r="U55" s="14">
        <v>88420.57</v>
      </c>
      <c r="V55" s="14">
        <f t="shared" si="1"/>
        <v>22105142.5</v>
      </c>
      <c r="W55" s="13"/>
      <c r="X55" s="13"/>
      <c r="Y55" s="13">
        <f t="shared" si="2"/>
        <v>10</v>
      </c>
      <c r="Z55" s="13"/>
      <c r="AA55" s="34">
        <f t="shared" si="6"/>
        <v>0</v>
      </c>
    </row>
    <row r="56" spans="1:27" x14ac:dyDescent="0.2">
      <c r="A56" s="13">
        <v>49</v>
      </c>
      <c r="B56" s="45" t="s">
        <v>94</v>
      </c>
      <c r="C56" s="45" t="s">
        <v>79</v>
      </c>
      <c r="D56" s="13" t="s">
        <v>444</v>
      </c>
      <c r="E56" s="13" t="s">
        <v>445</v>
      </c>
      <c r="F56" s="13" t="s">
        <v>72</v>
      </c>
      <c r="G56" s="13" t="s">
        <v>42</v>
      </c>
      <c r="H56" s="13">
        <v>25</v>
      </c>
      <c r="I56" s="13" t="s">
        <v>135</v>
      </c>
      <c r="J56" s="13">
        <v>8</v>
      </c>
      <c r="K56" s="14">
        <v>123993.7412</v>
      </c>
      <c r="L56" s="15">
        <f t="shared" si="0"/>
        <v>24798748.240000002</v>
      </c>
      <c r="M56" s="13">
        <v>0</v>
      </c>
      <c r="N56" s="13">
        <v>0</v>
      </c>
      <c r="O56" s="45">
        <f t="shared" si="3"/>
        <v>8</v>
      </c>
      <c r="P56" s="46">
        <v>123993.7412</v>
      </c>
      <c r="Q56" s="15">
        <f t="shared" si="4"/>
        <v>24798748.240000002</v>
      </c>
      <c r="R56" s="13">
        <v>12</v>
      </c>
      <c r="S56" s="13">
        <v>2</v>
      </c>
      <c r="T56" s="13">
        <f t="shared" si="5"/>
        <v>18</v>
      </c>
      <c r="U56" s="14">
        <v>123993.7412</v>
      </c>
      <c r="V56" s="14">
        <f t="shared" si="1"/>
        <v>55797183.540000007</v>
      </c>
      <c r="W56" s="13"/>
      <c r="X56" s="13"/>
      <c r="Y56" s="13">
        <f t="shared" si="2"/>
        <v>18</v>
      </c>
      <c r="Z56" s="13"/>
      <c r="AA56" s="34">
        <f t="shared" si="6"/>
        <v>0</v>
      </c>
    </row>
    <row r="57" spans="1:27" x14ac:dyDescent="0.2">
      <c r="A57" s="13">
        <v>50</v>
      </c>
      <c r="B57" s="45" t="s">
        <v>94</v>
      </c>
      <c r="C57" s="45" t="s">
        <v>80</v>
      </c>
      <c r="D57" s="13" t="s">
        <v>446</v>
      </c>
      <c r="E57" s="13" t="s">
        <v>447</v>
      </c>
      <c r="F57" s="13" t="s">
        <v>49</v>
      </c>
      <c r="G57" s="13" t="s">
        <v>42</v>
      </c>
      <c r="H57" s="13">
        <v>25</v>
      </c>
      <c r="I57" s="13" t="s">
        <v>135</v>
      </c>
      <c r="J57" s="13">
        <v>8</v>
      </c>
      <c r="K57" s="14">
        <v>140168.728</v>
      </c>
      <c r="L57" s="15">
        <f t="shared" si="0"/>
        <v>28033745.600000001</v>
      </c>
      <c r="M57" s="13">
        <v>0</v>
      </c>
      <c r="N57" s="13">
        <v>1</v>
      </c>
      <c r="O57" s="45">
        <f t="shared" si="3"/>
        <v>7</v>
      </c>
      <c r="P57" s="46">
        <v>140168.728</v>
      </c>
      <c r="Q57" s="15">
        <f t="shared" si="4"/>
        <v>24529527.400000002</v>
      </c>
      <c r="R57" s="13">
        <v>20</v>
      </c>
      <c r="S57" s="13">
        <v>3</v>
      </c>
      <c r="T57" s="13">
        <f t="shared" si="5"/>
        <v>24</v>
      </c>
      <c r="U57" s="14">
        <v>140168.728</v>
      </c>
      <c r="V57" s="14">
        <f t="shared" si="1"/>
        <v>84101236.800000012</v>
      </c>
      <c r="W57" s="13"/>
      <c r="X57" s="13"/>
      <c r="Y57" s="13">
        <f t="shared" si="2"/>
        <v>24</v>
      </c>
      <c r="Z57" s="13"/>
      <c r="AA57" s="34">
        <f t="shared" si="6"/>
        <v>0</v>
      </c>
    </row>
    <row r="58" spans="1:27" x14ac:dyDescent="0.2">
      <c r="A58" s="13">
        <v>51</v>
      </c>
      <c r="B58" s="45" t="s">
        <v>94</v>
      </c>
      <c r="C58" s="45" t="s">
        <v>81</v>
      </c>
      <c r="D58" s="13" t="s">
        <v>448</v>
      </c>
      <c r="E58" s="13" t="s">
        <v>449</v>
      </c>
      <c r="F58" s="13" t="s">
        <v>48</v>
      </c>
      <c r="G58" s="13" t="s">
        <v>42</v>
      </c>
      <c r="H58" s="13">
        <v>25</v>
      </c>
      <c r="I58" s="13" t="s">
        <v>135</v>
      </c>
      <c r="J58" s="13">
        <v>8</v>
      </c>
      <c r="K58" s="14">
        <v>114289.9912</v>
      </c>
      <c r="L58" s="15">
        <f t="shared" si="0"/>
        <v>22857998.240000002</v>
      </c>
      <c r="M58" s="13">
        <v>0</v>
      </c>
      <c r="N58" s="13">
        <v>4</v>
      </c>
      <c r="O58" s="45">
        <f t="shared" si="3"/>
        <v>4</v>
      </c>
      <c r="P58" s="46">
        <v>114289.9912</v>
      </c>
      <c r="Q58" s="15">
        <f t="shared" si="4"/>
        <v>11428999.120000001</v>
      </c>
      <c r="R58" s="13">
        <v>20</v>
      </c>
      <c r="S58" s="13">
        <v>9</v>
      </c>
      <c r="T58" s="13">
        <f t="shared" si="5"/>
        <v>15</v>
      </c>
      <c r="U58" s="14">
        <v>114289.9912</v>
      </c>
      <c r="V58" s="14">
        <f t="shared" si="1"/>
        <v>42858746.700000003</v>
      </c>
      <c r="W58" s="13"/>
      <c r="X58" s="13"/>
      <c r="Y58" s="13">
        <f t="shared" si="2"/>
        <v>15</v>
      </c>
      <c r="Z58" s="13"/>
      <c r="AA58" s="34">
        <f t="shared" si="6"/>
        <v>0</v>
      </c>
    </row>
    <row r="59" spans="1:27" x14ac:dyDescent="0.2">
      <c r="A59" s="13">
        <v>52</v>
      </c>
      <c r="B59" s="45" t="s">
        <v>94</v>
      </c>
      <c r="C59" s="45" t="s">
        <v>82</v>
      </c>
      <c r="D59" s="13" t="s">
        <v>450</v>
      </c>
      <c r="E59" s="13" t="s">
        <v>451</v>
      </c>
      <c r="F59" s="13" t="s">
        <v>72</v>
      </c>
      <c r="G59" s="13" t="s">
        <v>42</v>
      </c>
      <c r="H59" s="13">
        <v>25</v>
      </c>
      <c r="I59" s="13" t="s">
        <v>135</v>
      </c>
      <c r="J59" s="13">
        <v>4</v>
      </c>
      <c r="K59" s="14">
        <v>158495.61839999998</v>
      </c>
      <c r="L59" s="15">
        <f t="shared" si="0"/>
        <v>15849561.839999998</v>
      </c>
      <c r="M59" s="13">
        <v>0</v>
      </c>
      <c r="N59" s="13">
        <v>0</v>
      </c>
      <c r="O59" s="45">
        <f t="shared" si="3"/>
        <v>4</v>
      </c>
      <c r="P59" s="46">
        <v>158495.61839999998</v>
      </c>
      <c r="Q59" s="15">
        <f t="shared" si="4"/>
        <v>15849561.839999998</v>
      </c>
      <c r="R59" s="13">
        <v>8</v>
      </c>
      <c r="S59" s="13">
        <v>2</v>
      </c>
      <c r="T59" s="13">
        <f t="shared" si="5"/>
        <v>10</v>
      </c>
      <c r="U59" s="14">
        <v>158495.61839999998</v>
      </c>
      <c r="V59" s="14">
        <f t="shared" si="1"/>
        <v>39623904.599999994</v>
      </c>
      <c r="W59" s="13"/>
      <c r="X59" s="13"/>
      <c r="Y59" s="13">
        <f t="shared" si="2"/>
        <v>10</v>
      </c>
      <c r="Z59" s="13"/>
      <c r="AA59" s="34">
        <f t="shared" si="6"/>
        <v>0</v>
      </c>
    </row>
    <row r="60" spans="1:27" x14ac:dyDescent="0.2">
      <c r="A60" s="13">
        <v>53</v>
      </c>
      <c r="B60" s="45" t="s">
        <v>94</v>
      </c>
      <c r="C60" s="45" t="s">
        <v>83</v>
      </c>
      <c r="D60" s="13" t="s">
        <v>452</v>
      </c>
      <c r="E60" s="13" t="s">
        <v>453</v>
      </c>
      <c r="F60" s="13" t="s">
        <v>72</v>
      </c>
      <c r="G60" s="13" t="s">
        <v>42</v>
      </c>
      <c r="H60" s="13">
        <v>25</v>
      </c>
      <c r="I60" s="13" t="s">
        <v>135</v>
      </c>
      <c r="J60" s="13">
        <v>20</v>
      </c>
      <c r="K60" s="14">
        <v>56298.19</v>
      </c>
      <c r="L60" s="15">
        <f t="shared" si="0"/>
        <v>28149095</v>
      </c>
      <c r="M60" s="13">
        <v>0</v>
      </c>
      <c r="N60" s="13">
        <v>7</v>
      </c>
      <c r="O60" s="45">
        <f t="shared" si="3"/>
        <v>13</v>
      </c>
      <c r="P60" s="46">
        <v>56298.19</v>
      </c>
      <c r="Q60" s="15">
        <f t="shared" si="4"/>
        <v>18296911.75</v>
      </c>
      <c r="R60" s="13">
        <v>0</v>
      </c>
      <c r="S60" s="13">
        <v>13</v>
      </c>
      <c r="T60" s="13">
        <f t="shared" si="5"/>
        <v>0</v>
      </c>
      <c r="U60" s="14">
        <v>56298.19</v>
      </c>
      <c r="V60" s="14">
        <f t="shared" si="1"/>
        <v>0</v>
      </c>
      <c r="W60" s="13"/>
      <c r="X60" s="13"/>
      <c r="Y60" s="13">
        <f t="shared" si="2"/>
        <v>0</v>
      </c>
      <c r="Z60" s="13"/>
      <c r="AA60" s="34">
        <f t="shared" si="6"/>
        <v>0</v>
      </c>
    </row>
    <row r="61" spans="1:27" x14ac:dyDescent="0.2">
      <c r="A61" s="13">
        <v>54</v>
      </c>
      <c r="B61" s="45" t="s">
        <v>94</v>
      </c>
      <c r="C61" s="45" t="s">
        <v>84</v>
      </c>
      <c r="D61" s="13" t="s">
        <v>454</v>
      </c>
      <c r="E61" s="13" t="s">
        <v>455</v>
      </c>
      <c r="F61" s="13" t="s">
        <v>72</v>
      </c>
      <c r="G61" s="13" t="s">
        <v>42</v>
      </c>
      <c r="H61" s="13">
        <v>25</v>
      </c>
      <c r="I61" s="13" t="s">
        <v>135</v>
      </c>
      <c r="J61" s="13">
        <v>7</v>
      </c>
      <c r="K61" s="14">
        <v>61609.340000000004</v>
      </c>
      <c r="L61" s="15">
        <f t="shared" si="0"/>
        <v>10781634.5</v>
      </c>
      <c r="M61" s="13">
        <v>0</v>
      </c>
      <c r="N61" s="13">
        <v>6</v>
      </c>
      <c r="O61" s="45">
        <f t="shared" si="3"/>
        <v>1</v>
      </c>
      <c r="P61" s="46">
        <v>61609.340000000004</v>
      </c>
      <c r="Q61" s="15">
        <f t="shared" si="4"/>
        <v>1540233.5</v>
      </c>
      <c r="R61" s="13">
        <v>0</v>
      </c>
      <c r="S61" s="13">
        <v>1</v>
      </c>
      <c r="T61" s="13">
        <f t="shared" si="5"/>
        <v>0</v>
      </c>
      <c r="U61" s="14">
        <v>61609.340000000004</v>
      </c>
      <c r="V61" s="14">
        <f t="shared" si="1"/>
        <v>0</v>
      </c>
      <c r="W61" s="13"/>
      <c r="X61" s="13"/>
      <c r="Y61" s="13">
        <f t="shared" si="2"/>
        <v>0</v>
      </c>
      <c r="Z61" s="13"/>
      <c r="AA61" s="34">
        <f t="shared" si="6"/>
        <v>0</v>
      </c>
    </row>
    <row r="62" spans="1:27" x14ac:dyDescent="0.2">
      <c r="A62" s="13">
        <v>55</v>
      </c>
      <c r="B62" s="45" t="s">
        <v>94</v>
      </c>
      <c r="C62" s="45" t="s">
        <v>85</v>
      </c>
      <c r="D62" s="13" t="s">
        <v>456</v>
      </c>
      <c r="E62" s="13" t="s">
        <v>457</v>
      </c>
      <c r="F62" s="13" t="s">
        <v>72</v>
      </c>
      <c r="G62" s="13" t="s">
        <v>42</v>
      </c>
      <c r="H62" s="13">
        <v>25</v>
      </c>
      <c r="I62" s="13" t="s">
        <v>135</v>
      </c>
      <c r="J62" s="13">
        <v>8</v>
      </c>
      <c r="K62" s="14">
        <v>56298.19</v>
      </c>
      <c r="L62" s="15">
        <f t="shared" si="0"/>
        <v>11259638</v>
      </c>
      <c r="M62" s="13">
        <v>0</v>
      </c>
      <c r="N62" s="13">
        <v>0</v>
      </c>
      <c r="O62" s="45">
        <f t="shared" si="3"/>
        <v>8</v>
      </c>
      <c r="P62" s="46">
        <v>56298.19</v>
      </c>
      <c r="Q62" s="15">
        <f t="shared" si="4"/>
        <v>11259638</v>
      </c>
      <c r="R62" s="13">
        <v>0</v>
      </c>
      <c r="S62" s="13">
        <v>1</v>
      </c>
      <c r="T62" s="13">
        <f t="shared" si="5"/>
        <v>7</v>
      </c>
      <c r="U62" s="14">
        <v>56298.19</v>
      </c>
      <c r="V62" s="14">
        <f t="shared" si="1"/>
        <v>9852183.25</v>
      </c>
      <c r="W62" s="13"/>
      <c r="X62" s="13"/>
      <c r="Y62" s="13">
        <f t="shared" si="2"/>
        <v>7</v>
      </c>
      <c r="Z62" s="13"/>
      <c r="AA62" s="34">
        <f t="shared" si="6"/>
        <v>0</v>
      </c>
    </row>
    <row r="63" spans="1:27" x14ac:dyDescent="0.2">
      <c r="A63" s="13">
        <v>56</v>
      </c>
      <c r="B63" s="45" t="s">
        <v>94</v>
      </c>
      <c r="C63" s="45" t="s">
        <v>86</v>
      </c>
      <c r="D63" s="13" t="s">
        <v>458</v>
      </c>
      <c r="E63" s="13" t="s">
        <v>459</v>
      </c>
      <c r="F63" s="13" t="s">
        <v>72</v>
      </c>
      <c r="G63" s="13" t="s">
        <v>42</v>
      </c>
      <c r="H63" s="13">
        <v>25</v>
      </c>
      <c r="I63" s="13" t="s">
        <v>135</v>
      </c>
      <c r="J63" s="13">
        <v>8</v>
      </c>
      <c r="K63" s="14">
        <v>97725.16</v>
      </c>
      <c r="L63" s="15">
        <f t="shared" si="0"/>
        <v>19545032</v>
      </c>
      <c r="M63" s="13">
        <v>0</v>
      </c>
      <c r="N63" s="13">
        <v>3</v>
      </c>
      <c r="O63" s="45">
        <f t="shared" si="3"/>
        <v>5</v>
      </c>
      <c r="P63" s="46">
        <v>97725.16</v>
      </c>
      <c r="Q63" s="15">
        <f t="shared" si="4"/>
        <v>12215645</v>
      </c>
      <c r="R63" s="13">
        <v>0</v>
      </c>
      <c r="S63" s="13">
        <v>5</v>
      </c>
      <c r="T63" s="13">
        <f t="shared" si="5"/>
        <v>0</v>
      </c>
      <c r="U63" s="14">
        <v>97725.16</v>
      </c>
      <c r="V63" s="14">
        <f t="shared" si="1"/>
        <v>0</v>
      </c>
      <c r="W63" s="13"/>
      <c r="X63" s="13"/>
      <c r="Y63" s="13">
        <f t="shared" si="2"/>
        <v>0</v>
      </c>
      <c r="Z63" s="13"/>
      <c r="AA63" s="34">
        <f t="shared" si="6"/>
        <v>0</v>
      </c>
    </row>
    <row r="64" spans="1:27" x14ac:dyDescent="0.2">
      <c r="A64" s="13">
        <v>57</v>
      </c>
      <c r="B64" s="45" t="s">
        <v>94</v>
      </c>
      <c r="C64" s="45" t="s">
        <v>87</v>
      </c>
      <c r="D64" s="13" t="s">
        <v>460</v>
      </c>
      <c r="E64" s="13" t="s">
        <v>461</v>
      </c>
      <c r="F64" s="13" t="s">
        <v>72</v>
      </c>
      <c r="G64" s="13" t="s">
        <v>42</v>
      </c>
      <c r="H64" s="13">
        <v>25</v>
      </c>
      <c r="I64" s="13" t="s">
        <v>135</v>
      </c>
      <c r="J64" s="13">
        <v>8</v>
      </c>
      <c r="K64" s="14">
        <v>66920.490000000005</v>
      </c>
      <c r="L64" s="15">
        <f t="shared" si="0"/>
        <v>13384098.000000002</v>
      </c>
      <c r="M64" s="13">
        <v>0</v>
      </c>
      <c r="N64" s="13">
        <v>0</v>
      </c>
      <c r="O64" s="45">
        <f t="shared" si="3"/>
        <v>8</v>
      </c>
      <c r="P64" s="46">
        <v>66920.490000000005</v>
      </c>
      <c r="Q64" s="15">
        <f t="shared" si="4"/>
        <v>13384098.000000002</v>
      </c>
      <c r="R64" s="13">
        <v>0</v>
      </c>
      <c r="S64" s="13">
        <v>8</v>
      </c>
      <c r="T64" s="13">
        <f t="shared" si="5"/>
        <v>0</v>
      </c>
      <c r="U64" s="14">
        <v>66920.490000000005</v>
      </c>
      <c r="V64" s="14">
        <f t="shared" si="1"/>
        <v>0</v>
      </c>
      <c r="W64" s="13"/>
      <c r="X64" s="13"/>
      <c r="Y64" s="13">
        <f t="shared" si="2"/>
        <v>0</v>
      </c>
      <c r="Z64" s="13"/>
      <c r="AA64" s="34">
        <f t="shared" si="6"/>
        <v>0</v>
      </c>
    </row>
    <row r="65" spans="1:27" x14ac:dyDescent="0.2">
      <c r="A65" s="13">
        <v>58</v>
      </c>
      <c r="B65" s="45" t="s">
        <v>94</v>
      </c>
      <c r="C65" s="45" t="s">
        <v>88</v>
      </c>
      <c r="D65" s="13" t="s">
        <v>462</v>
      </c>
      <c r="E65" s="13" t="s">
        <v>463</v>
      </c>
      <c r="F65" s="13" t="s">
        <v>49</v>
      </c>
      <c r="G65" s="13" t="s">
        <v>42</v>
      </c>
      <c r="H65" s="13">
        <v>25</v>
      </c>
      <c r="I65" s="13" t="s">
        <v>135</v>
      </c>
      <c r="J65" s="13">
        <v>80</v>
      </c>
      <c r="K65" s="14">
        <v>36450.5</v>
      </c>
      <c r="L65" s="15">
        <f t="shared" si="0"/>
        <v>72901000</v>
      </c>
      <c r="M65" s="13">
        <v>0</v>
      </c>
      <c r="N65" s="13">
        <v>15</v>
      </c>
      <c r="O65" s="45">
        <f t="shared" si="3"/>
        <v>65</v>
      </c>
      <c r="P65" s="46">
        <v>36450.5</v>
      </c>
      <c r="Q65" s="15">
        <f t="shared" si="4"/>
        <v>59232062.5</v>
      </c>
      <c r="R65" s="13">
        <v>80</v>
      </c>
      <c r="S65" s="13">
        <v>86</v>
      </c>
      <c r="T65" s="13">
        <f t="shared" si="5"/>
        <v>59</v>
      </c>
      <c r="U65" s="14">
        <v>36450.5</v>
      </c>
      <c r="V65" s="14">
        <f t="shared" si="1"/>
        <v>53764487.5</v>
      </c>
      <c r="W65" s="13"/>
      <c r="X65" s="13"/>
      <c r="Y65" s="13">
        <f t="shared" si="2"/>
        <v>59</v>
      </c>
      <c r="Z65" s="13"/>
      <c r="AA65" s="34">
        <f t="shared" si="6"/>
        <v>0</v>
      </c>
    </row>
    <row r="66" spans="1:27" x14ac:dyDescent="0.2">
      <c r="A66" s="13">
        <v>59</v>
      </c>
      <c r="B66" s="45" t="s">
        <v>94</v>
      </c>
      <c r="C66" s="45" t="s">
        <v>89</v>
      </c>
      <c r="D66" s="13" t="s">
        <v>464</v>
      </c>
      <c r="E66" s="13" t="s">
        <v>465</v>
      </c>
      <c r="F66" s="17" t="s">
        <v>111</v>
      </c>
      <c r="G66" s="17" t="s">
        <v>111</v>
      </c>
      <c r="H66" s="13"/>
      <c r="I66" s="13"/>
      <c r="J66" s="13"/>
      <c r="K66" s="14"/>
      <c r="L66" s="15">
        <f t="shared" si="0"/>
        <v>0</v>
      </c>
      <c r="M66" s="13">
        <v>0</v>
      </c>
      <c r="N66" s="13">
        <v>0</v>
      </c>
      <c r="O66" s="45">
        <f t="shared" si="3"/>
        <v>0</v>
      </c>
      <c r="P66" s="46"/>
      <c r="Q66" s="15">
        <f t="shared" si="4"/>
        <v>0</v>
      </c>
      <c r="R66" s="13">
        <v>0</v>
      </c>
      <c r="S66" s="13">
        <v>0</v>
      </c>
      <c r="T66" s="13">
        <f t="shared" si="5"/>
        <v>0</v>
      </c>
      <c r="U66" s="14"/>
      <c r="V66" s="14">
        <f t="shared" si="1"/>
        <v>0</v>
      </c>
      <c r="W66" s="13"/>
      <c r="X66" s="13"/>
      <c r="Y66" s="13">
        <f t="shared" si="2"/>
        <v>0</v>
      </c>
      <c r="Z66" s="13"/>
      <c r="AA66" s="34">
        <f t="shared" si="6"/>
        <v>0</v>
      </c>
    </row>
    <row r="67" spans="1:27" x14ac:dyDescent="0.2">
      <c r="A67" s="13">
        <v>60</v>
      </c>
      <c r="B67" s="45" t="s">
        <v>94</v>
      </c>
      <c r="C67" s="45" t="s">
        <v>90</v>
      </c>
      <c r="D67" s="13" t="s">
        <v>466</v>
      </c>
      <c r="E67" s="13" t="s">
        <v>467</v>
      </c>
      <c r="F67" s="17" t="s">
        <v>111</v>
      </c>
      <c r="G67" s="17" t="s">
        <v>111</v>
      </c>
      <c r="H67" s="13"/>
      <c r="I67" s="13"/>
      <c r="J67" s="13"/>
      <c r="K67" s="14"/>
      <c r="L67" s="15">
        <f t="shared" si="0"/>
        <v>0</v>
      </c>
      <c r="M67" s="13">
        <v>0</v>
      </c>
      <c r="N67" s="13">
        <v>0</v>
      </c>
      <c r="O67" s="45">
        <f t="shared" si="3"/>
        <v>0</v>
      </c>
      <c r="P67" s="46"/>
      <c r="Q67" s="15">
        <f t="shared" si="4"/>
        <v>0</v>
      </c>
      <c r="R67" s="13">
        <v>0</v>
      </c>
      <c r="S67" s="13">
        <v>0</v>
      </c>
      <c r="T67" s="13">
        <f t="shared" si="5"/>
        <v>0</v>
      </c>
      <c r="U67" s="14"/>
      <c r="V67" s="14">
        <f t="shared" si="1"/>
        <v>0</v>
      </c>
      <c r="W67" s="13"/>
      <c r="X67" s="13"/>
      <c r="Y67" s="13">
        <f t="shared" si="2"/>
        <v>0</v>
      </c>
      <c r="Z67" s="13"/>
      <c r="AA67" s="34">
        <f t="shared" si="6"/>
        <v>0</v>
      </c>
    </row>
    <row r="68" spans="1:27" x14ac:dyDescent="0.2">
      <c r="A68" s="13">
        <v>61</v>
      </c>
      <c r="B68" s="45" t="s">
        <v>94</v>
      </c>
      <c r="C68" s="45" t="s">
        <v>91</v>
      </c>
      <c r="D68" s="13" t="s">
        <v>469</v>
      </c>
      <c r="E68" s="13" t="s">
        <v>468</v>
      </c>
      <c r="F68" s="13" t="s">
        <v>72</v>
      </c>
      <c r="G68" s="13" t="s">
        <v>42</v>
      </c>
      <c r="H68" s="13">
        <v>25</v>
      </c>
      <c r="I68" s="13" t="s">
        <v>135</v>
      </c>
      <c r="J68" s="13">
        <v>12</v>
      </c>
      <c r="K68" s="14"/>
      <c r="L68" s="15">
        <f t="shared" si="0"/>
        <v>0</v>
      </c>
      <c r="M68" s="13">
        <v>0</v>
      </c>
      <c r="N68" s="13">
        <v>4</v>
      </c>
      <c r="O68" s="45">
        <f t="shared" si="3"/>
        <v>8</v>
      </c>
      <c r="P68" s="46"/>
      <c r="Q68" s="15">
        <f t="shared" si="4"/>
        <v>0</v>
      </c>
      <c r="R68" s="13">
        <v>0</v>
      </c>
      <c r="S68" s="13">
        <v>5</v>
      </c>
      <c r="T68" s="13">
        <f t="shared" si="5"/>
        <v>3</v>
      </c>
      <c r="U68" s="14"/>
      <c r="V68" s="14">
        <f t="shared" si="1"/>
        <v>0</v>
      </c>
      <c r="W68" s="13"/>
      <c r="X68" s="13"/>
      <c r="Y68" s="13">
        <f t="shared" si="2"/>
        <v>3</v>
      </c>
      <c r="Z68" s="13"/>
      <c r="AA68" s="34">
        <f t="shared" si="6"/>
        <v>0</v>
      </c>
    </row>
    <row r="69" spans="1:27" x14ac:dyDescent="0.2">
      <c r="A69" s="13">
        <v>62</v>
      </c>
      <c r="B69" s="45" t="s">
        <v>94</v>
      </c>
      <c r="C69" s="45" t="s">
        <v>92</v>
      </c>
      <c r="D69" s="13"/>
      <c r="E69" s="13"/>
      <c r="F69" s="13" t="s">
        <v>72</v>
      </c>
      <c r="G69" s="17" t="s">
        <v>111</v>
      </c>
      <c r="H69" s="13"/>
      <c r="I69" s="13"/>
      <c r="J69" s="13">
        <v>8</v>
      </c>
      <c r="K69" s="14"/>
      <c r="L69" s="15">
        <f t="shared" si="0"/>
        <v>0</v>
      </c>
      <c r="M69" s="13">
        <v>0</v>
      </c>
      <c r="N69" s="13">
        <v>0</v>
      </c>
      <c r="O69" s="45">
        <f t="shared" si="3"/>
        <v>8</v>
      </c>
      <c r="P69" s="46"/>
      <c r="Q69" s="15">
        <f t="shared" si="4"/>
        <v>0</v>
      </c>
      <c r="R69" s="13">
        <v>0</v>
      </c>
      <c r="S69" s="13">
        <v>0</v>
      </c>
      <c r="T69" s="13">
        <f t="shared" si="5"/>
        <v>8</v>
      </c>
      <c r="U69" s="14"/>
      <c r="V69" s="14">
        <f t="shared" si="1"/>
        <v>0</v>
      </c>
      <c r="W69" s="13"/>
      <c r="X69" s="13"/>
      <c r="Y69" s="13">
        <f t="shared" si="2"/>
        <v>8</v>
      </c>
      <c r="Z69" s="13"/>
      <c r="AA69" s="34">
        <f t="shared" si="6"/>
        <v>0</v>
      </c>
    </row>
    <row r="70" spans="1:27" x14ac:dyDescent="0.2">
      <c r="A70" s="13">
        <v>63</v>
      </c>
      <c r="B70" s="45" t="s">
        <v>94</v>
      </c>
      <c r="C70" s="45" t="s">
        <v>93</v>
      </c>
      <c r="D70" s="13"/>
      <c r="E70" s="13"/>
      <c r="F70" s="13" t="s">
        <v>72</v>
      </c>
      <c r="G70" s="17" t="s">
        <v>111</v>
      </c>
      <c r="H70" s="13"/>
      <c r="I70" s="13"/>
      <c r="J70" s="13">
        <v>120</v>
      </c>
      <c r="K70" s="14"/>
      <c r="L70" s="15">
        <f t="shared" si="0"/>
        <v>0</v>
      </c>
      <c r="M70" s="13">
        <v>0</v>
      </c>
      <c r="N70" s="13">
        <v>2</v>
      </c>
      <c r="O70" s="45">
        <f t="shared" si="3"/>
        <v>118</v>
      </c>
      <c r="P70" s="46"/>
      <c r="Q70" s="15">
        <f t="shared" si="4"/>
        <v>0</v>
      </c>
      <c r="R70" s="13">
        <v>0</v>
      </c>
      <c r="S70" s="13">
        <v>2</v>
      </c>
      <c r="T70" s="13">
        <f t="shared" si="5"/>
        <v>116</v>
      </c>
      <c r="U70" s="14"/>
      <c r="V70" s="14">
        <f t="shared" si="1"/>
        <v>0</v>
      </c>
      <c r="W70" s="13"/>
      <c r="X70" s="13"/>
      <c r="Y70" s="13">
        <f t="shared" si="2"/>
        <v>116</v>
      </c>
      <c r="Z70" s="13"/>
      <c r="AA70" s="34">
        <f t="shared" si="6"/>
        <v>0</v>
      </c>
    </row>
    <row r="71" spans="1:27" x14ac:dyDescent="0.2">
      <c r="A71" s="13">
        <v>64</v>
      </c>
      <c r="B71" s="45" t="s">
        <v>109</v>
      </c>
      <c r="C71" s="45" t="s">
        <v>96</v>
      </c>
      <c r="D71" s="13" t="s">
        <v>470</v>
      </c>
      <c r="E71" s="13" t="s">
        <v>471</v>
      </c>
      <c r="F71" s="13" t="s">
        <v>72</v>
      </c>
      <c r="G71" s="13" t="s">
        <v>42</v>
      </c>
      <c r="H71" s="13">
        <v>25</v>
      </c>
      <c r="I71" s="13" t="s">
        <v>135</v>
      </c>
      <c r="J71" s="13">
        <v>12</v>
      </c>
      <c r="K71" s="14">
        <v>144484.95599999998</v>
      </c>
      <c r="L71" s="15">
        <f t="shared" si="0"/>
        <v>43345486.799999997</v>
      </c>
      <c r="M71" s="13">
        <v>12</v>
      </c>
      <c r="N71" s="13">
        <v>5</v>
      </c>
      <c r="O71" s="45">
        <f t="shared" si="3"/>
        <v>19</v>
      </c>
      <c r="P71" s="46">
        <v>144484.95599999998</v>
      </c>
      <c r="Q71" s="15">
        <f t="shared" si="4"/>
        <v>68630354.099999994</v>
      </c>
      <c r="R71" s="13">
        <v>0</v>
      </c>
      <c r="S71" s="13">
        <v>12</v>
      </c>
      <c r="T71" s="13">
        <f t="shared" si="5"/>
        <v>7</v>
      </c>
      <c r="U71" s="14">
        <v>144484.95599999998</v>
      </c>
      <c r="V71" s="14">
        <f t="shared" si="1"/>
        <v>25284867.299999997</v>
      </c>
      <c r="W71" s="13"/>
      <c r="X71" s="13"/>
      <c r="Y71" s="13">
        <f t="shared" si="2"/>
        <v>7</v>
      </c>
      <c r="Z71" s="13"/>
      <c r="AA71" s="34">
        <f t="shared" si="6"/>
        <v>0</v>
      </c>
    </row>
    <row r="72" spans="1:27" x14ac:dyDescent="0.2">
      <c r="A72" s="13">
        <v>65</v>
      </c>
      <c r="B72" s="45" t="s">
        <v>109</v>
      </c>
      <c r="C72" s="45" t="s">
        <v>97</v>
      </c>
      <c r="D72" s="13" t="s">
        <v>472</v>
      </c>
      <c r="E72" s="13" t="s">
        <v>473</v>
      </c>
      <c r="F72" s="13" t="s">
        <v>72</v>
      </c>
      <c r="G72" s="13" t="s">
        <v>42</v>
      </c>
      <c r="H72" s="13">
        <v>25</v>
      </c>
      <c r="I72" s="13" t="s">
        <v>135</v>
      </c>
      <c r="J72" s="13">
        <v>4</v>
      </c>
      <c r="K72" s="14">
        <v>191932.41200000001</v>
      </c>
      <c r="L72" s="15">
        <f t="shared" si="0"/>
        <v>19193241.200000003</v>
      </c>
      <c r="M72" s="13">
        <v>0</v>
      </c>
      <c r="N72" s="13">
        <v>3</v>
      </c>
      <c r="O72" s="45">
        <f t="shared" si="3"/>
        <v>1</v>
      </c>
      <c r="P72" s="46">
        <v>191932.41200000001</v>
      </c>
      <c r="Q72" s="15">
        <f t="shared" si="4"/>
        <v>4798310.3000000007</v>
      </c>
      <c r="R72" s="13">
        <v>12</v>
      </c>
      <c r="S72" s="13">
        <v>4</v>
      </c>
      <c r="T72" s="13">
        <f t="shared" si="5"/>
        <v>9</v>
      </c>
      <c r="U72" s="14">
        <v>191932.41200000001</v>
      </c>
      <c r="V72" s="14">
        <f t="shared" si="1"/>
        <v>43184792.700000003</v>
      </c>
      <c r="W72" s="13"/>
      <c r="X72" s="13"/>
      <c r="Y72" s="13">
        <f t="shared" si="2"/>
        <v>9</v>
      </c>
      <c r="Z72" s="13"/>
      <c r="AA72" s="34">
        <f t="shared" si="6"/>
        <v>0</v>
      </c>
    </row>
    <row r="73" spans="1:27" x14ac:dyDescent="0.2">
      <c r="A73" s="13">
        <v>66</v>
      </c>
      <c r="B73" s="45" t="s">
        <v>109</v>
      </c>
      <c r="C73" s="45" t="s">
        <v>98</v>
      </c>
      <c r="D73" s="13" t="s">
        <v>474</v>
      </c>
      <c r="E73" s="13" t="s">
        <v>475</v>
      </c>
      <c r="F73" s="13" t="s">
        <v>72</v>
      </c>
      <c r="G73" s="13" t="s">
        <v>42</v>
      </c>
      <c r="H73" s="13">
        <v>25</v>
      </c>
      <c r="I73" s="13" t="s">
        <v>135</v>
      </c>
      <c r="J73" s="13">
        <v>8</v>
      </c>
      <c r="K73" s="14">
        <v>170355.92980000001</v>
      </c>
      <c r="L73" s="15">
        <f t="shared" ref="L73:L104" si="7">(K73*H73)*J73</f>
        <v>34071185.960000001</v>
      </c>
      <c r="M73" s="13">
        <v>0</v>
      </c>
      <c r="N73" s="13">
        <v>3</v>
      </c>
      <c r="O73" s="45">
        <f t="shared" si="3"/>
        <v>5</v>
      </c>
      <c r="P73" s="46">
        <v>170355.92980000001</v>
      </c>
      <c r="Q73" s="15">
        <f t="shared" si="4"/>
        <v>21294491.225000001</v>
      </c>
      <c r="R73" s="13">
        <v>0</v>
      </c>
      <c r="S73" s="13">
        <v>2</v>
      </c>
      <c r="T73" s="13">
        <f t="shared" si="5"/>
        <v>3</v>
      </c>
      <c r="U73" s="14">
        <v>170355.92980000001</v>
      </c>
      <c r="V73" s="14">
        <f t="shared" ref="V73:V104" si="8">(U73*H73)*T73</f>
        <v>12776694.734999999</v>
      </c>
      <c r="W73" s="13"/>
      <c r="X73" s="13"/>
      <c r="Y73" s="13">
        <f t="shared" ref="Y73:Y104" si="9">T73+W73-X73</f>
        <v>3</v>
      </c>
      <c r="Z73" s="13"/>
      <c r="AA73" s="34">
        <f t="shared" si="6"/>
        <v>0</v>
      </c>
    </row>
    <row r="74" spans="1:27" x14ac:dyDescent="0.2">
      <c r="A74" s="13">
        <v>67</v>
      </c>
      <c r="B74" s="45" t="s">
        <v>109</v>
      </c>
      <c r="C74" s="45" t="s">
        <v>99</v>
      </c>
      <c r="D74" s="13" t="s">
        <v>476</v>
      </c>
      <c r="E74" s="13" t="s">
        <v>477</v>
      </c>
      <c r="F74" s="13" t="s">
        <v>72</v>
      </c>
      <c r="G74" s="17" t="s">
        <v>111</v>
      </c>
      <c r="H74" s="13"/>
      <c r="I74" s="13"/>
      <c r="J74" s="13"/>
      <c r="K74" s="14"/>
      <c r="L74" s="15">
        <f t="shared" si="7"/>
        <v>0</v>
      </c>
      <c r="M74" s="13">
        <v>0</v>
      </c>
      <c r="N74" s="13">
        <v>0</v>
      </c>
      <c r="O74" s="45">
        <f t="shared" ref="O74:O104" si="10">J74+M74-N74</f>
        <v>0</v>
      </c>
      <c r="P74" s="46"/>
      <c r="Q74" s="15">
        <f t="shared" ref="Q74:Q104" si="11">(H74*P74)*O74</f>
        <v>0</v>
      </c>
      <c r="R74" s="13">
        <v>20</v>
      </c>
      <c r="S74" s="13">
        <v>0</v>
      </c>
      <c r="T74" s="13">
        <f t="shared" ref="T74:T104" si="12">O74+R74-S74</f>
        <v>20</v>
      </c>
      <c r="U74" s="14"/>
      <c r="V74" s="14">
        <f t="shared" si="8"/>
        <v>0</v>
      </c>
      <c r="W74" s="13"/>
      <c r="X74" s="13"/>
      <c r="Y74" s="13">
        <f t="shared" si="9"/>
        <v>20</v>
      </c>
      <c r="Z74" s="13"/>
      <c r="AA74" s="34">
        <f t="shared" ref="AA74:AA104" si="13">(Y74*H74)*Z74</f>
        <v>0</v>
      </c>
    </row>
    <row r="75" spans="1:27" x14ac:dyDescent="0.2">
      <c r="A75" s="13">
        <v>68</v>
      </c>
      <c r="B75" s="45" t="s">
        <v>109</v>
      </c>
      <c r="C75" s="45" t="s">
        <v>100</v>
      </c>
      <c r="D75" s="13" t="s">
        <v>478</v>
      </c>
      <c r="E75" s="13" t="s">
        <v>479</v>
      </c>
      <c r="F75" s="17" t="s">
        <v>111</v>
      </c>
      <c r="G75" s="17" t="s">
        <v>111</v>
      </c>
      <c r="H75" s="13"/>
      <c r="I75" s="13"/>
      <c r="J75" s="13"/>
      <c r="K75" s="14">
        <v>71171.183999999994</v>
      </c>
      <c r="L75" s="15">
        <f t="shared" si="7"/>
        <v>0</v>
      </c>
      <c r="M75" s="13">
        <v>0</v>
      </c>
      <c r="N75" s="13">
        <v>0</v>
      </c>
      <c r="O75" s="45">
        <f t="shared" si="10"/>
        <v>0</v>
      </c>
      <c r="P75" s="46">
        <v>71171.183999999994</v>
      </c>
      <c r="Q75" s="15">
        <f t="shared" si="11"/>
        <v>0</v>
      </c>
      <c r="R75" s="13">
        <v>0</v>
      </c>
      <c r="S75" s="13">
        <v>0</v>
      </c>
      <c r="T75" s="13">
        <f t="shared" si="12"/>
        <v>0</v>
      </c>
      <c r="U75" s="14">
        <v>71171.183999999994</v>
      </c>
      <c r="V75" s="14">
        <f t="shared" si="8"/>
        <v>0</v>
      </c>
      <c r="W75" s="13"/>
      <c r="X75" s="13"/>
      <c r="Y75" s="13">
        <f t="shared" si="9"/>
        <v>0</v>
      </c>
      <c r="Z75" s="13"/>
      <c r="AA75" s="34">
        <f t="shared" si="13"/>
        <v>0</v>
      </c>
    </row>
    <row r="76" spans="1:27" x14ac:dyDescent="0.2">
      <c r="A76" s="13">
        <v>69</v>
      </c>
      <c r="B76" s="45" t="s">
        <v>109</v>
      </c>
      <c r="C76" s="45" t="s">
        <v>101</v>
      </c>
      <c r="D76" s="13" t="s">
        <v>480</v>
      </c>
      <c r="E76" s="13" t="s">
        <v>481</v>
      </c>
      <c r="F76" s="13" t="s">
        <v>72</v>
      </c>
      <c r="G76" s="13" t="s">
        <v>42</v>
      </c>
      <c r="H76" s="13">
        <v>25</v>
      </c>
      <c r="I76" s="13" t="s">
        <v>135</v>
      </c>
      <c r="J76" s="13">
        <v>4</v>
      </c>
      <c r="K76" s="14">
        <v>271705</v>
      </c>
      <c r="L76" s="15">
        <f t="shared" si="7"/>
        <v>27170500</v>
      </c>
      <c r="M76" s="13">
        <v>0</v>
      </c>
      <c r="N76" s="13">
        <v>0</v>
      </c>
      <c r="O76" s="45">
        <f t="shared" si="10"/>
        <v>4</v>
      </c>
      <c r="P76" s="46">
        <v>271705</v>
      </c>
      <c r="Q76" s="15">
        <f t="shared" si="11"/>
        <v>27170500</v>
      </c>
      <c r="R76" s="13">
        <v>0</v>
      </c>
      <c r="S76" s="13">
        <v>0</v>
      </c>
      <c r="T76" s="13">
        <f t="shared" si="12"/>
        <v>4</v>
      </c>
      <c r="U76" s="14">
        <v>271705</v>
      </c>
      <c r="V76" s="14">
        <f t="shared" si="8"/>
        <v>27170500</v>
      </c>
      <c r="W76" s="13"/>
      <c r="X76" s="13"/>
      <c r="Y76" s="13">
        <f t="shared" si="9"/>
        <v>4</v>
      </c>
      <c r="Z76" s="13"/>
      <c r="AA76" s="34">
        <f t="shared" si="13"/>
        <v>0</v>
      </c>
    </row>
    <row r="77" spans="1:27" x14ac:dyDescent="0.2">
      <c r="A77" s="13">
        <v>70</v>
      </c>
      <c r="B77" s="45" t="s">
        <v>109</v>
      </c>
      <c r="C77" s="45" t="s">
        <v>102</v>
      </c>
      <c r="D77" s="13" t="s">
        <v>482</v>
      </c>
      <c r="E77" s="13" t="s">
        <v>483</v>
      </c>
      <c r="F77" s="13" t="s">
        <v>72</v>
      </c>
      <c r="G77" s="13" t="s">
        <v>110</v>
      </c>
      <c r="H77" s="13">
        <v>26</v>
      </c>
      <c r="I77" s="13" t="s">
        <v>135</v>
      </c>
      <c r="J77" s="13">
        <v>4</v>
      </c>
      <c r="K77" s="14"/>
      <c r="L77" s="15">
        <f t="shared" si="7"/>
        <v>0</v>
      </c>
      <c r="M77" s="13">
        <v>0</v>
      </c>
      <c r="N77" s="13">
        <v>1</v>
      </c>
      <c r="O77" s="45">
        <f t="shared" si="10"/>
        <v>3</v>
      </c>
      <c r="P77" s="46"/>
      <c r="Q77" s="15">
        <f t="shared" si="11"/>
        <v>0</v>
      </c>
      <c r="R77" s="13">
        <v>0</v>
      </c>
      <c r="S77" s="13">
        <v>3</v>
      </c>
      <c r="T77" s="13">
        <f t="shared" si="12"/>
        <v>0</v>
      </c>
      <c r="U77" s="14"/>
      <c r="V77" s="14">
        <f t="shared" si="8"/>
        <v>0</v>
      </c>
      <c r="W77" s="13"/>
      <c r="X77" s="13"/>
      <c r="Y77" s="13">
        <f t="shared" si="9"/>
        <v>0</v>
      </c>
      <c r="Z77" s="13"/>
      <c r="AA77" s="34">
        <f t="shared" si="13"/>
        <v>0</v>
      </c>
    </row>
    <row r="78" spans="1:27" x14ac:dyDescent="0.2">
      <c r="A78" s="13">
        <v>71</v>
      </c>
      <c r="B78" s="45" t="s">
        <v>109</v>
      </c>
      <c r="C78" s="45" t="s">
        <v>103</v>
      </c>
      <c r="D78" s="13" t="s">
        <v>484</v>
      </c>
      <c r="E78" s="13" t="s">
        <v>485</v>
      </c>
      <c r="F78" s="13" t="s">
        <v>72</v>
      </c>
      <c r="G78" s="13" t="s">
        <v>42</v>
      </c>
      <c r="H78" s="13">
        <v>25</v>
      </c>
      <c r="I78" s="13" t="s">
        <v>135</v>
      </c>
      <c r="J78" s="13">
        <v>19</v>
      </c>
      <c r="K78" s="14">
        <v>71171.183999999994</v>
      </c>
      <c r="L78" s="15">
        <f t="shared" si="7"/>
        <v>33806312.399999999</v>
      </c>
      <c r="M78" s="13">
        <v>0</v>
      </c>
      <c r="N78" s="13">
        <v>7</v>
      </c>
      <c r="O78" s="45">
        <f t="shared" si="10"/>
        <v>12</v>
      </c>
      <c r="P78" s="46">
        <v>71171.183999999994</v>
      </c>
      <c r="Q78" s="15">
        <f t="shared" si="11"/>
        <v>21351355.199999999</v>
      </c>
      <c r="R78" s="13">
        <v>0</v>
      </c>
      <c r="S78" s="13">
        <v>6</v>
      </c>
      <c r="T78" s="13">
        <f t="shared" si="12"/>
        <v>6</v>
      </c>
      <c r="U78" s="14">
        <v>71171.183999999994</v>
      </c>
      <c r="V78" s="14">
        <f t="shared" si="8"/>
        <v>10675677.6</v>
      </c>
      <c r="W78" s="13"/>
      <c r="X78" s="13"/>
      <c r="Y78" s="13">
        <f t="shared" si="9"/>
        <v>6</v>
      </c>
      <c r="Z78" s="13"/>
      <c r="AA78" s="34">
        <f t="shared" si="13"/>
        <v>0</v>
      </c>
    </row>
    <row r="79" spans="1:27" x14ac:dyDescent="0.2">
      <c r="A79" s="13">
        <v>72</v>
      </c>
      <c r="B79" s="45" t="s">
        <v>109</v>
      </c>
      <c r="C79" s="45" t="s">
        <v>104</v>
      </c>
      <c r="D79" s="13" t="s">
        <v>486</v>
      </c>
      <c r="E79" s="13" t="s">
        <v>487</v>
      </c>
      <c r="F79" s="13" t="s">
        <v>47</v>
      </c>
      <c r="G79" s="17" t="s">
        <v>111</v>
      </c>
      <c r="H79" s="13">
        <v>180</v>
      </c>
      <c r="I79" s="13" t="s">
        <v>135</v>
      </c>
      <c r="J79" s="13">
        <v>6</v>
      </c>
      <c r="K79" s="14">
        <v>54341</v>
      </c>
      <c r="L79" s="15">
        <f t="shared" si="7"/>
        <v>58688280</v>
      </c>
      <c r="M79" s="13">
        <v>0</v>
      </c>
      <c r="N79" s="13">
        <v>1</v>
      </c>
      <c r="O79" s="45">
        <f t="shared" si="10"/>
        <v>5</v>
      </c>
      <c r="P79" s="46">
        <v>54341</v>
      </c>
      <c r="Q79" s="15">
        <f t="shared" si="11"/>
        <v>48906900</v>
      </c>
      <c r="R79" s="13">
        <v>0</v>
      </c>
      <c r="S79" s="13">
        <v>1</v>
      </c>
      <c r="T79" s="13">
        <f t="shared" si="12"/>
        <v>4</v>
      </c>
      <c r="U79" s="14">
        <v>54341</v>
      </c>
      <c r="V79" s="14">
        <f t="shared" si="8"/>
        <v>39125520</v>
      </c>
      <c r="W79" s="13"/>
      <c r="X79" s="13"/>
      <c r="Y79" s="13">
        <f t="shared" si="9"/>
        <v>4</v>
      </c>
      <c r="Z79" s="13"/>
      <c r="AA79" s="34">
        <f t="shared" si="13"/>
        <v>0</v>
      </c>
    </row>
    <row r="80" spans="1:27" x14ac:dyDescent="0.2">
      <c r="A80" s="13">
        <v>73</v>
      </c>
      <c r="B80" s="45" t="s">
        <v>109</v>
      </c>
      <c r="C80" s="45" t="s">
        <v>105</v>
      </c>
      <c r="D80" s="13" t="s">
        <v>489</v>
      </c>
      <c r="E80" s="13" t="s">
        <v>488</v>
      </c>
      <c r="F80" s="17" t="s">
        <v>111</v>
      </c>
      <c r="G80" s="17" t="s">
        <v>111</v>
      </c>
      <c r="H80" s="13">
        <v>180</v>
      </c>
      <c r="I80" s="13" t="s">
        <v>135</v>
      </c>
      <c r="J80" s="13"/>
      <c r="K80" s="14"/>
      <c r="L80" s="15">
        <f t="shared" si="7"/>
        <v>0</v>
      </c>
      <c r="M80" s="13">
        <v>0</v>
      </c>
      <c r="N80" s="13">
        <v>0</v>
      </c>
      <c r="O80" s="45">
        <f t="shared" si="10"/>
        <v>0</v>
      </c>
      <c r="P80" s="46"/>
      <c r="Q80" s="15">
        <f t="shared" si="11"/>
        <v>0</v>
      </c>
      <c r="R80" s="13">
        <v>0</v>
      </c>
      <c r="S80" s="13">
        <v>0</v>
      </c>
      <c r="T80" s="13">
        <f t="shared" si="12"/>
        <v>0</v>
      </c>
      <c r="U80" s="14"/>
      <c r="V80" s="14">
        <f t="shared" si="8"/>
        <v>0</v>
      </c>
      <c r="W80" s="13"/>
      <c r="X80" s="13"/>
      <c r="Y80" s="13">
        <f t="shared" si="9"/>
        <v>0</v>
      </c>
      <c r="Z80" s="13"/>
      <c r="AA80" s="34">
        <f t="shared" si="13"/>
        <v>0</v>
      </c>
    </row>
    <row r="81" spans="1:27" x14ac:dyDescent="0.2">
      <c r="A81" s="13">
        <v>74</v>
      </c>
      <c r="B81" s="45" t="s">
        <v>109</v>
      </c>
      <c r="C81" s="45" t="s">
        <v>106</v>
      </c>
      <c r="D81" s="13" t="s">
        <v>490</v>
      </c>
      <c r="E81" s="13" t="s">
        <v>491</v>
      </c>
      <c r="F81" s="13" t="s">
        <v>72</v>
      </c>
      <c r="G81" s="17" t="s">
        <v>111</v>
      </c>
      <c r="H81" s="13"/>
      <c r="I81" s="13"/>
      <c r="J81" s="13"/>
      <c r="K81" s="14"/>
      <c r="L81" s="15">
        <f t="shared" si="7"/>
        <v>0</v>
      </c>
      <c r="M81" s="13">
        <v>0</v>
      </c>
      <c r="N81" s="13">
        <v>0</v>
      </c>
      <c r="O81" s="45">
        <f t="shared" si="10"/>
        <v>0</v>
      </c>
      <c r="P81" s="46"/>
      <c r="Q81" s="15">
        <f t="shared" si="11"/>
        <v>0</v>
      </c>
      <c r="R81" s="13">
        <v>10</v>
      </c>
      <c r="S81" s="13">
        <v>0</v>
      </c>
      <c r="T81" s="13">
        <f t="shared" si="12"/>
        <v>10</v>
      </c>
      <c r="U81" s="14"/>
      <c r="V81" s="14">
        <f t="shared" si="8"/>
        <v>0</v>
      </c>
      <c r="W81" s="13"/>
      <c r="X81" s="13"/>
      <c r="Y81" s="13">
        <f t="shared" si="9"/>
        <v>10</v>
      </c>
      <c r="Z81" s="13"/>
      <c r="AA81" s="34">
        <f t="shared" si="13"/>
        <v>0</v>
      </c>
    </row>
    <row r="82" spans="1:27" x14ac:dyDescent="0.2">
      <c r="A82" s="13">
        <v>75</v>
      </c>
      <c r="B82" s="45" t="s">
        <v>109</v>
      </c>
      <c r="C82" s="45" t="s">
        <v>107</v>
      </c>
      <c r="D82" s="13" t="s">
        <v>492</v>
      </c>
      <c r="E82" s="13" t="s">
        <v>493</v>
      </c>
      <c r="F82" s="13" t="s">
        <v>72</v>
      </c>
      <c r="G82" s="13" t="s">
        <v>42</v>
      </c>
      <c r="H82" s="13">
        <v>25</v>
      </c>
      <c r="I82" s="13" t="s">
        <v>135</v>
      </c>
      <c r="J82" s="13">
        <v>4</v>
      </c>
      <c r="K82" s="14">
        <v>77630</v>
      </c>
      <c r="L82" s="15">
        <f t="shared" si="7"/>
        <v>7763000</v>
      </c>
      <c r="M82" s="13">
        <v>0</v>
      </c>
      <c r="N82" s="13">
        <v>1</v>
      </c>
      <c r="O82" s="45">
        <f t="shared" si="10"/>
        <v>3</v>
      </c>
      <c r="P82" s="46">
        <v>77630</v>
      </c>
      <c r="Q82" s="15">
        <f t="shared" si="11"/>
        <v>5822250</v>
      </c>
      <c r="R82" s="13">
        <v>1</v>
      </c>
      <c r="S82" s="13">
        <v>0</v>
      </c>
      <c r="T82" s="13">
        <f t="shared" si="12"/>
        <v>4</v>
      </c>
      <c r="U82" s="14">
        <v>77630</v>
      </c>
      <c r="V82" s="14">
        <f t="shared" si="8"/>
        <v>7763000</v>
      </c>
      <c r="W82" s="13"/>
      <c r="X82" s="13"/>
      <c r="Y82" s="13">
        <f t="shared" si="9"/>
        <v>4</v>
      </c>
      <c r="Z82" s="13"/>
      <c r="AA82" s="34">
        <f t="shared" si="13"/>
        <v>0</v>
      </c>
    </row>
    <row r="83" spans="1:27" x14ac:dyDescent="0.2">
      <c r="A83" s="13">
        <v>76</v>
      </c>
      <c r="B83" s="45" t="s">
        <v>109</v>
      </c>
      <c r="C83" s="45" t="s">
        <v>108</v>
      </c>
      <c r="D83" s="13" t="s">
        <v>494</v>
      </c>
      <c r="E83" s="13" t="s">
        <v>495</v>
      </c>
      <c r="F83" s="13" t="s">
        <v>72</v>
      </c>
      <c r="G83" s="17" t="s">
        <v>111</v>
      </c>
      <c r="H83" s="13">
        <v>200</v>
      </c>
      <c r="I83" s="13" t="s">
        <v>135</v>
      </c>
      <c r="J83" s="13">
        <v>6</v>
      </c>
      <c r="K83" s="14">
        <v>26083.68</v>
      </c>
      <c r="L83" s="15">
        <f t="shared" si="7"/>
        <v>31300416</v>
      </c>
      <c r="M83" s="13">
        <v>0</v>
      </c>
      <c r="N83" s="13">
        <v>1</v>
      </c>
      <c r="O83" s="45">
        <f t="shared" si="10"/>
        <v>5</v>
      </c>
      <c r="P83" s="46">
        <v>26083.68</v>
      </c>
      <c r="Q83" s="15">
        <f t="shared" si="11"/>
        <v>26083680</v>
      </c>
      <c r="R83" s="13">
        <v>0</v>
      </c>
      <c r="S83" s="13">
        <v>0</v>
      </c>
      <c r="T83" s="13">
        <f t="shared" si="12"/>
        <v>5</v>
      </c>
      <c r="U83" s="14">
        <v>26083.68</v>
      </c>
      <c r="V83" s="14">
        <f t="shared" si="8"/>
        <v>26083680</v>
      </c>
      <c r="W83" s="13"/>
      <c r="X83" s="13"/>
      <c r="Y83" s="13">
        <f t="shared" si="9"/>
        <v>5</v>
      </c>
      <c r="Z83" s="13"/>
      <c r="AA83" s="34">
        <f t="shared" si="13"/>
        <v>0</v>
      </c>
    </row>
    <row r="84" spans="1:27" x14ac:dyDescent="0.2">
      <c r="A84" s="13">
        <v>77</v>
      </c>
      <c r="B84" s="45" t="s">
        <v>134</v>
      </c>
      <c r="C84" s="45" t="s">
        <v>115</v>
      </c>
      <c r="D84" s="13" t="s">
        <v>496</v>
      </c>
      <c r="E84" s="13" t="s">
        <v>497</v>
      </c>
      <c r="F84" s="13" t="s">
        <v>47</v>
      </c>
      <c r="G84" s="13" t="s">
        <v>130</v>
      </c>
      <c r="H84" s="13">
        <v>170</v>
      </c>
      <c r="I84" s="13" t="s">
        <v>135</v>
      </c>
      <c r="J84" s="13">
        <v>30</v>
      </c>
      <c r="K84" s="14">
        <v>20654.761904761905</v>
      </c>
      <c r="L84" s="15">
        <f t="shared" si="7"/>
        <v>105339285.71428572</v>
      </c>
      <c r="M84" s="13">
        <v>30</v>
      </c>
      <c r="N84" s="13">
        <v>28</v>
      </c>
      <c r="O84" s="45">
        <f t="shared" si="10"/>
        <v>32</v>
      </c>
      <c r="P84" s="46">
        <v>20654.761904761905</v>
      </c>
      <c r="Q84" s="15">
        <f t="shared" si="11"/>
        <v>112361904.76190476</v>
      </c>
      <c r="R84" s="13">
        <v>20</v>
      </c>
      <c r="S84" s="13">
        <v>41</v>
      </c>
      <c r="T84" s="13">
        <f t="shared" si="12"/>
        <v>11</v>
      </c>
      <c r="U84" s="14">
        <v>20654.761904761905</v>
      </c>
      <c r="V84" s="14">
        <f t="shared" si="8"/>
        <v>38624404.761904761</v>
      </c>
      <c r="W84" s="13"/>
      <c r="X84" s="13"/>
      <c r="Y84" s="13">
        <f t="shared" si="9"/>
        <v>11</v>
      </c>
      <c r="Z84" s="13"/>
      <c r="AA84" s="34">
        <f t="shared" si="13"/>
        <v>0</v>
      </c>
    </row>
    <row r="85" spans="1:27" x14ac:dyDescent="0.2">
      <c r="A85" s="13">
        <v>78</v>
      </c>
      <c r="B85" s="45" t="s">
        <v>134</v>
      </c>
      <c r="C85" s="45" t="s">
        <v>116</v>
      </c>
      <c r="D85" s="13" t="s">
        <v>498</v>
      </c>
      <c r="E85" s="13" t="s">
        <v>499</v>
      </c>
      <c r="F85" s="13" t="s">
        <v>47</v>
      </c>
      <c r="G85" s="13" t="s">
        <v>131</v>
      </c>
      <c r="H85" s="13">
        <v>180</v>
      </c>
      <c r="I85" s="13" t="s">
        <v>135</v>
      </c>
      <c r="J85" s="13">
        <v>40</v>
      </c>
      <c r="K85" s="14">
        <v>20039.682539682541</v>
      </c>
      <c r="L85" s="15">
        <f t="shared" si="7"/>
        <v>144285714.2857143</v>
      </c>
      <c r="M85" s="13">
        <v>0</v>
      </c>
      <c r="N85" s="13">
        <v>19</v>
      </c>
      <c r="O85" s="45">
        <f t="shared" si="10"/>
        <v>21</v>
      </c>
      <c r="P85" s="46">
        <v>20039.682539682541</v>
      </c>
      <c r="Q85" s="15">
        <f t="shared" si="11"/>
        <v>75750000</v>
      </c>
      <c r="R85" s="13">
        <v>25</v>
      </c>
      <c r="S85" s="13">
        <v>30</v>
      </c>
      <c r="T85" s="13">
        <f t="shared" si="12"/>
        <v>16</v>
      </c>
      <c r="U85" s="14">
        <v>20039.682539682541</v>
      </c>
      <c r="V85" s="14">
        <f t="shared" si="8"/>
        <v>57714285.714285716</v>
      </c>
      <c r="W85" s="13"/>
      <c r="X85" s="13"/>
      <c r="Y85" s="13">
        <f t="shared" si="9"/>
        <v>16</v>
      </c>
      <c r="Z85" s="13"/>
      <c r="AA85" s="34">
        <f t="shared" si="13"/>
        <v>0</v>
      </c>
    </row>
    <row r="86" spans="1:27" x14ac:dyDescent="0.2">
      <c r="A86" s="13">
        <v>79</v>
      </c>
      <c r="B86" s="45" t="s">
        <v>134</v>
      </c>
      <c r="C86" s="45" t="s">
        <v>117</v>
      </c>
      <c r="D86" s="13" t="s">
        <v>500</v>
      </c>
      <c r="E86" s="13" t="s">
        <v>501</v>
      </c>
      <c r="F86" s="13" t="s">
        <v>47</v>
      </c>
      <c r="G86" s="13" t="s">
        <v>130</v>
      </c>
      <c r="H86" s="13">
        <v>170</v>
      </c>
      <c r="I86" s="13" t="s">
        <v>135</v>
      </c>
      <c r="J86" s="13">
        <v>40</v>
      </c>
      <c r="K86" s="14"/>
      <c r="L86" s="15">
        <f t="shared" si="7"/>
        <v>0</v>
      </c>
      <c r="M86" s="13">
        <v>0</v>
      </c>
      <c r="N86" s="13">
        <v>8</v>
      </c>
      <c r="O86" s="45">
        <f t="shared" si="10"/>
        <v>32</v>
      </c>
      <c r="P86" s="46"/>
      <c r="Q86" s="15">
        <f t="shared" si="11"/>
        <v>0</v>
      </c>
      <c r="R86" s="13">
        <v>0</v>
      </c>
      <c r="S86" s="13">
        <v>0</v>
      </c>
      <c r="T86" s="13">
        <f t="shared" si="12"/>
        <v>32</v>
      </c>
      <c r="U86" s="14"/>
      <c r="V86" s="14">
        <f t="shared" si="8"/>
        <v>0</v>
      </c>
      <c r="W86" s="13"/>
      <c r="X86" s="13"/>
      <c r="Y86" s="13">
        <f t="shared" si="9"/>
        <v>32</v>
      </c>
      <c r="Z86" s="13"/>
      <c r="AA86" s="34">
        <f t="shared" si="13"/>
        <v>0</v>
      </c>
    </row>
    <row r="87" spans="1:27" x14ac:dyDescent="0.2">
      <c r="A87" s="13">
        <v>80</v>
      </c>
      <c r="B87" s="45" t="s">
        <v>134</v>
      </c>
      <c r="C87" s="45" t="s">
        <v>118</v>
      </c>
      <c r="D87" s="13" t="s">
        <v>502</v>
      </c>
      <c r="E87" s="13" t="s">
        <v>503</v>
      </c>
      <c r="F87" s="13" t="s">
        <v>47</v>
      </c>
      <c r="G87" s="13" t="s">
        <v>131</v>
      </c>
      <c r="H87" s="13">
        <v>180</v>
      </c>
      <c r="I87" s="13" t="s">
        <v>135</v>
      </c>
      <c r="J87" s="13">
        <v>6</v>
      </c>
      <c r="K87" s="14">
        <v>18000</v>
      </c>
      <c r="L87" s="15">
        <f t="shared" si="7"/>
        <v>19440000</v>
      </c>
      <c r="M87" s="13">
        <v>0</v>
      </c>
      <c r="N87" s="13">
        <v>0</v>
      </c>
      <c r="O87" s="45">
        <f t="shared" si="10"/>
        <v>6</v>
      </c>
      <c r="P87" s="46">
        <v>18000</v>
      </c>
      <c r="Q87" s="15">
        <f t="shared" si="11"/>
        <v>19440000</v>
      </c>
      <c r="R87" s="13">
        <v>0</v>
      </c>
      <c r="S87" s="13">
        <v>1</v>
      </c>
      <c r="T87" s="13">
        <f t="shared" si="12"/>
        <v>5</v>
      </c>
      <c r="U87" s="14">
        <v>18000</v>
      </c>
      <c r="V87" s="14">
        <f t="shared" si="8"/>
        <v>16200000</v>
      </c>
      <c r="W87" s="13"/>
      <c r="X87" s="13"/>
      <c r="Y87" s="13">
        <f t="shared" si="9"/>
        <v>5</v>
      </c>
      <c r="Z87" s="13"/>
      <c r="AA87" s="34">
        <f t="shared" si="13"/>
        <v>0</v>
      </c>
    </row>
    <row r="88" spans="1:27" x14ac:dyDescent="0.2">
      <c r="A88" s="13">
        <v>81</v>
      </c>
      <c r="B88" s="45" t="s">
        <v>134</v>
      </c>
      <c r="C88" s="45" t="s">
        <v>119</v>
      </c>
      <c r="D88" s="13" t="s">
        <v>127</v>
      </c>
      <c r="E88" s="13"/>
      <c r="F88" s="13" t="s">
        <v>47</v>
      </c>
      <c r="G88" s="13" t="s">
        <v>38</v>
      </c>
      <c r="H88" s="13">
        <v>200</v>
      </c>
      <c r="I88" s="13" t="s">
        <v>135</v>
      </c>
      <c r="J88" s="13">
        <v>40</v>
      </c>
      <c r="K88" s="14"/>
      <c r="L88" s="15">
        <f t="shared" si="7"/>
        <v>0</v>
      </c>
      <c r="M88" s="13">
        <v>0</v>
      </c>
      <c r="N88" s="13">
        <v>7</v>
      </c>
      <c r="O88" s="45">
        <f t="shared" si="10"/>
        <v>33</v>
      </c>
      <c r="P88" s="46"/>
      <c r="Q88" s="15">
        <f t="shared" si="11"/>
        <v>0</v>
      </c>
      <c r="R88" s="13">
        <v>0</v>
      </c>
      <c r="S88" s="13">
        <v>4</v>
      </c>
      <c r="T88" s="13">
        <f t="shared" si="12"/>
        <v>29</v>
      </c>
      <c r="U88" s="14"/>
      <c r="V88" s="14">
        <f t="shared" si="8"/>
        <v>0</v>
      </c>
      <c r="W88" s="13"/>
      <c r="X88" s="13"/>
      <c r="Y88" s="13">
        <f t="shared" si="9"/>
        <v>29</v>
      </c>
      <c r="Z88" s="13"/>
      <c r="AA88" s="34">
        <f t="shared" si="13"/>
        <v>0</v>
      </c>
    </row>
    <row r="89" spans="1:27" x14ac:dyDescent="0.2">
      <c r="A89" s="13">
        <v>82</v>
      </c>
      <c r="B89" s="45" t="s">
        <v>134</v>
      </c>
      <c r="C89" s="45" t="s">
        <v>120</v>
      </c>
      <c r="D89" s="13" t="s">
        <v>128</v>
      </c>
      <c r="E89" s="13"/>
      <c r="F89" s="13" t="s">
        <v>47</v>
      </c>
      <c r="G89" s="13" t="s">
        <v>45</v>
      </c>
      <c r="H89" s="13">
        <v>220</v>
      </c>
      <c r="I89" s="13" t="s">
        <v>135</v>
      </c>
      <c r="J89" s="13">
        <v>10</v>
      </c>
      <c r="K89" s="14">
        <v>22954.545454545456</v>
      </c>
      <c r="L89" s="15">
        <f t="shared" si="7"/>
        <v>50500000</v>
      </c>
      <c r="M89" s="13">
        <v>0</v>
      </c>
      <c r="N89" s="13">
        <v>4</v>
      </c>
      <c r="O89" s="45">
        <f t="shared" si="10"/>
        <v>6</v>
      </c>
      <c r="P89" s="46">
        <v>22954.545454545456</v>
      </c>
      <c r="Q89" s="15">
        <f t="shared" si="11"/>
        <v>30300000</v>
      </c>
      <c r="R89" s="13">
        <v>0</v>
      </c>
      <c r="S89" s="13">
        <v>5</v>
      </c>
      <c r="T89" s="13">
        <f t="shared" si="12"/>
        <v>1</v>
      </c>
      <c r="U89" s="14">
        <v>22954.545454545456</v>
      </c>
      <c r="V89" s="14">
        <f t="shared" si="8"/>
        <v>5050000</v>
      </c>
      <c r="W89" s="13"/>
      <c r="X89" s="13"/>
      <c r="Y89" s="13">
        <f t="shared" si="9"/>
        <v>1</v>
      </c>
      <c r="Z89" s="13"/>
      <c r="AA89" s="34">
        <f t="shared" si="13"/>
        <v>0</v>
      </c>
    </row>
    <row r="90" spans="1:27" x14ac:dyDescent="0.2">
      <c r="A90" s="13">
        <v>83</v>
      </c>
      <c r="B90" s="45" t="s">
        <v>134</v>
      </c>
      <c r="C90" s="45" t="s">
        <v>121</v>
      </c>
      <c r="D90" s="13" t="s">
        <v>504</v>
      </c>
      <c r="E90" s="13" t="s">
        <v>505</v>
      </c>
      <c r="F90" s="13" t="s">
        <v>47</v>
      </c>
      <c r="G90" s="13" t="s">
        <v>40</v>
      </c>
      <c r="H90" s="13">
        <v>190</v>
      </c>
      <c r="I90" s="13" t="s">
        <v>135</v>
      </c>
      <c r="J90" s="13">
        <v>6</v>
      </c>
      <c r="K90" s="14">
        <v>24857.142857142859</v>
      </c>
      <c r="L90" s="15">
        <f t="shared" si="7"/>
        <v>28337142.857142858</v>
      </c>
      <c r="M90" s="13">
        <v>0</v>
      </c>
      <c r="N90" s="13">
        <v>5</v>
      </c>
      <c r="O90" s="45">
        <f t="shared" si="10"/>
        <v>1</v>
      </c>
      <c r="P90" s="46">
        <v>24857.142857142859</v>
      </c>
      <c r="Q90" s="15">
        <f t="shared" si="11"/>
        <v>4722857.1428571427</v>
      </c>
      <c r="R90" s="13">
        <v>10</v>
      </c>
      <c r="S90" s="13">
        <v>7</v>
      </c>
      <c r="T90" s="13">
        <f t="shared" si="12"/>
        <v>4</v>
      </c>
      <c r="U90" s="14">
        <v>24857.142857142859</v>
      </c>
      <c r="V90" s="14">
        <f t="shared" si="8"/>
        <v>18891428.571428571</v>
      </c>
      <c r="W90" s="13"/>
      <c r="X90" s="13"/>
      <c r="Y90" s="13">
        <f t="shared" si="9"/>
        <v>4</v>
      </c>
      <c r="Z90" s="13"/>
      <c r="AA90" s="34">
        <f t="shared" si="13"/>
        <v>0</v>
      </c>
    </row>
    <row r="91" spans="1:27" x14ac:dyDescent="0.2">
      <c r="A91" s="13">
        <v>84</v>
      </c>
      <c r="B91" s="45" t="s">
        <v>134</v>
      </c>
      <c r="C91" s="45" t="s">
        <v>122</v>
      </c>
      <c r="D91" s="13" t="s">
        <v>507</v>
      </c>
      <c r="E91" s="13" t="s">
        <v>506</v>
      </c>
      <c r="F91" s="13" t="s">
        <v>47</v>
      </c>
      <c r="G91" s="13" t="s">
        <v>132</v>
      </c>
      <c r="H91" s="13">
        <v>186</v>
      </c>
      <c r="I91" s="13" t="s">
        <v>135</v>
      </c>
      <c r="J91" s="13">
        <v>40</v>
      </c>
      <c r="K91" s="14"/>
      <c r="L91" s="15">
        <f t="shared" si="7"/>
        <v>0</v>
      </c>
      <c r="M91" s="13">
        <v>0</v>
      </c>
      <c r="N91" s="13">
        <v>7</v>
      </c>
      <c r="O91" s="45">
        <f t="shared" si="10"/>
        <v>33</v>
      </c>
      <c r="P91" s="46"/>
      <c r="Q91" s="15">
        <f t="shared" si="11"/>
        <v>0</v>
      </c>
      <c r="R91" s="13">
        <v>0</v>
      </c>
      <c r="S91" s="13">
        <v>0</v>
      </c>
      <c r="T91" s="13">
        <f t="shared" si="12"/>
        <v>33</v>
      </c>
      <c r="U91" s="14"/>
      <c r="V91" s="14">
        <f t="shared" si="8"/>
        <v>0</v>
      </c>
      <c r="W91" s="13"/>
      <c r="X91" s="13"/>
      <c r="Y91" s="13">
        <f t="shared" si="9"/>
        <v>33</v>
      </c>
      <c r="Z91" s="13"/>
      <c r="AA91" s="34">
        <f t="shared" si="13"/>
        <v>0</v>
      </c>
    </row>
    <row r="92" spans="1:27" x14ac:dyDescent="0.2">
      <c r="A92" s="13">
        <v>85</v>
      </c>
      <c r="B92" s="45" t="s">
        <v>134</v>
      </c>
      <c r="C92" s="45" t="s">
        <v>123</v>
      </c>
      <c r="D92" s="13" t="s">
        <v>129</v>
      </c>
      <c r="E92" s="13"/>
      <c r="F92" s="13" t="s">
        <v>47</v>
      </c>
      <c r="G92" s="13" t="s">
        <v>131</v>
      </c>
      <c r="H92" s="13">
        <v>180</v>
      </c>
      <c r="I92" s="13" t="s">
        <v>135</v>
      </c>
      <c r="J92" s="13">
        <v>12</v>
      </c>
      <c r="K92" s="14">
        <v>19710.526315789473</v>
      </c>
      <c r="L92" s="15">
        <f t="shared" si="7"/>
        <v>42574736.842105262</v>
      </c>
      <c r="M92" s="13">
        <v>6</v>
      </c>
      <c r="N92" s="13">
        <v>5</v>
      </c>
      <c r="O92" s="45">
        <f t="shared" si="10"/>
        <v>13</v>
      </c>
      <c r="P92" s="46">
        <v>19710.526315789473</v>
      </c>
      <c r="Q92" s="15">
        <f t="shared" si="11"/>
        <v>46122631.578947365</v>
      </c>
      <c r="R92" s="13">
        <v>0</v>
      </c>
      <c r="S92" s="13">
        <v>4</v>
      </c>
      <c r="T92" s="13">
        <f t="shared" si="12"/>
        <v>9</v>
      </c>
      <c r="U92" s="14">
        <v>19710.526315789473</v>
      </c>
      <c r="V92" s="14">
        <f t="shared" si="8"/>
        <v>31931052.631578945</v>
      </c>
      <c r="W92" s="13"/>
      <c r="X92" s="13"/>
      <c r="Y92" s="13">
        <f t="shared" si="9"/>
        <v>9</v>
      </c>
      <c r="Z92" s="13"/>
      <c r="AA92" s="34">
        <f t="shared" si="13"/>
        <v>0</v>
      </c>
    </row>
    <row r="93" spans="1:27" x14ac:dyDescent="0.2">
      <c r="A93" s="13">
        <v>86</v>
      </c>
      <c r="B93" s="45" t="s">
        <v>134</v>
      </c>
      <c r="C93" s="45" t="s">
        <v>124</v>
      </c>
      <c r="D93" s="13" t="s">
        <v>508</v>
      </c>
      <c r="E93" s="13" t="s">
        <v>509</v>
      </c>
      <c r="F93" s="17" t="s">
        <v>111</v>
      </c>
      <c r="G93" s="17" t="s">
        <v>111</v>
      </c>
      <c r="H93" s="13"/>
      <c r="I93" s="13"/>
      <c r="J93" s="13"/>
      <c r="K93" s="14"/>
      <c r="L93" s="15">
        <f t="shared" si="7"/>
        <v>0</v>
      </c>
      <c r="M93" s="13">
        <v>0</v>
      </c>
      <c r="N93" s="13">
        <v>0</v>
      </c>
      <c r="O93" s="45">
        <f t="shared" si="10"/>
        <v>0</v>
      </c>
      <c r="P93" s="46"/>
      <c r="Q93" s="15">
        <f t="shared" si="11"/>
        <v>0</v>
      </c>
      <c r="R93" s="13">
        <v>0</v>
      </c>
      <c r="S93" s="13">
        <v>0</v>
      </c>
      <c r="T93" s="13">
        <f t="shared" si="12"/>
        <v>0</v>
      </c>
      <c r="U93" s="14"/>
      <c r="V93" s="14">
        <f t="shared" si="8"/>
        <v>0</v>
      </c>
      <c r="W93" s="13"/>
      <c r="X93" s="13"/>
      <c r="Y93" s="13">
        <f t="shared" si="9"/>
        <v>0</v>
      </c>
      <c r="Z93" s="13"/>
      <c r="AA93" s="34">
        <f t="shared" si="13"/>
        <v>0</v>
      </c>
    </row>
    <row r="94" spans="1:27" x14ac:dyDescent="0.2">
      <c r="A94" s="13">
        <v>87</v>
      </c>
      <c r="B94" s="45" t="s">
        <v>134</v>
      </c>
      <c r="C94" s="45" t="s">
        <v>125</v>
      </c>
      <c r="D94" s="13" t="s">
        <v>510</v>
      </c>
      <c r="E94" s="13" t="s">
        <v>511</v>
      </c>
      <c r="F94" s="13" t="s">
        <v>47</v>
      </c>
      <c r="G94" s="13" t="s">
        <v>133</v>
      </c>
      <c r="H94" s="13">
        <v>156</v>
      </c>
      <c r="I94" s="13" t="s">
        <v>135</v>
      </c>
      <c r="J94" s="13">
        <v>25</v>
      </c>
      <c r="K94" s="14">
        <v>15250.990752972259</v>
      </c>
      <c r="L94" s="15">
        <f t="shared" si="7"/>
        <v>59478863.936591811</v>
      </c>
      <c r="M94" s="13">
        <v>33</v>
      </c>
      <c r="N94" s="13">
        <v>32</v>
      </c>
      <c r="O94" s="45">
        <f t="shared" si="10"/>
        <v>26</v>
      </c>
      <c r="P94" s="46">
        <v>15250.990752972259</v>
      </c>
      <c r="Q94" s="15">
        <f t="shared" si="11"/>
        <v>61858018.494055487</v>
      </c>
      <c r="R94" s="13">
        <v>20</v>
      </c>
      <c r="S94" s="13">
        <v>44</v>
      </c>
      <c r="T94" s="13">
        <f t="shared" si="12"/>
        <v>2</v>
      </c>
      <c r="U94" s="14">
        <v>15250.990752972259</v>
      </c>
      <c r="V94" s="14">
        <f t="shared" si="8"/>
        <v>4758309.114927345</v>
      </c>
      <c r="W94" s="13"/>
      <c r="X94" s="13"/>
      <c r="Y94" s="13">
        <f t="shared" si="9"/>
        <v>2</v>
      </c>
      <c r="Z94" s="13"/>
      <c r="AA94" s="34">
        <f t="shared" si="13"/>
        <v>0</v>
      </c>
    </row>
    <row r="95" spans="1:27" x14ac:dyDescent="0.2">
      <c r="A95" s="13">
        <v>88</v>
      </c>
      <c r="B95" s="45" t="s">
        <v>134</v>
      </c>
      <c r="C95" s="45" t="s">
        <v>126</v>
      </c>
      <c r="D95" s="13" t="s">
        <v>513</v>
      </c>
      <c r="E95" s="13" t="s">
        <v>512</v>
      </c>
      <c r="F95" s="17" t="s">
        <v>111</v>
      </c>
      <c r="G95" s="17" t="s">
        <v>111</v>
      </c>
      <c r="H95" s="13"/>
      <c r="I95" s="13"/>
      <c r="J95" s="13"/>
      <c r="K95" s="14"/>
      <c r="L95" s="15">
        <f t="shared" si="7"/>
        <v>0</v>
      </c>
      <c r="M95" s="13">
        <v>0</v>
      </c>
      <c r="N95" s="13">
        <v>0</v>
      </c>
      <c r="O95" s="45">
        <f t="shared" si="10"/>
        <v>0</v>
      </c>
      <c r="P95" s="46"/>
      <c r="Q95" s="15">
        <f t="shared" si="11"/>
        <v>0</v>
      </c>
      <c r="R95" s="13">
        <v>0</v>
      </c>
      <c r="S95" s="13">
        <v>0</v>
      </c>
      <c r="T95" s="13">
        <f t="shared" si="12"/>
        <v>0</v>
      </c>
      <c r="U95" s="14"/>
      <c r="V95" s="14">
        <f t="shared" si="8"/>
        <v>0</v>
      </c>
      <c r="W95" s="13"/>
      <c r="X95" s="13"/>
      <c r="Y95" s="13">
        <f t="shared" si="9"/>
        <v>0</v>
      </c>
      <c r="Z95" s="13"/>
      <c r="AA95" s="34">
        <f t="shared" si="13"/>
        <v>0</v>
      </c>
    </row>
    <row r="96" spans="1:27" x14ac:dyDescent="0.2">
      <c r="A96" s="13">
        <v>89</v>
      </c>
      <c r="B96" s="45" t="s">
        <v>189</v>
      </c>
      <c r="C96" s="45" t="s">
        <v>190</v>
      </c>
      <c r="D96" s="13" t="s">
        <v>514</v>
      </c>
      <c r="E96" s="13" t="s">
        <v>515</v>
      </c>
      <c r="F96" s="13"/>
      <c r="G96" s="13"/>
      <c r="H96" s="13">
        <v>1</v>
      </c>
      <c r="I96" s="13" t="s">
        <v>191</v>
      </c>
      <c r="J96" s="13">
        <v>449</v>
      </c>
      <c r="K96" s="14">
        <v>5800</v>
      </c>
      <c r="L96" s="15">
        <f t="shared" si="7"/>
        <v>2604200</v>
      </c>
      <c r="M96" s="13">
        <v>0</v>
      </c>
      <c r="N96" s="13">
        <v>10</v>
      </c>
      <c r="O96" s="45">
        <f t="shared" si="10"/>
        <v>439</v>
      </c>
      <c r="P96" s="14">
        <v>5800</v>
      </c>
      <c r="Q96" s="15">
        <f t="shared" si="11"/>
        <v>2546200</v>
      </c>
      <c r="R96" s="13">
        <v>0</v>
      </c>
      <c r="S96" s="13">
        <v>33</v>
      </c>
      <c r="T96" s="13">
        <f t="shared" si="12"/>
        <v>406</v>
      </c>
      <c r="U96" s="14">
        <v>5800</v>
      </c>
      <c r="V96" s="14">
        <f t="shared" si="8"/>
        <v>2354800</v>
      </c>
      <c r="W96" s="13">
        <v>0</v>
      </c>
      <c r="X96" s="13">
        <v>26</v>
      </c>
      <c r="Y96" s="13">
        <f t="shared" si="9"/>
        <v>380</v>
      </c>
      <c r="Z96" s="14">
        <v>5800</v>
      </c>
      <c r="AA96" s="34">
        <f t="shared" si="13"/>
        <v>2204000</v>
      </c>
    </row>
    <row r="97" spans="1:27" x14ac:dyDescent="0.2">
      <c r="A97" s="13">
        <v>91</v>
      </c>
      <c r="B97" s="45" t="s">
        <v>189</v>
      </c>
      <c r="C97" s="45" t="s">
        <v>190</v>
      </c>
      <c r="D97" s="13" t="s">
        <v>516</v>
      </c>
      <c r="E97" s="13" t="s">
        <v>517</v>
      </c>
      <c r="F97" s="13"/>
      <c r="G97" s="13"/>
      <c r="H97" s="13">
        <v>1</v>
      </c>
      <c r="I97" s="13" t="s">
        <v>191</v>
      </c>
      <c r="J97" s="13">
        <v>450</v>
      </c>
      <c r="K97" s="14">
        <v>19300</v>
      </c>
      <c r="L97" s="15">
        <f t="shared" si="7"/>
        <v>8685000</v>
      </c>
      <c r="M97" s="13">
        <v>0</v>
      </c>
      <c r="N97" s="13">
        <v>5</v>
      </c>
      <c r="O97" s="45">
        <f t="shared" si="10"/>
        <v>445</v>
      </c>
      <c r="P97" s="14">
        <v>19300</v>
      </c>
      <c r="Q97" s="15">
        <f t="shared" si="11"/>
        <v>8588500</v>
      </c>
      <c r="R97" s="13">
        <v>0</v>
      </c>
      <c r="S97" s="13">
        <v>20</v>
      </c>
      <c r="T97" s="13">
        <f t="shared" si="12"/>
        <v>425</v>
      </c>
      <c r="U97" s="14">
        <v>19300</v>
      </c>
      <c r="V97" s="14">
        <f t="shared" si="8"/>
        <v>8202500</v>
      </c>
      <c r="W97" s="13">
        <v>0</v>
      </c>
      <c r="X97" s="13">
        <v>4</v>
      </c>
      <c r="Y97" s="13">
        <f t="shared" si="9"/>
        <v>421</v>
      </c>
      <c r="Z97" s="14">
        <v>19300</v>
      </c>
      <c r="AA97" s="34">
        <f t="shared" si="13"/>
        <v>8125300</v>
      </c>
    </row>
    <row r="98" spans="1:27" x14ac:dyDescent="0.2">
      <c r="A98" s="13">
        <v>93</v>
      </c>
      <c r="B98" s="45" t="s">
        <v>189</v>
      </c>
      <c r="C98" s="45" t="s">
        <v>190</v>
      </c>
      <c r="D98" s="13" t="s">
        <v>518</v>
      </c>
      <c r="E98" s="13" t="s">
        <v>519</v>
      </c>
      <c r="F98" s="13"/>
      <c r="G98" s="13"/>
      <c r="H98" s="13">
        <v>1</v>
      </c>
      <c r="I98" s="13" t="s">
        <v>191</v>
      </c>
      <c r="J98" s="13"/>
      <c r="K98" s="14">
        <v>21000</v>
      </c>
      <c r="L98" s="15">
        <f t="shared" si="7"/>
        <v>0</v>
      </c>
      <c r="M98" s="13">
        <v>500</v>
      </c>
      <c r="N98" s="13">
        <v>0</v>
      </c>
      <c r="O98" s="45">
        <f t="shared" si="10"/>
        <v>500</v>
      </c>
      <c r="P98" s="14">
        <v>21000</v>
      </c>
      <c r="Q98" s="15">
        <f t="shared" si="11"/>
        <v>10500000</v>
      </c>
      <c r="R98" s="13">
        <v>1975</v>
      </c>
      <c r="S98" s="13">
        <v>773</v>
      </c>
      <c r="T98" s="13">
        <f t="shared" si="12"/>
        <v>1702</v>
      </c>
      <c r="U98" s="14">
        <v>21000</v>
      </c>
      <c r="V98" s="14">
        <f t="shared" si="8"/>
        <v>35742000</v>
      </c>
      <c r="W98" s="13">
        <v>500</v>
      </c>
      <c r="X98" s="13">
        <v>6</v>
      </c>
      <c r="Y98" s="13">
        <f t="shared" si="9"/>
        <v>2196</v>
      </c>
      <c r="Z98" s="14">
        <v>21000</v>
      </c>
      <c r="AA98" s="34">
        <f t="shared" si="13"/>
        <v>46116000</v>
      </c>
    </row>
    <row r="99" spans="1:27" x14ac:dyDescent="0.2">
      <c r="A99" s="13">
        <v>95</v>
      </c>
      <c r="B99" s="45" t="s">
        <v>189</v>
      </c>
      <c r="C99" s="45" t="s">
        <v>190</v>
      </c>
      <c r="D99" s="13" t="s">
        <v>520</v>
      </c>
      <c r="E99" s="13" t="s">
        <v>521</v>
      </c>
      <c r="F99" s="13"/>
      <c r="G99" s="13"/>
      <c r="H99" s="13">
        <v>1</v>
      </c>
      <c r="I99" s="13" t="s">
        <v>191</v>
      </c>
      <c r="J99" s="13">
        <v>505</v>
      </c>
      <c r="K99" s="14">
        <v>22500</v>
      </c>
      <c r="L99" s="15">
        <f t="shared" si="7"/>
        <v>11362500</v>
      </c>
      <c r="M99" s="13">
        <v>1010</v>
      </c>
      <c r="N99" s="13">
        <v>502</v>
      </c>
      <c r="O99" s="45">
        <f t="shared" si="10"/>
        <v>1013</v>
      </c>
      <c r="P99" s="14">
        <v>22500</v>
      </c>
      <c r="Q99" s="15">
        <f t="shared" si="11"/>
        <v>22792500</v>
      </c>
      <c r="R99" s="13">
        <v>1004</v>
      </c>
      <c r="S99" s="13">
        <v>1285</v>
      </c>
      <c r="T99" s="13">
        <f t="shared" si="12"/>
        <v>732</v>
      </c>
      <c r="U99" s="14">
        <v>22500</v>
      </c>
      <c r="V99" s="14">
        <f t="shared" si="8"/>
        <v>16470000</v>
      </c>
      <c r="W99" s="13">
        <v>0</v>
      </c>
      <c r="X99" s="13">
        <v>4</v>
      </c>
      <c r="Y99" s="13">
        <f t="shared" si="9"/>
        <v>728</v>
      </c>
      <c r="Z99" s="14">
        <v>22500</v>
      </c>
      <c r="AA99" s="34">
        <f t="shared" si="13"/>
        <v>16380000</v>
      </c>
    </row>
    <row r="100" spans="1:27" x14ac:dyDescent="0.2">
      <c r="A100" s="13">
        <v>97</v>
      </c>
      <c r="B100" s="45" t="s">
        <v>189</v>
      </c>
      <c r="C100" s="45" t="s">
        <v>190</v>
      </c>
      <c r="D100" s="13" t="s">
        <v>522</v>
      </c>
      <c r="E100" s="13" t="s">
        <v>523</v>
      </c>
      <c r="F100" s="13"/>
      <c r="G100" s="13"/>
      <c r="H100" s="13">
        <v>1</v>
      </c>
      <c r="I100" s="13" t="s">
        <v>191</v>
      </c>
      <c r="J100" s="13">
        <v>500</v>
      </c>
      <c r="K100" s="14">
        <v>34350</v>
      </c>
      <c r="L100" s="15">
        <f t="shared" si="7"/>
        <v>17175000</v>
      </c>
      <c r="M100" s="13">
        <v>497</v>
      </c>
      <c r="N100" s="13">
        <v>224</v>
      </c>
      <c r="O100" s="45">
        <f t="shared" si="10"/>
        <v>773</v>
      </c>
      <c r="P100" s="14">
        <v>34350</v>
      </c>
      <c r="Q100" s="15">
        <f t="shared" si="11"/>
        <v>26552550</v>
      </c>
      <c r="R100" s="13">
        <v>1502</v>
      </c>
      <c r="S100" s="13">
        <v>1252</v>
      </c>
      <c r="T100" s="13">
        <f t="shared" si="12"/>
        <v>1023</v>
      </c>
      <c r="U100" s="14">
        <v>34350</v>
      </c>
      <c r="V100" s="14">
        <f t="shared" si="8"/>
        <v>35140050</v>
      </c>
      <c r="W100" s="13">
        <v>500</v>
      </c>
      <c r="X100" s="13">
        <v>1396</v>
      </c>
      <c r="Y100" s="13">
        <f t="shared" si="9"/>
        <v>127</v>
      </c>
      <c r="Z100" s="14">
        <v>34350</v>
      </c>
      <c r="AA100" s="34">
        <f t="shared" si="13"/>
        <v>4362450</v>
      </c>
    </row>
    <row r="101" spans="1:27" x14ac:dyDescent="0.2">
      <c r="A101" s="13">
        <v>99</v>
      </c>
      <c r="B101" s="45" t="s">
        <v>189</v>
      </c>
      <c r="C101" s="45" t="s">
        <v>190</v>
      </c>
      <c r="D101" s="13" t="s">
        <v>524</v>
      </c>
      <c r="E101" s="13" t="s">
        <v>525</v>
      </c>
      <c r="F101" s="13"/>
      <c r="G101" s="13"/>
      <c r="H101" s="13">
        <v>1</v>
      </c>
      <c r="I101" s="13" t="s">
        <v>191</v>
      </c>
      <c r="J101" s="13">
        <v>1000</v>
      </c>
      <c r="K101" s="14">
        <v>54000</v>
      </c>
      <c r="L101" s="15">
        <f t="shared" si="7"/>
        <v>54000000</v>
      </c>
      <c r="M101" s="13">
        <v>0</v>
      </c>
      <c r="N101" s="13">
        <v>636</v>
      </c>
      <c r="O101" s="45">
        <f t="shared" si="10"/>
        <v>364</v>
      </c>
      <c r="P101" s="14">
        <v>54000</v>
      </c>
      <c r="Q101" s="15">
        <f t="shared" si="11"/>
        <v>19656000</v>
      </c>
      <c r="R101" s="13">
        <v>1000</v>
      </c>
      <c r="S101" s="13">
        <v>489</v>
      </c>
      <c r="T101" s="13">
        <f t="shared" si="12"/>
        <v>875</v>
      </c>
      <c r="U101" s="14">
        <v>54000</v>
      </c>
      <c r="V101" s="14">
        <f t="shared" si="8"/>
        <v>47250000</v>
      </c>
      <c r="W101" s="13">
        <v>0</v>
      </c>
      <c r="X101" s="13">
        <v>274</v>
      </c>
      <c r="Y101" s="13">
        <f t="shared" si="9"/>
        <v>601</v>
      </c>
      <c r="Z101" s="14">
        <v>54000</v>
      </c>
      <c r="AA101" s="34">
        <f t="shared" si="13"/>
        <v>32454000</v>
      </c>
    </row>
    <row r="102" spans="1:27" x14ac:dyDescent="0.2">
      <c r="A102" s="13">
        <v>101</v>
      </c>
      <c r="B102" s="45" t="s">
        <v>189</v>
      </c>
      <c r="C102" s="45" t="s">
        <v>190</v>
      </c>
      <c r="D102" s="13" t="s">
        <v>526</v>
      </c>
      <c r="E102" s="13" t="s">
        <v>527</v>
      </c>
      <c r="F102" s="13"/>
      <c r="G102" s="13"/>
      <c r="H102" s="13">
        <v>1</v>
      </c>
      <c r="I102" s="13" t="s">
        <v>191</v>
      </c>
      <c r="J102" s="13">
        <v>1000</v>
      </c>
      <c r="K102" s="14">
        <v>58000</v>
      </c>
      <c r="L102" s="15">
        <f t="shared" si="7"/>
        <v>58000000</v>
      </c>
      <c r="M102" s="13">
        <v>0</v>
      </c>
      <c r="N102" s="13">
        <v>646</v>
      </c>
      <c r="O102" s="45">
        <f t="shared" si="10"/>
        <v>354</v>
      </c>
      <c r="P102" s="14">
        <v>58000</v>
      </c>
      <c r="Q102" s="15">
        <f t="shared" si="11"/>
        <v>20532000</v>
      </c>
      <c r="R102" s="13">
        <v>1000</v>
      </c>
      <c r="S102" s="13">
        <v>583</v>
      </c>
      <c r="T102" s="13">
        <f t="shared" si="12"/>
        <v>771</v>
      </c>
      <c r="U102" s="14">
        <v>58000</v>
      </c>
      <c r="V102" s="14">
        <f t="shared" si="8"/>
        <v>44718000</v>
      </c>
      <c r="W102" s="13">
        <v>0</v>
      </c>
      <c r="X102" s="13">
        <v>0</v>
      </c>
      <c r="Y102" s="13">
        <f t="shared" si="9"/>
        <v>771</v>
      </c>
      <c r="Z102" s="14">
        <v>58000</v>
      </c>
      <c r="AA102" s="34">
        <f t="shared" si="13"/>
        <v>44718000</v>
      </c>
    </row>
    <row r="103" spans="1:27" x14ac:dyDescent="0.2">
      <c r="A103" s="13">
        <v>103</v>
      </c>
      <c r="B103" s="45" t="s">
        <v>195</v>
      </c>
      <c r="C103" s="45" t="s">
        <v>194</v>
      </c>
      <c r="D103" s="13" t="s">
        <v>192</v>
      </c>
      <c r="E103" s="13"/>
      <c r="F103" s="13"/>
      <c r="G103" s="13"/>
      <c r="H103" s="13">
        <v>1</v>
      </c>
      <c r="I103" s="13" t="s">
        <v>196</v>
      </c>
      <c r="J103" s="13">
        <v>0</v>
      </c>
      <c r="K103" s="14">
        <v>103333.33333333333</v>
      </c>
      <c r="L103" s="15">
        <f t="shared" si="7"/>
        <v>0</v>
      </c>
      <c r="M103" s="13">
        <v>117</v>
      </c>
      <c r="N103" s="13">
        <v>6</v>
      </c>
      <c r="O103" s="45">
        <f t="shared" si="10"/>
        <v>111</v>
      </c>
      <c r="P103" s="14">
        <v>103333.33333333333</v>
      </c>
      <c r="Q103" s="15">
        <f t="shared" si="11"/>
        <v>11470000</v>
      </c>
      <c r="R103" s="13">
        <v>33</v>
      </c>
      <c r="S103" s="13">
        <v>37</v>
      </c>
      <c r="T103" s="13">
        <f t="shared" si="12"/>
        <v>107</v>
      </c>
      <c r="U103" s="14">
        <v>103333.33333333333</v>
      </c>
      <c r="V103" s="14">
        <f t="shared" si="8"/>
        <v>11056666.666666666</v>
      </c>
      <c r="W103" s="13"/>
      <c r="X103" s="13"/>
      <c r="Y103" s="13">
        <f t="shared" si="9"/>
        <v>107</v>
      </c>
      <c r="Z103" s="14">
        <v>103333.33333333333</v>
      </c>
      <c r="AA103" s="34">
        <f t="shared" si="13"/>
        <v>11056666.666666666</v>
      </c>
    </row>
    <row r="104" spans="1:27" x14ac:dyDescent="0.2">
      <c r="A104" s="13">
        <v>105</v>
      </c>
      <c r="B104" s="45" t="s">
        <v>195</v>
      </c>
      <c r="C104" s="45" t="s">
        <v>194</v>
      </c>
      <c r="D104" s="13" t="s">
        <v>193</v>
      </c>
      <c r="E104" s="13"/>
      <c r="F104" s="13"/>
      <c r="G104" s="13"/>
      <c r="H104" s="13">
        <v>1</v>
      </c>
      <c r="I104" s="13" t="s">
        <v>196</v>
      </c>
      <c r="J104" s="13">
        <v>0</v>
      </c>
      <c r="K104" s="14">
        <v>92500</v>
      </c>
      <c r="L104" s="15">
        <f t="shared" si="7"/>
        <v>0</v>
      </c>
      <c r="M104" s="13">
        <v>0</v>
      </c>
      <c r="N104" s="13">
        <v>0</v>
      </c>
      <c r="O104" s="45">
        <f t="shared" si="10"/>
        <v>0</v>
      </c>
      <c r="P104" s="14">
        <v>92500</v>
      </c>
      <c r="Q104" s="15">
        <f t="shared" si="11"/>
        <v>0</v>
      </c>
      <c r="R104" s="13">
        <v>200</v>
      </c>
      <c r="S104" s="13">
        <v>12</v>
      </c>
      <c r="T104" s="13">
        <f t="shared" si="12"/>
        <v>188</v>
      </c>
      <c r="U104" s="14">
        <v>92500</v>
      </c>
      <c r="V104" s="14">
        <f t="shared" si="8"/>
        <v>17390000</v>
      </c>
      <c r="W104" s="13"/>
      <c r="X104" s="13"/>
      <c r="Y104" s="13">
        <f t="shared" si="9"/>
        <v>188</v>
      </c>
      <c r="Z104" s="14">
        <v>92500</v>
      </c>
      <c r="AA104" s="34">
        <f t="shared" si="13"/>
        <v>17390000</v>
      </c>
    </row>
    <row r="105" spans="1:27" x14ac:dyDescent="0.2">
      <c r="A105" s="13"/>
      <c r="B105" s="45"/>
      <c r="C105" s="4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14"/>
      <c r="W105" s="13"/>
      <c r="X105" s="13"/>
      <c r="Y105" s="13"/>
      <c r="Z105" s="13"/>
      <c r="AA105" s="34"/>
    </row>
    <row r="106" spans="1:27" x14ac:dyDescent="0.2">
      <c r="A106" s="13"/>
      <c r="B106" s="45"/>
      <c r="C106" s="4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14"/>
      <c r="W106" s="13"/>
      <c r="X106" s="13"/>
      <c r="Y106" s="13"/>
      <c r="Z106" s="13"/>
      <c r="AA106" s="34"/>
    </row>
    <row r="107" spans="1:27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14"/>
      <c r="W107" s="13"/>
      <c r="X107" s="13"/>
      <c r="Y107" s="13"/>
      <c r="Z107" s="13"/>
      <c r="AA107" s="34"/>
    </row>
    <row r="108" spans="1:27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34"/>
      <c r="V108" s="34"/>
      <c r="W108" s="13"/>
      <c r="X108" s="13"/>
      <c r="Y108" s="13"/>
      <c r="Z108" s="13"/>
      <c r="AA108" s="34"/>
    </row>
    <row r="109" spans="1:27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34"/>
      <c r="V109" s="34"/>
      <c r="W109" s="13"/>
      <c r="X109" s="13"/>
      <c r="Y109" s="13"/>
      <c r="Z109" s="13"/>
      <c r="AA109" s="34"/>
    </row>
    <row r="110" spans="1:27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34"/>
      <c r="V110" s="34"/>
      <c r="W110" s="13"/>
      <c r="X110" s="13"/>
      <c r="Y110" s="13"/>
      <c r="Z110" s="13"/>
      <c r="AA110" s="34"/>
    </row>
    <row r="111" spans="1:27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34"/>
      <c r="V111" s="34"/>
      <c r="W111" s="13"/>
      <c r="X111" s="13"/>
      <c r="Y111" s="13"/>
      <c r="Z111" s="13"/>
      <c r="AA111" s="34"/>
    </row>
    <row r="112" spans="1:27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34"/>
      <c r="V112" s="34"/>
      <c r="W112" s="13"/>
      <c r="X112" s="13"/>
      <c r="Y112" s="13"/>
      <c r="Z112" s="13"/>
      <c r="AA112" s="34"/>
    </row>
    <row r="113" spans="1:27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34"/>
      <c r="V113" s="34"/>
      <c r="W113" s="13"/>
      <c r="X113" s="13"/>
      <c r="Y113" s="13"/>
      <c r="Z113" s="13"/>
      <c r="AA113" s="34"/>
    </row>
    <row r="114" spans="1:27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34"/>
      <c r="V114" s="34"/>
      <c r="W114" s="13"/>
      <c r="X114" s="13"/>
      <c r="Y114" s="13"/>
      <c r="Z114" s="13"/>
      <c r="AA114" s="34"/>
    </row>
    <row r="115" spans="1:27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34"/>
      <c r="V115" s="34"/>
      <c r="W115" s="13"/>
      <c r="X115" s="13"/>
      <c r="Y115" s="13"/>
      <c r="Z115" s="13"/>
      <c r="AA115" s="34"/>
    </row>
    <row r="116" spans="1:27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34"/>
      <c r="V116" s="34"/>
      <c r="W116" s="13"/>
      <c r="X116" s="13"/>
      <c r="Y116" s="13"/>
      <c r="Z116" s="13"/>
      <c r="AA116" s="34"/>
    </row>
    <row r="117" spans="1:27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34"/>
      <c r="V117" s="34"/>
      <c r="W117" s="13"/>
      <c r="X117" s="13"/>
      <c r="Y117" s="13"/>
      <c r="Z117" s="13"/>
      <c r="AA117" s="34"/>
    </row>
    <row r="118" spans="1:27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34"/>
      <c r="V118" s="34"/>
      <c r="W118" s="13"/>
      <c r="X118" s="13"/>
      <c r="Y118" s="13"/>
      <c r="Z118" s="13"/>
      <c r="AA118" s="34"/>
    </row>
    <row r="119" spans="1:27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34"/>
      <c r="V119" s="34"/>
      <c r="W119" s="13"/>
      <c r="X119" s="13"/>
      <c r="Y119" s="13"/>
      <c r="Z119" s="13"/>
      <c r="AA119" s="34"/>
    </row>
    <row r="120" spans="1:27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34"/>
      <c r="V120" s="34"/>
      <c r="W120" s="13"/>
      <c r="X120" s="13"/>
      <c r="Y120" s="13"/>
      <c r="Z120" s="13"/>
      <c r="AA120" s="34"/>
    </row>
    <row r="121" spans="1:27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34"/>
      <c r="V121" s="34"/>
      <c r="W121" s="13"/>
      <c r="X121" s="13"/>
      <c r="Y121" s="13"/>
      <c r="Z121" s="13"/>
      <c r="AA121" s="34"/>
    </row>
    <row r="122" spans="1:27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34"/>
      <c r="V122" s="34"/>
      <c r="W122" s="13"/>
      <c r="X122" s="13"/>
      <c r="Y122" s="13"/>
      <c r="Z122" s="13"/>
      <c r="AA122" s="34"/>
    </row>
    <row r="123" spans="1:27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34"/>
      <c r="V123" s="34"/>
      <c r="W123" s="13"/>
      <c r="X123" s="13"/>
      <c r="Y123" s="13"/>
      <c r="Z123" s="13"/>
      <c r="AA123" s="34"/>
    </row>
    <row r="124" spans="1:27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34"/>
      <c r="V124" s="34"/>
      <c r="W124" s="13"/>
      <c r="X124" s="13"/>
      <c r="Y124" s="13"/>
      <c r="Z124" s="13"/>
      <c r="AA124" s="34"/>
    </row>
    <row r="125" spans="1:27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34"/>
      <c r="V125" s="34"/>
      <c r="W125" s="13"/>
      <c r="X125" s="13"/>
      <c r="Y125" s="13"/>
      <c r="Z125" s="13"/>
      <c r="AA125" s="34"/>
    </row>
    <row r="126" spans="1:27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34"/>
      <c r="V126" s="34"/>
      <c r="W126" s="13"/>
      <c r="X126" s="13"/>
      <c r="Y126" s="13"/>
      <c r="Z126" s="13"/>
      <c r="AA126" s="34"/>
    </row>
    <row r="127" spans="1:27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34"/>
      <c r="V127" s="34"/>
      <c r="W127" s="13"/>
      <c r="X127" s="13"/>
      <c r="Y127" s="13"/>
      <c r="Z127" s="13"/>
      <c r="AA127" s="34"/>
    </row>
    <row r="128" spans="1:27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34"/>
      <c r="V128" s="34"/>
      <c r="W128" s="13"/>
      <c r="X128" s="13"/>
      <c r="Y128" s="13"/>
      <c r="Z128" s="13"/>
      <c r="AA128" s="34"/>
    </row>
    <row r="129" spans="1:27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34"/>
      <c r="V129" s="34"/>
      <c r="W129" s="13"/>
      <c r="X129" s="13"/>
      <c r="Y129" s="13"/>
      <c r="Z129" s="13"/>
      <c r="AA129" s="34"/>
    </row>
    <row r="130" spans="1:27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34"/>
      <c r="V130" s="34"/>
      <c r="W130" s="13"/>
      <c r="X130" s="13"/>
      <c r="Y130" s="13"/>
      <c r="Z130" s="13"/>
      <c r="AA130" s="34"/>
    </row>
    <row r="131" spans="1:27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34"/>
      <c r="V131" s="34"/>
      <c r="W131" s="13"/>
      <c r="X131" s="13"/>
      <c r="Y131" s="13"/>
      <c r="Z131" s="13"/>
      <c r="AA131" s="34"/>
    </row>
    <row r="132" spans="1:27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34"/>
      <c r="V132" s="34"/>
      <c r="W132" s="13"/>
      <c r="X132" s="13"/>
      <c r="Y132" s="13"/>
      <c r="Z132" s="13"/>
      <c r="AA132" s="34"/>
    </row>
    <row r="133" spans="1:27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34"/>
      <c r="V133" s="34"/>
      <c r="W133" s="13"/>
      <c r="X133" s="13"/>
      <c r="Y133" s="13"/>
      <c r="Z133" s="13"/>
      <c r="AA133" s="34"/>
    </row>
    <row r="134" spans="1:27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34"/>
      <c r="V134" s="34"/>
      <c r="W134" s="13"/>
      <c r="X134" s="13"/>
      <c r="Y134" s="13"/>
      <c r="Z134" s="13"/>
      <c r="AA134" s="34"/>
    </row>
    <row r="135" spans="1:27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34"/>
      <c r="V135" s="34"/>
      <c r="W135" s="13"/>
      <c r="X135" s="13"/>
      <c r="Y135" s="13"/>
      <c r="Z135" s="13"/>
      <c r="AA135" s="34"/>
    </row>
    <row r="136" spans="1:27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34"/>
      <c r="V136" s="34"/>
      <c r="W136" s="13"/>
      <c r="X136" s="13"/>
      <c r="Y136" s="13"/>
      <c r="Z136" s="13"/>
      <c r="AA136" s="34"/>
    </row>
    <row r="137" spans="1:27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34"/>
      <c r="V137" s="34"/>
      <c r="W137" s="13"/>
      <c r="X137" s="13"/>
      <c r="Y137" s="13"/>
      <c r="Z137" s="13"/>
      <c r="AA137" s="34"/>
    </row>
    <row r="138" spans="1:27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34"/>
      <c r="V138" s="34"/>
      <c r="W138" s="13"/>
      <c r="X138" s="13"/>
      <c r="Y138" s="13"/>
      <c r="Z138" s="13"/>
      <c r="AA138" s="34"/>
    </row>
    <row r="139" spans="1:27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34"/>
      <c r="V139" s="34"/>
      <c r="W139" s="13"/>
      <c r="X139" s="13"/>
      <c r="Y139" s="13"/>
      <c r="Z139" s="13"/>
      <c r="AA139" s="34"/>
    </row>
    <row r="140" spans="1:27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34"/>
      <c r="V140" s="34"/>
      <c r="W140" s="13"/>
      <c r="X140" s="13"/>
      <c r="Y140" s="13"/>
      <c r="Z140" s="13"/>
      <c r="AA140" s="34"/>
    </row>
    <row r="141" spans="1:27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34"/>
      <c r="V141" s="34"/>
      <c r="W141" s="13"/>
      <c r="X141" s="13"/>
      <c r="Y141" s="13"/>
      <c r="Z141" s="13"/>
      <c r="AA141" s="34"/>
    </row>
    <row r="142" spans="1:27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34"/>
      <c r="V142" s="34"/>
      <c r="W142" s="13"/>
      <c r="X142" s="13"/>
      <c r="Y142" s="13"/>
      <c r="Z142" s="13"/>
      <c r="AA142" s="34"/>
    </row>
    <row r="143" spans="1:27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34"/>
      <c r="V143" s="34"/>
      <c r="W143" s="13"/>
      <c r="X143" s="13"/>
      <c r="Y143" s="13"/>
      <c r="Z143" s="13"/>
      <c r="AA143" s="34"/>
    </row>
    <row r="144" spans="1:27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34"/>
      <c r="V144" s="34"/>
      <c r="W144" s="13"/>
      <c r="X144" s="13"/>
      <c r="Y144" s="13"/>
      <c r="Z144" s="13"/>
      <c r="AA144" s="34"/>
    </row>
    <row r="145" spans="1:27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34"/>
      <c r="V145" s="34"/>
      <c r="W145" s="13"/>
      <c r="X145" s="13"/>
      <c r="Y145" s="13"/>
      <c r="Z145" s="13"/>
      <c r="AA145" s="34"/>
    </row>
    <row r="146" spans="1:27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34"/>
      <c r="V146" s="34"/>
      <c r="W146" s="13"/>
      <c r="X146" s="13"/>
      <c r="Y146" s="13"/>
      <c r="Z146" s="13"/>
      <c r="AA146" s="34"/>
    </row>
    <row r="147" spans="1:27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34"/>
      <c r="V147" s="34"/>
      <c r="W147" s="13"/>
      <c r="X147" s="13"/>
      <c r="Y147" s="13"/>
      <c r="Z147" s="13"/>
      <c r="AA147" s="34"/>
    </row>
    <row r="148" spans="1:27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34"/>
      <c r="V148" s="34"/>
      <c r="W148" s="13"/>
      <c r="X148" s="13"/>
      <c r="Y148" s="13"/>
      <c r="Z148" s="13"/>
      <c r="AA148" s="34"/>
    </row>
    <row r="149" spans="1:27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34"/>
      <c r="V149" s="34"/>
      <c r="W149" s="13"/>
      <c r="X149" s="13"/>
      <c r="Y149" s="13"/>
      <c r="Z149" s="13"/>
      <c r="AA149" s="34"/>
    </row>
    <row r="150" spans="1:27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34"/>
      <c r="V150" s="34"/>
      <c r="W150" s="13"/>
      <c r="X150" s="13"/>
      <c r="Y150" s="13"/>
      <c r="Z150" s="13"/>
      <c r="AA150" s="34"/>
    </row>
    <row r="151" spans="1:27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34"/>
      <c r="V151" s="34"/>
      <c r="W151" s="13"/>
      <c r="X151" s="13"/>
      <c r="Y151" s="13"/>
      <c r="Z151" s="13"/>
      <c r="AA151" s="34"/>
    </row>
    <row r="152" spans="1:27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34"/>
      <c r="V152" s="34"/>
      <c r="W152" s="13"/>
      <c r="X152" s="13"/>
      <c r="Y152" s="13"/>
      <c r="Z152" s="13"/>
      <c r="AA152" s="34"/>
    </row>
    <row r="153" spans="1:27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34"/>
      <c r="V153" s="34"/>
      <c r="W153" s="13"/>
      <c r="X153" s="13"/>
      <c r="Y153" s="13"/>
      <c r="Z153" s="13"/>
      <c r="AA153" s="34"/>
    </row>
    <row r="154" spans="1:27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34"/>
      <c r="V154" s="34"/>
      <c r="W154" s="13"/>
      <c r="X154" s="13"/>
      <c r="Y154" s="13"/>
      <c r="Z154" s="13"/>
      <c r="AA154" s="34"/>
    </row>
    <row r="155" spans="1:27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34"/>
      <c r="V155" s="34"/>
      <c r="W155" s="13"/>
      <c r="X155" s="13"/>
      <c r="Y155" s="13"/>
      <c r="Z155" s="13"/>
      <c r="AA155" s="34"/>
    </row>
    <row r="156" spans="1:27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34"/>
      <c r="V156" s="34"/>
      <c r="W156" s="13"/>
      <c r="X156" s="13"/>
      <c r="Y156" s="13"/>
      <c r="Z156" s="13"/>
      <c r="AA156" s="34"/>
    </row>
    <row r="157" spans="1:27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34"/>
      <c r="V157" s="34"/>
      <c r="W157" s="13"/>
      <c r="X157" s="13"/>
      <c r="Y157" s="13"/>
      <c r="Z157" s="13"/>
      <c r="AA157" s="34"/>
    </row>
    <row r="158" spans="1:27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34"/>
      <c r="V158" s="34"/>
      <c r="W158" s="13"/>
      <c r="X158" s="13"/>
      <c r="Y158" s="13"/>
      <c r="Z158" s="13"/>
      <c r="AA158" s="34"/>
    </row>
    <row r="159" spans="1:27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34"/>
      <c r="V159" s="34"/>
      <c r="W159" s="13"/>
      <c r="X159" s="13"/>
      <c r="Y159" s="13"/>
      <c r="Z159" s="13"/>
      <c r="AA159" s="34"/>
    </row>
    <row r="160" spans="1:27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34"/>
      <c r="V160" s="34"/>
      <c r="W160" s="13"/>
      <c r="X160" s="13"/>
      <c r="Y160" s="13"/>
      <c r="Z160" s="13"/>
      <c r="AA160" s="34"/>
    </row>
    <row r="161" spans="1:27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34"/>
      <c r="V161" s="34"/>
      <c r="W161" s="13"/>
      <c r="X161" s="13"/>
      <c r="Y161" s="13"/>
      <c r="Z161" s="13"/>
      <c r="AA161" s="34"/>
    </row>
    <row r="162" spans="1:27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34"/>
      <c r="V162" s="34"/>
      <c r="W162" s="13"/>
      <c r="X162" s="13"/>
      <c r="Y162" s="13"/>
      <c r="Z162" s="13"/>
      <c r="AA162" s="34"/>
    </row>
    <row r="163" spans="1:27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34"/>
      <c r="V163" s="34"/>
      <c r="W163" s="13"/>
      <c r="X163" s="13"/>
      <c r="Y163" s="13"/>
      <c r="Z163" s="13"/>
      <c r="AA163" s="34"/>
    </row>
    <row r="164" spans="1:27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34"/>
      <c r="V164" s="34"/>
      <c r="W164" s="13"/>
      <c r="X164" s="13"/>
      <c r="Y164" s="13"/>
      <c r="Z164" s="13"/>
      <c r="AA164" s="34"/>
    </row>
    <row r="165" spans="1:27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34"/>
      <c r="V165" s="34"/>
      <c r="W165" s="13"/>
      <c r="X165" s="13"/>
      <c r="Y165" s="13"/>
      <c r="Z165" s="13"/>
      <c r="AA165" s="34"/>
    </row>
    <row r="166" spans="1:27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34"/>
      <c r="V166" s="34"/>
      <c r="W166" s="13"/>
      <c r="X166" s="13"/>
      <c r="Y166" s="13"/>
      <c r="Z166" s="13"/>
      <c r="AA166" s="34"/>
    </row>
    <row r="167" spans="1:27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34"/>
      <c r="V167" s="34"/>
      <c r="W167" s="13"/>
      <c r="X167" s="13"/>
      <c r="Y167" s="13"/>
      <c r="Z167" s="13"/>
      <c r="AA167" s="34"/>
    </row>
    <row r="168" spans="1:27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34"/>
      <c r="V168" s="34"/>
      <c r="W168" s="13"/>
      <c r="X168" s="13"/>
      <c r="Y168" s="13"/>
      <c r="Z168" s="13"/>
      <c r="AA168" s="34"/>
    </row>
    <row r="169" spans="1:27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34"/>
      <c r="V169" s="34"/>
      <c r="W169" s="13"/>
      <c r="X169" s="13"/>
      <c r="Y169" s="13"/>
      <c r="Z169" s="13"/>
      <c r="AA169" s="34"/>
    </row>
    <row r="170" spans="1:27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34"/>
      <c r="V170" s="34"/>
      <c r="W170" s="13"/>
      <c r="X170" s="13"/>
      <c r="Y170" s="13"/>
      <c r="Z170" s="13"/>
      <c r="AA170" s="34"/>
    </row>
    <row r="171" spans="1:27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34"/>
      <c r="V171" s="34"/>
      <c r="W171" s="13"/>
      <c r="X171" s="13"/>
      <c r="Y171" s="13"/>
      <c r="Z171" s="13"/>
      <c r="AA171" s="34"/>
    </row>
    <row r="172" spans="1:27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34"/>
      <c r="V172" s="34"/>
      <c r="W172" s="13"/>
      <c r="X172" s="13"/>
      <c r="Y172" s="13"/>
      <c r="Z172" s="13"/>
      <c r="AA172" s="34"/>
    </row>
    <row r="173" spans="1:27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34"/>
      <c r="V173" s="34"/>
      <c r="W173" s="13"/>
      <c r="X173" s="13"/>
      <c r="Y173" s="13"/>
      <c r="Z173" s="13"/>
      <c r="AA173" s="34"/>
    </row>
    <row r="174" spans="1:27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34"/>
      <c r="V174" s="34"/>
      <c r="W174" s="13"/>
      <c r="X174" s="13"/>
      <c r="Y174" s="13"/>
      <c r="Z174" s="13"/>
      <c r="AA174" s="34"/>
    </row>
    <row r="175" spans="1:27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34"/>
      <c r="V175" s="34"/>
      <c r="W175" s="13"/>
      <c r="X175" s="13"/>
      <c r="Y175" s="13"/>
      <c r="Z175" s="13"/>
      <c r="AA175" s="34"/>
    </row>
    <row r="176" spans="1:27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34"/>
      <c r="V176" s="34"/>
      <c r="W176" s="13"/>
      <c r="X176" s="13"/>
      <c r="Y176" s="13"/>
      <c r="Z176" s="13"/>
      <c r="AA176" s="34"/>
    </row>
    <row r="177" spans="1:27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34"/>
      <c r="V177" s="34"/>
      <c r="W177" s="13"/>
      <c r="X177" s="13"/>
      <c r="Y177" s="13"/>
      <c r="Z177" s="13"/>
      <c r="AA177" s="34"/>
    </row>
    <row r="178" spans="1:27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34"/>
      <c r="V178" s="34"/>
      <c r="W178" s="13"/>
      <c r="X178" s="13"/>
      <c r="Y178" s="13"/>
      <c r="Z178" s="13"/>
      <c r="AA178" s="34"/>
    </row>
    <row r="179" spans="1:27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34"/>
      <c r="V179" s="34"/>
      <c r="W179" s="13"/>
      <c r="X179" s="13"/>
      <c r="Y179" s="13"/>
      <c r="Z179" s="13"/>
      <c r="AA179" s="34"/>
    </row>
    <row r="180" spans="1:27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34"/>
      <c r="V180" s="34"/>
      <c r="W180" s="13"/>
      <c r="X180" s="13"/>
      <c r="Y180" s="13"/>
      <c r="Z180" s="13"/>
      <c r="AA180" s="34"/>
    </row>
    <row r="181" spans="1:27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34"/>
      <c r="V181" s="34"/>
      <c r="W181" s="13"/>
      <c r="X181" s="13"/>
      <c r="Y181" s="13"/>
      <c r="Z181" s="13"/>
      <c r="AA181" s="34"/>
    </row>
    <row r="182" spans="1:27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34"/>
      <c r="V182" s="34"/>
      <c r="W182" s="13"/>
      <c r="X182" s="13"/>
      <c r="Y182" s="13"/>
      <c r="Z182" s="13"/>
      <c r="AA182" s="34"/>
    </row>
    <row r="183" spans="1:27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34"/>
      <c r="V183" s="34"/>
      <c r="W183" s="13"/>
      <c r="X183" s="13"/>
      <c r="Y183" s="13"/>
      <c r="Z183" s="13"/>
      <c r="AA183" s="34"/>
    </row>
    <row r="184" spans="1:27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34"/>
      <c r="V184" s="34"/>
      <c r="W184" s="13"/>
      <c r="X184" s="13"/>
      <c r="Y184" s="13"/>
      <c r="Z184" s="13"/>
      <c r="AA184" s="34"/>
    </row>
    <row r="185" spans="1:27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34"/>
      <c r="V185" s="34"/>
      <c r="W185" s="13"/>
      <c r="X185" s="13"/>
      <c r="Y185" s="13"/>
      <c r="Z185" s="13"/>
      <c r="AA185" s="34"/>
    </row>
    <row r="186" spans="1:27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34"/>
      <c r="V186" s="34"/>
      <c r="W186" s="13"/>
      <c r="X186" s="13"/>
      <c r="Y186" s="13"/>
      <c r="Z186" s="13"/>
      <c r="AA186" s="34"/>
    </row>
    <row r="187" spans="1:27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34"/>
      <c r="V187" s="34"/>
      <c r="W187" s="13"/>
      <c r="X187" s="13"/>
      <c r="Y187" s="13"/>
      <c r="Z187" s="13"/>
      <c r="AA187" s="34"/>
    </row>
    <row r="188" spans="1:27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34"/>
      <c r="V188" s="34"/>
      <c r="W188" s="13"/>
      <c r="X188" s="13"/>
      <c r="Y188" s="13"/>
      <c r="Z188" s="13"/>
      <c r="AA188" s="34"/>
    </row>
    <row r="189" spans="1:27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34"/>
      <c r="V189" s="34"/>
      <c r="W189" s="13"/>
      <c r="X189" s="13"/>
      <c r="Y189" s="13"/>
      <c r="Z189" s="13"/>
      <c r="AA189" s="34"/>
    </row>
    <row r="190" spans="1:27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34"/>
      <c r="V190" s="34"/>
      <c r="W190" s="13"/>
      <c r="X190" s="13"/>
      <c r="Y190" s="13"/>
      <c r="Z190" s="13"/>
      <c r="AA190" s="34"/>
    </row>
    <row r="191" spans="1:27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34"/>
      <c r="V191" s="34"/>
      <c r="W191" s="13"/>
      <c r="X191" s="13"/>
      <c r="Y191" s="13"/>
      <c r="Z191" s="13"/>
      <c r="AA191" s="34"/>
    </row>
    <row r="192" spans="1:27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34"/>
      <c r="V192" s="34"/>
      <c r="W192" s="13"/>
      <c r="X192" s="13"/>
      <c r="Y192" s="13"/>
      <c r="Z192" s="13"/>
      <c r="AA192" s="34"/>
    </row>
    <row r="193" spans="1:27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34"/>
      <c r="V193" s="34"/>
      <c r="W193" s="13"/>
      <c r="X193" s="13"/>
      <c r="Y193" s="13"/>
      <c r="Z193" s="13"/>
      <c r="AA193" s="34"/>
    </row>
    <row r="194" spans="1:27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34"/>
      <c r="V194" s="34"/>
      <c r="W194" s="13"/>
      <c r="X194" s="13"/>
      <c r="Y194" s="13"/>
      <c r="Z194" s="13"/>
      <c r="AA194" s="34"/>
    </row>
    <row r="195" spans="1:27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34"/>
      <c r="V195" s="34"/>
      <c r="W195" s="13"/>
      <c r="X195" s="13"/>
      <c r="Y195" s="13"/>
      <c r="Z195" s="13"/>
      <c r="AA195" s="34"/>
    </row>
    <row r="196" spans="1:27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34"/>
      <c r="V196" s="34"/>
      <c r="W196" s="13"/>
      <c r="X196" s="13"/>
      <c r="Y196" s="13"/>
      <c r="Z196" s="13"/>
      <c r="AA196" s="34"/>
    </row>
    <row r="197" spans="1:27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34"/>
      <c r="V197" s="34"/>
      <c r="W197" s="13"/>
      <c r="X197" s="13"/>
      <c r="Y197" s="13"/>
      <c r="Z197" s="13"/>
      <c r="AA197" s="34"/>
    </row>
    <row r="198" spans="1:27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34"/>
      <c r="V198" s="34"/>
      <c r="W198" s="13"/>
      <c r="X198" s="13"/>
      <c r="Y198" s="13"/>
      <c r="Z198" s="13"/>
      <c r="AA198" s="34"/>
    </row>
    <row r="199" spans="1:27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34"/>
      <c r="V199" s="34"/>
      <c r="W199" s="13"/>
      <c r="X199" s="13"/>
      <c r="Y199" s="13"/>
      <c r="Z199" s="13"/>
      <c r="AA199" s="34"/>
    </row>
    <row r="200" spans="1:27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34"/>
      <c r="V200" s="34"/>
      <c r="W200" s="13"/>
      <c r="X200" s="13"/>
      <c r="Y200" s="13"/>
      <c r="Z200" s="13"/>
      <c r="AA200" s="34"/>
    </row>
    <row r="201" spans="1:27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34"/>
      <c r="V201" s="34"/>
      <c r="W201" s="13"/>
      <c r="X201" s="13"/>
      <c r="Y201" s="13"/>
      <c r="Z201" s="13"/>
      <c r="AA201" s="34"/>
    </row>
    <row r="202" spans="1:27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34"/>
      <c r="V202" s="34"/>
      <c r="W202" s="13"/>
      <c r="X202" s="13"/>
      <c r="Y202" s="13"/>
      <c r="Z202" s="13"/>
      <c r="AA202" s="34"/>
    </row>
    <row r="203" spans="1:27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34"/>
      <c r="V203" s="34"/>
      <c r="W203" s="13"/>
      <c r="X203" s="13"/>
      <c r="Y203" s="13"/>
      <c r="Z203" s="13"/>
      <c r="AA203" s="34"/>
    </row>
    <row r="204" spans="1:27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34"/>
      <c r="V204" s="34"/>
      <c r="W204" s="13"/>
      <c r="X204" s="13"/>
      <c r="Y204" s="13"/>
      <c r="Z204" s="13"/>
      <c r="AA204" s="34"/>
    </row>
    <row r="205" spans="1:27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34"/>
      <c r="V205" s="34"/>
      <c r="W205" s="13"/>
      <c r="X205" s="13"/>
      <c r="Y205" s="13"/>
      <c r="Z205" s="13"/>
      <c r="AA205" s="34"/>
    </row>
    <row r="206" spans="1:27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34"/>
      <c r="V206" s="34"/>
      <c r="W206" s="13"/>
      <c r="X206" s="13"/>
      <c r="Y206" s="13"/>
      <c r="Z206" s="13"/>
      <c r="AA206" s="34"/>
    </row>
    <row r="207" spans="1:27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34"/>
      <c r="V207" s="34"/>
      <c r="W207" s="13"/>
      <c r="X207" s="13"/>
      <c r="Y207" s="13"/>
      <c r="Z207" s="13"/>
      <c r="AA207" s="34"/>
    </row>
    <row r="208" spans="1:27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34"/>
      <c r="V208" s="34"/>
      <c r="W208" s="13"/>
      <c r="X208" s="13"/>
      <c r="Y208" s="13"/>
      <c r="Z208" s="13"/>
      <c r="AA208" s="34"/>
    </row>
    <row r="209" spans="1:27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34"/>
      <c r="V209" s="34"/>
      <c r="W209" s="13"/>
      <c r="X209" s="13"/>
      <c r="Y209" s="13"/>
      <c r="Z209" s="13"/>
      <c r="AA209" s="34"/>
    </row>
    <row r="210" spans="1:27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34"/>
      <c r="V210" s="34"/>
      <c r="W210" s="13"/>
      <c r="X210" s="13"/>
      <c r="Y210" s="13"/>
      <c r="Z210" s="13"/>
      <c r="AA210" s="34"/>
    </row>
    <row r="211" spans="1:27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34"/>
      <c r="V211" s="34"/>
      <c r="W211" s="13"/>
      <c r="X211" s="13"/>
      <c r="Y211" s="13"/>
      <c r="Z211" s="13"/>
      <c r="AA211" s="34"/>
    </row>
    <row r="212" spans="1:27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34"/>
      <c r="V212" s="34"/>
      <c r="W212" s="13"/>
      <c r="X212" s="13"/>
      <c r="Y212" s="13"/>
      <c r="Z212" s="13"/>
      <c r="AA212" s="34"/>
    </row>
    <row r="213" spans="1:27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34"/>
      <c r="V213" s="34"/>
      <c r="W213" s="13"/>
      <c r="X213" s="13"/>
      <c r="Y213" s="13"/>
      <c r="Z213" s="13"/>
      <c r="AA213" s="34"/>
    </row>
    <row r="214" spans="1:27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34"/>
      <c r="V214" s="34"/>
      <c r="W214" s="13"/>
      <c r="X214" s="13"/>
      <c r="Y214" s="13"/>
      <c r="Z214" s="13"/>
      <c r="AA214" s="34"/>
    </row>
    <row r="215" spans="1:27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34"/>
      <c r="V215" s="34"/>
      <c r="W215" s="13"/>
      <c r="X215" s="13"/>
      <c r="Y215" s="13"/>
      <c r="Z215" s="13"/>
      <c r="AA215" s="34"/>
    </row>
    <row r="216" spans="1:27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34"/>
      <c r="V216" s="34"/>
      <c r="W216" s="13"/>
      <c r="X216" s="13"/>
      <c r="Y216" s="13"/>
      <c r="Z216" s="13"/>
      <c r="AA216" s="34"/>
    </row>
    <row r="217" spans="1:27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34"/>
      <c r="V217" s="34"/>
      <c r="W217" s="13"/>
      <c r="X217" s="13"/>
      <c r="Y217" s="13"/>
      <c r="Z217" s="13"/>
      <c r="AA217" s="34"/>
    </row>
    <row r="218" spans="1:27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34"/>
      <c r="V218" s="34"/>
      <c r="W218" s="13"/>
      <c r="X218" s="13"/>
      <c r="Y218" s="13"/>
      <c r="Z218" s="13"/>
      <c r="AA218" s="34"/>
    </row>
    <row r="219" spans="1:27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34"/>
      <c r="V219" s="34"/>
      <c r="W219" s="13"/>
      <c r="X219" s="13"/>
      <c r="Y219" s="13"/>
      <c r="Z219" s="13"/>
      <c r="AA219" s="34"/>
    </row>
    <row r="220" spans="1:27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34"/>
      <c r="V220" s="34"/>
      <c r="W220" s="13"/>
      <c r="X220" s="13"/>
      <c r="Y220" s="13"/>
      <c r="Z220" s="13"/>
      <c r="AA220" s="34"/>
    </row>
    <row r="221" spans="1:27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34"/>
      <c r="V221" s="34"/>
      <c r="W221" s="13"/>
      <c r="X221" s="13"/>
      <c r="Y221" s="13"/>
      <c r="Z221" s="13"/>
      <c r="AA221" s="34"/>
    </row>
    <row r="222" spans="1:27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34"/>
      <c r="V222" s="34"/>
      <c r="W222" s="13"/>
      <c r="X222" s="13"/>
      <c r="Y222" s="13"/>
      <c r="Z222" s="13"/>
      <c r="AA222" s="34"/>
    </row>
    <row r="223" spans="1:27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34"/>
      <c r="V223" s="34"/>
      <c r="W223" s="13"/>
      <c r="X223" s="13"/>
      <c r="Y223" s="13"/>
      <c r="Z223" s="13"/>
      <c r="AA223" s="34"/>
    </row>
    <row r="224" spans="1:27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34"/>
      <c r="V224" s="34"/>
      <c r="W224" s="13"/>
      <c r="X224" s="13"/>
      <c r="Y224" s="13"/>
      <c r="Z224" s="13"/>
      <c r="AA224" s="34"/>
    </row>
    <row r="225" spans="1:27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34"/>
      <c r="V225" s="34"/>
      <c r="W225" s="13"/>
      <c r="X225" s="13"/>
      <c r="Y225" s="13"/>
      <c r="Z225" s="13"/>
      <c r="AA225" s="34"/>
    </row>
    <row r="226" spans="1:27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34"/>
      <c r="V226" s="34"/>
      <c r="W226" s="13"/>
      <c r="X226" s="13"/>
      <c r="Y226" s="13"/>
      <c r="Z226" s="13"/>
      <c r="AA226" s="34"/>
    </row>
    <row r="227" spans="1:27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34"/>
      <c r="V227" s="34"/>
      <c r="W227" s="13"/>
      <c r="X227" s="13"/>
      <c r="Y227" s="13"/>
      <c r="Z227" s="13"/>
      <c r="AA227" s="34"/>
    </row>
    <row r="228" spans="1:27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34"/>
      <c r="V228" s="34"/>
      <c r="W228" s="13"/>
      <c r="X228" s="13"/>
      <c r="Y228" s="13"/>
      <c r="Z228" s="13"/>
      <c r="AA228" s="34"/>
    </row>
    <row r="229" spans="1:27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34"/>
      <c r="V229" s="34"/>
      <c r="W229" s="13"/>
      <c r="X229" s="13"/>
      <c r="Y229" s="13"/>
      <c r="Z229" s="13"/>
      <c r="AA229" s="34"/>
    </row>
    <row r="230" spans="1:27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34"/>
      <c r="V230" s="34"/>
      <c r="W230" s="13"/>
      <c r="X230" s="13"/>
      <c r="Y230" s="13"/>
      <c r="Z230" s="13"/>
      <c r="AA230" s="34"/>
    </row>
    <row r="231" spans="1:27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34"/>
      <c r="V231" s="34"/>
      <c r="W231" s="13"/>
      <c r="X231" s="13"/>
      <c r="Y231" s="13"/>
      <c r="Z231" s="13"/>
      <c r="AA231" s="34"/>
    </row>
    <row r="232" spans="1:27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34"/>
      <c r="V232" s="34"/>
      <c r="W232" s="13"/>
      <c r="X232" s="13"/>
      <c r="Y232" s="13"/>
      <c r="Z232" s="13"/>
      <c r="AA232" s="34"/>
    </row>
    <row r="233" spans="1:27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34"/>
      <c r="V233" s="34"/>
      <c r="W233" s="13"/>
      <c r="X233" s="13"/>
      <c r="Y233" s="13"/>
      <c r="Z233" s="13"/>
      <c r="AA233" s="34"/>
    </row>
    <row r="234" spans="1:27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34"/>
      <c r="V234" s="34"/>
      <c r="W234" s="13"/>
      <c r="X234" s="13"/>
      <c r="Y234" s="13"/>
      <c r="Z234" s="13"/>
      <c r="AA234" s="34"/>
    </row>
    <row r="235" spans="1:27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34"/>
      <c r="V235" s="34"/>
      <c r="W235" s="13"/>
      <c r="X235" s="13"/>
      <c r="Y235" s="13"/>
      <c r="Z235" s="13"/>
      <c r="AA235" s="34"/>
    </row>
    <row r="236" spans="1:27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34"/>
      <c r="V236" s="34"/>
      <c r="W236" s="13"/>
      <c r="X236" s="13"/>
      <c r="Y236" s="13"/>
      <c r="Z236" s="13"/>
      <c r="AA236" s="34"/>
    </row>
    <row r="237" spans="1:27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34"/>
      <c r="V237" s="34"/>
      <c r="W237" s="13"/>
      <c r="X237" s="13"/>
      <c r="Y237" s="13"/>
      <c r="Z237" s="13"/>
      <c r="AA237" s="34"/>
    </row>
    <row r="238" spans="1:27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34"/>
      <c r="V238" s="34"/>
      <c r="W238" s="13"/>
      <c r="X238" s="13"/>
      <c r="Y238" s="13"/>
      <c r="Z238" s="13"/>
      <c r="AA238" s="34"/>
    </row>
    <row r="239" spans="1:27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34"/>
      <c r="V239" s="34"/>
      <c r="W239" s="13"/>
      <c r="X239" s="13"/>
      <c r="Y239" s="13"/>
      <c r="Z239" s="13"/>
      <c r="AA239" s="34"/>
    </row>
    <row r="240" spans="1:27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34"/>
      <c r="V240" s="34"/>
      <c r="W240" s="13"/>
      <c r="X240" s="13"/>
      <c r="Y240" s="13"/>
      <c r="Z240" s="13"/>
      <c r="AA240" s="34"/>
    </row>
    <row r="241" spans="1:27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34"/>
      <c r="V241" s="34"/>
      <c r="W241" s="13"/>
      <c r="X241" s="13"/>
      <c r="Y241" s="13"/>
      <c r="Z241" s="13"/>
      <c r="AA241" s="34"/>
    </row>
    <row r="242" spans="1:27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34"/>
      <c r="V242" s="34"/>
      <c r="W242" s="13"/>
      <c r="X242" s="13"/>
      <c r="Y242" s="13"/>
      <c r="Z242" s="13"/>
      <c r="AA242" s="34"/>
    </row>
    <row r="243" spans="1:27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34"/>
      <c r="V243" s="34"/>
      <c r="W243" s="13"/>
      <c r="X243" s="13"/>
      <c r="Y243" s="13"/>
      <c r="Z243" s="13"/>
      <c r="AA243" s="34"/>
    </row>
    <row r="244" spans="1:27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34"/>
      <c r="V244" s="34"/>
      <c r="W244" s="13"/>
      <c r="X244" s="13"/>
      <c r="Y244" s="13"/>
      <c r="Z244" s="13"/>
      <c r="AA244" s="34"/>
    </row>
    <row r="245" spans="1:27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34"/>
      <c r="V245" s="34"/>
      <c r="W245" s="13"/>
      <c r="X245" s="13"/>
      <c r="Y245" s="13"/>
      <c r="Z245" s="13"/>
      <c r="AA245" s="34"/>
    </row>
    <row r="246" spans="1:27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34"/>
      <c r="V246" s="34"/>
      <c r="W246" s="13"/>
      <c r="X246" s="13"/>
      <c r="Y246" s="13"/>
      <c r="Z246" s="13"/>
      <c r="AA246" s="34"/>
    </row>
    <row r="247" spans="1:27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34"/>
      <c r="V247" s="34"/>
      <c r="W247" s="13"/>
      <c r="X247" s="13"/>
      <c r="Y247" s="13"/>
      <c r="Z247" s="13"/>
      <c r="AA247" s="34"/>
    </row>
    <row r="248" spans="1:27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34"/>
      <c r="V248" s="34"/>
      <c r="W248" s="13"/>
      <c r="X248" s="13"/>
      <c r="Y248" s="13"/>
      <c r="Z248" s="13"/>
      <c r="AA248" s="34"/>
    </row>
    <row r="249" spans="1:27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34"/>
      <c r="V249" s="34"/>
      <c r="W249" s="13"/>
      <c r="X249" s="13"/>
      <c r="Y249" s="13"/>
      <c r="Z249" s="13"/>
      <c r="AA249" s="34"/>
    </row>
    <row r="250" spans="1:27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34"/>
      <c r="V250" s="34"/>
      <c r="W250" s="13"/>
      <c r="X250" s="13"/>
      <c r="Y250" s="13"/>
      <c r="Z250" s="13"/>
      <c r="AA250" s="34"/>
    </row>
    <row r="251" spans="1:27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34"/>
      <c r="V251" s="34"/>
      <c r="W251" s="13"/>
      <c r="X251" s="13"/>
      <c r="Y251" s="13"/>
      <c r="Z251" s="13"/>
      <c r="AA251" s="34"/>
    </row>
    <row r="252" spans="1:27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34"/>
      <c r="V252" s="34"/>
      <c r="W252" s="13"/>
      <c r="X252" s="13"/>
      <c r="Y252" s="13"/>
      <c r="Z252" s="13"/>
      <c r="AA252" s="34"/>
    </row>
    <row r="253" spans="1:27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34"/>
      <c r="V253" s="34"/>
      <c r="W253" s="13"/>
      <c r="X253" s="13"/>
      <c r="Y253" s="13"/>
      <c r="Z253" s="13"/>
      <c r="AA253" s="34"/>
    </row>
    <row r="254" spans="1:27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34"/>
      <c r="V254" s="34"/>
      <c r="W254" s="13"/>
      <c r="X254" s="13"/>
      <c r="Y254" s="13"/>
      <c r="Z254" s="13"/>
      <c r="AA254" s="34"/>
    </row>
    <row r="255" spans="1:27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34"/>
      <c r="V255" s="34"/>
      <c r="W255" s="13"/>
      <c r="X255" s="13"/>
      <c r="Y255" s="13"/>
      <c r="Z255" s="13"/>
      <c r="AA255" s="34"/>
    </row>
    <row r="256" spans="1:27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34"/>
      <c r="V256" s="34"/>
      <c r="W256" s="13"/>
      <c r="X256" s="13"/>
      <c r="Y256" s="13"/>
      <c r="Z256" s="13"/>
      <c r="AA256" s="34"/>
    </row>
    <row r="257" spans="1:27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34"/>
      <c r="V257" s="34"/>
      <c r="W257" s="13"/>
      <c r="X257" s="13"/>
      <c r="Y257" s="13"/>
      <c r="Z257" s="13"/>
      <c r="AA257" s="34"/>
    </row>
    <row r="258" spans="1:27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34"/>
      <c r="V258" s="34"/>
      <c r="W258" s="13"/>
      <c r="X258" s="13"/>
      <c r="Y258" s="13"/>
      <c r="Z258" s="13"/>
      <c r="AA258" s="34"/>
    </row>
    <row r="259" spans="1:27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34"/>
      <c r="V259" s="34"/>
      <c r="W259" s="13"/>
      <c r="X259" s="13"/>
      <c r="Y259" s="13"/>
      <c r="Z259" s="13"/>
      <c r="AA259" s="34"/>
    </row>
  </sheetData>
  <autoFilter ref="A6:U104" xr:uid="{8D1573B5-3C31-4C6B-8F3E-7F2A4B460EA8}"/>
  <mergeCells count="20">
    <mergeCell ref="W6:X6"/>
    <mergeCell ref="Y6:Y7"/>
    <mergeCell ref="Z6:Z7"/>
    <mergeCell ref="AA6:AA7"/>
    <mergeCell ref="U6:U7"/>
    <mergeCell ref="V6:V7"/>
    <mergeCell ref="H6:H7"/>
    <mergeCell ref="I6:I7"/>
    <mergeCell ref="T6:T7"/>
    <mergeCell ref="J6:J7"/>
    <mergeCell ref="M6:N6"/>
    <mergeCell ref="O6:O7"/>
    <mergeCell ref="R6:S6"/>
    <mergeCell ref="A6:A7"/>
    <mergeCell ref="B6:B7"/>
    <mergeCell ref="C6:C7"/>
    <mergeCell ref="D6:D7"/>
    <mergeCell ref="G6:G7"/>
    <mergeCell ref="F6:F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9EDB-1AFD-47E9-A2FB-5F27BA9AD35F}">
  <sheetPr codeName="Sheet2"/>
  <dimension ref="A1:AB94"/>
  <sheetViews>
    <sheetView showGridLines="0" workbookViewId="0">
      <pane xSplit="4" ySplit="7" topLeftCell="M8" activePane="bottomRight" state="frozen"/>
      <selection pane="topRight" activeCell="E1" sqref="E1"/>
      <selection pane="bottomLeft" activeCell="A8" sqref="A8"/>
      <selection pane="bottomRight" activeCell="AA78" sqref="AA78"/>
    </sheetView>
  </sheetViews>
  <sheetFormatPr defaultRowHeight="12" x14ac:dyDescent="0.2"/>
  <cols>
    <col min="1" max="1" width="3.85546875" style="8" bestFit="1" customWidth="1"/>
    <col min="2" max="2" width="11" style="8" customWidth="1"/>
    <col min="3" max="3" width="20.42578125" style="8" bestFit="1" customWidth="1"/>
    <col min="4" max="4" width="47.5703125" style="8" bestFit="1" customWidth="1"/>
    <col min="5" max="5" width="29" style="8" customWidth="1"/>
    <col min="6" max="6" width="6" style="8" customWidth="1"/>
    <col min="7" max="7" width="6.7109375" style="8" customWidth="1"/>
    <col min="8" max="8" width="6.28515625" style="8" customWidth="1"/>
    <col min="9" max="9" width="5.5703125" style="8" customWidth="1"/>
    <col min="10" max="10" width="13.7109375" style="8" customWidth="1"/>
    <col min="11" max="11" width="10.5703125" style="8" customWidth="1"/>
    <col min="12" max="12" width="21" style="8" customWidth="1"/>
    <col min="13" max="14" width="6.5703125" style="8" customWidth="1"/>
    <col min="15" max="15" width="10.42578125" style="8" customWidth="1"/>
    <col min="16" max="16" width="10.5703125" style="8" customWidth="1"/>
    <col min="17" max="17" width="17.7109375" style="8" customWidth="1"/>
    <col min="18" max="19" width="6.5703125" style="8" customWidth="1"/>
    <col min="20" max="20" width="10.42578125" style="8" customWidth="1"/>
    <col min="21" max="21" width="10.5703125" style="9" customWidth="1"/>
    <col min="22" max="22" width="17.7109375" style="9" customWidth="1"/>
    <col min="23" max="24" width="6.5703125" style="8" customWidth="1"/>
    <col min="25" max="25" width="10.42578125" style="8" customWidth="1"/>
    <col min="26" max="26" width="10.5703125" style="9" customWidth="1"/>
    <col min="27" max="27" width="17.7109375" style="9" customWidth="1"/>
    <col min="28" max="16384" width="9.140625" style="8"/>
  </cols>
  <sheetData>
    <row r="1" spans="1:27" x14ac:dyDescent="0.2">
      <c r="A1" s="7" t="s">
        <v>188</v>
      </c>
    </row>
    <row r="2" spans="1:27" x14ac:dyDescent="0.2">
      <c r="A2" s="7" t="s">
        <v>113</v>
      </c>
    </row>
    <row r="3" spans="1:27" x14ac:dyDescent="0.2">
      <c r="A3" s="7" t="s">
        <v>114</v>
      </c>
    </row>
    <row r="5" spans="1:27" x14ac:dyDescent="0.2">
      <c r="L5" s="10">
        <f>SUBTOTAL(9,L8:L90)</f>
        <v>1453160407.1399999</v>
      </c>
      <c r="O5" s="8">
        <f>SUBTOTAL(9,O8:O90)</f>
        <v>1777</v>
      </c>
      <c r="Q5" s="10">
        <f>SUBTOTAL(9,Q8:Q90)</f>
        <v>1271566590.2</v>
      </c>
      <c r="T5" s="7" t="s">
        <v>136</v>
      </c>
      <c r="V5" s="11">
        <f>SUBTOTAL(9,V8:V60)</f>
        <v>2643334397.4099998</v>
      </c>
      <c r="Y5" s="7" t="s">
        <v>136</v>
      </c>
      <c r="AA5" s="11">
        <f>SUBTOTAL(9,AA8:AA60)</f>
        <v>1730121550.55</v>
      </c>
    </row>
    <row r="6" spans="1:27" x14ac:dyDescent="0.2">
      <c r="A6" s="68" t="s">
        <v>348</v>
      </c>
      <c r="B6" s="68" t="s">
        <v>347</v>
      </c>
      <c r="C6" s="68" t="s">
        <v>346</v>
      </c>
      <c r="D6" s="68" t="s">
        <v>345</v>
      </c>
      <c r="E6" s="69"/>
      <c r="F6" s="68" t="s">
        <v>355</v>
      </c>
      <c r="G6" s="68" t="s">
        <v>344</v>
      </c>
      <c r="H6" s="68" t="s">
        <v>349</v>
      </c>
      <c r="I6" s="68" t="s">
        <v>350</v>
      </c>
      <c r="J6" s="12" t="s">
        <v>354</v>
      </c>
      <c r="K6" s="66" t="s">
        <v>351</v>
      </c>
      <c r="L6" s="67" t="s">
        <v>352</v>
      </c>
      <c r="M6" s="71" t="s">
        <v>353</v>
      </c>
      <c r="N6" s="72"/>
      <c r="O6" s="12" t="s">
        <v>354</v>
      </c>
      <c r="P6" s="66" t="s">
        <v>50</v>
      </c>
      <c r="Q6" s="67" t="s">
        <v>352</v>
      </c>
      <c r="R6" s="68" t="s">
        <v>353</v>
      </c>
      <c r="S6" s="68"/>
      <c r="T6" s="12" t="s">
        <v>354</v>
      </c>
      <c r="U6" s="66" t="s">
        <v>351</v>
      </c>
      <c r="V6" s="67" t="s">
        <v>352</v>
      </c>
      <c r="W6" s="68" t="s">
        <v>353</v>
      </c>
      <c r="X6" s="68"/>
      <c r="Y6" s="12" t="s">
        <v>354</v>
      </c>
      <c r="Z6" s="66" t="s">
        <v>351</v>
      </c>
      <c r="AA6" s="67" t="s">
        <v>352</v>
      </c>
    </row>
    <row r="7" spans="1:27" ht="39.75" customHeight="1" x14ac:dyDescent="0.2">
      <c r="A7" s="68"/>
      <c r="B7" s="68"/>
      <c r="C7" s="68"/>
      <c r="D7" s="68"/>
      <c r="E7" s="70"/>
      <c r="F7" s="68"/>
      <c r="G7" s="68"/>
      <c r="H7" s="68"/>
      <c r="I7" s="68"/>
      <c r="J7" s="25">
        <v>45139</v>
      </c>
      <c r="K7" s="66"/>
      <c r="L7" s="67"/>
      <c r="M7" s="12" t="s">
        <v>32</v>
      </c>
      <c r="N7" s="12" t="s">
        <v>33</v>
      </c>
      <c r="O7" s="25">
        <v>45169</v>
      </c>
      <c r="P7" s="66"/>
      <c r="Q7" s="67"/>
      <c r="R7" s="12" t="s">
        <v>32</v>
      </c>
      <c r="S7" s="12" t="s">
        <v>33</v>
      </c>
      <c r="T7" s="26">
        <v>45199</v>
      </c>
      <c r="U7" s="66"/>
      <c r="V7" s="67"/>
      <c r="W7" s="12" t="s">
        <v>32</v>
      </c>
      <c r="X7" s="12" t="s">
        <v>33</v>
      </c>
      <c r="Y7" s="26">
        <v>45230</v>
      </c>
      <c r="Z7" s="66"/>
      <c r="AA7" s="67"/>
    </row>
    <row r="8" spans="1:27" x14ac:dyDescent="0.2">
      <c r="A8" s="13">
        <v>1</v>
      </c>
      <c r="B8" s="13" t="s">
        <v>139</v>
      </c>
      <c r="C8" s="13" t="s">
        <v>174</v>
      </c>
      <c r="D8" s="13" t="s">
        <v>255</v>
      </c>
      <c r="E8" s="13" t="s">
        <v>256</v>
      </c>
      <c r="F8" s="13"/>
      <c r="G8" s="13" t="s">
        <v>177</v>
      </c>
      <c r="H8" s="13">
        <v>3</v>
      </c>
      <c r="I8" s="13" t="s">
        <v>187</v>
      </c>
      <c r="J8" s="13">
        <v>6</v>
      </c>
      <c r="K8" s="16">
        <v>74004.28</v>
      </c>
      <c r="L8" s="15">
        <f>(K8*H8)*J8</f>
        <v>1332077.04</v>
      </c>
      <c r="M8" s="13"/>
      <c r="N8" s="13">
        <v>6</v>
      </c>
      <c r="O8" s="13">
        <f>J8+M8-N8</f>
        <v>0</v>
      </c>
      <c r="P8" s="16">
        <v>74004.28</v>
      </c>
      <c r="Q8" s="15">
        <f t="shared" ref="Q8:Q39" si="0">(P8*H8)*O8</f>
        <v>0</v>
      </c>
      <c r="R8" s="13">
        <v>0</v>
      </c>
      <c r="S8" s="13">
        <v>0</v>
      </c>
      <c r="T8" s="13">
        <f t="shared" ref="T8:T39" si="1">O8+R8-S8</f>
        <v>0</v>
      </c>
      <c r="U8" s="16">
        <v>74004.28</v>
      </c>
      <c r="V8" s="48">
        <f>U8*T8*H8</f>
        <v>0</v>
      </c>
      <c r="W8" s="13">
        <v>0</v>
      </c>
      <c r="X8" s="13">
        <v>0</v>
      </c>
      <c r="Y8" s="13">
        <f>T8+W8-X8</f>
        <v>0</v>
      </c>
      <c r="Z8" s="16">
        <v>74004.28</v>
      </c>
      <c r="AA8" s="48">
        <f>Z8*Y8*H8</f>
        <v>0</v>
      </c>
    </row>
    <row r="9" spans="1:27" x14ac:dyDescent="0.2">
      <c r="A9" s="13">
        <v>2</v>
      </c>
      <c r="B9" s="13" t="s">
        <v>139</v>
      </c>
      <c r="C9" s="13" t="s">
        <v>174</v>
      </c>
      <c r="D9" s="13" t="s">
        <v>255</v>
      </c>
      <c r="E9" s="13" t="s">
        <v>256</v>
      </c>
      <c r="F9" s="13"/>
      <c r="G9" s="13" t="s">
        <v>178</v>
      </c>
      <c r="H9" s="13">
        <v>4</v>
      </c>
      <c r="I9" s="13" t="s">
        <v>187</v>
      </c>
      <c r="J9" s="13">
        <v>90</v>
      </c>
      <c r="K9" s="16">
        <v>74004.28</v>
      </c>
      <c r="L9" s="15">
        <f>(K9*H9)*J9</f>
        <v>26641540.800000001</v>
      </c>
      <c r="M9" s="13"/>
      <c r="N9" s="13">
        <v>28</v>
      </c>
      <c r="O9" s="13">
        <f t="shared" ref="O9:O90" si="2">J9+M9-N9</f>
        <v>62</v>
      </c>
      <c r="P9" s="16">
        <v>74004.28</v>
      </c>
      <c r="Q9" s="15">
        <f t="shared" si="0"/>
        <v>18353061.440000001</v>
      </c>
      <c r="R9" s="13">
        <v>1285</v>
      </c>
      <c r="S9" s="13">
        <v>201</v>
      </c>
      <c r="T9" s="13">
        <f t="shared" si="1"/>
        <v>1146</v>
      </c>
      <c r="U9" s="16">
        <v>74004.28</v>
      </c>
      <c r="V9" s="48">
        <f t="shared" ref="V9:V33" si="3">U9*T9*H9</f>
        <v>339235619.51999998</v>
      </c>
      <c r="W9" s="13">
        <v>0</v>
      </c>
      <c r="X9" s="13">
        <v>902</v>
      </c>
      <c r="Y9" s="13">
        <f>T9+W9-X9</f>
        <v>244</v>
      </c>
      <c r="Z9" s="16">
        <v>74004.28</v>
      </c>
      <c r="AA9" s="48">
        <f>Z9*Y9*H9</f>
        <v>72228177.280000001</v>
      </c>
    </row>
    <row r="10" spans="1:27" x14ac:dyDescent="0.2">
      <c r="A10" s="13">
        <v>3</v>
      </c>
      <c r="B10" s="13" t="s">
        <v>140</v>
      </c>
      <c r="C10" s="13" t="s">
        <v>175</v>
      </c>
      <c r="D10" s="13" t="s">
        <v>257</v>
      </c>
      <c r="E10" s="13" t="s">
        <v>258</v>
      </c>
      <c r="F10" s="13"/>
      <c r="G10" s="13" t="s">
        <v>179</v>
      </c>
      <c r="H10" s="13">
        <v>2.5</v>
      </c>
      <c r="I10" s="13" t="s">
        <v>187</v>
      </c>
      <c r="J10" s="13">
        <v>242</v>
      </c>
      <c r="K10" s="16">
        <v>63432.24</v>
      </c>
      <c r="L10" s="15">
        <f t="shared" ref="L10:L90" si="4">(K10*H10)*J10</f>
        <v>38376505.200000003</v>
      </c>
      <c r="M10" s="13"/>
      <c r="N10" s="13">
        <v>29</v>
      </c>
      <c r="O10" s="13">
        <f t="shared" si="2"/>
        <v>213</v>
      </c>
      <c r="P10" s="16">
        <v>63432.24</v>
      </c>
      <c r="Q10" s="15">
        <f t="shared" si="0"/>
        <v>33777667.800000004</v>
      </c>
      <c r="R10" s="13">
        <v>549</v>
      </c>
      <c r="S10" s="13">
        <v>293</v>
      </c>
      <c r="T10" s="13">
        <f t="shared" si="1"/>
        <v>469</v>
      </c>
      <c r="U10" s="16">
        <v>63432.24</v>
      </c>
      <c r="V10" s="48">
        <f t="shared" si="3"/>
        <v>74374301.399999991</v>
      </c>
      <c r="W10" s="13">
        <v>278</v>
      </c>
      <c r="X10" s="13">
        <v>163</v>
      </c>
      <c r="Y10" s="13">
        <f t="shared" ref="Y10:Y73" si="5">T10+W10-X10</f>
        <v>584</v>
      </c>
      <c r="Z10" s="16">
        <v>63432.24</v>
      </c>
      <c r="AA10" s="48">
        <f t="shared" ref="AA10:AA61" si="6">Z10*Y10*H10</f>
        <v>92611070.399999991</v>
      </c>
    </row>
    <row r="11" spans="1:27" x14ac:dyDescent="0.2">
      <c r="A11" s="13">
        <v>4</v>
      </c>
      <c r="B11" s="13" t="s">
        <v>140</v>
      </c>
      <c r="C11" s="13" t="s">
        <v>175</v>
      </c>
      <c r="D11" s="13" t="s">
        <v>257</v>
      </c>
      <c r="E11" s="13" t="s">
        <v>258</v>
      </c>
      <c r="F11" s="13"/>
      <c r="G11" s="13" t="s">
        <v>178</v>
      </c>
      <c r="H11" s="13">
        <v>4</v>
      </c>
      <c r="I11" s="13" t="s">
        <v>187</v>
      </c>
      <c r="J11" s="13">
        <v>151</v>
      </c>
      <c r="K11" s="16">
        <v>63432.24</v>
      </c>
      <c r="L11" s="15">
        <f t="shared" si="4"/>
        <v>38313072.960000001</v>
      </c>
      <c r="M11" s="13"/>
      <c r="N11" s="13">
        <v>0</v>
      </c>
      <c r="O11" s="13">
        <f t="shared" si="2"/>
        <v>151</v>
      </c>
      <c r="P11" s="16">
        <v>63432.24</v>
      </c>
      <c r="Q11" s="15">
        <f t="shared" si="0"/>
        <v>38313072.960000001</v>
      </c>
      <c r="R11" s="13">
        <v>0</v>
      </c>
      <c r="S11" s="13">
        <v>0</v>
      </c>
      <c r="T11" s="13">
        <f t="shared" si="1"/>
        <v>151</v>
      </c>
      <c r="U11" s="16">
        <v>63432.24</v>
      </c>
      <c r="V11" s="48">
        <f t="shared" si="3"/>
        <v>38313072.960000001</v>
      </c>
      <c r="W11" s="13"/>
      <c r="X11" s="13">
        <v>0</v>
      </c>
      <c r="Y11" s="13">
        <f t="shared" si="5"/>
        <v>151</v>
      </c>
      <c r="Z11" s="16">
        <v>63432.24</v>
      </c>
      <c r="AA11" s="48">
        <f t="shared" si="6"/>
        <v>38313072.960000001</v>
      </c>
    </row>
    <row r="12" spans="1:27" x14ac:dyDescent="0.2">
      <c r="A12" s="13">
        <v>5</v>
      </c>
      <c r="B12" s="13" t="s">
        <v>140</v>
      </c>
      <c r="C12" s="13" t="s">
        <v>175</v>
      </c>
      <c r="D12" s="13" t="s">
        <v>259</v>
      </c>
      <c r="E12" s="13" t="s">
        <v>260</v>
      </c>
      <c r="F12" s="13"/>
      <c r="G12" s="13" t="s">
        <v>180</v>
      </c>
      <c r="H12" s="13">
        <v>10</v>
      </c>
      <c r="I12" s="13" t="s">
        <v>187</v>
      </c>
      <c r="J12" s="13">
        <v>56</v>
      </c>
      <c r="K12" s="16">
        <v>63432.24</v>
      </c>
      <c r="L12" s="15">
        <f t="shared" si="4"/>
        <v>35522054.399999999</v>
      </c>
      <c r="M12" s="13"/>
      <c r="N12" s="13">
        <v>10</v>
      </c>
      <c r="O12" s="13">
        <f t="shared" si="2"/>
        <v>46</v>
      </c>
      <c r="P12" s="16">
        <v>63432.24</v>
      </c>
      <c r="Q12" s="15">
        <f t="shared" si="0"/>
        <v>29178830.400000002</v>
      </c>
      <c r="R12" s="13">
        <v>0</v>
      </c>
      <c r="S12" s="13">
        <v>6</v>
      </c>
      <c r="T12" s="13">
        <f t="shared" si="1"/>
        <v>40</v>
      </c>
      <c r="U12" s="16">
        <v>63432.24</v>
      </c>
      <c r="V12" s="48">
        <f t="shared" si="3"/>
        <v>25372896</v>
      </c>
      <c r="W12" s="13">
        <v>0</v>
      </c>
      <c r="X12" s="13">
        <v>19</v>
      </c>
      <c r="Y12" s="13">
        <f t="shared" si="5"/>
        <v>21</v>
      </c>
      <c r="Z12" s="16">
        <v>63432.24</v>
      </c>
      <c r="AA12" s="48">
        <f t="shared" si="6"/>
        <v>13320770.4</v>
      </c>
    </row>
    <row r="13" spans="1:27" x14ac:dyDescent="0.2">
      <c r="A13" s="13">
        <v>6</v>
      </c>
      <c r="B13" s="13" t="s">
        <v>141</v>
      </c>
      <c r="C13" s="13" t="s">
        <v>141</v>
      </c>
      <c r="D13" s="13" t="s">
        <v>261</v>
      </c>
      <c r="E13" s="13" t="s">
        <v>262</v>
      </c>
      <c r="F13" s="13"/>
      <c r="G13" s="13" t="s">
        <v>181</v>
      </c>
      <c r="H13" s="13">
        <v>16</v>
      </c>
      <c r="I13" s="13" t="s">
        <v>187</v>
      </c>
      <c r="J13" s="13">
        <v>215</v>
      </c>
      <c r="K13" s="16">
        <v>28544.51</v>
      </c>
      <c r="L13" s="15">
        <f t="shared" si="4"/>
        <v>98193114.399999991</v>
      </c>
      <c r="M13" s="13"/>
      <c r="N13" s="13">
        <v>11</v>
      </c>
      <c r="O13" s="13">
        <f t="shared" si="2"/>
        <v>204</v>
      </c>
      <c r="P13" s="16">
        <v>28544.51</v>
      </c>
      <c r="Q13" s="15">
        <f t="shared" si="0"/>
        <v>93169280.640000001</v>
      </c>
      <c r="R13" s="13">
        <v>274</v>
      </c>
      <c r="S13" s="13">
        <v>138</v>
      </c>
      <c r="T13" s="13">
        <f t="shared" si="1"/>
        <v>340</v>
      </c>
      <c r="U13" s="16">
        <v>28544.51</v>
      </c>
      <c r="V13" s="48">
        <f t="shared" si="3"/>
        <v>155282134.40000001</v>
      </c>
      <c r="W13" s="13">
        <v>0</v>
      </c>
      <c r="X13" s="13">
        <v>23</v>
      </c>
      <c r="Y13" s="13">
        <f t="shared" si="5"/>
        <v>317</v>
      </c>
      <c r="Z13" s="16">
        <v>28544.51</v>
      </c>
      <c r="AA13" s="48">
        <f t="shared" si="6"/>
        <v>144777754.72</v>
      </c>
    </row>
    <row r="14" spans="1:27" x14ac:dyDescent="0.2">
      <c r="A14" s="13">
        <v>7</v>
      </c>
      <c r="B14" s="13" t="s">
        <v>142</v>
      </c>
      <c r="C14" s="13" t="s">
        <v>142</v>
      </c>
      <c r="D14" s="13" t="s">
        <v>261</v>
      </c>
      <c r="E14" s="13" t="s">
        <v>263</v>
      </c>
      <c r="F14" s="13"/>
      <c r="G14" s="13" t="s">
        <v>181</v>
      </c>
      <c r="H14" s="13">
        <v>16</v>
      </c>
      <c r="I14" s="13" t="s">
        <v>187</v>
      </c>
      <c r="J14" s="13">
        <v>12</v>
      </c>
      <c r="K14" s="16">
        <v>28544.51</v>
      </c>
      <c r="L14" s="15">
        <f t="shared" si="4"/>
        <v>5480545.9199999999</v>
      </c>
      <c r="M14" s="13"/>
      <c r="N14" s="13">
        <v>12</v>
      </c>
      <c r="O14" s="13">
        <f t="shared" si="2"/>
        <v>0</v>
      </c>
      <c r="P14" s="16">
        <v>28544.51</v>
      </c>
      <c r="Q14" s="15">
        <f t="shared" si="0"/>
        <v>0</v>
      </c>
      <c r="R14" s="13">
        <v>0</v>
      </c>
      <c r="S14" s="13">
        <v>6</v>
      </c>
      <c r="T14" s="13">
        <f t="shared" si="1"/>
        <v>-6</v>
      </c>
      <c r="U14" s="16">
        <v>28544.51</v>
      </c>
      <c r="V14" s="48">
        <f t="shared" si="3"/>
        <v>-2740272.96</v>
      </c>
      <c r="W14" s="13">
        <v>0</v>
      </c>
      <c r="X14" s="13">
        <v>0</v>
      </c>
      <c r="Y14" s="13">
        <f t="shared" si="5"/>
        <v>-6</v>
      </c>
      <c r="Z14" s="16">
        <v>28544.51</v>
      </c>
      <c r="AA14" s="48">
        <f t="shared" si="6"/>
        <v>-2740272.96</v>
      </c>
    </row>
    <row r="15" spans="1:27" x14ac:dyDescent="0.2">
      <c r="A15" s="13">
        <v>9</v>
      </c>
      <c r="B15" s="13" t="s">
        <v>143</v>
      </c>
      <c r="C15" s="13" t="s">
        <v>143</v>
      </c>
      <c r="D15" s="13" t="s">
        <v>264</v>
      </c>
      <c r="E15" s="13" t="s">
        <v>265</v>
      </c>
      <c r="F15" s="13"/>
      <c r="G15" s="13" t="s">
        <v>181</v>
      </c>
      <c r="H15" s="13">
        <v>16</v>
      </c>
      <c r="I15" s="13" t="s">
        <v>187</v>
      </c>
      <c r="J15" s="13">
        <v>193</v>
      </c>
      <c r="K15" s="16">
        <v>25372.9</v>
      </c>
      <c r="L15" s="15">
        <f t="shared" si="4"/>
        <v>78351515.200000003</v>
      </c>
      <c r="M15" s="13"/>
      <c r="N15" s="13">
        <v>11</v>
      </c>
      <c r="O15" s="13">
        <f t="shared" si="2"/>
        <v>182</v>
      </c>
      <c r="P15" s="16">
        <v>25372.9</v>
      </c>
      <c r="Q15" s="15">
        <f t="shared" si="0"/>
        <v>73885884.799999997</v>
      </c>
      <c r="R15" s="13">
        <v>77</v>
      </c>
      <c r="S15" s="13">
        <v>101</v>
      </c>
      <c r="T15" s="13">
        <f t="shared" si="1"/>
        <v>158</v>
      </c>
      <c r="U15" s="16">
        <v>25372.9</v>
      </c>
      <c r="V15" s="48">
        <f t="shared" si="3"/>
        <v>64142691.200000003</v>
      </c>
      <c r="W15" s="13">
        <v>197</v>
      </c>
      <c r="X15" s="13">
        <v>130</v>
      </c>
      <c r="Y15" s="13">
        <f t="shared" si="5"/>
        <v>225</v>
      </c>
      <c r="Z15" s="16">
        <v>25372.9</v>
      </c>
      <c r="AA15" s="48">
        <f t="shared" si="6"/>
        <v>91342440</v>
      </c>
    </row>
    <row r="16" spans="1:27" x14ac:dyDescent="0.2">
      <c r="A16" s="13">
        <v>10</v>
      </c>
      <c r="B16" s="13" t="s">
        <v>144</v>
      </c>
      <c r="C16" s="13" t="s">
        <v>176</v>
      </c>
      <c r="D16" s="13" t="s">
        <v>266</v>
      </c>
      <c r="E16" s="13" t="s">
        <v>267</v>
      </c>
      <c r="F16" s="13"/>
      <c r="G16" s="13" t="s">
        <v>182</v>
      </c>
      <c r="H16" s="13">
        <v>25</v>
      </c>
      <c r="I16" s="13" t="s">
        <v>187</v>
      </c>
      <c r="J16" s="13">
        <v>212</v>
      </c>
      <c r="K16" s="16">
        <v>48631.38</v>
      </c>
      <c r="L16" s="15">
        <f t="shared" si="4"/>
        <v>257746314</v>
      </c>
      <c r="M16" s="13"/>
      <c r="N16" s="13">
        <v>17</v>
      </c>
      <c r="O16" s="13">
        <f t="shared" si="2"/>
        <v>195</v>
      </c>
      <c r="P16" s="16">
        <v>48631.38</v>
      </c>
      <c r="Q16" s="15">
        <f t="shared" si="0"/>
        <v>237077977.5</v>
      </c>
      <c r="R16" s="13">
        <v>81</v>
      </c>
      <c r="S16" s="13">
        <v>128</v>
      </c>
      <c r="T16" s="13">
        <f t="shared" si="1"/>
        <v>148</v>
      </c>
      <c r="U16" s="16">
        <v>48631.38</v>
      </c>
      <c r="V16" s="48">
        <f t="shared" si="3"/>
        <v>179936105.99999997</v>
      </c>
      <c r="W16" s="13">
        <v>0</v>
      </c>
      <c r="X16" s="13">
        <v>21</v>
      </c>
      <c r="Y16" s="13">
        <f t="shared" si="5"/>
        <v>127</v>
      </c>
      <c r="Z16" s="16">
        <v>48631.38</v>
      </c>
      <c r="AA16" s="48">
        <f t="shared" si="6"/>
        <v>154404631.5</v>
      </c>
    </row>
    <row r="17" spans="1:27" x14ac:dyDescent="0.2">
      <c r="A17" s="13">
        <v>11</v>
      </c>
      <c r="B17" s="13" t="s">
        <v>145</v>
      </c>
      <c r="C17" s="13" t="s">
        <v>145</v>
      </c>
      <c r="D17" s="13" t="s">
        <v>268</v>
      </c>
      <c r="E17" s="13" t="s">
        <v>269</v>
      </c>
      <c r="F17" s="13"/>
      <c r="G17" s="13" t="s">
        <v>182</v>
      </c>
      <c r="H17" s="13">
        <v>25</v>
      </c>
      <c r="I17" s="13" t="s">
        <v>187</v>
      </c>
      <c r="J17" s="13">
        <v>170</v>
      </c>
      <c r="K17" s="16">
        <v>57089.02</v>
      </c>
      <c r="L17" s="15">
        <f t="shared" si="4"/>
        <v>242628335</v>
      </c>
      <c r="M17" s="13"/>
      <c r="N17" s="13">
        <v>12</v>
      </c>
      <c r="O17" s="13">
        <f t="shared" si="2"/>
        <v>158</v>
      </c>
      <c r="P17" s="16">
        <v>57089.02</v>
      </c>
      <c r="Q17" s="15">
        <f t="shared" si="0"/>
        <v>225501629</v>
      </c>
      <c r="R17" s="13">
        <v>0</v>
      </c>
      <c r="S17" s="13">
        <v>152</v>
      </c>
      <c r="T17" s="13">
        <f t="shared" si="1"/>
        <v>6</v>
      </c>
      <c r="U17" s="16">
        <v>57089.02</v>
      </c>
      <c r="V17" s="48">
        <f t="shared" si="3"/>
        <v>8563353</v>
      </c>
      <c r="W17" s="13">
        <v>41</v>
      </c>
      <c r="X17" s="13">
        <v>17</v>
      </c>
      <c r="Y17" s="13">
        <f t="shared" si="5"/>
        <v>30</v>
      </c>
      <c r="Z17" s="16">
        <v>57089.02</v>
      </c>
      <c r="AA17" s="48">
        <f t="shared" si="6"/>
        <v>42816765</v>
      </c>
    </row>
    <row r="18" spans="1:27" x14ac:dyDescent="0.2">
      <c r="A18" s="13">
        <v>12</v>
      </c>
      <c r="B18" s="13" t="s">
        <v>146</v>
      </c>
      <c r="C18" s="13" t="s">
        <v>146</v>
      </c>
      <c r="D18" s="13" t="s">
        <v>268</v>
      </c>
      <c r="E18" s="13" t="s">
        <v>270</v>
      </c>
      <c r="F18" s="13"/>
      <c r="G18" s="13" t="s">
        <v>182</v>
      </c>
      <c r="H18" s="13">
        <v>25</v>
      </c>
      <c r="I18" s="13" t="s">
        <v>187</v>
      </c>
      <c r="J18" s="13">
        <v>40</v>
      </c>
      <c r="K18" s="16">
        <v>38059</v>
      </c>
      <c r="L18" s="15">
        <f t="shared" si="4"/>
        <v>38059000</v>
      </c>
      <c r="M18" s="13"/>
      <c r="N18" s="13">
        <v>0</v>
      </c>
      <c r="O18" s="13">
        <f t="shared" si="2"/>
        <v>40</v>
      </c>
      <c r="P18" s="16">
        <v>38059</v>
      </c>
      <c r="Q18" s="15">
        <f t="shared" si="0"/>
        <v>38059000</v>
      </c>
      <c r="R18" s="13">
        <v>0</v>
      </c>
      <c r="S18" s="13">
        <v>11</v>
      </c>
      <c r="T18" s="13">
        <f t="shared" si="1"/>
        <v>29</v>
      </c>
      <c r="U18" s="16">
        <v>38059</v>
      </c>
      <c r="V18" s="48">
        <f t="shared" si="3"/>
        <v>27592775</v>
      </c>
      <c r="W18" s="13">
        <v>0</v>
      </c>
      <c r="X18" s="13">
        <v>0</v>
      </c>
      <c r="Y18" s="13">
        <f t="shared" si="5"/>
        <v>29</v>
      </c>
      <c r="Z18" s="16">
        <v>38059</v>
      </c>
      <c r="AA18" s="48">
        <f t="shared" si="6"/>
        <v>27592775</v>
      </c>
    </row>
    <row r="19" spans="1:27" x14ac:dyDescent="0.2">
      <c r="A19" s="13">
        <v>13</v>
      </c>
      <c r="B19" s="13" t="s">
        <v>147</v>
      </c>
      <c r="C19" s="13" t="s">
        <v>147</v>
      </c>
      <c r="D19" s="13" t="s">
        <v>271</v>
      </c>
      <c r="E19" s="13" t="s">
        <v>272</v>
      </c>
      <c r="F19" s="13"/>
      <c r="G19" s="13" t="s">
        <v>183</v>
      </c>
      <c r="H19" s="13">
        <v>20</v>
      </c>
      <c r="I19" s="13" t="s">
        <v>187</v>
      </c>
      <c r="J19" s="13">
        <v>14</v>
      </c>
      <c r="K19" s="16">
        <v>67661.06</v>
      </c>
      <c r="L19" s="15">
        <f t="shared" si="4"/>
        <v>18945096.800000001</v>
      </c>
      <c r="M19" s="13"/>
      <c r="N19" s="13">
        <v>5</v>
      </c>
      <c r="O19" s="13">
        <f t="shared" si="2"/>
        <v>9</v>
      </c>
      <c r="P19" s="16">
        <v>67661.06</v>
      </c>
      <c r="Q19" s="15">
        <f t="shared" si="0"/>
        <v>12178990.799999999</v>
      </c>
      <c r="R19" s="13">
        <v>0</v>
      </c>
      <c r="S19" s="13">
        <v>0</v>
      </c>
      <c r="T19" s="13">
        <f t="shared" si="1"/>
        <v>9</v>
      </c>
      <c r="U19" s="16">
        <v>67661.06</v>
      </c>
      <c r="V19" s="48">
        <f t="shared" si="3"/>
        <v>12178990.800000001</v>
      </c>
      <c r="W19" s="13">
        <v>0</v>
      </c>
      <c r="X19" s="13">
        <v>0</v>
      </c>
      <c r="Y19" s="13">
        <f t="shared" si="5"/>
        <v>9</v>
      </c>
      <c r="Z19" s="16">
        <v>67661.06</v>
      </c>
      <c r="AA19" s="48">
        <f t="shared" si="6"/>
        <v>12178990.800000001</v>
      </c>
    </row>
    <row r="20" spans="1:27" x14ac:dyDescent="0.2">
      <c r="A20" s="13">
        <v>14</v>
      </c>
      <c r="B20" s="13" t="s">
        <v>147</v>
      </c>
      <c r="C20" s="13" t="s">
        <v>147</v>
      </c>
      <c r="D20" s="13" t="s">
        <v>273</v>
      </c>
      <c r="E20" s="13" t="s">
        <v>274</v>
      </c>
      <c r="F20" s="13"/>
      <c r="G20" s="13" t="s">
        <v>183</v>
      </c>
      <c r="H20" s="13">
        <v>20</v>
      </c>
      <c r="I20" s="13" t="s">
        <v>187</v>
      </c>
      <c r="J20" s="13">
        <v>20</v>
      </c>
      <c r="K20" s="16">
        <v>67661.06</v>
      </c>
      <c r="L20" s="15">
        <f t="shared" si="4"/>
        <v>27064424</v>
      </c>
      <c r="M20" s="13"/>
      <c r="N20" s="13">
        <v>4</v>
      </c>
      <c r="O20" s="13">
        <f t="shared" si="2"/>
        <v>16</v>
      </c>
      <c r="P20" s="16">
        <v>67661.06</v>
      </c>
      <c r="Q20" s="15">
        <f t="shared" si="0"/>
        <v>21651539.199999999</v>
      </c>
      <c r="R20" s="13">
        <v>0</v>
      </c>
      <c r="S20" s="13">
        <v>0</v>
      </c>
      <c r="T20" s="13">
        <f t="shared" si="1"/>
        <v>16</v>
      </c>
      <c r="U20" s="16">
        <v>67661.06</v>
      </c>
      <c r="V20" s="48">
        <f t="shared" si="3"/>
        <v>21651539.199999999</v>
      </c>
      <c r="W20" s="13">
        <v>0</v>
      </c>
      <c r="X20" s="13">
        <v>0</v>
      </c>
      <c r="Y20" s="13">
        <f t="shared" si="5"/>
        <v>16</v>
      </c>
      <c r="Z20" s="16">
        <v>67661.06</v>
      </c>
      <c r="AA20" s="48">
        <f t="shared" si="6"/>
        <v>21651539.199999999</v>
      </c>
    </row>
    <row r="21" spans="1:27" x14ac:dyDescent="0.2">
      <c r="A21" s="13">
        <v>15</v>
      </c>
      <c r="B21" s="13" t="s">
        <v>148</v>
      </c>
      <c r="C21" s="13" t="s">
        <v>148</v>
      </c>
      <c r="D21" s="13" t="s">
        <v>275</v>
      </c>
      <c r="E21" s="13" t="s">
        <v>276</v>
      </c>
      <c r="F21" s="13"/>
      <c r="G21" s="13" t="s">
        <v>184</v>
      </c>
      <c r="H21" s="13">
        <v>18</v>
      </c>
      <c r="I21" s="13" t="s">
        <v>187</v>
      </c>
      <c r="J21" s="13">
        <v>6</v>
      </c>
      <c r="K21" s="16">
        <v>97262.77</v>
      </c>
      <c r="L21" s="15">
        <f t="shared" si="4"/>
        <v>10504379.16</v>
      </c>
      <c r="M21" s="13"/>
      <c r="N21" s="13">
        <v>6</v>
      </c>
      <c r="O21" s="13">
        <f t="shared" si="2"/>
        <v>0</v>
      </c>
      <c r="P21" s="16">
        <v>97262.77</v>
      </c>
      <c r="Q21" s="15">
        <f t="shared" si="0"/>
        <v>0</v>
      </c>
      <c r="R21" s="13">
        <v>0</v>
      </c>
      <c r="S21" s="13">
        <v>0</v>
      </c>
      <c r="T21" s="13">
        <f t="shared" si="1"/>
        <v>0</v>
      </c>
      <c r="U21" s="16">
        <v>97262.77</v>
      </c>
      <c r="V21" s="48">
        <f t="shared" si="3"/>
        <v>0</v>
      </c>
      <c r="W21" s="13">
        <v>0</v>
      </c>
      <c r="X21" s="13">
        <v>0</v>
      </c>
      <c r="Y21" s="13">
        <f t="shared" si="5"/>
        <v>0</v>
      </c>
      <c r="Z21" s="16">
        <v>97262.77</v>
      </c>
      <c r="AA21" s="48">
        <f t="shared" si="6"/>
        <v>0</v>
      </c>
    </row>
    <row r="22" spans="1:27" x14ac:dyDescent="0.2">
      <c r="A22" s="13">
        <v>16</v>
      </c>
      <c r="B22" s="13" t="s">
        <v>148</v>
      </c>
      <c r="C22" s="13" t="s">
        <v>148</v>
      </c>
      <c r="D22" s="13" t="s">
        <v>275</v>
      </c>
      <c r="E22" s="13" t="s">
        <v>276</v>
      </c>
      <c r="F22" s="13"/>
      <c r="G22" s="13" t="s">
        <v>183</v>
      </c>
      <c r="H22" s="13">
        <v>20</v>
      </c>
      <c r="I22" s="13" t="s">
        <v>187</v>
      </c>
      <c r="J22" s="13">
        <v>7</v>
      </c>
      <c r="K22" s="16">
        <v>97262.77</v>
      </c>
      <c r="L22" s="15">
        <f t="shared" si="4"/>
        <v>13616787.800000001</v>
      </c>
      <c r="M22" s="13"/>
      <c r="N22" s="13">
        <v>0</v>
      </c>
      <c r="O22" s="13">
        <f t="shared" si="2"/>
        <v>7</v>
      </c>
      <c r="P22" s="16">
        <v>97262.77</v>
      </c>
      <c r="Q22" s="15">
        <f t="shared" si="0"/>
        <v>13616787.800000001</v>
      </c>
      <c r="R22" s="13">
        <v>0</v>
      </c>
      <c r="S22" s="13">
        <v>0</v>
      </c>
      <c r="T22" s="13">
        <f t="shared" si="1"/>
        <v>7</v>
      </c>
      <c r="U22" s="16">
        <v>97262.77</v>
      </c>
      <c r="V22" s="48">
        <f t="shared" si="3"/>
        <v>13616787.800000001</v>
      </c>
      <c r="W22" s="13">
        <v>0</v>
      </c>
      <c r="X22" s="13">
        <v>0</v>
      </c>
      <c r="Y22" s="13">
        <f t="shared" si="5"/>
        <v>7</v>
      </c>
      <c r="Z22" s="16">
        <v>97262.77</v>
      </c>
      <c r="AA22" s="48">
        <f t="shared" si="6"/>
        <v>13616787.800000001</v>
      </c>
    </row>
    <row r="23" spans="1:27" x14ac:dyDescent="0.2">
      <c r="A23" s="13">
        <v>17</v>
      </c>
      <c r="B23" s="13" t="s">
        <v>149</v>
      </c>
      <c r="C23" s="13" t="s">
        <v>149</v>
      </c>
      <c r="D23" s="13" t="s">
        <v>277</v>
      </c>
      <c r="E23" s="13" t="s">
        <v>278</v>
      </c>
      <c r="F23" s="13"/>
      <c r="G23" s="13" t="s">
        <v>184</v>
      </c>
      <c r="H23" s="13">
        <v>18</v>
      </c>
      <c r="I23" s="13" t="s">
        <v>187</v>
      </c>
      <c r="J23" s="13">
        <v>6</v>
      </c>
      <c r="K23" s="16">
        <v>101491.58</v>
      </c>
      <c r="L23" s="15">
        <f t="shared" si="4"/>
        <v>10961090.640000001</v>
      </c>
      <c r="M23" s="13"/>
      <c r="N23" s="13">
        <v>6</v>
      </c>
      <c r="O23" s="13">
        <f t="shared" si="2"/>
        <v>0</v>
      </c>
      <c r="P23" s="16">
        <v>101491.58</v>
      </c>
      <c r="Q23" s="15">
        <f t="shared" si="0"/>
        <v>0</v>
      </c>
      <c r="R23" s="13">
        <v>0</v>
      </c>
      <c r="S23" s="13">
        <v>0</v>
      </c>
      <c r="T23" s="13">
        <f t="shared" si="1"/>
        <v>0</v>
      </c>
      <c r="U23" s="16">
        <v>101491.58</v>
      </c>
      <c r="V23" s="48">
        <f t="shared" si="3"/>
        <v>0</v>
      </c>
      <c r="W23" s="13">
        <v>0</v>
      </c>
      <c r="X23" s="13">
        <v>0</v>
      </c>
      <c r="Y23" s="13">
        <f t="shared" si="5"/>
        <v>0</v>
      </c>
      <c r="Z23" s="16">
        <v>101491.58</v>
      </c>
      <c r="AA23" s="48">
        <f t="shared" si="6"/>
        <v>0</v>
      </c>
    </row>
    <row r="24" spans="1:27" x14ac:dyDescent="0.2">
      <c r="A24" s="13">
        <v>18</v>
      </c>
      <c r="B24" s="13" t="s">
        <v>149</v>
      </c>
      <c r="C24" s="13" t="s">
        <v>149</v>
      </c>
      <c r="D24" s="13" t="s">
        <v>277</v>
      </c>
      <c r="E24" s="13" t="s">
        <v>278</v>
      </c>
      <c r="F24" s="13"/>
      <c r="G24" s="13" t="s">
        <v>183</v>
      </c>
      <c r="H24" s="13">
        <v>20</v>
      </c>
      <c r="I24" s="13" t="s">
        <v>187</v>
      </c>
      <c r="J24" s="13">
        <v>7</v>
      </c>
      <c r="K24" s="16">
        <v>101491.58</v>
      </c>
      <c r="L24" s="15">
        <f t="shared" si="4"/>
        <v>14208821.200000001</v>
      </c>
      <c r="M24" s="13"/>
      <c r="N24" s="13">
        <v>0</v>
      </c>
      <c r="O24" s="13">
        <f t="shared" si="2"/>
        <v>7</v>
      </c>
      <c r="P24" s="16">
        <v>101491.58</v>
      </c>
      <c r="Q24" s="15">
        <f t="shared" si="0"/>
        <v>14208821.200000001</v>
      </c>
      <c r="R24" s="13">
        <v>0</v>
      </c>
      <c r="S24" s="13">
        <v>0</v>
      </c>
      <c r="T24" s="13">
        <f t="shared" si="1"/>
        <v>7</v>
      </c>
      <c r="U24" s="16">
        <v>101491.58</v>
      </c>
      <c r="V24" s="48">
        <f t="shared" si="3"/>
        <v>14208821.200000001</v>
      </c>
      <c r="W24" s="13">
        <v>0</v>
      </c>
      <c r="X24" s="13">
        <v>0</v>
      </c>
      <c r="Y24" s="13">
        <f t="shared" si="5"/>
        <v>7</v>
      </c>
      <c r="Z24" s="16">
        <v>101491.58</v>
      </c>
      <c r="AA24" s="48">
        <f t="shared" si="6"/>
        <v>14208821.200000001</v>
      </c>
    </row>
    <row r="25" spans="1:27" x14ac:dyDescent="0.2">
      <c r="A25" s="13">
        <v>19</v>
      </c>
      <c r="B25" s="13" t="s">
        <v>150</v>
      </c>
      <c r="C25" s="13" t="s">
        <v>150</v>
      </c>
      <c r="D25" s="13" t="s">
        <v>279</v>
      </c>
      <c r="E25" s="13" t="s">
        <v>280</v>
      </c>
      <c r="F25" s="13"/>
      <c r="G25" s="13" t="s">
        <v>184</v>
      </c>
      <c r="H25" s="13">
        <v>18</v>
      </c>
      <c r="I25" s="13" t="s">
        <v>187</v>
      </c>
      <c r="J25" s="13">
        <v>6</v>
      </c>
      <c r="K25" s="16">
        <v>124750.07</v>
      </c>
      <c r="L25" s="15">
        <f t="shared" si="4"/>
        <v>13473007.560000002</v>
      </c>
      <c r="M25" s="13"/>
      <c r="N25" s="13">
        <v>6</v>
      </c>
      <c r="O25" s="13">
        <f t="shared" si="2"/>
        <v>0</v>
      </c>
      <c r="P25" s="16">
        <v>124750.07</v>
      </c>
      <c r="Q25" s="15">
        <f t="shared" si="0"/>
        <v>0</v>
      </c>
      <c r="R25" s="13">
        <v>0</v>
      </c>
      <c r="S25" s="13">
        <v>0</v>
      </c>
      <c r="T25" s="13">
        <f t="shared" si="1"/>
        <v>0</v>
      </c>
      <c r="U25" s="16">
        <v>124750.07</v>
      </c>
      <c r="V25" s="48">
        <f t="shared" si="3"/>
        <v>0</v>
      </c>
      <c r="W25" s="13">
        <v>0</v>
      </c>
      <c r="X25" s="13">
        <v>0</v>
      </c>
      <c r="Y25" s="13">
        <f t="shared" si="5"/>
        <v>0</v>
      </c>
      <c r="Z25" s="16">
        <v>124750.07</v>
      </c>
      <c r="AA25" s="48">
        <f t="shared" si="6"/>
        <v>0</v>
      </c>
    </row>
    <row r="26" spans="1:27" x14ac:dyDescent="0.2">
      <c r="A26" s="13">
        <v>20</v>
      </c>
      <c r="B26" s="13" t="s">
        <v>150</v>
      </c>
      <c r="C26" s="13" t="s">
        <v>150</v>
      </c>
      <c r="D26" s="13" t="s">
        <v>279</v>
      </c>
      <c r="E26" s="13" t="s">
        <v>280</v>
      </c>
      <c r="F26" s="13"/>
      <c r="G26" s="13" t="s">
        <v>183</v>
      </c>
      <c r="H26" s="13">
        <v>20</v>
      </c>
      <c r="I26" s="13" t="s">
        <v>187</v>
      </c>
      <c r="J26" s="13">
        <v>6</v>
      </c>
      <c r="K26" s="16">
        <v>124750.07</v>
      </c>
      <c r="L26" s="15">
        <f t="shared" si="4"/>
        <v>14970008.400000002</v>
      </c>
      <c r="M26" s="13"/>
      <c r="N26" s="13">
        <v>0</v>
      </c>
      <c r="O26" s="13">
        <f t="shared" si="2"/>
        <v>6</v>
      </c>
      <c r="P26" s="16">
        <v>124750.07</v>
      </c>
      <c r="Q26" s="15">
        <f t="shared" si="0"/>
        <v>14970008.400000002</v>
      </c>
      <c r="R26" s="13">
        <v>0</v>
      </c>
      <c r="S26" s="13">
        <v>0</v>
      </c>
      <c r="T26" s="13">
        <f t="shared" si="1"/>
        <v>6</v>
      </c>
      <c r="U26" s="16">
        <v>124750.07</v>
      </c>
      <c r="V26" s="48">
        <f t="shared" si="3"/>
        <v>14970008.4</v>
      </c>
      <c r="W26" s="13">
        <v>0</v>
      </c>
      <c r="X26" s="13">
        <v>0</v>
      </c>
      <c r="Y26" s="13">
        <f t="shared" si="5"/>
        <v>6</v>
      </c>
      <c r="Z26" s="16">
        <v>124750.07</v>
      </c>
      <c r="AA26" s="48">
        <f t="shared" si="6"/>
        <v>14970008.4</v>
      </c>
    </row>
    <row r="27" spans="1:27" x14ac:dyDescent="0.2">
      <c r="A27" s="13">
        <v>21</v>
      </c>
      <c r="B27" s="13" t="s">
        <v>151</v>
      </c>
      <c r="C27" s="13" t="s">
        <v>151</v>
      </c>
      <c r="D27" s="13" t="s">
        <v>281</v>
      </c>
      <c r="E27" s="13" t="s">
        <v>282</v>
      </c>
      <c r="F27" s="13"/>
      <c r="G27" s="13" t="s">
        <v>182</v>
      </c>
      <c r="H27" s="13">
        <v>25</v>
      </c>
      <c r="I27" s="13" t="s">
        <v>187</v>
      </c>
      <c r="J27" s="13">
        <v>20</v>
      </c>
      <c r="K27" s="16">
        <v>54974.61</v>
      </c>
      <c r="L27" s="15">
        <f t="shared" si="4"/>
        <v>27487305</v>
      </c>
      <c r="M27" s="13"/>
      <c r="N27" s="13">
        <v>20</v>
      </c>
      <c r="O27" s="13">
        <f t="shared" si="2"/>
        <v>0</v>
      </c>
      <c r="P27" s="16">
        <v>54974.61</v>
      </c>
      <c r="Q27" s="15">
        <f t="shared" si="0"/>
        <v>0</v>
      </c>
      <c r="R27" s="13">
        <v>0</v>
      </c>
      <c r="S27" s="13">
        <v>0</v>
      </c>
      <c r="T27" s="13">
        <f t="shared" si="1"/>
        <v>0</v>
      </c>
      <c r="U27" s="16">
        <v>54974.61</v>
      </c>
      <c r="V27" s="48">
        <f t="shared" si="3"/>
        <v>0</v>
      </c>
      <c r="W27" s="13">
        <v>0</v>
      </c>
      <c r="X27" s="13">
        <v>0</v>
      </c>
      <c r="Y27" s="13">
        <f t="shared" si="5"/>
        <v>0</v>
      </c>
      <c r="Z27" s="16">
        <v>54974.61</v>
      </c>
      <c r="AA27" s="48">
        <f t="shared" si="6"/>
        <v>0</v>
      </c>
    </row>
    <row r="28" spans="1:27" x14ac:dyDescent="0.2">
      <c r="A28" s="13">
        <v>22</v>
      </c>
      <c r="B28" s="13" t="s">
        <v>152</v>
      </c>
      <c r="C28" s="13" t="s">
        <v>152</v>
      </c>
      <c r="D28" s="13" t="s">
        <v>283</v>
      </c>
      <c r="E28" s="13" t="s">
        <v>284</v>
      </c>
      <c r="F28" s="13"/>
      <c r="G28" s="13" t="s">
        <v>185</v>
      </c>
      <c r="H28" s="13">
        <v>20</v>
      </c>
      <c r="I28" s="13" t="s">
        <v>187</v>
      </c>
      <c r="J28" s="13">
        <v>25</v>
      </c>
      <c r="K28" s="16">
        <v>50745.79</v>
      </c>
      <c r="L28" s="15">
        <f t="shared" si="4"/>
        <v>25372895</v>
      </c>
      <c r="M28" s="13"/>
      <c r="N28" s="13">
        <v>10</v>
      </c>
      <c r="O28" s="13">
        <f t="shared" si="2"/>
        <v>15</v>
      </c>
      <c r="P28" s="16">
        <v>50745.79</v>
      </c>
      <c r="Q28" s="15">
        <f t="shared" si="0"/>
        <v>15223737</v>
      </c>
      <c r="R28" s="13">
        <v>0</v>
      </c>
      <c r="S28" s="13">
        <v>6</v>
      </c>
      <c r="T28" s="13">
        <f t="shared" si="1"/>
        <v>9</v>
      </c>
      <c r="U28" s="16">
        <v>50745.79</v>
      </c>
      <c r="V28" s="48">
        <f t="shared" si="3"/>
        <v>9134242.1999999993</v>
      </c>
      <c r="W28" s="13">
        <v>25</v>
      </c>
      <c r="X28" s="13">
        <v>19</v>
      </c>
      <c r="Y28" s="13">
        <f t="shared" si="5"/>
        <v>15</v>
      </c>
      <c r="Z28" s="16">
        <v>50745.79</v>
      </c>
      <c r="AA28" s="48">
        <f t="shared" si="6"/>
        <v>15223737</v>
      </c>
    </row>
    <row r="29" spans="1:27" x14ac:dyDescent="0.2">
      <c r="A29" s="13">
        <v>23</v>
      </c>
      <c r="B29" s="13" t="s">
        <v>153</v>
      </c>
      <c r="C29" s="13" t="s">
        <v>153</v>
      </c>
      <c r="D29" s="13" t="s">
        <v>285</v>
      </c>
      <c r="E29" s="13" t="s">
        <v>286</v>
      </c>
      <c r="F29" s="13"/>
      <c r="G29" s="13" t="s">
        <v>185</v>
      </c>
      <c r="H29" s="13">
        <v>20</v>
      </c>
      <c r="I29" s="13" t="s">
        <v>187</v>
      </c>
      <c r="J29" s="13">
        <v>24</v>
      </c>
      <c r="K29" s="16">
        <v>59203.42</v>
      </c>
      <c r="L29" s="15">
        <f t="shared" si="4"/>
        <v>28417641.599999998</v>
      </c>
      <c r="M29" s="13"/>
      <c r="N29" s="13">
        <v>0</v>
      </c>
      <c r="O29" s="13">
        <f t="shared" si="2"/>
        <v>24</v>
      </c>
      <c r="P29" s="16">
        <v>59203.42</v>
      </c>
      <c r="Q29" s="15">
        <f t="shared" si="0"/>
        <v>28417641.599999998</v>
      </c>
      <c r="R29" s="13">
        <v>0</v>
      </c>
      <c r="S29" s="13">
        <v>0</v>
      </c>
      <c r="T29" s="13">
        <f t="shared" si="1"/>
        <v>24</v>
      </c>
      <c r="U29" s="16">
        <v>59203.42</v>
      </c>
      <c r="V29" s="48">
        <f t="shared" si="3"/>
        <v>28417641.600000001</v>
      </c>
      <c r="W29" s="13">
        <v>0</v>
      </c>
      <c r="X29" s="13">
        <v>0</v>
      </c>
      <c r="Y29" s="13">
        <f t="shared" si="5"/>
        <v>24</v>
      </c>
      <c r="Z29" s="16">
        <v>59203.42</v>
      </c>
      <c r="AA29" s="48">
        <f t="shared" si="6"/>
        <v>28417641.600000001</v>
      </c>
    </row>
    <row r="30" spans="1:27" x14ac:dyDescent="0.2">
      <c r="A30" s="13">
        <v>24</v>
      </c>
      <c r="B30" s="13" t="s">
        <v>154</v>
      </c>
      <c r="C30" s="13" t="s">
        <v>154</v>
      </c>
      <c r="D30" s="13" t="s">
        <v>287</v>
      </c>
      <c r="E30" s="13" t="s">
        <v>288</v>
      </c>
      <c r="F30" s="13"/>
      <c r="G30" s="13" t="s">
        <v>185</v>
      </c>
      <c r="H30" s="13">
        <v>20</v>
      </c>
      <c r="I30" s="13" t="s">
        <v>187</v>
      </c>
      <c r="J30" s="13">
        <v>17</v>
      </c>
      <c r="K30" s="16">
        <v>50745.79</v>
      </c>
      <c r="L30" s="15">
        <f t="shared" si="4"/>
        <v>17253568.600000001</v>
      </c>
      <c r="M30" s="13"/>
      <c r="N30" s="13">
        <v>1</v>
      </c>
      <c r="O30" s="13">
        <f t="shared" si="2"/>
        <v>16</v>
      </c>
      <c r="P30" s="16">
        <v>50745.79</v>
      </c>
      <c r="Q30" s="15">
        <f t="shared" si="0"/>
        <v>16238652.800000001</v>
      </c>
      <c r="R30" s="13">
        <v>0</v>
      </c>
      <c r="S30" s="13">
        <v>1</v>
      </c>
      <c r="T30" s="13">
        <f t="shared" si="1"/>
        <v>15</v>
      </c>
      <c r="U30" s="16">
        <v>50745.79</v>
      </c>
      <c r="V30" s="48">
        <f t="shared" si="3"/>
        <v>15223737</v>
      </c>
      <c r="W30" s="13">
        <v>0</v>
      </c>
      <c r="X30" s="13">
        <v>0</v>
      </c>
      <c r="Y30" s="13">
        <f t="shared" si="5"/>
        <v>15</v>
      </c>
      <c r="Z30" s="16">
        <v>50745.79</v>
      </c>
      <c r="AA30" s="48">
        <f t="shared" si="6"/>
        <v>15223737</v>
      </c>
    </row>
    <row r="31" spans="1:27" x14ac:dyDescent="0.2">
      <c r="A31" s="13">
        <v>25</v>
      </c>
      <c r="B31" s="13" t="s">
        <v>155</v>
      </c>
      <c r="C31" s="13" t="s">
        <v>155</v>
      </c>
      <c r="D31" s="13" t="s">
        <v>289</v>
      </c>
      <c r="E31" s="13" t="s">
        <v>290</v>
      </c>
      <c r="F31" s="13"/>
      <c r="G31" s="13" t="s">
        <v>185</v>
      </c>
      <c r="H31" s="13">
        <v>20</v>
      </c>
      <c r="I31" s="13" t="s">
        <v>187</v>
      </c>
      <c r="J31" s="13">
        <v>29</v>
      </c>
      <c r="K31" s="16">
        <v>59203.42</v>
      </c>
      <c r="L31" s="15">
        <f t="shared" si="4"/>
        <v>34337983.599999994</v>
      </c>
      <c r="M31" s="13"/>
      <c r="N31" s="13">
        <v>19</v>
      </c>
      <c r="O31" s="13">
        <f t="shared" si="2"/>
        <v>10</v>
      </c>
      <c r="P31" s="16">
        <v>59203.42</v>
      </c>
      <c r="Q31" s="15">
        <f t="shared" si="0"/>
        <v>11840684</v>
      </c>
      <c r="R31" s="13">
        <v>0</v>
      </c>
      <c r="S31" s="13">
        <v>7</v>
      </c>
      <c r="T31" s="13">
        <f t="shared" si="1"/>
        <v>3</v>
      </c>
      <c r="U31" s="16">
        <v>59203.42</v>
      </c>
      <c r="V31" s="48">
        <f t="shared" si="3"/>
        <v>3552205.2</v>
      </c>
      <c r="W31" s="13">
        <v>0</v>
      </c>
      <c r="X31" s="13">
        <v>0</v>
      </c>
      <c r="Y31" s="13">
        <f t="shared" si="5"/>
        <v>3</v>
      </c>
      <c r="Z31" s="16">
        <v>59203.42</v>
      </c>
      <c r="AA31" s="48">
        <f t="shared" si="6"/>
        <v>3552205.2</v>
      </c>
    </row>
    <row r="32" spans="1:27" x14ac:dyDescent="0.2">
      <c r="A32" s="13">
        <v>26</v>
      </c>
      <c r="B32" s="13" t="s">
        <v>156</v>
      </c>
      <c r="C32" s="13" t="s">
        <v>156</v>
      </c>
      <c r="D32" s="13" t="s">
        <v>291</v>
      </c>
      <c r="E32" s="13" t="s">
        <v>292</v>
      </c>
      <c r="F32" s="13"/>
      <c r="G32" s="13" t="s">
        <v>177</v>
      </c>
      <c r="H32" s="13">
        <v>3</v>
      </c>
      <c r="I32" s="13" t="s">
        <v>187</v>
      </c>
      <c r="J32" s="13">
        <v>6</v>
      </c>
      <c r="K32" s="16"/>
      <c r="L32" s="15">
        <f t="shared" si="4"/>
        <v>0</v>
      </c>
      <c r="M32" s="13"/>
      <c r="N32" s="13">
        <v>6</v>
      </c>
      <c r="O32" s="13">
        <f t="shared" si="2"/>
        <v>0</v>
      </c>
      <c r="P32" s="16"/>
      <c r="Q32" s="15">
        <f t="shared" si="0"/>
        <v>0</v>
      </c>
      <c r="R32" s="13">
        <v>0</v>
      </c>
      <c r="S32" s="13">
        <v>0</v>
      </c>
      <c r="T32" s="13">
        <f t="shared" si="1"/>
        <v>0</v>
      </c>
      <c r="U32" s="16"/>
      <c r="V32" s="48">
        <f t="shared" si="3"/>
        <v>0</v>
      </c>
      <c r="W32" s="13">
        <v>0</v>
      </c>
      <c r="X32" s="13">
        <v>0</v>
      </c>
      <c r="Y32" s="13">
        <f t="shared" si="5"/>
        <v>0</v>
      </c>
      <c r="Z32" s="16"/>
      <c r="AA32" s="48">
        <f t="shared" si="6"/>
        <v>0</v>
      </c>
    </row>
    <row r="33" spans="1:28" x14ac:dyDescent="0.2">
      <c r="A33" s="13">
        <v>27</v>
      </c>
      <c r="B33" s="13" t="s">
        <v>157</v>
      </c>
      <c r="C33" s="13" t="s">
        <v>157</v>
      </c>
      <c r="D33" s="13" t="s">
        <v>293</v>
      </c>
      <c r="E33" s="13" t="s">
        <v>294</v>
      </c>
      <c r="F33" s="13"/>
      <c r="G33" s="13" t="s">
        <v>177</v>
      </c>
      <c r="H33" s="13">
        <v>3</v>
      </c>
      <c r="I33" s="13" t="s">
        <v>187</v>
      </c>
      <c r="J33" s="13">
        <v>6</v>
      </c>
      <c r="K33" s="16"/>
      <c r="L33" s="15">
        <f t="shared" si="4"/>
        <v>0</v>
      </c>
      <c r="M33" s="13"/>
      <c r="N33" s="13">
        <v>6</v>
      </c>
      <c r="O33" s="13">
        <f t="shared" si="2"/>
        <v>0</v>
      </c>
      <c r="P33" s="16"/>
      <c r="Q33" s="15">
        <f t="shared" si="0"/>
        <v>0</v>
      </c>
      <c r="R33" s="13">
        <v>0</v>
      </c>
      <c r="S33" s="13">
        <v>0</v>
      </c>
      <c r="T33" s="13">
        <f t="shared" si="1"/>
        <v>0</v>
      </c>
      <c r="U33" s="16"/>
      <c r="V33" s="48">
        <f t="shared" si="3"/>
        <v>0</v>
      </c>
      <c r="W33" s="13">
        <v>0</v>
      </c>
      <c r="X33" s="13">
        <v>0</v>
      </c>
      <c r="Y33" s="13">
        <f t="shared" si="5"/>
        <v>0</v>
      </c>
      <c r="Z33" s="16"/>
      <c r="AA33" s="48">
        <f t="shared" si="6"/>
        <v>0</v>
      </c>
    </row>
    <row r="34" spans="1:28" s="20" customFormat="1" x14ac:dyDescent="0.2">
      <c r="A34" s="17">
        <v>28</v>
      </c>
      <c r="B34" s="17"/>
      <c r="C34" s="17"/>
      <c r="D34" s="17" t="s">
        <v>16</v>
      </c>
      <c r="E34" s="17"/>
      <c r="F34" s="17"/>
      <c r="G34" s="17"/>
      <c r="H34" s="17"/>
      <c r="I34" s="17"/>
      <c r="J34" s="17">
        <v>6</v>
      </c>
      <c r="K34" s="35"/>
      <c r="L34" s="19">
        <f t="shared" si="4"/>
        <v>0</v>
      </c>
      <c r="M34" s="17"/>
      <c r="N34" s="17">
        <v>0</v>
      </c>
      <c r="O34" s="17"/>
      <c r="P34" s="35"/>
      <c r="Q34" s="19">
        <f t="shared" si="0"/>
        <v>0</v>
      </c>
      <c r="R34" s="17">
        <v>6</v>
      </c>
      <c r="S34" s="17">
        <v>0</v>
      </c>
      <c r="T34" s="17">
        <f t="shared" si="1"/>
        <v>6</v>
      </c>
      <c r="U34" s="35"/>
      <c r="V34" s="49">
        <v>0</v>
      </c>
      <c r="W34" s="17">
        <v>0</v>
      </c>
      <c r="X34" s="17">
        <v>0</v>
      </c>
      <c r="Y34" s="13">
        <f t="shared" si="5"/>
        <v>6</v>
      </c>
      <c r="Z34" s="35"/>
      <c r="AA34" s="48">
        <f t="shared" si="6"/>
        <v>0</v>
      </c>
    </row>
    <row r="35" spans="1:28" x14ac:dyDescent="0.2">
      <c r="A35" s="13">
        <v>29</v>
      </c>
      <c r="B35" s="13" t="s">
        <v>158</v>
      </c>
      <c r="C35" s="13" t="s">
        <v>158</v>
      </c>
      <c r="D35" s="13" t="s">
        <v>295</v>
      </c>
      <c r="E35" s="13" t="s">
        <v>296</v>
      </c>
      <c r="F35" s="13"/>
      <c r="G35" s="13" t="s">
        <v>181</v>
      </c>
      <c r="H35" s="13">
        <v>16</v>
      </c>
      <c r="I35" s="13" t="s">
        <v>187</v>
      </c>
      <c r="J35" s="13">
        <v>164</v>
      </c>
      <c r="K35" s="16">
        <v>23258.49</v>
      </c>
      <c r="L35" s="15">
        <f t="shared" si="4"/>
        <v>61030277.760000005</v>
      </c>
      <c r="M35" s="13"/>
      <c r="N35" s="13">
        <v>0</v>
      </c>
      <c r="O35" s="13">
        <f t="shared" si="2"/>
        <v>164</v>
      </c>
      <c r="P35" s="16">
        <v>23258.49</v>
      </c>
      <c r="Q35" s="15">
        <f t="shared" si="0"/>
        <v>61030277.760000005</v>
      </c>
      <c r="R35" s="13">
        <v>229</v>
      </c>
      <c r="S35" s="13">
        <v>92</v>
      </c>
      <c r="T35" s="13">
        <f t="shared" si="1"/>
        <v>301</v>
      </c>
      <c r="U35" s="16">
        <v>23258.49</v>
      </c>
      <c r="V35" s="48">
        <f t="shared" ref="V35:V60" si="7">U35*T35*H35</f>
        <v>112012887.84</v>
      </c>
      <c r="W35" s="13">
        <v>0</v>
      </c>
      <c r="X35" s="13">
        <v>56</v>
      </c>
      <c r="Y35" s="13">
        <f t="shared" si="5"/>
        <v>245</v>
      </c>
      <c r="Z35" s="16">
        <v>23258.49</v>
      </c>
      <c r="AA35" s="48">
        <f t="shared" si="6"/>
        <v>91173280.800000012</v>
      </c>
    </row>
    <row r="36" spans="1:28" x14ac:dyDescent="0.2">
      <c r="A36" s="13">
        <v>30</v>
      </c>
      <c r="B36" s="13" t="s">
        <v>159</v>
      </c>
      <c r="C36" s="13" t="s">
        <v>159</v>
      </c>
      <c r="D36" s="13" t="s">
        <v>297</v>
      </c>
      <c r="E36" s="13" t="s">
        <v>298</v>
      </c>
      <c r="F36" s="13"/>
      <c r="G36" s="13" t="s">
        <v>183</v>
      </c>
      <c r="H36" s="13">
        <v>20</v>
      </c>
      <c r="I36" s="13" t="s">
        <v>187</v>
      </c>
      <c r="J36" s="13">
        <v>108</v>
      </c>
      <c r="K36" s="16">
        <v>31716.12</v>
      </c>
      <c r="L36" s="15">
        <f t="shared" si="4"/>
        <v>68506819.200000003</v>
      </c>
      <c r="M36" s="13"/>
      <c r="N36" s="13">
        <v>0</v>
      </c>
      <c r="O36" s="13">
        <f t="shared" si="2"/>
        <v>108</v>
      </c>
      <c r="P36" s="16">
        <v>31716.12</v>
      </c>
      <c r="Q36" s="15">
        <f t="shared" si="0"/>
        <v>68506819.200000003</v>
      </c>
      <c r="R36" s="13">
        <v>0</v>
      </c>
      <c r="S36" s="13">
        <v>20</v>
      </c>
      <c r="T36" s="13">
        <f t="shared" si="1"/>
        <v>88</v>
      </c>
      <c r="U36" s="16">
        <v>31716.12</v>
      </c>
      <c r="V36" s="48">
        <f t="shared" si="7"/>
        <v>55820371.200000003</v>
      </c>
      <c r="W36" s="13">
        <v>116</v>
      </c>
      <c r="X36" s="13">
        <v>120</v>
      </c>
      <c r="Y36" s="13">
        <f t="shared" si="5"/>
        <v>84</v>
      </c>
      <c r="Z36" s="16">
        <v>31716.12</v>
      </c>
      <c r="AA36" s="48">
        <f t="shared" si="6"/>
        <v>53283081.600000001</v>
      </c>
    </row>
    <row r="37" spans="1:28" s="20" customFormat="1" x14ac:dyDescent="0.2">
      <c r="A37" s="17">
        <v>31</v>
      </c>
      <c r="B37" s="17"/>
      <c r="C37" s="17"/>
      <c r="D37" s="17" t="s">
        <v>173</v>
      </c>
      <c r="E37" s="17"/>
      <c r="F37" s="17"/>
      <c r="G37" s="17"/>
      <c r="H37" s="17"/>
      <c r="I37" s="17"/>
      <c r="J37" s="17">
        <v>18</v>
      </c>
      <c r="K37" s="18"/>
      <c r="L37" s="19">
        <f t="shared" si="4"/>
        <v>0</v>
      </c>
      <c r="M37" s="17"/>
      <c r="N37" s="17">
        <v>0</v>
      </c>
      <c r="O37" s="17"/>
      <c r="P37" s="18"/>
      <c r="Q37" s="19">
        <f t="shared" si="0"/>
        <v>0</v>
      </c>
      <c r="R37" s="17">
        <v>18</v>
      </c>
      <c r="S37" s="17">
        <v>0</v>
      </c>
      <c r="T37" s="17">
        <f t="shared" si="1"/>
        <v>18</v>
      </c>
      <c r="U37" s="18"/>
      <c r="V37" s="50">
        <f t="shared" si="7"/>
        <v>0</v>
      </c>
      <c r="W37" s="17">
        <v>32</v>
      </c>
      <c r="X37" s="17">
        <v>0</v>
      </c>
      <c r="Y37" s="13">
        <f t="shared" si="5"/>
        <v>50</v>
      </c>
      <c r="Z37" s="18"/>
      <c r="AA37" s="48">
        <f t="shared" si="6"/>
        <v>0</v>
      </c>
    </row>
    <row r="38" spans="1:28" x14ac:dyDescent="0.2">
      <c r="A38" s="13">
        <v>32</v>
      </c>
      <c r="B38" s="13" t="s">
        <v>160</v>
      </c>
      <c r="C38" s="13" t="s">
        <v>160</v>
      </c>
      <c r="D38" s="13" t="s">
        <v>299</v>
      </c>
      <c r="E38" s="13" t="s">
        <v>300</v>
      </c>
      <c r="F38" s="13"/>
      <c r="G38" s="13" t="s">
        <v>183</v>
      </c>
      <c r="H38" s="13">
        <v>20</v>
      </c>
      <c r="I38" s="13" t="s">
        <v>187</v>
      </c>
      <c r="J38" s="13">
        <v>64</v>
      </c>
      <c r="K38" s="14">
        <v>76118.69</v>
      </c>
      <c r="L38" s="15">
        <f t="shared" si="4"/>
        <v>97431923.200000003</v>
      </c>
      <c r="M38" s="13"/>
      <c r="N38" s="13">
        <v>0</v>
      </c>
      <c r="O38" s="13">
        <f t="shared" si="2"/>
        <v>64</v>
      </c>
      <c r="P38" s="14">
        <v>76118.69</v>
      </c>
      <c r="Q38" s="15">
        <f t="shared" si="0"/>
        <v>97431923.200000003</v>
      </c>
      <c r="R38" s="13">
        <v>202</v>
      </c>
      <c r="S38" s="13">
        <v>158</v>
      </c>
      <c r="T38" s="13">
        <f t="shared" si="1"/>
        <v>108</v>
      </c>
      <c r="U38" s="14">
        <v>76118.69</v>
      </c>
      <c r="V38" s="51">
        <f t="shared" si="7"/>
        <v>164416370.40000001</v>
      </c>
      <c r="W38" s="13">
        <v>0</v>
      </c>
      <c r="X38" s="13">
        <v>87</v>
      </c>
      <c r="Y38" s="13">
        <f t="shared" si="5"/>
        <v>21</v>
      </c>
      <c r="Z38" s="14">
        <v>76118.69</v>
      </c>
      <c r="AA38" s="48">
        <f t="shared" si="6"/>
        <v>31969849.800000001</v>
      </c>
    </row>
    <row r="39" spans="1:28" x14ac:dyDescent="0.2">
      <c r="A39" s="13">
        <v>33</v>
      </c>
      <c r="B39" s="13" t="s">
        <v>159</v>
      </c>
      <c r="C39" s="13" t="s">
        <v>159</v>
      </c>
      <c r="D39" s="13" t="s">
        <v>301</v>
      </c>
      <c r="E39" s="13" t="s">
        <v>302</v>
      </c>
      <c r="F39" s="13"/>
      <c r="G39" s="13" t="s">
        <v>185</v>
      </c>
      <c r="H39" s="13">
        <v>20</v>
      </c>
      <c r="I39" s="13" t="s">
        <v>187</v>
      </c>
      <c r="J39" s="13">
        <v>0</v>
      </c>
      <c r="K39" s="14">
        <v>31716.12</v>
      </c>
      <c r="L39" s="15">
        <f t="shared" si="4"/>
        <v>0</v>
      </c>
      <c r="M39" s="13"/>
      <c r="N39" s="13">
        <v>0</v>
      </c>
      <c r="O39" s="13">
        <f t="shared" si="2"/>
        <v>0</v>
      </c>
      <c r="P39" s="14">
        <v>31716.12</v>
      </c>
      <c r="Q39" s="15">
        <f t="shared" si="0"/>
        <v>0</v>
      </c>
      <c r="R39" s="13">
        <v>94</v>
      </c>
      <c r="S39" s="13">
        <v>64</v>
      </c>
      <c r="T39" s="13">
        <f t="shared" si="1"/>
        <v>30</v>
      </c>
      <c r="U39" s="14">
        <v>31716.12</v>
      </c>
      <c r="V39" s="51">
        <f t="shared" si="7"/>
        <v>19029672</v>
      </c>
      <c r="W39" s="13">
        <v>0</v>
      </c>
      <c r="X39" s="13">
        <v>19</v>
      </c>
      <c r="Y39" s="13">
        <f t="shared" si="5"/>
        <v>11</v>
      </c>
      <c r="Z39" s="14">
        <v>31716.12</v>
      </c>
      <c r="AA39" s="48">
        <f t="shared" si="6"/>
        <v>6977546.4000000004</v>
      </c>
    </row>
    <row r="40" spans="1:28" x14ac:dyDescent="0.2">
      <c r="A40" s="13">
        <v>34</v>
      </c>
      <c r="B40" s="13" t="s">
        <v>161</v>
      </c>
      <c r="C40" s="13" t="s">
        <v>161</v>
      </c>
      <c r="D40" s="13" t="s">
        <v>303</v>
      </c>
      <c r="E40" s="13" t="s">
        <v>270</v>
      </c>
      <c r="F40" s="13"/>
      <c r="G40" s="13" t="s">
        <v>182</v>
      </c>
      <c r="H40" s="13">
        <v>25</v>
      </c>
      <c r="I40" s="13" t="s">
        <v>187</v>
      </c>
      <c r="J40" s="13">
        <v>41</v>
      </c>
      <c r="K40" s="14">
        <v>67661.06</v>
      </c>
      <c r="L40" s="15">
        <f t="shared" si="4"/>
        <v>69352586.5</v>
      </c>
      <c r="M40" s="13"/>
      <c r="N40" s="13">
        <v>0</v>
      </c>
      <c r="O40" s="13">
        <f t="shared" si="2"/>
        <v>41</v>
      </c>
      <c r="P40" s="14">
        <v>67661.06</v>
      </c>
      <c r="Q40" s="15">
        <f t="shared" ref="Q40:Q90" si="8">(P40*H40)*O40</f>
        <v>69352586.5</v>
      </c>
      <c r="R40" s="13">
        <v>81</v>
      </c>
      <c r="S40" s="13">
        <v>40</v>
      </c>
      <c r="T40" s="13">
        <f t="shared" ref="T40:T60" si="9">O40+R40-S40</f>
        <v>82</v>
      </c>
      <c r="U40" s="14">
        <v>67661.06</v>
      </c>
      <c r="V40" s="51">
        <f t="shared" si="7"/>
        <v>138705173</v>
      </c>
      <c r="W40" s="13">
        <v>0</v>
      </c>
      <c r="X40" s="13">
        <v>0</v>
      </c>
      <c r="Y40" s="13">
        <f t="shared" si="5"/>
        <v>82</v>
      </c>
      <c r="Z40" s="14">
        <v>67661.06</v>
      </c>
      <c r="AA40" s="48">
        <f t="shared" si="6"/>
        <v>138705173</v>
      </c>
    </row>
    <row r="41" spans="1:28" x14ac:dyDescent="0.2">
      <c r="A41" s="13">
        <v>35</v>
      </c>
      <c r="B41" s="13" t="s">
        <v>162</v>
      </c>
      <c r="C41" s="13" t="s">
        <v>162</v>
      </c>
      <c r="D41" s="13" t="s">
        <v>304</v>
      </c>
      <c r="E41" s="13" t="s">
        <v>305</v>
      </c>
      <c r="F41" s="13"/>
      <c r="G41" s="13" t="s">
        <v>186</v>
      </c>
      <c r="H41" s="13">
        <v>25</v>
      </c>
      <c r="I41" s="13" t="s">
        <v>187</v>
      </c>
      <c r="J41" s="13">
        <v>0</v>
      </c>
      <c r="K41" s="16">
        <v>51803</v>
      </c>
      <c r="L41" s="15">
        <f t="shared" si="4"/>
        <v>0</v>
      </c>
      <c r="M41" s="13"/>
      <c r="N41" s="13">
        <v>0</v>
      </c>
      <c r="O41" s="13">
        <f t="shared" si="2"/>
        <v>0</v>
      </c>
      <c r="P41" s="16">
        <v>51803</v>
      </c>
      <c r="Q41" s="15">
        <f t="shared" si="8"/>
        <v>0</v>
      </c>
      <c r="R41" s="13">
        <v>89</v>
      </c>
      <c r="S41" s="13">
        <v>4</v>
      </c>
      <c r="T41" s="13">
        <f t="shared" si="9"/>
        <v>85</v>
      </c>
      <c r="U41" s="16">
        <v>51803</v>
      </c>
      <c r="V41" s="48">
        <f t="shared" si="7"/>
        <v>110081375</v>
      </c>
      <c r="W41" s="13">
        <v>44</v>
      </c>
      <c r="X41" s="13">
        <v>0</v>
      </c>
      <c r="Y41" s="13">
        <f t="shared" si="5"/>
        <v>129</v>
      </c>
      <c r="Z41" s="16">
        <v>51803</v>
      </c>
      <c r="AA41" s="48">
        <f t="shared" si="6"/>
        <v>167064675</v>
      </c>
    </row>
    <row r="42" spans="1:28" x14ac:dyDescent="0.2">
      <c r="A42" s="13">
        <v>36</v>
      </c>
      <c r="B42" s="13" t="s">
        <v>163</v>
      </c>
      <c r="C42" s="13" t="s">
        <v>163</v>
      </c>
      <c r="D42" s="13" t="s">
        <v>306</v>
      </c>
      <c r="E42" s="13" t="s">
        <v>307</v>
      </c>
      <c r="F42" s="13"/>
      <c r="G42" s="13" t="s">
        <v>183</v>
      </c>
      <c r="H42" s="13">
        <v>20</v>
      </c>
      <c r="I42" s="13" t="s">
        <v>187</v>
      </c>
      <c r="J42" s="13">
        <v>39</v>
      </c>
      <c r="K42" s="14">
        <v>50745.79</v>
      </c>
      <c r="L42" s="15">
        <f t="shared" si="4"/>
        <v>39581716.200000003</v>
      </c>
      <c r="M42" s="13"/>
      <c r="N42" s="13">
        <v>0</v>
      </c>
      <c r="O42" s="13">
        <f t="shared" si="2"/>
        <v>39</v>
      </c>
      <c r="P42" s="14">
        <v>50745.79</v>
      </c>
      <c r="Q42" s="15">
        <f t="shared" si="8"/>
        <v>39581716.200000003</v>
      </c>
      <c r="R42" s="13">
        <v>0</v>
      </c>
      <c r="S42" s="13">
        <v>0</v>
      </c>
      <c r="T42" s="13">
        <f t="shared" si="9"/>
        <v>39</v>
      </c>
      <c r="U42" s="14">
        <v>50745.79</v>
      </c>
      <c r="V42" s="51">
        <f t="shared" si="7"/>
        <v>39581716.200000003</v>
      </c>
      <c r="W42" s="13">
        <v>0</v>
      </c>
      <c r="X42" s="13">
        <v>0</v>
      </c>
      <c r="Y42" s="13">
        <f t="shared" si="5"/>
        <v>39</v>
      </c>
      <c r="Z42" s="14">
        <v>50745.79</v>
      </c>
      <c r="AA42" s="48">
        <f t="shared" si="6"/>
        <v>39581716.200000003</v>
      </c>
    </row>
    <row r="43" spans="1:28" x14ac:dyDescent="0.2">
      <c r="A43" s="13">
        <v>37</v>
      </c>
      <c r="B43" s="13" t="s">
        <v>164</v>
      </c>
      <c r="C43" s="13" t="s">
        <v>164</v>
      </c>
      <c r="D43" s="13" t="s">
        <v>308</v>
      </c>
      <c r="E43" s="13" t="s">
        <v>309</v>
      </c>
      <c r="F43" s="13"/>
      <c r="G43" s="13" t="s">
        <v>183</v>
      </c>
      <c r="H43" s="13">
        <v>20</v>
      </c>
      <c r="I43" s="13" t="s">
        <v>187</v>
      </c>
      <c r="J43" s="13">
        <v>0</v>
      </c>
      <c r="K43" s="14">
        <v>76118.69</v>
      </c>
      <c r="L43" s="15">
        <f t="shared" si="4"/>
        <v>0</v>
      </c>
      <c r="M43" s="13"/>
      <c r="N43" s="13">
        <v>0</v>
      </c>
      <c r="O43" s="13">
        <f t="shared" si="2"/>
        <v>0</v>
      </c>
      <c r="P43" s="14">
        <v>76118.69</v>
      </c>
      <c r="Q43" s="15">
        <f t="shared" si="8"/>
        <v>0</v>
      </c>
      <c r="R43" s="13">
        <v>67</v>
      </c>
      <c r="S43" s="13">
        <v>1</v>
      </c>
      <c r="T43" s="13">
        <f t="shared" si="9"/>
        <v>66</v>
      </c>
      <c r="U43" s="14">
        <v>76118.69</v>
      </c>
      <c r="V43" s="51">
        <f t="shared" si="7"/>
        <v>100476670.8</v>
      </c>
      <c r="W43" s="13">
        <v>0</v>
      </c>
      <c r="X43" s="13">
        <v>0</v>
      </c>
      <c r="Y43" s="13">
        <f t="shared" si="5"/>
        <v>66</v>
      </c>
      <c r="Z43" s="14">
        <v>76118.69</v>
      </c>
      <c r="AA43" s="48">
        <f t="shared" si="6"/>
        <v>100476670.8</v>
      </c>
    </row>
    <row r="44" spans="1:28" s="53" customFormat="1" x14ac:dyDescent="0.2">
      <c r="A44" s="21">
        <v>38</v>
      </c>
      <c r="B44" s="21" t="s">
        <v>165</v>
      </c>
      <c r="C44" s="21" t="s">
        <v>165</v>
      </c>
      <c r="D44" s="21" t="s">
        <v>310</v>
      </c>
      <c r="E44" s="21" t="s">
        <v>311</v>
      </c>
      <c r="F44" s="21"/>
      <c r="G44" s="21" t="s">
        <v>184</v>
      </c>
      <c r="H44" s="21">
        <v>18</v>
      </c>
      <c r="I44" s="21" t="s">
        <v>187</v>
      </c>
      <c r="J44" s="21"/>
      <c r="K44" s="22"/>
      <c r="L44" s="23">
        <f t="shared" si="4"/>
        <v>0</v>
      </c>
      <c r="M44" s="21"/>
      <c r="N44" s="21"/>
      <c r="O44" s="21">
        <f t="shared" si="2"/>
        <v>0</v>
      </c>
      <c r="P44" s="22"/>
      <c r="Q44" s="23">
        <f t="shared" si="8"/>
        <v>0</v>
      </c>
      <c r="R44" s="21">
        <v>22</v>
      </c>
      <c r="S44" s="21">
        <v>0</v>
      </c>
      <c r="T44" s="21">
        <f t="shared" si="9"/>
        <v>22</v>
      </c>
      <c r="U44" s="22"/>
      <c r="V44" s="52">
        <f t="shared" si="7"/>
        <v>0</v>
      </c>
      <c r="W44" s="21">
        <v>0</v>
      </c>
      <c r="X44" s="21">
        <v>0</v>
      </c>
      <c r="Y44" s="21">
        <f t="shared" si="5"/>
        <v>22</v>
      </c>
      <c r="Z44" s="22"/>
      <c r="AA44" s="52">
        <f t="shared" si="6"/>
        <v>0</v>
      </c>
      <c r="AB44" s="53" t="s">
        <v>553</v>
      </c>
    </row>
    <row r="45" spans="1:28" x14ac:dyDescent="0.2">
      <c r="A45" s="13">
        <v>39</v>
      </c>
      <c r="B45" s="13" t="s">
        <v>159</v>
      </c>
      <c r="C45" s="13" t="s">
        <v>159</v>
      </c>
      <c r="D45" s="13" t="s">
        <v>312</v>
      </c>
      <c r="E45" s="13" t="s">
        <v>313</v>
      </c>
      <c r="F45" s="13"/>
      <c r="G45" s="13" t="s">
        <v>185</v>
      </c>
      <c r="H45" s="13">
        <v>20</v>
      </c>
      <c r="I45" s="13" t="s">
        <v>187</v>
      </c>
      <c r="J45" s="13"/>
      <c r="K45" s="14">
        <v>31716.12</v>
      </c>
      <c r="L45" s="15">
        <f t="shared" si="4"/>
        <v>0</v>
      </c>
      <c r="M45" s="13"/>
      <c r="N45" s="13"/>
      <c r="O45" s="13">
        <f t="shared" si="2"/>
        <v>0</v>
      </c>
      <c r="P45" s="14">
        <v>31716.12</v>
      </c>
      <c r="Q45" s="15">
        <f t="shared" si="8"/>
        <v>0</v>
      </c>
      <c r="R45" s="13">
        <v>55</v>
      </c>
      <c r="S45" s="13">
        <v>20</v>
      </c>
      <c r="T45" s="13">
        <f t="shared" si="9"/>
        <v>35</v>
      </c>
      <c r="U45" s="14">
        <v>31716.12</v>
      </c>
      <c r="V45" s="51">
        <f t="shared" si="7"/>
        <v>22201284</v>
      </c>
      <c r="W45" s="13">
        <v>498</v>
      </c>
      <c r="X45" s="13">
        <v>401</v>
      </c>
      <c r="Y45" s="13">
        <f t="shared" si="5"/>
        <v>132</v>
      </c>
      <c r="Z45" s="14">
        <v>31716.12</v>
      </c>
      <c r="AA45" s="48">
        <f t="shared" si="6"/>
        <v>83730556.799999997</v>
      </c>
    </row>
    <row r="46" spans="1:28" x14ac:dyDescent="0.2">
      <c r="A46" s="13">
        <v>40</v>
      </c>
      <c r="B46" s="13" t="s">
        <v>166</v>
      </c>
      <c r="C46" s="13" t="s">
        <v>166</v>
      </c>
      <c r="D46" s="13" t="s">
        <v>314</v>
      </c>
      <c r="E46" s="13" t="s">
        <v>315</v>
      </c>
      <c r="F46" s="13"/>
      <c r="G46" s="13" t="s">
        <v>183</v>
      </c>
      <c r="H46" s="13">
        <v>20</v>
      </c>
      <c r="I46" s="13" t="s">
        <v>187</v>
      </c>
      <c r="J46" s="13"/>
      <c r="K46" s="14">
        <v>67661.06</v>
      </c>
      <c r="L46" s="15">
        <f t="shared" si="4"/>
        <v>0</v>
      </c>
      <c r="M46" s="13"/>
      <c r="N46" s="13"/>
      <c r="O46" s="13">
        <f t="shared" si="2"/>
        <v>0</v>
      </c>
      <c r="P46" s="14">
        <v>67661.06</v>
      </c>
      <c r="Q46" s="15">
        <f t="shared" si="8"/>
        <v>0</v>
      </c>
      <c r="R46" s="13">
        <v>40</v>
      </c>
      <c r="S46" s="13">
        <v>35</v>
      </c>
      <c r="T46" s="13">
        <f t="shared" si="9"/>
        <v>5</v>
      </c>
      <c r="U46" s="14">
        <v>67661.06</v>
      </c>
      <c r="V46" s="51">
        <f t="shared" si="7"/>
        <v>6766106</v>
      </c>
      <c r="W46" s="13">
        <v>16</v>
      </c>
      <c r="X46" s="13">
        <v>21</v>
      </c>
      <c r="Y46" s="13">
        <f t="shared" si="5"/>
        <v>0</v>
      </c>
      <c r="Z46" s="14">
        <v>67661.06</v>
      </c>
      <c r="AA46" s="48">
        <f t="shared" si="6"/>
        <v>0</v>
      </c>
    </row>
    <row r="47" spans="1:28" x14ac:dyDescent="0.2">
      <c r="A47" s="13">
        <v>41</v>
      </c>
      <c r="B47" s="13" t="s">
        <v>167</v>
      </c>
      <c r="C47" s="13" t="s">
        <v>167</v>
      </c>
      <c r="D47" s="13" t="s">
        <v>316</v>
      </c>
      <c r="E47" s="13" t="s">
        <v>317</v>
      </c>
      <c r="F47" s="13"/>
      <c r="G47" s="13" t="s">
        <v>182</v>
      </c>
      <c r="H47" s="13">
        <v>25</v>
      </c>
      <c r="I47" s="13" t="s">
        <v>187</v>
      </c>
      <c r="J47" s="13"/>
      <c r="K47" s="14">
        <v>54974.61</v>
      </c>
      <c r="L47" s="15">
        <f t="shared" si="4"/>
        <v>0</v>
      </c>
      <c r="M47" s="13"/>
      <c r="N47" s="13"/>
      <c r="O47" s="13">
        <f t="shared" si="2"/>
        <v>0</v>
      </c>
      <c r="P47" s="14">
        <v>54974.61</v>
      </c>
      <c r="Q47" s="15">
        <f t="shared" si="8"/>
        <v>0</v>
      </c>
      <c r="R47" s="13">
        <v>49</v>
      </c>
      <c r="S47" s="13">
        <v>0</v>
      </c>
      <c r="T47" s="13">
        <f t="shared" si="9"/>
        <v>49</v>
      </c>
      <c r="U47" s="14">
        <v>54974.61</v>
      </c>
      <c r="V47" s="51">
        <f t="shared" si="7"/>
        <v>67343897.25</v>
      </c>
      <c r="W47" s="13">
        <v>0</v>
      </c>
      <c r="X47" s="13">
        <v>0</v>
      </c>
      <c r="Y47" s="13">
        <f t="shared" si="5"/>
        <v>49</v>
      </c>
      <c r="Z47" s="14">
        <v>54974.61</v>
      </c>
      <c r="AA47" s="48">
        <f t="shared" si="6"/>
        <v>67343897.25</v>
      </c>
    </row>
    <row r="48" spans="1:28" s="53" customFormat="1" x14ac:dyDescent="0.2">
      <c r="A48" s="21">
        <v>42</v>
      </c>
      <c r="B48" s="21" t="s">
        <v>168</v>
      </c>
      <c r="C48" s="21" t="s">
        <v>168</v>
      </c>
      <c r="D48" s="21" t="s">
        <v>318</v>
      </c>
      <c r="E48" s="21" t="s">
        <v>319</v>
      </c>
      <c r="F48" s="21"/>
      <c r="G48" s="21" t="s">
        <v>179</v>
      </c>
      <c r="H48" s="21">
        <v>2.5</v>
      </c>
      <c r="I48" s="21" t="s">
        <v>187</v>
      </c>
      <c r="J48" s="21"/>
      <c r="K48" s="22"/>
      <c r="L48" s="23">
        <f t="shared" si="4"/>
        <v>0</v>
      </c>
      <c r="M48" s="21"/>
      <c r="N48" s="21"/>
      <c r="O48" s="21">
        <f t="shared" si="2"/>
        <v>0</v>
      </c>
      <c r="P48" s="22"/>
      <c r="Q48" s="23">
        <f t="shared" si="8"/>
        <v>0</v>
      </c>
      <c r="R48" s="21">
        <v>119</v>
      </c>
      <c r="S48" s="21">
        <v>4</v>
      </c>
      <c r="T48" s="21">
        <f t="shared" si="9"/>
        <v>115</v>
      </c>
      <c r="U48" s="22"/>
      <c r="V48" s="52">
        <f t="shared" si="7"/>
        <v>0</v>
      </c>
      <c r="W48" s="21">
        <v>0</v>
      </c>
      <c r="X48" s="21">
        <v>0</v>
      </c>
      <c r="Y48" s="21">
        <f t="shared" si="5"/>
        <v>115</v>
      </c>
      <c r="Z48" s="22"/>
      <c r="AA48" s="52">
        <f t="shared" si="6"/>
        <v>0</v>
      </c>
      <c r="AB48" s="53" t="s">
        <v>553</v>
      </c>
    </row>
    <row r="49" spans="1:28" s="53" customFormat="1" x14ac:dyDescent="0.2">
      <c r="A49" s="21">
        <v>43</v>
      </c>
      <c r="B49" s="21" t="s">
        <v>169</v>
      </c>
      <c r="C49" s="21" t="s">
        <v>169</v>
      </c>
      <c r="D49" s="21" t="s">
        <v>320</v>
      </c>
      <c r="E49" s="21" t="s">
        <v>321</v>
      </c>
      <c r="F49" s="21"/>
      <c r="G49" s="21" t="s">
        <v>179</v>
      </c>
      <c r="H49" s="21">
        <v>2.5</v>
      </c>
      <c r="I49" s="21" t="s">
        <v>187</v>
      </c>
      <c r="J49" s="21"/>
      <c r="K49" s="22"/>
      <c r="L49" s="23">
        <f t="shared" si="4"/>
        <v>0</v>
      </c>
      <c r="M49" s="21"/>
      <c r="N49" s="21"/>
      <c r="O49" s="21">
        <f t="shared" si="2"/>
        <v>0</v>
      </c>
      <c r="P49" s="22"/>
      <c r="Q49" s="23">
        <f t="shared" si="8"/>
        <v>0</v>
      </c>
      <c r="R49" s="21">
        <v>101</v>
      </c>
      <c r="S49" s="21">
        <v>0</v>
      </c>
      <c r="T49" s="21">
        <f t="shared" si="9"/>
        <v>101</v>
      </c>
      <c r="U49" s="22"/>
      <c r="V49" s="52">
        <f t="shared" si="7"/>
        <v>0</v>
      </c>
      <c r="W49" s="21">
        <v>0</v>
      </c>
      <c r="X49" s="21">
        <v>32</v>
      </c>
      <c r="Y49" s="21">
        <f t="shared" si="5"/>
        <v>69</v>
      </c>
      <c r="Z49" s="22"/>
      <c r="AA49" s="52">
        <f t="shared" si="6"/>
        <v>0</v>
      </c>
      <c r="AB49" s="53" t="s">
        <v>553</v>
      </c>
    </row>
    <row r="50" spans="1:28" x14ac:dyDescent="0.2">
      <c r="A50" s="13">
        <v>44</v>
      </c>
      <c r="B50" s="13" t="s">
        <v>147</v>
      </c>
      <c r="C50" s="13" t="s">
        <v>147</v>
      </c>
      <c r="D50" s="13" t="s">
        <v>322</v>
      </c>
      <c r="E50" s="13" t="s">
        <v>323</v>
      </c>
      <c r="F50" s="13"/>
      <c r="G50" s="13" t="s">
        <v>183</v>
      </c>
      <c r="H50" s="13">
        <v>20</v>
      </c>
      <c r="I50" s="13" t="s">
        <v>187</v>
      </c>
      <c r="J50" s="13"/>
      <c r="K50" s="14">
        <v>67661.06</v>
      </c>
      <c r="L50" s="15">
        <f t="shared" si="4"/>
        <v>0</v>
      </c>
      <c r="M50" s="13"/>
      <c r="N50" s="13"/>
      <c r="O50" s="13">
        <f t="shared" si="2"/>
        <v>0</v>
      </c>
      <c r="P50" s="14">
        <v>67661.06</v>
      </c>
      <c r="Q50" s="15">
        <f t="shared" si="8"/>
        <v>0</v>
      </c>
      <c r="R50" s="13">
        <v>396</v>
      </c>
      <c r="S50" s="13">
        <v>0</v>
      </c>
      <c r="T50" s="13">
        <f t="shared" si="9"/>
        <v>396</v>
      </c>
      <c r="U50" s="14">
        <v>67661.06</v>
      </c>
      <c r="V50" s="51">
        <f t="shared" si="7"/>
        <v>535875595.19999993</v>
      </c>
      <c r="W50" s="13">
        <v>347</v>
      </c>
      <c r="X50" s="13">
        <v>727</v>
      </c>
      <c r="Y50" s="13">
        <f t="shared" si="5"/>
        <v>16</v>
      </c>
      <c r="Z50" s="14">
        <v>67661.06</v>
      </c>
      <c r="AA50" s="48">
        <f t="shared" si="6"/>
        <v>21651539.199999999</v>
      </c>
    </row>
    <row r="51" spans="1:28" x14ac:dyDescent="0.2">
      <c r="A51" s="13">
        <v>45</v>
      </c>
      <c r="B51" s="13" t="s">
        <v>160</v>
      </c>
      <c r="C51" s="13" t="s">
        <v>160</v>
      </c>
      <c r="D51" s="13" t="s">
        <v>324</v>
      </c>
      <c r="E51" s="13" t="s">
        <v>325</v>
      </c>
      <c r="F51" s="13"/>
      <c r="G51" s="13" t="s">
        <v>183</v>
      </c>
      <c r="H51" s="13">
        <v>20</v>
      </c>
      <c r="I51" s="13" t="s">
        <v>187</v>
      </c>
      <c r="J51" s="13"/>
      <c r="K51" s="14">
        <v>76118.69</v>
      </c>
      <c r="L51" s="15">
        <f t="shared" si="4"/>
        <v>0</v>
      </c>
      <c r="M51" s="13"/>
      <c r="N51" s="13"/>
      <c r="O51" s="13">
        <f t="shared" si="2"/>
        <v>0</v>
      </c>
      <c r="P51" s="14">
        <v>76118.69</v>
      </c>
      <c r="Q51" s="15">
        <f t="shared" si="8"/>
        <v>0</v>
      </c>
      <c r="R51" s="13">
        <v>26</v>
      </c>
      <c r="S51" s="13">
        <v>0</v>
      </c>
      <c r="T51" s="13">
        <f t="shared" si="9"/>
        <v>26</v>
      </c>
      <c r="U51" s="14">
        <v>76118.69</v>
      </c>
      <c r="V51" s="51">
        <f t="shared" si="7"/>
        <v>39581718.799999997</v>
      </c>
      <c r="W51" s="13">
        <v>0</v>
      </c>
      <c r="X51" s="13">
        <v>21</v>
      </c>
      <c r="Y51" s="13">
        <f t="shared" si="5"/>
        <v>5</v>
      </c>
      <c r="Z51" s="14">
        <v>76118.69</v>
      </c>
      <c r="AA51" s="48">
        <f t="shared" si="6"/>
        <v>7611869</v>
      </c>
    </row>
    <row r="52" spans="1:28" x14ac:dyDescent="0.2">
      <c r="A52" s="13">
        <v>46</v>
      </c>
      <c r="B52" s="13" t="s">
        <v>170</v>
      </c>
      <c r="C52" s="13" t="s">
        <v>170</v>
      </c>
      <c r="D52" s="13" t="s">
        <v>326</v>
      </c>
      <c r="E52" s="13" t="s">
        <v>327</v>
      </c>
      <c r="F52" s="13"/>
      <c r="G52" s="13" t="s">
        <v>183</v>
      </c>
      <c r="H52" s="13">
        <v>20</v>
      </c>
      <c r="I52" s="13" t="s">
        <v>187</v>
      </c>
      <c r="J52" s="13"/>
      <c r="K52" s="14">
        <v>34887.730000000003</v>
      </c>
      <c r="L52" s="15">
        <f t="shared" si="4"/>
        <v>0</v>
      </c>
      <c r="M52" s="13"/>
      <c r="N52" s="13"/>
      <c r="O52" s="13">
        <f t="shared" si="2"/>
        <v>0</v>
      </c>
      <c r="P52" s="14">
        <v>34887.730000000003</v>
      </c>
      <c r="Q52" s="15">
        <f t="shared" si="8"/>
        <v>0</v>
      </c>
      <c r="R52" s="13">
        <v>22</v>
      </c>
      <c r="S52" s="13">
        <v>0</v>
      </c>
      <c r="T52" s="13">
        <f t="shared" si="9"/>
        <v>22</v>
      </c>
      <c r="U52" s="14">
        <v>34887.730000000003</v>
      </c>
      <c r="V52" s="51">
        <f t="shared" si="7"/>
        <v>15350601.200000001</v>
      </c>
      <c r="W52" s="13">
        <v>0</v>
      </c>
      <c r="X52" s="13">
        <v>2</v>
      </c>
      <c r="Y52" s="13">
        <f t="shared" si="5"/>
        <v>20</v>
      </c>
      <c r="Z52" s="14">
        <v>34887.730000000003</v>
      </c>
      <c r="AA52" s="48">
        <f t="shared" si="6"/>
        <v>13955092.000000002</v>
      </c>
    </row>
    <row r="53" spans="1:28" x14ac:dyDescent="0.2">
      <c r="A53" s="13">
        <v>47</v>
      </c>
      <c r="B53" s="13" t="s">
        <v>147</v>
      </c>
      <c r="C53" s="13" t="s">
        <v>147</v>
      </c>
      <c r="D53" s="13" t="s">
        <v>328</v>
      </c>
      <c r="E53" s="13" t="s">
        <v>329</v>
      </c>
      <c r="F53" s="13"/>
      <c r="G53" s="13" t="s">
        <v>183</v>
      </c>
      <c r="H53" s="13">
        <v>20</v>
      </c>
      <c r="I53" s="13" t="s">
        <v>187</v>
      </c>
      <c r="J53" s="13"/>
      <c r="K53" s="14">
        <v>67661.06</v>
      </c>
      <c r="L53" s="15">
        <f t="shared" si="4"/>
        <v>0</v>
      </c>
      <c r="M53" s="13"/>
      <c r="N53" s="13"/>
      <c r="O53" s="13">
        <f t="shared" si="2"/>
        <v>0</v>
      </c>
      <c r="P53" s="14">
        <v>67661.06</v>
      </c>
      <c r="Q53" s="15">
        <f t="shared" si="8"/>
        <v>0</v>
      </c>
      <c r="R53" s="13">
        <v>52</v>
      </c>
      <c r="S53" s="13">
        <v>0</v>
      </c>
      <c r="T53" s="13">
        <f t="shared" si="9"/>
        <v>52</v>
      </c>
      <c r="U53" s="14">
        <v>67661.06</v>
      </c>
      <c r="V53" s="51">
        <f t="shared" si="7"/>
        <v>70367502.400000006</v>
      </c>
      <c r="W53" s="13">
        <v>0</v>
      </c>
      <c r="X53" s="13">
        <v>40</v>
      </c>
      <c r="Y53" s="13">
        <f t="shared" si="5"/>
        <v>12</v>
      </c>
      <c r="Z53" s="14">
        <v>67661.06</v>
      </c>
      <c r="AA53" s="48">
        <f t="shared" si="6"/>
        <v>16238654.399999999</v>
      </c>
    </row>
    <row r="54" spans="1:28" x14ac:dyDescent="0.2">
      <c r="A54" s="13">
        <v>48</v>
      </c>
      <c r="B54" s="13" t="s">
        <v>171</v>
      </c>
      <c r="C54" s="13" t="s">
        <v>171</v>
      </c>
      <c r="D54" s="13" t="s">
        <v>330</v>
      </c>
      <c r="E54" s="13" t="s">
        <v>331</v>
      </c>
      <c r="F54" s="13"/>
      <c r="G54" s="13" t="s">
        <v>183</v>
      </c>
      <c r="H54" s="13">
        <v>20</v>
      </c>
      <c r="I54" s="13" t="s">
        <v>187</v>
      </c>
      <c r="J54" s="13"/>
      <c r="K54" s="14">
        <v>39116.550000000003</v>
      </c>
      <c r="L54" s="15">
        <f t="shared" si="4"/>
        <v>0</v>
      </c>
      <c r="M54" s="13"/>
      <c r="N54" s="13"/>
      <c r="O54" s="13">
        <f t="shared" si="2"/>
        <v>0</v>
      </c>
      <c r="P54" s="14">
        <v>39116.550000000003</v>
      </c>
      <c r="Q54" s="15">
        <f t="shared" si="8"/>
        <v>0</v>
      </c>
      <c r="R54" s="13">
        <v>22</v>
      </c>
      <c r="S54" s="13">
        <v>20</v>
      </c>
      <c r="T54" s="13">
        <f t="shared" si="9"/>
        <v>2</v>
      </c>
      <c r="U54" s="14">
        <v>39116.550000000003</v>
      </c>
      <c r="V54" s="51">
        <f t="shared" si="7"/>
        <v>1564662</v>
      </c>
      <c r="W54" s="13">
        <v>36</v>
      </c>
      <c r="X54" s="13">
        <v>16</v>
      </c>
      <c r="Y54" s="13">
        <f t="shared" si="5"/>
        <v>22</v>
      </c>
      <c r="Z54" s="14">
        <v>39116.550000000003</v>
      </c>
      <c r="AA54" s="48">
        <f t="shared" si="6"/>
        <v>17211282</v>
      </c>
    </row>
    <row r="55" spans="1:28" x14ac:dyDescent="0.2">
      <c r="A55" s="13">
        <v>49</v>
      </c>
      <c r="B55" s="13" t="s">
        <v>170</v>
      </c>
      <c r="C55" s="13" t="s">
        <v>170</v>
      </c>
      <c r="D55" s="13" t="s">
        <v>332</v>
      </c>
      <c r="E55" s="13" t="s">
        <v>333</v>
      </c>
      <c r="F55" s="13"/>
      <c r="G55" s="13" t="s">
        <v>183</v>
      </c>
      <c r="H55" s="13">
        <v>20</v>
      </c>
      <c r="I55" s="13" t="s">
        <v>187</v>
      </c>
      <c r="J55" s="13"/>
      <c r="K55" s="14">
        <v>35944.94</v>
      </c>
      <c r="L55" s="15">
        <f t="shared" si="4"/>
        <v>0</v>
      </c>
      <c r="M55" s="13"/>
      <c r="N55" s="13"/>
      <c r="O55" s="13">
        <f t="shared" si="2"/>
        <v>0</v>
      </c>
      <c r="P55" s="14">
        <v>35944.94</v>
      </c>
      <c r="Q55" s="15">
        <f t="shared" si="8"/>
        <v>0</v>
      </c>
      <c r="R55" s="13">
        <v>34</v>
      </c>
      <c r="S55" s="13">
        <v>30</v>
      </c>
      <c r="T55" s="13">
        <f t="shared" si="9"/>
        <v>4</v>
      </c>
      <c r="U55" s="14">
        <v>35944.94</v>
      </c>
      <c r="V55" s="51">
        <f>U55*T55*H55</f>
        <v>2875595.2</v>
      </c>
      <c r="W55" s="13">
        <v>0</v>
      </c>
      <c r="X55" s="13">
        <v>0</v>
      </c>
      <c r="Y55" s="13">
        <f t="shared" si="5"/>
        <v>4</v>
      </c>
      <c r="Z55" s="14">
        <v>35944.94</v>
      </c>
      <c r="AA55" s="48">
        <f t="shared" si="6"/>
        <v>2875595.2</v>
      </c>
    </row>
    <row r="56" spans="1:28" x14ac:dyDescent="0.2">
      <c r="A56" s="13">
        <v>50</v>
      </c>
      <c r="B56" s="13" t="s">
        <v>170</v>
      </c>
      <c r="C56" s="13" t="s">
        <v>170</v>
      </c>
      <c r="D56" s="13" t="s">
        <v>334</v>
      </c>
      <c r="E56" s="13" t="s">
        <v>335</v>
      </c>
      <c r="F56" s="13"/>
      <c r="G56" s="13" t="s">
        <v>183</v>
      </c>
      <c r="H56" s="13">
        <v>20</v>
      </c>
      <c r="I56" s="13" t="s">
        <v>187</v>
      </c>
      <c r="J56" s="13"/>
      <c r="K56" s="14">
        <v>40173.75</v>
      </c>
      <c r="L56" s="15">
        <f t="shared" si="4"/>
        <v>0</v>
      </c>
      <c r="M56" s="13"/>
      <c r="N56" s="13"/>
      <c r="O56" s="13">
        <f t="shared" si="2"/>
        <v>0</v>
      </c>
      <c r="P56" s="14">
        <v>40173.75</v>
      </c>
      <c r="Q56" s="15">
        <f t="shared" si="8"/>
        <v>0</v>
      </c>
      <c r="R56" s="13">
        <v>40</v>
      </c>
      <c r="S56" s="13">
        <v>30</v>
      </c>
      <c r="T56" s="13">
        <f t="shared" si="9"/>
        <v>10</v>
      </c>
      <c r="U56" s="14">
        <v>40173.75</v>
      </c>
      <c r="V56" s="51">
        <f t="shared" si="7"/>
        <v>8034750</v>
      </c>
      <c r="W56" s="13">
        <v>0</v>
      </c>
      <c r="X56" s="13">
        <v>0</v>
      </c>
      <c r="Y56" s="13">
        <f t="shared" si="5"/>
        <v>10</v>
      </c>
      <c r="Z56" s="14">
        <v>40173.75</v>
      </c>
      <c r="AA56" s="48">
        <f t="shared" si="6"/>
        <v>8034750</v>
      </c>
    </row>
    <row r="57" spans="1:28" x14ac:dyDescent="0.2">
      <c r="A57" s="13">
        <v>51</v>
      </c>
      <c r="B57" s="13" t="s">
        <v>170</v>
      </c>
      <c r="C57" s="13" t="s">
        <v>170</v>
      </c>
      <c r="D57" s="13" t="s">
        <v>336</v>
      </c>
      <c r="E57" s="13" t="s">
        <v>337</v>
      </c>
      <c r="F57" s="13"/>
      <c r="G57" s="13" t="s">
        <v>183</v>
      </c>
      <c r="H57" s="13">
        <v>20</v>
      </c>
      <c r="I57" s="13" t="s">
        <v>187</v>
      </c>
      <c r="J57" s="13"/>
      <c r="K57" s="14">
        <v>38059.339999999997</v>
      </c>
      <c r="L57" s="15">
        <f t="shared" si="4"/>
        <v>0</v>
      </c>
      <c r="M57" s="13"/>
      <c r="N57" s="13"/>
      <c r="O57" s="13">
        <f t="shared" si="2"/>
        <v>0</v>
      </c>
      <c r="P57" s="14">
        <v>38059.339999999997</v>
      </c>
      <c r="Q57" s="15">
        <f t="shared" si="8"/>
        <v>0</v>
      </c>
      <c r="R57" s="13">
        <v>22</v>
      </c>
      <c r="S57" s="13">
        <v>20</v>
      </c>
      <c r="T57" s="13">
        <f t="shared" si="9"/>
        <v>2</v>
      </c>
      <c r="U57" s="14">
        <v>38059.339999999997</v>
      </c>
      <c r="V57" s="51">
        <f t="shared" si="7"/>
        <v>1522373.5999999999</v>
      </c>
      <c r="W57" s="13">
        <v>0</v>
      </c>
      <c r="X57" s="13">
        <v>0</v>
      </c>
      <c r="Y57" s="13">
        <f t="shared" si="5"/>
        <v>2</v>
      </c>
      <c r="Z57" s="14">
        <v>38059.339999999997</v>
      </c>
      <c r="AA57" s="48">
        <f t="shared" si="6"/>
        <v>1522373.5999999999</v>
      </c>
    </row>
    <row r="58" spans="1:28" x14ac:dyDescent="0.2">
      <c r="A58" s="13">
        <v>52</v>
      </c>
      <c r="B58" s="13" t="s">
        <v>172</v>
      </c>
      <c r="C58" s="13" t="s">
        <v>172</v>
      </c>
      <c r="D58" s="13" t="s">
        <v>338</v>
      </c>
      <c r="E58" s="13" t="s">
        <v>339</v>
      </c>
      <c r="F58" s="13"/>
      <c r="G58" s="13" t="s">
        <v>183</v>
      </c>
      <c r="H58" s="13">
        <v>20</v>
      </c>
      <c r="I58" s="13" t="s">
        <v>187</v>
      </c>
      <c r="J58" s="13"/>
      <c r="K58" s="14">
        <v>49688.59</v>
      </c>
      <c r="L58" s="15">
        <f t="shared" si="4"/>
        <v>0</v>
      </c>
      <c r="M58" s="13"/>
      <c r="N58" s="13"/>
      <c r="O58" s="13">
        <f t="shared" si="2"/>
        <v>0</v>
      </c>
      <c r="P58" s="14">
        <v>49688.59</v>
      </c>
      <c r="Q58" s="15">
        <f t="shared" si="8"/>
        <v>0</v>
      </c>
      <c r="R58" s="13">
        <v>151</v>
      </c>
      <c r="S58" s="13">
        <v>150</v>
      </c>
      <c r="T58" s="13">
        <f t="shared" si="9"/>
        <v>1</v>
      </c>
      <c r="U58" s="14">
        <v>49688.59</v>
      </c>
      <c r="V58" s="51">
        <f t="shared" si="7"/>
        <v>993771.79999999993</v>
      </c>
      <c r="W58" s="13">
        <v>0</v>
      </c>
      <c r="X58" s="13">
        <v>0</v>
      </c>
      <c r="Y58" s="13">
        <f t="shared" si="5"/>
        <v>1</v>
      </c>
      <c r="Z58" s="14">
        <v>49688.59</v>
      </c>
      <c r="AA58" s="48">
        <f t="shared" si="6"/>
        <v>993771.79999999993</v>
      </c>
    </row>
    <row r="59" spans="1:28" x14ac:dyDescent="0.2">
      <c r="A59" s="13">
        <v>53</v>
      </c>
      <c r="B59" s="13" t="s">
        <v>159</v>
      </c>
      <c r="C59" s="13" t="s">
        <v>159</v>
      </c>
      <c r="D59" s="13" t="s">
        <v>340</v>
      </c>
      <c r="E59" s="13" t="s">
        <v>341</v>
      </c>
      <c r="F59" s="13"/>
      <c r="G59" s="13" t="s">
        <v>183</v>
      </c>
      <c r="H59" s="13">
        <v>20</v>
      </c>
      <c r="I59" s="13" t="s">
        <v>187</v>
      </c>
      <c r="J59" s="13"/>
      <c r="K59" s="14">
        <v>35944.94</v>
      </c>
      <c r="L59" s="15">
        <f t="shared" si="4"/>
        <v>0</v>
      </c>
      <c r="M59" s="13"/>
      <c r="N59" s="13"/>
      <c r="O59" s="13">
        <f t="shared" si="2"/>
        <v>0</v>
      </c>
      <c r="P59" s="14">
        <v>35944.94</v>
      </c>
      <c r="Q59" s="15">
        <f t="shared" si="8"/>
        <v>0</v>
      </c>
      <c r="R59" s="13">
        <v>118</v>
      </c>
      <c r="S59" s="13">
        <v>0</v>
      </c>
      <c r="T59" s="13">
        <f t="shared" si="9"/>
        <v>118</v>
      </c>
      <c r="U59" s="14">
        <v>35944.94</v>
      </c>
      <c r="V59" s="51">
        <f t="shared" si="7"/>
        <v>84830058.400000006</v>
      </c>
      <c r="W59" s="13">
        <v>962</v>
      </c>
      <c r="X59" s="13">
        <v>1020</v>
      </c>
      <c r="Y59" s="13">
        <f t="shared" si="5"/>
        <v>60</v>
      </c>
      <c r="Z59" s="14">
        <v>35944.94</v>
      </c>
      <c r="AA59" s="48">
        <f t="shared" si="6"/>
        <v>43133928.000000007</v>
      </c>
    </row>
    <row r="60" spans="1:28" x14ac:dyDescent="0.2">
      <c r="A60" s="13">
        <v>54</v>
      </c>
      <c r="B60" s="13" t="s">
        <v>159</v>
      </c>
      <c r="C60" s="13" t="s">
        <v>159</v>
      </c>
      <c r="D60" s="13" t="s">
        <v>342</v>
      </c>
      <c r="E60" s="13" t="s">
        <v>343</v>
      </c>
      <c r="F60" s="13"/>
      <c r="G60" s="13" t="s">
        <v>183</v>
      </c>
      <c r="H60" s="13">
        <v>20</v>
      </c>
      <c r="I60" s="13" t="s">
        <v>187</v>
      </c>
      <c r="J60" s="13"/>
      <c r="K60" s="14">
        <v>35944.94</v>
      </c>
      <c r="L60" s="15">
        <f t="shared" si="4"/>
        <v>0</v>
      </c>
      <c r="M60" s="13"/>
      <c r="N60" s="13"/>
      <c r="O60" s="13">
        <f t="shared" si="2"/>
        <v>0</v>
      </c>
      <c r="P60" s="14">
        <v>35944.94</v>
      </c>
      <c r="Q60" s="15">
        <f t="shared" si="8"/>
        <v>0</v>
      </c>
      <c r="R60" s="13">
        <v>24</v>
      </c>
      <c r="S60" s="13">
        <v>20</v>
      </c>
      <c r="T60" s="13">
        <f t="shared" si="9"/>
        <v>4</v>
      </c>
      <c r="U60" s="14">
        <v>35944.94</v>
      </c>
      <c r="V60" s="51">
        <f t="shared" si="7"/>
        <v>2875595.2</v>
      </c>
      <c r="W60" s="13">
        <v>0</v>
      </c>
      <c r="X60" s="13">
        <v>0</v>
      </c>
      <c r="Y60" s="13">
        <f t="shared" si="5"/>
        <v>4</v>
      </c>
      <c r="Z60" s="14">
        <v>35944.94</v>
      </c>
      <c r="AA60" s="48">
        <f t="shared" si="6"/>
        <v>2875595.2</v>
      </c>
    </row>
    <row r="61" spans="1:28" s="53" customFormat="1" x14ac:dyDescent="0.2">
      <c r="A61" s="21">
        <v>55</v>
      </c>
      <c r="B61" s="21" t="s">
        <v>159</v>
      </c>
      <c r="C61" s="21" t="s">
        <v>159</v>
      </c>
      <c r="D61" s="21" t="s">
        <v>531</v>
      </c>
      <c r="E61" s="21"/>
      <c r="F61" s="21"/>
      <c r="G61" s="21" t="s">
        <v>183</v>
      </c>
      <c r="H61" s="21">
        <v>20</v>
      </c>
      <c r="I61" s="21" t="s">
        <v>187</v>
      </c>
      <c r="J61" s="21"/>
      <c r="K61" s="21"/>
      <c r="L61" s="23">
        <f t="shared" si="4"/>
        <v>0</v>
      </c>
      <c r="M61" s="21"/>
      <c r="N61" s="21"/>
      <c r="O61" s="21">
        <f t="shared" si="2"/>
        <v>0</v>
      </c>
      <c r="P61" s="21"/>
      <c r="Q61" s="23">
        <f t="shared" si="8"/>
        <v>0</v>
      </c>
      <c r="R61" s="21"/>
      <c r="S61" s="21"/>
      <c r="T61" s="21"/>
      <c r="U61" s="22"/>
      <c r="V61" s="52"/>
      <c r="W61" s="21">
        <v>23</v>
      </c>
      <c r="X61" s="21">
        <v>20</v>
      </c>
      <c r="Y61" s="21">
        <f t="shared" si="5"/>
        <v>3</v>
      </c>
      <c r="Z61" s="22">
        <v>35945</v>
      </c>
      <c r="AA61" s="52">
        <f t="shared" si="6"/>
        <v>2156700</v>
      </c>
      <c r="AB61" s="53" t="s">
        <v>553</v>
      </c>
    </row>
    <row r="62" spans="1:28" s="53" customFormat="1" x14ac:dyDescent="0.2">
      <c r="A62" s="21">
        <v>56</v>
      </c>
      <c r="B62" s="21" t="s">
        <v>533</v>
      </c>
      <c r="C62" s="21" t="s">
        <v>533</v>
      </c>
      <c r="D62" s="21" t="s">
        <v>534</v>
      </c>
      <c r="E62" s="21"/>
      <c r="F62" s="21"/>
      <c r="G62" s="21" t="s">
        <v>552</v>
      </c>
      <c r="H62" s="21">
        <v>25</v>
      </c>
      <c r="I62" s="21" t="s">
        <v>187</v>
      </c>
      <c r="J62" s="21"/>
      <c r="K62" s="21"/>
      <c r="L62" s="23">
        <f t="shared" si="4"/>
        <v>0</v>
      </c>
      <c r="M62" s="21"/>
      <c r="N62" s="21"/>
      <c r="O62" s="21">
        <f t="shared" si="2"/>
        <v>0</v>
      </c>
      <c r="P62" s="21"/>
      <c r="Q62" s="23">
        <f t="shared" si="8"/>
        <v>0</v>
      </c>
      <c r="R62" s="21"/>
      <c r="S62" s="21"/>
      <c r="T62" s="21"/>
      <c r="U62" s="22"/>
      <c r="V62" s="52"/>
      <c r="W62" s="21">
        <v>133</v>
      </c>
      <c r="X62" s="21">
        <v>0</v>
      </c>
      <c r="Y62" s="21">
        <f t="shared" si="5"/>
        <v>133</v>
      </c>
      <c r="Z62" s="22"/>
      <c r="AA62" s="52"/>
      <c r="AB62" s="53" t="s">
        <v>553</v>
      </c>
    </row>
    <row r="63" spans="1:28" s="53" customFormat="1" x14ac:dyDescent="0.2">
      <c r="A63" s="21">
        <v>57</v>
      </c>
      <c r="B63" s="21" t="s">
        <v>167</v>
      </c>
      <c r="C63" s="21" t="s">
        <v>167</v>
      </c>
      <c r="D63" s="21" t="s">
        <v>535</v>
      </c>
      <c r="E63" s="21"/>
      <c r="F63" s="21"/>
      <c r="G63" s="21" t="s">
        <v>552</v>
      </c>
      <c r="H63" s="21">
        <v>25</v>
      </c>
      <c r="I63" s="21" t="s">
        <v>187</v>
      </c>
      <c r="J63" s="21"/>
      <c r="K63" s="21"/>
      <c r="L63" s="23">
        <f t="shared" si="4"/>
        <v>0</v>
      </c>
      <c r="M63" s="21"/>
      <c r="N63" s="21"/>
      <c r="O63" s="21">
        <f t="shared" si="2"/>
        <v>0</v>
      </c>
      <c r="P63" s="21"/>
      <c r="Q63" s="23">
        <f t="shared" si="8"/>
        <v>0</v>
      </c>
      <c r="R63" s="21"/>
      <c r="S63" s="21"/>
      <c r="T63" s="21"/>
      <c r="U63" s="22"/>
      <c r="V63" s="52"/>
      <c r="W63" s="21">
        <v>188</v>
      </c>
      <c r="X63" s="21">
        <v>126</v>
      </c>
      <c r="Y63" s="21">
        <f t="shared" si="5"/>
        <v>62</v>
      </c>
      <c r="Z63" s="22"/>
      <c r="AA63" s="52"/>
      <c r="AB63" s="53" t="s">
        <v>553</v>
      </c>
    </row>
    <row r="64" spans="1:28" s="53" customFormat="1" x14ac:dyDescent="0.2">
      <c r="A64" s="21">
        <v>58</v>
      </c>
      <c r="B64" s="21" t="s">
        <v>532</v>
      </c>
      <c r="C64" s="21" t="s">
        <v>532</v>
      </c>
      <c r="D64" s="21" t="s">
        <v>536</v>
      </c>
      <c r="E64" s="21"/>
      <c r="F64" s="21"/>
      <c r="G64" s="21" t="s">
        <v>552</v>
      </c>
      <c r="H64" s="21">
        <v>25</v>
      </c>
      <c r="I64" s="21" t="s">
        <v>187</v>
      </c>
      <c r="J64" s="21"/>
      <c r="K64" s="21"/>
      <c r="L64" s="23">
        <f t="shared" si="4"/>
        <v>0</v>
      </c>
      <c r="M64" s="21"/>
      <c r="N64" s="21"/>
      <c r="O64" s="21">
        <f t="shared" si="2"/>
        <v>0</v>
      </c>
      <c r="P64" s="21"/>
      <c r="Q64" s="23">
        <f t="shared" si="8"/>
        <v>0</v>
      </c>
      <c r="R64" s="21"/>
      <c r="S64" s="21"/>
      <c r="T64" s="21"/>
      <c r="U64" s="22"/>
      <c r="V64" s="52"/>
      <c r="W64" s="21">
        <v>852</v>
      </c>
      <c r="X64" s="21">
        <v>0</v>
      </c>
      <c r="Y64" s="21">
        <f t="shared" si="5"/>
        <v>852</v>
      </c>
      <c r="Z64" s="22"/>
      <c r="AA64" s="52"/>
      <c r="AB64" s="53" t="s">
        <v>553</v>
      </c>
    </row>
    <row r="65" spans="1:28" s="53" customFormat="1" x14ac:dyDescent="0.2">
      <c r="A65" s="21">
        <v>59</v>
      </c>
      <c r="B65" s="21" t="s">
        <v>170</v>
      </c>
      <c r="C65" s="21" t="s">
        <v>170</v>
      </c>
      <c r="D65" s="21" t="s">
        <v>537</v>
      </c>
      <c r="E65" s="21"/>
      <c r="F65" s="21"/>
      <c r="G65" s="21" t="s">
        <v>183</v>
      </c>
      <c r="H65" s="21">
        <v>20</v>
      </c>
      <c r="I65" s="21" t="s">
        <v>187</v>
      </c>
      <c r="J65" s="21"/>
      <c r="K65" s="21"/>
      <c r="L65" s="23">
        <f t="shared" si="4"/>
        <v>0</v>
      </c>
      <c r="M65" s="21"/>
      <c r="N65" s="21"/>
      <c r="O65" s="21">
        <f t="shared" si="2"/>
        <v>0</v>
      </c>
      <c r="P65" s="21"/>
      <c r="Q65" s="23">
        <f t="shared" si="8"/>
        <v>0</v>
      </c>
      <c r="R65" s="21"/>
      <c r="S65" s="21"/>
      <c r="T65" s="21"/>
      <c r="U65" s="22"/>
      <c r="V65" s="52"/>
      <c r="W65" s="21">
        <v>59</v>
      </c>
      <c r="X65" s="21">
        <v>20</v>
      </c>
      <c r="Y65" s="21">
        <f t="shared" si="5"/>
        <v>39</v>
      </c>
      <c r="Z65" s="22"/>
      <c r="AA65" s="52"/>
      <c r="AB65" s="53" t="s">
        <v>553</v>
      </c>
    </row>
    <row r="66" spans="1:28" s="58" customFormat="1" x14ac:dyDescent="0.2">
      <c r="A66" s="54">
        <v>60</v>
      </c>
      <c r="B66" s="54"/>
      <c r="C66" s="54"/>
      <c r="D66" s="54" t="s">
        <v>538</v>
      </c>
      <c r="E66" s="54"/>
      <c r="F66" s="54"/>
      <c r="G66" s="54"/>
      <c r="H66" s="54"/>
      <c r="I66" s="54"/>
      <c r="J66" s="54"/>
      <c r="K66" s="54"/>
      <c r="L66" s="55">
        <f t="shared" si="4"/>
        <v>0</v>
      </c>
      <c r="M66" s="54"/>
      <c r="N66" s="54"/>
      <c r="O66" s="54">
        <f t="shared" si="2"/>
        <v>0</v>
      </c>
      <c r="P66" s="54"/>
      <c r="Q66" s="55">
        <f t="shared" si="8"/>
        <v>0</v>
      </c>
      <c r="R66" s="54"/>
      <c r="S66" s="54"/>
      <c r="T66" s="54"/>
      <c r="U66" s="56"/>
      <c r="V66" s="57"/>
      <c r="W66" s="54">
        <v>4</v>
      </c>
      <c r="X66" s="54">
        <v>0</v>
      </c>
      <c r="Y66" s="21">
        <f t="shared" si="5"/>
        <v>4</v>
      </c>
      <c r="Z66" s="56"/>
      <c r="AA66" s="57"/>
      <c r="AB66" s="53" t="s">
        <v>553</v>
      </c>
    </row>
    <row r="67" spans="1:28" s="58" customFormat="1" x14ac:dyDescent="0.2">
      <c r="A67" s="54">
        <v>61</v>
      </c>
      <c r="B67" s="54"/>
      <c r="C67" s="54"/>
      <c r="D67" s="54" t="s">
        <v>539</v>
      </c>
      <c r="E67" s="54"/>
      <c r="F67" s="54"/>
      <c r="G67" s="54"/>
      <c r="H67" s="54"/>
      <c r="I67" s="54"/>
      <c r="J67" s="54"/>
      <c r="K67" s="54"/>
      <c r="L67" s="55">
        <f t="shared" si="4"/>
        <v>0</v>
      </c>
      <c r="M67" s="54"/>
      <c r="N67" s="54"/>
      <c r="O67" s="54">
        <f t="shared" si="2"/>
        <v>0</v>
      </c>
      <c r="P67" s="54"/>
      <c r="Q67" s="55">
        <f t="shared" si="8"/>
        <v>0</v>
      </c>
      <c r="R67" s="54"/>
      <c r="S67" s="54"/>
      <c r="T67" s="54"/>
      <c r="U67" s="56"/>
      <c r="V67" s="57"/>
      <c r="W67" s="54">
        <v>4</v>
      </c>
      <c r="X67" s="54">
        <v>0</v>
      </c>
      <c r="Y67" s="21">
        <f t="shared" si="5"/>
        <v>4</v>
      </c>
      <c r="Z67" s="56"/>
      <c r="AA67" s="57"/>
      <c r="AB67" s="53" t="s">
        <v>553</v>
      </c>
    </row>
    <row r="68" spans="1:28" s="53" customFormat="1" x14ac:dyDescent="0.2">
      <c r="A68" s="21">
        <v>62</v>
      </c>
      <c r="B68" s="21" t="s">
        <v>147</v>
      </c>
      <c r="C68" s="21" t="s">
        <v>147</v>
      </c>
      <c r="D68" s="21" t="s">
        <v>543</v>
      </c>
      <c r="E68" s="21"/>
      <c r="F68" s="21"/>
      <c r="G68" s="21" t="s">
        <v>183</v>
      </c>
      <c r="H68" s="21">
        <v>20</v>
      </c>
      <c r="I68" s="21" t="s">
        <v>187</v>
      </c>
      <c r="J68" s="21"/>
      <c r="K68" s="21"/>
      <c r="L68" s="55">
        <f t="shared" si="4"/>
        <v>0</v>
      </c>
      <c r="M68" s="21"/>
      <c r="N68" s="21"/>
      <c r="O68" s="21">
        <f t="shared" si="2"/>
        <v>0</v>
      </c>
      <c r="P68" s="21"/>
      <c r="Q68" s="55">
        <f t="shared" si="8"/>
        <v>0</v>
      </c>
      <c r="R68" s="21"/>
      <c r="S68" s="21"/>
      <c r="T68" s="21"/>
      <c r="U68" s="22"/>
      <c r="V68" s="52"/>
      <c r="W68" s="21">
        <v>11</v>
      </c>
      <c r="X68" s="21">
        <v>3</v>
      </c>
      <c r="Y68" s="21">
        <f t="shared" si="5"/>
        <v>8</v>
      </c>
      <c r="Z68" s="22"/>
      <c r="AA68" s="52"/>
      <c r="AB68" s="53" t="s">
        <v>553</v>
      </c>
    </row>
    <row r="69" spans="1:28" s="53" customFormat="1" x14ac:dyDescent="0.2">
      <c r="A69" s="21">
        <v>63</v>
      </c>
      <c r="B69" s="21" t="s">
        <v>540</v>
      </c>
      <c r="C69" s="21" t="s">
        <v>540</v>
      </c>
      <c r="D69" s="21" t="s">
        <v>544</v>
      </c>
      <c r="E69" s="21"/>
      <c r="F69" s="21"/>
      <c r="G69" s="21" t="s">
        <v>183</v>
      </c>
      <c r="H69" s="21">
        <v>20</v>
      </c>
      <c r="I69" s="21" t="s">
        <v>187</v>
      </c>
      <c r="J69" s="21"/>
      <c r="K69" s="21"/>
      <c r="L69" s="55">
        <f t="shared" si="4"/>
        <v>0</v>
      </c>
      <c r="M69" s="21"/>
      <c r="N69" s="21"/>
      <c r="O69" s="21">
        <f t="shared" si="2"/>
        <v>0</v>
      </c>
      <c r="P69" s="21"/>
      <c r="Q69" s="55">
        <f t="shared" si="8"/>
        <v>0</v>
      </c>
      <c r="R69" s="21"/>
      <c r="S69" s="21"/>
      <c r="T69" s="21"/>
      <c r="U69" s="22"/>
      <c r="V69" s="52"/>
      <c r="W69" s="21">
        <v>16</v>
      </c>
      <c r="X69" s="21">
        <v>10</v>
      </c>
      <c r="Y69" s="21">
        <f t="shared" si="5"/>
        <v>6</v>
      </c>
      <c r="Z69" s="22"/>
      <c r="AA69" s="52"/>
      <c r="AB69" s="53" t="s">
        <v>553</v>
      </c>
    </row>
    <row r="70" spans="1:28" s="53" customFormat="1" x14ac:dyDescent="0.2">
      <c r="A70" s="21">
        <v>64</v>
      </c>
      <c r="B70" s="21" t="s">
        <v>541</v>
      </c>
      <c r="C70" s="21" t="s">
        <v>541</v>
      </c>
      <c r="D70" s="21" t="s">
        <v>545</v>
      </c>
      <c r="E70" s="21"/>
      <c r="F70" s="21"/>
      <c r="G70" s="21" t="s">
        <v>183</v>
      </c>
      <c r="H70" s="21">
        <v>20</v>
      </c>
      <c r="I70" s="21" t="s">
        <v>187</v>
      </c>
      <c r="J70" s="21"/>
      <c r="K70" s="21"/>
      <c r="L70" s="55">
        <f t="shared" si="4"/>
        <v>0</v>
      </c>
      <c r="M70" s="21"/>
      <c r="N70" s="21"/>
      <c r="O70" s="21">
        <f t="shared" si="2"/>
        <v>0</v>
      </c>
      <c r="P70" s="21"/>
      <c r="Q70" s="55">
        <f t="shared" si="8"/>
        <v>0</v>
      </c>
      <c r="R70" s="21"/>
      <c r="S70" s="21"/>
      <c r="T70" s="21"/>
      <c r="U70" s="22"/>
      <c r="V70" s="52"/>
      <c r="W70" s="21">
        <v>18</v>
      </c>
      <c r="X70" s="21">
        <v>18</v>
      </c>
      <c r="Y70" s="21">
        <f t="shared" si="5"/>
        <v>0</v>
      </c>
      <c r="Z70" s="22"/>
      <c r="AA70" s="52"/>
      <c r="AB70" s="53" t="s">
        <v>553</v>
      </c>
    </row>
    <row r="71" spans="1:28" s="53" customFormat="1" x14ac:dyDescent="0.2">
      <c r="A71" s="21">
        <v>65</v>
      </c>
      <c r="B71" s="21" t="s">
        <v>542</v>
      </c>
      <c r="C71" s="21" t="s">
        <v>542</v>
      </c>
      <c r="D71" s="21" t="s">
        <v>546</v>
      </c>
      <c r="E71" s="21"/>
      <c r="F71" s="21"/>
      <c r="G71" s="21" t="s">
        <v>183</v>
      </c>
      <c r="H71" s="21">
        <v>20</v>
      </c>
      <c r="I71" s="21" t="s">
        <v>187</v>
      </c>
      <c r="J71" s="21"/>
      <c r="K71" s="21"/>
      <c r="L71" s="55">
        <f t="shared" si="4"/>
        <v>0</v>
      </c>
      <c r="M71" s="21"/>
      <c r="N71" s="21"/>
      <c r="O71" s="21">
        <f t="shared" si="2"/>
        <v>0</v>
      </c>
      <c r="P71" s="21"/>
      <c r="Q71" s="55">
        <f t="shared" si="8"/>
        <v>0</v>
      </c>
      <c r="R71" s="21"/>
      <c r="S71" s="21"/>
      <c r="T71" s="21"/>
      <c r="U71" s="22"/>
      <c r="V71" s="52"/>
      <c r="W71" s="21">
        <v>24</v>
      </c>
      <c r="X71" s="21">
        <v>14</v>
      </c>
      <c r="Y71" s="21">
        <f t="shared" si="5"/>
        <v>10</v>
      </c>
      <c r="Z71" s="22"/>
      <c r="AA71" s="52"/>
      <c r="AB71" s="53" t="s">
        <v>553</v>
      </c>
    </row>
    <row r="72" spans="1:28" s="53" customFormat="1" x14ac:dyDescent="0.2">
      <c r="A72" s="21">
        <v>66</v>
      </c>
      <c r="B72" s="21" t="s">
        <v>147</v>
      </c>
      <c r="C72" s="21" t="s">
        <v>147</v>
      </c>
      <c r="D72" s="21" t="s">
        <v>547</v>
      </c>
      <c r="E72" s="21"/>
      <c r="F72" s="21"/>
      <c r="G72" s="21" t="s">
        <v>183</v>
      </c>
      <c r="H72" s="21">
        <v>20</v>
      </c>
      <c r="I72" s="21" t="s">
        <v>187</v>
      </c>
      <c r="J72" s="21"/>
      <c r="K72" s="21"/>
      <c r="L72" s="55">
        <f t="shared" si="4"/>
        <v>0</v>
      </c>
      <c r="M72" s="21"/>
      <c r="N72" s="21"/>
      <c r="O72" s="21">
        <f t="shared" si="2"/>
        <v>0</v>
      </c>
      <c r="P72" s="21"/>
      <c r="Q72" s="55">
        <f t="shared" si="8"/>
        <v>0</v>
      </c>
      <c r="R72" s="21"/>
      <c r="S72" s="21"/>
      <c r="T72" s="21"/>
      <c r="U72" s="22"/>
      <c r="V72" s="52"/>
      <c r="W72" s="21">
        <v>18</v>
      </c>
      <c r="X72" s="21">
        <v>2</v>
      </c>
      <c r="Y72" s="21">
        <f t="shared" si="5"/>
        <v>16</v>
      </c>
      <c r="Z72" s="22"/>
      <c r="AA72" s="52"/>
      <c r="AB72" s="53" t="s">
        <v>553</v>
      </c>
    </row>
    <row r="73" spans="1:28" s="53" customFormat="1" x14ac:dyDescent="0.2">
      <c r="A73" s="21">
        <v>67</v>
      </c>
      <c r="B73" s="21" t="s">
        <v>172</v>
      </c>
      <c r="C73" s="21" t="s">
        <v>172</v>
      </c>
      <c r="D73" s="21" t="s">
        <v>548</v>
      </c>
      <c r="E73" s="21"/>
      <c r="F73" s="21"/>
      <c r="G73" s="21" t="s">
        <v>183</v>
      </c>
      <c r="H73" s="21">
        <v>20</v>
      </c>
      <c r="I73" s="21" t="s">
        <v>187</v>
      </c>
      <c r="J73" s="21"/>
      <c r="K73" s="21"/>
      <c r="L73" s="55">
        <f t="shared" si="4"/>
        <v>0</v>
      </c>
      <c r="M73" s="21"/>
      <c r="N73" s="21"/>
      <c r="O73" s="21">
        <f t="shared" si="2"/>
        <v>0</v>
      </c>
      <c r="P73" s="21"/>
      <c r="Q73" s="55">
        <f t="shared" si="8"/>
        <v>0</v>
      </c>
      <c r="R73" s="21"/>
      <c r="S73" s="21"/>
      <c r="T73" s="21"/>
      <c r="U73" s="22"/>
      <c r="V73" s="52"/>
      <c r="W73" s="21">
        <v>31</v>
      </c>
      <c r="X73" s="21">
        <v>11</v>
      </c>
      <c r="Y73" s="21">
        <f t="shared" si="5"/>
        <v>20</v>
      </c>
      <c r="Z73" s="22"/>
      <c r="AA73" s="52"/>
      <c r="AB73" s="53" t="s">
        <v>553</v>
      </c>
    </row>
    <row r="74" spans="1:28" s="53" customFormat="1" x14ac:dyDescent="0.2">
      <c r="A74" s="21">
        <v>68</v>
      </c>
      <c r="B74" s="21" t="s">
        <v>172</v>
      </c>
      <c r="C74" s="21" t="s">
        <v>172</v>
      </c>
      <c r="D74" s="21" t="s">
        <v>549</v>
      </c>
      <c r="E74" s="21"/>
      <c r="F74" s="21"/>
      <c r="G74" s="21" t="s">
        <v>183</v>
      </c>
      <c r="H74" s="21">
        <v>20</v>
      </c>
      <c r="I74" s="21" t="s">
        <v>187</v>
      </c>
      <c r="J74" s="21"/>
      <c r="K74" s="21"/>
      <c r="L74" s="55">
        <f t="shared" si="4"/>
        <v>0</v>
      </c>
      <c r="M74" s="21"/>
      <c r="N74" s="21"/>
      <c r="O74" s="21">
        <f t="shared" si="2"/>
        <v>0</v>
      </c>
      <c r="P74" s="21"/>
      <c r="Q74" s="55">
        <f t="shared" si="8"/>
        <v>0</v>
      </c>
      <c r="R74" s="21"/>
      <c r="S74" s="21"/>
      <c r="T74" s="21"/>
      <c r="U74" s="22"/>
      <c r="V74" s="52"/>
      <c r="W74" s="21">
        <v>22</v>
      </c>
      <c r="X74" s="21">
        <v>7</v>
      </c>
      <c r="Y74" s="21">
        <f t="shared" ref="Y74:Y90" si="10">T74+W74-X74</f>
        <v>15</v>
      </c>
      <c r="Z74" s="22"/>
      <c r="AA74" s="52"/>
      <c r="AB74" s="53" t="s">
        <v>553</v>
      </c>
    </row>
    <row r="75" spans="1:28" s="53" customFormat="1" x14ac:dyDescent="0.2">
      <c r="A75" s="21">
        <v>69</v>
      </c>
      <c r="B75" s="21" t="s">
        <v>147</v>
      </c>
      <c r="C75" s="21" t="s">
        <v>147</v>
      </c>
      <c r="D75" s="21" t="s">
        <v>550</v>
      </c>
      <c r="E75" s="21"/>
      <c r="F75" s="21"/>
      <c r="G75" s="21" t="s">
        <v>183</v>
      </c>
      <c r="H75" s="21">
        <v>20</v>
      </c>
      <c r="I75" s="21" t="s">
        <v>187</v>
      </c>
      <c r="J75" s="21"/>
      <c r="K75" s="21"/>
      <c r="L75" s="55">
        <f t="shared" si="4"/>
        <v>0</v>
      </c>
      <c r="M75" s="21"/>
      <c r="N75" s="21"/>
      <c r="O75" s="21">
        <f t="shared" si="2"/>
        <v>0</v>
      </c>
      <c r="P75" s="21"/>
      <c r="Q75" s="55">
        <f t="shared" si="8"/>
        <v>0</v>
      </c>
      <c r="R75" s="21"/>
      <c r="S75" s="21"/>
      <c r="T75" s="21"/>
      <c r="U75" s="22"/>
      <c r="V75" s="52"/>
      <c r="W75" s="21">
        <v>12</v>
      </c>
      <c r="X75" s="21">
        <v>8</v>
      </c>
      <c r="Y75" s="21">
        <f t="shared" si="10"/>
        <v>4</v>
      </c>
      <c r="Z75" s="22"/>
      <c r="AA75" s="52"/>
      <c r="AB75" s="53" t="s">
        <v>553</v>
      </c>
    </row>
    <row r="76" spans="1:28" s="58" customFormat="1" x14ac:dyDescent="0.2">
      <c r="A76" s="54">
        <v>70</v>
      </c>
      <c r="B76" s="54"/>
      <c r="C76" s="54"/>
      <c r="D76" s="54" t="s">
        <v>551</v>
      </c>
      <c r="E76" s="54"/>
      <c r="F76" s="54"/>
      <c r="G76" s="54"/>
      <c r="H76" s="54"/>
      <c r="I76" s="54"/>
      <c r="J76" s="54"/>
      <c r="K76" s="54"/>
      <c r="L76" s="55">
        <f t="shared" si="4"/>
        <v>0</v>
      </c>
      <c r="M76" s="54"/>
      <c r="N76" s="54"/>
      <c r="O76" s="54">
        <f t="shared" si="2"/>
        <v>0</v>
      </c>
      <c r="P76" s="54"/>
      <c r="Q76" s="55">
        <f t="shared" si="8"/>
        <v>0</v>
      </c>
      <c r="R76" s="54"/>
      <c r="S76" s="54"/>
      <c r="T76" s="54"/>
      <c r="U76" s="56"/>
      <c r="V76" s="57"/>
      <c r="W76" s="54">
        <v>8</v>
      </c>
      <c r="X76" s="54">
        <v>0</v>
      </c>
      <c r="Y76" s="21">
        <f t="shared" si="10"/>
        <v>8</v>
      </c>
      <c r="Z76" s="56"/>
      <c r="AA76" s="57"/>
      <c r="AB76" s="53" t="s">
        <v>553</v>
      </c>
    </row>
    <row r="77" spans="1:28" x14ac:dyDescent="0.2">
      <c r="A77" s="13">
        <v>71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5"/>
      <c r="M77" s="13"/>
      <c r="N77" s="13"/>
      <c r="O77" s="13"/>
      <c r="P77" s="13"/>
      <c r="Q77" s="15"/>
      <c r="R77" s="13"/>
      <c r="S77" s="13"/>
      <c r="T77" s="13"/>
      <c r="U77" s="14"/>
      <c r="V77" s="51"/>
      <c r="W77" s="13"/>
      <c r="X77" s="13"/>
      <c r="Y77" s="13">
        <f t="shared" si="10"/>
        <v>0</v>
      </c>
      <c r="Z77" s="14"/>
      <c r="AA77" s="51"/>
    </row>
    <row r="78" spans="1:28" x14ac:dyDescent="0.2">
      <c r="A78" s="13">
        <v>72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5"/>
      <c r="M78" s="13"/>
      <c r="N78" s="13"/>
      <c r="O78" s="13"/>
      <c r="P78" s="13"/>
      <c r="Q78" s="15"/>
      <c r="R78" s="13"/>
      <c r="S78" s="13"/>
      <c r="T78" s="13"/>
      <c r="U78" s="14"/>
      <c r="V78" s="51"/>
      <c r="W78" s="13"/>
      <c r="X78" s="13"/>
      <c r="Y78" s="13">
        <f t="shared" si="10"/>
        <v>0</v>
      </c>
      <c r="Z78" s="14"/>
      <c r="AA78" s="51"/>
    </row>
    <row r="79" spans="1:28" x14ac:dyDescent="0.2">
      <c r="A79" s="13">
        <v>73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5"/>
      <c r="M79" s="13"/>
      <c r="N79" s="13"/>
      <c r="O79" s="13"/>
      <c r="P79" s="13"/>
      <c r="Q79" s="15"/>
      <c r="R79" s="13"/>
      <c r="S79" s="13"/>
      <c r="T79" s="13"/>
      <c r="U79" s="14"/>
      <c r="V79" s="51"/>
      <c r="W79" s="13"/>
      <c r="X79" s="13"/>
      <c r="Y79" s="13">
        <f t="shared" si="10"/>
        <v>0</v>
      </c>
      <c r="Z79" s="14"/>
      <c r="AA79" s="51"/>
    </row>
    <row r="80" spans="1:28" x14ac:dyDescent="0.2">
      <c r="A80" s="13">
        <v>74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5"/>
      <c r="M80" s="13"/>
      <c r="N80" s="13"/>
      <c r="O80" s="13"/>
      <c r="P80" s="13"/>
      <c r="Q80" s="15"/>
      <c r="R80" s="13"/>
      <c r="S80" s="13"/>
      <c r="T80" s="13"/>
      <c r="U80" s="14"/>
      <c r="V80" s="51"/>
      <c r="W80" s="13"/>
      <c r="X80" s="13"/>
      <c r="Y80" s="13">
        <f t="shared" si="10"/>
        <v>0</v>
      </c>
      <c r="Z80" s="14"/>
      <c r="AA80" s="51"/>
    </row>
    <row r="81" spans="1:27" x14ac:dyDescent="0.2">
      <c r="A81" s="13">
        <v>75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5"/>
      <c r="M81" s="13"/>
      <c r="N81" s="13"/>
      <c r="O81" s="13"/>
      <c r="P81" s="13"/>
      <c r="Q81" s="15"/>
      <c r="R81" s="13"/>
      <c r="S81" s="13"/>
      <c r="T81" s="13"/>
      <c r="U81" s="14"/>
      <c r="V81" s="51"/>
      <c r="W81" s="13"/>
      <c r="X81" s="13"/>
      <c r="Y81" s="13">
        <f t="shared" si="10"/>
        <v>0</v>
      </c>
      <c r="Z81" s="14"/>
      <c r="AA81" s="51"/>
    </row>
    <row r="82" spans="1:27" x14ac:dyDescent="0.2">
      <c r="A82" s="13">
        <v>76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5"/>
      <c r="M82" s="13"/>
      <c r="N82" s="13"/>
      <c r="O82" s="13"/>
      <c r="P82" s="13"/>
      <c r="Q82" s="15"/>
      <c r="R82" s="13"/>
      <c r="S82" s="13"/>
      <c r="T82" s="13"/>
      <c r="U82" s="14"/>
      <c r="V82" s="51"/>
      <c r="W82" s="13"/>
      <c r="X82" s="13"/>
      <c r="Y82" s="13">
        <f t="shared" si="10"/>
        <v>0</v>
      </c>
      <c r="Z82" s="14"/>
      <c r="AA82" s="51"/>
    </row>
    <row r="83" spans="1:27" x14ac:dyDescent="0.2">
      <c r="A83" s="13">
        <v>77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5"/>
      <c r="M83" s="13"/>
      <c r="N83" s="13"/>
      <c r="O83" s="13"/>
      <c r="P83" s="13"/>
      <c r="Q83" s="15"/>
      <c r="R83" s="13"/>
      <c r="S83" s="13"/>
      <c r="T83" s="13"/>
      <c r="U83" s="14"/>
      <c r="V83" s="51"/>
      <c r="W83" s="13"/>
      <c r="X83" s="13"/>
      <c r="Y83" s="13">
        <f t="shared" si="10"/>
        <v>0</v>
      </c>
      <c r="Z83" s="14"/>
      <c r="AA83" s="51"/>
    </row>
    <row r="84" spans="1:27" x14ac:dyDescent="0.2">
      <c r="A84" s="13">
        <v>78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5"/>
      <c r="M84" s="13"/>
      <c r="N84" s="13"/>
      <c r="O84" s="13"/>
      <c r="P84" s="13"/>
      <c r="Q84" s="15"/>
      <c r="R84" s="13"/>
      <c r="S84" s="13"/>
      <c r="T84" s="13"/>
      <c r="U84" s="14"/>
      <c r="V84" s="51"/>
      <c r="W84" s="13"/>
      <c r="X84" s="13"/>
      <c r="Y84" s="13">
        <f t="shared" si="10"/>
        <v>0</v>
      </c>
      <c r="Z84" s="14"/>
      <c r="AA84" s="51"/>
    </row>
    <row r="85" spans="1:27" x14ac:dyDescent="0.2">
      <c r="A85" s="13">
        <v>79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5"/>
      <c r="M85" s="13"/>
      <c r="N85" s="13"/>
      <c r="O85" s="13"/>
      <c r="P85" s="13"/>
      <c r="Q85" s="15"/>
      <c r="R85" s="13"/>
      <c r="S85" s="13"/>
      <c r="T85" s="13"/>
      <c r="U85" s="14"/>
      <c r="V85" s="51"/>
      <c r="W85" s="13"/>
      <c r="X85" s="13"/>
      <c r="Y85" s="13">
        <f t="shared" si="10"/>
        <v>0</v>
      </c>
      <c r="Z85" s="14"/>
      <c r="AA85" s="51"/>
    </row>
    <row r="86" spans="1:27" x14ac:dyDescent="0.2">
      <c r="A86" s="13">
        <v>80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5"/>
      <c r="M86" s="13"/>
      <c r="N86" s="13"/>
      <c r="O86" s="13"/>
      <c r="P86" s="13"/>
      <c r="Q86" s="15"/>
      <c r="R86" s="13"/>
      <c r="S86" s="13"/>
      <c r="T86" s="13"/>
      <c r="U86" s="14"/>
      <c r="V86" s="51"/>
      <c r="W86" s="13"/>
      <c r="X86" s="13"/>
      <c r="Y86" s="13">
        <f t="shared" si="10"/>
        <v>0</v>
      </c>
      <c r="Z86" s="14"/>
      <c r="AA86" s="51"/>
    </row>
    <row r="87" spans="1:27" x14ac:dyDescent="0.2">
      <c r="A87" s="13">
        <v>81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5"/>
      <c r="M87" s="13"/>
      <c r="N87" s="13"/>
      <c r="O87" s="13"/>
      <c r="P87" s="13"/>
      <c r="Q87" s="15"/>
      <c r="R87" s="13"/>
      <c r="S87" s="13"/>
      <c r="T87" s="13"/>
      <c r="U87" s="14"/>
      <c r="V87" s="51"/>
      <c r="W87" s="13"/>
      <c r="X87" s="13"/>
      <c r="Y87" s="13">
        <f t="shared" si="10"/>
        <v>0</v>
      </c>
      <c r="Z87" s="14"/>
      <c r="AA87" s="51"/>
    </row>
    <row r="88" spans="1:27" x14ac:dyDescent="0.2">
      <c r="A88" s="13">
        <v>82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5"/>
      <c r="M88" s="13"/>
      <c r="N88" s="13"/>
      <c r="O88" s="13"/>
      <c r="P88" s="13"/>
      <c r="Q88" s="15"/>
      <c r="R88" s="13"/>
      <c r="S88" s="13"/>
      <c r="T88" s="13"/>
      <c r="U88" s="14"/>
      <c r="V88" s="51"/>
      <c r="W88" s="13"/>
      <c r="X88" s="13"/>
      <c r="Y88" s="13">
        <f t="shared" si="10"/>
        <v>0</v>
      </c>
      <c r="Z88" s="14"/>
      <c r="AA88" s="51"/>
    </row>
    <row r="89" spans="1:27" x14ac:dyDescent="0.2">
      <c r="A89" s="13">
        <v>83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5">
        <f t="shared" si="4"/>
        <v>0</v>
      </c>
      <c r="M89" s="13"/>
      <c r="N89" s="13"/>
      <c r="O89" s="13">
        <f t="shared" si="2"/>
        <v>0</v>
      </c>
      <c r="P89" s="13"/>
      <c r="Q89" s="15">
        <f t="shared" si="8"/>
        <v>0</v>
      </c>
      <c r="R89" s="13"/>
      <c r="S89" s="13"/>
      <c r="T89" s="13"/>
      <c r="U89" s="14"/>
      <c r="V89" s="51"/>
      <c r="W89" s="13"/>
      <c r="X89" s="13"/>
      <c r="Y89" s="13">
        <f t="shared" si="10"/>
        <v>0</v>
      </c>
      <c r="Z89" s="14"/>
      <c r="AA89" s="51"/>
    </row>
    <row r="90" spans="1:27" x14ac:dyDescent="0.2">
      <c r="A90" s="13">
        <v>84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5">
        <f t="shared" si="4"/>
        <v>0</v>
      </c>
      <c r="M90" s="13"/>
      <c r="N90" s="13"/>
      <c r="O90" s="13">
        <f t="shared" si="2"/>
        <v>0</v>
      </c>
      <c r="P90" s="13"/>
      <c r="Q90" s="15">
        <f t="shared" si="8"/>
        <v>0</v>
      </c>
      <c r="R90" s="13"/>
      <c r="S90" s="13"/>
      <c r="T90" s="13"/>
      <c r="U90" s="14"/>
      <c r="V90" s="51"/>
      <c r="W90" s="13"/>
      <c r="X90" s="13"/>
      <c r="Y90" s="13">
        <f t="shared" si="10"/>
        <v>0</v>
      </c>
      <c r="Z90" s="14"/>
      <c r="AA90" s="51"/>
    </row>
    <row r="92" spans="1:27" x14ac:dyDescent="0.2">
      <c r="V92" s="9">
        <v>6111139149.8000002</v>
      </c>
      <c r="AA92" s="9" t="s">
        <v>554</v>
      </c>
    </row>
    <row r="93" spans="1:27" x14ac:dyDescent="0.2">
      <c r="V93" s="24">
        <f>V5</f>
        <v>2643334397.4099998</v>
      </c>
      <c r="AA93" s="24">
        <f>AA5</f>
        <v>1730121550.55</v>
      </c>
    </row>
    <row r="94" spans="1:27" x14ac:dyDescent="0.2">
      <c r="V94" s="9">
        <f>V92-V93</f>
        <v>3467804752.3900003</v>
      </c>
      <c r="AA94" s="9" t="e">
        <f>AA92-AA93</f>
        <v>#VALUE!</v>
      </c>
    </row>
  </sheetData>
  <autoFilter ref="A6:V90" xr:uid="{C4119EDB-1AFD-47E9-A2FB-5F27BA9AD35F}">
    <filterColumn colId="12" showButton="0"/>
    <filterColumn colId="17" showButton="0"/>
  </autoFilter>
  <mergeCells count="20">
    <mergeCell ref="Z6:Z7"/>
    <mergeCell ref="AA6:AA7"/>
    <mergeCell ref="G6:G7"/>
    <mergeCell ref="A6:A7"/>
    <mergeCell ref="C6:C7"/>
    <mergeCell ref="B6:B7"/>
    <mergeCell ref="D6:D7"/>
    <mergeCell ref="F6:F7"/>
    <mergeCell ref="E6:E7"/>
    <mergeCell ref="V6:V7"/>
    <mergeCell ref="H6:H7"/>
    <mergeCell ref="I6:I7"/>
    <mergeCell ref="R6:S6"/>
    <mergeCell ref="U6:U7"/>
    <mergeCell ref="M6:N6"/>
    <mergeCell ref="K6:K7"/>
    <mergeCell ref="L6:L7"/>
    <mergeCell ref="P6:P7"/>
    <mergeCell ref="Q6:Q7"/>
    <mergeCell ref="W6:X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C6E2-CE8F-492D-A211-8D2B4C37ABE1}">
  <sheetPr codeName="Sheet4"/>
  <dimension ref="C4:AA50"/>
  <sheetViews>
    <sheetView topLeftCell="A13" workbookViewId="0">
      <selection activeCell="E13" sqref="E13"/>
    </sheetView>
  </sheetViews>
  <sheetFormatPr defaultRowHeight="15" x14ac:dyDescent="0.25"/>
  <cols>
    <col min="1" max="2" width="1" customWidth="1"/>
    <col min="3" max="3" width="79.85546875" bestFit="1" customWidth="1"/>
    <col min="4" max="4" width="79.85546875" customWidth="1"/>
    <col min="5" max="6" width="17.7109375" customWidth="1"/>
    <col min="7" max="7" width="10" bestFit="1" customWidth="1"/>
    <col min="8" max="8" width="9.7109375" bestFit="1" customWidth="1"/>
  </cols>
  <sheetData>
    <row r="4" spans="3:8" x14ac:dyDescent="0.25">
      <c r="E4" s="2">
        <v>45169</v>
      </c>
      <c r="F4" s="2">
        <v>45199</v>
      </c>
      <c r="G4" s="2"/>
      <c r="H4" s="2"/>
    </row>
    <row r="5" spans="3:8" x14ac:dyDescent="0.25">
      <c r="C5" t="s">
        <v>206</v>
      </c>
      <c r="E5" s="1">
        <f>'persediaan bahan baku'!L5</f>
        <v>2455277090.949173</v>
      </c>
      <c r="F5" s="6">
        <f>E11</f>
        <v>1988449946.8687644</v>
      </c>
    </row>
    <row r="6" spans="3:8" x14ac:dyDescent="0.25">
      <c r="C6" t="s">
        <v>214</v>
      </c>
      <c r="E6" s="1">
        <v>0</v>
      </c>
    </row>
    <row r="7" spans="3:8" x14ac:dyDescent="0.25">
      <c r="C7" t="s">
        <v>207</v>
      </c>
      <c r="E7" s="1">
        <f>'persediaan barang jadi '!L5</f>
        <v>1453160407.1399999</v>
      </c>
      <c r="F7" s="6">
        <f>E13</f>
        <v>1271566590.2</v>
      </c>
    </row>
    <row r="8" spans="3:8" x14ac:dyDescent="0.25">
      <c r="C8" t="s">
        <v>208</v>
      </c>
      <c r="E8" s="1">
        <v>0</v>
      </c>
    </row>
    <row r="9" spans="3:8" x14ac:dyDescent="0.25">
      <c r="C9" t="s">
        <v>209</v>
      </c>
      <c r="E9" s="1">
        <v>0</v>
      </c>
    </row>
    <row r="10" spans="3:8" x14ac:dyDescent="0.25">
      <c r="C10" t="s">
        <v>210</v>
      </c>
      <c r="E10" s="1">
        <v>102481386</v>
      </c>
    </row>
    <row r="11" spans="3:8" x14ac:dyDescent="0.25">
      <c r="C11" t="s">
        <v>211</v>
      </c>
      <c r="E11" s="1">
        <f>'persediaan bahan baku'!Q5</f>
        <v>1988449946.8687644</v>
      </c>
    </row>
    <row r="12" spans="3:8" x14ac:dyDescent="0.25">
      <c r="C12" t="s">
        <v>212</v>
      </c>
      <c r="E12" s="1">
        <v>0</v>
      </c>
    </row>
    <row r="13" spans="3:8" x14ac:dyDescent="0.25">
      <c r="C13" t="s">
        <v>213</v>
      </c>
      <c r="E13" s="1">
        <f>'persediaan barang jadi '!Q5</f>
        <v>1271566590.2</v>
      </c>
    </row>
    <row r="14" spans="3:8" x14ac:dyDescent="0.25">
      <c r="C14" t="s">
        <v>217</v>
      </c>
      <c r="E14" s="1">
        <v>119548299</v>
      </c>
    </row>
    <row r="16" spans="3:8" x14ac:dyDescent="0.25">
      <c r="C16" t="s">
        <v>197</v>
      </c>
      <c r="E16" s="1"/>
    </row>
    <row r="17" spans="3:5" x14ac:dyDescent="0.25">
      <c r="E17" s="1"/>
    </row>
    <row r="18" spans="3:5" x14ac:dyDescent="0.25">
      <c r="C18" t="s">
        <v>198</v>
      </c>
      <c r="E18" s="1"/>
    </row>
    <row r="19" spans="3:5" x14ac:dyDescent="0.25">
      <c r="E19" s="1"/>
    </row>
    <row r="20" spans="3:5" x14ac:dyDescent="0.25">
      <c r="C20" t="s">
        <v>199</v>
      </c>
      <c r="E20" s="1"/>
    </row>
    <row r="21" spans="3:5" x14ac:dyDescent="0.25">
      <c r="E21" s="1"/>
    </row>
    <row r="22" spans="3:5" x14ac:dyDescent="0.25">
      <c r="E22" s="1"/>
    </row>
    <row r="23" spans="3:5" x14ac:dyDescent="0.25">
      <c r="C23" t="s">
        <v>228</v>
      </c>
      <c r="D23" t="s">
        <v>215</v>
      </c>
      <c r="E23" s="1">
        <f>E5+E8-E11</f>
        <v>466827144.08040857</v>
      </c>
    </row>
    <row r="24" spans="3:5" x14ac:dyDescent="0.25">
      <c r="E24" s="1"/>
    </row>
    <row r="25" spans="3:5" x14ac:dyDescent="0.25">
      <c r="C25" t="s">
        <v>200</v>
      </c>
      <c r="E25" s="1"/>
    </row>
    <row r="26" spans="3:5" x14ac:dyDescent="0.25">
      <c r="E26" s="1"/>
    </row>
    <row r="27" spans="3:5" x14ac:dyDescent="0.25">
      <c r="C27" t="s">
        <v>201</v>
      </c>
      <c r="E27" s="1">
        <f>E10+E14+E23</f>
        <v>688856829.08040857</v>
      </c>
    </row>
    <row r="28" spans="3:5" x14ac:dyDescent="0.25">
      <c r="E28" s="1"/>
    </row>
    <row r="29" spans="3:5" x14ac:dyDescent="0.25">
      <c r="E29" s="1"/>
    </row>
    <row r="30" spans="3:5" x14ac:dyDescent="0.25">
      <c r="E30" s="1"/>
    </row>
    <row r="31" spans="3:5" x14ac:dyDescent="0.25">
      <c r="C31" t="s">
        <v>229</v>
      </c>
      <c r="D31" t="s">
        <v>216</v>
      </c>
      <c r="E31" s="1">
        <f>E27</f>
        <v>688856829.08040857</v>
      </c>
    </row>
    <row r="32" spans="3:5" x14ac:dyDescent="0.25">
      <c r="E32" s="1"/>
    </row>
    <row r="33" spans="3:5" x14ac:dyDescent="0.25">
      <c r="C33" t="s">
        <v>202</v>
      </c>
      <c r="E33" s="1"/>
    </row>
    <row r="34" spans="3:5" x14ac:dyDescent="0.25">
      <c r="E34" s="1"/>
    </row>
    <row r="35" spans="3:5" x14ac:dyDescent="0.25">
      <c r="C35" t="s">
        <v>203</v>
      </c>
      <c r="E35" s="1"/>
    </row>
    <row r="36" spans="3:5" x14ac:dyDescent="0.25">
      <c r="E36" s="1"/>
    </row>
    <row r="37" spans="3:5" x14ac:dyDescent="0.25">
      <c r="E37" s="1"/>
    </row>
    <row r="38" spans="3:5" x14ac:dyDescent="0.25">
      <c r="E38" s="1"/>
    </row>
    <row r="39" spans="3:5" x14ac:dyDescent="0.25">
      <c r="C39" t="s">
        <v>230</v>
      </c>
      <c r="D39" t="s">
        <v>218</v>
      </c>
      <c r="E39" s="1">
        <f>E31</f>
        <v>688856829.08040857</v>
      </c>
    </row>
    <row r="40" spans="3:5" x14ac:dyDescent="0.25">
      <c r="E40" s="1"/>
    </row>
    <row r="41" spans="3:5" x14ac:dyDescent="0.25">
      <c r="C41" t="s">
        <v>204</v>
      </c>
      <c r="E41" s="1"/>
    </row>
    <row r="42" spans="3:5" x14ac:dyDescent="0.25">
      <c r="E42" s="1"/>
    </row>
    <row r="43" spans="3:5" x14ac:dyDescent="0.25">
      <c r="C43" t="s">
        <v>205</v>
      </c>
      <c r="E43" s="1">
        <f>E39+E7-E13</f>
        <v>870450646.02040839</v>
      </c>
    </row>
    <row r="44" spans="3:5" x14ac:dyDescent="0.25">
      <c r="E44" s="1"/>
    </row>
    <row r="45" spans="3:5" x14ac:dyDescent="0.25">
      <c r="E45" s="1"/>
    </row>
    <row r="46" spans="3:5" x14ac:dyDescent="0.25">
      <c r="E46" s="1"/>
    </row>
    <row r="47" spans="3:5" x14ac:dyDescent="0.25">
      <c r="C47" t="s">
        <v>231</v>
      </c>
      <c r="E47" s="1"/>
    </row>
    <row r="48" spans="3:5" x14ac:dyDescent="0.25">
      <c r="E48" s="1"/>
    </row>
    <row r="49" spans="3:27" s="5" customFormat="1" x14ac:dyDescent="0.25">
      <c r="C49" s="3" t="s">
        <v>232</v>
      </c>
      <c r="D49" s="3" t="s">
        <v>219</v>
      </c>
      <c r="E49" s="4">
        <f>E39+E7-E13</f>
        <v>870450646.02040839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3:27" x14ac:dyDescent="0.25">
      <c r="E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 hpp</vt:lpstr>
      <vt:lpstr>persediaan bahan baku</vt:lpstr>
      <vt:lpstr>persediaan barang jadi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 Gusana</dc:creator>
  <cp:lastModifiedBy>03 Gusana</cp:lastModifiedBy>
  <dcterms:created xsi:type="dcterms:W3CDTF">2023-10-02T02:59:47Z</dcterms:created>
  <dcterms:modified xsi:type="dcterms:W3CDTF">2023-11-14T10:08:45Z</dcterms:modified>
</cp:coreProperties>
</file>