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3F626C1-B689-432C-85D5-12AF1B530794}" xr6:coauthVersionLast="47" xr6:coauthVersionMax="47" xr10:uidLastSave="{00000000-0000-0000-0000-000000000000}"/>
  <bookViews>
    <workbookView xWindow="2124" yWindow="2124" windowWidth="17280" windowHeight="9420" xr2:uid="{3EE6A75F-0B39-41B9-BCF3-79BD36E1AB28}"/>
  </bookViews>
  <sheets>
    <sheet name="Main" sheetId="2" r:id="rId1"/>
    <sheet name="Summary-YTD" sheetId="5" r:id="rId2"/>
    <sheet name="Summary-FEB" sheetId="1" r:id="rId3"/>
    <sheet name="Rerolling" sheetId="3" r:id="rId4"/>
    <sheet name="HoldQC" sheetId="4" r:id="rId5"/>
  </sheets>
  <definedNames>
    <definedName name="_xlnm._FilterDatabase" localSheetId="0" hidden="1">Main!$B$3:$P$240</definedName>
    <definedName name="_xlnm._FilterDatabase" localSheetId="3" hidden="1">Rerolling!$B$3:$N$7</definedName>
    <definedName name="_xlnm.Print_Area" localSheetId="0">Main!$B$1:$P$435</definedName>
    <definedName name="_xlnm.Print_Area" localSheetId="1">'Summary-YTD'!#REF!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5" l="1"/>
  <c r="R52" i="5" s="1"/>
  <c r="G49" i="5"/>
  <c r="G36" i="5"/>
  <c r="R36" i="5" s="1"/>
  <c r="G34" i="5"/>
  <c r="G33" i="5"/>
  <c r="G26" i="5"/>
  <c r="G51" i="5" s="1"/>
  <c r="G25" i="5"/>
  <c r="G10" i="5"/>
  <c r="G11" i="5" s="1"/>
  <c r="G9" i="5"/>
  <c r="G35" i="5"/>
  <c r="G28" i="5"/>
  <c r="G27" i="5"/>
  <c r="R21" i="5"/>
  <c r="G12" i="5"/>
  <c r="G8" i="5"/>
  <c r="G7" i="5"/>
  <c r="G5" i="5"/>
  <c r="G6" i="5"/>
  <c r="Q51" i="5"/>
  <c r="P51" i="5"/>
  <c r="O51" i="5"/>
  <c r="N51" i="5"/>
  <c r="M51" i="5"/>
  <c r="L51" i="5"/>
  <c r="K51" i="5"/>
  <c r="J51" i="5"/>
  <c r="I51" i="5"/>
  <c r="Q50" i="5"/>
  <c r="P50" i="5"/>
  <c r="O50" i="5"/>
  <c r="N50" i="5"/>
  <c r="M50" i="5"/>
  <c r="L50" i="5"/>
  <c r="K50" i="5"/>
  <c r="J50" i="5"/>
  <c r="I50" i="5"/>
  <c r="D49" i="5"/>
  <c r="E49" i="5" s="1"/>
  <c r="R48" i="5"/>
  <c r="R46" i="5"/>
  <c r="R45" i="5"/>
  <c r="R44" i="5"/>
  <c r="R42" i="5"/>
  <c r="R40" i="5"/>
  <c r="R38" i="5"/>
  <c r="R34" i="5"/>
  <c r="R32" i="5"/>
  <c r="R30" i="5"/>
  <c r="R28" i="5"/>
  <c r="R26" i="5"/>
  <c r="R24" i="5"/>
  <c r="R22" i="5"/>
  <c r="R20" i="5"/>
  <c r="R18" i="5"/>
  <c r="R17" i="5"/>
  <c r="R19" i="5" s="1"/>
  <c r="R16" i="5"/>
  <c r="R14" i="5"/>
  <c r="R12" i="5"/>
  <c r="R10" i="5"/>
  <c r="R8" i="5"/>
  <c r="R6" i="5"/>
  <c r="R5" i="5"/>
  <c r="F50" i="5"/>
  <c r="D17" i="1"/>
  <c r="E17" i="1"/>
  <c r="F17" i="1"/>
  <c r="G17" i="1"/>
  <c r="H17" i="1"/>
  <c r="C17" i="1"/>
  <c r="I13" i="1"/>
  <c r="K16" i="4"/>
  <c r="M9" i="3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O243" i="2"/>
  <c r="N243" i="2"/>
  <c r="M243" i="2"/>
  <c r="L243" i="2"/>
  <c r="J243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K161" i="2"/>
  <c r="K243" i="2" s="1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R11" i="2"/>
  <c r="P11" i="2"/>
  <c r="AD11" i="2" s="1"/>
  <c r="R10" i="2"/>
  <c r="P10" i="2"/>
  <c r="R9" i="2"/>
  <c r="P9" i="2"/>
  <c r="AD9" i="2" s="1"/>
  <c r="R8" i="2"/>
  <c r="P8" i="2"/>
  <c r="AD8" i="2" s="1"/>
  <c r="R7" i="2"/>
  <c r="P7" i="2"/>
  <c r="AD7" i="2" s="1"/>
  <c r="R6" i="2"/>
  <c r="P6" i="2"/>
  <c r="AD6" i="2" s="1"/>
  <c r="R5" i="2"/>
  <c r="Q5" i="2"/>
  <c r="P5" i="2"/>
  <c r="AD5" i="2" s="1"/>
  <c r="AV4" i="2"/>
  <c r="AU4" i="2"/>
  <c r="AC4" i="2"/>
  <c r="Z4" i="2"/>
  <c r="X4" i="2"/>
  <c r="AE4" i="2" s="1"/>
  <c r="V4" i="2"/>
  <c r="U4" i="2"/>
  <c r="AB4" i="2" s="1"/>
  <c r="T4" i="2"/>
  <c r="AA4" i="2" s="1"/>
  <c r="S4" i="2"/>
  <c r="R4" i="2"/>
  <c r="Y4" i="2" s="1"/>
  <c r="AF4" i="2" s="1"/>
  <c r="P4" i="2"/>
  <c r="K27" i="1"/>
  <c r="K26" i="1"/>
  <c r="K28" i="1" s="1"/>
  <c r="I25" i="1"/>
  <c r="I21" i="1"/>
  <c r="H21" i="1"/>
  <c r="G21" i="1"/>
  <c r="F21" i="1"/>
  <c r="E21" i="1"/>
  <c r="D21" i="1"/>
  <c r="C21" i="1"/>
  <c r="I17" i="1"/>
  <c r="I15" i="1"/>
  <c r="I11" i="1"/>
  <c r="H5" i="1"/>
  <c r="H27" i="1" s="1"/>
  <c r="H28" i="1" s="1"/>
  <c r="G5" i="1"/>
  <c r="G27" i="1" s="1"/>
  <c r="G28" i="1" s="1"/>
  <c r="F5" i="1"/>
  <c r="F27" i="1" s="1"/>
  <c r="F28" i="1" s="1"/>
  <c r="E5" i="1"/>
  <c r="E27" i="1" s="1"/>
  <c r="E28" i="1" s="1"/>
  <c r="D5" i="1"/>
  <c r="D27" i="1" s="1"/>
  <c r="D28" i="1" s="1"/>
  <c r="R13" i="5" l="1"/>
  <c r="R15" i="5" s="1"/>
  <c r="R29" i="5"/>
  <c r="R41" i="5"/>
  <c r="G50" i="5"/>
  <c r="R50" i="5" s="1"/>
  <c r="R9" i="5"/>
  <c r="R11" i="5" s="1"/>
  <c r="R25" i="5"/>
  <c r="R37" i="5"/>
  <c r="R7" i="5"/>
  <c r="R33" i="5"/>
  <c r="R35" i="5" s="1"/>
  <c r="F51" i="5"/>
  <c r="R51" i="5" s="1"/>
  <c r="C5" i="1"/>
  <c r="C27" i="1" s="1"/>
  <c r="C28" i="1" s="1"/>
  <c r="B5" i="1"/>
  <c r="B27" i="1" s="1"/>
  <c r="B28" i="1" s="1"/>
  <c r="D7" i="1"/>
  <c r="H7" i="1"/>
  <c r="E7" i="1"/>
  <c r="F7" i="1"/>
  <c r="G7" i="1"/>
  <c r="I7" i="1"/>
  <c r="C7" i="1"/>
  <c r="J434" i="2"/>
  <c r="M249" i="2"/>
  <c r="P243" i="2"/>
  <c r="P161" i="2"/>
  <c r="W4" i="2"/>
  <c r="AD4" i="2" s="1"/>
  <c r="F49" i="5" l="1"/>
  <c r="R49" i="5"/>
  <c r="D9" i="1"/>
  <c r="H9" i="1"/>
  <c r="E9" i="1"/>
  <c r="F9" i="1"/>
  <c r="G9" i="1"/>
  <c r="C9" i="1"/>
  <c r="I9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R444" authorId="0" shapeId="0" xr:uid="{A2D30FFA-59B9-424B-AEAA-2F855F7AE68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49" authorId="0" shapeId="0" xr:uid="{F155825A-40E4-46B5-B141-D4501B34275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R450" authorId="0" shapeId="0" xr:uid="{61D99D59-11AE-409F-862E-019996BB119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80" authorId="0" shapeId="0" xr:uid="{885B3497-797F-4AB8-9A0D-8E799E8525E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81" authorId="0" shapeId="0" xr:uid="{45C6A3B2-E00B-4490-B4D9-BAFE2717E19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82" authorId="0" shapeId="0" xr:uid="{B42C946C-DAFB-4089-921E-00D0F34F025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R486" authorId="0" shapeId="0" xr:uid="{EB8A6100-6915-44D6-BAE1-9A2A24453E0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488" authorId="0" shapeId="0" xr:uid="{6F4458E3-2116-4D84-8084-80CFB5AA7F2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07" authorId="0" shapeId="0" xr:uid="{5A394EEF-B9E5-4E9F-B5E5-C18D8743771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19" authorId="0" shapeId="0" xr:uid="{8FCEA9DB-A94D-4F49-9DFD-8DA0A655293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24" authorId="0" shapeId="0" xr:uid="{39F0CEBF-849A-4819-8EFE-D6460F89704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29" authorId="0" shapeId="0" xr:uid="{9D647608-E6F8-4089-98B7-CA5C2F8C902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R533" authorId="0" shapeId="0" xr:uid="{B8E62D4B-B35A-46F2-806A-1A1741B2754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-B1
</t>
        </r>
      </text>
    </comment>
    <comment ref="S550" authorId="0" shapeId="0" xr:uid="{20918C4B-5EE3-464A-8662-D2FBFFAD755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-C1-C6
</t>
        </r>
      </text>
    </comment>
  </commentList>
</comments>
</file>

<file path=xl/sharedStrings.xml><?xml version="1.0" encoding="utf-8"?>
<sst xmlns="http://schemas.openxmlformats.org/spreadsheetml/2006/main" count="1873" uniqueCount="937">
  <si>
    <r>
      <t xml:space="preserve">QUALITY YIELD REPORT - </t>
    </r>
    <r>
      <rPr>
        <i/>
        <sz val="18"/>
        <color rgb="FF0000FF"/>
        <rFont val="Arial Black"/>
        <family val="2"/>
      </rPr>
      <t>FEBRUARY 2022</t>
    </r>
  </si>
  <si>
    <t>RM/ Incoming</t>
  </si>
  <si>
    <t>Prime SLT</t>
  </si>
  <si>
    <t>Secondary</t>
  </si>
  <si>
    <t>BabyCoil</t>
  </si>
  <si>
    <t>Scrap</t>
  </si>
  <si>
    <t>SS</t>
  </si>
  <si>
    <t>Weighing Balance</t>
  </si>
  <si>
    <t>Total Yield</t>
  </si>
  <si>
    <t>Re-Rolling</t>
  </si>
  <si>
    <t>Total</t>
  </si>
  <si>
    <t>RR</t>
  </si>
  <si>
    <t>Rolling</t>
  </si>
  <si>
    <t>304L</t>
  </si>
  <si>
    <t>316L</t>
  </si>
  <si>
    <t>409L</t>
  </si>
  <si>
    <t>J1</t>
  </si>
  <si>
    <t>J2</t>
  </si>
  <si>
    <t>J3</t>
  </si>
  <si>
    <t>J4</t>
  </si>
  <si>
    <t>Total Rolling</t>
  </si>
  <si>
    <t>CEK</t>
  </si>
  <si>
    <t>Total RR</t>
  </si>
  <si>
    <t>CROSS CHECK</t>
  </si>
  <si>
    <t>% RR</t>
  </si>
  <si>
    <r>
      <rPr>
        <sz val="18"/>
        <color theme="4" tint="-0.249977111117893"/>
        <rFont val="Arial Black"/>
        <family val="2"/>
      </rPr>
      <t xml:space="preserve">QUALITY YIELD REPORT - </t>
    </r>
    <r>
      <rPr>
        <i/>
        <sz val="18"/>
        <color rgb="FF0000FF"/>
        <rFont val="Arial Black"/>
        <family val="2"/>
      </rPr>
      <t>FEBRUARY 2022</t>
    </r>
  </si>
  <si>
    <t>Seq.
No.</t>
  </si>
  <si>
    <t>Lot</t>
  </si>
  <si>
    <t>Coil Number</t>
  </si>
  <si>
    <t>Mother Coil</t>
  </si>
  <si>
    <t>Grade</t>
  </si>
  <si>
    <t>Finish</t>
  </si>
  <si>
    <t>Thickness</t>
  </si>
  <si>
    <t>Width</t>
  </si>
  <si>
    <t>Material Processed</t>
  </si>
  <si>
    <t>PRIME (SLT)</t>
  </si>
  <si>
    <t>KW2</t>
  </si>
  <si>
    <t>Coil Individual Yield</t>
  </si>
  <si>
    <t>TOTAL
PRIME</t>
  </si>
  <si>
    <t>LTI-GI306501A+B+C+D</t>
  </si>
  <si>
    <t>LTI-GI306501</t>
  </si>
  <si>
    <t>2B</t>
  </si>
  <si>
    <t>TI-TS303881</t>
  </si>
  <si>
    <t>OK</t>
  </si>
  <si>
    <t>LTI-GI306396A+B+C</t>
  </si>
  <si>
    <t>LTI-GI306396</t>
  </si>
  <si>
    <t>BC000001</t>
  </si>
  <si>
    <t>TI-GI306141C+D</t>
  </si>
  <si>
    <t>TI-GI306141</t>
  </si>
  <si>
    <t>TI-GI306468A+B+C+D</t>
  </si>
  <si>
    <t>TI-GI306468</t>
  </si>
  <si>
    <t>LTI-TS301687</t>
  </si>
  <si>
    <t>LTI-GI306395A+B</t>
  </si>
  <si>
    <t>LTI-GI306395</t>
  </si>
  <si>
    <t>LTI-TS304228A10.1-2</t>
  </si>
  <si>
    <t>LTI-TS304228</t>
  </si>
  <si>
    <t>TI-TS304132B10.1-2</t>
  </si>
  <si>
    <t>TI-TS304132</t>
  </si>
  <si>
    <t>TI-TS303895B2.10.1-2</t>
  </si>
  <si>
    <t>TI-TS303895</t>
  </si>
  <si>
    <t>LTI-TS304166A1.10.1-2</t>
  </si>
  <si>
    <t>LTI-TS304166</t>
  </si>
  <si>
    <t>VD301073A7</t>
  </si>
  <si>
    <t>VD301073</t>
  </si>
  <si>
    <t>VD300969A7</t>
  </si>
  <si>
    <t>VD300969</t>
  </si>
  <si>
    <t>VD301022B7</t>
  </si>
  <si>
    <t>VD301022</t>
  </si>
  <si>
    <t>VD301020A7</t>
  </si>
  <si>
    <t>VD301020</t>
  </si>
  <si>
    <t>TI-TS303786A7</t>
  </si>
  <si>
    <t>TI-TS303786</t>
  </si>
  <si>
    <t>TI-TS303839A7</t>
  </si>
  <si>
    <t>TI-TS303839</t>
  </si>
  <si>
    <t>LTI-TS303907A7</t>
  </si>
  <si>
    <t>LTI-TS303907</t>
  </si>
  <si>
    <t>VD301048A7</t>
  </si>
  <si>
    <t>VD301048</t>
  </si>
  <si>
    <t>VD300962B7</t>
  </si>
  <si>
    <t>VD300962</t>
  </si>
  <si>
    <t>XG203404A2.1-2</t>
  </si>
  <si>
    <t>XG203404</t>
  </si>
  <si>
    <t>TI-GI304658B5</t>
  </si>
  <si>
    <t>TI-GI304658</t>
  </si>
  <si>
    <t>304/304L</t>
  </si>
  <si>
    <t>LTI-GI306360A+B</t>
  </si>
  <si>
    <t>LTI-GI306360</t>
  </si>
  <si>
    <t>LTI-GI306497A+B</t>
  </si>
  <si>
    <t>LTI-GI306497</t>
  </si>
  <si>
    <t>TI-GI306388A1-7+B1-7</t>
  </si>
  <si>
    <t>TI-GI306388</t>
  </si>
  <si>
    <t>EM204703A1-5+B1-5</t>
  </si>
  <si>
    <t>EM204703</t>
  </si>
  <si>
    <t>EM204724A1-4+B1-4</t>
  </si>
  <si>
    <t>EM204724</t>
  </si>
  <si>
    <t>EM204304A1-4+B1-4</t>
  </si>
  <si>
    <t>EM204304</t>
  </si>
  <si>
    <t>TI-GI306407A1-7+B1-7</t>
  </si>
  <si>
    <t>TI-GI306407</t>
  </si>
  <si>
    <t>LTI-GI306633A2</t>
  </si>
  <si>
    <t>LTI-GI306633</t>
  </si>
  <si>
    <t>LTI-GI306524A1-5+B1-5</t>
  </si>
  <si>
    <t>LTI-GI306524</t>
  </si>
  <si>
    <t>LTI-GI306279A+B</t>
  </si>
  <si>
    <t>LTI-GI306279</t>
  </si>
  <si>
    <t>LTI-GI306556A+B</t>
  </si>
  <si>
    <t>LTI-GI306556</t>
  </si>
  <si>
    <t>LTI-GI306539A+B</t>
  </si>
  <si>
    <t>LTI-GI306539</t>
  </si>
  <si>
    <t>GU204461A1-5+B1-5</t>
  </si>
  <si>
    <t>GU204461</t>
  </si>
  <si>
    <t>HK204580A1-5+B1-5</t>
  </si>
  <si>
    <t>HK204580</t>
  </si>
  <si>
    <t>HK204647A1-5+B1-5</t>
  </si>
  <si>
    <t>HK204647</t>
  </si>
  <si>
    <t>GU204464A1-5+B1-5</t>
  </si>
  <si>
    <t>GU204464</t>
  </si>
  <si>
    <t>LTI-GI306443A+B</t>
  </si>
  <si>
    <t>LTI-GI306443</t>
  </si>
  <si>
    <t>LTI-GI306544A+B</t>
  </si>
  <si>
    <t>LTI-GI306544</t>
  </si>
  <si>
    <t>LTI-GI306475A+B</t>
  </si>
  <si>
    <t>LTI-GI306475</t>
  </si>
  <si>
    <t>LTI-GI306566A+B</t>
  </si>
  <si>
    <t>LTI-GI306566</t>
  </si>
  <si>
    <t>LTI-GI306560A+B</t>
  </si>
  <si>
    <t>LTI-GI306560</t>
  </si>
  <si>
    <t>LTI-GI306565A+B</t>
  </si>
  <si>
    <t>LTI-GI306565</t>
  </si>
  <si>
    <t>LTI-GI306505B+C</t>
  </si>
  <si>
    <t>LTI-GI306505</t>
  </si>
  <si>
    <t>LTI-GI306586A</t>
  </si>
  <si>
    <t>LTI-GI306586</t>
  </si>
  <si>
    <t>HK204371A1-4+B1-4</t>
  </si>
  <si>
    <t>HK204371</t>
  </si>
  <si>
    <t>GU204439A1-5+B1-5</t>
  </si>
  <si>
    <t>GU204439</t>
  </si>
  <si>
    <t>GU204490A1-5+B1-5</t>
  </si>
  <si>
    <t>GU204490</t>
  </si>
  <si>
    <t>GU204456A1-5+B1-5</t>
  </si>
  <si>
    <t>GU204456</t>
  </si>
  <si>
    <t>HK204400B1-5</t>
  </si>
  <si>
    <t>HK204400</t>
  </si>
  <si>
    <t>LTI-GI306094A</t>
  </si>
  <si>
    <t>LTI-GI306094</t>
  </si>
  <si>
    <t>LTI-GI306077A+B</t>
  </si>
  <si>
    <t>LTI-GI306077</t>
  </si>
  <si>
    <t>HK204388B1-5+C1-5</t>
  </si>
  <si>
    <t>HK204388</t>
  </si>
  <si>
    <t>HK204374A1-5+B1-5</t>
  </si>
  <si>
    <t>HK204374</t>
  </si>
  <si>
    <t>HK204340A1-5+B1-5</t>
  </si>
  <si>
    <t>HK204340</t>
  </si>
  <si>
    <t>LTI-GI306157A+B</t>
  </si>
  <si>
    <t>LTI-GI306157</t>
  </si>
  <si>
    <t>LTI-GI306121A+B</t>
  </si>
  <si>
    <t>LTI-GI306121</t>
  </si>
  <si>
    <t>LTI-GI306183A+B</t>
  </si>
  <si>
    <t>LTI-GI306183</t>
  </si>
  <si>
    <t>LTI-GI306558A+B</t>
  </si>
  <si>
    <t>LTI-GI306558</t>
  </si>
  <si>
    <t>LTI-GI306474A+B</t>
  </si>
  <si>
    <t>LTI-GI306474</t>
  </si>
  <si>
    <t>LTI-GI306562A+B</t>
  </si>
  <si>
    <t>LTI-GI306562</t>
  </si>
  <si>
    <t>LTI-GI306413A+B</t>
  </si>
  <si>
    <t>LTI-GI306413</t>
  </si>
  <si>
    <t>LTI-GI306586B</t>
  </si>
  <si>
    <t>LTI-GI306074A</t>
  </si>
  <si>
    <t>LTI-GI306074</t>
  </si>
  <si>
    <t>LTI-GI306549A</t>
  </si>
  <si>
    <t>LTI-GI306549</t>
  </si>
  <si>
    <t>LTI-GI306368A</t>
  </si>
  <si>
    <t>LTI-GI306368</t>
  </si>
  <si>
    <t>HK204396AB1-6</t>
  </si>
  <si>
    <t>HK204396</t>
  </si>
  <si>
    <t>EM204679A1-10+B1-10</t>
  </si>
  <si>
    <t>EM204679</t>
  </si>
  <si>
    <t>EM204671A1-4+B1-4</t>
  </si>
  <si>
    <t>EM204671</t>
  </si>
  <si>
    <t>LTI-GI306482B</t>
  </si>
  <si>
    <t>LTI-GI306482</t>
  </si>
  <si>
    <t>LTI-GI306325A1+A2</t>
  </si>
  <si>
    <t>LTI-GI306325</t>
  </si>
  <si>
    <t>LTI-GI306095A1+A2</t>
  </si>
  <si>
    <t>LTI-GI306095</t>
  </si>
  <si>
    <t>EM204693A1-5+B1-5</t>
  </si>
  <si>
    <t>EM204693</t>
  </si>
  <si>
    <t>LTI-GI306477A+B</t>
  </si>
  <si>
    <t>LTI-GI306477</t>
  </si>
  <si>
    <t>LTI-GI306120A1</t>
  </si>
  <si>
    <t>LTI-GI306120</t>
  </si>
  <si>
    <t>LTI-GI306113A</t>
  </si>
  <si>
    <t>LTI-GI306113</t>
  </si>
  <si>
    <t>LTI-GI306098A+B</t>
  </si>
  <si>
    <t>LTI-GI306098</t>
  </si>
  <si>
    <t>LTI-GI306134B</t>
  </si>
  <si>
    <t>LTI-GI306134</t>
  </si>
  <si>
    <t>EM204276A1-5+B1-5</t>
  </si>
  <si>
    <t>EM204276</t>
  </si>
  <si>
    <t>EM204279A1-5+B1-5</t>
  </si>
  <si>
    <t>EM204279</t>
  </si>
  <si>
    <t>HK204369A1-6+B1-6</t>
  </si>
  <si>
    <t>HK204369</t>
  </si>
  <si>
    <t>HK204372A1-6+B1-6</t>
  </si>
  <si>
    <t>HK204372</t>
  </si>
  <si>
    <t>TI-GI305935B2</t>
  </si>
  <si>
    <t>TI-GI305935</t>
  </si>
  <si>
    <t>LTI-GI306112B2</t>
  </si>
  <si>
    <t>LTI-GI306112</t>
  </si>
  <si>
    <t>HK204629A1-5+B1-5</t>
  </si>
  <si>
    <t>HK204629</t>
  </si>
  <si>
    <t>EM204728A1-5+B1-5</t>
  </si>
  <si>
    <t>EM204728</t>
  </si>
  <si>
    <t>HK204589A1-7+B1-7</t>
  </si>
  <si>
    <t>HK204589</t>
  </si>
  <si>
    <t>EM204539A1-5+B1-5</t>
  </si>
  <si>
    <t>EM204539</t>
  </si>
  <si>
    <t>LTI-GI306377A1-9+B1-9+C1-9</t>
  </si>
  <si>
    <t>LTI-GI306377</t>
  </si>
  <si>
    <t>TI-GI306603A1-7+B1-7+C1-7</t>
  </si>
  <si>
    <t>TI-GI306603</t>
  </si>
  <si>
    <t>LTI-GI306514A1-6+B1-6+C1-6</t>
  </si>
  <si>
    <t>LTI-GI306514</t>
  </si>
  <si>
    <t>TI-GI306347</t>
  </si>
  <si>
    <t>LTI-GI306115</t>
  </si>
  <si>
    <t>TI-GI306455</t>
  </si>
  <si>
    <t>TI-GI306299</t>
  </si>
  <si>
    <t>TI-GI306422</t>
  </si>
  <si>
    <t>LTI-GI306515A+B+C</t>
  </si>
  <si>
    <t>LTI-GI306515</t>
  </si>
  <si>
    <t>TI-GI306409A+B</t>
  </si>
  <si>
    <t>TI-GI306409</t>
  </si>
  <si>
    <t>LTI-GI306392A+B+C</t>
  </si>
  <si>
    <t>LTI-GI306392</t>
  </si>
  <si>
    <t>TI-GI306408B</t>
  </si>
  <si>
    <t>TI-GI306408</t>
  </si>
  <si>
    <t>TI-GI306130A+B</t>
  </si>
  <si>
    <t>TI-GI306130</t>
  </si>
  <si>
    <t>TI-GI306197</t>
  </si>
  <si>
    <t>LTI-GI306204A+B+C</t>
  </si>
  <si>
    <t>LTI-GI306204</t>
  </si>
  <si>
    <t>TI-GI306266</t>
  </si>
  <si>
    <t>LTI-GI306487A+B</t>
  </si>
  <si>
    <t>LTI-GI306487</t>
  </si>
  <si>
    <t>LTI-GI306496A+B+C</t>
  </si>
  <si>
    <t>LTI-GI306496</t>
  </si>
  <si>
    <t>LTI-GI306400A+B</t>
  </si>
  <si>
    <t>LTI-GI306400</t>
  </si>
  <si>
    <t>TI-GI306192A+B</t>
  </si>
  <si>
    <t>TI-GI306192</t>
  </si>
  <si>
    <t>LTI-GI306486A+B</t>
  </si>
  <si>
    <t>LTI-GI306486</t>
  </si>
  <si>
    <t>LTI-GI306513A</t>
  </si>
  <si>
    <t>LTI-GI306513</t>
  </si>
  <si>
    <t>LTI-GI306430A+B</t>
  </si>
  <si>
    <t>LTI-GI306430</t>
  </si>
  <si>
    <t>LTI-GI306222A+B</t>
  </si>
  <si>
    <t>LTI-GI306222</t>
  </si>
  <si>
    <t>1.20/1.50</t>
  </si>
  <si>
    <t>TI-GI306149A+B</t>
  </si>
  <si>
    <t>TI-GI306149</t>
  </si>
  <si>
    <t>LTI-GI306363A+B+C</t>
  </si>
  <si>
    <t>LTI-GI306363</t>
  </si>
  <si>
    <t>LTI-GI306523A+B</t>
  </si>
  <si>
    <t>LTI-GI306523</t>
  </si>
  <si>
    <t>LTI-GI306263A+B</t>
  </si>
  <si>
    <t>LTI-GI306263</t>
  </si>
  <si>
    <t>LTI-GI306401A</t>
  </si>
  <si>
    <t>LTI-GI306401</t>
  </si>
  <si>
    <t>LTI-GI306466A</t>
  </si>
  <si>
    <t>LTI-GI306466</t>
  </si>
  <si>
    <t>LTI-GI306481A+B</t>
  </si>
  <si>
    <t>LTI-GI306481</t>
  </si>
  <si>
    <t>LTI-GI306066A+B+C</t>
  </si>
  <si>
    <t>LTI-GI306066</t>
  </si>
  <si>
    <t>LTI-GI306106A</t>
  </si>
  <si>
    <t>LTI-GI306106</t>
  </si>
  <si>
    <t>LTI-GI306391A</t>
  </si>
  <si>
    <t>LTI-GI306391</t>
  </si>
  <si>
    <t>LTI-GI306373A+B</t>
  </si>
  <si>
    <t>LTI-GI306373</t>
  </si>
  <si>
    <t>LTI-GI306311A+B</t>
  </si>
  <si>
    <t>LTI-GI306311</t>
  </si>
  <si>
    <t>LTI-GI306391B+C</t>
  </si>
  <si>
    <t>TI-GI306159A+B</t>
  </si>
  <si>
    <t>TI-GI306159</t>
  </si>
  <si>
    <t>LTI-GI306218A+B</t>
  </si>
  <si>
    <t>LTI-GI306218</t>
  </si>
  <si>
    <t>LTI-GI306652A+B+C</t>
  </si>
  <si>
    <t>LTI-GI306652</t>
  </si>
  <si>
    <t>TI-GI306346A+B</t>
  </si>
  <si>
    <t>TI-GI306346</t>
  </si>
  <si>
    <t>LTI-GI306745A+B</t>
  </si>
  <si>
    <t>LTI-GI306745</t>
  </si>
  <si>
    <t>LTI-GI306439A+B</t>
  </si>
  <si>
    <t>LTI-GI306439</t>
  </si>
  <si>
    <t>LTI-GI306722A+B</t>
  </si>
  <si>
    <t>LTI-GI306722</t>
  </si>
  <si>
    <t>TI-GI306597A+B+C</t>
  </si>
  <si>
    <t>TI-GI306597</t>
  </si>
  <si>
    <t>LTI-GI306271A+B</t>
  </si>
  <si>
    <t>LTI-GI306271</t>
  </si>
  <si>
    <t>LTI-GI306318A+B</t>
  </si>
  <si>
    <t>LTI-GI306318</t>
  </si>
  <si>
    <t>TI-GI306177A+B</t>
  </si>
  <si>
    <t>TI-GI306177</t>
  </si>
  <si>
    <t>TI-GI306272A+B</t>
  </si>
  <si>
    <t>TI-GI306272</t>
  </si>
  <si>
    <t>TI-GI306196A+B</t>
  </si>
  <si>
    <t>TI-GI306196</t>
  </si>
  <si>
    <t>LTI-GI306547A+B</t>
  </si>
  <si>
    <t>LTI-GI306547</t>
  </si>
  <si>
    <t>LTI-GI306219A+B</t>
  </si>
  <si>
    <t>LTI-GI306219</t>
  </si>
  <si>
    <t>LTI-GI306634A+B</t>
  </si>
  <si>
    <t>LTI-GI306634</t>
  </si>
  <si>
    <t>LTI-GI306410A+B</t>
  </si>
  <si>
    <t>LTI-GI306410</t>
  </si>
  <si>
    <t>TI-GI306160A</t>
  </si>
  <si>
    <t>TI-GI306160</t>
  </si>
  <si>
    <t>TI-GI306738A+B</t>
  </si>
  <si>
    <t>TI-GI306738</t>
  </si>
  <si>
    <t>LTI-GI306726A+B</t>
  </si>
  <si>
    <t>LTI-GI306726</t>
  </si>
  <si>
    <t>LTI-GI306585A+B</t>
  </si>
  <si>
    <t>LTI-GI306585</t>
  </si>
  <si>
    <t>LTI-GI306415A+B+C</t>
  </si>
  <si>
    <t>LTI-GI306415</t>
  </si>
  <si>
    <t>TI-GI306199A+B</t>
  </si>
  <si>
    <t>TI-GI306199</t>
  </si>
  <si>
    <t>LTI-GI306673A+B</t>
  </si>
  <si>
    <t>LTI-GI306673</t>
  </si>
  <si>
    <t>TI-GI306739A+B</t>
  </si>
  <si>
    <t>TI-GI306739</t>
  </si>
  <si>
    <t>LTI-GI306546A</t>
  </si>
  <si>
    <t>LTI-GI306546</t>
  </si>
  <si>
    <t>LTI-GI306397A+B</t>
  </si>
  <si>
    <t>LTI-GI306397</t>
  </si>
  <si>
    <t>LTI-GI306451A+B</t>
  </si>
  <si>
    <t>LTI-GI306451</t>
  </si>
  <si>
    <t>LTI-GI306432A+B</t>
  </si>
  <si>
    <t>LTI-GI306432</t>
  </si>
  <si>
    <t>TI-GI306146A+B</t>
  </si>
  <si>
    <t>TI-GI306146</t>
  </si>
  <si>
    <t>TI-GI306608A+B</t>
  </si>
  <si>
    <t>TI-GI306608</t>
  </si>
  <si>
    <t>LTI-GI306707A+B</t>
  </si>
  <si>
    <t>LTI-GI306707</t>
  </si>
  <si>
    <t>TI-GI306607A+B</t>
  </si>
  <si>
    <t>TI-GI306607</t>
  </si>
  <si>
    <t>LTI-GI306708A</t>
  </si>
  <si>
    <t>LTI-GI306708</t>
  </si>
  <si>
    <t>LTI-GI306712A+B</t>
  </si>
  <si>
    <t>LTI-GI306712</t>
  </si>
  <si>
    <t>LTI-GI306576A</t>
  </si>
  <si>
    <t>LTI-GI306576</t>
  </si>
  <si>
    <t>LTI-GI306214A+B</t>
  </si>
  <si>
    <t>LTI-GI306214</t>
  </si>
  <si>
    <t>LTI-GI306636A+B</t>
  </si>
  <si>
    <t>LTI-GI306636</t>
  </si>
  <si>
    <t>LTI-GI306139A+B</t>
  </si>
  <si>
    <t>LTI-GI306139</t>
  </si>
  <si>
    <t>LTI-GI306457A+B</t>
  </si>
  <si>
    <t>LTI-GI306457</t>
  </si>
  <si>
    <t>LTI-GI306569A+B</t>
  </si>
  <si>
    <t>LTI-GI306569</t>
  </si>
  <si>
    <t>TI-GI306528A+B</t>
  </si>
  <si>
    <t>TI-GI306528</t>
  </si>
  <si>
    <t>LTI-GI306674A+B</t>
  </si>
  <si>
    <t>LTI-GI306674</t>
  </si>
  <si>
    <t>LTI-GI306680A+B</t>
  </si>
  <si>
    <t>LTI-GI306680</t>
  </si>
  <si>
    <t>LTI-GI306117A+B</t>
  </si>
  <si>
    <t>LTI-GI306117</t>
  </si>
  <si>
    <t>LTI-GI306138A+B</t>
  </si>
  <si>
    <t>LTI-GI306138</t>
  </si>
  <si>
    <t>LTI-GI306476A+B</t>
  </si>
  <si>
    <t>LTI-GI306476</t>
  </si>
  <si>
    <t>TI-GI306623A+B</t>
  </si>
  <si>
    <t>TI-GI306623</t>
  </si>
  <si>
    <t>TI-GI306622A+B</t>
  </si>
  <si>
    <t>TI-GI306622</t>
  </si>
  <si>
    <t>LTI-GI306725A+B</t>
  </si>
  <si>
    <t>LTI-GI306725</t>
  </si>
  <si>
    <t>TI-GI306621A+B</t>
  </si>
  <si>
    <t>TI-GI306621</t>
  </si>
  <si>
    <t>TI-GI306817A+B+C</t>
  </si>
  <si>
    <t>TI-GI306817</t>
  </si>
  <si>
    <t>TI-GI306624A+B</t>
  </si>
  <si>
    <t>TI-GI306624</t>
  </si>
  <si>
    <t>LTI-GI306721A+B</t>
  </si>
  <si>
    <t>LTI-GI306721</t>
  </si>
  <si>
    <t>LTI-GI306099A+B+C</t>
  </si>
  <si>
    <t>LTI-GI306099</t>
  </si>
  <si>
    <t>LTI-GI306489A+B+C</t>
  </si>
  <si>
    <t>LTI-GI306489</t>
  </si>
  <si>
    <t>LTI-GI306118A+B</t>
  </si>
  <si>
    <t>LTI-GI306118</t>
  </si>
  <si>
    <t>LTI-GI306500A+B</t>
  </si>
  <si>
    <t>LTI-GI306500</t>
  </si>
  <si>
    <t>LTI-GI306059A+B+C</t>
  </si>
  <si>
    <t>LTI-GI306059</t>
  </si>
  <si>
    <t>LTI-GI306215A+B</t>
  </si>
  <si>
    <t>LTI-GI306215</t>
  </si>
  <si>
    <t>TI-GI306605A</t>
  </si>
  <si>
    <t>TI-GI306605</t>
  </si>
  <si>
    <t>TI-GI306605B</t>
  </si>
  <si>
    <t>TI-GI306145A+B</t>
  </si>
  <si>
    <t>TI-GI306145</t>
  </si>
  <si>
    <t>LTI-GI306187A+B</t>
  </si>
  <si>
    <t>LTI-GI306187</t>
  </si>
  <si>
    <t>LTI-GI306210A+B</t>
  </si>
  <si>
    <t>LTI-GI306210</t>
  </si>
  <si>
    <t>LTI-GI306404A+B</t>
  </si>
  <si>
    <t>LTI-GI306404</t>
  </si>
  <si>
    <t>LTI-GI306533A+B</t>
  </si>
  <si>
    <t>LTI-GI306533</t>
  </si>
  <si>
    <t>LTI-GI306450A+B</t>
  </si>
  <si>
    <t>LTI-GI306450</t>
  </si>
  <si>
    <t>LTI-GI306143A+B</t>
  </si>
  <si>
    <t>LTI-GI306143</t>
  </si>
  <si>
    <t>LTI-GI306378A+B</t>
  </si>
  <si>
    <t>LTI-GI306378</t>
  </si>
  <si>
    <t>LTI-GI306211A+B</t>
  </si>
  <si>
    <t>LTI-GI306211</t>
  </si>
  <si>
    <t>LTI-GI306182A</t>
  </si>
  <si>
    <t>LTI-GI306182</t>
  </si>
  <si>
    <t>TI-GI306758A+B</t>
  </si>
  <si>
    <t>TI-GI306758</t>
  </si>
  <si>
    <t>LTI-GI306126A+B</t>
  </si>
  <si>
    <t>LTI-GI306126</t>
  </si>
  <si>
    <t>LTI-GI306104A+B</t>
  </si>
  <si>
    <t>LTI-GI306104</t>
  </si>
  <si>
    <t>TI-GI305373C</t>
  </si>
  <si>
    <t>TI-GI305373</t>
  </si>
  <si>
    <t>LTI-GI306216A+B+C</t>
  </si>
  <si>
    <t>LTI-GI306216</t>
  </si>
  <si>
    <t>LTI-GI306107A+B</t>
  </si>
  <si>
    <t>LTI-GI306107</t>
  </si>
  <si>
    <t>LTI-GI306070A+B</t>
  </si>
  <si>
    <t>LTI-GI306070</t>
  </si>
  <si>
    <t>LTI-GI306746A</t>
  </si>
  <si>
    <t>LTI-GI306746</t>
  </si>
  <si>
    <t>LTI-GI306582A+B</t>
  </si>
  <si>
    <t>LTI-GI306582</t>
  </si>
  <si>
    <t>LTI-GI306635A+B</t>
  </si>
  <si>
    <t>LTI-GI306635</t>
  </si>
  <si>
    <t>LTI-GI306405A+B</t>
  </si>
  <si>
    <t>LTI-GI306405</t>
  </si>
  <si>
    <t>LTI-GI306713A+B</t>
  </si>
  <si>
    <t>LTI-GI306713</t>
  </si>
  <si>
    <t>LTI-GI306716A+B</t>
  </si>
  <si>
    <t>LTI-GI306716</t>
  </si>
  <si>
    <t>LTI-GI306532A</t>
  </si>
  <si>
    <t>LTI-GI306532</t>
  </si>
  <si>
    <t>LTI-GI306661A+B</t>
  </si>
  <si>
    <t>LTI-GI306661</t>
  </si>
  <si>
    <t>LTI-GI306649A+B</t>
  </si>
  <si>
    <t>LTI-GI306649</t>
  </si>
  <si>
    <t>LTI-GI306685A+B</t>
  </si>
  <si>
    <t>LTI-GI306685</t>
  </si>
  <si>
    <t>LTI-GI306119A+B</t>
  </si>
  <si>
    <t>LTI-GI306119</t>
  </si>
  <si>
    <t>LTI-GI306589A</t>
  </si>
  <si>
    <t>LTI-GI306589</t>
  </si>
  <si>
    <t>LTI-GI306503A+B</t>
  </si>
  <si>
    <t>LTI-GI306503</t>
  </si>
  <si>
    <t>LTI-GI306186A+B</t>
  </si>
  <si>
    <t>LTI-GI306186</t>
  </si>
  <si>
    <t>LTI-GI306092A+B+C</t>
  </si>
  <si>
    <t>LTI-GI306092</t>
  </si>
  <si>
    <t>LTI-GI306081A+B</t>
  </si>
  <si>
    <t>LTI-GI306081</t>
  </si>
  <si>
    <t>LTI-GI306316A+B</t>
  </si>
  <si>
    <t>LTI-GI306316</t>
  </si>
  <si>
    <t>TI-GI306598A+B+C</t>
  </si>
  <si>
    <t>TI-GI306598</t>
  </si>
  <si>
    <t>LTI-GI306433A+B</t>
  </si>
  <si>
    <t>LTI-GI306433</t>
  </si>
  <si>
    <t>LTI-GI306372A+B</t>
  </si>
  <si>
    <t>LTI-GI306372</t>
  </si>
  <si>
    <t>LTI-GI306162A+B</t>
  </si>
  <si>
    <t>LTI-GI306162</t>
  </si>
  <si>
    <t>TI-GI306606A</t>
  </si>
  <si>
    <t>TI-GI306606</t>
  </si>
  <si>
    <t>TI-GI306389A+B</t>
  </si>
  <si>
    <t>TI-GI306389</t>
  </si>
  <si>
    <t>TI-GI306418A+B</t>
  </si>
  <si>
    <t>TI-GI306418</t>
  </si>
  <si>
    <t>LTI-GI306563A+B</t>
  </si>
  <si>
    <t>LTI-GI306563</t>
  </si>
  <si>
    <t>LTI-GI306239A+B</t>
  </si>
  <si>
    <t>LTI-GI306239</t>
  </si>
  <si>
    <t>LTI-GI306306A+B</t>
  </si>
  <si>
    <t>LTI-GI306306</t>
  </si>
  <si>
    <t>LTI-GI306375A</t>
  </si>
  <si>
    <t>LTI-GI306375</t>
  </si>
  <si>
    <t>TI-GI306749A+B+C</t>
  </si>
  <si>
    <t>TI-GI306749</t>
  </si>
  <si>
    <t>LTI-GI306375B+C</t>
  </si>
  <si>
    <t>LTI-GI306390A+B+C</t>
  </si>
  <si>
    <t>LTI-GI306390</t>
  </si>
  <si>
    <t>LTI-GI306483A+B</t>
  </si>
  <si>
    <t>LTI-GI306483</t>
  </si>
  <si>
    <t>LTI-GI306084A+B</t>
  </si>
  <si>
    <t>LTI-GI306084</t>
  </si>
  <si>
    <t>LTI-GI306577</t>
  </si>
  <si>
    <t>RM Incoming Weight</t>
  </si>
  <si>
    <t>SUB-TOTAL</t>
  </si>
  <si>
    <t>Balance</t>
  </si>
  <si>
    <t>Seq.No.</t>
  </si>
  <si>
    <t>IMR Coil No.</t>
  </si>
  <si>
    <t>Mother Coil No.</t>
  </si>
  <si>
    <t xml:space="preserve">Thickness
(mm)
</t>
  </si>
  <si>
    <t>To Thick</t>
  </si>
  <si>
    <t>Width
(mm)</t>
  </si>
  <si>
    <t>Baby</t>
  </si>
  <si>
    <t>TI-TS303213C</t>
  </si>
  <si>
    <t>TI-TS303213</t>
  </si>
  <si>
    <t>TI-TS203102A+B</t>
  </si>
  <si>
    <t>TI-TS203102</t>
  </si>
  <si>
    <t>TI-TS203104A+B</t>
  </si>
  <si>
    <t>TI-TS203104</t>
  </si>
  <si>
    <t>TI-TS203108B</t>
  </si>
  <si>
    <t>TI-TS203108</t>
  </si>
  <si>
    <t>TI-TS203108A</t>
  </si>
  <si>
    <t>GU240036A</t>
  </si>
  <si>
    <t>GU240036</t>
  </si>
  <si>
    <t>GU240036B</t>
  </si>
  <si>
    <t>GU240034A+B</t>
  </si>
  <si>
    <t>GU240034</t>
  </si>
  <si>
    <t>GU240025B</t>
  </si>
  <si>
    <t>GU240025</t>
  </si>
  <si>
    <t>GU240022A+B</t>
  </si>
  <si>
    <t>GU240022</t>
  </si>
  <si>
    <t>GU240033B1+B2</t>
  </si>
  <si>
    <t>GU240033</t>
  </si>
  <si>
    <t>GU240017A+B</t>
  </si>
  <si>
    <t>GU240017</t>
  </si>
  <si>
    <t>TI-TS203054A+B</t>
  </si>
  <si>
    <t>TI-TS203054</t>
  </si>
  <si>
    <t>TI-TS203055A+B</t>
  </si>
  <si>
    <t>TI-TS203055</t>
  </si>
  <si>
    <t>TI-TS203046A1+A2</t>
  </si>
  <si>
    <t>TI-TS203046</t>
  </si>
  <si>
    <t>TI-TS203076A</t>
  </si>
  <si>
    <t>TI-TS203076</t>
  </si>
  <si>
    <t>TI-TS203044A</t>
  </si>
  <si>
    <t>TI-TS203044</t>
  </si>
  <si>
    <t>TI-TS203044B1</t>
  </si>
  <si>
    <t>TI-TS203076B2</t>
  </si>
  <si>
    <t>LTI-TS303512A1.2+A1.3</t>
  </si>
  <si>
    <t>LTI-TS303512</t>
  </si>
  <si>
    <t>GI360022B+C</t>
  </si>
  <si>
    <t>GI360022</t>
  </si>
  <si>
    <t>GI360020A1</t>
  </si>
  <si>
    <t>GI360020</t>
  </si>
  <si>
    <t>TI-TS203095A1-5+B1-5</t>
  </si>
  <si>
    <t>TI-TS203095</t>
  </si>
  <si>
    <t>TI-TS203070A1-5+B1-5</t>
  </si>
  <si>
    <t>TI-TS203070</t>
  </si>
  <si>
    <t>GU240015A+B</t>
  </si>
  <si>
    <t>GU240015</t>
  </si>
  <si>
    <t>TI-TS203053A1+A2</t>
  </si>
  <si>
    <t>TI-TS203053</t>
  </si>
  <si>
    <t>GI360010A2</t>
  </si>
  <si>
    <t>GI360010</t>
  </si>
  <si>
    <t>TI-TS203072A1-7+B1-7</t>
  </si>
  <si>
    <t>TI-TS203072</t>
  </si>
  <si>
    <t>TI-TS203073A1-8+B1-8</t>
  </si>
  <si>
    <t>TI-TS203073</t>
  </si>
  <si>
    <t>LTI-TS303682</t>
  </si>
  <si>
    <t>TI-TS203061A+B</t>
  </si>
  <si>
    <t>TI-TS203061</t>
  </si>
  <si>
    <t>TI-TS203068A+B</t>
  </si>
  <si>
    <t>TI-TS203068</t>
  </si>
  <si>
    <t>LTI-TS303248A+B</t>
  </si>
  <si>
    <t>LTI-TS303248</t>
  </si>
  <si>
    <t>GU202821A1-8+B1-8+C1-8</t>
  </si>
  <si>
    <t>GU202821</t>
  </si>
  <si>
    <t>GU202795A1-8+B1-8+C1-8</t>
  </si>
  <si>
    <t>GU202795</t>
  </si>
  <si>
    <t>GU203041A1-8+B1-8+C1-8</t>
  </si>
  <si>
    <t>GU203041</t>
  </si>
  <si>
    <t>LTI-TS302915C2</t>
  </si>
  <si>
    <t>LTI-TS302915</t>
  </si>
  <si>
    <t>LTI-TS303401A+B</t>
  </si>
  <si>
    <t>LTI-TS303401</t>
  </si>
  <si>
    <t>LTI-TS303829A1+A2</t>
  </si>
  <si>
    <t>LTI-TS303829</t>
  </si>
  <si>
    <t>LTI-TS303829B2</t>
  </si>
  <si>
    <t>LTI-TS303706A+B</t>
  </si>
  <si>
    <t>LTI-TS303706</t>
  </si>
  <si>
    <t>LTI-TS303637A</t>
  </si>
  <si>
    <t>LTI-TS303637</t>
  </si>
  <si>
    <t>TI-TS203066B+C</t>
  </si>
  <si>
    <t>TI-TS203066</t>
  </si>
  <si>
    <t>LTI-TS303580A2</t>
  </si>
  <si>
    <t>LTI-TS303580</t>
  </si>
  <si>
    <t>TI-TS303659A1</t>
  </si>
  <si>
    <t>TI-TS303659</t>
  </si>
  <si>
    <t>TI-TS203062A+B</t>
  </si>
  <si>
    <t>TI-TS203062</t>
  </si>
  <si>
    <t>TI-TS203085A</t>
  </si>
  <si>
    <t>TI-TS203085</t>
  </si>
  <si>
    <t>TI-TS203085B</t>
  </si>
  <si>
    <t>TI-TS303419B</t>
  </si>
  <si>
    <t>TI-TS303419</t>
  </si>
  <si>
    <t>TI-TS203082A+B</t>
  </si>
  <si>
    <t>TI-TS203082</t>
  </si>
  <si>
    <t>TI-TS203059B1</t>
  </si>
  <si>
    <t>TI-TS203059</t>
  </si>
  <si>
    <t>GU203020A1-7+B1-7+C1-7</t>
  </si>
  <si>
    <t>GU203020</t>
  </si>
  <si>
    <t>TI-TS303799B1-9</t>
  </si>
  <si>
    <t>TI-TS303799</t>
  </si>
  <si>
    <t>LTI-TS303824B1-6</t>
  </si>
  <si>
    <t>LTI-TS303824</t>
  </si>
  <si>
    <t>TI-TS303421B1-5</t>
  </si>
  <si>
    <t>TI-TS303421</t>
  </si>
  <si>
    <t>TI-TS303702A</t>
  </si>
  <si>
    <t>TI-TS303702</t>
  </si>
  <si>
    <t>TI-TS303702B</t>
  </si>
  <si>
    <t>TI-TS303304C</t>
  </si>
  <si>
    <t>TI-TS303304</t>
  </si>
  <si>
    <t>GU203025A1-8</t>
  </si>
  <si>
    <t>GU203025</t>
  </si>
  <si>
    <t>GU203025B1-8</t>
  </si>
  <si>
    <t>TI-TS203164A1-4+B1-4</t>
  </si>
  <si>
    <t>TI-TS203164</t>
  </si>
  <si>
    <t>TI-TS203165A1-5+A6-10</t>
  </si>
  <si>
    <t>TI-TS203165</t>
  </si>
  <si>
    <t>TI-TS203165B</t>
  </si>
  <si>
    <t>GU203019A1-8+B1-8</t>
  </si>
  <si>
    <t>GU203019</t>
  </si>
  <si>
    <t>TI-TS203163A1-8+B1-8</t>
  </si>
  <si>
    <t>TI-TS203163</t>
  </si>
  <si>
    <t>GU201724A1-11+B1-11</t>
  </si>
  <si>
    <t>GU201724</t>
  </si>
  <si>
    <t>TI-TS203152A1-7+B1-7</t>
  </si>
  <si>
    <t>TI-TS203152</t>
  </si>
  <si>
    <t>TI-TS203149A1-7+B1-7</t>
  </si>
  <si>
    <t>TI-TS203149</t>
  </si>
  <si>
    <t>LTI-TS303785B</t>
  </si>
  <si>
    <t>LTI-TS303785</t>
  </si>
  <si>
    <t>TI-TS203150A1-5+B1-5</t>
  </si>
  <si>
    <t>TI-TS203150</t>
  </si>
  <si>
    <t>TI-TS203151A1-5+B1-5+C1-5</t>
  </si>
  <si>
    <t>TI-TS203151</t>
  </si>
  <si>
    <t>TI-TS303808A+B</t>
  </si>
  <si>
    <t>TI-TS303808</t>
  </si>
  <si>
    <t>LTI-TS303769A+B</t>
  </si>
  <si>
    <t>LTI-TS303769</t>
  </si>
  <si>
    <t>LTI-TS303065B</t>
  </si>
  <si>
    <t>LTI-TS303065</t>
  </si>
  <si>
    <t>TI-TS303701A1</t>
  </si>
  <si>
    <t>TI-TS303701</t>
  </si>
  <si>
    <t>LTI-TS303823</t>
  </si>
  <si>
    <t>LTI-TS303827A</t>
  </si>
  <si>
    <t>LTI-TS303827</t>
  </si>
  <si>
    <t>LTI-TS303827B2</t>
  </si>
  <si>
    <t>GI360024A+B</t>
  </si>
  <si>
    <t>GI360024</t>
  </si>
  <si>
    <t>187-A</t>
  </si>
  <si>
    <t>GI360025A+B</t>
  </si>
  <si>
    <t>GI360025</t>
  </si>
  <si>
    <t>TI-TS303701B</t>
  </si>
  <si>
    <t>TI-TS303806A+B</t>
  </si>
  <si>
    <t>TI-TS303806</t>
  </si>
  <si>
    <t>TI-TS203162A1-7+B1-7</t>
  </si>
  <si>
    <t>TI-TS203162</t>
  </si>
  <si>
    <t>TI-TS203119B1-8</t>
  </si>
  <si>
    <t>TI-TS203119</t>
  </si>
  <si>
    <t>GU202826B1-11+C1-11</t>
  </si>
  <si>
    <t>GU202826</t>
  </si>
  <si>
    <t>GU202826A1-11+A12-22</t>
  </si>
  <si>
    <t>GU202813A1-11+B1-11+C1-11</t>
  </si>
  <si>
    <t>GU202813</t>
  </si>
  <si>
    <t>GU202820A1-10+B1-11+C1-11</t>
  </si>
  <si>
    <t>GU202820</t>
  </si>
  <si>
    <t>TI-TS203123A1-8+B1-8</t>
  </si>
  <si>
    <t>TI-TS203123</t>
  </si>
  <si>
    <t>TI-TS203135A1-8+B1-8</t>
  </si>
  <si>
    <t>TI-TS203135</t>
  </si>
  <si>
    <t>TI-TS203124A1-8+B1-8</t>
  </si>
  <si>
    <t>TI-TS203124</t>
  </si>
  <si>
    <t>TI-TS203134A1-8+B1-8</t>
  </si>
  <si>
    <t>TI-TS203134</t>
  </si>
  <si>
    <t>TI-TS203114A1-8+B1-8</t>
  </si>
  <si>
    <t>TI-TS203114</t>
  </si>
  <si>
    <t>TI-TS203113A1-7+B1-7</t>
  </si>
  <si>
    <t>TI-TS203113</t>
  </si>
  <si>
    <t>TI-TS203140A1-7+B1-7</t>
  </si>
  <si>
    <t>TI-TS203140</t>
  </si>
  <si>
    <t>TI-TS203137A1-7+B1-7</t>
  </si>
  <si>
    <t>TI-TS203137</t>
  </si>
  <si>
    <t>TI-TS203131A1-7+B1-7</t>
  </si>
  <si>
    <t>TI-TS203131</t>
  </si>
  <si>
    <t>TI-TS203122B1-8</t>
  </si>
  <si>
    <t>TI-TS203122</t>
  </si>
  <si>
    <t>TI-TS203111A1-4+B1-4+C1-6</t>
  </si>
  <si>
    <t>TI-TS203111</t>
  </si>
  <si>
    <t>GU202725A1-9</t>
  </si>
  <si>
    <t>GU202725</t>
  </si>
  <si>
    <t>GU202803A1-9+B1-9+C1-8</t>
  </si>
  <si>
    <t>GU202803</t>
  </si>
  <si>
    <t>LTI-TS303844A1-8+B1-6</t>
  </si>
  <si>
    <t>LTI-TS303844</t>
  </si>
  <si>
    <t>GU203021A1-7+B1-6+C1-5</t>
  </si>
  <si>
    <t>GU203021</t>
  </si>
  <si>
    <t>TI-TS203132A1-4+B1-7</t>
  </si>
  <si>
    <t>TI-TS203132</t>
  </si>
  <si>
    <t>GU202725B1-11</t>
  </si>
  <si>
    <t>LTI-TS303842A1-8+B1-8</t>
  </si>
  <si>
    <t>LTI-TS303842</t>
  </si>
  <si>
    <t>TI-TS203133A1-5+B1-5</t>
  </si>
  <si>
    <t>TI-TS203133</t>
  </si>
  <si>
    <t>TI-TS203136A1-8</t>
  </si>
  <si>
    <t>TI-TS203136</t>
  </si>
  <si>
    <t>TI-TS203136B1-8</t>
  </si>
  <si>
    <t>TI-TS203117A1-5+B1-5</t>
  </si>
  <si>
    <t>TI-TS203117</t>
  </si>
  <si>
    <t>TI-TS203105A+B</t>
  </si>
  <si>
    <t>TI-TS203105</t>
  </si>
  <si>
    <t>TI-TS203109A+B</t>
  </si>
  <si>
    <t>TI-TS203109</t>
  </si>
  <si>
    <t>TI-TS203106A+B</t>
  </si>
  <si>
    <t>TI-TS203106</t>
  </si>
  <si>
    <t>TI-TS203110B</t>
  </si>
  <si>
    <t>TI-TS203110</t>
  </si>
  <si>
    <t>TI-TS203107B</t>
  </si>
  <si>
    <t>TI-TS203107</t>
  </si>
  <si>
    <t>TI-TS203107A</t>
  </si>
  <si>
    <t>TI-TS203110A1</t>
  </si>
  <si>
    <t>LTI-TS303496A1-7+B1-7+C1-7</t>
  </si>
  <si>
    <t>LTI-TS303496</t>
  </si>
  <si>
    <t>LTI-TS303497A1-6+B1-6+C1-6</t>
  </si>
  <si>
    <t>LTI-TS303497</t>
  </si>
  <si>
    <t>LTI-TS303548A1-5+B1-5+C1-5</t>
  </si>
  <si>
    <t>LTI-TS303548</t>
  </si>
  <si>
    <t>EM400098A1.1-1.16+A2.1-2.16+A3.1-3.16</t>
  </si>
  <si>
    <t>EM400098</t>
  </si>
  <si>
    <t>BA</t>
  </si>
  <si>
    <t>EM400098B1.1-1.16+B2.1-2.16+B3.1-3.16</t>
  </si>
  <si>
    <t>EM400097A1.1-1.16+A2.1-2.16+A3.1-3.16</t>
  </si>
  <si>
    <t>EM400097</t>
  </si>
  <si>
    <t>EM400097B1.1-1.16+B2.1-2.16+B3.1-3.16</t>
  </si>
  <si>
    <t>TI-TS203094B+C</t>
  </si>
  <si>
    <t>TI-TS203094</t>
  </si>
  <si>
    <t>TI-TS203089B+C+D</t>
  </si>
  <si>
    <t>TI-TS203089</t>
  </si>
  <si>
    <t>TI-TS203093B+B2</t>
  </si>
  <si>
    <t>TI-TS203093</t>
  </si>
  <si>
    <t>TI-TS203096A+B+C</t>
  </si>
  <si>
    <t>TI-TS203096</t>
  </si>
  <si>
    <t>TI-TS203097A+B</t>
  </si>
  <si>
    <t>TI-TS203097</t>
  </si>
  <si>
    <t>TI-TS203091A+B</t>
  </si>
  <si>
    <t>TI-TS203091</t>
  </si>
  <si>
    <t>TI-TS203128A+B+C</t>
  </si>
  <si>
    <t>TI-TS203128</t>
  </si>
  <si>
    <t>TI-TS203078B1+B2</t>
  </si>
  <si>
    <t>TI-TS203078</t>
  </si>
  <si>
    <t>TI-TS203092A+B</t>
  </si>
  <si>
    <t>TI-TS203092</t>
  </si>
  <si>
    <t>TI-TS203118A</t>
  </si>
  <si>
    <t>TI-TS203118</t>
  </si>
  <si>
    <t>TI-TS203118B+C</t>
  </si>
  <si>
    <t>TI-TS203097C2</t>
  </si>
  <si>
    <t>EM400100A1-16+A2.1-16+A3.1-16</t>
  </si>
  <si>
    <t>EM400100</t>
  </si>
  <si>
    <t>EM400100B1-16+B2.1-16+B3.1-16</t>
  </si>
  <si>
    <t>EM400099A1-16+A2.1-16+A3.1-16</t>
  </si>
  <si>
    <t>EM400099</t>
  </si>
  <si>
    <t>EM400099B1.1-1.16+B2.1-2.16+B3.1-3.16</t>
  </si>
  <si>
    <t>EM400096A1.1-1.6+A2.1-2.16+A3.1-3.16</t>
  </si>
  <si>
    <t>EM400096</t>
  </si>
  <si>
    <t>EM400096B1.1-1.16+B2.1-2.16+B3.1-3.16</t>
  </si>
  <si>
    <t>LTI-TS303710A1+A2</t>
  </si>
  <si>
    <t>LTI-TS303710</t>
  </si>
  <si>
    <t>TI-TS303884A1-2+B1-2</t>
  </si>
  <si>
    <t>TI-TS303884</t>
  </si>
  <si>
    <t>GI360028A+B</t>
  </si>
  <si>
    <t>GI360028</t>
  </si>
  <si>
    <t>GI360021A+B</t>
  </si>
  <si>
    <t>GI360021</t>
  </si>
  <si>
    <t>GU201807A1-8+B1-8</t>
  </si>
  <si>
    <t>GU201807</t>
  </si>
  <si>
    <t>GU201946C1-7</t>
  </si>
  <si>
    <t>GU201946</t>
  </si>
  <si>
    <t>GU201798A1-15+B1-15</t>
  </si>
  <si>
    <t>GU201798</t>
  </si>
  <si>
    <t>TI-TS203121A1-5</t>
  </si>
  <si>
    <t>TI-TS203121</t>
  </si>
  <si>
    <t>TI-TS203121B1-5</t>
  </si>
  <si>
    <t>TI-TS203115A1-8+B1-8</t>
  </si>
  <si>
    <t>TI-TS203115</t>
  </si>
  <si>
    <t>GU203039A1-5+B1-5+C1-5</t>
  </si>
  <si>
    <t>GU203039</t>
  </si>
  <si>
    <t>LTI-TS303843A1-7+B1-7</t>
  </si>
  <si>
    <t>LTI-TS303843</t>
  </si>
  <si>
    <t>LTI-TS303505A1-7+B1-7</t>
  </si>
  <si>
    <t>LTI-TS303505</t>
  </si>
  <si>
    <t>GU203018A1-8+B1-7+C1-7</t>
  </si>
  <si>
    <t>GU203018</t>
  </si>
  <si>
    <t>LTI-TS303825A1-4</t>
  </si>
  <si>
    <t>LTI-TS303825</t>
  </si>
  <si>
    <t>LTI-TS303825B1-5</t>
  </si>
  <si>
    <t>TI-TS203126A1-5+B1-6</t>
  </si>
  <si>
    <t>TI-TS203126</t>
  </si>
  <si>
    <t>TI-TS203127A1-5+B1-7</t>
  </si>
  <si>
    <t>TI-TS203127</t>
  </si>
  <si>
    <t>LTI-TS303845A1-8+B1-10</t>
  </si>
  <si>
    <t>LTI-TS303845</t>
  </si>
  <si>
    <t>LTI-TS303797A1-3+B1-4</t>
  </si>
  <si>
    <t>LTI-TS303797</t>
  </si>
  <si>
    <t>LTI-TS303379A1-4+B1-4</t>
  </si>
  <si>
    <t>LTI-TS303379</t>
  </si>
  <si>
    <t>TI-TS203125A1-5+B1-5+C1-5</t>
  </si>
  <si>
    <t>TI-TS203125</t>
  </si>
  <si>
    <t>TI-TS203178A1-6+B1-6+C1-6</t>
  </si>
  <si>
    <t>TI-TS203178</t>
  </si>
  <si>
    <t>TI-TS203168A1-6+B1-6+C1-6</t>
  </si>
  <si>
    <t>TI-TS203168</t>
  </si>
  <si>
    <t>TI-TS203116A1-5+B1-5</t>
  </si>
  <si>
    <t>TI-TS203116</t>
  </si>
  <si>
    <t>TI-TS203180A1-7+B1-7+C1-7</t>
  </si>
  <si>
    <t>TI-TS203180</t>
  </si>
  <si>
    <t>TI-TS203130A+B</t>
  </si>
  <si>
    <t>TI-TS203130</t>
  </si>
  <si>
    <t>TI-TS203099A+B</t>
  </si>
  <si>
    <t>TI-TS203099</t>
  </si>
  <si>
    <t>TI-TS203098A+B</t>
  </si>
  <si>
    <t>TI-TS203098</t>
  </si>
  <si>
    <t>TI-TS203122A</t>
  </si>
  <si>
    <t>TI-TS203119A</t>
  </si>
  <si>
    <t>GU202869A1-10+B1-10+C1-10</t>
  </si>
  <si>
    <t>GU202869</t>
  </si>
  <si>
    <t>TI-TS203210A1-7+B1-7</t>
  </si>
  <si>
    <t>TI-TS203210</t>
  </si>
  <si>
    <t>TI-TS203205A1-7+B1-7</t>
  </si>
  <si>
    <t>TI-TS203205</t>
  </si>
  <si>
    <t>TI-TS203189A1-7+B1-7</t>
  </si>
  <si>
    <t>TI-TS203189</t>
  </si>
  <si>
    <t>GU203038A1-10+B1-10+C1-10</t>
  </si>
  <si>
    <t>GU203038</t>
  </si>
  <si>
    <t>YIELD</t>
  </si>
  <si>
    <r>
      <t xml:space="preserve">REROLLING REPORT - </t>
    </r>
    <r>
      <rPr>
        <i/>
        <sz val="10"/>
        <color rgb="FF0000FF"/>
        <rFont val="Arial Black"/>
        <family val="2"/>
      </rPr>
      <t>FEBRUARY 2022</t>
    </r>
  </si>
  <si>
    <t>NO</t>
  </si>
  <si>
    <t>DATE</t>
  </si>
  <si>
    <t>MACHINE</t>
  </si>
  <si>
    <t>NO COIL IMR</t>
  </si>
  <si>
    <t>NO MOTHER COIL</t>
  </si>
  <si>
    <t>GRADE</t>
  </si>
  <si>
    <t>THICKNESS</t>
  </si>
  <si>
    <t>WIDTH</t>
  </si>
  <si>
    <t>LENGTH</t>
  </si>
  <si>
    <t>WEIGHT</t>
  </si>
  <si>
    <t>QC REMARKS</t>
  </si>
  <si>
    <t>ORDER</t>
  </si>
  <si>
    <t>ACTUAL</t>
  </si>
  <si>
    <r>
      <t xml:space="preserve">HOLD MATERIAL QC - </t>
    </r>
    <r>
      <rPr>
        <b/>
        <sz val="12"/>
        <color rgb="FF0000FF"/>
        <rFont val="Arial"/>
        <family val="2"/>
      </rPr>
      <t>FEBRUARY</t>
    </r>
    <r>
      <rPr>
        <b/>
        <i/>
        <sz val="12"/>
        <color rgb="FF0000FF"/>
        <rFont val="Arial"/>
        <family val="2"/>
      </rPr>
      <t xml:space="preserve"> 2022</t>
    </r>
  </si>
  <si>
    <t>NO COIL</t>
  </si>
  <si>
    <t>QC INSPECTION</t>
  </si>
  <si>
    <t>MATERIAL STATUS</t>
  </si>
  <si>
    <t>DEFECTS</t>
  </si>
  <si>
    <t>STATUS</t>
  </si>
  <si>
    <t>FINAL DECISION</t>
  </si>
  <si>
    <t>BAL</t>
  </si>
  <si>
    <t>LTI-GI 306466-A</t>
  </si>
  <si>
    <t>130-137</t>
  </si>
  <si>
    <t>ROLLSTOP ZM M 9,,,,CS ROLLMARK ZM,,,RIPPLE,,,HERINGBONE,,,,FLEK PUTIH(ACAK),,,,</t>
  </si>
  <si>
    <t>HOLD QC</t>
  </si>
  <si>
    <t>MINUS THICK 0-110(130-135MM)</t>
  </si>
  <si>
    <t>CLOSED</t>
  </si>
  <si>
    <t>PACK SUPASIN</t>
  </si>
  <si>
    <t>SLT</t>
  </si>
  <si>
    <t>TI-TS 303895-B210</t>
  </si>
  <si>
    <t>WAVY EDGE 700-770M,,,,</t>
  </si>
  <si>
    <t>DENT CD</t>
  </si>
  <si>
    <t>OPEN</t>
  </si>
  <si>
    <t>VD 301073-A7</t>
  </si>
  <si>
    <t>RUST 0-360 M,,,</t>
  </si>
  <si>
    <t>RUST</t>
  </si>
  <si>
    <t>LTI-GI 306633-A</t>
  </si>
  <si>
    <t>140-139</t>
  </si>
  <si>
    <t>MINUS THICK 0-97M,,,RIPPLE,,,HEIRNGBONE,,,FLEK PUTIH(ACAK),,,,HEIRNGBONE,,,</t>
  </si>
  <si>
    <t>MINUS THICK 0-97 M</t>
  </si>
  <si>
    <t>CUT TO SLT(PACK SANTOSH)</t>
  </si>
  <si>
    <t>LTI-GI 306505</t>
  </si>
  <si>
    <t>RIPPLE,,,HERINGBONE,,,FLEK PUTIH(Acak0,,,slIP 1231-1291</t>
  </si>
  <si>
    <t>ID TELESCOPING</t>
  </si>
  <si>
    <t>LTI-GI 306095-A</t>
  </si>
  <si>
    <t>100-102</t>
  </si>
  <si>
    <t>771-770</t>
  </si>
  <si>
    <t>OH 46-57M,,,,,RIPPLE,,,HERINGBONE,,,,SCALE CR(ACAK),,,HOLE  M 297,,,,</t>
  </si>
  <si>
    <t>HOLE</t>
  </si>
  <si>
    <t>GU 204456-A5</t>
  </si>
  <si>
    <t>DENT PISAU</t>
  </si>
  <si>
    <t>TI-GI 305935-B</t>
  </si>
  <si>
    <t>0.30-0.31</t>
  </si>
  <si>
    <t>760-761</t>
  </si>
  <si>
    <t>ORANGE FILL 0-24M,,,DENT ACAK 0-450M,,,,FLEK PUTIH(Acak),,,CS DENT MEMANJANG,,,,,,</t>
  </si>
  <si>
    <t>DENT MEMANJANG</t>
  </si>
  <si>
    <t>SCRACTH 0-30M,,,,DENT MLEOT 60-80M,,,RIPPLE,,,,DS DENT CD,,,,DENT PITITNG ACAK 1850-2300,,DENT CD 2000-3046</t>
  </si>
  <si>
    <t xml:space="preserve">DENT </t>
  </si>
  <si>
    <t>LTI-GI 306088</t>
  </si>
  <si>
    <t>190-194</t>
  </si>
  <si>
    <t>770-768</t>
  </si>
  <si>
    <t>ROLLSTOP ZM M 9,,,,RIPPLE,,HERINGBONE,,,FLEK PUTIH(ACAK),,,LAMINASI 180-</t>
  </si>
  <si>
    <t>O.THICK</t>
  </si>
  <si>
    <r>
      <t xml:space="preserve">YIELD PERFORMANCE OF </t>
    </r>
    <r>
      <rPr>
        <i/>
        <sz val="26"/>
        <color rgb="FFFF0000"/>
        <rFont val="Arial Black"/>
        <family val="2"/>
      </rPr>
      <t>2022</t>
    </r>
  </si>
  <si>
    <t>ACHIEVEMENT 2022</t>
  </si>
  <si>
    <t>Average
2021</t>
  </si>
  <si>
    <t>Budget
2022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</si>
  <si>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</si>
  <si>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</si>
  <si>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</si>
  <si>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</si>
  <si>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</si>
  <si>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</si>
  <si>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</si>
  <si>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</si>
  <si>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</si>
  <si>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</si>
  <si>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</si>
  <si>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</si>
  <si>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Accumulation
Year To Date</t>
  </si>
  <si>
    <t>Prime</t>
  </si>
  <si>
    <t>Incoming RM</t>
  </si>
  <si>
    <t>Yield</t>
  </si>
  <si>
    <t>% Rerolling</t>
  </si>
  <si>
    <t xml:space="preserve"> TOTAL YIELD</t>
  </si>
  <si>
    <t>TOTAL PRIME</t>
  </si>
  <si>
    <t>TOTAL INCOMING RM</t>
  </si>
  <si>
    <t xml:space="preserve"> TOTAL REROLLING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</si>
</sst>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00_);_(* \(#,##0.000\);_(* &quot;-&quot;??_);_(@_)"/>
    <numFmt numFmtId="168" formatCode="_(* #,##0.0_);_(* \(#,##0.0\);_(* &quot;-&quot;??_);_(@_)"/>
    <numFmt numFmtId="169" formatCode="0.0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70C0"/>
      <name val="Arial Black"/>
      <family val="2"/>
    </font>
    <font>
      <i/>
      <sz val="18"/>
      <color rgb="FF0000FF"/>
      <name val="Arial Black"/>
      <family val="2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  <font>
      <b/>
      <sz val="16"/>
      <color theme="0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9"/>
      <name val="Arial Narrow"/>
      <family val="2"/>
    </font>
    <font>
      <sz val="11"/>
      <color rgb="FFFF0000"/>
      <name val="Arial Narrow"/>
      <family val="2"/>
    </font>
    <font>
      <sz val="18"/>
      <color theme="4" tint="-0.249977111117893"/>
      <name val="Arial Black"/>
      <family val="2"/>
    </font>
    <font>
      <b/>
      <sz val="10"/>
      <color theme="1"/>
      <name val="Arial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Black"/>
      <family val="2"/>
    </font>
    <font>
      <b/>
      <sz val="12"/>
      <color theme="1"/>
      <name val="Arial"/>
      <family val="2"/>
    </font>
    <font>
      <b/>
      <sz val="11"/>
      <color theme="0"/>
      <name val="Arial Black"/>
      <family val="2"/>
    </font>
    <font>
      <b/>
      <sz val="9"/>
      <color theme="0"/>
      <name val="Arial Black"/>
      <family val="2"/>
    </font>
    <font>
      <b/>
      <sz val="14"/>
      <color theme="0"/>
      <name val="Arial Black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Arial"/>
      <family val="2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rgb="FF0000FF"/>
      <name val="Arial Black"/>
      <family val="2"/>
    </font>
    <font>
      <sz val="20"/>
      <color theme="0"/>
      <name val="Arial Blac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Black"/>
      <family val="2"/>
    </font>
    <font>
      <i/>
      <sz val="10"/>
      <color rgb="FF0000FF"/>
      <name val="Arial Black"/>
      <family val="2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1"/>
      <color rgb="FF0000FF"/>
      <name val="Arial Narrow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i/>
      <sz val="12"/>
      <color rgb="FF0000FF"/>
      <name val="Arial"/>
      <family val="2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26"/>
      <color rgb="FF0000FF"/>
      <name val="Arial Black"/>
      <family val="2"/>
    </font>
    <font>
      <i/>
      <sz val="26"/>
      <color rgb="FFFF0000"/>
      <name val="Arial Black"/>
      <family val="2"/>
    </font>
    <font>
      <b/>
      <sz val="16"/>
      <color rgb="FFFFFF00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Arial Narrow"/>
      <family val="2"/>
    </font>
    <font>
      <b/>
      <sz val="11"/>
      <color theme="8" tint="0.79998168889431442"/>
      <name val="Arial Narrow"/>
      <family val="2"/>
    </font>
    <font>
      <b/>
      <sz val="16"/>
      <color rgb="FFFFFF0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222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5" fontId="9" fillId="6" borderId="2" xfId="1" applyNumberFormat="1" applyFont="1" applyFill="1" applyBorder="1" applyAlignment="1">
      <alignment horizontal="center" vertical="center"/>
    </xf>
    <xf numFmtId="10" fontId="10" fillId="2" borderId="3" xfId="2" applyNumberFormat="1" applyFont="1" applyFill="1" applyBorder="1" applyAlignment="1">
      <alignment horizontal="center" vertical="center"/>
    </xf>
    <xf numFmtId="165" fontId="9" fillId="8" borderId="9" xfId="1" applyNumberFormat="1" applyFont="1" applyFill="1" applyBorder="1" applyAlignment="1">
      <alignment horizontal="center"/>
    </xf>
    <xf numFmtId="0" fontId="9" fillId="8" borderId="9" xfId="1" applyNumberFormat="1" applyFont="1" applyFill="1" applyBorder="1" applyAlignment="1">
      <alignment horizontal="right"/>
    </xf>
    <xf numFmtId="165" fontId="9" fillId="8" borderId="10" xfId="1" applyNumberFormat="1" applyFont="1" applyFill="1" applyBorder="1"/>
    <xf numFmtId="166" fontId="12" fillId="8" borderId="9" xfId="2" applyNumberFormat="1" applyFont="1" applyFill="1" applyBorder="1" applyAlignment="1">
      <alignment horizontal="center"/>
    </xf>
    <xf numFmtId="1" fontId="9" fillId="9" borderId="9" xfId="1" applyNumberFormat="1" applyFont="1" applyFill="1" applyBorder="1" applyAlignment="1">
      <alignment horizontal="center"/>
    </xf>
    <xf numFmtId="167" fontId="9" fillId="9" borderId="11" xfId="1" applyNumberFormat="1" applyFont="1" applyFill="1" applyBorder="1" applyAlignment="1">
      <alignment horizontal="center"/>
    </xf>
    <xf numFmtId="165" fontId="9" fillId="6" borderId="13" xfId="1" applyNumberFormat="1" applyFont="1" applyFill="1" applyBorder="1" applyAlignment="1">
      <alignment horizontal="center"/>
    </xf>
    <xf numFmtId="10" fontId="9" fillId="6" borderId="13" xfId="2" applyNumberFormat="1" applyFont="1" applyFill="1" applyBorder="1" applyAlignment="1">
      <alignment horizontal="right"/>
    </xf>
    <xf numFmtId="9" fontId="9" fillId="10" borderId="13" xfId="2" applyFont="1" applyFill="1" applyBorder="1" applyAlignment="1">
      <alignment horizontal="center" vertical="center"/>
    </xf>
    <xf numFmtId="167" fontId="9" fillId="10" borderId="14" xfId="1" applyNumberFormat="1" applyFont="1" applyFill="1" applyBorder="1" applyAlignment="1">
      <alignment horizontal="center" vertical="center"/>
    </xf>
    <xf numFmtId="0" fontId="9" fillId="9" borderId="11" xfId="1" applyNumberFormat="1" applyFont="1" applyFill="1" applyBorder="1" applyAlignment="1">
      <alignment horizontal="center"/>
    </xf>
    <xf numFmtId="0" fontId="9" fillId="10" borderId="14" xfId="1" applyNumberFormat="1" applyFont="1" applyFill="1" applyBorder="1" applyAlignment="1">
      <alignment horizontal="center" vertical="center"/>
    </xf>
    <xf numFmtId="165" fontId="9" fillId="8" borderId="9" xfId="1" applyNumberFormat="1" applyFont="1" applyFill="1" applyBorder="1" applyAlignment="1">
      <alignment horizontal="right"/>
    </xf>
    <xf numFmtId="0" fontId="9" fillId="6" borderId="13" xfId="0" applyFont="1" applyFill="1" applyBorder="1"/>
    <xf numFmtId="0" fontId="11" fillId="6" borderId="1" xfId="0" applyFont="1" applyFill="1" applyBorder="1" applyAlignment="1">
      <alignment horizontal="center"/>
    </xf>
    <xf numFmtId="165" fontId="13" fillId="8" borderId="2" xfId="1" applyNumberFormat="1" applyFont="1" applyFill="1" applyBorder="1"/>
    <xf numFmtId="165" fontId="13" fillId="8" borderId="16" xfId="1" applyNumberFormat="1" applyFont="1" applyFill="1" applyBorder="1"/>
    <xf numFmtId="1" fontId="9" fillId="11" borderId="17" xfId="1" applyNumberFormat="1" applyFont="1" applyFill="1" applyBorder="1" applyAlignment="1">
      <alignment horizontal="center"/>
    </xf>
    <xf numFmtId="1" fontId="6" fillId="12" borderId="18" xfId="1" applyNumberFormat="1" applyFont="1" applyFill="1" applyBorder="1" applyAlignment="1">
      <alignment horizontal="center"/>
    </xf>
    <xf numFmtId="0" fontId="9" fillId="0" borderId="0" xfId="0" applyFont="1"/>
    <xf numFmtId="0" fontId="9" fillId="6" borderId="9" xfId="0" applyFont="1" applyFill="1" applyBorder="1" applyAlignment="1">
      <alignment horizontal="center" vertical="center"/>
    </xf>
    <xf numFmtId="9" fontId="6" fillId="13" borderId="19" xfId="2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19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10" fontId="6" fillId="13" borderId="13" xfId="2" applyNumberFormat="1" applyFont="1" applyFill="1" applyBorder="1" applyAlignment="1">
      <alignment horizontal="center"/>
    </xf>
    <xf numFmtId="3" fontId="0" fillId="0" borderId="0" xfId="0" applyNumberFormat="1"/>
    <xf numFmtId="0" fontId="17" fillId="0" borderId="0" xfId="0" applyFont="1"/>
    <xf numFmtId="0" fontId="18" fillId="14" borderId="1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/>
    </xf>
    <xf numFmtId="3" fontId="20" fillId="16" borderId="2" xfId="0" applyNumberFormat="1" applyFont="1" applyFill="1" applyBorder="1" applyAlignment="1">
      <alignment horizontal="center" vertical="top" wrapText="1"/>
    </xf>
    <xf numFmtId="3" fontId="21" fillId="3" borderId="2" xfId="0" applyNumberFormat="1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center" vertical="center" wrapText="1"/>
    </xf>
    <xf numFmtId="0" fontId="22" fillId="17" borderId="16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6" fillId="14" borderId="20" xfId="0" applyFont="1" applyFill="1" applyBorder="1" applyAlignment="1">
      <alignment horizontal="center" vertical="center" wrapText="1"/>
    </xf>
    <xf numFmtId="0" fontId="26" fillId="14" borderId="20" xfId="0" applyFont="1" applyFill="1" applyBorder="1" applyAlignment="1">
      <alignment horizontal="center" vertical="center"/>
    </xf>
    <xf numFmtId="0" fontId="26" fillId="18" borderId="21" xfId="0" applyFont="1" applyFill="1" applyBorder="1" applyAlignment="1">
      <alignment horizontal="center" vertical="center"/>
    </xf>
    <xf numFmtId="0" fontId="26" fillId="15" borderId="20" xfId="0" applyFont="1" applyFill="1" applyBorder="1" applyAlignment="1">
      <alignment horizontal="center" vertical="center"/>
    </xf>
    <xf numFmtId="2" fontId="26" fillId="15" borderId="20" xfId="0" applyNumberFormat="1" applyFont="1" applyFill="1" applyBorder="1" applyAlignment="1">
      <alignment horizontal="center" vertical="center"/>
    </xf>
    <xf numFmtId="1" fontId="26" fillId="15" borderId="20" xfId="0" applyNumberFormat="1" applyFont="1" applyFill="1" applyBorder="1" applyAlignment="1">
      <alignment horizontal="center" vertical="center"/>
    </xf>
    <xf numFmtId="3" fontId="27" fillId="8" borderId="20" xfId="1" applyNumberFormat="1" applyFont="1" applyFill="1" applyBorder="1" applyAlignment="1">
      <alignment horizontal="center" vertical="center"/>
    </xf>
    <xf numFmtId="3" fontId="27" fillId="9" borderId="20" xfId="1" applyNumberFormat="1" applyFont="1" applyFill="1" applyBorder="1" applyAlignment="1">
      <alignment horizontal="center" vertical="center"/>
    </xf>
    <xf numFmtId="0" fontId="26" fillId="15" borderId="20" xfId="1" applyNumberFormat="1" applyFont="1" applyFill="1" applyBorder="1" applyAlignment="1">
      <alignment horizontal="center" vertical="center"/>
    </xf>
    <xf numFmtId="1" fontId="26" fillId="15" borderId="20" xfId="1" applyNumberFormat="1" applyFont="1" applyFill="1" applyBorder="1" applyAlignment="1">
      <alignment horizontal="center" vertical="center"/>
    </xf>
    <xf numFmtId="3" fontId="27" fillId="19" borderId="20" xfId="1" applyNumberFormat="1" applyFont="1" applyFill="1" applyBorder="1" applyAlignment="1">
      <alignment horizontal="center" vertical="center"/>
    </xf>
    <xf numFmtId="168" fontId="28" fillId="0" borderId="0" xfId="0" applyNumberFormat="1" applyFont="1"/>
    <xf numFmtId="166" fontId="26" fillId="0" borderId="0" xfId="2" applyNumberFormat="1" applyFont="1" applyAlignment="1">
      <alignment horizontal="center"/>
    </xf>
    <xf numFmtId="0" fontId="29" fillId="0" borderId="0" xfId="0" applyFont="1" applyAlignment="1">
      <alignment wrapText="1"/>
    </xf>
    <xf numFmtId="0" fontId="0" fillId="0" borderId="0" xfId="0" applyAlignment="1">
      <alignment horizontal="right"/>
    </xf>
    <xf numFmtId="0" fontId="13" fillId="0" borderId="0" xfId="3" applyFont="1" applyAlignment="1">
      <alignment horizontal="center" vertical="center"/>
    </xf>
    <xf numFmtId="3" fontId="6" fillId="20" borderId="17" xfId="0" applyNumberFormat="1" applyFont="1" applyFill="1" applyBorder="1" applyAlignment="1">
      <alignment horizontal="center" vertical="top" wrapText="1"/>
    </xf>
    <xf numFmtId="3" fontId="6" fillId="3" borderId="17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11" fillId="21" borderId="17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/>
    </xf>
    <xf numFmtId="3" fontId="18" fillId="0" borderId="21" xfId="1" applyNumberFormat="1" applyFont="1" applyBorder="1" applyAlignment="1">
      <alignment horizontal="center" vertical="center"/>
    </xf>
    <xf numFmtId="10" fontId="30" fillId="23" borderId="0" xfId="2" applyNumberFormat="1" applyFont="1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69" fontId="13" fillId="0" borderId="21" xfId="4" applyNumberFormat="1" applyFont="1" applyBorder="1" applyAlignment="1">
      <alignment horizontal="center" vertical="center"/>
    </xf>
    <xf numFmtId="0" fontId="13" fillId="0" borderId="21" xfId="3" applyFont="1" applyBorder="1" applyAlignment="1">
      <alignment horizontal="center" vertical="center"/>
    </xf>
    <xf numFmtId="169" fontId="13" fillId="0" borderId="21" xfId="3" applyNumberFormat="1" applyFont="1" applyBorder="1" applyAlignment="1">
      <alignment horizontal="center" vertical="center"/>
    </xf>
    <xf numFmtId="10" fontId="13" fillId="0" borderId="21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5" fillId="0" borderId="0" xfId="0" applyFont="1"/>
    <xf numFmtId="0" fontId="37" fillId="0" borderId="0" xfId="0" applyFont="1"/>
    <xf numFmtId="0" fontId="0" fillId="23" borderId="22" xfId="0" applyFill="1" applyBorder="1" applyAlignment="1">
      <alignment horizontal="center"/>
    </xf>
    <xf numFmtId="0" fontId="0" fillId="23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38" fillId="0" borderId="29" xfId="0" applyFont="1" applyBorder="1" applyAlignment="1">
      <alignment horizontal="center"/>
    </xf>
    <xf numFmtId="0" fontId="39" fillId="0" borderId="25" xfId="0" applyFont="1" applyBorder="1" applyAlignment="1">
      <alignment horizontal="center" vertical="center"/>
    </xf>
    <xf numFmtId="15" fontId="39" fillId="0" borderId="26" xfId="0" applyNumberFormat="1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18" borderId="26" xfId="0" applyFont="1" applyFill="1" applyBorder="1" applyAlignment="1">
      <alignment horizontal="center" vertical="center"/>
    </xf>
    <xf numFmtId="2" fontId="39" fillId="0" borderId="26" xfId="0" applyNumberFormat="1" applyFont="1" applyBorder="1" applyAlignment="1">
      <alignment horizontal="center" vertical="center"/>
    </xf>
    <xf numFmtId="0" fontId="40" fillId="19" borderId="26" xfId="0" applyFont="1" applyFill="1" applyBorder="1" applyAlignment="1">
      <alignment horizontal="center" vertical="center"/>
    </xf>
    <xf numFmtId="0" fontId="41" fillId="0" borderId="27" xfId="0" applyFont="1" applyBorder="1" applyAlignment="1">
      <alignment horizontal="left" vertical="center" wrapText="1"/>
    </xf>
    <xf numFmtId="0" fontId="39" fillId="0" borderId="31" xfId="0" applyFont="1" applyBorder="1" applyAlignment="1">
      <alignment horizontal="center" vertical="center"/>
    </xf>
    <xf numFmtId="15" fontId="39" fillId="0" borderId="32" xfId="0" applyNumberFormat="1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9" fillId="18" borderId="32" xfId="0" applyFont="1" applyFill="1" applyBorder="1" applyAlignment="1">
      <alignment horizontal="center" vertical="center"/>
    </xf>
    <xf numFmtId="2" fontId="39" fillId="0" borderId="32" xfId="0" applyNumberFormat="1" applyFont="1" applyBorder="1" applyAlignment="1">
      <alignment horizontal="center" vertical="center"/>
    </xf>
    <xf numFmtId="0" fontId="40" fillId="19" borderId="32" xfId="0" applyFont="1" applyFill="1" applyBorder="1" applyAlignment="1">
      <alignment horizontal="center" vertical="center"/>
    </xf>
    <xf numFmtId="0" fontId="41" fillId="0" borderId="33" xfId="0" applyFont="1" applyBorder="1" applyAlignment="1">
      <alignment horizontal="left" vertical="center" wrapText="1"/>
    </xf>
    <xf numFmtId="0" fontId="39" fillId="0" borderId="28" xfId="0" applyFont="1" applyBorder="1" applyAlignment="1">
      <alignment horizontal="center" vertical="center"/>
    </xf>
    <xf numFmtId="15" fontId="39" fillId="0" borderId="29" xfId="0" applyNumberFormat="1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18" borderId="29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 wrapText="1"/>
    </xf>
    <xf numFmtId="2" fontId="39" fillId="0" borderId="29" xfId="0" applyNumberFormat="1" applyFont="1" applyBorder="1" applyAlignment="1">
      <alignment horizontal="center" wrapText="1"/>
    </xf>
    <xf numFmtId="0" fontId="40" fillId="19" borderId="29" xfId="0" applyFont="1" applyFill="1" applyBorder="1" applyAlignment="1">
      <alignment horizontal="center" vertical="center" wrapText="1"/>
    </xf>
    <xf numFmtId="0" fontId="41" fillId="0" borderId="30" xfId="0" applyFont="1" applyBorder="1" applyAlignment="1">
      <alignment horizontal="left" vertical="center" wrapText="1"/>
    </xf>
    <xf numFmtId="165" fontId="0" fillId="0" borderId="0" xfId="1" applyNumberFormat="1" applyFont="1"/>
    <xf numFmtId="0" fontId="9" fillId="0" borderId="17" xfId="0" applyFont="1" applyBorder="1" applyAlignment="1">
      <alignment horizontal="center"/>
    </xf>
    <xf numFmtId="167" fontId="42" fillId="0" borderId="34" xfId="1" applyNumberFormat="1" applyFont="1" applyBorder="1" applyAlignment="1">
      <alignment horizontal="center"/>
    </xf>
    <xf numFmtId="0" fontId="43" fillId="0" borderId="0" xfId="0" applyFont="1"/>
    <xf numFmtId="0" fontId="0" fillId="0" borderId="0" xfId="0" applyAlignment="1">
      <alignment wrapText="1"/>
    </xf>
    <xf numFmtId="0" fontId="46" fillId="17" borderId="29" xfId="0" applyFont="1" applyFill="1" applyBorder="1" applyAlignment="1">
      <alignment horizontal="center"/>
    </xf>
    <xf numFmtId="15" fontId="39" fillId="0" borderId="31" xfId="0" applyNumberFormat="1" applyFont="1" applyBorder="1" applyAlignment="1">
      <alignment horizontal="center"/>
    </xf>
    <xf numFmtId="0" fontId="39" fillId="0" borderId="32" xfId="0" applyFont="1" applyBorder="1" applyAlignment="1">
      <alignment horizontal="center"/>
    </xf>
    <xf numFmtId="2" fontId="39" fillId="0" borderId="32" xfId="0" applyNumberFormat="1" applyFont="1" applyBorder="1" applyAlignment="1">
      <alignment horizontal="center"/>
    </xf>
    <xf numFmtId="169" fontId="40" fillId="19" borderId="32" xfId="0" applyNumberFormat="1" applyFont="1" applyFill="1" applyBorder="1" applyAlignment="1">
      <alignment horizontal="center" vertical="center"/>
    </xf>
    <xf numFmtId="0" fontId="41" fillId="0" borderId="32" xfId="0" applyFont="1" applyBorder="1" applyAlignment="1">
      <alignment horizontal="left" vertical="center"/>
    </xf>
    <xf numFmtId="0" fontId="41" fillId="0" borderId="32" xfId="0" applyFont="1" applyBorder="1" applyAlignment="1">
      <alignment horizontal="center" vertical="center"/>
    </xf>
    <xf numFmtId="0" fontId="41" fillId="24" borderId="33" xfId="0" applyFont="1" applyFill="1" applyBorder="1" applyAlignment="1">
      <alignment horizontal="center" vertical="center"/>
    </xf>
    <xf numFmtId="0" fontId="41" fillId="0" borderId="32" xfId="0" applyFont="1" applyBorder="1" applyAlignment="1">
      <alignment horizontal="left" vertical="center" wrapText="1"/>
    </xf>
    <xf numFmtId="15" fontId="39" fillId="0" borderId="28" xfId="0" applyNumberFormat="1" applyFont="1" applyBorder="1" applyAlignment="1">
      <alignment horizontal="center"/>
    </xf>
    <xf numFmtId="0" fontId="39" fillId="0" borderId="29" xfId="0" applyFont="1" applyBorder="1" applyAlignment="1">
      <alignment horizontal="center"/>
    </xf>
    <xf numFmtId="2" fontId="39" fillId="0" borderId="29" xfId="0" applyNumberFormat="1" applyFont="1" applyBorder="1" applyAlignment="1">
      <alignment horizontal="center"/>
    </xf>
    <xf numFmtId="169" fontId="40" fillId="19" borderId="29" xfId="0" applyNumberFormat="1" applyFont="1" applyFill="1" applyBorder="1" applyAlignment="1">
      <alignment horizontal="center" vertical="center"/>
    </xf>
    <xf numFmtId="0" fontId="41" fillId="0" borderId="29" xfId="0" applyFont="1" applyBorder="1" applyAlignment="1">
      <alignment horizontal="left" vertical="center"/>
    </xf>
    <xf numFmtId="0" fontId="41" fillId="0" borderId="29" xfId="0" applyFont="1" applyBorder="1" applyAlignment="1">
      <alignment horizontal="center" vertical="center"/>
    </xf>
    <xf numFmtId="0" fontId="41" fillId="24" borderId="30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69" fontId="42" fillId="0" borderId="34" xfId="1" applyNumberFormat="1" applyFont="1" applyBorder="1" applyAlignment="1">
      <alignment horizontal="center"/>
    </xf>
    <xf numFmtId="10" fontId="6" fillId="3" borderId="13" xfId="2" applyNumberFormat="1" applyFont="1" applyFill="1" applyBorder="1" applyAlignment="1">
      <alignment horizontal="center"/>
    </xf>
    <xf numFmtId="10" fontId="12" fillId="8" borderId="9" xfId="2" applyNumberFormat="1" applyFont="1" applyFill="1" applyBorder="1" applyAlignment="1">
      <alignment horizontal="center"/>
    </xf>
    <xf numFmtId="10" fontId="9" fillId="8" borderId="15" xfId="1" applyNumberFormat="1" applyFont="1" applyFill="1" applyBorder="1" applyAlignment="1">
      <alignment horizontal="center"/>
    </xf>
    <xf numFmtId="1" fontId="9" fillId="8" borderId="9" xfId="1" applyNumberFormat="1" applyFont="1" applyFill="1" applyBorder="1" applyAlignment="1">
      <alignment horizontal="right"/>
    </xf>
    <xf numFmtId="1" fontId="9" fillId="8" borderId="9" xfId="1" applyNumberFormat="1" applyFont="1" applyFill="1" applyBorder="1" applyAlignment="1"/>
    <xf numFmtId="1" fontId="9" fillId="8" borderId="10" xfId="1" applyNumberFormat="1" applyFont="1" applyFill="1" applyBorder="1" applyAlignment="1"/>
    <xf numFmtId="165" fontId="9" fillId="6" borderId="18" xfId="1" applyNumberFormat="1" applyFont="1" applyFill="1" applyBorder="1" applyAlignment="1">
      <alignment horizontal="center" vertical="center"/>
    </xf>
    <xf numFmtId="165" fontId="9" fillId="6" borderId="9" xfId="1" applyNumberFormat="1" applyFont="1" applyFill="1" applyBorder="1" applyAlignment="1">
      <alignment horizontal="center" vertical="center"/>
    </xf>
    <xf numFmtId="166" fontId="0" fillId="0" borderId="0" xfId="2" applyNumberFormat="1" applyFont="1"/>
    <xf numFmtId="0" fontId="6" fillId="26" borderId="36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6" fillId="27" borderId="17" xfId="0" applyFont="1" applyFill="1" applyBorder="1" applyAlignment="1">
      <alignment horizontal="center" vertical="center" wrapText="1"/>
    </xf>
    <xf numFmtId="0" fontId="6" fillId="26" borderId="17" xfId="0" applyFont="1" applyFill="1" applyBorder="1" applyAlignment="1">
      <alignment horizontal="center" vertical="center" wrapText="1"/>
    </xf>
    <xf numFmtId="165" fontId="11" fillId="28" borderId="36" xfId="1" applyNumberFormat="1" applyFont="1" applyFill="1" applyBorder="1" applyAlignment="1">
      <alignment horizontal="center" vertical="center"/>
    </xf>
    <xf numFmtId="165" fontId="11" fillId="28" borderId="36" xfId="1" applyNumberFormat="1" applyFont="1" applyFill="1" applyBorder="1" applyAlignment="1">
      <alignment vertical="center"/>
    </xf>
    <xf numFmtId="165" fontId="11" fillId="15" borderId="40" xfId="1" applyNumberFormat="1" applyFont="1" applyFill="1" applyBorder="1" applyAlignment="1">
      <alignment horizontal="center" vertical="center"/>
    </xf>
    <xf numFmtId="165" fontId="11" fillId="15" borderId="40" xfId="1" applyNumberFormat="1" applyFont="1" applyFill="1" applyBorder="1" applyAlignment="1">
      <alignment vertical="center"/>
    </xf>
    <xf numFmtId="165" fontId="11" fillId="28" borderId="40" xfId="1" applyNumberFormat="1" applyFont="1" applyFill="1" applyBorder="1" applyAlignment="1">
      <alignment vertical="center"/>
    </xf>
    <xf numFmtId="166" fontId="11" fillId="7" borderId="40" xfId="2" applyNumberFormat="1" applyFont="1" applyFill="1" applyBorder="1" applyAlignment="1">
      <alignment horizontal="center" vertical="center"/>
    </xf>
    <xf numFmtId="166" fontId="11" fillId="7" borderId="40" xfId="2" applyNumberFormat="1" applyFont="1" applyFill="1" applyBorder="1" applyAlignment="1">
      <alignment vertical="center"/>
    </xf>
    <xf numFmtId="10" fontId="11" fillId="7" borderId="40" xfId="2" applyNumberFormat="1" applyFont="1" applyFill="1" applyBorder="1" applyAlignment="1">
      <alignment vertical="center"/>
    </xf>
    <xf numFmtId="0" fontId="11" fillId="14" borderId="43" xfId="0" applyFont="1" applyFill="1" applyBorder="1" applyAlignment="1">
      <alignment horizontal="center"/>
    </xf>
    <xf numFmtId="10" fontId="11" fillId="14" borderId="43" xfId="2" applyNumberFormat="1" applyFont="1" applyFill="1" applyBorder="1" applyAlignment="1">
      <alignment vertical="center"/>
    </xf>
    <xf numFmtId="9" fontId="51" fillId="14" borderId="43" xfId="2" applyFont="1" applyFill="1" applyBorder="1" applyAlignment="1">
      <alignment horizontal="center" vertical="center"/>
    </xf>
    <xf numFmtId="10" fontId="11" fillId="14" borderId="43" xfId="2" applyNumberFormat="1" applyFont="1" applyFill="1" applyBorder="1" applyAlignment="1">
      <alignment horizontal="right" vertical="center"/>
    </xf>
    <xf numFmtId="0" fontId="12" fillId="15" borderId="46" xfId="0" applyFont="1" applyFill="1" applyBorder="1" applyAlignment="1">
      <alignment horizontal="left" vertical="center" wrapText="1"/>
    </xf>
    <xf numFmtId="0" fontId="53" fillId="15" borderId="34" xfId="0" applyFont="1" applyFill="1" applyBorder="1" applyAlignment="1">
      <alignment horizontal="left" vertical="center" wrapText="1"/>
    </xf>
    <xf numFmtId="9" fontId="10" fillId="2" borderId="45" xfId="2" applyFont="1" applyFill="1" applyBorder="1" applyAlignment="1">
      <alignment horizontal="center" vertical="center"/>
    </xf>
    <xf numFmtId="10" fontId="20" fillId="20" borderId="45" xfId="2" applyNumberFormat="1" applyFont="1" applyFill="1" applyBorder="1" applyAlignment="1">
      <alignment horizontal="right" vertical="center"/>
    </xf>
    <xf numFmtId="10" fontId="54" fillId="20" borderId="45" xfId="2" applyNumberFormat="1" applyFont="1" applyFill="1" applyBorder="1" applyAlignment="1">
      <alignment horizontal="right" vertical="center"/>
    </xf>
    <xf numFmtId="10" fontId="10" fillId="2" borderId="45" xfId="2" applyNumberFormat="1" applyFont="1" applyFill="1" applyBorder="1" applyAlignment="1">
      <alignment horizontal="center" vertical="center"/>
    </xf>
    <xf numFmtId="165" fontId="11" fillId="28" borderId="47" xfId="1" applyNumberFormat="1" applyFont="1" applyFill="1" applyBorder="1" applyAlignment="1">
      <alignment horizontal="left" vertical="center"/>
    </xf>
    <xf numFmtId="165" fontId="11" fillId="28" borderId="38" xfId="1" applyNumberFormat="1" applyFont="1" applyFill="1" applyBorder="1" applyAlignment="1">
      <alignment horizontal="center" vertical="center"/>
    </xf>
    <xf numFmtId="165" fontId="11" fillId="28" borderId="48" xfId="1" applyNumberFormat="1" applyFont="1" applyFill="1" applyBorder="1" applyAlignment="1">
      <alignment horizontal="center" vertical="center"/>
    </xf>
    <xf numFmtId="165" fontId="11" fillId="15" borderId="49" xfId="1" applyNumberFormat="1" applyFont="1" applyFill="1" applyBorder="1" applyAlignment="1">
      <alignment horizontal="left" vertical="center"/>
    </xf>
    <xf numFmtId="165" fontId="11" fillId="15" borderId="50" xfId="1" applyNumberFormat="1" applyFont="1" applyFill="1" applyBorder="1" applyAlignment="1">
      <alignment horizontal="center" vertical="center"/>
    </xf>
    <xf numFmtId="165" fontId="11" fillId="15" borderId="51" xfId="1" applyNumberFormat="1" applyFont="1" applyFill="1" applyBorder="1" applyAlignment="1">
      <alignment horizontal="center" vertical="center"/>
    </xf>
    <xf numFmtId="165" fontId="11" fillId="15" borderId="45" xfId="1" applyNumberFormat="1" applyFont="1" applyFill="1" applyBorder="1" applyAlignment="1">
      <alignment vertical="center"/>
    </xf>
    <xf numFmtId="10" fontId="18" fillId="14" borderId="17" xfId="0" applyNumberFormat="1" applyFont="1" applyFill="1" applyBorder="1" applyAlignment="1">
      <alignment horizontal="center" vertical="center" wrapText="1"/>
    </xf>
    <xf numFmtId="10" fontId="8" fillId="14" borderId="17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10" fontId="32" fillId="20" borderId="0" xfId="2" applyNumberFormat="1" applyFont="1" applyFill="1" applyAlignment="1">
      <alignment horizontal="center" vertical="center"/>
    </xf>
    <xf numFmtId="0" fontId="48" fillId="0" borderId="0" xfId="0" applyFont="1" applyAlignment="1">
      <alignment horizontal="center"/>
    </xf>
    <xf numFmtId="0" fontId="50" fillId="25" borderId="35" xfId="0" applyFont="1" applyFill="1" applyBorder="1" applyAlignment="1">
      <alignment horizontal="center" vertical="center"/>
    </xf>
    <xf numFmtId="0" fontId="50" fillId="25" borderId="0" xfId="0" applyFont="1" applyFill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9" fontId="51" fillId="15" borderId="38" xfId="2" applyFont="1" applyFill="1" applyBorder="1" applyAlignment="1">
      <alignment horizontal="center" vertical="center"/>
    </xf>
    <xf numFmtId="9" fontId="51" fillId="15" borderId="41" xfId="2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16" borderId="44" xfId="0" applyFont="1" applyFill="1" applyBorder="1" applyAlignment="1">
      <alignment horizontal="center" vertical="center"/>
    </xf>
    <xf numFmtId="0" fontId="10" fillId="16" borderId="39" xfId="0" applyFont="1" applyFill="1" applyBorder="1" applyAlignment="1">
      <alignment horizontal="center" vertical="center"/>
    </xf>
    <xf numFmtId="0" fontId="10" fillId="16" borderId="42" xfId="0" applyFont="1" applyFill="1" applyBorder="1" applyAlignment="1">
      <alignment horizontal="center" vertical="center"/>
    </xf>
    <xf numFmtId="0" fontId="52" fillId="5" borderId="44" xfId="0" applyFont="1" applyFill="1" applyBorder="1" applyAlignment="1">
      <alignment horizontal="center" vertical="center"/>
    </xf>
    <xf numFmtId="0" fontId="52" fillId="5" borderId="39" xfId="0" applyFont="1" applyFill="1" applyBorder="1" applyAlignment="1">
      <alignment horizontal="center" vertical="center"/>
    </xf>
    <xf numFmtId="0" fontId="52" fillId="5" borderId="42" xfId="0" applyFont="1" applyFill="1" applyBorder="1" applyAlignment="1">
      <alignment horizontal="center" vertical="center"/>
    </xf>
    <xf numFmtId="0" fontId="12" fillId="14" borderId="46" xfId="0" applyFont="1" applyFill="1" applyBorder="1" applyAlignment="1">
      <alignment horizontal="left" vertical="center" wrapText="1"/>
    </xf>
    <xf numFmtId="0" fontId="12" fillId="14" borderId="52" xfId="0" applyFont="1" applyFill="1" applyBorder="1" applyAlignment="1">
      <alignment horizontal="left" vertical="center" wrapText="1"/>
    </xf>
    <xf numFmtId="0" fontId="12" fillId="14" borderId="34" xfId="0" applyFont="1" applyFill="1" applyBorder="1" applyAlignment="1">
      <alignment horizontal="left" vertical="center" wrapText="1"/>
    </xf>
    <xf numFmtId="0" fontId="52" fillId="5" borderId="45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/>
    </xf>
    <xf numFmtId="0" fontId="38" fillId="0" borderId="27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46" fillId="17" borderId="26" xfId="0" applyFont="1" applyFill="1" applyBorder="1" applyAlignment="1">
      <alignment horizontal="center"/>
    </xf>
    <xf numFmtId="0" fontId="46" fillId="17" borderId="25" xfId="0" applyFont="1" applyFill="1" applyBorder="1" applyAlignment="1">
      <alignment horizontal="center" vertical="center"/>
    </xf>
    <xf numFmtId="0" fontId="46" fillId="17" borderId="28" xfId="0" applyFont="1" applyFill="1" applyBorder="1" applyAlignment="1">
      <alignment horizontal="center" vertical="center"/>
    </xf>
    <xf numFmtId="0" fontId="46" fillId="17" borderId="26" xfId="0" applyFont="1" applyFill="1" applyBorder="1" applyAlignment="1">
      <alignment horizontal="center" vertical="center"/>
    </xf>
    <xf numFmtId="0" fontId="46" fillId="17" borderId="29" xfId="0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horizontal="center" vertical="center"/>
    </xf>
    <xf numFmtId="0" fontId="3" fillId="17" borderId="30" xfId="0" applyFont="1" applyFill="1" applyBorder="1" applyAlignment="1">
      <alignment horizontal="center" vertical="center"/>
    </xf>
    <xf numFmtId="0" fontId="46" fillId="17" borderId="26" xfId="0" applyFont="1" applyFill="1" applyBorder="1" applyAlignment="1">
      <alignment horizontal="center" vertical="center" wrapText="1"/>
    </xf>
    <xf numFmtId="0" fontId="46" fillId="17" borderId="29" xfId="0" applyFont="1" applyFill="1" applyBorder="1" applyAlignment="1">
      <alignment horizontal="center" vertical="center" wrapText="1"/>
    </xf>
  </cellXfs>
  <cellStyles count="5">
    <cellStyle name="Koma" xfId="1" builtinId="3"/>
    <cellStyle name="Normal" xfId="0" builtinId="0"/>
    <cellStyle name="Normal 10 2" xfId="4" xr:uid="{07117622-50C1-4190-8D76-5A883C4F74E6}"/>
    <cellStyle name="Normal 2 2 2 3 2 2 2" xfId="3" xr:uid="{1499D7E7-A97A-4240-94C6-DB2F97CD3207}"/>
    <cellStyle name="Persen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148167</xdr:colOff>
      <xdr:row>243</xdr:row>
      <xdr:rowOff>111125</xdr:rowOff>
    </xdr:from>
    <xdr:to>
      <xdr:col>9</xdr:col>
      <xdr:colOff>767292</xdr:colOff>
      <xdr:row>246</xdr:row>
      <xdr:rowOff>5291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D8068FD7-52BD-4D70-9350-DF420DE2D0CF}"/>
            </a:ext>
          </a:extLst>
        </xdr:cNvPr>
        <xdr:cNvSpPr/>
      </xdr:nvSpPr>
      <xdr:spPr>
        <a:xfrm>
          <a:off x="8087255" y="47121763"/>
          <a:ext cx="619125" cy="431800"/>
        </a:xfrm>
        <a:prstGeom prst="upArrow">
          <a:avLst/>
        </a:prstGeom>
        <a:solidFill>
          <a:srgbClr val="FF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152400</xdr:colOff>
      <xdr:row>243</xdr:row>
      <xdr:rowOff>110066</xdr:rowOff>
    </xdr:from>
    <xdr:to>
      <xdr:col>10</xdr:col>
      <xdr:colOff>771525</xdr:colOff>
      <xdr:row>246</xdr:row>
      <xdr:rowOff>4232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01F42AAA-5B51-44AD-B07F-D99422A66197}"/>
            </a:ext>
          </a:extLst>
        </xdr:cNvPr>
        <xdr:cNvSpPr/>
      </xdr:nvSpPr>
      <xdr:spPr>
        <a:xfrm>
          <a:off x="8967788" y="47120704"/>
          <a:ext cx="619125" cy="432859"/>
        </a:xfrm>
        <a:prstGeom prst="upArrow">
          <a:avLst/>
        </a:prstGeom>
        <a:solidFill>
          <a:srgbClr val="FF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740351</xdr:colOff>
      <xdr:row>26</xdr:row>
      <xdr:rowOff>90920</xdr:rowOff>
    </xdr:from>
    <xdr:to>
      <xdr:col>0</xdr:col>
      <xdr:colOff>930852</xdr:colOff>
      <xdr:row>28</xdr:row>
      <xdr:rowOff>99579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77837FF3-75D6-4C85-91DF-1AC4B6FCD792}"/>
            </a:ext>
          </a:extLst>
        </xdr:cNvPr>
        <xdr:cNvSpPr/>
      </xdr:nvSpPr>
      <xdr:spPr>
        <a:xfrm>
          <a:off x="654626" y="4905808"/>
          <a:ext cx="1" cy="380134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740351</xdr:colOff>
      <xdr:row>26</xdr:row>
      <xdr:rowOff>90920</xdr:rowOff>
    </xdr:from>
    <xdr:to>
      <xdr:col>0</xdr:col>
      <xdr:colOff>930852</xdr:colOff>
      <xdr:row>28</xdr:row>
      <xdr:rowOff>99579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02AE526-436D-471C-9A7A-7BF7D1D01BFB}"/>
            </a:ext>
          </a:extLst>
        </xdr:cNvPr>
        <xdr:cNvSpPr/>
      </xdr:nvSpPr>
      <xdr:spPr>
        <a:xfrm>
          <a:off x="654626" y="4905808"/>
          <a:ext cx="1" cy="380134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E599-1C6A-4A31-A2AF-6B1FC105F77B}">
  <sheetPr>
    <tabColor rgb="FFFF0000"/>
    <pageSetUpPr fitToPage="1"/>
  </sheetPr>
  <dimension ref="B1:AV587"/>
  <sheetViews>
    <sheetView showGridLines="0" tabSelected="1" zoomScale="80" zoomScaleNormal="80" workbookViewId="0">
      <pane ySplit="3" topLeftCell="A229" activePane="bottomLeft" state="frozen"/>
      <selection activeCell="O20" sqref="O20"/>
      <selection pane="bottomLeft" activeCell="B240" sqref="B240"/>
    </sheetView>
  </sheetViews>
  <sheetFormatPr defaultColWidth="8.77734375" defaultRowHeight="14.4" x14ac:dyDescent="0.3"/>
  <cols>
    <col min="1" max="1" width="4.77734375" customWidth="1"/>
    <col min="2" max="2" width="6.109375" customWidth="1"/>
    <col min="3" max="3" width="8.21875" customWidth="1"/>
    <col min="4" max="4" width="29.21875" customWidth="1"/>
    <col min="5" max="5" width="15.77734375" customWidth="1"/>
    <col min="6" max="7" width="11.77734375" customWidth="1"/>
    <col min="8" max="8" width="12.109375" customWidth="1"/>
    <col min="9" max="9" width="10.77734375" customWidth="1"/>
    <col min="10" max="12" width="12.21875" style="38" customWidth="1"/>
    <col min="13" max="13" width="13.109375" customWidth="1"/>
    <col min="14" max="16" width="12" style="39" customWidth="1"/>
    <col min="17" max="17" width="14.6640625" style="39" hidden="1" customWidth="1"/>
    <col min="18" max="18" width="12.33203125" hidden="1" customWidth="1"/>
    <col min="19" max="21" width="13" hidden="1" customWidth="1"/>
    <col min="22" max="22" width="20.77734375" hidden="1" customWidth="1"/>
    <col min="23" max="26" width="0" hidden="1" customWidth="1"/>
    <col min="27" max="27" width="21.21875" hidden="1" customWidth="1"/>
    <col min="28" max="31" width="0" hidden="1" customWidth="1"/>
    <col min="32" max="32" width="9.77734375" hidden="1" customWidth="1"/>
    <col min="33" max="33" width="19" hidden="1" customWidth="1"/>
    <col min="34" max="34" width="18.109375" hidden="1" customWidth="1"/>
    <col min="35" max="36" width="8.77734375" bestFit="1" customWidth="1"/>
    <col min="37" max="37" width="18.77734375" bestFit="1" customWidth="1"/>
    <col min="38" max="39" width="19.77734375" bestFit="1" customWidth="1"/>
    <col min="40" max="40" width="8.77734375" bestFit="1" customWidth="1"/>
    <col min="41" max="41" width="22" bestFit="1" customWidth="1"/>
    <col min="42" max="43" width="8.77734375" bestFit="1" customWidth="1"/>
    <col min="44" max="44" width="22.77734375" bestFit="1" customWidth="1"/>
    <col min="45" max="46" width="23.6640625" bestFit="1" customWidth="1"/>
    <col min="47" max="47" width="8.77734375" bestFit="1" customWidth="1"/>
    <col min="48" max="48" width="25.77734375" bestFit="1" customWidth="1"/>
  </cols>
  <sheetData>
    <row r="1" spans="2:48" ht="40.950000000000003" customHeight="1" x14ac:dyDescent="0.65">
      <c r="B1" s="1" t="s">
        <v>25</v>
      </c>
    </row>
    <row r="2" spans="2:48" ht="3" customHeight="1" thickBot="1" x14ac:dyDescent="0.35">
      <c r="N2"/>
      <c r="O2"/>
      <c r="P2"/>
    </row>
    <row r="3" spans="2:48" ht="43.95" customHeight="1" thickBot="1" x14ac:dyDescent="0.35">
      <c r="B3" s="40" t="s">
        <v>26</v>
      </c>
      <c r="C3" s="41" t="s">
        <v>27</v>
      </c>
      <c r="D3" s="42" t="s">
        <v>28</v>
      </c>
      <c r="E3" s="42" t="s">
        <v>29</v>
      </c>
      <c r="F3" s="43" t="s">
        <v>30</v>
      </c>
      <c r="G3" s="43" t="s">
        <v>31</v>
      </c>
      <c r="H3" s="43" t="s">
        <v>32</v>
      </c>
      <c r="I3" s="43" t="s">
        <v>33</v>
      </c>
      <c r="J3" s="44" t="s">
        <v>34</v>
      </c>
      <c r="K3" s="45" t="s">
        <v>35</v>
      </c>
      <c r="L3" s="46" t="s">
        <v>36</v>
      </c>
      <c r="M3" s="46" t="s">
        <v>4</v>
      </c>
      <c r="N3" s="46" t="s">
        <v>5</v>
      </c>
      <c r="O3" s="47" t="s">
        <v>6</v>
      </c>
      <c r="P3" s="48" t="s">
        <v>7</v>
      </c>
      <c r="Q3" s="49" t="s">
        <v>37</v>
      </c>
      <c r="S3" s="50" t="s">
        <v>38</v>
      </c>
      <c r="T3" s="50" t="s">
        <v>38</v>
      </c>
      <c r="U3" s="50" t="s">
        <v>38</v>
      </c>
      <c r="V3" s="50" t="s">
        <v>38</v>
      </c>
      <c r="W3" s="50" t="s">
        <v>38</v>
      </c>
      <c r="X3" s="50" t="s">
        <v>38</v>
      </c>
      <c r="Y3" s="50" t="s">
        <v>38</v>
      </c>
      <c r="Z3" s="50" t="s">
        <v>38</v>
      </c>
      <c r="AA3" s="50" t="s">
        <v>38</v>
      </c>
      <c r="AB3" s="50" t="s">
        <v>38</v>
      </c>
      <c r="AC3" s="50" t="s">
        <v>38</v>
      </c>
    </row>
    <row r="4" spans="2:48" ht="15.45" customHeight="1" x14ac:dyDescent="0.3">
      <c r="B4" s="51">
        <v>1</v>
      </c>
      <c r="C4" s="51">
        <v>422</v>
      </c>
      <c r="D4" s="52" t="s">
        <v>39</v>
      </c>
      <c r="E4" s="53" t="s">
        <v>40</v>
      </c>
      <c r="F4" s="54" t="s">
        <v>13</v>
      </c>
      <c r="G4" s="54" t="s">
        <v>41</v>
      </c>
      <c r="H4" s="55">
        <v>0.8</v>
      </c>
      <c r="I4" s="56">
        <v>767</v>
      </c>
      <c r="J4" s="57">
        <v>9950</v>
      </c>
      <c r="K4" s="58">
        <v>9889.9999999999982</v>
      </c>
      <c r="L4" s="59">
        <v>0</v>
      </c>
      <c r="M4" s="59">
        <v>60</v>
      </c>
      <c r="N4" s="60">
        <v>0</v>
      </c>
      <c r="O4" s="60">
        <v>0</v>
      </c>
      <c r="P4" s="61">
        <f>J4-(K4+L4+M4+N4+O4)</f>
        <v>0</v>
      </c>
      <c r="R4" t="e">
        <f>VLOOKUP($E4,#REF!,8,FALSE)</f>
        <v>#REF!</v>
      </c>
      <c r="S4" s="62" t="e">
        <f>#REF!*1000</f>
        <v>#REF!</v>
      </c>
      <c r="T4" s="62">
        <f>M4*1000</f>
        <v>60000</v>
      </c>
      <c r="U4" s="62">
        <f>N4*1000</f>
        <v>0</v>
      </c>
      <c r="V4" s="62" t="e">
        <f>#REF!*1000</f>
        <v>#REF!</v>
      </c>
      <c r="W4" s="62">
        <f t="shared" ref="W4:AV4" si="0">P4*1000</f>
        <v>0</v>
      </c>
      <c r="X4" s="62">
        <f t="shared" si="0"/>
        <v>0</v>
      </c>
      <c r="Y4" s="62" t="e">
        <f t="shared" si="0"/>
        <v>#REF!</v>
      </c>
      <c r="Z4" s="62" t="e">
        <f t="shared" si="0"/>
        <v>#REF!</v>
      </c>
      <c r="AA4" s="62">
        <f t="shared" si="0"/>
        <v>60000000</v>
      </c>
      <c r="AB4" s="62">
        <f t="shared" si="0"/>
        <v>0</v>
      </c>
      <c r="AC4" s="62" t="e">
        <f t="shared" si="0"/>
        <v>#REF!</v>
      </c>
      <c r="AD4" s="62">
        <f t="shared" si="0"/>
        <v>0</v>
      </c>
      <c r="AE4" s="62">
        <f t="shared" si="0"/>
        <v>0</v>
      </c>
      <c r="AF4" s="62" t="e">
        <f t="shared" si="0"/>
        <v>#REF!</v>
      </c>
      <c r="AG4" s="62" t="s">
        <v>42</v>
      </c>
      <c r="AH4" s="62" t="s">
        <v>43</v>
      </c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>
        <f t="shared" si="0"/>
        <v>0</v>
      </c>
      <c r="AV4" s="62">
        <f t="shared" si="0"/>
        <v>0</v>
      </c>
    </row>
    <row r="5" spans="2:48" ht="15.45" customHeight="1" x14ac:dyDescent="0.35">
      <c r="B5" s="51">
        <v>2</v>
      </c>
      <c r="C5" s="51">
        <v>422</v>
      </c>
      <c r="D5" s="52" t="s">
        <v>44</v>
      </c>
      <c r="E5" s="53" t="s">
        <v>45</v>
      </c>
      <c r="F5" s="54" t="s">
        <v>13</v>
      </c>
      <c r="G5" s="54" t="s">
        <v>41</v>
      </c>
      <c r="H5" s="55">
        <v>0.95</v>
      </c>
      <c r="I5" s="56">
        <v>768</v>
      </c>
      <c r="J5" s="57">
        <v>7900</v>
      </c>
      <c r="K5" s="58">
        <v>7605</v>
      </c>
      <c r="L5" s="59">
        <v>290</v>
      </c>
      <c r="M5" s="59">
        <v>0</v>
      </c>
      <c r="N5" s="60">
        <v>0</v>
      </c>
      <c r="O5" s="60">
        <v>0</v>
      </c>
      <c r="P5" s="61">
        <f t="shared" ref="P5:P68" si="1">J5-(K5+L5+M5+N5+O5)</f>
        <v>5</v>
      </c>
      <c r="Q5" s="63">
        <f>K5/J5</f>
        <v>0.96265822784810129</v>
      </c>
      <c r="R5" t="e">
        <f>VLOOKUP($E5,#REF!,8,FALSE)</f>
        <v>#REF!</v>
      </c>
      <c r="AD5">
        <f>SUM(K5:P5)-J5</f>
        <v>0</v>
      </c>
      <c r="AG5" s="64" t="s">
        <v>46</v>
      </c>
      <c r="AH5" s="64"/>
    </row>
    <row r="6" spans="2:48" ht="15.45" customHeight="1" x14ac:dyDescent="0.3">
      <c r="B6" s="51">
        <v>4</v>
      </c>
      <c r="C6" s="51">
        <v>421</v>
      </c>
      <c r="D6" s="52" t="s">
        <v>47</v>
      </c>
      <c r="E6" s="53" t="s">
        <v>48</v>
      </c>
      <c r="F6" s="54">
        <v>304</v>
      </c>
      <c r="G6" s="54" t="s">
        <v>41</v>
      </c>
      <c r="H6" s="55">
        <v>0.8</v>
      </c>
      <c r="I6" s="56">
        <v>770</v>
      </c>
      <c r="J6" s="57">
        <v>10440</v>
      </c>
      <c r="K6" s="58">
        <v>10270</v>
      </c>
      <c r="L6" s="59">
        <v>0</v>
      </c>
      <c r="M6" s="59">
        <v>40</v>
      </c>
      <c r="N6" s="60">
        <v>0</v>
      </c>
      <c r="O6" s="60">
        <v>0</v>
      </c>
      <c r="P6" s="61">
        <f t="shared" si="1"/>
        <v>130</v>
      </c>
      <c r="R6" t="e">
        <f>VLOOKUP($E6,#REF!,8,FALSE)</f>
        <v>#REF!</v>
      </c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>
        <f t="shared" ref="AD6:AD9" si="2">SUM(K6:P6)-J6</f>
        <v>0</v>
      </c>
      <c r="AG6" t="s">
        <v>46</v>
      </c>
    </row>
    <row r="7" spans="2:48" ht="15.6" x14ac:dyDescent="0.3">
      <c r="B7" s="51">
        <v>5</v>
      </c>
      <c r="C7" s="51">
        <v>422</v>
      </c>
      <c r="D7" s="52" t="s">
        <v>49</v>
      </c>
      <c r="E7" s="53" t="s">
        <v>50</v>
      </c>
      <c r="F7" s="54">
        <v>304</v>
      </c>
      <c r="G7" s="54" t="s">
        <v>41</v>
      </c>
      <c r="H7" s="55">
        <v>0.95</v>
      </c>
      <c r="I7" s="56">
        <v>770</v>
      </c>
      <c r="J7" s="57">
        <v>10255</v>
      </c>
      <c r="K7" s="58">
        <v>10120</v>
      </c>
      <c r="L7" s="59">
        <v>0</v>
      </c>
      <c r="M7" s="59">
        <v>105</v>
      </c>
      <c r="N7" s="60">
        <v>0</v>
      </c>
      <c r="O7" s="60">
        <v>0</v>
      </c>
      <c r="P7" s="61">
        <f t="shared" si="1"/>
        <v>30</v>
      </c>
      <c r="R7" t="e">
        <f>VLOOKUP($E7,#REF!,8,FALSE)</f>
        <v>#REF!</v>
      </c>
      <c r="AD7">
        <f t="shared" si="2"/>
        <v>0</v>
      </c>
      <c r="AG7" t="s">
        <v>51</v>
      </c>
    </row>
    <row r="8" spans="2:48" ht="15.6" x14ac:dyDescent="0.3">
      <c r="B8" s="51">
        <v>6</v>
      </c>
      <c r="C8" s="51">
        <v>422</v>
      </c>
      <c r="D8" s="52" t="s">
        <v>52</v>
      </c>
      <c r="E8" s="53" t="s">
        <v>53</v>
      </c>
      <c r="F8" s="54" t="s">
        <v>13</v>
      </c>
      <c r="G8" s="54" t="s">
        <v>41</v>
      </c>
      <c r="H8" s="55">
        <v>0.95</v>
      </c>
      <c r="I8" s="56">
        <v>766</v>
      </c>
      <c r="J8" s="57">
        <v>6835</v>
      </c>
      <c r="K8" s="58">
        <v>6620</v>
      </c>
      <c r="L8" s="59">
        <v>0</v>
      </c>
      <c r="M8" s="59">
        <v>40</v>
      </c>
      <c r="N8" s="60">
        <v>0</v>
      </c>
      <c r="O8" s="60">
        <v>215</v>
      </c>
      <c r="P8" s="61">
        <f t="shared" si="1"/>
        <v>-40</v>
      </c>
      <c r="R8" t="e">
        <f>VLOOKUP($E8,#REF!,8,FALSE)</f>
        <v>#REF!</v>
      </c>
      <c r="AD8">
        <f t="shared" si="2"/>
        <v>0</v>
      </c>
    </row>
    <row r="9" spans="2:48" ht="15.6" x14ac:dyDescent="0.3">
      <c r="B9" s="51">
        <v>10</v>
      </c>
      <c r="C9" s="51">
        <v>422</v>
      </c>
      <c r="D9" s="52" t="s">
        <v>54</v>
      </c>
      <c r="E9" s="53" t="s">
        <v>55</v>
      </c>
      <c r="F9" s="54" t="s">
        <v>13</v>
      </c>
      <c r="G9" s="54" t="s">
        <v>41</v>
      </c>
      <c r="H9" s="55">
        <v>0.8</v>
      </c>
      <c r="I9" s="56">
        <v>58.6</v>
      </c>
      <c r="J9" s="57">
        <v>927</v>
      </c>
      <c r="K9" s="58">
        <v>740</v>
      </c>
      <c r="L9" s="59">
        <v>0</v>
      </c>
      <c r="M9" s="59">
        <v>0</v>
      </c>
      <c r="N9" s="60">
        <v>0</v>
      </c>
      <c r="O9" s="60">
        <v>185</v>
      </c>
      <c r="P9" s="61">
        <f t="shared" si="1"/>
        <v>2</v>
      </c>
      <c r="R9" t="e">
        <f>VLOOKUP($E9,#REF!,8,FALSE)</f>
        <v>#REF!</v>
      </c>
      <c r="AD9">
        <f t="shared" si="2"/>
        <v>0</v>
      </c>
    </row>
    <row r="10" spans="2:48" ht="15.6" x14ac:dyDescent="0.3">
      <c r="B10" s="51">
        <v>11</v>
      </c>
      <c r="C10" s="51">
        <v>422</v>
      </c>
      <c r="D10" s="52" t="s">
        <v>56</v>
      </c>
      <c r="E10" s="53" t="s">
        <v>57</v>
      </c>
      <c r="F10" s="54">
        <v>304</v>
      </c>
      <c r="G10" s="54" t="s">
        <v>41</v>
      </c>
      <c r="H10" s="55">
        <v>0.78</v>
      </c>
      <c r="I10" s="56">
        <v>58.6</v>
      </c>
      <c r="J10" s="57">
        <v>791</v>
      </c>
      <c r="K10" s="58">
        <v>615</v>
      </c>
      <c r="L10" s="59">
        <v>0</v>
      </c>
      <c r="M10" s="59">
        <v>0</v>
      </c>
      <c r="N10" s="60">
        <v>0</v>
      </c>
      <c r="O10" s="60">
        <v>120</v>
      </c>
      <c r="P10" s="61">
        <f t="shared" si="1"/>
        <v>56</v>
      </c>
      <c r="R10" t="e">
        <f>VLOOKUP($E10,#REF!,8,FALSE)</f>
        <v>#REF!</v>
      </c>
    </row>
    <row r="11" spans="2:48" ht="15.6" x14ac:dyDescent="0.3">
      <c r="B11" s="51">
        <v>14</v>
      </c>
      <c r="C11" s="51">
        <v>422</v>
      </c>
      <c r="D11" s="52" t="s">
        <v>58</v>
      </c>
      <c r="E11" s="53" t="s">
        <v>59</v>
      </c>
      <c r="F11" s="54">
        <v>304</v>
      </c>
      <c r="G11" s="54" t="s">
        <v>41</v>
      </c>
      <c r="H11" s="55">
        <v>0.8</v>
      </c>
      <c r="I11" s="56">
        <v>58.6</v>
      </c>
      <c r="J11" s="57">
        <v>595</v>
      </c>
      <c r="K11" s="58">
        <v>465</v>
      </c>
      <c r="L11" s="59">
        <v>0</v>
      </c>
      <c r="M11" s="59">
        <v>0</v>
      </c>
      <c r="N11" s="60">
        <v>0</v>
      </c>
      <c r="O11" s="60">
        <v>130</v>
      </c>
      <c r="P11" s="61">
        <f t="shared" si="1"/>
        <v>0</v>
      </c>
      <c r="R11" t="e">
        <f>VLOOKUP($E11,#REF!,8,FALSE)</f>
        <v>#REF!</v>
      </c>
      <c r="AD11">
        <f>SUM(K11:P11)-J11</f>
        <v>0</v>
      </c>
    </row>
    <row r="12" spans="2:48" ht="15.6" x14ac:dyDescent="0.3">
      <c r="B12" s="51">
        <v>16</v>
      </c>
      <c r="C12" s="51">
        <v>422</v>
      </c>
      <c r="D12" s="52" t="s">
        <v>60</v>
      </c>
      <c r="E12" s="53" t="s">
        <v>61</v>
      </c>
      <c r="F12" s="54" t="s">
        <v>13</v>
      </c>
      <c r="G12" s="54" t="s">
        <v>41</v>
      </c>
      <c r="H12" s="55">
        <v>0.78</v>
      </c>
      <c r="I12" s="56">
        <v>58.6</v>
      </c>
      <c r="J12" s="57">
        <v>315.0000000000004</v>
      </c>
      <c r="K12" s="58">
        <v>240</v>
      </c>
      <c r="L12" s="59">
        <v>0</v>
      </c>
      <c r="M12" s="59">
        <v>0</v>
      </c>
      <c r="N12" s="60">
        <v>0</v>
      </c>
      <c r="O12" s="60">
        <v>75</v>
      </c>
      <c r="P12" s="61">
        <f t="shared" si="1"/>
        <v>0</v>
      </c>
    </row>
    <row r="13" spans="2:48" ht="15.6" x14ac:dyDescent="0.3">
      <c r="B13" s="51">
        <v>17</v>
      </c>
      <c r="C13" s="51">
        <v>422</v>
      </c>
      <c r="D13" s="52" t="s">
        <v>62</v>
      </c>
      <c r="E13" s="53" t="s">
        <v>63</v>
      </c>
      <c r="F13" s="54">
        <v>304</v>
      </c>
      <c r="G13" s="54" t="s">
        <v>41</v>
      </c>
      <c r="H13" s="55">
        <v>1.35</v>
      </c>
      <c r="I13" s="56">
        <v>75</v>
      </c>
      <c r="J13" s="57">
        <v>956</v>
      </c>
      <c r="K13" s="58">
        <v>835</v>
      </c>
      <c r="L13" s="59">
        <v>0</v>
      </c>
      <c r="M13" s="59">
        <v>0</v>
      </c>
      <c r="N13" s="60">
        <v>0</v>
      </c>
      <c r="O13" s="60">
        <v>0</v>
      </c>
      <c r="P13" s="61">
        <f t="shared" si="1"/>
        <v>121</v>
      </c>
    </row>
    <row r="14" spans="2:48" ht="15.6" x14ac:dyDescent="0.3">
      <c r="B14" s="51">
        <v>19</v>
      </c>
      <c r="C14" s="51">
        <v>422</v>
      </c>
      <c r="D14" s="52" t="s">
        <v>64</v>
      </c>
      <c r="E14" s="53" t="s">
        <v>65</v>
      </c>
      <c r="F14" s="54">
        <v>304</v>
      </c>
      <c r="G14" s="54" t="s">
        <v>41</v>
      </c>
      <c r="H14" s="55">
        <v>1.35</v>
      </c>
      <c r="I14" s="56">
        <v>75</v>
      </c>
      <c r="J14" s="57">
        <v>486</v>
      </c>
      <c r="K14" s="58">
        <v>350</v>
      </c>
      <c r="L14" s="59">
        <v>0</v>
      </c>
      <c r="M14" s="59">
        <v>0</v>
      </c>
      <c r="N14" s="60">
        <v>0</v>
      </c>
      <c r="O14" s="60">
        <v>135</v>
      </c>
      <c r="P14" s="61">
        <f t="shared" si="1"/>
        <v>1</v>
      </c>
    </row>
    <row r="15" spans="2:48" ht="15.6" x14ac:dyDescent="0.3">
      <c r="B15" s="51">
        <v>20</v>
      </c>
      <c r="C15" s="51">
        <v>422</v>
      </c>
      <c r="D15" s="52" t="s">
        <v>66</v>
      </c>
      <c r="E15" s="53" t="s">
        <v>67</v>
      </c>
      <c r="F15" s="54">
        <v>304</v>
      </c>
      <c r="G15" s="54" t="s">
        <v>41</v>
      </c>
      <c r="H15" s="55">
        <v>1.35</v>
      </c>
      <c r="I15" s="56">
        <v>75</v>
      </c>
      <c r="J15" s="57">
        <v>950</v>
      </c>
      <c r="K15" s="58">
        <v>670</v>
      </c>
      <c r="L15" s="59">
        <v>0</v>
      </c>
      <c r="M15" s="59">
        <v>0</v>
      </c>
      <c r="N15" s="60">
        <v>0</v>
      </c>
      <c r="O15" s="60">
        <v>280</v>
      </c>
      <c r="P15" s="61">
        <f t="shared" si="1"/>
        <v>0</v>
      </c>
    </row>
    <row r="16" spans="2:48" ht="15.6" x14ac:dyDescent="0.3">
      <c r="B16" s="51">
        <v>21</v>
      </c>
      <c r="C16" s="51">
        <v>422</v>
      </c>
      <c r="D16" s="52" t="s">
        <v>68</v>
      </c>
      <c r="E16" s="53" t="s">
        <v>69</v>
      </c>
      <c r="F16" s="54">
        <v>304</v>
      </c>
      <c r="G16" s="54" t="s">
        <v>41</v>
      </c>
      <c r="H16" s="55">
        <v>1.35</v>
      </c>
      <c r="I16" s="56">
        <v>75</v>
      </c>
      <c r="J16" s="57">
        <v>490</v>
      </c>
      <c r="K16" s="58">
        <v>335</v>
      </c>
      <c r="L16" s="59">
        <v>0</v>
      </c>
      <c r="M16" s="59">
        <v>0</v>
      </c>
      <c r="N16" s="60">
        <v>0</v>
      </c>
      <c r="O16" s="60">
        <v>155</v>
      </c>
      <c r="P16" s="61">
        <f t="shared" si="1"/>
        <v>0</v>
      </c>
    </row>
    <row r="17" spans="2:16" ht="15.6" x14ac:dyDescent="0.3">
      <c r="B17" s="51">
        <v>23</v>
      </c>
      <c r="C17" s="51">
        <v>422</v>
      </c>
      <c r="D17" s="52" t="s">
        <v>70</v>
      </c>
      <c r="E17" s="53" t="s">
        <v>71</v>
      </c>
      <c r="F17" s="54">
        <v>304</v>
      </c>
      <c r="G17" s="54" t="s">
        <v>41</v>
      </c>
      <c r="H17" s="55">
        <v>1.5</v>
      </c>
      <c r="I17" s="56">
        <v>75.8</v>
      </c>
      <c r="J17" s="57">
        <v>725.00000000000057</v>
      </c>
      <c r="K17" s="58">
        <v>535</v>
      </c>
      <c r="L17" s="59">
        <v>0</v>
      </c>
      <c r="M17" s="59">
        <v>0</v>
      </c>
      <c r="N17" s="60">
        <v>0</v>
      </c>
      <c r="O17" s="60">
        <v>0</v>
      </c>
      <c r="P17" s="61">
        <f t="shared" si="1"/>
        <v>190.00000000000057</v>
      </c>
    </row>
    <row r="18" spans="2:16" ht="15.6" x14ac:dyDescent="0.3">
      <c r="B18" s="51">
        <v>24</v>
      </c>
      <c r="C18" s="51">
        <v>422</v>
      </c>
      <c r="D18" s="52" t="s">
        <v>72</v>
      </c>
      <c r="E18" s="53" t="s">
        <v>73</v>
      </c>
      <c r="F18" s="54">
        <v>304</v>
      </c>
      <c r="G18" s="54" t="s">
        <v>41</v>
      </c>
      <c r="H18" s="55">
        <v>1.5</v>
      </c>
      <c r="I18" s="56">
        <v>75.8</v>
      </c>
      <c r="J18" s="57">
        <v>735.00000000000034</v>
      </c>
      <c r="K18" s="58">
        <v>545</v>
      </c>
      <c r="L18" s="59">
        <v>0</v>
      </c>
      <c r="M18" s="59">
        <v>0</v>
      </c>
      <c r="N18" s="60">
        <v>0</v>
      </c>
      <c r="O18" s="60">
        <v>0</v>
      </c>
      <c r="P18" s="61">
        <f t="shared" si="1"/>
        <v>190.00000000000034</v>
      </c>
    </row>
    <row r="19" spans="2:16" ht="15.6" x14ac:dyDescent="0.3">
      <c r="B19" s="51">
        <v>25</v>
      </c>
      <c r="C19" s="51">
        <v>422</v>
      </c>
      <c r="D19" s="52" t="s">
        <v>74</v>
      </c>
      <c r="E19" s="53" t="s">
        <v>75</v>
      </c>
      <c r="F19" s="54" t="s">
        <v>13</v>
      </c>
      <c r="G19" s="54" t="s">
        <v>41</v>
      </c>
      <c r="H19" s="55">
        <v>1.5</v>
      </c>
      <c r="I19" s="56">
        <v>75.8</v>
      </c>
      <c r="J19" s="57">
        <v>600.00000000000057</v>
      </c>
      <c r="K19" s="58">
        <v>445</v>
      </c>
      <c r="L19" s="59">
        <v>0</v>
      </c>
      <c r="M19" s="59">
        <v>0</v>
      </c>
      <c r="N19" s="60">
        <v>0</v>
      </c>
      <c r="O19" s="60">
        <v>0</v>
      </c>
      <c r="P19" s="61">
        <f t="shared" si="1"/>
        <v>155.00000000000057</v>
      </c>
    </row>
    <row r="20" spans="2:16" ht="15.6" x14ac:dyDescent="0.3">
      <c r="B20" s="51">
        <v>26</v>
      </c>
      <c r="C20" s="51">
        <v>422</v>
      </c>
      <c r="D20" s="52" t="s">
        <v>76</v>
      </c>
      <c r="E20" s="53" t="s">
        <v>77</v>
      </c>
      <c r="F20" s="54">
        <v>304</v>
      </c>
      <c r="G20" s="54" t="s">
        <v>41</v>
      </c>
      <c r="H20" s="55">
        <v>1.35</v>
      </c>
      <c r="I20" s="56">
        <v>83</v>
      </c>
      <c r="J20" s="57">
        <v>490</v>
      </c>
      <c r="K20" s="58">
        <v>450</v>
      </c>
      <c r="L20" s="59">
        <v>0</v>
      </c>
      <c r="M20" s="59">
        <v>0</v>
      </c>
      <c r="N20" s="60">
        <v>0</v>
      </c>
      <c r="O20" s="60">
        <v>40</v>
      </c>
      <c r="P20" s="61">
        <f t="shared" si="1"/>
        <v>0</v>
      </c>
    </row>
    <row r="21" spans="2:16" ht="15.6" x14ac:dyDescent="0.3">
      <c r="B21" s="51">
        <v>27</v>
      </c>
      <c r="C21" s="51">
        <v>422</v>
      </c>
      <c r="D21" s="52" t="s">
        <v>78</v>
      </c>
      <c r="E21" s="53" t="s">
        <v>79</v>
      </c>
      <c r="F21" s="54">
        <v>304</v>
      </c>
      <c r="G21" s="54" t="s">
        <v>41</v>
      </c>
      <c r="H21" s="55">
        <v>1.35</v>
      </c>
      <c r="I21" s="56">
        <v>75</v>
      </c>
      <c r="J21" s="57">
        <v>508</v>
      </c>
      <c r="K21" s="58">
        <v>350</v>
      </c>
      <c r="L21" s="59">
        <v>0</v>
      </c>
      <c r="M21" s="59">
        <v>0</v>
      </c>
      <c r="N21" s="60">
        <v>0</v>
      </c>
      <c r="O21" s="60">
        <v>150</v>
      </c>
      <c r="P21" s="61">
        <f t="shared" si="1"/>
        <v>8</v>
      </c>
    </row>
    <row r="22" spans="2:16" ht="15.6" x14ac:dyDescent="0.3">
      <c r="B22" s="51">
        <v>28</v>
      </c>
      <c r="C22" s="51">
        <v>422</v>
      </c>
      <c r="D22" s="52" t="s">
        <v>80</v>
      </c>
      <c r="E22" s="53" t="s">
        <v>81</v>
      </c>
      <c r="F22" s="54" t="s">
        <v>16</v>
      </c>
      <c r="G22" s="54" t="s">
        <v>41</v>
      </c>
      <c r="H22" s="55">
        <v>0.5</v>
      </c>
      <c r="I22" s="56">
        <v>107</v>
      </c>
      <c r="J22" s="57">
        <v>910</v>
      </c>
      <c r="K22" s="58">
        <v>810</v>
      </c>
      <c r="L22" s="59">
        <v>0</v>
      </c>
      <c r="M22" s="59">
        <v>0</v>
      </c>
      <c r="N22" s="60">
        <v>0</v>
      </c>
      <c r="O22" s="60">
        <v>0</v>
      </c>
      <c r="P22" s="61">
        <f t="shared" si="1"/>
        <v>100</v>
      </c>
    </row>
    <row r="23" spans="2:16" ht="15.6" x14ac:dyDescent="0.3">
      <c r="B23" s="51">
        <v>29</v>
      </c>
      <c r="C23" s="51">
        <v>422</v>
      </c>
      <c r="D23" s="52" t="s">
        <v>82</v>
      </c>
      <c r="E23" s="53" t="s">
        <v>83</v>
      </c>
      <c r="F23" s="54" t="s">
        <v>84</v>
      </c>
      <c r="G23" s="54" t="s">
        <v>41</v>
      </c>
      <c r="H23" s="55">
        <v>1.17</v>
      </c>
      <c r="I23" s="56">
        <v>95</v>
      </c>
      <c r="J23" s="57">
        <v>719.99999999999977</v>
      </c>
      <c r="K23" s="58">
        <v>665</v>
      </c>
      <c r="L23" s="59">
        <v>0</v>
      </c>
      <c r="M23" s="59">
        <v>0</v>
      </c>
      <c r="N23" s="60">
        <v>0</v>
      </c>
      <c r="O23" s="60">
        <v>55</v>
      </c>
      <c r="P23" s="61">
        <f t="shared" si="1"/>
        <v>0</v>
      </c>
    </row>
    <row r="24" spans="2:16" ht="15.6" x14ac:dyDescent="0.3">
      <c r="B24" s="51">
        <v>31</v>
      </c>
      <c r="C24" s="51">
        <v>422</v>
      </c>
      <c r="D24" s="52" t="s">
        <v>85</v>
      </c>
      <c r="E24" s="53" t="s">
        <v>86</v>
      </c>
      <c r="F24" s="54" t="s">
        <v>13</v>
      </c>
      <c r="G24" s="54" t="s">
        <v>41</v>
      </c>
      <c r="H24" s="55">
        <v>1.5</v>
      </c>
      <c r="I24" s="56">
        <v>769</v>
      </c>
      <c r="J24" s="57">
        <v>12170</v>
      </c>
      <c r="K24" s="58">
        <v>11940.000000000002</v>
      </c>
      <c r="L24" s="59">
        <v>0</v>
      </c>
      <c r="M24" s="59">
        <v>75</v>
      </c>
      <c r="N24" s="60">
        <v>0</v>
      </c>
      <c r="O24" s="60">
        <v>0</v>
      </c>
      <c r="P24" s="61">
        <f t="shared" si="1"/>
        <v>154.99999999999818</v>
      </c>
    </row>
    <row r="25" spans="2:16" ht="15.6" x14ac:dyDescent="0.3">
      <c r="B25" s="51">
        <v>32</v>
      </c>
      <c r="C25" s="51">
        <v>422</v>
      </c>
      <c r="D25" s="52" t="s">
        <v>87</v>
      </c>
      <c r="E25" s="53" t="s">
        <v>88</v>
      </c>
      <c r="F25" s="54" t="s">
        <v>13</v>
      </c>
      <c r="G25" s="54" t="s">
        <v>41</v>
      </c>
      <c r="H25" s="55">
        <v>1.5</v>
      </c>
      <c r="I25" s="56">
        <v>768</v>
      </c>
      <c r="J25" s="57">
        <v>12015</v>
      </c>
      <c r="K25" s="58">
        <v>11855</v>
      </c>
      <c r="L25" s="59">
        <v>0</v>
      </c>
      <c r="M25" s="59">
        <v>0</v>
      </c>
      <c r="N25" s="60">
        <v>40</v>
      </c>
      <c r="O25" s="60">
        <v>120</v>
      </c>
      <c r="P25" s="61">
        <f t="shared" si="1"/>
        <v>0</v>
      </c>
    </row>
    <row r="26" spans="2:16" ht="15.6" x14ac:dyDescent="0.3">
      <c r="B26" s="51">
        <v>33</v>
      </c>
      <c r="C26" s="51">
        <v>422</v>
      </c>
      <c r="D26" s="52" t="s">
        <v>89</v>
      </c>
      <c r="E26" s="53" t="s">
        <v>90</v>
      </c>
      <c r="F26" s="54">
        <v>304</v>
      </c>
      <c r="G26" s="54" t="s">
        <v>41</v>
      </c>
      <c r="H26" s="55">
        <v>0.95</v>
      </c>
      <c r="I26" s="56">
        <v>768</v>
      </c>
      <c r="J26" s="57">
        <v>10470</v>
      </c>
      <c r="K26" s="58">
        <v>10235</v>
      </c>
      <c r="L26" s="59">
        <v>0</v>
      </c>
      <c r="M26" s="59">
        <v>40</v>
      </c>
      <c r="N26" s="60">
        <v>5</v>
      </c>
      <c r="O26" s="60">
        <v>190</v>
      </c>
      <c r="P26" s="61">
        <f t="shared" si="1"/>
        <v>0</v>
      </c>
    </row>
    <row r="27" spans="2:16" ht="15.6" x14ac:dyDescent="0.3">
      <c r="B27" s="51">
        <v>34</v>
      </c>
      <c r="C27" s="51">
        <v>400</v>
      </c>
      <c r="D27" s="52" t="s">
        <v>91</v>
      </c>
      <c r="E27" s="53" t="s">
        <v>92</v>
      </c>
      <c r="F27" s="54" t="s">
        <v>18</v>
      </c>
      <c r="G27" s="54" t="s">
        <v>41</v>
      </c>
      <c r="H27" s="55">
        <v>1.1000000000000001</v>
      </c>
      <c r="I27" s="56">
        <v>560</v>
      </c>
      <c r="J27" s="57">
        <v>9005</v>
      </c>
      <c r="K27" s="58">
        <v>8745</v>
      </c>
      <c r="L27" s="59">
        <v>0</v>
      </c>
      <c r="M27" s="59">
        <v>0</v>
      </c>
      <c r="N27" s="60">
        <v>60</v>
      </c>
      <c r="O27" s="60">
        <v>200</v>
      </c>
      <c r="P27" s="61">
        <f t="shared" si="1"/>
        <v>0</v>
      </c>
    </row>
    <row r="28" spans="2:16" ht="15.6" x14ac:dyDescent="0.3">
      <c r="B28" s="51">
        <v>35</v>
      </c>
      <c r="C28" s="51">
        <v>406</v>
      </c>
      <c r="D28" s="52" t="s">
        <v>93</v>
      </c>
      <c r="E28" s="53" t="s">
        <v>94</v>
      </c>
      <c r="F28" s="54" t="s">
        <v>18</v>
      </c>
      <c r="G28" s="54" t="s">
        <v>41</v>
      </c>
      <c r="H28" s="55">
        <v>1.1000000000000001</v>
      </c>
      <c r="I28" s="56">
        <v>640</v>
      </c>
      <c r="J28" s="57">
        <v>10210</v>
      </c>
      <c r="K28" s="58">
        <v>10035</v>
      </c>
      <c r="L28" s="59">
        <v>0</v>
      </c>
      <c r="M28" s="59">
        <v>0</v>
      </c>
      <c r="N28" s="60">
        <v>30</v>
      </c>
      <c r="O28" s="60">
        <v>145</v>
      </c>
      <c r="P28" s="61">
        <f t="shared" si="1"/>
        <v>0</v>
      </c>
    </row>
    <row r="29" spans="2:16" ht="15.6" x14ac:dyDescent="0.3">
      <c r="B29" s="51">
        <v>36</v>
      </c>
      <c r="C29" s="51">
        <v>381</v>
      </c>
      <c r="D29" s="52" t="s">
        <v>95</v>
      </c>
      <c r="E29" s="53" t="s">
        <v>96</v>
      </c>
      <c r="F29" s="54" t="s">
        <v>18</v>
      </c>
      <c r="G29" s="54" t="s">
        <v>41</v>
      </c>
      <c r="H29" s="55">
        <v>1.4</v>
      </c>
      <c r="I29" s="56">
        <v>595</v>
      </c>
      <c r="J29" s="57">
        <v>7385</v>
      </c>
      <c r="K29" s="58">
        <v>7225</v>
      </c>
      <c r="L29" s="59">
        <v>0</v>
      </c>
      <c r="M29" s="59">
        <v>0</v>
      </c>
      <c r="N29" s="60">
        <v>35</v>
      </c>
      <c r="O29" s="60">
        <v>125</v>
      </c>
      <c r="P29" s="61">
        <f t="shared" si="1"/>
        <v>0</v>
      </c>
    </row>
    <row r="30" spans="2:16" ht="15.6" x14ac:dyDescent="0.3">
      <c r="B30" s="51">
        <v>37</v>
      </c>
      <c r="C30" s="51">
        <v>422</v>
      </c>
      <c r="D30" s="52" t="s">
        <v>97</v>
      </c>
      <c r="E30" s="53" t="s">
        <v>98</v>
      </c>
      <c r="F30" s="54">
        <v>304</v>
      </c>
      <c r="G30" s="54" t="s">
        <v>41</v>
      </c>
      <c r="H30" s="55">
        <v>1.4</v>
      </c>
      <c r="I30" s="56">
        <v>777</v>
      </c>
      <c r="J30" s="57">
        <v>10615</v>
      </c>
      <c r="K30" s="58">
        <v>10434.999999999998</v>
      </c>
      <c r="L30" s="59">
        <v>0</v>
      </c>
      <c r="M30" s="59">
        <v>0</v>
      </c>
      <c r="N30" s="60">
        <v>0</v>
      </c>
      <c r="O30" s="60">
        <v>0</v>
      </c>
      <c r="P30" s="61">
        <f t="shared" si="1"/>
        <v>180.00000000000182</v>
      </c>
    </row>
    <row r="31" spans="2:16" ht="15.6" x14ac:dyDescent="0.3">
      <c r="B31" s="51">
        <v>38</v>
      </c>
      <c r="C31" s="51">
        <v>424</v>
      </c>
      <c r="D31" s="52" t="s">
        <v>99</v>
      </c>
      <c r="E31" s="53" t="s">
        <v>100</v>
      </c>
      <c r="F31" s="54" t="s">
        <v>13</v>
      </c>
      <c r="G31" s="54" t="s">
        <v>41</v>
      </c>
      <c r="H31" s="55">
        <v>1.45</v>
      </c>
      <c r="I31" s="56">
        <v>770</v>
      </c>
      <c r="J31" s="57">
        <v>10270</v>
      </c>
      <c r="K31" s="58">
        <v>9700</v>
      </c>
      <c r="L31" s="59">
        <v>445</v>
      </c>
      <c r="M31" s="59">
        <v>70</v>
      </c>
      <c r="N31" s="60">
        <v>8</v>
      </c>
      <c r="O31" s="60">
        <v>0</v>
      </c>
      <c r="P31" s="61">
        <f t="shared" si="1"/>
        <v>47</v>
      </c>
    </row>
    <row r="32" spans="2:16" ht="15.6" x14ac:dyDescent="0.3">
      <c r="B32" s="51">
        <v>39</v>
      </c>
      <c r="C32" s="51">
        <v>422</v>
      </c>
      <c r="D32" s="52" t="s">
        <v>101</v>
      </c>
      <c r="E32" s="53" t="s">
        <v>102</v>
      </c>
      <c r="F32" s="54" t="s">
        <v>13</v>
      </c>
      <c r="G32" s="54" t="s">
        <v>41</v>
      </c>
      <c r="H32" s="55">
        <v>0.95</v>
      </c>
      <c r="I32" s="56">
        <v>768</v>
      </c>
      <c r="J32" s="57">
        <v>10135</v>
      </c>
      <c r="K32" s="58">
        <v>10070</v>
      </c>
      <c r="L32" s="59">
        <v>0</v>
      </c>
      <c r="M32" s="59">
        <v>45</v>
      </c>
      <c r="N32" s="60">
        <v>0</v>
      </c>
      <c r="O32" s="60">
        <v>0</v>
      </c>
      <c r="P32" s="61">
        <f t="shared" si="1"/>
        <v>20</v>
      </c>
    </row>
    <row r="33" spans="2:16" ht="15.6" x14ac:dyDescent="0.3">
      <c r="B33" s="51">
        <v>40</v>
      </c>
      <c r="C33" s="51">
        <v>421</v>
      </c>
      <c r="D33" s="52" t="s">
        <v>103</v>
      </c>
      <c r="E33" s="53" t="s">
        <v>104</v>
      </c>
      <c r="F33" s="54" t="s">
        <v>13</v>
      </c>
      <c r="G33" s="54" t="s">
        <v>41</v>
      </c>
      <c r="H33" s="55">
        <v>1.5</v>
      </c>
      <c r="I33" s="56">
        <v>770</v>
      </c>
      <c r="J33" s="57">
        <v>12125</v>
      </c>
      <c r="K33" s="58">
        <v>11754.999999999998</v>
      </c>
      <c r="L33" s="59">
        <v>0</v>
      </c>
      <c r="M33" s="59">
        <v>0</v>
      </c>
      <c r="N33" s="60">
        <v>0</v>
      </c>
      <c r="O33" s="60">
        <v>180</v>
      </c>
      <c r="P33" s="61">
        <f t="shared" si="1"/>
        <v>190.00000000000182</v>
      </c>
    </row>
    <row r="34" spans="2:16" ht="15.6" x14ac:dyDescent="0.3">
      <c r="B34" s="51">
        <v>41</v>
      </c>
      <c r="C34" s="51">
        <v>422</v>
      </c>
      <c r="D34" s="52" t="s">
        <v>105</v>
      </c>
      <c r="E34" s="53" t="s">
        <v>106</v>
      </c>
      <c r="F34" s="54" t="s">
        <v>13</v>
      </c>
      <c r="G34" s="54" t="s">
        <v>41</v>
      </c>
      <c r="H34" s="55">
        <v>1.22</v>
      </c>
      <c r="I34" s="56">
        <v>776</v>
      </c>
      <c r="J34" s="57">
        <v>10290</v>
      </c>
      <c r="K34" s="58">
        <v>10015</v>
      </c>
      <c r="L34" s="59">
        <v>0</v>
      </c>
      <c r="M34" s="59">
        <v>60</v>
      </c>
      <c r="N34" s="60">
        <v>0</v>
      </c>
      <c r="O34" s="60">
        <v>120</v>
      </c>
      <c r="P34" s="61">
        <f t="shared" si="1"/>
        <v>95</v>
      </c>
    </row>
    <row r="35" spans="2:16" ht="15.6" x14ac:dyDescent="0.3">
      <c r="B35" s="51">
        <v>42</v>
      </c>
      <c r="C35" s="51">
        <v>422</v>
      </c>
      <c r="D35" s="52" t="s">
        <v>107</v>
      </c>
      <c r="E35" s="53" t="s">
        <v>108</v>
      </c>
      <c r="F35" s="54" t="s">
        <v>13</v>
      </c>
      <c r="G35" s="54" t="s">
        <v>41</v>
      </c>
      <c r="H35" s="55">
        <v>1.22</v>
      </c>
      <c r="I35" s="56">
        <v>774</v>
      </c>
      <c r="J35" s="57">
        <v>11910</v>
      </c>
      <c r="K35" s="58">
        <v>11610</v>
      </c>
      <c r="L35" s="59">
        <v>0</v>
      </c>
      <c r="M35" s="59">
        <v>95</v>
      </c>
      <c r="N35" s="60">
        <v>0</v>
      </c>
      <c r="O35" s="60">
        <v>95</v>
      </c>
      <c r="P35" s="61">
        <f t="shared" si="1"/>
        <v>110</v>
      </c>
    </row>
    <row r="36" spans="2:16" ht="15.6" x14ac:dyDescent="0.3">
      <c r="B36" s="51">
        <v>43</v>
      </c>
      <c r="C36" s="51">
        <v>389</v>
      </c>
      <c r="D36" s="52" t="s">
        <v>109</v>
      </c>
      <c r="E36" s="53" t="s">
        <v>110</v>
      </c>
      <c r="F36" s="54" t="s">
        <v>18</v>
      </c>
      <c r="G36" s="54" t="s">
        <v>41</v>
      </c>
      <c r="H36" s="55">
        <v>0.92</v>
      </c>
      <c r="I36" s="56">
        <v>595</v>
      </c>
      <c r="J36" s="57">
        <v>8220</v>
      </c>
      <c r="K36" s="58">
        <v>8050.0000000000009</v>
      </c>
      <c r="L36" s="59">
        <v>0</v>
      </c>
      <c r="M36" s="59">
        <v>0</v>
      </c>
      <c r="N36" s="60">
        <v>50</v>
      </c>
      <c r="O36" s="60">
        <v>120</v>
      </c>
      <c r="P36" s="61">
        <f t="shared" si="1"/>
        <v>0</v>
      </c>
    </row>
    <row r="37" spans="2:16" ht="15.6" x14ac:dyDescent="0.3">
      <c r="B37" s="51">
        <v>44</v>
      </c>
      <c r="C37" s="51">
        <v>395</v>
      </c>
      <c r="D37" s="52" t="s">
        <v>111</v>
      </c>
      <c r="E37" s="53" t="s">
        <v>112</v>
      </c>
      <c r="F37" s="54" t="s">
        <v>18</v>
      </c>
      <c r="G37" s="54" t="s">
        <v>41</v>
      </c>
      <c r="H37" s="55">
        <v>0.73</v>
      </c>
      <c r="I37" s="56">
        <v>600</v>
      </c>
      <c r="J37" s="57">
        <v>9615</v>
      </c>
      <c r="K37" s="58">
        <v>9475</v>
      </c>
      <c r="L37" s="59">
        <v>0</v>
      </c>
      <c r="M37" s="59">
        <v>55</v>
      </c>
      <c r="N37" s="60">
        <v>0</v>
      </c>
      <c r="O37" s="60">
        <v>85</v>
      </c>
      <c r="P37" s="61">
        <f t="shared" si="1"/>
        <v>0</v>
      </c>
    </row>
    <row r="38" spans="2:16" ht="15.6" x14ac:dyDescent="0.3">
      <c r="B38" s="51">
        <v>45</v>
      </c>
      <c r="C38" s="51">
        <v>397</v>
      </c>
      <c r="D38" s="52" t="s">
        <v>113</v>
      </c>
      <c r="E38" s="53" t="s">
        <v>114</v>
      </c>
      <c r="F38" s="54" t="s">
        <v>18</v>
      </c>
      <c r="G38" s="54" t="s">
        <v>41</v>
      </c>
      <c r="H38" s="55">
        <v>0.73</v>
      </c>
      <c r="I38" s="56">
        <v>595</v>
      </c>
      <c r="J38" s="57">
        <v>8195</v>
      </c>
      <c r="K38" s="58">
        <v>7935.0000000000009</v>
      </c>
      <c r="L38" s="59">
        <v>0</v>
      </c>
      <c r="M38" s="59">
        <v>0</v>
      </c>
      <c r="N38" s="60">
        <v>50</v>
      </c>
      <c r="O38" s="60">
        <v>210</v>
      </c>
      <c r="P38" s="61">
        <f t="shared" si="1"/>
        <v>0</v>
      </c>
    </row>
    <row r="39" spans="2:16" ht="15.6" x14ac:dyDescent="0.3">
      <c r="B39" s="51">
        <v>46</v>
      </c>
      <c r="C39" s="51">
        <v>389</v>
      </c>
      <c r="D39" s="52" t="s">
        <v>115</v>
      </c>
      <c r="E39" s="53" t="s">
        <v>116</v>
      </c>
      <c r="F39" s="54" t="s">
        <v>18</v>
      </c>
      <c r="G39" s="54" t="s">
        <v>41</v>
      </c>
      <c r="H39" s="55">
        <v>0.73</v>
      </c>
      <c r="I39" s="56">
        <v>595</v>
      </c>
      <c r="J39" s="57">
        <v>8225</v>
      </c>
      <c r="K39" s="58">
        <v>7965</v>
      </c>
      <c r="L39" s="59">
        <v>0</v>
      </c>
      <c r="M39" s="59">
        <v>35</v>
      </c>
      <c r="N39" s="60">
        <v>0</v>
      </c>
      <c r="O39" s="60">
        <v>76</v>
      </c>
      <c r="P39" s="61">
        <f t="shared" si="1"/>
        <v>149</v>
      </c>
    </row>
    <row r="40" spans="2:16" ht="15.6" x14ac:dyDescent="0.3">
      <c r="B40" s="51">
        <v>47</v>
      </c>
      <c r="C40" s="51">
        <v>422</v>
      </c>
      <c r="D40" s="52" t="s">
        <v>117</v>
      </c>
      <c r="E40" s="53" t="s">
        <v>118</v>
      </c>
      <c r="F40" s="54" t="s">
        <v>13</v>
      </c>
      <c r="G40" s="54" t="s">
        <v>41</v>
      </c>
      <c r="H40" s="55">
        <v>1.5</v>
      </c>
      <c r="I40" s="56">
        <v>773</v>
      </c>
      <c r="J40" s="57">
        <v>10515</v>
      </c>
      <c r="K40" s="58">
        <v>10300</v>
      </c>
      <c r="L40" s="59">
        <v>0</v>
      </c>
      <c r="M40" s="59">
        <v>0</v>
      </c>
      <c r="N40" s="60">
        <v>0</v>
      </c>
      <c r="O40" s="60">
        <v>83</v>
      </c>
      <c r="P40" s="61">
        <f t="shared" si="1"/>
        <v>132</v>
      </c>
    </row>
    <row r="41" spans="2:16" ht="15.6" x14ac:dyDescent="0.3">
      <c r="B41" s="51">
        <v>48</v>
      </c>
      <c r="C41" s="51">
        <v>422</v>
      </c>
      <c r="D41" s="52" t="s">
        <v>119</v>
      </c>
      <c r="E41" s="53" t="s">
        <v>120</v>
      </c>
      <c r="F41" s="54" t="s">
        <v>13</v>
      </c>
      <c r="G41" s="54" t="s">
        <v>41</v>
      </c>
      <c r="H41" s="55">
        <v>1.5</v>
      </c>
      <c r="I41" s="56">
        <v>776</v>
      </c>
      <c r="J41" s="57">
        <v>10515</v>
      </c>
      <c r="K41" s="58">
        <v>10250</v>
      </c>
      <c r="L41" s="59">
        <v>0</v>
      </c>
      <c r="M41" s="59">
        <v>0</v>
      </c>
      <c r="N41" s="60">
        <v>60</v>
      </c>
      <c r="O41" s="60">
        <v>200</v>
      </c>
      <c r="P41" s="61">
        <f t="shared" si="1"/>
        <v>5</v>
      </c>
    </row>
    <row r="42" spans="2:16" ht="15.6" x14ac:dyDescent="0.3">
      <c r="B42" s="51">
        <v>49</v>
      </c>
      <c r="C42" s="51">
        <v>422</v>
      </c>
      <c r="D42" s="52" t="s">
        <v>121</v>
      </c>
      <c r="E42" s="53" t="s">
        <v>122</v>
      </c>
      <c r="F42" s="54" t="s">
        <v>13</v>
      </c>
      <c r="G42" s="54" t="s">
        <v>41</v>
      </c>
      <c r="H42" s="55">
        <v>1.5</v>
      </c>
      <c r="I42" s="56">
        <v>773</v>
      </c>
      <c r="J42" s="57">
        <v>11985</v>
      </c>
      <c r="K42" s="58">
        <v>11700</v>
      </c>
      <c r="L42" s="59">
        <v>0</v>
      </c>
      <c r="M42" s="59">
        <v>0</v>
      </c>
      <c r="N42" s="60">
        <v>50</v>
      </c>
      <c r="O42" s="60">
        <v>230</v>
      </c>
      <c r="P42" s="61">
        <f t="shared" si="1"/>
        <v>5</v>
      </c>
    </row>
    <row r="43" spans="2:16" ht="15.6" x14ac:dyDescent="0.3">
      <c r="B43" s="51">
        <v>50</v>
      </c>
      <c r="C43" s="51">
        <v>422</v>
      </c>
      <c r="D43" s="52" t="s">
        <v>123</v>
      </c>
      <c r="E43" s="53" t="s">
        <v>124</v>
      </c>
      <c r="F43" s="54" t="s">
        <v>13</v>
      </c>
      <c r="G43" s="54" t="s">
        <v>41</v>
      </c>
      <c r="H43" s="55">
        <v>1.5</v>
      </c>
      <c r="I43" s="56">
        <v>777</v>
      </c>
      <c r="J43" s="57">
        <v>12040</v>
      </c>
      <c r="K43" s="58">
        <v>11719.999999999998</v>
      </c>
      <c r="L43" s="59">
        <v>0</v>
      </c>
      <c r="M43" s="59">
        <v>65</v>
      </c>
      <c r="N43" s="60">
        <v>10</v>
      </c>
      <c r="O43" s="60">
        <v>290</v>
      </c>
      <c r="P43" s="61">
        <f t="shared" si="1"/>
        <v>-44.999999999998181</v>
      </c>
    </row>
    <row r="44" spans="2:16" ht="15.6" x14ac:dyDescent="0.3">
      <c r="B44" s="51">
        <v>51</v>
      </c>
      <c r="C44" s="51">
        <v>422</v>
      </c>
      <c r="D44" s="52" t="s">
        <v>125</v>
      </c>
      <c r="E44" s="53" t="s">
        <v>126</v>
      </c>
      <c r="F44" s="54" t="s">
        <v>13</v>
      </c>
      <c r="G44" s="54" t="s">
        <v>41</v>
      </c>
      <c r="H44" s="55">
        <v>1.5</v>
      </c>
      <c r="I44" s="56">
        <v>773</v>
      </c>
      <c r="J44" s="57">
        <v>10385</v>
      </c>
      <c r="K44" s="58">
        <v>10015</v>
      </c>
      <c r="L44" s="59">
        <v>0</v>
      </c>
      <c r="M44" s="59">
        <v>180</v>
      </c>
      <c r="N44" s="60">
        <v>0</v>
      </c>
      <c r="O44" s="60">
        <v>190</v>
      </c>
      <c r="P44" s="61">
        <f t="shared" si="1"/>
        <v>0</v>
      </c>
    </row>
    <row r="45" spans="2:16" ht="15.6" x14ac:dyDescent="0.3">
      <c r="B45" s="51">
        <v>52</v>
      </c>
      <c r="C45" s="51">
        <v>422</v>
      </c>
      <c r="D45" s="52" t="s">
        <v>127</v>
      </c>
      <c r="E45" s="53" t="s">
        <v>128</v>
      </c>
      <c r="F45" s="54" t="s">
        <v>13</v>
      </c>
      <c r="G45" s="54" t="s">
        <v>41</v>
      </c>
      <c r="H45" s="55">
        <v>1.5</v>
      </c>
      <c r="I45" s="56">
        <v>776</v>
      </c>
      <c r="J45" s="57">
        <v>10245</v>
      </c>
      <c r="K45" s="58">
        <v>9885</v>
      </c>
      <c r="L45" s="59">
        <v>0</v>
      </c>
      <c r="M45" s="59">
        <v>150</v>
      </c>
      <c r="N45" s="60">
        <v>0</v>
      </c>
      <c r="O45" s="60">
        <v>210</v>
      </c>
      <c r="P45" s="61">
        <f t="shared" si="1"/>
        <v>0</v>
      </c>
    </row>
    <row r="46" spans="2:16" ht="15.6" x14ac:dyDescent="0.3">
      <c r="B46" s="51">
        <v>53</v>
      </c>
      <c r="C46" s="51">
        <v>422</v>
      </c>
      <c r="D46" s="52" t="s">
        <v>129</v>
      </c>
      <c r="E46" s="53" t="s">
        <v>130</v>
      </c>
      <c r="F46" s="54" t="s">
        <v>13</v>
      </c>
      <c r="G46" s="54" t="s">
        <v>41</v>
      </c>
      <c r="H46" s="55">
        <v>1.5</v>
      </c>
      <c r="I46" s="56">
        <v>767</v>
      </c>
      <c r="J46" s="57">
        <v>12090</v>
      </c>
      <c r="K46" s="58">
        <v>11385</v>
      </c>
      <c r="L46" s="59">
        <v>435</v>
      </c>
      <c r="M46" s="59">
        <v>110</v>
      </c>
      <c r="N46" s="60">
        <v>0</v>
      </c>
      <c r="O46" s="60">
        <v>0</v>
      </c>
      <c r="P46" s="61">
        <f t="shared" si="1"/>
        <v>160</v>
      </c>
    </row>
    <row r="47" spans="2:16" ht="15.6" x14ac:dyDescent="0.3">
      <c r="B47" s="51">
        <v>54</v>
      </c>
      <c r="C47" s="51">
        <v>424</v>
      </c>
      <c r="D47" s="52" t="s">
        <v>131</v>
      </c>
      <c r="E47" s="53" t="s">
        <v>132</v>
      </c>
      <c r="F47" s="54" t="s">
        <v>13</v>
      </c>
      <c r="G47" s="54" t="s">
        <v>41</v>
      </c>
      <c r="H47" s="55">
        <v>1.5</v>
      </c>
      <c r="I47" s="56">
        <v>774</v>
      </c>
      <c r="J47" s="57">
        <v>5279.9999999999991</v>
      </c>
      <c r="K47" s="58">
        <v>5185</v>
      </c>
      <c r="L47" s="59">
        <v>0</v>
      </c>
      <c r="M47" s="59">
        <v>0</v>
      </c>
      <c r="N47" s="60">
        <v>5</v>
      </c>
      <c r="O47" s="60">
        <v>90</v>
      </c>
      <c r="P47" s="61">
        <f t="shared" si="1"/>
        <v>0</v>
      </c>
    </row>
    <row r="48" spans="2:16" ht="15.6" x14ac:dyDescent="0.3">
      <c r="B48" s="51">
        <v>55</v>
      </c>
      <c r="C48" s="51">
        <v>386</v>
      </c>
      <c r="D48" s="52" t="s">
        <v>133</v>
      </c>
      <c r="E48" s="53" t="s">
        <v>134</v>
      </c>
      <c r="F48" s="54" t="s">
        <v>18</v>
      </c>
      <c r="G48" s="54" t="s">
        <v>41</v>
      </c>
      <c r="H48" s="55">
        <v>1.1200000000000001</v>
      </c>
      <c r="I48" s="56">
        <v>595</v>
      </c>
      <c r="J48" s="57">
        <v>8185.0000000000009</v>
      </c>
      <c r="K48" s="58">
        <v>7895</v>
      </c>
      <c r="L48" s="59">
        <v>0</v>
      </c>
      <c r="M48" s="59">
        <v>0</v>
      </c>
      <c r="N48" s="60">
        <v>30</v>
      </c>
      <c r="O48" s="60">
        <v>245</v>
      </c>
      <c r="P48" s="61">
        <f t="shared" si="1"/>
        <v>15.000000000000909</v>
      </c>
    </row>
    <row r="49" spans="2:16" ht="15.6" x14ac:dyDescent="0.3">
      <c r="B49" s="51">
        <v>56</v>
      </c>
      <c r="C49" s="51">
        <v>389</v>
      </c>
      <c r="D49" s="52" t="s">
        <v>135</v>
      </c>
      <c r="E49" s="53" t="s">
        <v>136</v>
      </c>
      <c r="F49" s="54" t="s">
        <v>18</v>
      </c>
      <c r="G49" s="54" t="s">
        <v>41</v>
      </c>
      <c r="H49" s="55">
        <v>0.92</v>
      </c>
      <c r="I49" s="56">
        <v>595</v>
      </c>
      <c r="J49" s="57">
        <v>8220</v>
      </c>
      <c r="K49" s="58">
        <v>7930</v>
      </c>
      <c r="L49" s="59">
        <v>0</v>
      </c>
      <c r="M49" s="59">
        <v>0</v>
      </c>
      <c r="N49" s="60">
        <v>35</v>
      </c>
      <c r="O49" s="60">
        <v>255</v>
      </c>
      <c r="P49" s="61">
        <f t="shared" si="1"/>
        <v>0</v>
      </c>
    </row>
    <row r="50" spans="2:16" ht="15.6" x14ac:dyDescent="0.3">
      <c r="B50" s="51">
        <v>57</v>
      </c>
      <c r="C50" s="51">
        <v>389</v>
      </c>
      <c r="D50" s="52" t="s">
        <v>137</v>
      </c>
      <c r="E50" s="53" t="s">
        <v>138</v>
      </c>
      <c r="F50" s="54" t="s">
        <v>18</v>
      </c>
      <c r="G50" s="54" t="s">
        <v>41</v>
      </c>
      <c r="H50" s="55">
        <v>0.92</v>
      </c>
      <c r="I50" s="56">
        <v>595</v>
      </c>
      <c r="J50" s="57">
        <v>8145</v>
      </c>
      <c r="K50" s="58">
        <v>7810.0000000000009</v>
      </c>
      <c r="L50" s="59">
        <v>0</v>
      </c>
      <c r="M50" s="59">
        <v>45</v>
      </c>
      <c r="N50" s="60">
        <v>0</v>
      </c>
      <c r="O50" s="60">
        <v>175</v>
      </c>
      <c r="P50" s="61">
        <f t="shared" si="1"/>
        <v>114.99999999999909</v>
      </c>
    </row>
    <row r="51" spans="2:16" ht="15.6" x14ac:dyDescent="0.3">
      <c r="B51" s="51">
        <v>58</v>
      </c>
      <c r="C51" s="51">
        <v>389</v>
      </c>
      <c r="D51" s="52" t="s">
        <v>139</v>
      </c>
      <c r="E51" s="53" t="s">
        <v>140</v>
      </c>
      <c r="F51" s="54" t="s">
        <v>18</v>
      </c>
      <c r="G51" s="54" t="s">
        <v>41</v>
      </c>
      <c r="H51" s="55">
        <v>0.92</v>
      </c>
      <c r="I51" s="56">
        <v>595</v>
      </c>
      <c r="J51" s="57">
        <v>8185.0000000000009</v>
      </c>
      <c r="K51" s="58">
        <v>8015.0000000000009</v>
      </c>
      <c r="L51" s="59">
        <v>0</v>
      </c>
      <c r="M51" s="59">
        <v>50</v>
      </c>
      <c r="N51" s="60">
        <v>0</v>
      </c>
      <c r="O51" s="60">
        <v>0</v>
      </c>
      <c r="P51" s="61">
        <f t="shared" si="1"/>
        <v>120</v>
      </c>
    </row>
    <row r="52" spans="2:16" ht="15.6" x14ac:dyDescent="0.3">
      <c r="B52" s="51">
        <v>60</v>
      </c>
      <c r="C52" s="51">
        <v>386</v>
      </c>
      <c r="D52" s="52" t="s">
        <v>141</v>
      </c>
      <c r="E52" s="53" t="s">
        <v>142</v>
      </c>
      <c r="F52" s="54" t="s">
        <v>18</v>
      </c>
      <c r="G52" s="54" t="s">
        <v>41</v>
      </c>
      <c r="H52" s="55">
        <v>0.95</v>
      </c>
      <c r="I52" s="56">
        <v>595</v>
      </c>
      <c r="J52" s="57">
        <v>8140</v>
      </c>
      <c r="K52" s="58">
        <v>7940</v>
      </c>
      <c r="L52" s="59">
        <v>0</v>
      </c>
      <c r="M52" s="59">
        <v>40</v>
      </c>
      <c r="N52" s="60">
        <v>0</v>
      </c>
      <c r="O52" s="60">
        <v>120</v>
      </c>
      <c r="P52" s="61">
        <f t="shared" si="1"/>
        <v>40</v>
      </c>
    </row>
    <row r="53" spans="2:16" ht="15.6" x14ac:dyDescent="0.3">
      <c r="B53" s="51">
        <v>61</v>
      </c>
      <c r="C53" s="51">
        <v>421</v>
      </c>
      <c r="D53" s="52" t="s">
        <v>143</v>
      </c>
      <c r="E53" s="53" t="s">
        <v>144</v>
      </c>
      <c r="F53" s="54" t="s">
        <v>13</v>
      </c>
      <c r="G53" s="54" t="s">
        <v>41</v>
      </c>
      <c r="H53" s="55">
        <v>0.74</v>
      </c>
      <c r="I53" s="56">
        <v>770</v>
      </c>
      <c r="J53" s="57">
        <v>7234.9999999999991</v>
      </c>
      <c r="K53" s="58">
        <v>7135</v>
      </c>
      <c r="L53" s="59">
        <v>0</v>
      </c>
      <c r="M53" s="59">
        <v>0</v>
      </c>
      <c r="N53" s="60">
        <v>0</v>
      </c>
      <c r="O53" s="60">
        <v>0</v>
      </c>
      <c r="P53" s="61">
        <f t="shared" si="1"/>
        <v>99.999999999999091</v>
      </c>
    </row>
    <row r="54" spans="2:16" ht="15.6" x14ac:dyDescent="0.3">
      <c r="B54" s="51">
        <v>62</v>
      </c>
      <c r="C54" s="51">
        <v>421</v>
      </c>
      <c r="D54" s="52" t="s">
        <v>145</v>
      </c>
      <c r="E54" s="53" t="s">
        <v>146</v>
      </c>
      <c r="F54" s="54" t="s">
        <v>13</v>
      </c>
      <c r="G54" s="54" t="s">
        <v>41</v>
      </c>
      <c r="H54" s="55">
        <v>0.74</v>
      </c>
      <c r="I54" s="56">
        <v>770</v>
      </c>
      <c r="J54" s="57">
        <v>12185</v>
      </c>
      <c r="K54" s="58">
        <v>11980</v>
      </c>
      <c r="L54" s="59">
        <v>0</v>
      </c>
      <c r="M54" s="59">
        <v>65</v>
      </c>
      <c r="N54" s="60">
        <v>0</v>
      </c>
      <c r="O54" s="60">
        <v>0</v>
      </c>
      <c r="P54" s="61">
        <f t="shared" si="1"/>
        <v>140</v>
      </c>
    </row>
    <row r="55" spans="2:16" ht="15.6" x14ac:dyDescent="0.3">
      <c r="B55" s="51">
        <v>63</v>
      </c>
      <c r="C55" s="51">
        <v>386</v>
      </c>
      <c r="D55" s="52" t="s">
        <v>147</v>
      </c>
      <c r="E55" s="53" t="s">
        <v>148</v>
      </c>
      <c r="F55" s="54" t="s">
        <v>18</v>
      </c>
      <c r="G55" s="54" t="s">
        <v>41</v>
      </c>
      <c r="H55" s="55">
        <v>0.95</v>
      </c>
      <c r="I55" s="56">
        <v>595</v>
      </c>
      <c r="J55" s="57">
        <v>8189.9999999999991</v>
      </c>
      <c r="K55" s="58">
        <v>7575</v>
      </c>
      <c r="L55" s="59">
        <v>0</v>
      </c>
      <c r="M55" s="59">
        <v>310</v>
      </c>
      <c r="N55" s="60">
        <v>0</v>
      </c>
      <c r="O55" s="60">
        <v>290</v>
      </c>
      <c r="P55" s="61">
        <f t="shared" si="1"/>
        <v>14.999999999999091</v>
      </c>
    </row>
    <row r="56" spans="2:16" ht="15.6" x14ac:dyDescent="0.3">
      <c r="B56" s="51">
        <v>64</v>
      </c>
      <c r="C56" s="51">
        <v>386</v>
      </c>
      <c r="D56" s="52" t="s">
        <v>149</v>
      </c>
      <c r="E56" s="53" t="s">
        <v>150</v>
      </c>
      <c r="F56" s="54" t="s">
        <v>18</v>
      </c>
      <c r="G56" s="54" t="s">
        <v>41</v>
      </c>
      <c r="H56" s="55">
        <v>0.95</v>
      </c>
      <c r="I56" s="56">
        <v>595</v>
      </c>
      <c r="J56" s="57">
        <v>8029.9999999999991</v>
      </c>
      <c r="K56" s="58">
        <v>7850</v>
      </c>
      <c r="L56" s="59">
        <v>0</v>
      </c>
      <c r="M56" s="59">
        <v>50</v>
      </c>
      <c r="N56" s="60">
        <v>0</v>
      </c>
      <c r="O56" s="60">
        <v>130</v>
      </c>
      <c r="P56" s="61">
        <f t="shared" si="1"/>
        <v>0</v>
      </c>
    </row>
    <row r="57" spans="2:16" ht="15.6" x14ac:dyDescent="0.3">
      <c r="B57" s="51">
        <v>65</v>
      </c>
      <c r="C57" s="51">
        <v>386</v>
      </c>
      <c r="D57" s="52" t="s">
        <v>151</v>
      </c>
      <c r="E57" s="53" t="s">
        <v>152</v>
      </c>
      <c r="F57" s="54" t="s">
        <v>18</v>
      </c>
      <c r="G57" s="54" t="s">
        <v>41</v>
      </c>
      <c r="H57" s="55">
        <v>0.95</v>
      </c>
      <c r="I57" s="56">
        <v>595</v>
      </c>
      <c r="J57" s="57">
        <v>8200</v>
      </c>
      <c r="K57" s="58">
        <v>8050.0000000000009</v>
      </c>
      <c r="L57" s="59">
        <v>0</v>
      </c>
      <c r="M57" s="59">
        <v>0</v>
      </c>
      <c r="N57" s="60">
        <v>30</v>
      </c>
      <c r="O57" s="60">
        <v>120</v>
      </c>
      <c r="P57" s="61">
        <f t="shared" si="1"/>
        <v>0</v>
      </c>
    </row>
    <row r="58" spans="2:16" ht="15.6" x14ac:dyDescent="0.3">
      <c r="B58" s="51">
        <v>66</v>
      </c>
      <c r="C58" s="51">
        <v>421</v>
      </c>
      <c r="D58" s="52" t="s">
        <v>153</v>
      </c>
      <c r="E58" s="53" t="s">
        <v>154</v>
      </c>
      <c r="F58" s="54" t="s">
        <v>13</v>
      </c>
      <c r="G58" s="54" t="s">
        <v>41</v>
      </c>
      <c r="H58" s="55">
        <v>0.91</v>
      </c>
      <c r="I58" s="56">
        <v>770</v>
      </c>
      <c r="J58" s="57">
        <v>10530</v>
      </c>
      <c r="K58" s="58">
        <v>10285</v>
      </c>
      <c r="L58" s="59">
        <v>0</v>
      </c>
      <c r="M58" s="59">
        <v>105</v>
      </c>
      <c r="N58" s="60">
        <v>30</v>
      </c>
      <c r="O58" s="60">
        <v>110</v>
      </c>
      <c r="P58" s="61">
        <f t="shared" si="1"/>
        <v>0</v>
      </c>
    </row>
    <row r="59" spans="2:16" ht="15.6" x14ac:dyDescent="0.3">
      <c r="B59" s="51">
        <v>67</v>
      </c>
      <c r="C59" s="51">
        <v>421</v>
      </c>
      <c r="D59" s="52" t="s">
        <v>155</v>
      </c>
      <c r="E59" s="53" t="s">
        <v>156</v>
      </c>
      <c r="F59" s="54" t="s">
        <v>13</v>
      </c>
      <c r="G59" s="54" t="s">
        <v>41</v>
      </c>
      <c r="H59" s="55">
        <v>0.6</v>
      </c>
      <c r="I59" s="56">
        <v>770</v>
      </c>
      <c r="J59" s="57">
        <v>10525</v>
      </c>
      <c r="K59" s="58">
        <v>10235</v>
      </c>
      <c r="L59" s="59">
        <v>0</v>
      </c>
      <c r="M59" s="59">
        <v>160</v>
      </c>
      <c r="N59" s="60">
        <v>25</v>
      </c>
      <c r="O59" s="60">
        <v>105</v>
      </c>
      <c r="P59" s="61">
        <f t="shared" si="1"/>
        <v>0</v>
      </c>
    </row>
    <row r="60" spans="2:16" ht="15.6" x14ac:dyDescent="0.3">
      <c r="B60" s="51">
        <v>68</v>
      </c>
      <c r="C60" s="51">
        <v>421</v>
      </c>
      <c r="D60" s="52" t="s">
        <v>157</v>
      </c>
      <c r="E60" s="53" t="s">
        <v>158</v>
      </c>
      <c r="F60" s="54" t="s">
        <v>13</v>
      </c>
      <c r="G60" s="54" t="s">
        <v>41</v>
      </c>
      <c r="H60" s="55">
        <v>0.91</v>
      </c>
      <c r="I60" s="56">
        <v>770</v>
      </c>
      <c r="J60" s="57">
        <v>10485</v>
      </c>
      <c r="K60" s="58">
        <v>10260</v>
      </c>
      <c r="L60" s="59">
        <v>0</v>
      </c>
      <c r="M60" s="59">
        <v>95</v>
      </c>
      <c r="N60" s="60">
        <v>15</v>
      </c>
      <c r="O60" s="60">
        <v>150</v>
      </c>
      <c r="P60" s="61">
        <f t="shared" si="1"/>
        <v>-35</v>
      </c>
    </row>
    <row r="61" spans="2:16" ht="15.6" x14ac:dyDescent="0.3">
      <c r="B61" s="51">
        <v>69</v>
      </c>
      <c r="C61" s="51">
        <v>422</v>
      </c>
      <c r="D61" s="52" t="s">
        <v>159</v>
      </c>
      <c r="E61" s="53" t="s">
        <v>160</v>
      </c>
      <c r="F61" s="54" t="s">
        <v>13</v>
      </c>
      <c r="G61" s="54" t="s">
        <v>41</v>
      </c>
      <c r="H61" s="55">
        <v>1.9</v>
      </c>
      <c r="I61" s="56">
        <v>777</v>
      </c>
      <c r="J61" s="57">
        <v>10520</v>
      </c>
      <c r="K61" s="58">
        <v>10235</v>
      </c>
      <c r="L61" s="59">
        <v>0</v>
      </c>
      <c r="M61" s="59">
        <v>0</v>
      </c>
      <c r="N61" s="60">
        <v>130</v>
      </c>
      <c r="O61" s="60">
        <v>150</v>
      </c>
      <c r="P61" s="61">
        <f t="shared" si="1"/>
        <v>5</v>
      </c>
    </row>
    <row r="62" spans="2:16" ht="15.6" x14ac:dyDescent="0.3">
      <c r="B62" s="51">
        <v>70</v>
      </c>
      <c r="C62" s="51">
        <v>422</v>
      </c>
      <c r="D62" s="52" t="s">
        <v>161</v>
      </c>
      <c r="E62" s="53" t="s">
        <v>162</v>
      </c>
      <c r="F62" s="54" t="s">
        <v>13</v>
      </c>
      <c r="G62" s="54" t="s">
        <v>41</v>
      </c>
      <c r="H62" s="55">
        <v>1.9</v>
      </c>
      <c r="I62" s="56">
        <v>770</v>
      </c>
      <c r="J62" s="57">
        <v>11920</v>
      </c>
      <c r="K62" s="58">
        <v>11725</v>
      </c>
      <c r="L62" s="59">
        <v>0</v>
      </c>
      <c r="M62" s="59">
        <v>0</v>
      </c>
      <c r="N62" s="60">
        <v>50</v>
      </c>
      <c r="O62" s="60">
        <v>145</v>
      </c>
      <c r="P62" s="61">
        <f t="shared" si="1"/>
        <v>0</v>
      </c>
    </row>
    <row r="63" spans="2:16" ht="15.6" x14ac:dyDescent="0.3">
      <c r="B63" s="51">
        <v>71</v>
      </c>
      <c r="C63" s="51">
        <v>422</v>
      </c>
      <c r="D63" s="52" t="s">
        <v>163</v>
      </c>
      <c r="E63" s="53" t="s">
        <v>164</v>
      </c>
      <c r="F63" s="54" t="s">
        <v>13</v>
      </c>
      <c r="G63" s="54" t="s">
        <v>41</v>
      </c>
      <c r="H63" s="55">
        <v>1.85</v>
      </c>
      <c r="I63" s="56">
        <v>776</v>
      </c>
      <c r="J63" s="57">
        <v>10410</v>
      </c>
      <c r="K63" s="58">
        <v>10110</v>
      </c>
      <c r="L63" s="59">
        <v>0</v>
      </c>
      <c r="M63" s="59">
        <v>0</v>
      </c>
      <c r="N63" s="60">
        <v>60</v>
      </c>
      <c r="O63" s="60">
        <v>140</v>
      </c>
      <c r="P63" s="61">
        <f t="shared" si="1"/>
        <v>100</v>
      </c>
    </row>
    <row r="64" spans="2:16" ht="15.6" x14ac:dyDescent="0.3">
      <c r="B64" s="51">
        <v>72</v>
      </c>
      <c r="C64" s="51">
        <v>422</v>
      </c>
      <c r="D64" s="52" t="s">
        <v>165</v>
      </c>
      <c r="E64" s="53" t="s">
        <v>166</v>
      </c>
      <c r="F64" s="54" t="s">
        <v>13</v>
      </c>
      <c r="G64" s="54" t="s">
        <v>41</v>
      </c>
      <c r="H64" s="55">
        <v>1.85</v>
      </c>
      <c r="I64" s="56">
        <v>777</v>
      </c>
      <c r="J64" s="57">
        <v>10215</v>
      </c>
      <c r="K64" s="58">
        <v>9945</v>
      </c>
      <c r="L64" s="59">
        <v>0</v>
      </c>
      <c r="M64" s="59">
        <v>0</v>
      </c>
      <c r="N64" s="60">
        <v>65</v>
      </c>
      <c r="O64" s="60">
        <v>205</v>
      </c>
      <c r="P64" s="61">
        <f t="shared" si="1"/>
        <v>0</v>
      </c>
    </row>
    <row r="65" spans="2:16" ht="15.6" x14ac:dyDescent="0.3">
      <c r="B65" s="51">
        <v>73</v>
      </c>
      <c r="C65" s="51">
        <v>424</v>
      </c>
      <c r="D65" s="52" t="s">
        <v>167</v>
      </c>
      <c r="E65" s="53" t="s">
        <v>132</v>
      </c>
      <c r="F65" s="54" t="s">
        <v>13</v>
      </c>
      <c r="G65" s="54" t="s">
        <v>41</v>
      </c>
      <c r="H65" s="55">
        <v>1.5</v>
      </c>
      <c r="I65" s="56">
        <v>774</v>
      </c>
      <c r="J65" s="57">
        <v>5090</v>
      </c>
      <c r="K65" s="58">
        <v>4965</v>
      </c>
      <c r="L65" s="59">
        <v>0</v>
      </c>
      <c r="M65" s="59">
        <v>0</v>
      </c>
      <c r="N65" s="60">
        <v>40</v>
      </c>
      <c r="O65" s="60">
        <v>85</v>
      </c>
      <c r="P65" s="61">
        <f t="shared" si="1"/>
        <v>0</v>
      </c>
    </row>
    <row r="66" spans="2:16" ht="15.6" x14ac:dyDescent="0.3">
      <c r="B66" s="51">
        <v>75</v>
      </c>
      <c r="C66" s="51">
        <v>421</v>
      </c>
      <c r="D66" s="52" t="s">
        <v>168</v>
      </c>
      <c r="E66" s="53" t="s">
        <v>169</v>
      </c>
      <c r="F66" s="54" t="s">
        <v>13</v>
      </c>
      <c r="G66" s="54" t="s">
        <v>41</v>
      </c>
      <c r="H66" s="55">
        <v>0.6</v>
      </c>
      <c r="I66" s="56">
        <v>770</v>
      </c>
      <c r="J66" s="57">
        <v>4055.0000000000005</v>
      </c>
      <c r="K66" s="58">
        <v>4070.0000000000005</v>
      </c>
      <c r="L66" s="59">
        <v>0</v>
      </c>
      <c r="M66" s="59">
        <v>0</v>
      </c>
      <c r="N66" s="60">
        <v>0</v>
      </c>
      <c r="O66" s="60">
        <v>0</v>
      </c>
      <c r="P66" s="61">
        <f t="shared" si="1"/>
        <v>-15</v>
      </c>
    </row>
    <row r="67" spans="2:16" ht="15.6" x14ac:dyDescent="0.3">
      <c r="B67" s="51">
        <v>76</v>
      </c>
      <c r="C67" s="51">
        <v>422</v>
      </c>
      <c r="D67" s="52" t="s">
        <v>170</v>
      </c>
      <c r="E67" s="53" t="s">
        <v>171</v>
      </c>
      <c r="F67" s="54" t="s">
        <v>13</v>
      </c>
      <c r="G67" s="54" t="s">
        <v>41</v>
      </c>
      <c r="H67" s="55">
        <v>1.5</v>
      </c>
      <c r="I67" s="56">
        <v>773</v>
      </c>
      <c r="J67" s="57">
        <v>5270.0000000000009</v>
      </c>
      <c r="K67" s="58">
        <v>5245</v>
      </c>
      <c r="L67" s="59">
        <v>0</v>
      </c>
      <c r="M67" s="59">
        <v>0</v>
      </c>
      <c r="N67" s="60">
        <v>0</v>
      </c>
      <c r="O67" s="60">
        <v>0</v>
      </c>
      <c r="P67" s="61">
        <f t="shared" si="1"/>
        <v>25.000000000000909</v>
      </c>
    </row>
    <row r="68" spans="2:16" ht="15.6" x14ac:dyDescent="0.3">
      <c r="B68" s="51">
        <v>78</v>
      </c>
      <c r="C68" s="51">
        <v>422</v>
      </c>
      <c r="D68" s="52" t="s">
        <v>172</v>
      </c>
      <c r="E68" s="53" t="s">
        <v>173</v>
      </c>
      <c r="F68" s="54" t="s">
        <v>13</v>
      </c>
      <c r="G68" s="54" t="s">
        <v>41</v>
      </c>
      <c r="H68" s="55">
        <v>1.5</v>
      </c>
      <c r="I68" s="56">
        <v>762</v>
      </c>
      <c r="J68" s="57">
        <v>10480</v>
      </c>
      <c r="K68" s="58">
        <v>10225</v>
      </c>
      <c r="L68" s="59">
        <v>0</v>
      </c>
      <c r="M68" s="59">
        <v>160</v>
      </c>
      <c r="N68" s="60">
        <v>0</v>
      </c>
      <c r="O68" s="60">
        <v>0</v>
      </c>
      <c r="P68" s="61">
        <f t="shared" si="1"/>
        <v>95</v>
      </c>
    </row>
    <row r="69" spans="2:16" ht="15.6" x14ac:dyDescent="0.3">
      <c r="B69" s="51">
        <v>80</v>
      </c>
      <c r="C69" s="51">
        <v>386</v>
      </c>
      <c r="D69" s="52" t="s">
        <v>174</v>
      </c>
      <c r="E69" s="53" t="s">
        <v>175</v>
      </c>
      <c r="F69" s="54" t="s">
        <v>18</v>
      </c>
      <c r="G69" s="54" t="s">
        <v>41</v>
      </c>
      <c r="H69" s="55">
        <v>1.4</v>
      </c>
      <c r="I69" s="56">
        <v>595</v>
      </c>
      <c r="J69" s="57">
        <v>8190</v>
      </c>
      <c r="K69" s="58">
        <v>7905</v>
      </c>
      <c r="L69" s="59">
        <v>0</v>
      </c>
      <c r="M69" s="59">
        <v>0</v>
      </c>
      <c r="N69" s="60">
        <v>100</v>
      </c>
      <c r="O69" s="60">
        <v>180</v>
      </c>
      <c r="P69" s="61">
        <f t="shared" ref="P69:P132" si="3">J69-(K69+L69+M69+N69+O69)</f>
        <v>5</v>
      </c>
    </row>
    <row r="70" spans="2:16" ht="15.6" x14ac:dyDescent="0.3">
      <c r="B70" s="51">
        <v>81</v>
      </c>
      <c r="C70" s="51">
        <v>400</v>
      </c>
      <c r="D70" s="52" t="s">
        <v>176</v>
      </c>
      <c r="E70" s="53" t="s">
        <v>177</v>
      </c>
      <c r="F70" s="54" t="s">
        <v>18</v>
      </c>
      <c r="G70" s="54" t="s">
        <v>41</v>
      </c>
      <c r="H70" s="55">
        <v>1.1000000000000001</v>
      </c>
      <c r="I70" s="56">
        <v>620</v>
      </c>
      <c r="J70" s="57">
        <v>9880</v>
      </c>
      <c r="K70" s="58">
        <v>9505</v>
      </c>
      <c r="L70" s="59">
        <v>0</v>
      </c>
      <c r="M70" s="59">
        <v>0</v>
      </c>
      <c r="N70" s="60">
        <v>50</v>
      </c>
      <c r="O70" s="60">
        <v>325</v>
      </c>
      <c r="P70" s="61">
        <f t="shared" si="3"/>
        <v>0</v>
      </c>
    </row>
    <row r="71" spans="2:16" ht="15.6" x14ac:dyDescent="0.3">
      <c r="B71" s="51">
        <v>82</v>
      </c>
      <c r="C71" s="51">
        <v>400</v>
      </c>
      <c r="D71" s="52" t="s">
        <v>178</v>
      </c>
      <c r="E71" s="53" t="s">
        <v>179</v>
      </c>
      <c r="F71" s="54" t="s">
        <v>18</v>
      </c>
      <c r="G71" s="54" t="s">
        <v>41</v>
      </c>
      <c r="H71" s="55">
        <v>0.75</v>
      </c>
      <c r="I71" s="56">
        <v>620</v>
      </c>
      <c r="J71" s="57">
        <v>9880</v>
      </c>
      <c r="K71" s="58">
        <v>9660</v>
      </c>
      <c r="L71" s="59">
        <v>0</v>
      </c>
      <c r="M71" s="59">
        <v>55</v>
      </c>
      <c r="N71" s="60">
        <v>15</v>
      </c>
      <c r="O71" s="60">
        <v>150</v>
      </c>
      <c r="P71" s="61">
        <f t="shared" si="3"/>
        <v>0</v>
      </c>
    </row>
    <row r="72" spans="2:16" ht="15.6" x14ac:dyDescent="0.3">
      <c r="B72" s="51">
        <v>83</v>
      </c>
      <c r="C72" s="51">
        <v>422</v>
      </c>
      <c r="D72" s="52" t="s">
        <v>180</v>
      </c>
      <c r="E72" s="53" t="s">
        <v>181</v>
      </c>
      <c r="F72" s="54" t="s">
        <v>13</v>
      </c>
      <c r="G72" s="54" t="s">
        <v>41</v>
      </c>
      <c r="H72" s="55">
        <v>0.5</v>
      </c>
      <c r="I72" s="56">
        <v>762</v>
      </c>
      <c r="J72" s="57">
        <v>10100</v>
      </c>
      <c r="K72" s="58">
        <v>9965</v>
      </c>
      <c r="L72" s="59">
        <v>0</v>
      </c>
      <c r="M72" s="59">
        <v>80</v>
      </c>
      <c r="N72" s="60">
        <v>0</v>
      </c>
      <c r="O72" s="60">
        <v>0</v>
      </c>
      <c r="P72" s="61">
        <f t="shared" si="3"/>
        <v>55</v>
      </c>
    </row>
    <row r="73" spans="2:16" ht="15.6" x14ac:dyDescent="0.3">
      <c r="B73" s="51">
        <v>85</v>
      </c>
      <c r="C73" s="51">
        <v>421</v>
      </c>
      <c r="D73" s="52" t="s">
        <v>182</v>
      </c>
      <c r="E73" s="53" t="s">
        <v>183</v>
      </c>
      <c r="F73" s="54" t="s">
        <v>13</v>
      </c>
      <c r="G73" s="54" t="s">
        <v>41</v>
      </c>
      <c r="H73" s="55">
        <v>0.6</v>
      </c>
      <c r="I73" s="56">
        <v>770</v>
      </c>
      <c r="J73" s="57">
        <v>8150</v>
      </c>
      <c r="K73" s="58">
        <v>8120.0000000000009</v>
      </c>
      <c r="L73" s="59">
        <v>0</v>
      </c>
      <c r="M73" s="59">
        <v>65</v>
      </c>
      <c r="N73" s="60">
        <v>0</v>
      </c>
      <c r="O73" s="60">
        <v>0</v>
      </c>
      <c r="P73" s="61">
        <f t="shared" si="3"/>
        <v>-35.000000000000909</v>
      </c>
    </row>
    <row r="74" spans="2:16" ht="15.6" x14ac:dyDescent="0.3">
      <c r="B74" s="51">
        <v>86</v>
      </c>
      <c r="C74" s="51">
        <v>421</v>
      </c>
      <c r="D74" s="52" t="s">
        <v>184</v>
      </c>
      <c r="E74" s="53" t="s">
        <v>185</v>
      </c>
      <c r="F74" s="54" t="s">
        <v>13</v>
      </c>
      <c r="G74" s="54" t="s">
        <v>41</v>
      </c>
      <c r="H74" s="55">
        <v>1</v>
      </c>
      <c r="I74" s="56">
        <v>770</v>
      </c>
      <c r="J74" s="57">
        <v>6035</v>
      </c>
      <c r="K74" s="58">
        <v>5985</v>
      </c>
      <c r="L74" s="59">
        <v>0</v>
      </c>
      <c r="M74" s="59">
        <v>45</v>
      </c>
      <c r="N74" s="60">
        <v>0</v>
      </c>
      <c r="O74" s="60">
        <v>0</v>
      </c>
      <c r="P74" s="61">
        <f t="shared" si="3"/>
        <v>5</v>
      </c>
    </row>
    <row r="75" spans="2:16" ht="15.6" x14ac:dyDescent="0.3">
      <c r="B75" s="51">
        <v>87</v>
      </c>
      <c r="C75" s="51">
        <v>400</v>
      </c>
      <c r="D75" s="52" t="s">
        <v>186</v>
      </c>
      <c r="E75" s="53" t="s">
        <v>187</v>
      </c>
      <c r="F75" s="54" t="s">
        <v>18</v>
      </c>
      <c r="G75" s="54" t="s">
        <v>41</v>
      </c>
      <c r="H75" s="55">
        <v>0.75</v>
      </c>
      <c r="I75" s="56">
        <v>620</v>
      </c>
      <c r="J75" s="57">
        <v>9945</v>
      </c>
      <c r="K75" s="58">
        <v>9725</v>
      </c>
      <c r="L75" s="59">
        <v>0</v>
      </c>
      <c r="M75" s="59">
        <v>0</v>
      </c>
      <c r="N75" s="60">
        <v>0</v>
      </c>
      <c r="O75" s="60">
        <v>106</v>
      </c>
      <c r="P75" s="61">
        <f t="shared" si="3"/>
        <v>114</v>
      </c>
    </row>
    <row r="76" spans="2:16" ht="15.6" x14ac:dyDescent="0.3">
      <c r="B76" s="51">
        <v>88</v>
      </c>
      <c r="C76" s="51">
        <v>422</v>
      </c>
      <c r="D76" s="52" t="s">
        <v>188</v>
      </c>
      <c r="E76" s="53" t="s">
        <v>189</v>
      </c>
      <c r="F76" s="54" t="s">
        <v>13</v>
      </c>
      <c r="G76" s="54" t="s">
        <v>41</v>
      </c>
      <c r="H76" s="55">
        <v>0.4</v>
      </c>
      <c r="I76" s="56">
        <v>763</v>
      </c>
      <c r="J76" s="57">
        <v>8164.9999999999991</v>
      </c>
      <c r="K76" s="58">
        <v>8090</v>
      </c>
      <c r="L76" s="59">
        <v>0</v>
      </c>
      <c r="M76" s="59">
        <v>75</v>
      </c>
      <c r="N76" s="60">
        <v>0</v>
      </c>
      <c r="O76" s="60">
        <v>0</v>
      </c>
      <c r="P76" s="61">
        <f t="shared" si="3"/>
        <v>0</v>
      </c>
    </row>
    <row r="77" spans="2:16" ht="15.6" x14ac:dyDescent="0.3">
      <c r="B77" s="51">
        <v>89</v>
      </c>
      <c r="C77" s="51">
        <v>421</v>
      </c>
      <c r="D77" s="52" t="s">
        <v>190</v>
      </c>
      <c r="E77" s="53" t="s">
        <v>191</v>
      </c>
      <c r="F77" s="54" t="s">
        <v>13</v>
      </c>
      <c r="G77" s="54" t="s">
        <v>41</v>
      </c>
      <c r="H77" s="55">
        <v>0.3</v>
      </c>
      <c r="I77" s="56">
        <v>761</v>
      </c>
      <c r="J77" s="57">
        <v>4640</v>
      </c>
      <c r="K77" s="58">
        <v>4345</v>
      </c>
      <c r="L77" s="59">
        <v>295</v>
      </c>
      <c r="M77" s="59">
        <v>0</v>
      </c>
      <c r="N77" s="60">
        <v>0</v>
      </c>
      <c r="O77" s="60">
        <v>0</v>
      </c>
      <c r="P77" s="61">
        <f t="shared" si="3"/>
        <v>0</v>
      </c>
    </row>
    <row r="78" spans="2:16" ht="15.6" x14ac:dyDescent="0.3">
      <c r="B78" s="51">
        <v>90</v>
      </c>
      <c r="C78" s="51">
        <v>421</v>
      </c>
      <c r="D78" s="52" t="s">
        <v>192</v>
      </c>
      <c r="E78" s="53" t="s">
        <v>193</v>
      </c>
      <c r="F78" s="54" t="s">
        <v>13</v>
      </c>
      <c r="G78" s="54" t="s">
        <v>41</v>
      </c>
      <c r="H78" s="55">
        <v>0.6</v>
      </c>
      <c r="I78" s="56">
        <v>770</v>
      </c>
      <c r="J78" s="57">
        <v>10545</v>
      </c>
      <c r="K78" s="58">
        <v>10145</v>
      </c>
      <c r="L78" s="59">
        <v>0</v>
      </c>
      <c r="M78" s="59">
        <v>175</v>
      </c>
      <c r="N78" s="60">
        <v>40</v>
      </c>
      <c r="O78" s="60">
        <v>145</v>
      </c>
      <c r="P78" s="61">
        <f t="shared" si="3"/>
        <v>40</v>
      </c>
    </row>
    <row r="79" spans="2:16" ht="15.6" x14ac:dyDescent="0.3">
      <c r="B79" s="51">
        <v>92</v>
      </c>
      <c r="C79" s="51">
        <v>421</v>
      </c>
      <c r="D79" s="52" t="s">
        <v>194</v>
      </c>
      <c r="E79" s="53" t="s">
        <v>195</v>
      </c>
      <c r="F79" s="54" t="s">
        <v>13</v>
      </c>
      <c r="G79" s="54" t="s">
        <v>41</v>
      </c>
      <c r="H79" s="55">
        <v>0.4</v>
      </c>
      <c r="I79" s="56">
        <v>765</v>
      </c>
      <c r="J79" s="57">
        <v>11850</v>
      </c>
      <c r="K79" s="58">
        <v>11754.999999999998</v>
      </c>
      <c r="L79" s="59">
        <v>0</v>
      </c>
      <c r="M79" s="59">
        <v>75</v>
      </c>
      <c r="N79" s="60">
        <v>0</v>
      </c>
      <c r="O79" s="60">
        <v>0</v>
      </c>
      <c r="P79" s="61">
        <f t="shared" si="3"/>
        <v>20.000000000001819</v>
      </c>
    </row>
    <row r="80" spans="2:16" ht="15.6" x14ac:dyDescent="0.3">
      <c r="B80" s="51">
        <v>94</v>
      </c>
      <c r="C80" s="51">
        <v>421</v>
      </c>
      <c r="D80" s="52" t="s">
        <v>196</v>
      </c>
      <c r="E80" s="53" t="s">
        <v>197</v>
      </c>
      <c r="F80" s="54" t="s">
        <v>13</v>
      </c>
      <c r="G80" s="54" t="s">
        <v>41</v>
      </c>
      <c r="H80" s="55">
        <v>0.5</v>
      </c>
      <c r="I80" s="56">
        <v>762</v>
      </c>
      <c r="J80" s="57">
        <v>4745</v>
      </c>
      <c r="K80" s="58">
        <v>4485</v>
      </c>
      <c r="L80" s="59">
        <v>0</v>
      </c>
      <c r="M80" s="59">
        <v>255</v>
      </c>
      <c r="N80" s="60">
        <v>0</v>
      </c>
      <c r="O80" s="60">
        <v>0</v>
      </c>
      <c r="P80" s="61">
        <f t="shared" si="3"/>
        <v>5</v>
      </c>
    </row>
    <row r="81" spans="2:16" ht="15.6" x14ac:dyDescent="0.3">
      <c r="B81" s="51">
        <v>95</v>
      </c>
      <c r="C81" s="51">
        <v>380</v>
      </c>
      <c r="D81" s="52" t="s">
        <v>198</v>
      </c>
      <c r="E81" s="53" t="s">
        <v>199</v>
      </c>
      <c r="F81" s="54" t="s">
        <v>18</v>
      </c>
      <c r="G81" s="54" t="s">
        <v>41</v>
      </c>
      <c r="H81" s="55">
        <v>0.92</v>
      </c>
      <c r="I81" s="56">
        <v>595</v>
      </c>
      <c r="J81" s="57">
        <v>8180</v>
      </c>
      <c r="K81" s="58">
        <v>7925</v>
      </c>
      <c r="L81" s="59">
        <v>0</v>
      </c>
      <c r="M81" s="59">
        <v>55</v>
      </c>
      <c r="N81" s="60">
        <v>20</v>
      </c>
      <c r="O81" s="60">
        <v>205</v>
      </c>
      <c r="P81" s="61">
        <f t="shared" si="3"/>
        <v>-25</v>
      </c>
    </row>
    <row r="82" spans="2:16" ht="15.6" x14ac:dyDescent="0.3">
      <c r="B82" s="51">
        <v>96</v>
      </c>
      <c r="C82" s="51">
        <v>380</v>
      </c>
      <c r="D82" s="52" t="s">
        <v>200</v>
      </c>
      <c r="E82" s="53" t="s">
        <v>201</v>
      </c>
      <c r="F82" s="54" t="s">
        <v>18</v>
      </c>
      <c r="G82" s="54" t="s">
        <v>41</v>
      </c>
      <c r="H82" s="55">
        <v>0.92</v>
      </c>
      <c r="I82" s="56">
        <v>595</v>
      </c>
      <c r="J82" s="57">
        <v>8050.0000000000009</v>
      </c>
      <c r="K82" s="58">
        <v>7735</v>
      </c>
      <c r="L82" s="59">
        <v>0</v>
      </c>
      <c r="M82" s="59">
        <v>45</v>
      </c>
      <c r="N82" s="60">
        <v>10</v>
      </c>
      <c r="O82" s="60">
        <v>275</v>
      </c>
      <c r="P82" s="61">
        <f t="shared" si="3"/>
        <v>-14.999999999999091</v>
      </c>
    </row>
    <row r="83" spans="2:16" ht="15.6" x14ac:dyDescent="0.3">
      <c r="B83" s="51">
        <v>97</v>
      </c>
      <c r="C83" s="51">
        <v>386</v>
      </c>
      <c r="D83" s="52" t="s">
        <v>202</v>
      </c>
      <c r="E83" s="53" t="s">
        <v>203</v>
      </c>
      <c r="F83" s="54" t="s">
        <v>18</v>
      </c>
      <c r="G83" s="54" t="s">
        <v>41</v>
      </c>
      <c r="H83" s="55">
        <v>0.92</v>
      </c>
      <c r="I83" s="56">
        <v>595</v>
      </c>
      <c r="J83" s="57">
        <v>8180</v>
      </c>
      <c r="K83" s="58">
        <v>7984.9999999999991</v>
      </c>
      <c r="L83" s="59">
        <v>0</v>
      </c>
      <c r="M83" s="59">
        <v>40</v>
      </c>
      <c r="N83" s="60">
        <v>0</v>
      </c>
      <c r="O83" s="60">
        <v>155</v>
      </c>
      <c r="P83" s="61">
        <f t="shared" si="3"/>
        <v>0</v>
      </c>
    </row>
    <row r="84" spans="2:16" ht="15.6" x14ac:dyDescent="0.3">
      <c r="B84" s="51">
        <v>98</v>
      </c>
      <c r="C84" s="51">
        <v>386</v>
      </c>
      <c r="D84" s="52" t="s">
        <v>204</v>
      </c>
      <c r="E84" s="53" t="s">
        <v>205</v>
      </c>
      <c r="F84" s="54" t="s">
        <v>18</v>
      </c>
      <c r="G84" s="54" t="s">
        <v>41</v>
      </c>
      <c r="H84" s="55">
        <v>0.92</v>
      </c>
      <c r="I84" s="56">
        <v>595</v>
      </c>
      <c r="J84" s="57">
        <v>8170</v>
      </c>
      <c r="K84" s="58">
        <v>7980</v>
      </c>
      <c r="L84" s="59">
        <v>0</v>
      </c>
      <c r="M84" s="59">
        <v>60</v>
      </c>
      <c r="N84" s="60">
        <v>0</v>
      </c>
      <c r="O84" s="60">
        <v>0</v>
      </c>
      <c r="P84" s="61">
        <f t="shared" si="3"/>
        <v>130</v>
      </c>
    </row>
    <row r="85" spans="2:16" ht="15.6" x14ac:dyDescent="0.3">
      <c r="B85" s="51">
        <v>99</v>
      </c>
      <c r="C85" s="51">
        <v>419</v>
      </c>
      <c r="D85" s="52" t="s">
        <v>206</v>
      </c>
      <c r="E85" s="53" t="s">
        <v>207</v>
      </c>
      <c r="F85" s="54">
        <v>304</v>
      </c>
      <c r="G85" s="54" t="s">
        <v>41</v>
      </c>
      <c r="H85" s="55">
        <v>0.3</v>
      </c>
      <c r="I85" s="56">
        <v>761</v>
      </c>
      <c r="J85" s="57">
        <v>6110</v>
      </c>
      <c r="K85" s="58">
        <v>3875</v>
      </c>
      <c r="L85" s="59">
        <v>2175</v>
      </c>
      <c r="M85" s="59">
        <v>0</v>
      </c>
      <c r="N85" s="60">
        <v>0</v>
      </c>
      <c r="O85" s="60">
        <v>0</v>
      </c>
      <c r="P85" s="61">
        <f t="shared" si="3"/>
        <v>60</v>
      </c>
    </row>
    <row r="86" spans="2:16" ht="15.6" x14ac:dyDescent="0.3">
      <c r="B86" s="51">
        <v>100</v>
      </c>
      <c r="C86" s="51">
        <v>421</v>
      </c>
      <c r="D86" s="52" t="s">
        <v>208</v>
      </c>
      <c r="E86" s="53" t="s">
        <v>209</v>
      </c>
      <c r="F86" s="54" t="s">
        <v>13</v>
      </c>
      <c r="G86" s="54" t="s">
        <v>41</v>
      </c>
      <c r="H86" s="55">
        <v>0.3</v>
      </c>
      <c r="I86" s="56">
        <v>765</v>
      </c>
      <c r="J86" s="57">
        <v>10525</v>
      </c>
      <c r="K86" s="58">
        <v>9020</v>
      </c>
      <c r="L86" s="59">
        <v>1205</v>
      </c>
      <c r="M86" s="59">
        <v>100</v>
      </c>
      <c r="N86" s="60">
        <v>0</v>
      </c>
      <c r="O86" s="60">
        <v>98</v>
      </c>
      <c r="P86" s="61">
        <f t="shared" si="3"/>
        <v>102</v>
      </c>
    </row>
    <row r="87" spans="2:16" ht="15.6" x14ac:dyDescent="0.3">
      <c r="B87" s="51">
        <v>101</v>
      </c>
      <c r="C87" s="51">
        <v>397</v>
      </c>
      <c r="D87" s="52" t="s">
        <v>210</v>
      </c>
      <c r="E87" s="53" t="s">
        <v>211</v>
      </c>
      <c r="F87" s="54" t="s">
        <v>18</v>
      </c>
      <c r="G87" s="54" t="s">
        <v>41</v>
      </c>
      <c r="H87" s="55">
        <v>0.92</v>
      </c>
      <c r="I87" s="56">
        <v>595</v>
      </c>
      <c r="J87" s="57">
        <v>8005.0000000000009</v>
      </c>
      <c r="K87" s="58">
        <v>7860</v>
      </c>
      <c r="L87" s="59">
        <v>0</v>
      </c>
      <c r="M87" s="59">
        <v>0</v>
      </c>
      <c r="N87" s="60">
        <v>30</v>
      </c>
      <c r="O87" s="60">
        <v>135</v>
      </c>
      <c r="P87" s="61">
        <f t="shared" si="3"/>
        <v>-19.999999999999091</v>
      </c>
    </row>
    <row r="88" spans="2:16" ht="15.6" x14ac:dyDescent="0.3">
      <c r="B88" s="51">
        <v>103</v>
      </c>
      <c r="C88" s="51">
        <v>406</v>
      </c>
      <c r="D88" s="52" t="s">
        <v>212</v>
      </c>
      <c r="E88" s="53" t="s">
        <v>213</v>
      </c>
      <c r="F88" s="54" t="s">
        <v>18</v>
      </c>
      <c r="G88" s="54" t="s">
        <v>41</v>
      </c>
      <c r="H88" s="55">
        <v>0.73</v>
      </c>
      <c r="I88" s="56">
        <v>620</v>
      </c>
      <c r="J88" s="57">
        <v>9920</v>
      </c>
      <c r="K88" s="58">
        <v>9670</v>
      </c>
      <c r="L88" s="59">
        <v>0</v>
      </c>
      <c r="M88" s="59">
        <v>40</v>
      </c>
      <c r="N88" s="60">
        <v>0</v>
      </c>
      <c r="O88" s="60">
        <v>210</v>
      </c>
      <c r="P88" s="61">
        <f t="shared" si="3"/>
        <v>0</v>
      </c>
    </row>
    <row r="89" spans="2:16" ht="15.6" x14ac:dyDescent="0.3">
      <c r="B89" s="51">
        <v>104</v>
      </c>
      <c r="C89" s="51">
        <v>395</v>
      </c>
      <c r="D89" s="52" t="s">
        <v>214</v>
      </c>
      <c r="E89" s="53" t="s">
        <v>215</v>
      </c>
      <c r="F89" s="54" t="s">
        <v>18</v>
      </c>
      <c r="G89" s="54" t="s">
        <v>41</v>
      </c>
      <c r="H89" s="55">
        <v>0.92</v>
      </c>
      <c r="I89" s="56">
        <v>620</v>
      </c>
      <c r="J89" s="57">
        <v>9940</v>
      </c>
      <c r="K89" s="58">
        <v>9620.0000000000018</v>
      </c>
      <c r="L89" s="59">
        <v>0</v>
      </c>
      <c r="M89" s="59">
        <v>0</v>
      </c>
      <c r="N89" s="60">
        <v>40</v>
      </c>
      <c r="O89" s="60">
        <v>220</v>
      </c>
      <c r="P89" s="61">
        <f t="shared" si="3"/>
        <v>59.999999999998181</v>
      </c>
    </row>
    <row r="90" spans="2:16" ht="15.6" x14ac:dyDescent="0.3">
      <c r="B90" s="51">
        <v>105</v>
      </c>
      <c r="C90" s="51">
        <v>394</v>
      </c>
      <c r="D90" s="52" t="s">
        <v>216</v>
      </c>
      <c r="E90" s="53" t="s">
        <v>217</v>
      </c>
      <c r="F90" s="54" t="s">
        <v>18</v>
      </c>
      <c r="G90" s="54" t="s">
        <v>41</v>
      </c>
      <c r="H90" s="55">
        <v>0.92</v>
      </c>
      <c r="I90" s="56">
        <v>595</v>
      </c>
      <c r="J90" s="57">
        <v>8140.0000000000009</v>
      </c>
      <c r="K90" s="58">
        <v>7980</v>
      </c>
      <c r="L90" s="59">
        <v>0</v>
      </c>
      <c r="M90" s="59">
        <v>25</v>
      </c>
      <c r="N90" s="60">
        <v>0</v>
      </c>
      <c r="O90" s="60">
        <v>0</v>
      </c>
      <c r="P90" s="61">
        <f t="shared" si="3"/>
        <v>135.00000000000091</v>
      </c>
    </row>
    <row r="91" spans="2:16" ht="15.6" x14ac:dyDescent="0.3">
      <c r="B91" s="51">
        <v>106</v>
      </c>
      <c r="C91" s="51">
        <v>422</v>
      </c>
      <c r="D91" s="52" t="s">
        <v>218</v>
      </c>
      <c r="E91" s="53" t="s">
        <v>219</v>
      </c>
      <c r="F91" s="54" t="s">
        <v>13</v>
      </c>
      <c r="G91" s="54" t="s">
        <v>41</v>
      </c>
      <c r="H91" s="55">
        <v>1.1499999999999999</v>
      </c>
      <c r="I91" s="56">
        <v>768</v>
      </c>
      <c r="J91" s="57">
        <v>12195</v>
      </c>
      <c r="K91" s="58">
        <v>11905</v>
      </c>
      <c r="L91" s="59">
        <v>0</v>
      </c>
      <c r="M91" s="59">
        <v>80</v>
      </c>
      <c r="N91" s="60">
        <v>10</v>
      </c>
      <c r="O91" s="60">
        <v>195</v>
      </c>
      <c r="P91" s="61">
        <f t="shared" si="3"/>
        <v>5</v>
      </c>
    </row>
    <row r="92" spans="2:16" ht="15.6" x14ac:dyDescent="0.3">
      <c r="B92" s="51">
        <v>107</v>
      </c>
      <c r="C92" s="51">
        <v>424</v>
      </c>
      <c r="D92" s="52" t="s">
        <v>220</v>
      </c>
      <c r="E92" s="53" t="s">
        <v>221</v>
      </c>
      <c r="F92" s="54">
        <v>304</v>
      </c>
      <c r="G92" s="54" t="s">
        <v>41</v>
      </c>
      <c r="H92" s="55">
        <v>1.1599999999999999</v>
      </c>
      <c r="I92" s="56">
        <v>770</v>
      </c>
      <c r="J92" s="57">
        <v>10555</v>
      </c>
      <c r="K92" s="58">
        <v>10270</v>
      </c>
      <c r="L92" s="59">
        <v>0</v>
      </c>
      <c r="M92" s="59">
        <v>0</v>
      </c>
      <c r="N92" s="60">
        <v>45</v>
      </c>
      <c r="O92" s="60">
        <v>175</v>
      </c>
      <c r="P92" s="61">
        <f t="shared" si="3"/>
        <v>65</v>
      </c>
    </row>
    <row r="93" spans="2:16" ht="15.6" x14ac:dyDescent="0.3">
      <c r="B93" s="51">
        <v>108</v>
      </c>
      <c r="C93" s="51">
        <v>422</v>
      </c>
      <c r="D93" s="52" t="s">
        <v>222</v>
      </c>
      <c r="E93" s="53" t="s">
        <v>223</v>
      </c>
      <c r="F93" s="54" t="s">
        <v>13</v>
      </c>
      <c r="G93" s="54" t="s">
        <v>41</v>
      </c>
      <c r="H93" s="55">
        <v>1.1599999999999999</v>
      </c>
      <c r="I93" s="56">
        <v>768</v>
      </c>
      <c r="J93" s="57">
        <v>11690</v>
      </c>
      <c r="K93" s="58">
        <v>11385</v>
      </c>
      <c r="L93" s="59">
        <v>0</v>
      </c>
      <c r="M93" s="59">
        <v>65</v>
      </c>
      <c r="N93" s="60">
        <v>0</v>
      </c>
      <c r="O93" s="60">
        <v>235</v>
      </c>
      <c r="P93" s="61">
        <f t="shared" si="3"/>
        <v>5</v>
      </c>
    </row>
    <row r="94" spans="2:16" ht="15.6" x14ac:dyDescent="0.3">
      <c r="B94" s="51">
        <v>109</v>
      </c>
      <c r="C94" s="51">
        <v>422</v>
      </c>
      <c r="D94" s="52" t="s">
        <v>224</v>
      </c>
      <c r="E94" s="53" t="s">
        <v>224</v>
      </c>
      <c r="F94" s="54">
        <v>304</v>
      </c>
      <c r="G94" s="54" t="s">
        <v>41</v>
      </c>
      <c r="H94" s="55">
        <v>1.2</v>
      </c>
      <c r="I94" s="56">
        <v>772</v>
      </c>
      <c r="J94" s="57">
        <v>10455</v>
      </c>
      <c r="K94" s="58">
        <v>10415</v>
      </c>
      <c r="L94" s="59">
        <v>0</v>
      </c>
      <c r="M94" s="59">
        <v>0</v>
      </c>
      <c r="N94" s="60">
        <v>3.5</v>
      </c>
      <c r="O94" s="60">
        <v>0</v>
      </c>
      <c r="P94" s="61">
        <f t="shared" si="3"/>
        <v>36.5</v>
      </c>
    </row>
    <row r="95" spans="2:16" ht="15.6" x14ac:dyDescent="0.3">
      <c r="B95" s="51">
        <v>110</v>
      </c>
      <c r="C95" s="51">
        <v>421</v>
      </c>
      <c r="D95" s="52" t="s">
        <v>225</v>
      </c>
      <c r="E95" s="53" t="s">
        <v>225</v>
      </c>
      <c r="F95" s="54" t="s">
        <v>13</v>
      </c>
      <c r="G95" s="54" t="s">
        <v>41</v>
      </c>
      <c r="H95" s="55">
        <v>1.2</v>
      </c>
      <c r="I95" s="56">
        <v>770</v>
      </c>
      <c r="J95" s="57">
        <v>10365</v>
      </c>
      <c r="K95" s="58">
        <v>10325</v>
      </c>
      <c r="L95" s="59">
        <v>0</v>
      </c>
      <c r="M95" s="59">
        <v>0</v>
      </c>
      <c r="N95" s="60">
        <v>7</v>
      </c>
      <c r="O95" s="60">
        <v>0</v>
      </c>
      <c r="P95" s="61">
        <f t="shared" si="3"/>
        <v>33</v>
      </c>
    </row>
    <row r="96" spans="2:16" ht="15.6" x14ac:dyDescent="0.3">
      <c r="B96" s="51">
        <v>111</v>
      </c>
      <c r="C96" s="51">
        <v>422</v>
      </c>
      <c r="D96" s="52" t="s">
        <v>226</v>
      </c>
      <c r="E96" s="53" t="s">
        <v>226</v>
      </c>
      <c r="F96" s="54">
        <v>304</v>
      </c>
      <c r="G96" s="54" t="s">
        <v>41</v>
      </c>
      <c r="H96" s="55">
        <v>1.5</v>
      </c>
      <c r="I96" s="56">
        <v>773</v>
      </c>
      <c r="J96" s="57">
        <v>10470</v>
      </c>
      <c r="K96" s="58">
        <v>10445</v>
      </c>
      <c r="L96" s="59">
        <v>0</v>
      </c>
      <c r="M96" s="59">
        <v>0</v>
      </c>
      <c r="N96" s="60">
        <v>0</v>
      </c>
      <c r="O96" s="60">
        <v>0</v>
      </c>
      <c r="P96" s="61">
        <f t="shared" si="3"/>
        <v>25</v>
      </c>
    </row>
    <row r="97" spans="2:16" ht="15.6" x14ac:dyDescent="0.3">
      <c r="B97" s="51">
        <v>112</v>
      </c>
      <c r="C97" s="51">
        <v>421</v>
      </c>
      <c r="D97" s="52" t="s">
        <v>227</v>
      </c>
      <c r="E97" s="53" t="s">
        <v>227</v>
      </c>
      <c r="F97" s="54">
        <v>304</v>
      </c>
      <c r="G97" s="54" t="s">
        <v>41</v>
      </c>
      <c r="H97" s="55">
        <v>1.2</v>
      </c>
      <c r="I97" s="56">
        <v>770</v>
      </c>
      <c r="J97" s="57">
        <v>10385</v>
      </c>
      <c r="K97" s="58">
        <v>10360</v>
      </c>
      <c r="L97" s="59">
        <v>0</v>
      </c>
      <c r="M97" s="59">
        <v>0</v>
      </c>
      <c r="N97" s="60">
        <v>0</v>
      </c>
      <c r="O97" s="60">
        <v>0</v>
      </c>
      <c r="P97" s="61">
        <f t="shared" si="3"/>
        <v>25</v>
      </c>
    </row>
    <row r="98" spans="2:16" ht="15.6" x14ac:dyDescent="0.3">
      <c r="B98" s="51">
        <v>113</v>
      </c>
      <c r="C98" s="51">
        <v>422</v>
      </c>
      <c r="D98" s="52" t="s">
        <v>228</v>
      </c>
      <c r="E98" s="53" t="s">
        <v>228</v>
      </c>
      <c r="F98" s="54">
        <v>304</v>
      </c>
      <c r="G98" s="54" t="s">
        <v>41</v>
      </c>
      <c r="H98" s="55">
        <v>1.5</v>
      </c>
      <c r="I98" s="56">
        <v>770</v>
      </c>
      <c r="J98" s="57">
        <v>10440</v>
      </c>
      <c r="K98" s="58">
        <v>10425</v>
      </c>
      <c r="L98" s="59">
        <v>0</v>
      </c>
      <c r="M98" s="59">
        <v>0</v>
      </c>
      <c r="N98" s="60">
        <v>0</v>
      </c>
      <c r="O98" s="60">
        <v>0</v>
      </c>
      <c r="P98" s="61">
        <f t="shared" si="3"/>
        <v>15</v>
      </c>
    </row>
    <row r="99" spans="2:16" ht="15.6" x14ac:dyDescent="0.3">
      <c r="B99" s="51">
        <v>114</v>
      </c>
      <c r="C99" s="51">
        <v>422</v>
      </c>
      <c r="D99" s="52" t="s">
        <v>229</v>
      </c>
      <c r="E99" s="53" t="s">
        <v>230</v>
      </c>
      <c r="F99" s="54" t="s">
        <v>13</v>
      </c>
      <c r="G99" s="54" t="s">
        <v>41</v>
      </c>
      <c r="H99" s="55">
        <v>1.2</v>
      </c>
      <c r="I99" s="56">
        <v>767</v>
      </c>
      <c r="J99" s="57">
        <v>11670</v>
      </c>
      <c r="K99" s="58">
        <v>11605</v>
      </c>
      <c r="L99" s="59">
        <v>0</v>
      </c>
      <c r="M99" s="59">
        <v>0</v>
      </c>
      <c r="N99" s="60">
        <v>7</v>
      </c>
      <c r="O99" s="60">
        <v>0</v>
      </c>
      <c r="P99" s="61">
        <f t="shared" si="3"/>
        <v>58</v>
      </c>
    </row>
    <row r="100" spans="2:16" ht="15.6" x14ac:dyDescent="0.3">
      <c r="B100" s="51">
        <v>115</v>
      </c>
      <c r="C100" s="51">
        <v>422</v>
      </c>
      <c r="D100" s="52" t="s">
        <v>231</v>
      </c>
      <c r="E100" s="53" t="s">
        <v>232</v>
      </c>
      <c r="F100" s="54">
        <v>304</v>
      </c>
      <c r="G100" s="54" t="s">
        <v>41</v>
      </c>
      <c r="H100" s="55">
        <v>0.9</v>
      </c>
      <c r="I100" s="56">
        <v>776</v>
      </c>
      <c r="J100" s="57">
        <v>10560</v>
      </c>
      <c r="K100" s="58">
        <v>10504.999999999998</v>
      </c>
      <c r="L100" s="59">
        <v>0</v>
      </c>
      <c r="M100" s="59">
        <v>0</v>
      </c>
      <c r="N100" s="60">
        <v>11</v>
      </c>
      <c r="O100" s="60">
        <v>0</v>
      </c>
      <c r="P100" s="61">
        <f t="shared" si="3"/>
        <v>44.000000000001819</v>
      </c>
    </row>
    <row r="101" spans="2:16" ht="15.6" x14ac:dyDescent="0.3">
      <c r="B101" s="51">
        <v>116</v>
      </c>
      <c r="C101" s="51">
        <v>422</v>
      </c>
      <c r="D101" s="52" t="s">
        <v>233</v>
      </c>
      <c r="E101" s="53" t="s">
        <v>234</v>
      </c>
      <c r="F101" s="54" t="s">
        <v>13</v>
      </c>
      <c r="G101" s="54" t="s">
        <v>41</v>
      </c>
      <c r="H101" s="55">
        <v>1.2</v>
      </c>
      <c r="I101" s="56">
        <v>769</v>
      </c>
      <c r="J101" s="57">
        <v>12220</v>
      </c>
      <c r="K101" s="58">
        <v>12155</v>
      </c>
      <c r="L101" s="59">
        <v>0</v>
      </c>
      <c r="M101" s="59">
        <v>0</v>
      </c>
      <c r="N101" s="60">
        <v>14</v>
      </c>
      <c r="O101" s="60">
        <v>0</v>
      </c>
      <c r="P101" s="61">
        <f t="shared" si="3"/>
        <v>51</v>
      </c>
    </row>
    <row r="102" spans="2:16" ht="15.6" x14ac:dyDescent="0.3">
      <c r="B102" s="51">
        <v>118</v>
      </c>
      <c r="C102" s="51">
        <v>422</v>
      </c>
      <c r="D102" s="52" t="s">
        <v>235</v>
      </c>
      <c r="E102" s="53" t="s">
        <v>236</v>
      </c>
      <c r="F102" s="54">
        <v>304</v>
      </c>
      <c r="G102" s="54" t="s">
        <v>41</v>
      </c>
      <c r="H102" s="55">
        <v>0.9</v>
      </c>
      <c r="I102" s="56">
        <v>776</v>
      </c>
      <c r="J102" s="57">
        <v>10540</v>
      </c>
      <c r="K102" s="58">
        <v>10490</v>
      </c>
      <c r="L102" s="59">
        <v>0</v>
      </c>
      <c r="M102" s="59">
        <v>0</v>
      </c>
      <c r="N102" s="60">
        <v>5</v>
      </c>
      <c r="O102" s="60">
        <v>0</v>
      </c>
      <c r="P102" s="61">
        <f t="shared" si="3"/>
        <v>45</v>
      </c>
    </row>
    <row r="103" spans="2:16" ht="15.6" x14ac:dyDescent="0.3">
      <c r="B103" s="51">
        <v>119</v>
      </c>
      <c r="C103" s="51">
        <v>421</v>
      </c>
      <c r="D103" s="52" t="s">
        <v>237</v>
      </c>
      <c r="E103" s="53" t="s">
        <v>238</v>
      </c>
      <c r="F103" s="54">
        <v>304</v>
      </c>
      <c r="G103" s="54" t="s">
        <v>41</v>
      </c>
      <c r="H103" s="55">
        <v>1.5</v>
      </c>
      <c r="I103" s="56">
        <v>770</v>
      </c>
      <c r="J103" s="57">
        <v>10470</v>
      </c>
      <c r="K103" s="58">
        <v>10415</v>
      </c>
      <c r="L103" s="59">
        <v>0</v>
      </c>
      <c r="M103" s="59">
        <v>0</v>
      </c>
      <c r="N103" s="60">
        <v>27</v>
      </c>
      <c r="O103" s="60">
        <v>0</v>
      </c>
      <c r="P103" s="61">
        <f t="shared" si="3"/>
        <v>28</v>
      </c>
    </row>
    <row r="104" spans="2:16" ht="15.6" x14ac:dyDescent="0.3">
      <c r="B104" s="51">
        <v>120</v>
      </c>
      <c r="C104" s="51">
        <v>421</v>
      </c>
      <c r="D104" s="52" t="s">
        <v>239</v>
      </c>
      <c r="E104" s="53" t="s">
        <v>239</v>
      </c>
      <c r="F104" s="54">
        <v>304</v>
      </c>
      <c r="G104" s="54" t="s">
        <v>41</v>
      </c>
      <c r="H104" s="55">
        <v>1.2</v>
      </c>
      <c r="I104" s="56">
        <v>770</v>
      </c>
      <c r="J104" s="57">
        <v>10430</v>
      </c>
      <c r="K104" s="58">
        <v>10390</v>
      </c>
      <c r="L104" s="59">
        <v>0</v>
      </c>
      <c r="M104" s="59">
        <v>0</v>
      </c>
      <c r="N104" s="60">
        <v>0</v>
      </c>
      <c r="O104" s="60">
        <v>0</v>
      </c>
      <c r="P104" s="61">
        <f t="shared" si="3"/>
        <v>40</v>
      </c>
    </row>
    <row r="105" spans="2:16" ht="15.6" x14ac:dyDescent="0.3">
      <c r="B105" s="51">
        <v>121</v>
      </c>
      <c r="C105" s="51">
        <v>421</v>
      </c>
      <c r="D105" s="52" t="s">
        <v>240</v>
      </c>
      <c r="E105" s="53" t="s">
        <v>241</v>
      </c>
      <c r="F105" s="54" t="s">
        <v>13</v>
      </c>
      <c r="G105" s="54" t="s">
        <v>41</v>
      </c>
      <c r="H105" s="55">
        <v>2</v>
      </c>
      <c r="I105" s="56">
        <v>770</v>
      </c>
      <c r="J105" s="57">
        <v>12160</v>
      </c>
      <c r="K105" s="58">
        <v>12099.999999999998</v>
      </c>
      <c r="L105" s="59">
        <v>0</v>
      </c>
      <c r="M105" s="59">
        <v>0</v>
      </c>
      <c r="N105" s="60">
        <v>0</v>
      </c>
      <c r="O105" s="60">
        <v>0</v>
      </c>
      <c r="P105" s="61">
        <f t="shared" si="3"/>
        <v>60.000000000001819</v>
      </c>
    </row>
    <row r="106" spans="2:16" ht="15.6" x14ac:dyDescent="0.3">
      <c r="B106" s="51">
        <v>122</v>
      </c>
      <c r="C106" s="51">
        <v>421</v>
      </c>
      <c r="D106" s="52" t="s">
        <v>242</v>
      </c>
      <c r="E106" s="53" t="s">
        <v>242</v>
      </c>
      <c r="F106" s="54">
        <v>304</v>
      </c>
      <c r="G106" s="54" t="s">
        <v>41</v>
      </c>
      <c r="H106" s="55">
        <v>1.2</v>
      </c>
      <c r="I106" s="56">
        <v>770</v>
      </c>
      <c r="J106" s="57">
        <v>10405</v>
      </c>
      <c r="K106" s="58">
        <v>10370</v>
      </c>
      <c r="L106" s="59">
        <v>0</v>
      </c>
      <c r="M106" s="59">
        <v>0</v>
      </c>
      <c r="N106" s="60">
        <v>7</v>
      </c>
      <c r="O106" s="60">
        <v>0</v>
      </c>
      <c r="P106" s="61">
        <f t="shared" si="3"/>
        <v>28</v>
      </c>
    </row>
    <row r="107" spans="2:16" ht="15.6" x14ac:dyDescent="0.3">
      <c r="B107" s="51">
        <v>123</v>
      </c>
      <c r="C107" s="51">
        <v>422</v>
      </c>
      <c r="D107" s="52" t="s">
        <v>243</v>
      </c>
      <c r="E107" s="53" t="s">
        <v>244</v>
      </c>
      <c r="F107" s="54" t="s">
        <v>13</v>
      </c>
      <c r="G107" s="54" t="s">
        <v>41</v>
      </c>
      <c r="H107" s="55">
        <v>2</v>
      </c>
      <c r="I107" s="56">
        <v>765</v>
      </c>
      <c r="J107" s="57">
        <v>10320</v>
      </c>
      <c r="K107" s="58">
        <v>10275</v>
      </c>
      <c r="L107" s="59">
        <v>0</v>
      </c>
      <c r="M107" s="59">
        <v>0</v>
      </c>
      <c r="N107" s="60">
        <v>0</v>
      </c>
      <c r="O107" s="60">
        <v>0</v>
      </c>
      <c r="P107" s="61">
        <f t="shared" si="3"/>
        <v>45</v>
      </c>
    </row>
    <row r="108" spans="2:16" ht="15.6" x14ac:dyDescent="0.3">
      <c r="B108" s="51">
        <v>124</v>
      </c>
      <c r="C108" s="51">
        <v>422</v>
      </c>
      <c r="D108" s="52" t="s">
        <v>245</v>
      </c>
      <c r="E108" s="53" t="s">
        <v>246</v>
      </c>
      <c r="F108" s="54" t="s">
        <v>13</v>
      </c>
      <c r="G108" s="54" t="s">
        <v>41</v>
      </c>
      <c r="H108" s="55">
        <v>1.5</v>
      </c>
      <c r="I108" s="56">
        <v>767</v>
      </c>
      <c r="J108" s="57">
        <v>12010</v>
      </c>
      <c r="K108" s="58">
        <v>11919.999999999998</v>
      </c>
      <c r="L108" s="59">
        <v>0</v>
      </c>
      <c r="M108" s="59">
        <v>0</v>
      </c>
      <c r="N108" s="60">
        <v>27</v>
      </c>
      <c r="O108" s="60">
        <v>0</v>
      </c>
      <c r="P108" s="61">
        <f t="shared" si="3"/>
        <v>63.000000000001819</v>
      </c>
    </row>
    <row r="109" spans="2:16" ht="15.6" x14ac:dyDescent="0.3">
      <c r="B109" s="51">
        <v>125</v>
      </c>
      <c r="C109" s="51">
        <v>422</v>
      </c>
      <c r="D109" s="52" t="s">
        <v>247</v>
      </c>
      <c r="E109" s="53" t="s">
        <v>248</v>
      </c>
      <c r="F109" s="54" t="s">
        <v>13</v>
      </c>
      <c r="G109" s="54" t="s">
        <v>41</v>
      </c>
      <c r="H109" s="55">
        <v>1.5</v>
      </c>
      <c r="I109" s="56">
        <v>766</v>
      </c>
      <c r="J109" s="57">
        <v>10445</v>
      </c>
      <c r="K109" s="58">
        <v>10375</v>
      </c>
      <c r="L109" s="59">
        <v>0</v>
      </c>
      <c r="M109" s="59">
        <v>0</v>
      </c>
      <c r="N109" s="60">
        <v>9</v>
      </c>
      <c r="O109" s="60">
        <v>0</v>
      </c>
      <c r="P109" s="61">
        <f t="shared" si="3"/>
        <v>61</v>
      </c>
    </row>
    <row r="110" spans="2:16" ht="15.6" x14ac:dyDescent="0.3">
      <c r="B110" s="51">
        <v>126</v>
      </c>
      <c r="C110" s="51">
        <v>421</v>
      </c>
      <c r="D110" s="52" t="s">
        <v>249</v>
      </c>
      <c r="E110" s="53" t="s">
        <v>250</v>
      </c>
      <c r="F110" s="54">
        <v>304</v>
      </c>
      <c r="G110" s="54" t="s">
        <v>41</v>
      </c>
      <c r="H110" s="55">
        <v>1</v>
      </c>
      <c r="I110" s="56">
        <v>770</v>
      </c>
      <c r="J110" s="57">
        <v>10445</v>
      </c>
      <c r="K110" s="58">
        <v>10395</v>
      </c>
      <c r="L110" s="59">
        <v>0</v>
      </c>
      <c r="M110" s="59">
        <v>0</v>
      </c>
      <c r="N110" s="60">
        <v>0</v>
      </c>
      <c r="O110" s="60">
        <v>0</v>
      </c>
      <c r="P110" s="61">
        <f t="shared" si="3"/>
        <v>50</v>
      </c>
    </row>
    <row r="111" spans="2:16" ht="15.6" x14ac:dyDescent="0.3">
      <c r="B111" s="51">
        <v>127</v>
      </c>
      <c r="C111" s="51">
        <v>422</v>
      </c>
      <c r="D111" s="52" t="s">
        <v>251</v>
      </c>
      <c r="E111" s="53" t="s">
        <v>252</v>
      </c>
      <c r="F111" s="54" t="s">
        <v>13</v>
      </c>
      <c r="G111" s="54" t="s">
        <v>41</v>
      </c>
      <c r="H111" s="55">
        <v>1.2</v>
      </c>
      <c r="I111" s="56">
        <v>767</v>
      </c>
      <c r="J111" s="57">
        <v>10325</v>
      </c>
      <c r="K111" s="58">
        <v>10270</v>
      </c>
      <c r="L111" s="59">
        <v>0</v>
      </c>
      <c r="M111" s="59">
        <v>0</v>
      </c>
      <c r="N111" s="60">
        <v>0</v>
      </c>
      <c r="O111" s="60">
        <v>0</v>
      </c>
      <c r="P111" s="61">
        <f t="shared" si="3"/>
        <v>55</v>
      </c>
    </row>
    <row r="112" spans="2:16" ht="15.6" x14ac:dyDescent="0.3">
      <c r="B112" s="51">
        <v>128</v>
      </c>
      <c r="C112" s="51">
        <v>422</v>
      </c>
      <c r="D112" s="52" t="s">
        <v>253</v>
      </c>
      <c r="E112" s="53" t="s">
        <v>254</v>
      </c>
      <c r="F112" s="54" t="s">
        <v>13</v>
      </c>
      <c r="G112" s="54" t="s">
        <v>41</v>
      </c>
      <c r="H112" s="55">
        <v>1.5</v>
      </c>
      <c r="I112" s="56">
        <v>767</v>
      </c>
      <c r="J112" s="57">
        <v>10365</v>
      </c>
      <c r="K112" s="58">
        <v>10320</v>
      </c>
      <c r="L112" s="59">
        <v>0</v>
      </c>
      <c r="M112" s="59">
        <v>0</v>
      </c>
      <c r="N112" s="60">
        <v>0</v>
      </c>
      <c r="O112" s="60">
        <v>0</v>
      </c>
      <c r="P112" s="61">
        <f t="shared" si="3"/>
        <v>45</v>
      </c>
    </row>
    <row r="113" spans="2:16" ht="15.6" x14ac:dyDescent="0.3">
      <c r="B113" s="51">
        <v>129</v>
      </c>
      <c r="C113" s="51">
        <v>422</v>
      </c>
      <c r="D113" s="52" t="s">
        <v>255</v>
      </c>
      <c r="E113" s="53" t="s">
        <v>256</v>
      </c>
      <c r="F113" s="54" t="s">
        <v>13</v>
      </c>
      <c r="G113" s="54" t="s">
        <v>41</v>
      </c>
      <c r="H113" s="55">
        <v>1</v>
      </c>
      <c r="I113" s="56">
        <v>770</v>
      </c>
      <c r="J113" s="57">
        <v>10450</v>
      </c>
      <c r="K113" s="58">
        <v>10415</v>
      </c>
      <c r="L113" s="59">
        <v>0</v>
      </c>
      <c r="M113" s="59">
        <v>0</v>
      </c>
      <c r="N113" s="60">
        <v>5</v>
      </c>
      <c r="O113" s="60">
        <v>0</v>
      </c>
      <c r="P113" s="61">
        <f t="shared" si="3"/>
        <v>30</v>
      </c>
    </row>
    <row r="114" spans="2:16" ht="15.6" x14ac:dyDescent="0.3">
      <c r="B114" s="51">
        <v>130</v>
      </c>
      <c r="C114" s="51">
        <v>421</v>
      </c>
      <c r="D114" s="52" t="s">
        <v>257</v>
      </c>
      <c r="E114" s="53" t="s">
        <v>258</v>
      </c>
      <c r="F114" s="54" t="s">
        <v>13</v>
      </c>
      <c r="G114" s="54" t="s">
        <v>41</v>
      </c>
      <c r="H114" s="55" t="s">
        <v>259</v>
      </c>
      <c r="I114" s="56">
        <v>770</v>
      </c>
      <c r="J114" s="57">
        <v>10195</v>
      </c>
      <c r="K114" s="58">
        <v>10140</v>
      </c>
      <c r="L114" s="59">
        <v>0</v>
      </c>
      <c r="M114" s="59">
        <v>0</v>
      </c>
      <c r="N114" s="60">
        <v>9</v>
      </c>
      <c r="O114" s="60">
        <v>0</v>
      </c>
      <c r="P114" s="61">
        <f t="shared" si="3"/>
        <v>46</v>
      </c>
    </row>
    <row r="115" spans="2:16" ht="15.6" x14ac:dyDescent="0.3">
      <c r="B115" s="51">
        <v>131</v>
      </c>
      <c r="C115" s="51">
        <v>421</v>
      </c>
      <c r="D115" s="52" t="s">
        <v>260</v>
      </c>
      <c r="E115" s="53" t="s">
        <v>261</v>
      </c>
      <c r="F115" s="54">
        <v>304</v>
      </c>
      <c r="G115" s="54" t="s">
        <v>41</v>
      </c>
      <c r="H115" s="55">
        <v>1</v>
      </c>
      <c r="I115" s="56">
        <v>770</v>
      </c>
      <c r="J115" s="57">
        <v>10515</v>
      </c>
      <c r="K115" s="58">
        <v>10460</v>
      </c>
      <c r="L115" s="59">
        <v>0</v>
      </c>
      <c r="M115" s="59">
        <v>0</v>
      </c>
      <c r="N115" s="60">
        <v>6</v>
      </c>
      <c r="O115" s="60">
        <v>0</v>
      </c>
      <c r="P115" s="61">
        <f t="shared" si="3"/>
        <v>49</v>
      </c>
    </row>
    <row r="116" spans="2:16" ht="15.6" x14ac:dyDescent="0.3">
      <c r="B116" s="51">
        <v>132</v>
      </c>
      <c r="C116" s="51">
        <v>422</v>
      </c>
      <c r="D116" s="52" t="s">
        <v>262</v>
      </c>
      <c r="E116" s="53" t="s">
        <v>263</v>
      </c>
      <c r="F116" s="54" t="s">
        <v>13</v>
      </c>
      <c r="G116" s="54" t="s">
        <v>41</v>
      </c>
      <c r="H116" s="55">
        <v>1.39</v>
      </c>
      <c r="I116" s="56">
        <v>771</v>
      </c>
      <c r="J116" s="57">
        <v>12160</v>
      </c>
      <c r="K116" s="58">
        <v>12125</v>
      </c>
      <c r="L116" s="59">
        <v>0</v>
      </c>
      <c r="M116" s="59">
        <v>0</v>
      </c>
      <c r="N116" s="60">
        <v>0</v>
      </c>
      <c r="O116" s="60">
        <v>0</v>
      </c>
      <c r="P116" s="61">
        <f t="shared" si="3"/>
        <v>35</v>
      </c>
    </row>
    <row r="117" spans="2:16" ht="15.6" x14ac:dyDescent="0.3">
      <c r="B117" s="51">
        <v>133</v>
      </c>
      <c r="C117" s="51">
        <v>422</v>
      </c>
      <c r="D117" s="52" t="s">
        <v>264</v>
      </c>
      <c r="E117" s="53" t="s">
        <v>265</v>
      </c>
      <c r="F117" s="54" t="s">
        <v>13</v>
      </c>
      <c r="G117" s="54" t="s">
        <v>41</v>
      </c>
      <c r="H117" s="55">
        <v>1.89</v>
      </c>
      <c r="I117" s="56">
        <v>766</v>
      </c>
      <c r="J117" s="57">
        <v>10255</v>
      </c>
      <c r="K117" s="58">
        <v>10195</v>
      </c>
      <c r="L117" s="59">
        <v>0</v>
      </c>
      <c r="M117" s="59">
        <v>0</v>
      </c>
      <c r="N117" s="60">
        <v>0</v>
      </c>
      <c r="O117" s="60">
        <v>0</v>
      </c>
      <c r="P117" s="61">
        <f t="shared" si="3"/>
        <v>60</v>
      </c>
    </row>
    <row r="118" spans="2:16" ht="15.6" x14ac:dyDescent="0.3">
      <c r="B118" s="51">
        <v>134</v>
      </c>
      <c r="C118" s="51">
        <v>421</v>
      </c>
      <c r="D118" s="52" t="s">
        <v>266</v>
      </c>
      <c r="E118" s="53" t="s">
        <v>267</v>
      </c>
      <c r="F118" s="54" t="s">
        <v>13</v>
      </c>
      <c r="G118" s="54" t="s">
        <v>41</v>
      </c>
      <c r="H118" s="55">
        <v>1.29</v>
      </c>
      <c r="I118" s="56">
        <v>770</v>
      </c>
      <c r="J118" s="57">
        <v>10420</v>
      </c>
      <c r="K118" s="58">
        <v>10375</v>
      </c>
      <c r="L118" s="59">
        <v>0</v>
      </c>
      <c r="M118" s="59">
        <v>0</v>
      </c>
      <c r="N118" s="60">
        <v>0</v>
      </c>
      <c r="O118" s="60">
        <v>0</v>
      </c>
      <c r="P118" s="61">
        <f t="shared" si="3"/>
        <v>45</v>
      </c>
    </row>
    <row r="119" spans="2:16" ht="15.6" x14ac:dyDescent="0.3">
      <c r="B119" s="51">
        <v>135</v>
      </c>
      <c r="C119" s="51">
        <v>422</v>
      </c>
      <c r="D119" s="52" t="s">
        <v>268</v>
      </c>
      <c r="E119" s="53" t="s">
        <v>269</v>
      </c>
      <c r="F119" s="54" t="s">
        <v>13</v>
      </c>
      <c r="G119" s="54" t="s">
        <v>41</v>
      </c>
      <c r="H119" s="55">
        <v>1.89</v>
      </c>
      <c r="I119" s="56">
        <v>767</v>
      </c>
      <c r="J119" s="57">
        <v>10455</v>
      </c>
      <c r="K119" s="58">
        <v>10390</v>
      </c>
      <c r="L119" s="59">
        <v>0</v>
      </c>
      <c r="M119" s="59">
        <v>0</v>
      </c>
      <c r="N119" s="60">
        <v>0</v>
      </c>
      <c r="O119" s="60">
        <v>0</v>
      </c>
      <c r="P119" s="61">
        <f t="shared" si="3"/>
        <v>65</v>
      </c>
    </row>
    <row r="120" spans="2:16" ht="15.6" x14ac:dyDescent="0.3">
      <c r="B120" s="51">
        <v>136</v>
      </c>
      <c r="C120" s="51">
        <v>422</v>
      </c>
      <c r="D120" s="52" t="s">
        <v>270</v>
      </c>
      <c r="E120" s="53" t="s">
        <v>271</v>
      </c>
      <c r="F120" s="54" t="s">
        <v>13</v>
      </c>
      <c r="G120" s="54" t="s">
        <v>41</v>
      </c>
      <c r="H120" s="55">
        <v>1.39</v>
      </c>
      <c r="I120" s="56">
        <v>770</v>
      </c>
      <c r="J120" s="57">
        <v>11870</v>
      </c>
      <c r="K120" s="58">
        <v>11780</v>
      </c>
      <c r="L120" s="59">
        <v>0</v>
      </c>
      <c r="M120" s="59">
        <v>0</v>
      </c>
      <c r="N120" s="60">
        <v>25</v>
      </c>
      <c r="O120" s="60">
        <v>0</v>
      </c>
      <c r="P120" s="61">
        <f t="shared" si="3"/>
        <v>65</v>
      </c>
    </row>
    <row r="121" spans="2:16" ht="15.6" x14ac:dyDescent="0.3">
      <c r="B121" s="51">
        <v>138</v>
      </c>
      <c r="C121" s="51">
        <v>422</v>
      </c>
      <c r="D121" s="52" t="s">
        <v>272</v>
      </c>
      <c r="E121" s="53" t="s">
        <v>273</v>
      </c>
      <c r="F121" s="54" t="s">
        <v>13</v>
      </c>
      <c r="G121" s="54" t="s">
        <v>41</v>
      </c>
      <c r="H121" s="55">
        <v>1.0900000000000001</v>
      </c>
      <c r="I121" s="56">
        <v>768</v>
      </c>
      <c r="J121" s="57">
        <v>9965</v>
      </c>
      <c r="K121" s="58">
        <v>9910</v>
      </c>
      <c r="L121" s="59">
        <v>0</v>
      </c>
      <c r="M121" s="59">
        <v>0</v>
      </c>
      <c r="N121" s="60">
        <v>6</v>
      </c>
      <c r="O121" s="60">
        <v>0</v>
      </c>
      <c r="P121" s="61">
        <f t="shared" si="3"/>
        <v>49</v>
      </c>
    </row>
    <row r="122" spans="2:16" ht="15.6" x14ac:dyDescent="0.3">
      <c r="B122" s="51">
        <v>139</v>
      </c>
      <c r="C122" s="51">
        <v>421</v>
      </c>
      <c r="D122" s="52" t="s">
        <v>274</v>
      </c>
      <c r="E122" s="53" t="s">
        <v>275</v>
      </c>
      <c r="F122" s="54" t="s">
        <v>13</v>
      </c>
      <c r="G122" s="54" t="s">
        <v>41</v>
      </c>
      <c r="H122" s="55">
        <v>1.0900000000000001</v>
      </c>
      <c r="I122" s="56">
        <v>770</v>
      </c>
      <c r="J122" s="57">
        <v>12200</v>
      </c>
      <c r="K122" s="58">
        <v>12100</v>
      </c>
      <c r="L122" s="59">
        <v>50</v>
      </c>
      <c r="M122" s="59">
        <v>0</v>
      </c>
      <c r="N122" s="60">
        <v>20</v>
      </c>
      <c r="O122" s="60">
        <v>0</v>
      </c>
      <c r="P122" s="61">
        <f t="shared" si="3"/>
        <v>30</v>
      </c>
    </row>
    <row r="123" spans="2:16" ht="15.6" x14ac:dyDescent="0.3">
      <c r="B123" s="51">
        <v>140</v>
      </c>
      <c r="C123" s="51">
        <v>421</v>
      </c>
      <c r="D123" s="52" t="s">
        <v>276</v>
      </c>
      <c r="E123" s="53" t="s">
        <v>277</v>
      </c>
      <c r="F123" s="54" t="s">
        <v>13</v>
      </c>
      <c r="G123" s="54" t="s">
        <v>41</v>
      </c>
      <c r="H123" s="55">
        <v>0.79</v>
      </c>
      <c r="I123" s="56">
        <v>770</v>
      </c>
      <c r="J123" s="57">
        <v>10580</v>
      </c>
      <c r="K123" s="58">
        <v>10475</v>
      </c>
      <c r="L123" s="59">
        <v>0</v>
      </c>
      <c r="M123" s="59">
        <v>50</v>
      </c>
      <c r="N123" s="60">
        <v>0</v>
      </c>
      <c r="O123" s="60">
        <v>0</v>
      </c>
      <c r="P123" s="61">
        <f t="shared" si="3"/>
        <v>55</v>
      </c>
    </row>
    <row r="124" spans="2:16" ht="15.6" x14ac:dyDescent="0.3">
      <c r="B124" s="51">
        <v>142</v>
      </c>
      <c r="C124" s="51">
        <v>422</v>
      </c>
      <c r="D124" s="52" t="s">
        <v>278</v>
      </c>
      <c r="E124" s="53" t="s">
        <v>279</v>
      </c>
      <c r="F124" s="54" t="s">
        <v>13</v>
      </c>
      <c r="G124" s="54" t="s">
        <v>41</v>
      </c>
      <c r="H124" s="55">
        <v>0.95</v>
      </c>
      <c r="I124" s="56">
        <v>769</v>
      </c>
      <c r="J124" s="57">
        <v>2405</v>
      </c>
      <c r="K124" s="58">
        <v>2405</v>
      </c>
      <c r="L124" s="59">
        <v>0</v>
      </c>
      <c r="M124" s="59">
        <v>0</v>
      </c>
      <c r="N124" s="60">
        <v>0</v>
      </c>
      <c r="O124" s="60">
        <v>0</v>
      </c>
      <c r="P124" s="61">
        <f t="shared" si="3"/>
        <v>0</v>
      </c>
    </row>
    <row r="125" spans="2:16" ht="15.6" x14ac:dyDescent="0.3">
      <c r="B125" s="51">
        <v>143</v>
      </c>
      <c r="C125" s="51">
        <v>422</v>
      </c>
      <c r="D125" s="52" t="s">
        <v>280</v>
      </c>
      <c r="E125" s="53" t="s">
        <v>281</v>
      </c>
      <c r="F125" s="54" t="s">
        <v>13</v>
      </c>
      <c r="G125" s="54" t="s">
        <v>41</v>
      </c>
      <c r="H125" s="55">
        <v>0.99</v>
      </c>
      <c r="I125" s="56">
        <v>768</v>
      </c>
      <c r="J125" s="57">
        <v>10540</v>
      </c>
      <c r="K125" s="58">
        <v>10465</v>
      </c>
      <c r="L125" s="59">
        <v>0</v>
      </c>
      <c r="M125" s="59">
        <v>0</v>
      </c>
      <c r="N125" s="60">
        <v>0</v>
      </c>
      <c r="O125" s="60">
        <v>0</v>
      </c>
      <c r="P125" s="61">
        <f t="shared" si="3"/>
        <v>75</v>
      </c>
    </row>
    <row r="126" spans="2:16" ht="15.6" x14ac:dyDescent="0.3">
      <c r="B126" s="51">
        <v>144</v>
      </c>
      <c r="C126" s="51">
        <v>421</v>
      </c>
      <c r="D126" s="52" t="s">
        <v>282</v>
      </c>
      <c r="E126" s="53" t="s">
        <v>283</v>
      </c>
      <c r="F126" s="54" t="s">
        <v>13</v>
      </c>
      <c r="G126" s="54" t="s">
        <v>41</v>
      </c>
      <c r="H126" s="55">
        <v>1.29</v>
      </c>
      <c r="I126" s="56">
        <v>770</v>
      </c>
      <c r="J126" s="57">
        <v>8105</v>
      </c>
      <c r="K126" s="58">
        <v>8074.9999999999991</v>
      </c>
      <c r="L126" s="59">
        <v>0</v>
      </c>
      <c r="M126" s="59">
        <v>0</v>
      </c>
      <c r="N126" s="60">
        <v>0</v>
      </c>
      <c r="O126" s="60">
        <v>0</v>
      </c>
      <c r="P126" s="61">
        <f t="shared" si="3"/>
        <v>30.000000000000909</v>
      </c>
    </row>
    <row r="127" spans="2:16" ht="15.6" x14ac:dyDescent="0.3">
      <c r="B127" s="51">
        <v>145</v>
      </c>
      <c r="C127" s="51">
        <v>422</v>
      </c>
      <c r="D127" s="52" t="s">
        <v>284</v>
      </c>
      <c r="E127" s="53" t="s">
        <v>279</v>
      </c>
      <c r="F127" s="54" t="s">
        <v>13</v>
      </c>
      <c r="G127" s="54" t="s">
        <v>41</v>
      </c>
      <c r="H127" s="55">
        <v>0.95</v>
      </c>
      <c r="I127" s="56">
        <v>769</v>
      </c>
      <c r="J127" s="57">
        <v>5430</v>
      </c>
      <c r="K127" s="58">
        <v>5395</v>
      </c>
      <c r="L127" s="59">
        <v>0</v>
      </c>
      <c r="M127" s="59">
        <v>0</v>
      </c>
      <c r="N127" s="60">
        <v>0</v>
      </c>
      <c r="O127" s="60">
        <v>0</v>
      </c>
      <c r="P127" s="61">
        <f t="shared" si="3"/>
        <v>35</v>
      </c>
    </row>
    <row r="128" spans="2:16" ht="15.6" x14ac:dyDescent="0.3">
      <c r="B128" s="51">
        <v>146</v>
      </c>
      <c r="C128" s="51">
        <v>421</v>
      </c>
      <c r="D128" s="52" t="s">
        <v>285</v>
      </c>
      <c r="E128" s="53" t="s">
        <v>286</v>
      </c>
      <c r="F128" s="54">
        <v>304</v>
      </c>
      <c r="G128" s="54" t="s">
        <v>41</v>
      </c>
      <c r="H128" s="55">
        <v>1.2</v>
      </c>
      <c r="I128" s="56">
        <v>770</v>
      </c>
      <c r="J128" s="57">
        <v>10485</v>
      </c>
      <c r="K128" s="58">
        <v>10430</v>
      </c>
      <c r="L128" s="59">
        <v>0</v>
      </c>
      <c r="M128" s="59">
        <v>0</v>
      </c>
      <c r="N128" s="60">
        <v>0</v>
      </c>
      <c r="O128" s="60">
        <v>0</v>
      </c>
      <c r="P128" s="61">
        <f t="shared" si="3"/>
        <v>55</v>
      </c>
    </row>
    <row r="129" spans="2:16" ht="15.6" x14ac:dyDescent="0.3">
      <c r="B129" s="51">
        <v>147</v>
      </c>
      <c r="C129" s="51">
        <v>421</v>
      </c>
      <c r="D129" s="52" t="s">
        <v>287</v>
      </c>
      <c r="E129" s="53" t="s">
        <v>288</v>
      </c>
      <c r="F129" s="54" t="s">
        <v>13</v>
      </c>
      <c r="G129" s="54" t="s">
        <v>41</v>
      </c>
      <c r="H129" s="55">
        <v>1.2</v>
      </c>
      <c r="I129" s="56">
        <v>770</v>
      </c>
      <c r="J129" s="57">
        <v>10520</v>
      </c>
      <c r="K129" s="58">
        <v>10475.000000000002</v>
      </c>
      <c r="L129" s="59">
        <v>0</v>
      </c>
      <c r="M129" s="59">
        <v>0</v>
      </c>
      <c r="N129" s="60">
        <v>0</v>
      </c>
      <c r="O129" s="60">
        <v>0</v>
      </c>
      <c r="P129" s="61">
        <f t="shared" si="3"/>
        <v>44.999999999998181</v>
      </c>
    </row>
    <row r="130" spans="2:16" ht="15.6" x14ac:dyDescent="0.3">
      <c r="B130" s="51">
        <v>148</v>
      </c>
      <c r="C130" s="51">
        <v>424</v>
      </c>
      <c r="D130" s="52" t="s">
        <v>289</v>
      </c>
      <c r="E130" s="53" t="s">
        <v>290</v>
      </c>
      <c r="F130" s="54" t="s">
        <v>13</v>
      </c>
      <c r="G130" s="54" t="s">
        <v>41</v>
      </c>
      <c r="H130" s="55">
        <v>1.5</v>
      </c>
      <c r="I130" s="56">
        <v>767</v>
      </c>
      <c r="J130" s="57">
        <v>11960</v>
      </c>
      <c r="K130" s="58">
        <v>11910</v>
      </c>
      <c r="L130" s="59">
        <v>0</v>
      </c>
      <c r="M130" s="59">
        <v>0</v>
      </c>
      <c r="N130" s="60">
        <v>0</v>
      </c>
      <c r="O130" s="60">
        <v>0</v>
      </c>
      <c r="P130" s="61">
        <f t="shared" si="3"/>
        <v>50</v>
      </c>
    </row>
    <row r="131" spans="2:16" ht="15.6" x14ac:dyDescent="0.3">
      <c r="B131" s="51">
        <v>149</v>
      </c>
      <c r="C131" s="51">
        <v>422</v>
      </c>
      <c r="D131" s="52" t="s">
        <v>291</v>
      </c>
      <c r="E131" s="53" t="s">
        <v>292</v>
      </c>
      <c r="F131" s="54">
        <v>304</v>
      </c>
      <c r="G131" s="54" t="s">
        <v>41</v>
      </c>
      <c r="H131" s="55">
        <v>1.2</v>
      </c>
      <c r="I131" s="56">
        <v>770</v>
      </c>
      <c r="J131" s="57">
        <v>10440</v>
      </c>
      <c r="K131" s="58">
        <v>10400</v>
      </c>
      <c r="L131" s="59">
        <v>0</v>
      </c>
      <c r="M131" s="59">
        <v>0</v>
      </c>
      <c r="N131" s="60">
        <v>0</v>
      </c>
      <c r="O131" s="60">
        <v>0</v>
      </c>
      <c r="P131" s="61">
        <f t="shared" si="3"/>
        <v>40</v>
      </c>
    </row>
    <row r="132" spans="2:16" ht="15.6" x14ac:dyDescent="0.3">
      <c r="B132" s="51">
        <v>150</v>
      </c>
      <c r="C132" s="51">
        <v>424</v>
      </c>
      <c r="D132" s="52" t="s">
        <v>293</v>
      </c>
      <c r="E132" s="53" t="s">
        <v>294</v>
      </c>
      <c r="F132" s="54" t="s">
        <v>13</v>
      </c>
      <c r="G132" s="54" t="s">
        <v>41</v>
      </c>
      <c r="H132" s="55">
        <v>1.2</v>
      </c>
      <c r="I132" s="56">
        <v>770</v>
      </c>
      <c r="J132" s="57">
        <v>10425</v>
      </c>
      <c r="K132" s="58">
        <v>10379.999999999998</v>
      </c>
      <c r="L132" s="59">
        <v>0</v>
      </c>
      <c r="M132" s="59">
        <v>0</v>
      </c>
      <c r="N132" s="60">
        <v>0</v>
      </c>
      <c r="O132" s="60">
        <v>0</v>
      </c>
      <c r="P132" s="61">
        <f t="shared" si="3"/>
        <v>45.000000000001819</v>
      </c>
    </row>
    <row r="133" spans="2:16" ht="15.6" x14ac:dyDescent="0.3">
      <c r="B133" s="51">
        <v>151</v>
      </c>
      <c r="C133" s="51">
        <v>422</v>
      </c>
      <c r="D133" s="52" t="s">
        <v>295</v>
      </c>
      <c r="E133" s="53" t="s">
        <v>296</v>
      </c>
      <c r="F133" s="54" t="s">
        <v>13</v>
      </c>
      <c r="G133" s="54" t="s">
        <v>41</v>
      </c>
      <c r="H133" s="55">
        <v>1.5</v>
      </c>
      <c r="I133" s="56">
        <v>770</v>
      </c>
      <c r="J133" s="57">
        <v>11975</v>
      </c>
      <c r="K133" s="58">
        <v>11915</v>
      </c>
      <c r="L133" s="59">
        <v>0</v>
      </c>
      <c r="M133" s="59">
        <v>0</v>
      </c>
      <c r="N133" s="60">
        <v>0</v>
      </c>
      <c r="O133" s="60">
        <v>0</v>
      </c>
      <c r="P133" s="61">
        <f t="shared" ref="P133:P196" si="4">J133-(K133+L133+M133+N133+O133)</f>
        <v>60</v>
      </c>
    </row>
    <row r="134" spans="2:16" ht="15.6" x14ac:dyDescent="0.3">
      <c r="B134" s="51">
        <v>152</v>
      </c>
      <c r="C134" s="51">
        <v>424</v>
      </c>
      <c r="D134" s="52" t="s">
        <v>297</v>
      </c>
      <c r="E134" s="53" t="s">
        <v>298</v>
      </c>
      <c r="F134" s="54" t="s">
        <v>13</v>
      </c>
      <c r="G134" s="54" t="s">
        <v>41</v>
      </c>
      <c r="H134" s="55">
        <v>1.2</v>
      </c>
      <c r="I134" s="56">
        <v>769</v>
      </c>
      <c r="J134" s="57">
        <v>10405</v>
      </c>
      <c r="K134" s="58">
        <v>10350</v>
      </c>
      <c r="L134" s="59">
        <v>0</v>
      </c>
      <c r="M134" s="59">
        <v>0</v>
      </c>
      <c r="N134" s="60">
        <v>7</v>
      </c>
      <c r="O134" s="60">
        <v>0</v>
      </c>
      <c r="P134" s="61">
        <f t="shared" si="4"/>
        <v>48</v>
      </c>
    </row>
    <row r="135" spans="2:16" ht="15.6" x14ac:dyDescent="0.3">
      <c r="B135" s="51">
        <v>153</v>
      </c>
      <c r="C135" s="51">
        <v>424</v>
      </c>
      <c r="D135" s="52" t="s">
        <v>299</v>
      </c>
      <c r="E135" s="53" t="s">
        <v>300</v>
      </c>
      <c r="F135" s="54">
        <v>304</v>
      </c>
      <c r="G135" s="54" t="s">
        <v>41</v>
      </c>
      <c r="H135" s="55">
        <v>1.5</v>
      </c>
      <c r="I135" s="56">
        <v>770</v>
      </c>
      <c r="J135" s="57">
        <v>12015</v>
      </c>
      <c r="K135" s="58">
        <v>11940</v>
      </c>
      <c r="L135" s="59">
        <v>0</v>
      </c>
      <c r="M135" s="59">
        <v>0</v>
      </c>
      <c r="N135" s="60">
        <v>4</v>
      </c>
      <c r="O135" s="60">
        <v>0</v>
      </c>
      <c r="P135" s="61">
        <f t="shared" si="4"/>
        <v>71</v>
      </c>
    </row>
    <row r="136" spans="2:16" ht="15.6" x14ac:dyDescent="0.3">
      <c r="B136" s="51">
        <v>154</v>
      </c>
      <c r="C136" s="51">
        <v>421</v>
      </c>
      <c r="D136" s="52" t="s">
        <v>301</v>
      </c>
      <c r="E136" s="53" t="s">
        <v>302</v>
      </c>
      <c r="F136" s="54" t="s">
        <v>13</v>
      </c>
      <c r="G136" s="54" t="s">
        <v>41</v>
      </c>
      <c r="H136" s="55">
        <v>1.2</v>
      </c>
      <c r="I136" s="56">
        <v>770</v>
      </c>
      <c r="J136" s="57">
        <v>10365</v>
      </c>
      <c r="K136" s="58">
        <v>10315.000000000002</v>
      </c>
      <c r="L136" s="59">
        <v>0</v>
      </c>
      <c r="M136" s="59">
        <v>0</v>
      </c>
      <c r="N136" s="60">
        <v>7</v>
      </c>
      <c r="O136" s="60">
        <v>0</v>
      </c>
      <c r="P136" s="61">
        <f t="shared" si="4"/>
        <v>42.999999999998181</v>
      </c>
    </row>
    <row r="137" spans="2:16" ht="15.6" x14ac:dyDescent="0.3">
      <c r="B137" s="51">
        <v>155</v>
      </c>
      <c r="C137" s="51">
        <v>421</v>
      </c>
      <c r="D137" s="52" t="s">
        <v>303</v>
      </c>
      <c r="E137" s="53" t="s">
        <v>304</v>
      </c>
      <c r="F137" s="54" t="s">
        <v>13</v>
      </c>
      <c r="G137" s="54" t="s">
        <v>41</v>
      </c>
      <c r="H137" s="55">
        <v>1.5</v>
      </c>
      <c r="I137" s="56">
        <v>770</v>
      </c>
      <c r="J137" s="57">
        <v>10380</v>
      </c>
      <c r="K137" s="58">
        <v>10325</v>
      </c>
      <c r="L137" s="59">
        <v>0</v>
      </c>
      <c r="M137" s="59">
        <v>0</v>
      </c>
      <c r="N137" s="60">
        <v>0</v>
      </c>
      <c r="O137" s="60">
        <v>0</v>
      </c>
      <c r="P137" s="61">
        <f t="shared" si="4"/>
        <v>55</v>
      </c>
    </row>
    <row r="138" spans="2:16" ht="15.6" x14ac:dyDescent="0.3">
      <c r="B138" s="51">
        <v>156</v>
      </c>
      <c r="C138" s="51">
        <v>421</v>
      </c>
      <c r="D138" s="52" t="s">
        <v>305</v>
      </c>
      <c r="E138" s="53" t="s">
        <v>306</v>
      </c>
      <c r="F138" s="54">
        <v>304</v>
      </c>
      <c r="G138" s="54" t="s">
        <v>41</v>
      </c>
      <c r="H138" s="55">
        <v>1.2</v>
      </c>
      <c r="I138" s="56">
        <v>770</v>
      </c>
      <c r="J138" s="57">
        <v>9495</v>
      </c>
      <c r="K138" s="58">
        <v>9445</v>
      </c>
      <c r="L138" s="59">
        <v>0</v>
      </c>
      <c r="M138" s="59">
        <v>0</v>
      </c>
      <c r="N138" s="60">
        <v>0</v>
      </c>
      <c r="O138" s="60">
        <v>0</v>
      </c>
      <c r="P138" s="61">
        <f t="shared" si="4"/>
        <v>50</v>
      </c>
    </row>
    <row r="139" spans="2:16" ht="15.6" x14ac:dyDescent="0.3">
      <c r="B139" s="51">
        <v>157</v>
      </c>
      <c r="C139" s="51">
        <v>421</v>
      </c>
      <c r="D139" s="52" t="s">
        <v>307</v>
      </c>
      <c r="E139" s="53" t="s">
        <v>308</v>
      </c>
      <c r="F139" s="54">
        <v>304</v>
      </c>
      <c r="G139" s="54" t="s">
        <v>41</v>
      </c>
      <c r="H139" s="55">
        <v>1.5</v>
      </c>
      <c r="I139" s="56">
        <v>770</v>
      </c>
      <c r="J139" s="57">
        <v>10080</v>
      </c>
      <c r="K139" s="58">
        <v>10025</v>
      </c>
      <c r="L139" s="59">
        <v>0</v>
      </c>
      <c r="M139" s="59">
        <v>0</v>
      </c>
      <c r="N139" s="60">
        <v>0</v>
      </c>
      <c r="O139" s="60">
        <v>0</v>
      </c>
      <c r="P139" s="61">
        <f t="shared" si="4"/>
        <v>55</v>
      </c>
    </row>
    <row r="140" spans="2:16" ht="15.6" x14ac:dyDescent="0.3">
      <c r="B140" s="51">
        <v>158</v>
      </c>
      <c r="C140" s="51">
        <v>421</v>
      </c>
      <c r="D140" s="52" t="s">
        <v>309</v>
      </c>
      <c r="E140" s="53" t="s">
        <v>310</v>
      </c>
      <c r="F140" s="54">
        <v>304</v>
      </c>
      <c r="G140" s="54" t="s">
        <v>41</v>
      </c>
      <c r="H140" s="55">
        <v>1.2</v>
      </c>
      <c r="I140" s="56">
        <v>770</v>
      </c>
      <c r="J140" s="57">
        <v>10475</v>
      </c>
      <c r="K140" s="58">
        <v>10395</v>
      </c>
      <c r="L140" s="59">
        <v>0</v>
      </c>
      <c r="M140" s="59">
        <v>45</v>
      </c>
      <c r="N140" s="60">
        <v>0</v>
      </c>
      <c r="O140" s="60">
        <v>0</v>
      </c>
      <c r="P140" s="61">
        <f t="shared" si="4"/>
        <v>35</v>
      </c>
    </row>
    <row r="141" spans="2:16" ht="15.6" x14ac:dyDescent="0.3">
      <c r="B141" s="51">
        <v>159</v>
      </c>
      <c r="C141" s="51">
        <v>422</v>
      </c>
      <c r="D141" s="52" t="s">
        <v>311</v>
      </c>
      <c r="E141" s="53" t="s">
        <v>312</v>
      </c>
      <c r="F141" s="54" t="s">
        <v>13</v>
      </c>
      <c r="G141" s="54" t="s">
        <v>41</v>
      </c>
      <c r="H141" s="55">
        <v>1</v>
      </c>
      <c r="I141" s="56">
        <v>777</v>
      </c>
      <c r="J141" s="57">
        <v>8470</v>
      </c>
      <c r="K141" s="58">
        <v>8440</v>
      </c>
      <c r="L141" s="59">
        <v>0</v>
      </c>
      <c r="M141" s="59">
        <v>0</v>
      </c>
      <c r="N141" s="60">
        <v>3</v>
      </c>
      <c r="O141" s="60">
        <v>0</v>
      </c>
      <c r="P141" s="61">
        <f t="shared" si="4"/>
        <v>27</v>
      </c>
    </row>
    <row r="142" spans="2:16" ht="15.6" x14ac:dyDescent="0.3">
      <c r="B142" s="51">
        <v>160</v>
      </c>
      <c r="C142" s="51">
        <v>421</v>
      </c>
      <c r="D142" s="52" t="s">
        <v>313</v>
      </c>
      <c r="E142" s="53" t="s">
        <v>314</v>
      </c>
      <c r="F142" s="54" t="s">
        <v>13</v>
      </c>
      <c r="G142" s="54" t="s">
        <v>41</v>
      </c>
      <c r="H142" s="55">
        <v>1.1499999999999999</v>
      </c>
      <c r="I142" s="56">
        <v>770</v>
      </c>
      <c r="J142" s="57">
        <v>10540</v>
      </c>
      <c r="K142" s="58">
        <v>10500</v>
      </c>
      <c r="L142" s="59">
        <v>0</v>
      </c>
      <c r="M142" s="59">
        <v>0</v>
      </c>
      <c r="N142" s="60">
        <v>14</v>
      </c>
      <c r="O142" s="60">
        <v>0</v>
      </c>
      <c r="P142" s="61">
        <f t="shared" si="4"/>
        <v>26</v>
      </c>
    </row>
    <row r="143" spans="2:16" ht="15.6" x14ac:dyDescent="0.3">
      <c r="B143" s="51">
        <v>162</v>
      </c>
      <c r="C143" s="51">
        <v>424</v>
      </c>
      <c r="D143" s="52" t="s">
        <v>315</v>
      </c>
      <c r="E143" s="53" t="s">
        <v>316</v>
      </c>
      <c r="F143" s="54" t="s">
        <v>13</v>
      </c>
      <c r="G143" s="54" t="s">
        <v>41</v>
      </c>
      <c r="H143" s="55">
        <v>1.45</v>
      </c>
      <c r="I143" s="56">
        <v>773</v>
      </c>
      <c r="J143" s="57">
        <v>10320</v>
      </c>
      <c r="K143" s="58">
        <v>10265</v>
      </c>
      <c r="L143" s="59">
        <v>0</v>
      </c>
      <c r="M143" s="59">
        <v>0</v>
      </c>
      <c r="N143" s="60">
        <v>17</v>
      </c>
      <c r="O143" s="60">
        <v>0</v>
      </c>
      <c r="P143" s="61">
        <f t="shared" si="4"/>
        <v>38</v>
      </c>
    </row>
    <row r="144" spans="2:16" ht="15.6" x14ac:dyDescent="0.3">
      <c r="B144" s="51">
        <v>163</v>
      </c>
      <c r="C144" s="51">
        <v>422</v>
      </c>
      <c r="D144" s="52" t="s">
        <v>317</v>
      </c>
      <c r="E144" s="53" t="s">
        <v>318</v>
      </c>
      <c r="F144" s="54" t="s">
        <v>13</v>
      </c>
      <c r="G144" s="54" t="s">
        <v>41</v>
      </c>
      <c r="H144" s="55">
        <v>1.45</v>
      </c>
      <c r="I144" s="56">
        <v>775</v>
      </c>
      <c r="J144" s="57">
        <v>11870</v>
      </c>
      <c r="K144" s="58">
        <v>11780.000000000002</v>
      </c>
      <c r="L144" s="59">
        <v>0</v>
      </c>
      <c r="M144" s="59">
        <v>0</v>
      </c>
      <c r="N144" s="60">
        <v>17</v>
      </c>
      <c r="O144" s="60">
        <v>0</v>
      </c>
      <c r="P144" s="61">
        <f t="shared" si="4"/>
        <v>72.999999999998181</v>
      </c>
    </row>
    <row r="145" spans="2:16" ht="15.6" x14ac:dyDescent="0.3">
      <c r="B145" s="51">
        <v>164</v>
      </c>
      <c r="C145" s="51">
        <v>421</v>
      </c>
      <c r="D145" s="52" t="s">
        <v>319</v>
      </c>
      <c r="E145" s="53" t="s">
        <v>320</v>
      </c>
      <c r="F145" s="54">
        <v>304</v>
      </c>
      <c r="G145" s="54" t="s">
        <v>41</v>
      </c>
      <c r="H145" s="55">
        <v>1.1499999999999999</v>
      </c>
      <c r="I145" s="56">
        <v>770</v>
      </c>
      <c r="J145" s="57">
        <v>10265</v>
      </c>
      <c r="K145" s="58">
        <v>10220</v>
      </c>
      <c r="L145" s="59">
        <v>0</v>
      </c>
      <c r="M145" s="59">
        <v>0</v>
      </c>
      <c r="N145" s="60">
        <v>0</v>
      </c>
      <c r="O145" s="60">
        <v>0</v>
      </c>
      <c r="P145" s="61">
        <f t="shared" si="4"/>
        <v>45</v>
      </c>
    </row>
    <row r="146" spans="2:16" ht="15.6" x14ac:dyDescent="0.3">
      <c r="B146" s="51">
        <v>166</v>
      </c>
      <c r="C146" s="51">
        <v>424</v>
      </c>
      <c r="D146" s="52" t="s">
        <v>321</v>
      </c>
      <c r="E146" s="53" t="s">
        <v>322</v>
      </c>
      <c r="F146" s="54">
        <v>304</v>
      </c>
      <c r="G146" s="54" t="s">
        <v>41</v>
      </c>
      <c r="H146" s="55">
        <v>1.45</v>
      </c>
      <c r="I146" s="56">
        <v>771</v>
      </c>
      <c r="J146" s="57">
        <v>10460</v>
      </c>
      <c r="K146" s="58">
        <v>10395</v>
      </c>
      <c r="L146" s="59">
        <v>0</v>
      </c>
      <c r="M146" s="59">
        <v>0</v>
      </c>
      <c r="N146" s="60">
        <v>0</v>
      </c>
      <c r="O146" s="60">
        <v>0</v>
      </c>
      <c r="P146" s="61">
        <f t="shared" si="4"/>
        <v>65</v>
      </c>
    </row>
    <row r="147" spans="2:16" ht="15.6" x14ac:dyDescent="0.3">
      <c r="B147" s="51">
        <v>167</v>
      </c>
      <c r="C147" s="51">
        <v>424</v>
      </c>
      <c r="D147" s="52" t="s">
        <v>323</v>
      </c>
      <c r="E147" s="53" t="s">
        <v>324</v>
      </c>
      <c r="F147" s="54" t="s">
        <v>13</v>
      </c>
      <c r="G147" s="54" t="s">
        <v>41</v>
      </c>
      <c r="H147" s="55">
        <v>1.1499999999999999</v>
      </c>
      <c r="I147" s="56">
        <v>771</v>
      </c>
      <c r="J147" s="57">
        <v>10575</v>
      </c>
      <c r="K147" s="58">
        <v>10545.000000000002</v>
      </c>
      <c r="L147" s="59">
        <v>0</v>
      </c>
      <c r="M147" s="59">
        <v>0</v>
      </c>
      <c r="N147" s="60">
        <v>0</v>
      </c>
      <c r="O147" s="60">
        <v>0</v>
      </c>
      <c r="P147" s="61">
        <f t="shared" si="4"/>
        <v>29.999999999998181</v>
      </c>
    </row>
    <row r="148" spans="2:16" ht="15.6" x14ac:dyDescent="0.3">
      <c r="B148" s="51">
        <v>168</v>
      </c>
      <c r="C148" s="51">
        <v>424</v>
      </c>
      <c r="D148" s="52" t="s">
        <v>325</v>
      </c>
      <c r="E148" s="53" t="s">
        <v>326</v>
      </c>
      <c r="F148" s="54" t="s">
        <v>13</v>
      </c>
      <c r="G148" s="54" t="s">
        <v>41</v>
      </c>
      <c r="H148" s="55">
        <v>1.45</v>
      </c>
      <c r="I148" s="56">
        <v>774</v>
      </c>
      <c r="J148" s="57">
        <v>10415</v>
      </c>
      <c r="K148" s="58">
        <v>10350</v>
      </c>
      <c r="L148" s="59">
        <v>0</v>
      </c>
      <c r="M148" s="59">
        <v>0</v>
      </c>
      <c r="N148" s="60">
        <v>8</v>
      </c>
      <c r="O148" s="60">
        <v>0</v>
      </c>
      <c r="P148" s="61">
        <f t="shared" si="4"/>
        <v>57</v>
      </c>
    </row>
    <row r="149" spans="2:16" ht="15.6" x14ac:dyDescent="0.3">
      <c r="B149" s="51">
        <v>169</v>
      </c>
      <c r="C149" s="51">
        <v>422</v>
      </c>
      <c r="D149" s="52" t="s">
        <v>327</v>
      </c>
      <c r="E149" s="53" t="s">
        <v>328</v>
      </c>
      <c r="F149" s="54" t="s">
        <v>13</v>
      </c>
      <c r="G149" s="54" t="s">
        <v>41</v>
      </c>
      <c r="H149" s="55">
        <v>1.45</v>
      </c>
      <c r="I149" s="56">
        <v>773</v>
      </c>
      <c r="J149" s="57">
        <v>12020</v>
      </c>
      <c r="K149" s="58">
        <v>11945</v>
      </c>
      <c r="L149" s="59">
        <v>0</v>
      </c>
      <c r="M149" s="59">
        <v>0</v>
      </c>
      <c r="N149" s="60">
        <v>9</v>
      </c>
      <c r="O149" s="60">
        <v>0</v>
      </c>
      <c r="P149" s="61">
        <f t="shared" si="4"/>
        <v>66</v>
      </c>
    </row>
    <row r="150" spans="2:16" ht="15.6" x14ac:dyDescent="0.3">
      <c r="B150" s="51">
        <v>170</v>
      </c>
      <c r="C150" s="51">
        <v>421</v>
      </c>
      <c r="D150" s="52" t="s">
        <v>329</v>
      </c>
      <c r="E150" s="53" t="s">
        <v>330</v>
      </c>
      <c r="F150" s="54">
        <v>304</v>
      </c>
      <c r="G150" s="54" t="s">
        <v>41</v>
      </c>
      <c r="H150" s="55">
        <v>1.1000000000000001</v>
      </c>
      <c r="I150" s="56">
        <v>770</v>
      </c>
      <c r="J150" s="57">
        <v>10415</v>
      </c>
      <c r="K150" s="58">
        <v>10350</v>
      </c>
      <c r="L150" s="59">
        <v>0</v>
      </c>
      <c r="M150" s="59">
        <v>0</v>
      </c>
      <c r="N150" s="60">
        <v>8</v>
      </c>
      <c r="O150" s="60">
        <v>0</v>
      </c>
      <c r="P150" s="61">
        <f t="shared" si="4"/>
        <v>57</v>
      </c>
    </row>
    <row r="151" spans="2:16" ht="15.6" x14ac:dyDescent="0.3">
      <c r="B151" s="51">
        <v>171</v>
      </c>
      <c r="C151" s="51">
        <v>424</v>
      </c>
      <c r="D151" s="52" t="s">
        <v>331</v>
      </c>
      <c r="E151" s="53" t="s">
        <v>332</v>
      </c>
      <c r="F151" s="54" t="s">
        <v>13</v>
      </c>
      <c r="G151" s="54" t="s">
        <v>41</v>
      </c>
      <c r="H151" s="55">
        <v>1.35</v>
      </c>
      <c r="I151" s="56">
        <v>776</v>
      </c>
      <c r="J151" s="57">
        <v>10140</v>
      </c>
      <c r="K151" s="58">
        <v>10090</v>
      </c>
      <c r="L151" s="59">
        <v>0</v>
      </c>
      <c r="M151" s="59">
        <v>0</v>
      </c>
      <c r="N151" s="60">
        <v>8</v>
      </c>
      <c r="O151" s="60">
        <v>0</v>
      </c>
      <c r="P151" s="61">
        <f t="shared" si="4"/>
        <v>42</v>
      </c>
    </row>
    <row r="152" spans="2:16" ht="15.6" x14ac:dyDescent="0.3">
      <c r="B152" s="51">
        <v>172</v>
      </c>
      <c r="C152" s="51">
        <v>424</v>
      </c>
      <c r="D152" s="52" t="s">
        <v>333</v>
      </c>
      <c r="E152" s="53" t="s">
        <v>334</v>
      </c>
      <c r="F152" s="54">
        <v>304</v>
      </c>
      <c r="G152" s="54" t="s">
        <v>41</v>
      </c>
      <c r="H152" s="55">
        <v>1.9</v>
      </c>
      <c r="I152" s="56">
        <v>770</v>
      </c>
      <c r="J152" s="57">
        <v>10210</v>
      </c>
      <c r="K152" s="58">
        <v>10165</v>
      </c>
      <c r="L152" s="59">
        <v>0</v>
      </c>
      <c r="M152" s="59">
        <v>0</v>
      </c>
      <c r="N152" s="60">
        <v>0</v>
      </c>
      <c r="O152" s="60">
        <v>0</v>
      </c>
      <c r="P152" s="61">
        <f t="shared" si="4"/>
        <v>45</v>
      </c>
    </row>
    <row r="153" spans="2:16" ht="15.6" x14ac:dyDescent="0.3">
      <c r="B153" s="51">
        <v>173</v>
      </c>
      <c r="C153" s="51">
        <v>422</v>
      </c>
      <c r="D153" s="52" t="s">
        <v>335</v>
      </c>
      <c r="E153" s="53" t="s">
        <v>336</v>
      </c>
      <c r="F153" s="54" t="s">
        <v>13</v>
      </c>
      <c r="G153" s="54" t="s">
        <v>41</v>
      </c>
      <c r="H153" s="55">
        <v>0.9</v>
      </c>
      <c r="I153" s="56">
        <v>772</v>
      </c>
      <c r="J153" s="57">
        <v>8410</v>
      </c>
      <c r="K153" s="58">
        <v>8375</v>
      </c>
      <c r="L153" s="59">
        <v>0</v>
      </c>
      <c r="M153" s="59">
        <v>0</v>
      </c>
      <c r="N153" s="60">
        <v>5</v>
      </c>
      <c r="O153" s="60">
        <v>0</v>
      </c>
      <c r="P153" s="61">
        <f t="shared" si="4"/>
        <v>30</v>
      </c>
    </row>
    <row r="154" spans="2:16" ht="15.6" x14ac:dyDescent="0.3">
      <c r="B154" s="51">
        <v>175</v>
      </c>
      <c r="C154" s="51">
        <v>422</v>
      </c>
      <c r="D154" s="52" t="s">
        <v>337</v>
      </c>
      <c r="E154" s="53" t="s">
        <v>338</v>
      </c>
      <c r="F154" s="54" t="s">
        <v>13</v>
      </c>
      <c r="G154" s="54" t="s">
        <v>41</v>
      </c>
      <c r="H154" s="55">
        <v>1</v>
      </c>
      <c r="I154" s="56">
        <v>772</v>
      </c>
      <c r="J154" s="57">
        <v>7935</v>
      </c>
      <c r="K154" s="58">
        <v>7900</v>
      </c>
      <c r="L154" s="59">
        <v>0</v>
      </c>
      <c r="M154" s="59">
        <v>0</v>
      </c>
      <c r="N154" s="60">
        <v>6</v>
      </c>
      <c r="O154" s="60">
        <v>0</v>
      </c>
      <c r="P154" s="61">
        <f t="shared" si="4"/>
        <v>29</v>
      </c>
    </row>
    <row r="155" spans="2:16" ht="15.6" x14ac:dyDescent="0.3">
      <c r="B155" s="51">
        <v>176</v>
      </c>
      <c r="C155" s="51">
        <v>422</v>
      </c>
      <c r="D155" s="52" t="s">
        <v>339</v>
      </c>
      <c r="E155" s="53" t="s">
        <v>340</v>
      </c>
      <c r="F155" s="54" t="s">
        <v>13</v>
      </c>
      <c r="G155" s="54" t="s">
        <v>41</v>
      </c>
      <c r="H155" s="55">
        <v>0.8</v>
      </c>
      <c r="I155" s="56">
        <v>771</v>
      </c>
      <c r="J155" s="57">
        <v>8485</v>
      </c>
      <c r="K155" s="58">
        <v>8450</v>
      </c>
      <c r="L155" s="59">
        <v>0</v>
      </c>
      <c r="M155" s="59">
        <v>0</v>
      </c>
      <c r="N155" s="60">
        <v>5</v>
      </c>
      <c r="O155" s="60">
        <v>0</v>
      </c>
      <c r="P155" s="61">
        <f t="shared" si="4"/>
        <v>30</v>
      </c>
    </row>
    <row r="156" spans="2:16" ht="15.6" x14ac:dyDescent="0.3">
      <c r="B156" s="51">
        <v>177</v>
      </c>
      <c r="C156" s="51">
        <v>422</v>
      </c>
      <c r="D156" s="52" t="s">
        <v>341</v>
      </c>
      <c r="E156" s="53" t="s">
        <v>342</v>
      </c>
      <c r="F156" s="54" t="s">
        <v>13</v>
      </c>
      <c r="G156" s="54" t="s">
        <v>41</v>
      </c>
      <c r="H156" s="55">
        <v>1</v>
      </c>
      <c r="I156" s="56">
        <v>770</v>
      </c>
      <c r="J156" s="57">
        <v>8540</v>
      </c>
      <c r="K156" s="58">
        <v>8504.9999999999982</v>
      </c>
      <c r="L156" s="59">
        <v>0</v>
      </c>
      <c r="M156" s="59">
        <v>0</v>
      </c>
      <c r="N156" s="60">
        <v>0</v>
      </c>
      <c r="O156" s="60">
        <v>0</v>
      </c>
      <c r="P156" s="61">
        <f t="shared" si="4"/>
        <v>35.000000000001819</v>
      </c>
    </row>
    <row r="157" spans="2:16" ht="15.6" x14ac:dyDescent="0.3">
      <c r="B157" s="51">
        <v>178</v>
      </c>
      <c r="C157" s="51">
        <v>421</v>
      </c>
      <c r="D157" s="52" t="s">
        <v>343</v>
      </c>
      <c r="E157" s="53" t="s">
        <v>344</v>
      </c>
      <c r="F157" s="54">
        <v>304</v>
      </c>
      <c r="G157" s="54" t="s">
        <v>41</v>
      </c>
      <c r="H157" s="55">
        <v>1.1499999999999999</v>
      </c>
      <c r="I157" s="56">
        <v>770</v>
      </c>
      <c r="J157" s="57">
        <v>10540</v>
      </c>
      <c r="K157" s="58">
        <v>10385</v>
      </c>
      <c r="L157" s="59">
        <v>0</v>
      </c>
      <c r="M157" s="59">
        <v>0</v>
      </c>
      <c r="N157" s="60">
        <v>4</v>
      </c>
      <c r="O157" s="60">
        <v>0</v>
      </c>
      <c r="P157" s="61">
        <f t="shared" si="4"/>
        <v>151</v>
      </c>
    </row>
    <row r="158" spans="2:16" ht="15.6" x14ac:dyDescent="0.3">
      <c r="B158" s="51">
        <v>179</v>
      </c>
      <c r="C158" s="51">
        <v>424</v>
      </c>
      <c r="D158" s="52" t="s">
        <v>345</v>
      </c>
      <c r="E158" s="53" t="s">
        <v>346</v>
      </c>
      <c r="F158" s="54">
        <v>304</v>
      </c>
      <c r="G158" s="54" t="s">
        <v>41</v>
      </c>
      <c r="H158" s="55">
        <v>1.2</v>
      </c>
      <c r="I158" s="56">
        <v>771</v>
      </c>
      <c r="J158" s="57">
        <v>10570</v>
      </c>
      <c r="K158" s="58">
        <v>10515</v>
      </c>
      <c r="L158" s="59">
        <v>0</v>
      </c>
      <c r="M158" s="59">
        <v>0</v>
      </c>
      <c r="N158" s="60">
        <v>7</v>
      </c>
      <c r="O158" s="60">
        <v>0</v>
      </c>
      <c r="P158" s="61">
        <f t="shared" si="4"/>
        <v>48</v>
      </c>
    </row>
    <row r="159" spans="2:16" ht="15.6" x14ac:dyDescent="0.3">
      <c r="B159" s="51">
        <v>180</v>
      </c>
      <c r="C159" s="51">
        <v>424</v>
      </c>
      <c r="D159" s="52" t="s">
        <v>347</v>
      </c>
      <c r="E159" s="53" t="s">
        <v>348</v>
      </c>
      <c r="F159" s="54" t="s">
        <v>13</v>
      </c>
      <c r="G159" s="54" t="s">
        <v>41</v>
      </c>
      <c r="H159" s="55">
        <v>1.45</v>
      </c>
      <c r="I159" s="56">
        <v>768</v>
      </c>
      <c r="J159" s="57">
        <v>10430</v>
      </c>
      <c r="K159" s="58">
        <v>10379.999999999998</v>
      </c>
      <c r="L159" s="59">
        <v>0</v>
      </c>
      <c r="M159" s="59">
        <v>0</v>
      </c>
      <c r="N159" s="60">
        <v>5</v>
      </c>
      <c r="O159" s="60">
        <v>0</v>
      </c>
      <c r="P159" s="61">
        <f t="shared" si="4"/>
        <v>45.000000000001819</v>
      </c>
    </row>
    <row r="160" spans="2:16" ht="15.6" x14ac:dyDescent="0.3">
      <c r="B160" s="51">
        <v>181</v>
      </c>
      <c r="C160" s="51">
        <v>424</v>
      </c>
      <c r="D160" s="52" t="s">
        <v>349</v>
      </c>
      <c r="E160" s="53" t="s">
        <v>350</v>
      </c>
      <c r="F160" s="54">
        <v>304</v>
      </c>
      <c r="G160" s="54" t="s">
        <v>41</v>
      </c>
      <c r="H160" s="55">
        <v>1.2</v>
      </c>
      <c r="I160" s="56">
        <v>770</v>
      </c>
      <c r="J160" s="57">
        <v>10550</v>
      </c>
      <c r="K160" s="58">
        <v>10520</v>
      </c>
      <c r="L160" s="59">
        <v>0</v>
      </c>
      <c r="M160" s="59">
        <v>0</v>
      </c>
      <c r="N160" s="60">
        <v>0</v>
      </c>
      <c r="O160" s="60">
        <v>0</v>
      </c>
      <c r="P160" s="61">
        <f t="shared" si="4"/>
        <v>30</v>
      </c>
    </row>
    <row r="161" spans="2:16" ht="15.6" x14ac:dyDescent="0.3">
      <c r="B161" s="51">
        <v>182</v>
      </c>
      <c r="C161" s="51">
        <v>424</v>
      </c>
      <c r="D161" s="52" t="s">
        <v>351</v>
      </c>
      <c r="E161" s="53" t="s">
        <v>352</v>
      </c>
      <c r="F161" s="54" t="s">
        <v>13</v>
      </c>
      <c r="G161" s="54" t="s">
        <v>41</v>
      </c>
      <c r="H161" s="55">
        <v>1.45</v>
      </c>
      <c r="I161" s="56">
        <v>768</v>
      </c>
      <c r="J161" s="57">
        <v>4025</v>
      </c>
      <c r="K161" s="58">
        <f>4025</f>
        <v>4025</v>
      </c>
      <c r="L161" s="59">
        <v>0</v>
      </c>
      <c r="M161" s="59">
        <v>0</v>
      </c>
      <c r="N161" s="60">
        <v>0</v>
      </c>
      <c r="O161" s="60">
        <v>0</v>
      </c>
      <c r="P161" s="61">
        <f t="shared" si="4"/>
        <v>0</v>
      </c>
    </row>
    <row r="162" spans="2:16" ht="15.6" x14ac:dyDescent="0.3">
      <c r="B162" s="51">
        <v>183</v>
      </c>
      <c r="C162" s="51">
        <v>424</v>
      </c>
      <c r="D162" s="52" t="s">
        <v>353</v>
      </c>
      <c r="E162" s="53" t="s">
        <v>354</v>
      </c>
      <c r="F162" s="54" t="s">
        <v>13</v>
      </c>
      <c r="G162" s="54" t="s">
        <v>41</v>
      </c>
      <c r="H162" s="55">
        <v>2</v>
      </c>
      <c r="I162" s="56">
        <v>768</v>
      </c>
      <c r="J162" s="57">
        <v>10330</v>
      </c>
      <c r="K162" s="58">
        <v>10254.999999999998</v>
      </c>
      <c r="L162" s="59">
        <v>0</v>
      </c>
      <c r="M162" s="59">
        <v>0</v>
      </c>
      <c r="N162" s="60">
        <v>0</v>
      </c>
      <c r="O162" s="60">
        <v>0</v>
      </c>
      <c r="P162" s="61">
        <f t="shared" si="4"/>
        <v>75.000000000001819</v>
      </c>
    </row>
    <row r="163" spans="2:16" ht="15.6" x14ac:dyDescent="0.3">
      <c r="B163" s="51">
        <v>184</v>
      </c>
      <c r="C163" s="51">
        <v>424</v>
      </c>
      <c r="D163" s="52" t="s">
        <v>355</v>
      </c>
      <c r="E163" s="53" t="s">
        <v>356</v>
      </c>
      <c r="F163" s="54" t="s">
        <v>13</v>
      </c>
      <c r="G163" s="54" t="s">
        <v>41</v>
      </c>
      <c r="H163" s="55">
        <v>1.45</v>
      </c>
      <c r="I163" s="56">
        <v>774</v>
      </c>
      <c r="J163" s="57">
        <v>10005</v>
      </c>
      <c r="K163" s="58">
        <v>9955</v>
      </c>
      <c r="L163" s="59">
        <v>0</v>
      </c>
      <c r="M163" s="59">
        <v>0</v>
      </c>
      <c r="N163" s="60">
        <v>9</v>
      </c>
      <c r="O163" s="60">
        <v>0</v>
      </c>
      <c r="P163" s="61">
        <f t="shared" si="4"/>
        <v>41</v>
      </c>
    </row>
    <row r="164" spans="2:16" ht="15.6" x14ac:dyDescent="0.3">
      <c r="B164" s="51">
        <v>186</v>
      </c>
      <c r="C164" s="51">
        <v>421</v>
      </c>
      <c r="D164" s="52" t="s">
        <v>357</v>
      </c>
      <c r="E164" s="53" t="s">
        <v>358</v>
      </c>
      <c r="F164" s="54" t="s">
        <v>13</v>
      </c>
      <c r="G164" s="54" t="s">
        <v>41</v>
      </c>
      <c r="H164" s="55">
        <v>0.9</v>
      </c>
      <c r="I164" s="56">
        <v>770</v>
      </c>
      <c r="J164" s="57">
        <v>10495</v>
      </c>
      <c r="K164" s="58">
        <v>10455</v>
      </c>
      <c r="L164" s="59">
        <v>0</v>
      </c>
      <c r="M164" s="59">
        <v>0</v>
      </c>
      <c r="N164" s="60">
        <v>6</v>
      </c>
      <c r="O164" s="60">
        <v>0</v>
      </c>
      <c r="P164" s="61">
        <f t="shared" si="4"/>
        <v>34</v>
      </c>
    </row>
    <row r="165" spans="2:16" ht="15.6" x14ac:dyDescent="0.3">
      <c r="B165" s="51">
        <v>187</v>
      </c>
      <c r="C165" s="51">
        <v>424</v>
      </c>
      <c r="D165" s="52" t="s">
        <v>359</v>
      </c>
      <c r="E165" s="53" t="s">
        <v>360</v>
      </c>
      <c r="F165" s="54" t="s">
        <v>13</v>
      </c>
      <c r="G165" s="54" t="s">
        <v>41</v>
      </c>
      <c r="H165" s="55">
        <v>1.1499999999999999</v>
      </c>
      <c r="I165" s="56">
        <v>771</v>
      </c>
      <c r="J165" s="57">
        <v>10455</v>
      </c>
      <c r="K165" s="58">
        <v>10420</v>
      </c>
      <c r="L165" s="59">
        <v>0</v>
      </c>
      <c r="M165" s="59">
        <v>0</v>
      </c>
      <c r="N165" s="60">
        <v>0</v>
      </c>
      <c r="O165" s="60">
        <v>0</v>
      </c>
      <c r="P165" s="61">
        <f t="shared" si="4"/>
        <v>35</v>
      </c>
    </row>
    <row r="166" spans="2:16" ht="15.6" x14ac:dyDescent="0.3">
      <c r="B166" s="51">
        <v>188</v>
      </c>
      <c r="C166" s="51">
        <v>421</v>
      </c>
      <c r="D166" s="52" t="s">
        <v>361</v>
      </c>
      <c r="E166" s="53" t="s">
        <v>362</v>
      </c>
      <c r="F166" s="54" t="s">
        <v>13</v>
      </c>
      <c r="G166" s="54" t="s">
        <v>41</v>
      </c>
      <c r="H166" s="55">
        <v>0.8</v>
      </c>
      <c r="I166" s="56">
        <v>770</v>
      </c>
      <c r="J166" s="57">
        <v>10435</v>
      </c>
      <c r="K166" s="58">
        <v>10379.999999999998</v>
      </c>
      <c r="L166" s="59">
        <v>0</v>
      </c>
      <c r="M166" s="59">
        <v>0</v>
      </c>
      <c r="N166" s="60">
        <v>10</v>
      </c>
      <c r="O166" s="60">
        <v>0</v>
      </c>
      <c r="P166" s="61">
        <f t="shared" si="4"/>
        <v>45.000000000001819</v>
      </c>
    </row>
    <row r="167" spans="2:16" ht="15.6" x14ac:dyDescent="0.3">
      <c r="B167" s="51">
        <v>189</v>
      </c>
      <c r="C167" s="51">
        <v>422</v>
      </c>
      <c r="D167" s="52" t="s">
        <v>363</v>
      </c>
      <c r="E167" s="53" t="s">
        <v>364</v>
      </c>
      <c r="F167" s="54" t="s">
        <v>13</v>
      </c>
      <c r="G167" s="54" t="s">
        <v>41</v>
      </c>
      <c r="H167" s="55">
        <v>0.9</v>
      </c>
      <c r="I167" s="56">
        <v>772</v>
      </c>
      <c r="J167" s="57">
        <v>10435</v>
      </c>
      <c r="K167" s="58">
        <v>10405.000000000002</v>
      </c>
      <c r="L167" s="59">
        <v>0</v>
      </c>
      <c r="M167" s="59">
        <v>30</v>
      </c>
      <c r="N167" s="60">
        <v>0</v>
      </c>
      <c r="O167" s="60">
        <v>0</v>
      </c>
      <c r="P167" s="61">
        <f t="shared" si="4"/>
        <v>0</v>
      </c>
    </row>
    <row r="168" spans="2:16" ht="15.6" x14ac:dyDescent="0.3">
      <c r="B168" s="51">
        <v>190</v>
      </c>
      <c r="C168" s="51">
        <v>422</v>
      </c>
      <c r="D168" s="52" t="s">
        <v>365</v>
      </c>
      <c r="E168" s="53" t="s">
        <v>366</v>
      </c>
      <c r="F168" s="54" t="s">
        <v>13</v>
      </c>
      <c r="G168" s="54" t="s">
        <v>41</v>
      </c>
      <c r="H168" s="55">
        <v>2</v>
      </c>
      <c r="I168" s="56">
        <v>777</v>
      </c>
      <c r="J168" s="57">
        <v>10560</v>
      </c>
      <c r="K168" s="58">
        <v>10510</v>
      </c>
      <c r="L168" s="59">
        <v>0</v>
      </c>
      <c r="M168" s="59">
        <v>0</v>
      </c>
      <c r="N168" s="60">
        <v>0</v>
      </c>
      <c r="O168" s="60">
        <v>0</v>
      </c>
      <c r="P168" s="61">
        <f t="shared" si="4"/>
        <v>50</v>
      </c>
    </row>
    <row r="169" spans="2:16" ht="15.6" x14ac:dyDescent="0.3">
      <c r="B169" s="51">
        <v>191</v>
      </c>
      <c r="C169" s="51">
        <v>422</v>
      </c>
      <c r="D169" s="52" t="s">
        <v>367</v>
      </c>
      <c r="E169" s="53" t="s">
        <v>368</v>
      </c>
      <c r="F169" s="54">
        <v>304</v>
      </c>
      <c r="G169" s="54" t="s">
        <v>41</v>
      </c>
      <c r="H169" s="55">
        <v>1.1499999999999999</v>
      </c>
      <c r="I169" s="56">
        <v>766</v>
      </c>
      <c r="J169" s="57">
        <v>10240</v>
      </c>
      <c r="K169" s="58">
        <v>10170</v>
      </c>
      <c r="L169" s="59">
        <v>0</v>
      </c>
      <c r="M169" s="59">
        <v>0</v>
      </c>
      <c r="N169" s="60">
        <v>21</v>
      </c>
      <c r="O169" s="60">
        <v>0</v>
      </c>
      <c r="P169" s="61">
        <f t="shared" si="4"/>
        <v>49</v>
      </c>
    </row>
    <row r="170" spans="2:16" ht="15.6" x14ac:dyDescent="0.3">
      <c r="B170" s="51">
        <v>192</v>
      </c>
      <c r="C170" s="51">
        <v>424</v>
      </c>
      <c r="D170" s="52" t="s">
        <v>369</v>
      </c>
      <c r="E170" s="53" t="s">
        <v>370</v>
      </c>
      <c r="F170" s="54" t="s">
        <v>13</v>
      </c>
      <c r="G170" s="54" t="s">
        <v>41</v>
      </c>
      <c r="H170" s="55">
        <v>1.45</v>
      </c>
      <c r="I170" s="56">
        <v>775</v>
      </c>
      <c r="J170" s="57">
        <v>10110</v>
      </c>
      <c r="K170" s="58">
        <v>10040</v>
      </c>
      <c r="L170" s="59">
        <v>0</v>
      </c>
      <c r="M170" s="59">
        <v>0</v>
      </c>
      <c r="N170" s="60">
        <v>17</v>
      </c>
      <c r="O170" s="60">
        <v>0</v>
      </c>
      <c r="P170" s="61">
        <f t="shared" si="4"/>
        <v>53</v>
      </c>
    </row>
    <row r="171" spans="2:16" ht="15.6" x14ac:dyDescent="0.3">
      <c r="B171" s="51">
        <v>193</v>
      </c>
      <c r="C171" s="51">
        <v>424</v>
      </c>
      <c r="D171" s="52" t="s">
        <v>371</v>
      </c>
      <c r="E171" s="53" t="s">
        <v>372</v>
      </c>
      <c r="F171" s="54" t="s">
        <v>13</v>
      </c>
      <c r="G171" s="54" t="s">
        <v>41</v>
      </c>
      <c r="H171" s="55">
        <v>1.45</v>
      </c>
      <c r="I171" s="56">
        <v>768</v>
      </c>
      <c r="J171" s="57">
        <v>11975</v>
      </c>
      <c r="K171" s="58">
        <v>11910</v>
      </c>
      <c r="L171" s="59">
        <v>0</v>
      </c>
      <c r="M171" s="59">
        <v>0</v>
      </c>
      <c r="N171" s="60">
        <v>0</v>
      </c>
      <c r="O171" s="60">
        <v>0</v>
      </c>
      <c r="P171" s="61">
        <f t="shared" si="4"/>
        <v>65</v>
      </c>
    </row>
    <row r="172" spans="2:16" ht="15.6" x14ac:dyDescent="0.3">
      <c r="B172" s="51">
        <v>195</v>
      </c>
      <c r="C172" s="51">
        <v>421</v>
      </c>
      <c r="D172" s="52" t="s">
        <v>373</v>
      </c>
      <c r="E172" s="53" t="s">
        <v>374</v>
      </c>
      <c r="F172" s="54" t="s">
        <v>13</v>
      </c>
      <c r="G172" s="54" t="s">
        <v>41</v>
      </c>
      <c r="H172" s="55">
        <v>0.9</v>
      </c>
      <c r="I172" s="56">
        <v>770</v>
      </c>
      <c r="J172" s="57">
        <v>7930</v>
      </c>
      <c r="K172" s="58">
        <v>7885</v>
      </c>
      <c r="L172" s="59">
        <v>0</v>
      </c>
      <c r="M172" s="59">
        <v>0</v>
      </c>
      <c r="N172" s="60">
        <v>0</v>
      </c>
      <c r="O172" s="60">
        <v>0</v>
      </c>
      <c r="P172" s="61">
        <f t="shared" si="4"/>
        <v>45</v>
      </c>
    </row>
    <row r="173" spans="2:16" ht="15.6" x14ac:dyDescent="0.3">
      <c r="B173" s="51">
        <v>196</v>
      </c>
      <c r="C173" s="51">
        <v>421</v>
      </c>
      <c r="D173" s="52" t="s">
        <v>375</v>
      </c>
      <c r="E173" s="53" t="s">
        <v>376</v>
      </c>
      <c r="F173" s="54" t="s">
        <v>13</v>
      </c>
      <c r="G173" s="54" t="s">
        <v>41</v>
      </c>
      <c r="H173" s="55">
        <v>0.7</v>
      </c>
      <c r="I173" s="56">
        <v>770</v>
      </c>
      <c r="J173" s="57">
        <v>10300</v>
      </c>
      <c r="K173" s="58">
        <v>10350</v>
      </c>
      <c r="L173" s="59">
        <v>0</v>
      </c>
      <c r="M173" s="59">
        <v>0</v>
      </c>
      <c r="N173" s="60">
        <v>0</v>
      </c>
      <c r="O173" s="60">
        <v>0</v>
      </c>
      <c r="P173" s="61">
        <f t="shared" si="4"/>
        <v>-50</v>
      </c>
    </row>
    <row r="174" spans="2:16" ht="15.6" x14ac:dyDescent="0.3">
      <c r="B174" s="51">
        <v>197</v>
      </c>
      <c r="C174" s="51">
        <v>422</v>
      </c>
      <c r="D174" s="52" t="s">
        <v>377</v>
      </c>
      <c r="E174" s="53" t="s">
        <v>378</v>
      </c>
      <c r="F174" s="54" t="s">
        <v>13</v>
      </c>
      <c r="G174" s="54" t="s">
        <v>41</v>
      </c>
      <c r="H174" s="55">
        <v>0.9</v>
      </c>
      <c r="I174" s="56">
        <v>769</v>
      </c>
      <c r="J174" s="57">
        <v>8280</v>
      </c>
      <c r="K174" s="58">
        <v>8235</v>
      </c>
      <c r="L174" s="59">
        <v>0</v>
      </c>
      <c r="M174" s="59">
        <v>0</v>
      </c>
      <c r="N174" s="60">
        <v>0</v>
      </c>
      <c r="O174" s="60">
        <v>0</v>
      </c>
      <c r="P174" s="61">
        <f t="shared" si="4"/>
        <v>45</v>
      </c>
    </row>
    <row r="175" spans="2:16" ht="15.6" x14ac:dyDescent="0.3">
      <c r="B175" s="51">
        <v>198</v>
      </c>
      <c r="C175" s="51">
        <v>424</v>
      </c>
      <c r="D175" s="52" t="s">
        <v>379</v>
      </c>
      <c r="E175" s="53" t="s">
        <v>380</v>
      </c>
      <c r="F175" s="54">
        <v>304</v>
      </c>
      <c r="G175" s="54" t="s">
        <v>41</v>
      </c>
      <c r="H175" s="55">
        <v>1.1499999999999999</v>
      </c>
      <c r="I175" s="56">
        <v>770</v>
      </c>
      <c r="J175" s="57">
        <v>10430</v>
      </c>
      <c r="K175" s="58">
        <v>10379.999999999998</v>
      </c>
      <c r="L175" s="59">
        <v>0</v>
      </c>
      <c r="M175" s="59">
        <v>0</v>
      </c>
      <c r="N175" s="60">
        <v>4</v>
      </c>
      <c r="O175" s="60">
        <v>0</v>
      </c>
      <c r="P175" s="61">
        <f t="shared" si="4"/>
        <v>46.000000000001819</v>
      </c>
    </row>
    <row r="176" spans="2:16" ht="15.6" x14ac:dyDescent="0.3">
      <c r="B176" s="51">
        <v>199</v>
      </c>
      <c r="C176" s="51">
        <v>424</v>
      </c>
      <c r="D176" s="52" t="s">
        <v>381</v>
      </c>
      <c r="E176" s="53" t="s">
        <v>382</v>
      </c>
      <c r="F176" s="54">
        <v>304</v>
      </c>
      <c r="G176" s="54" t="s">
        <v>41</v>
      </c>
      <c r="H176" s="55">
        <v>1.1499999999999999</v>
      </c>
      <c r="I176" s="56">
        <v>772</v>
      </c>
      <c r="J176" s="57">
        <v>10570</v>
      </c>
      <c r="K176" s="58">
        <v>10525</v>
      </c>
      <c r="L176" s="59">
        <v>0</v>
      </c>
      <c r="M176" s="59">
        <v>0</v>
      </c>
      <c r="N176" s="60">
        <v>4</v>
      </c>
      <c r="O176" s="60">
        <v>0</v>
      </c>
      <c r="P176" s="61">
        <f t="shared" si="4"/>
        <v>41</v>
      </c>
    </row>
    <row r="177" spans="2:16" ht="15.6" x14ac:dyDescent="0.3">
      <c r="B177" s="51">
        <v>200</v>
      </c>
      <c r="C177" s="51">
        <v>424</v>
      </c>
      <c r="D177" s="52" t="s">
        <v>383</v>
      </c>
      <c r="E177" s="53" t="s">
        <v>384</v>
      </c>
      <c r="F177" s="54" t="s">
        <v>13</v>
      </c>
      <c r="G177" s="54" t="s">
        <v>41</v>
      </c>
      <c r="H177" s="55">
        <v>1.45</v>
      </c>
      <c r="I177" s="56">
        <v>770</v>
      </c>
      <c r="J177" s="57">
        <v>10560</v>
      </c>
      <c r="K177" s="58">
        <v>10510</v>
      </c>
      <c r="L177" s="59">
        <v>0</v>
      </c>
      <c r="M177" s="59">
        <v>0</v>
      </c>
      <c r="N177" s="60">
        <v>35</v>
      </c>
      <c r="O177" s="60">
        <v>0</v>
      </c>
      <c r="P177" s="61">
        <f t="shared" si="4"/>
        <v>15</v>
      </c>
    </row>
    <row r="178" spans="2:16" ht="15.6" x14ac:dyDescent="0.3">
      <c r="B178" s="51">
        <v>201</v>
      </c>
      <c r="C178" s="51">
        <v>424</v>
      </c>
      <c r="D178" s="52" t="s">
        <v>385</v>
      </c>
      <c r="E178" s="53" t="s">
        <v>386</v>
      </c>
      <c r="F178" s="54">
        <v>304</v>
      </c>
      <c r="G178" s="54" t="s">
        <v>41</v>
      </c>
      <c r="H178" s="55">
        <v>1.1499999999999999</v>
      </c>
      <c r="I178" s="56">
        <v>770</v>
      </c>
      <c r="J178" s="57">
        <v>10560</v>
      </c>
      <c r="K178" s="58">
        <v>10510</v>
      </c>
      <c r="L178" s="59">
        <v>0</v>
      </c>
      <c r="M178" s="59">
        <v>0</v>
      </c>
      <c r="N178" s="60">
        <v>0</v>
      </c>
      <c r="O178" s="60">
        <v>0</v>
      </c>
      <c r="P178" s="61">
        <f t="shared" si="4"/>
        <v>50</v>
      </c>
    </row>
    <row r="179" spans="2:16" ht="15.6" x14ac:dyDescent="0.3">
      <c r="B179" s="51">
        <v>202</v>
      </c>
      <c r="C179" s="51">
        <v>424</v>
      </c>
      <c r="D179" s="52" t="s">
        <v>387</v>
      </c>
      <c r="E179" s="53" t="s">
        <v>388</v>
      </c>
      <c r="F179" s="54">
        <v>304</v>
      </c>
      <c r="G179" s="54" t="s">
        <v>41</v>
      </c>
      <c r="H179" s="55">
        <v>1.45</v>
      </c>
      <c r="I179" s="56">
        <v>768</v>
      </c>
      <c r="J179" s="57">
        <v>12005</v>
      </c>
      <c r="K179" s="58">
        <v>11950.000000000002</v>
      </c>
      <c r="L179" s="59">
        <v>0</v>
      </c>
      <c r="M179" s="59">
        <v>0</v>
      </c>
      <c r="N179" s="60">
        <v>0</v>
      </c>
      <c r="O179" s="60">
        <v>0</v>
      </c>
      <c r="P179" s="61">
        <f t="shared" si="4"/>
        <v>54.999999999998181</v>
      </c>
    </row>
    <row r="180" spans="2:16" ht="15.6" x14ac:dyDescent="0.3">
      <c r="B180" s="51">
        <v>203</v>
      </c>
      <c r="C180" s="51">
        <v>424</v>
      </c>
      <c r="D180" s="52" t="s">
        <v>389</v>
      </c>
      <c r="E180" s="53" t="s">
        <v>390</v>
      </c>
      <c r="F180" s="54">
        <v>304</v>
      </c>
      <c r="G180" s="54" t="s">
        <v>41</v>
      </c>
      <c r="H180" s="55">
        <v>1.1499999999999999</v>
      </c>
      <c r="I180" s="56">
        <v>771</v>
      </c>
      <c r="J180" s="57">
        <v>10415</v>
      </c>
      <c r="K180" s="58">
        <v>10395</v>
      </c>
      <c r="L180" s="59">
        <v>0</v>
      </c>
      <c r="M180" s="59">
        <v>0</v>
      </c>
      <c r="N180" s="60">
        <v>0</v>
      </c>
      <c r="O180" s="60">
        <v>0</v>
      </c>
      <c r="P180" s="61">
        <f t="shared" si="4"/>
        <v>20</v>
      </c>
    </row>
    <row r="181" spans="2:16" ht="15.6" x14ac:dyDescent="0.3">
      <c r="B181" s="51">
        <v>204</v>
      </c>
      <c r="C181" s="51">
        <v>424</v>
      </c>
      <c r="D181" s="52" t="s">
        <v>391</v>
      </c>
      <c r="E181" s="53" t="s">
        <v>392</v>
      </c>
      <c r="F181" s="54" t="s">
        <v>13</v>
      </c>
      <c r="G181" s="54" t="s">
        <v>41</v>
      </c>
      <c r="H181" s="55">
        <v>1.45</v>
      </c>
      <c r="I181" s="56">
        <v>770</v>
      </c>
      <c r="J181" s="57">
        <v>10410</v>
      </c>
      <c r="K181" s="58">
        <v>10350</v>
      </c>
      <c r="L181" s="59">
        <v>0</v>
      </c>
      <c r="M181" s="59">
        <v>0</v>
      </c>
      <c r="N181" s="60">
        <v>0</v>
      </c>
      <c r="O181" s="60">
        <v>0</v>
      </c>
      <c r="P181" s="61">
        <f t="shared" si="4"/>
        <v>60</v>
      </c>
    </row>
    <row r="182" spans="2:16" ht="15.6" x14ac:dyDescent="0.3">
      <c r="B182" s="51">
        <v>205</v>
      </c>
      <c r="C182" s="51">
        <v>421</v>
      </c>
      <c r="D182" s="52" t="s">
        <v>393</v>
      </c>
      <c r="E182" s="53" t="s">
        <v>394</v>
      </c>
      <c r="F182" s="54" t="s">
        <v>13</v>
      </c>
      <c r="G182" s="54" t="s">
        <v>41</v>
      </c>
      <c r="H182" s="55">
        <v>0.9</v>
      </c>
      <c r="I182" s="56">
        <v>770</v>
      </c>
      <c r="J182" s="57">
        <v>12070</v>
      </c>
      <c r="K182" s="58">
        <v>12025</v>
      </c>
      <c r="L182" s="59">
        <v>0</v>
      </c>
      <c r="M182" s="59">
        <v>0</v>
      </c>
      <c r="N182" s="60">
        <v>0</v>
      </c>
      <c r="O182" s="60">
        <v>0</v>
      </c>
      <c r="P182" s="61">
        <f t="shared" si="4"/>
        <v>45</v>
      </c>
    </row>
    <row r="183" spans="2:16" ht="15.6" x14ac:dyDescent="0.3">
      <c r="B183" s="51">
        <v>206</v>
      </c>
      <c r="C183" s="51">
        <v>422</v>
      </c>
      <c r="D183" s="52" t="s">
        <v>395</v>
      </c>
      <c r="E183" s="53" t="s">
        <v>396</v>
      </c>
      <c r="F183" s="54" t="s">
        <v>13</v>
      </c>
      <c r="G183" s="54" t="s">
        <v>41</v>
      </c>
      <c r="H183" s="55">
        <v>1.45</v>
      </c>
      <c r="I183" s="56">
        <v>768</v>
      </c>
      <c r="J183" s="57">
        <v>12190</v>
      </c>
      <c r="K183" s="58">
        <v>12135</v>
      </c>
      <c r="L183" s="59">
        <v>0</v>
      </c>
      <c r="M183" s="59">
        <v>0</v>
      </c>
      <c r="N183" s="60">
        <v>17</v>
      </c>
      <c r="O183" s="60">
        <v>0</v>
      </c>
      <c r="P183" s="61">
        <f t="shared" si="4"/>
        <v>38</v>
      </c>
    </row>
    <row r="184" spans="2:16" ht="15.6" x14ac:dyDescent="0.3">
      <c r="B184" s="51">
        <v>207</v>
      </c>
      <c r="C184" s="51">
        <v>421</v>
      </c>
      <c r="D184" s="52" t="s">
        <v>397</v>
      </c>
      <c r="E184" s="53" t="s">
        <v>398</v>
      </c>
      <c r="F184" s="54" t="s">
        <v>13</v>
      </c>
      <c r="G184" s="54" t="s">
        <v>41</v>
      </c>
      <c r="H184" s="55">
        <v>0.9</v>
      </c>
      <c r="I184" s="56">
        <v>770</v>
      </c>
      <c r="J184" s="57">
        <v>8280</v>
      </c>
      <c r="K184" s="58">
        <v>8250</v>
      </c>
      <c r="L184" s="59">
        <v>0</v>
      </c>
      <c r="M184" s="59">
        <v>0</v>
      </c>
      <c r="N184" s="60">
        <v>5</v>
      </c>
      <c r="O184" s="60">
        <v>0</v>
      </c>
      <c r="P184" s="61">
        <f t="shared" si="4"/>
        <v>25</v>
      </c>
    </row>
    <row r="185" spans="2:16" ht="15.6" x14ac:dyDescent="0.3">
      <c r="B185" s="51">
        <v>208</v>
      </c>
      <c r="C185" s="51">
        <v>422</v>
      </c>
      <c r="D185" s="52" t="s">
        <v>399</v>
      </c>
      <c r="E185" s="53" t="s">
        <v>400</v>
      </c>
      <c r="F185" s="54" t="s">
        <v>13</v>
      </c>
      <c r="G185" s="54" t="s">
        <v>41</v>
      </c>
      <c r="H185" s="55">
        <v>0.8</v>
      </c>
      <c r="I185" s="56">
        <v>768</v>
      </c>
      <c r="J185" s="57">
        <v>9995</v>
      </c>
      <c r="K185" s="58">
        <v>9940</v>
      </c>
      <c r="L185" s="59">
        <v>0</v>
      </c>
      <c r="M185" s="59">
        <v>0</v>
      </c>
      <c r="N185" s="60">
        <v>24</v>
      </c>
      <c r="O185" s="60">
        <v>0</v>
      </c>
      <c r="P185" s="61">
        <f t="shared" si="4"/>
        <v>31</v>
      </c>
    </row>
    <row r="186" spans="2:16" ht="15.6" x14ac:dyDescent="0.3">
      <c r="B186" s="51">
        <v>210</v>
      </c>
      <c r="C186" s="51">
        <v>421</v>
      </c>
      <c r="D186" s="52" t="s">
        <v>401</v>
      </c>
      <c r="E186" s="53" t="s">
        <v>402</v>
      </c>
      <c r="F186" s="54" t="s">
        <v>13</v>
      </c>
      <c r="G186" s="54" t="s">
        <v>41</v>
      </c>
      <c r="H186" s="55">
        <v>0.9</v>
      </c>
      <c r="I186" s="56">
        <v>770</v>
      </c>
      <c r="J186" s="57">
        <v>12250</v>
      </c>
      <c r="K186" s="58">
        <v>12165</v>
      </c>
      <c r="L186" s="59">
        <v>0</v>
      </c>
      <c r="M186" s="59">
        <v>0</v>
      </c>
      <c r="N186" s="60">
        <v>0</v>
      </c>
      <c r="O186" s="60">
        <v>0</v>
      </c>
      <c r="P186" s="61">
        <f t="shared" si="4"/>
        <v>85</v>
      </c>
    </row>
    <row r="187" spans="2:16" ht="15.6" x14ac:dyDescent="0.3">
      <c r="B187" s="51">
        <v>211</v>
      </c>
      <c r="C187" s="51">
        <v>421</v>
      </c>
      <c r="D187" s="52" t="s">
        <v>403</v>
      </c>
      <c r="E187" s="53" t="s">
        <v>404</v>
      </c>
      <c r="F187" s="54" t="s">
        <v>13</v>
      </c>
      <c r="G187" s="54" t="s">
        <v>41</v>
      </c>
      <c r="H187" s="55">
        <v>1</v>
      </c>
      <c r="I187" s="56">
        <v>770</v>
      </c>
      <c r="J187" s="57">
        <v>10545</v>
      </c>
      <c r="K187" s="58">
        <v>10480</v>
      </c>
      <c r="L187" s="59">
        <v>0</v>
      </c>
      <c r="M187" s="59">
        <v>0</v>
      </c>
      <c r="N187" s="60">
        <v>0</v>
      </c>
      <c r="O187" s="60">
        <v>0</v>
      </c>
      <c r="P187" s="61">
        <f t="shared" si="4"/>
        <v>65</v>
      </c>
    </row>
    <row r="188" spans="2:16" ht="15.6" x14ac:dyDescent="0.3">
      <c r="B188" s="51">
        <v>212</v>
      </c>
      <c r="C188" s="51">
        <v>424</v>
      </c>
      <c r="D188" s="52" t="s">
        <v>405</v>
      </c>
      <c r="E188" s="53" t="s">
        <v>406</v>
      </c>
      <c r="F188" s="54">
        <v>304</v>
      </c>
      <c r="G188" s="54" t="s">
        <v>41</v>
      </c>
      <c r="H188" s="55">
        <v>1.5</v>
      </c>
      <c r="I188" s="56">
        <v>770</v>
      </c>
      <c r="J188" s="57">
        <v>5225</v>
      </c>
      <c r="K188" s="58">
        <v>5225</v>
      </c>
      <c r="L188" s="59">
        <v>0</v>
      </c>
      <c r="M188" s="59">
        <v>0</v>
      </c>
      <c r="N188" s="60">
        <v>0</v>
      </c>
      <c r="O188" s="60">
        <v>0</v>
      </c>
      <c r="P188" s="61">
        <f t="shared" si="4"/>
        <v>0</v>
      </c>
    </row>
    <row r="189" spans="2:16" ht="15.6" x14ac:dyDescent="0.3">
      <c r="B189" s="51">
        <v>213</v>
      </c>
      <c r="C189" s="51">
        <v>424</v>
      </c>
      <c r="D189" s="52" t="s">
        <v>407</v>
      </c>
      <c r="E189" s="53" t="s">
        <v>406</v>
      </c>
      <c r="F189" s="54">
        <v>304</v>
      </c>
      <c r="G189" s="54" t="s">
        <v>41</v>
      </c>
      <c r="H189" s="55">
        <v>1.5</v>
      </c>
      <c r="I189" s="56">
        <v>770</v>
      </c>
      <c r="J189" s="57">
        <v>5165.0000000000009</v>
      </c>
      <c r="K189" s="58">
        <v>5110</v>
      </c>
      <c r="L189" s="59">
        <v>0</v>
      </c>
      <c r="M189" s="59">
        <v>0</v>
      </c>
      <c r="N189" s="60">
        <v>0</v>
      </c>
      <c r="O189" s="60">
        <v>0</v>
      </c>
      <c r="P189" s="61">
        <f t="shared" si="4"/>
        <v>55.000000000000909</v>
      </c>
    </row>
    <row r="190" spans="2:16" ht="15.6" x14ac:dyDescent="0.3">
      <c r="B190" s="51">
        <v>214</v>
      </c>
      <c r="C190" s="51">
        <v>421</v>
      </c>
      <c r="D190" s="52" t="s">
        <v>408</v>
      </c>
      <c r="E190" s="53" t="s">
        <v>409</v>
      </c>
      <c r="F190" s="54">
        <v>304</v>
      </c>
      <c r="G190" s="54" t="s">
        <v>41</v>
      </c>
      <c r="H190" s="55">
        <v>1</v>
      </c>
      <c r="I190" s="56">
        <v>770</v>
      </c>
      <c r="J190" s="57">
        <v>10505</v>
      </c>
      <c r="K190" s="58">
        <v>10434.999999999998</v>
      </c>
      <c r="L190" s="59">
        <v>0</v>
      </c>
      <c r="M190" s="59">
        <v>0</v>
      </c>
      <c r="N190" s="60">
        <v>0</v>
      </c>
      <c r="O190" s="60">
        <v>0</v>
      </c>
      <c r="P190" s="61">
        <f t="shared" si="4"/>
        <v>70.000000000001819</v>
      </c>
    </row>
    <row r="191" spans="2:16" ht="15.6" x14ac:dyDescent="0.3">
      <c r="B191" s="51">
        <v>215</v>
      </c>
      <c r="C191" s="51">
        <v>421</v>
      </c>
      <c r="D191" s="52" t="s">
        <v>410</v>
      </c>
      <c r="E191" s="53" t="s">
        <v>411</v>
      </c>
      <c r="F191" s="54" t="s">
        <v>13</v>
      </c>
      <c r="G191" s="54" t="s">
        <v>41</v>
      </c>
      <c r="H191" s="55">
        <v>1.2</v>
      </c>
      <c r="I191" s="56">
        <v>770</v>
      </c>
      <c r="J191" s="57">
        <v>8960</v>
      </c>
      <c r="K191" s="58">
        <v>8915</v>
      </c>
      <c r="L191" s="59">
        <v>0</v>
      </c>
      <c r="M191" s="59">
        <v>0</v>
      </c>
      <c r="N191" s="60">
        <v>0</v>
      </c>
      <c r="O191" s="60">
        <v>0</v>
      </c>
      <c r="P191" s="61">
        <f t="shared" si="4"/>
        <v>45</v>
      </c>
    </row>
    <row r="192" spans="2:16" ht="15.6" x14ac:dyDescent="0.3">
      <c r="B192" s="51">
        <v>216</v>
      </c>
      <c r="C192" s="51">
        <v>421</v>
      </c>
      <c r="D192" s="52" t="s">
        <v>412</v>
      </c>
      <c r="E192" s="53" t="s">
        <v>413</v>
      </c>
      <c r="F192" s="54" t="s">
        <v>13</v>
      </c>
      <c r="G192" s="54" t="s">
        <v>41</v>
      </c>
      <c r="H192" s="55">
        <v>0.8</v>
      </c>
      <c r="I192" s="56">
        <v>770</v>
      </c>
      <c r="J192" s="57">
        <v>10120</v>
      </c>
      <c r="K192" s="58">
        <v>10080</v>
      </c>
      <c r="L192" s="59">
        <v>0</v>
      </c>
      <c r="M192" s="59">
        <v>0</v>
      </c>
      <c r="N192" s="60">
        <v>0</v>
      </c>
      <c r="O192" s="60">
        <v>0</v>
      </c>
      <c r="P192" s="61">
        <f t="shared" si="4"/>
        <v>40</v>
      </c>
    </row>
    <row r="193" spans="2:16" ht="15.6" x14ac:dyDescent="0.3">
      <c r="B193" s="51">
        <v>217</v>
      </c>
      <c r="C193" s="51">
        <v>422</v>
      </c>
      <c r="D193" s="52" t="s">
        <v>414</v>
      </c>
      <c r="E193" s="53" t="s">
        <v>415</v>
      </c>
      <c r="F193" s="54" t="s">
        <v>13</v>
      </c>
      <c r="G193" s="54" t="s">
        <v>41</v>
      </c>
      <c r="H193" s="55">
        <v>0.9</v>
      </c>
      <c r="I193" s="56">
        <v>765</v>
      </c>
      <c r="J193" s="57">
        <v>7015</v>
      </c>
      <c r="K193" s="58">
        <v>7000</v>
      </c>
      <c r="L193" s="59">
        <v>0</v>
      </c>
      <c r="M193" s="59">
        <v>0</v>
      </c>
      <c r="N193" s="60">
        <v>0</v>
      </c>
      <c r="O193" s="60">
        <v>0</v>
      </c>
      <c r="P193" s="61">
        <f t="shared" si="4"/>
        <v>15</v>
      </c>
    </row>
    <row r="194" spans="2:16" ht="15.6" x14ac:dyDescent="0.3">
      <c r="B194" s="51">
        <v>218</v>
      </c>
      <c r="C194" s="51">
        <v>422</v>
      </c>
      <c r="D194" s="52" t="s">
        <v>416</v>
      </c>
      <c r="E194" s="53" t="s">
        <v>417</v>
      </c>
      <c r="F194" s="54" t="s">
        <v>13</v>
      </c>
      <c r="G194" s="54" t="s">
        <v>41</v>
      </c>
      <c r="H194" s="55">
        <v>0.9</v>
      </c>
      <c r="I194" s="56">
        <v>768</v>
      </c>
      <c r="J194" s="57">
        <v>7275</v>
      </c>
      <c r="K194" s="58">
        <v>7245</v>
      </c>
      <c r="L194" s="59">
        <v>0</v>
      </c>
      <c r="M194" s="59">
        <v>0</v>
      </c>
      <c r="N194" s="60">
        <v>0</v>
      </c>
      <c r="O194" s="60">
        <v>0</v>
      </c>
      <c r="P194" s="61">
        <f t="shared" si="4"/>
        <v>30</v>
      </c>
    </row>
    <row r="195" spans="2:16" ht="15.6" x14ac:dyDescent="0.3">
      <c r="B195" s="51">
        <v>219</v>
      </c>
      <c r="C195" s="51">
        <v>422</v>
      </c>
      <c r="D195" s="52" t="s">
        <v>418</v>
      </c>
      <c r="E195" s="53" t="s">
        <v>419</v>
      </c>
      <c r="F195" s="54" t="s">
        <v>13</v>
      </c>
      <c r="G195" s="54" t="s">
        <v>41</v>
      </c>
      <c r="H195" s="55">
        <v>0.9</v>
      </c>
      <c r="I195" s="56">
        <v>770</v>
      </c>
      <c r="J195" s="57">
        <v>8480</v>
      </c>
      <c r="K195" s="58">
        <v>8430</v>
      </c>
      <c r="L195" s="59">
        <v>0</v>
      </c>
      <c r="M195" s="59">
        <v>25</v>
      </c>
      <c r="N195" s="60">
        <v>0</v>
      </c>
      <c r="O195" s="60">
        <v>0</v>
      </c>
      <c r="P195" s="61">
        <f t="shared" si="4"/>
        <v>25</v>
      </c>
    </row>
    <row r="196" spans="2:16" ht="15.6" x14ac:dyDescent="0.3">
      <c r="B196" s="51">
        <v>220</v>
      </c>
      <c r="C196" s="51">
        <v>421</v>
      </c>
      <c r="D196" s="52" t="s">
        <v>420</v>
      </c>
      <c r="E196" s="53" t="s">
        <v>421</v>
      </c>
      <c r="F196" s="54" t="s">
        <v>13</v>
      </c>
      <c r="G196" s="54" t="s">
        <v>41</v>
      </c>
      <c r="H196" s="55">
        <v>0.8</v>
      </c>
      <c r="I196" s="56">
        <v>770</v>
      </c>
      <c r="J196" s="57">
        <v>10535</v>
      </c>
      <c r="K196" s="58">
        <v>10465</v>
      </c>
      <c r="L196" s="59">
        <v>0</v>
      </c>
      <c r="M196" s="59">
        <v>0</v>
      </c>
      <c r="N196" s="60">
        <v>8</v>
      </c>
      <c r="O196" s="60">
        <v>0</v>
      </c>
      <c r="P196" s="61">
        <f t="shared" si="4"/>
        <v>62</v>
      </c>
    </row>
    <row r="197" spans="2:16" ht="15.6" x14ac:dyDescent="0.3">
      <c r="B197" s="51">
        <v>221</v>
      </c>
      <c r="C197" s="51">
        <v>422</v>
      </c>
      <c r="D197" s="52" t="s">
        <v>422</v>
      </c>
      <c r="E197" s="53" t="s">
        <v>423</v>
      </c>
      <c r="F197" s="54" t="s">
        <v>13</v>
      </c>
      <c r="G197" s="54" t="s">
        <v>41</v>
      </c>
      <c r="H197" s="55">
        <v>0.9</v>
      </c>
      <c r="I197" s="56">
        <v>766</v>
      </c>
      <c r="J197" s="57">
        <v>8350</v>
      </c>
      <c r="K197" s="58">
        <v>8315.0000000000018</v>
      </c>
      <c r="L197" s="59">
        <v>0</v>
      </c>
      <c r="M197" s="59">
        <v>0</v>
      </c>
      <c r="N197" s="60">
        <v>0</v>
      </c>
      <c r="O197" s="60">
        <v>0</v>
      </c>
      <c r="P197" s="61">
        <f t="shared" ref="P197:P240" si="5">J197-(K197+L197+M197+N197+O197)</f>
        <v>34.999999999998181</v>
      </c>
    </row>
    <row r="198" spans="2:16" ht="15.6" x14ac:dyDescent="0.3">
      <c r="B198" s="51">
        <v>222</v>
      </c>
      <c r="C198" s="51">
        <v>421</v>
      </c>
      <c r="D198" s="52" t="s">
        <v>424</v>
      </c>
      <c r="E198" s="53" t="s">
        <v>425</v>
      </c>
      <c r="F198" s="54" t="s">
        <v>13</v>
      </c>
      <c r="G198" s="54" t="s">
        <v>41</v>
      </c>
      <c r="H198" s="55">
        <v>0.9</v>
      </c>
      <c r="I198" s="56">
        <v>770</v>
      </c>
      <c r="J198" s="57">
        <v>10160</v>
      </c>
      <c r="K198" s="58">
        <v>10115</v>
      </c>
      <c r="L198" s="59">
        <v>0</v>
      </c>
      <c r="M198" s="59">
        <v>0</v>
      </c>
      <c r="N198" s="60">
        <v>0</v>
      </c>
      <c r="O198" s="60">
        <v>0</v>
      </c>
      <c r="P198" s="61">
        <f t="shared" si="5"/>
        <v>45</v>
      </c>
    </row>
    <row r="199" spans="2:16" ht="15.6" x14ac:dyDescent="0.3">
      <c r="B199" s="51">
        <v>223</v>
      </c>
      <c r="C199" s="51">
        <v>421</v>
      </c>
      <c r="D199" s="52" t="s">
        <v>426</v>
      </c>
      <c r="E199" s="53" t="s">
        <v>427</v>
      </c>
      <c r="F199" s="54" t="s">
        <v>13</v>
      </c>
      <c r="G199" s="54" t="s">
        <v>41</v>
      </c>
      <c r="H199" s="55">
        <v>1.1499999999999999</v>
      </c>
      <c r="I199" s="56">
        <v>770</v>
      </c>
      <c r="J199" s="57">
        <v>10495</v>
      </c>
      <c r="K199" s="58">
        <v>10450</v>
      </c>
      <c r="L199" s="59">
        <v>0</v>
      </c>
      <c r="M199" s="59">
        <v>0</v>
      </c>
      <c r="N199" s="60">
        <v>0</v>
      </c>
      <c r="O199" s="60">
        <v>0</v>
      </c>
      <c r="P199" s="61">
        <f t="shared" si="5"/>
        <v>45</v>
      </c>
    </row>
    <row r="200" spans="2:16" ht="15.6" x14ac:dyDescent="0.3">
      <c r="B200" s="51">
        <v>225</v>
      </c>
      <c r="C200" s="51">
        <v>424</v>
      </c>
      <c r="D200" s="52" t="s">
        <v>428</v>
      </c>
      <c r="E200" s="53" t="s">
        <v>429</v>
      </c>
      <c r="F200" s="54">
        <v>304</v>
      </c>
      <c r="G200" s="54" t="s">
        <v>41</v>
      </c>
      <c r="H200" s="55">
        <v>2</v>
      </c>
      <c r="I200" s="56">
        <v>771</v>
      </c>
      <c r="J200" s="57">
        <v>10235</v>
      </c>
      <c r="K200" s="58">
        <v>10110</v>
      </c>
      <c r="L200" s="59">
        <v>0</v>
      </c>
      <c r="M200" s="59">
        <v>75</v>
      </c>
      <c r="N200" s="60">
        <v>0</v>
      </c>
      <c r="O200" s="60">
        <v>0</v>
      </c>
      <c r="P200" s="61">
        <f t="shared" si="5"/>
        <v>50</v>
      </c>
    </row>
    <row r="201" spans="2:16" ht="15.6" x14ac:dyDescent="0.3">
      <c r="B201" s="51">
        <v>226</v>
      </c>
      <c r="C201" s="51">
        <v>421</v>
      </c>
      <c r="D201" s="52" t="s">
        <v>430</v>
      </c>
      <c r="E201" s="53" t="s">
        <v>431</v>
      </c>
      <c r="F201" s="54" t="s">
        <v>13</v>
      </c>
      <c r="G201" s="54" t="s">
        <v>41</v>
      </c>
      <c r="H201" s="55">
        <v>1.1499999999999999</v>
      </c>
      <c r="I201" s="56">
        <v>770</v>
      </c>
      <c r="J201" s="57">
        <v>10470</v>
      </c>
      <c r="K201" s="58">
        <v>10430</v>
      </c>
      <c r="L201" s="59">
        <v>0</v>
      </c>
      <c r="M201" s="59">
        <v>0</v>
      </c>
      <c r="N201" s="60">
        <v>0</v>
      </c>
      <c r="O201" s="60">
        <v>0</v>
      </c>
      <c r="P201" s="61">
        <f t="shared" si="5"/>
        <v>40</v>
      </c>
    </row>
    <row r="202" spans="2:16" ht="15.6" x14ac:dyDescent="0.3">
      <c r="B202" s="51">
        <v>227</v>
      </c>
      <c r="C202" s="51">
        <v>421</v>
      </c>
      <c r="D202" s="52" t="s">
        <v>432</v>
      </c>
      <c r="E202" s="53" t="s">
        <v>433</v>
      </c>
      <c r="F202" s="54" t="s">
        <v>13</v>
      </c>
      <c r="G202" s="54" t="s">
        <v>41</v>
      </c>
      <c r="H202" s="55">
        <v>1</v>
      </c>
      <c r="I202" s="56">
        <v>770</v>
      </c>
      <c r="J202" s="57">
        <v>9245</v>
      </c>
      <c r="K202" s="58">
        <v>9170</v>
      </c>
      <c r="L202" s="59">
        <v>0</v>
      </c>
      <c r="M202" s="59">
        <v>0</v>
      </c>
      <c r="N202" s="60">
        <v>24</v>
      </c>
      <c r="O202" s="60">
        <v>0</v>
      </c>
      <c r="P202" s="61">
        <f t="shared" si="5"/>
        <v>51</v>
      </c>
    </row>
    <row r="203" spans="2:16" ht="15.6" x14ac:dyDescent="0.3">
      <c r="B203" s="51">
        <v>228</v>
      </c>
      <c r="C203" s="51">
        <v>402</v>
      </c>
      <c r="D203" s="52" t="s">
        <v>434</v>
      </c>
      <c r="E203" s="53" t="s">
        <v>435</v>
      </c>
      <c r="F203" s="54" t="s">
        <v>84</v>
      </c>
      <c r="G203" s="54" t="s">
        <v>41</v>
      </c>
      <c r="H203" s="55">
        <v>0.8</v>
      </c>
      <c r="I203" s="56">
        <v>770</v>
      </c>
      <c r="J203" s="57">
        <v>3955</v>
      </c>
      <c r="K203" s="58">
        <v>3910</v>
      </c>
      <c r="L203" s="59">
        <v>0</v>
      </c>
      <c r="M203" s="59">
        <v>20</v>
      </c>
      <c r="N203" s="60">
        <v>0</v>
      </c>
      <c r="O203" s="60">
        <v>0</v>
      </c>
      <c r="P203" s="61">
        <f t="shared" si="5"/>
        <v>25</v>
      </c>
    </row>
    <row r="204" spans="2:16" ht="15.6" x14ac:dyDescent="0.3">
      <c r="B204" s="51">
        <v>229</v>
      </c>
      <c r="C204" s="51">
        <v>421</v>
      </c>
      <c r="D204" s="52" t="s">
        <v>436</v>
      </c>
      <c r="E204" s="53" t="s">
        <v>437</v>
      </c>
      <c r="F204" s="54" t="s">
        <v>13</v>
      </c>
      <c r="G204" s="54" t="s">
        <v>41</v>
      </c>
      <c r="H204" s="55">
        <v>0.9</v>
      </c>
      <c r="I204" s="56">
        <v>770</v>
      </c>
      <c r="J204" s="57">
        <v>12185</v>
      </c>
      <c r="K204" s="58">
        <v>12140</v>
      </c>
      <c r="L204" s="59">
        <v>0</v>
      </c>
      <c r="M204" s="59">
        <v>0</v>
      </c>
      <c r="N204" s="60">
        <v>0</v>
      </c>
      <c r="O204" s="60">
        <v>0</v>
      </c>
      <c r="P204" s="61">
        <f t="shared" si="5"/>
        <v>45</v>
      </c>
    </row>
    <row r="205" spans="2:16" ht="15.6" x14ac:dyDescent="0.3">
      <c r="B205" s="51">
        <v>230</v>
      </c>
      <c r="C205" s="51">
        <v>421</v>
      </c>
      <c r="D205" s="52" t="s">
        <v>438</v>
      </c>
      <c r="E205" s="53" t="s">
        <v>439</v>
      </c>
      <c r="F205" s="54" t="s">
        <v>13</v>
      </c>
      <c r="G205" s="54" t="s">
        <v>41</v>
      </c>
      <c r="H205" s="55">
        <v>0.8</v>
      </c>
      <c r="I205" s="56">
        <v>770</v>
      </c>
      <c r="J205" s="57">
        <v>10585</v>
      </c>
      <c r="K205" s="58">
        <v>10535</v>
      </c>
      <c r="L205" s="59">
        <v>0</v>
      </c>
      <c r="M205" s="59">
        <v>0</v>
      </c>
      <c r="N205" s="60">
        <v>0</v>
      </c>
      <c r="O205" s="60">
        <v>0</v>
      </c>
      <c r="P205" s="61">
        <f t="shared" si="5"/>
        <v>50</v>
      </c>
    </row>
    <row r="206" spans="2:16" ht="15.6" x14ac:dyDescent="0.3">
      <c r="B206" s="51">
        <v>231</v>
      </c>
      <c r="C206" s="51">
        <v>421</v>
      </c>
      <c r="D206" s="52" t="s">
        <v>440</v>
      </c>
      <c r="E206" s="53" t="s">
        <v>441</v>
      </c>
      <c r="F206" s="54" t="s">
        <v>13</v>
      </c>
      <c r="G206" s="54" t="s">
        <v>41</v>
      </c>
      <c r="H206" s="55">
        <v>1</v>
      </c>
      <c r="I206" s="56">
        <v>770</v>
      </c>
      <c r="J206" s="57">
        <v>10490</v>
      </c>
      <c r="K206" s="58">
        <v>10445</v>
      </c>
      <c r="L206" s="59">
        <v>0</v>
      </c>
      <c r="M206" s="59">
        <v>0</v>
      </c>
      <c r="N206" s="60">
        <v>0</v>
      </c>
      <c r="O206" s="60">
        <v>0</v>
      </c>
      <c r="P206" s="61">
        <f t="shared" si="5"/>
        <v>45</v>
      </c>
    </row>
    <row r="207" spans="2:16" ht="15.6" x14ac:dyDescent="0.3">
      <c r="B207" s="51">
        <v>232</v>
      </c>
      <c r="C207" s="51">
        <v>424</v>
      </c>
      <c r="D207" s="52" t="s">
        <v>442</v>
      </c>
      <c r="E207" s="53" t="s">
        <v>443</v>
      </c>
      <c r="F207" s="54" t="s">
        <v>13</v>
      </c>
      <c r="G207" s="54" t="s">
        <v>41</v>
      </c>
      <c r="H207" s="55">
        <v>1.35</v>
      </c>
      <c r="I207" s="56">
        <v>772</v>
      </c>
      <c r="J207" s="57">
        <v>10475</v>
      </c>
      <c r="K207" s="58">
        <v>10425</v>
      </c>
      <c r="L207" s="59">
        <v>0</v>
      </c>
      <c r="M207" s="59">
        <v>0</v>
      </c>
      <c r="N207" s="60">
        <v>0</v>
      </c>
      <c r="O207" s="60">
        <v>0</v>
      </c>
      <c r="P207" s="61">
        <f t="shared" si="5"/>
        <v>50</v>
      </c>
    </row>
    <row r="208" spans="2:16" ht="15.6" x14ac:dyDescent="0.3">
      <c r="B208" s="51">
        <v>234</v>
      </c>
      <c r="C208" s="51">
        <v>424</v>
      </c>
      <c r="D208" s="52" t="s">
        <v>444</v>
      </c>
      <c r="E208" s="53" t="s">
        <v>445</v>
      </c>
      <c r="F208" s="54" t="s">
        <v>13</v>
      </c>
      <c r="G208" s="54" t="s">
        <v>41</v>
      </c>
      <c r="H208" s="55">
        <v>1.9</v>
      </c>
      <c r="I208" s="56">
        <v>773</v>
      </c>
      <c r="J208" s="57">
        <v>10400</v>
      </c>
      <c r="K208" s="58">
        <v>10344.999999999998</v>
      </c>
      <c r="L208" s="59">
        <v>0</v>
      </c>
      <c r="M208" s="59">
        <v>0</v>
      </c>
      <c r="N208" s="60">
        <v>0</v>
      </c>
      <c r="O208" s="60">
        <v>0</v>
      </c>
      <c r="P208" s="61">
        <f t="shared" si="5"/>
        <v>55.000000000001819</v>
      </c>
    </row>
    <row r="209" spans="2:16" ht="15.6" x14ac:dyDescent="0.3">
      <c r="B209" s="51">
        <v>235</v>
      </c>
      <c r="C209" s="51">
        <v>424</v>
      </c>
      <c r="D209" s="52" t="s">
        <v>446</v>
      </c>
      <c r="E209" s="53" t="s">
        <v>447</v>
      </c>
      <c r="F209" s="54" t="s">
        <v>13</v>
      </c>
      <c r="G209" s="54" t="s">
        <v>41</v>
      </c>
      <c r="H209" s="55">
        <v>1.1000000000000001</v>
      </c>
      <c r="I209" s="56">
        <v>770</v>
      </c>
      <c r="J209" s="57">
        <v>10440</v>
      </c>
      <c r="K209" s="58">
        <v>10405</v>
      </c>
      <c r="L209" s="59">
        <v>0</v>
      </c>
      <c r="M209" s="59">
        <v>0</v>
      </c>
      <c r="N209" s="60">
        <v>0</v>
      </c>
      <c r="O209" s="60">
        <v>0</v>
      </c>
      <c r="P209" s="61">
        <f t="shared" si="5"/>
        <v>35</v>
      </c>
    </row>
    <row r="210" spans="2:16" ht="15.6" x14ac:dyDescent="0.3">
      <c r="B210" s="51">
        <v>236</v>
      </c>
      <c r="C210" s="51">
        <v>422</v>
      </c>
      <c r="D210" s="52" t="s">
        <v>448</v>
      </c>
      <c r="E210" s="53" t="s">
        <v>449</v>
      </c>
      <c r="F210" s="54" t="s">
        <v>13</v>
      </c>
      <c r="G210" s="54" t="s">
        <v>41</v>
      </c>
      <c r="H210" s="55">
        <v>0.9</v>
      </c>
      <c r="I210" s="56">
        <v>766</v>
      </c>
      <c r="J210" s="57">
        <v>7005</v>
      </c>
      <c r="K210" s="58">
        <v>6955</v>
      </c>
      <c r="L210" s="59">
        <v>0</v>
      </c>
      <c r="M210" s="59">
        <v>30</v>
      </c>
      <c r="N210" s="60">
        <v>0</v>
      </c>
      <c r="O210" s="60">
        <v>0</v>
      </c>
      <c r="P210" s="61">
        <f t="shared" si="5"/>
        <v>20</v>
      </c>
    </row>
    <row r="211" spans="2:16" ht="15.6" x14ac:dyDescent="0.3">
      <c r="B211" s="51">
        <v>237</v>
      </c>
      <c r="C211" s="51">
        <v>424</v>
      </c>
      <c r="D211" s="52" t="s">
        <v>450</v>
      </c>
      <c r="E211" s="53" t="s">
        <v>451</v>
      </c>
      <c r="F211" s="54" t="s">
        <v>13</v>
      </c>
      <c r="G211" s="54" t="s">
        <v>41</v>
      </c>
      <c r="H211" s="55">
        <v>2</v>
      </c>
      <c r="I211" s="56">
        <v>768</v>
      </c>
      <c r="J211" s="57">
        <v>10315</v>
      </c>
      <c r="K211" s="58">
        <v>10254.999999999998</v>
      </c>
      <c r="L211" s="59">
        <v>0</v>
      </c>
      <c r="M211" s="59">
        <v>0</v>
      </c>
      <c r="N211" s="60">
        <v>0</v>
      </c>
      <c r="O211" s="60">
        <v>0</v>
      </c>
      <c r="P211" s="61">
        <f t="shared" si="5"/>
        <v>60.000000000001819</v>
      </c>
    </row>
    <row r="212" spans="2:16" ht="15.6" x14ac:dyDescent="0.3">
      <c r="B212" s="51">
        <v>238</v>
      </c>
      <c r="C212" s="51">
        <v>424</v>
      </c>
      <c r="D212" s="52" t="s">
        <v>452</v>
      </c>
      <c r="E212" s="53" t="s">
        <v>453</v>
      </c>
      <c r="F212" s="54" t="s">
        <v>13</v>
      </c>
      <c r="G212" s="54" t="s">
        <v>41</v>
      </c>
      <c r="H212" s="55">
        <v>1.2</v>
      </c>
      <c r="I212" s="56">
        <v>767</v>
      </c>
      <c r="J212" s="57">
        <v>10215</v>
      </c>
      <c r="K212" s="58">
        <v>10155.000000000002</v>
      </c>
      <c r="L212" s="59">
        <v>0</v>
      </c>
      <c r="M212" s="59">
        <v>0</v>
      </c>
      <c r="N212" s="60">
        <v>0</v>
      </c>
      <c r="O212" s="60">
        <v>0</v>
      </c>
      <c r="P212" s="61">
        <f t="shared" si="5"/>
        <v>59.999999999998181</v>
      </c>
    </row>
    <row r="213" spans="2:16" ht="15.6" x14ac:dyDescent="0.3">
      <c r="B213" s="51">
        <v>239</v>
      </c>
      <c r="C213" s="51">
        <v>422</v>
      </c>
      <c r="D213" s="52" t="s">
        <v>454</v>
      </c>
      <c r="E213" s="53" t="s">
        <v>455</v>
      </c>
      <c r="F213" s="54" t="s">
        <v>13</v>
      </c>
      <c r="G213" s="54" t="s">
        <v>41</v>
      </c>
      <c r="H213" s="55">
        <v>0.7</v>
      </c>
      <c r="I213" s="56">
        <v>767</v>
      </c>
      <c r="J213" s="57">
        <v>3520</v>
      </c>
      <c r="K213" s="58">
        <v>3520</v>
      </c>
      <c r="L213" s="59">
        <v>0</v>
      </c>
      <c r="M213" s="59">
        <v>0</v>
      </c>
      <c r="N213" s="60">
        <v>0</v>
      </c>
      <c r="O213" s="60">
        <v>0</v>
      </c>
      <c r="P213" s="61">
        <f t="shared" si="5"/>
        <v>0</v>
      </c>
    </row>
    <row r="214" spans="2:16" ht="15.6" x14ac:dyDescent="0.3">
      <c r="B214" s="51">
        <v>240</v>
      </c>
      <c r="C214" s="51">
        <v>424</v>
      </c>
      <c r="D214" s="52" t="s">
        <v>456</v>
      </c>
      <c r="E214" s="53" t="s">
        <v>457</v>
      </c>
      <c r="F214" s="54" t="s">
        <v>13</v>
      </c>
      <c r="G214" s="54" t="s">
        <v>41</v>
      </c>
      <c r="H214" s="55">
        <v>1.2</v>
      </c>
      <c r="I214" s="56">
        <v>766</v>
      </c>
      <c r="J214" s="57">
        <v>10365</v>
      </c>
      <c r="K214" s="58">
        <v>10305</v>
      </c>
      <c r="L214" s="59">
        <v>0</v>
      </c>
      <c r="M214" s="59">
        <v>0</v>
      </c>
      <c r="N214" s="60">
        <v>0</v>
      </c>
      <c r="O214" s="60">
        <v>0</v>
      </c>
      <c r="P214" s="61">
        <f t="shared" si="5"/>
        <v>60</v>
      </c>
    </row>
    <row r="215" spans="2:16" ht="15.6" x14ac:dyDescent="0.3">
      <c r="B215" s="51">
        <v>241</v>
      </c>
      <c r="C215" s="51">
        <v>424</v>
      </c>
      <c r="D215" s="52" t="s">
        <v>458</v>
      </c>
      <c r="E215" s="53" t="s">
        <v>459</v>
      </c>
      <c r="F215" s="54" t="s">
        <v>13</v>
      </c>
      <c r="G215" s="54" t="s">
        <v>41</v>
      </c>
      <c r="H215" s="55">
        <v>2</v>
      </c>
      <c r="I215" s="56">
        <v>768</v>
      </c>
      <c r="J215" s="57">
        <v>11430</v>
      </c>
      <c r="K215" s="58">
        <v>11360</v>
      </c>
      <c r="L215" s="59">
        <v>0</v>
      </c>
      <c r="M215" s="59">
        <v>0</v>
      </c>
      <c r="N215" s="60">
        <v>0</v>
      </c>
      <c r="O215" s="60">
        <v>0</v>
      </c>
      <c r="P215" s="61">
        <f t="shared" si="5"/>
        <v>70</v>
      </c>
    </row>
    <row r="216" spans="2:16" ht="15.6" x14ac:dyDescent="0.3">
      <c r="B216" s="51">
        <v>242</v>
      </c>
      <c r="C216" s="51">
        <v>424</v>
      </c>
      <c r="D216" s="52" t="s">
        <v>460</v>
      </c>
      <c r="E216" s="53" t="s">
        <v>461</v>
      </c>
      <c r="F216" s="54" t="s">
        <v>13</v>
      </c>
      <c r="G216" s="54" t="s">
        <v>41</v>
      </c>
      <c r="H216" s="55">
        <v>1.5</v>
      </c>
      <c r="I216" s="56">
        <v>767</v>
      </c>
      <c r="J216" s="57">
        <v>11710</v>
      </c>
      <c r="K216" s="58">
        <v>11600</v>
      </c>
      <c r="L216" s="59">
        <v>0</v>
      </c>
      <c r="M216" s="59">
        <v>0</v>
      </c>
      <c r="N216" s="60">
        <v>36</v>
      </c>
      <c r="O216" s="60">
        <v>0</v>
      </c>
      <c r="P216" s="61">
        <f t="shared" si="5"/>
        <v>74</v>
      </c>
    </row>
    <row r="217" spans="2:16" ht="15.6" x14ac:dyDescent="0.3">
      <c r="B217" s="51">
        <v>243</v>
      </c>
      <c r="C217" s="51">
        <v>421</v>
      </c>
      <c r="D217" s="52" t="s">
        <v>462</v>
      </c>
      <c r="E217" s="53" t="s">
        <v>463</v>
      </c>
      <c r="F217" s="54" t="s">
        <v>13</v>
      </c>
      <c r="G217" s="54" t="s">
        <v>41</v>
      </c>
      <c r="H217" s="55">
        <v>1.01</v>
      </c>
      <c r="I217" s="56">
        <v>770</v>
      </c>
      <c r="J217" s="57">
        <v>8310</v>
      </c>
      <c r="K217" s="58">
        <v>8239.9999999999982</v>
      </c>
      <c r="L217" s="59">
        <v>0</v>
      </c>
      <c r="M217" s="59">
        <v>0</v>
      </c>
      <c r="N217" s="60">
        <v>0</v>
      </c>
      <c r="O217" s="60">
        <v>0</v>
      </c>
      <c r="P217" s="61">
        <f t="shared" si="5"/>
        <v>70.000000000001819</v>
      </c>
    </row>
    <row r="218" spans="2:16" ht="15.6" x14ac:dyDescent="0.3">
      <c r="B218" s="51">
        <v>244</v>
      </c>
      <c r="C218" s="51">
        <v>424</v>
      </c>
      <c r="D218" s="52" t="s">
        <v>464</v>
      </c>
      <c r="E218" s="53" t="s">
        <v>465</v>
      </c>
      <c r="F218" s="54" t="s">
        <v>13</v>
      </c>
      <c r="G218" s="54" t="s">
        <v>41</v>
      </c>
      <c r="H218" s="55">
        <v>1.5</v>
      </c>
      <c r="I218" s="56">
        <v>764</v>
      </c>
      <c r="J218" s="57">
        <v>10200</v>
      </c>
      <c r="K218" s="58">
        <v>9470</v>
      </c>
      <c r="L218" s="59">
        <v>685</v>
      </c>
      <c r="M218" s="59">
        <v>0</v>
      </c>
      <c r="N218" s="60">
        <v>0</v>
      </c>
      <c r="O218" s="60">
        <v>0</v>
      </c>
      <c r="P218" s="61">
        <f t="shared" si="5"/>
        <v>45</v>
      </c>
    </row>
    <row r="219" spans="2:16" ht="15.6" x14ac:dyDescent="0.3">
      <c r="B219" s="51">
        <v>245</v>
      </c>
      <c r="C219" s="51">
        <v>422</v>
      </c>
      <c r="D219" s="52" t="s">
        <v>466</v>
      </c>
      <c r="E219" s="53" t="s">
        <v>467</v>
      </c>
      <c r="F219" s="54" t="s">
        <v>13</v>
      </c>
      <c r="G219" s="54" t="s">
        <v>41</v>
      </c>
      <c r="H219" s="55">
        <v>0.9</v>
      </c>
      <c r="I219" s="56">
        <v>767</v>
      </c>
      <c r="J219" s="57">
        <v>10405</v>
      </c>
      <c r="K219" s="58">
        <v>10360</v>
      </c>
      <c r="L219" s="59">
        <v>0</v>
      </c>
      <c r="M219" s="59">
        <v>0</v>
      </c>
      <c r="N219" s="60">
        <v>0</v>
      </c>
      <c r="O219" s="60">
        <v>0</v>
      </c>
      <c r="P219" s="61">
        <f t="shared" si="5"/>
        <v>45</v>
      </c>
    </row>
    <row r="220" spans="2:16" ht="15.6" x14ac:dyDescent="0.3">
      <c r="B220" s="51">
        <v>246</v>
      </c>
      <c r="C220" s="51">
        <v>421</v>
      </c>
      <c r="D220" s="52" t="s">
        <v>468</v>
      </c>
      <c r="E220" s="53" t="s">
        <v>469</v>
      </c>
      <c r="F220" s="54" t="s">
        <v>13</v>
      </c>
      <c r="G220" s="54" t="s">
        <v>41</v>
      </c>
      <c r="H220" s="55">
        <v>1.2</v>
      </c>
      <c r="I220" s="56">
        <v>770</v>
      </c>
      <c r="J220" s="57">
        <v>8945</v>
      </c>
      <c r="K220" s="58">
        <v>8900</v>
      </c>
      <c r="L220" s="59">
        <v>0</v>
      </c>
      <c r="M220" s="59">
        <v>0</v>
      </c>
      <c r="N220" s="60">
        <v>0</v>
      </c>
      <c r="O220" s="60">
        <v>0</v>
      </c>
      <c r="P220" s="61">
        <f t="shared" si="5"/>
        <v>45</v>
      </c>
    </row>
    <row r="221" spans="2:16" ht="15.6" x14ac:dyDescent="0.3">
      <c r="B221" s="51">
        <v>247</v>
      </c>
      <c r="C221" s="51">
        <v>421</v>
      </c>
      <c r="D221" s="52" t="s">
        <v>470</v>
      </c>
      <c r="E221" s="53" t="s">
        <v>471</v>
      </c>
      <c r="F221" s="54" t="s">
        <v>13</v>
      </c>
      <c r="G221" s="54" t="s">
        <v>41</v>
      </c>
      <c r="H221" s="55">
        <v>1</v>
      </c>
      <c r="I221" s="56">
        <v>770</v>
      </c>
      <c r="J221" s="57">
        <v>12030</v>
      </c>
      <c r="K221" s="58">
        <v>11930</v>
      </c>
      <c r="L221" s="59">
        <v>0</v>
      </c>
      <c r="M221" s="59">
        <v>30</v>
      </c>
      <c r="N221" s="60">
        <v>0</v>
      </c>
      <c r="O221" s="60">
        <v>0</v>
      </c>
      <c r="P221" s="61">
        <f t="shared" si="5"/>
        <v>70</v>
      </c>
    </row>
    <row r="222" spans="2:16" ht="15.6" x14ac:dyDescent="0.3">
      <c r="B222" s="51">
        <v>248</v>
      </c>
      <c r="C222" s="51">
        <v>421</v>
      </c>
      <c r="D222" s="52" t="s">
        <v>472</v>
      </c>
      <c r="E222" s="53" t="s">
        <v>473</v>
      </c>
      <c r="F222" s="54" t="s">
        <v>13</v>
      </c>
      <c r="G222" s="54" t="s">
        <v>41</v>
      </c>
      <c r="H222" s="55">
        <v>1.2</v>
      </c>
      <c r="I222" s="56">
        <v>770</v>
      </c>
      <c r="J222" s="57">
        <v>10410</v>
      </c>
      <c r="K222" s="58">
        <v>10355</v>
      </c>
      <c r="L222" s="59">
        <v>0</v>
      </c>
      <c r="M222" s="59">
        <v>0</v>
      </c>
      <c r="N222" s="60">
        <v>0</v>
      </c>
      <c r="O222" s="60">
        <v>0</v>
      </c>
      <c r="P222" s="61">
        <f t="shared" si="5"/>
        <v>55</v>
      </c>
    </row>
    <row r="223" spans="2:16" ht="15.6" x14ac:dyDescent="0.3">
      <c r="B223" s="51">
        <v>249</v>
      </c>
      <c r="C223" s="51">
        <v>421</v>
      </c>
      <c r="D223" s="52" t="s">
        <v>474</v>
      </c>
      <c r="E223" s="53" t="s">
        <v>475</v>
      </c>
      <c r="F223" s="54" t="s">
        <v>13</v>
      </c>
      <c r="G223" s="54" t="s">
        <v>41</v>
      </c>
      <c r="H223" s="55">
        <v>2</v>
      </c>
      <c r="I223" s="56">
        <v>770</v>
      </c>
      <c r="J223" s="57">
        <v>9505</v>
      </c>
      <c r="K223" s="58">
        <v>9455</v>
      </c>
      <c r="L223" s="59">
        <v>0</v>
      </c>
      <c r="M223" s="59">
        <v>0</v>
      </c>
      <c r="N223" s="60">
        <v>0</v>
      </c>
      <c r="O223" s="60">
        <v>0</v>
      </c>
      <c r="P223" s="61">
        <f t="shared" si="5"/>
        <v>50</v>
      </c>
    </row>
    <row r="224" spans="2:16" ht="15.6" x14ac:dyDescent="0.3">
      <c r="B224" s="51">
        <v>250</v>
      </c>
      <c r="C224" s="51">
        <v>424</v>
      </c>
      <c r="D224" s="52" t="s">
        <v>476</v>
      </c>
      <c r="E224" s="53" t="s">
        <v>477</v>
      </c>
      <c r="F224" s="54">
        <v>304</v>
      </c>
      <c r="G224" s="54" t="s">
        <v>41</v>
      </c>
      <c r="H224" s="55">
        <v>1.5</v>
      </c>
      <c r="I224" s="56">
        <v>773</v>
      </c>
      <c r="J224" s="57">
        <v>12040</v>
      </c>
      <c r="K224" s="58">
        <v>11940</v>
      </c>
      <c r="L224" s="59">
        <v>0</v>
      </c>
      <c r="M224" s="59">
        <v>0</v>
      </c>
      <c r="N224" s="60">
        <v>27</v>
      </c>
      <c r="O224" s="60">
        <v>0</v>
      </c>
      <c r="P224" s="61">
        <f t="shared" si="5"/>
        <v>73</v>
      </c>
    </row>
    <row r="225" spans="2:16" ht="15.6" x14ac:dyDescent="0.3">
      <c r="B225" s="51">
        <v>251</v>
      </c>
      <c r="C225" s="51">
        <v>422</v>
      </c>
      <c r="D225" s="52" t="s">
        <v>478</v>
      </c>
      <c r="E225" s="53" t="s">
        <v>479</v>
      </c>
      <c r="F225" s="54" t="s">
        <v>13</v>
      </c>
      <c r="G225" s="54" t="s">
        <v>41</v>
      </c>
      <c r="H225" s="55">
        <v>1</v>
      </c>
      <c r="I225" s="56">
        <v>770</v>
      </c>
      <c r="J225" s="57">
        <v>8545</v>
      </c>
      <c r="K225" s="58">
        <v>8500</v>
      </c>
      <c r="L225" s="59">
        <v>0</v>
      </c>
      <c r="M225" s="59">
        <v>0</v>
      </c>
      <c r="N225" s="60">
        <v>12</v>
      </c>
      <c r="O225" s="60">
        <v>0</v>
      </c>
      <c r="P225" s="61">
        <f t="shared" si="5"/>
        <v>33</v>
      </c>
    </row>
    <row r="226" spans="2:16" ht="15.6" x14ac:dyDescent="0.3">
      <c r="B226" s="51">
        <v>252</v>
      </c>
      <c r="C226" s="51">
        <v>422</v>
      </c>
      <c r="D226" s="52" t="s">
        <v>480</v>
      </c>
      <c r="E226" s="53" t="s">
        <v>481</v>
      </c>
      <c r="F226" s="54" t="s">
        <v>13</v>
      </c>
      <c r="G226" s="54" t="s">
        <v>41</v>
      </c>
      <c r="H226" s="55">
        <v>0.9</v>
      </c>
      <c r="I226" s="56">
        <v>767</v>
      </c>
      <c r="J226" s="57">
        <v>10480</v>
      </c>
      <c r="K226" s="58">
        <v>10415</v>
      </c>
      <c r="L226" s="59">
        <v>0</v>
      </c>
      <c r="M226" s="59">
        <v>30</v>
      </c>
      <c r="N226" s="60">
        <v>0</v>
      </c>
      <c r="O226" s="60">
        <v>0</v>
      </c>
      <c r="P226" s="61">
        <f t="shared" si="5"/>
        <v>35</v>
      </c>
    </row>
    <row r="227" spans="2:16" ht="15.6" x14ac:dyDescent="0.3">
      <c r="B227" s="51">
        <v>253</v>
      </c>
      <c r="C227" s="51">
        <v>421</v>
      </c>
      <c r="D227" s="52" t="s">
        <v>482</v>
      </c>
      <c r="E227" s="53" t="s">
        <v>483</v>
      </c>
      <c r="F227" s="54" t="s">
        <v>13</v>
      </c>
      <c r="G227" s="54" t="s">
        <v>41</v>
      </c>
      <c r="H227" s="55">
        <v>1.2</v>
      </c>
      <c r="I227" s="56">
        <v>770</v>
      </c>
      <c r="J227" s="57">
        <v>10380</v>
      </c>
      <c r="K227" s="58">
        <v>10330</v>
      </c>
      <c r="L227" s="59">
        <v>0</v>
      </c>
      <c r="M227" s="59">
        <v>0</v>
      </c>
      <c r="N227" s="60">
        <v>0</v>
      </c>
      <c r="O227" s="60">
        <v>0</v>
      </c>
      <c r="P227" s="61">
        <f t="shared" si="5"/>
        <v>50</v>
      </c>
    </row>
    <row r="228" spans="2:16" ht="15.6" x14ac:dyDescent="0.3">
      <c r="B228" s="51">
        <v>254</v>
      </c>
      <c r="C228" s="51">
        <v>424</v>
      </c>
      <c r="D228" s="52" t="s">
        <v>484</v>
      </c>
      <c r="E228" s="53" t="s">
        <v>485</v>
      </c>
      <c r="F228" s="54">
        <v>304</v>
      </c>
      <c r="G228" s="54" t="s">
        <v>41</v>
      </c>
      <c r="H228" s="55">
        <v>1.5</v>
      </c>
      <c r="I228" s="56">
        <v>772</v>
      </c>
      <c r="J228" s="57">
        <v>10425</v>
      </c>
      <c r="K228" s="58">
        <v>10385</v>
      </c>
      <c r="L228" s="59">
        <v>0</v>
      </c>
      <c r="M228" s="59">
        <v>0</v>
      </c>
      <c r="N228" s="60">
        <v>0</v>
      </c>
      <c r="O228" s="60">
        <v>0</v>
      </c>
      <c r="P228" s="61">
        <f t="shared" si="5"/>
        <v>40</v>
      </c>
    </row>
    <row r="229" spans="2:16" ht="15.6" x14ac:dyDescent="0.3">
      <c r="B229" s="51">
        <v>255</v>
      </c>
      <c r="C229" s="51">
        <v>422</v>
      </c>
      <c r="D229" s="52" t="s">
        <v>486</v>
      </c>
      <c r="E229" s="53" t="s">
        <v>487</v>
      </c>
      <c r="F229" s="54">
        <v>304</v>
      </c>
      <c r="G229" s="54" t="s">
        <v>41</v>
      </c>
      <c r="H229" s="55">
        <v>1.01</v>
      </c>
      <c r="I229" s="56">
        <v>768</v>
      </c>
      <c r="J229" s="57">
        <v>10465</v>
      </c>
      <c r="K229" s="58">
        <v>10415</v>
      </c>
      <c r="L229" s="59">
        <v>0</v>
      </c>
      <c r="M229" s="59">
        <v>0</v>
      </c>
      <c r="N229" s="60">
        <v>0</v>
      </c>
      <c r="O229" s="60">
        <v>0</v>
      </c>
      <c r="P229" s="61">
        <f t="shared" si="5"/>
        <v>50</v>
      </c>
    </row>
    <row r="230" spans="2:16" ht="15.6" x14ac:dyDescent="0.3">
      <c r="B230" s="51">
        <v>256</v>
      </c>
      <c r="C230" s="51">
        <v>422</v>
      </c>
      <c r="D230" s="52" t="s">
        <v>488</v>
      </c>
      <c r="E230" s="53" t="s">
        <v>489</v>
      </c>
      <c r="F230" s="54">
        <v>304</v>
      </c>
      <c r="G230" s="54" t="s">
        <v>41</v>
      </c>
      <c r="H230" s="55">
        <v>1.2</v>
      </c>
      <c r="I230" s="56">
        <v>770</v>
      </c>
      <c r="J230" s="57">
        <v>10455</v>
      </c>
      <c r="K230" s="58">
        <v>10399.999999999998</v>
      </c>
      <c r="L230" s="59">
        <v>0</v>
      </c>
      <c r="M230" s="59">
        <v>0</v>
      </c>
      <c r="N230" s="60">
        <v>0</v>
      </c>
      <c r="O230" s="60">
        <v>0</v>
      </c>
      <c r="P230" s="61">
        <f t="shared" si="5"/>
        <v>55.000000000001819</v>
      </c>
    </row>
    <row r="231" spans="2:16" ht="15.6" x14ac:dyDescent="0.3">
      <c r="B231" s="51">
        <v>257</v>
      </c>
      <c r="C231" s="51">
        <v>422</v>
      </c>
      <c r="D231" s="52" t="s">
        <v>490</v>
      </c>
      <c r="E231" s="53" t="s">
        <v>491</v>
      </c>
      <c r="F231" s="54" t="s">
        <v>13</v>
      </c>
      <c r="G231" s="54" t="s">
        <v>41</v>
      </c>
      <c r="H231" s="55">
        <v>2</v>
      </c>
      <c r="I231" s="56">
        <v>777</v>
      </c>
      <c r="J231" s="57">
        <v>10485</v>
      </c>
      <c r="K231" s="58">
        <v>10434.999999999998</v>
      </c>
      <c r="L231" s="59">
        <v>0</v>
      </c>
      <c r="M231" s="59">
        <v>0</v>
      </c>
      <c r="N231" s="60">
        <v>0</v>
      </c>
      <c r="O231" s="60">
        <v>0</v>
      </c>
      <c r="P231" s="61">
        <f t="shared" si="5"/>
        <v>50.000000000001819</v>
      </c>
    </row>
    <row r="232" spans="2:16" ht="15.6" x14ac:dyDescent="0.3">
      <c r="B232" s="51">
        <v>258</v>
      </c>
      <c r="C232" s="51">
        <v>421</v>
      </c>
      <c r="D232" s="52" t="s">
        <v>492</v>
      </c>
      <c r="E232" s="53" t="s">
        <v>493</v>
      </c>
      <c r="F232" s="54" t="s">
        <v>13</v>
      </c>
      <c r="G232" s="54" t="s">
        <v>41</v>
      </c>
      <c r="H232" s="55">
        <v>1.1499999999999999</v>
      </c>
      <c r="I232" s="56">
        <v>770</v>
      </c>
      <c r="J232" s="57">
        <v>10575</v>
      </c>
      <c r="K232" s="58">
        <v>10515</v>
      </c>
      <c r="L232" s="59">
        <v>0</v>
      </c>
      <c r="M232" s="59">
        <v>0</v>
      </c>
      <c r="N232" s="60">
        <v>0</v>
      </c>
      <c r="O232" s="60">
        <v>0</v>
      </c>
      <c r="P232" s="61">
        <f t="shared" si="5"/>
        <v>60</v>
      </c>
    </row>
    <row r="233" spans="2:16" ht="15.6" x14ac:dyDescent="0.3">
      <c r="B233" s="51">
        <v>259</v>
      </c>
      <c r="C233" s="51">
        <v>421</v>
      </c>
      <c r="D233" s="52" t="s">
        <v>494</v>
      </c>
      <c r="E233" s="53" t="s">
        <v>495</v>
      </c>
      <c r="F233" s="54" t="s">
        <v>13</v>
      </c>
      <c r="G233" s="54" t="s">
        <v>41</v>
      </c>
      <c r="H233" s="55">
        <v>1.31</v>
      </c>
      <c r="I233" s="56">
        <v>770</v>
      </c>
      <c r="J233" s="57">
        <v>12065</v>
      </c>
      <c r="K233" s="58">
        <v>11995</v>
      </c>
      <c r="L233" s="59">
        <v>0</v>
      </c>
      <c r="M233" s="59">
        <v>0</v>
      </c>
      <c r="N233" s="60">
        <v>0</v>
      </c>
      <c r="O233" s="60">
        <v>0</v>
      </c>
      <c r="P233" s="61">
        <f t="shared" si="5"/>
        <v>70</v>
      </c>
    </row>
    <row r="234" spans="2:16" ht="15.6" x14ac:dyDescent="0.3">
      <c r="B234" s="51">
        <v>260</v>
      </c>
      <c r="C234" s="51">
        <v>422</v>
      </c>
      <c r="D234" s="52" t="s">
        <v>496</v>
      </c>
      <c r="E234" s="53" t="s">
        <v>497</v>
      </c>
      <c r="F234" s="54" t="s">
        <v>13</v>
      </c>
      <c r="G234" s="54" t="s">
        <v>41</v>
      </c>
      <c r="H234" s="55">
        <v>0.95</v>
      </c>
      <c r="I234" s="56">
        <v>766</v>
      </c>
      <c r="J234" s="57">
        <v>2465</v>
      </c>
      <c r="K234" s="58">
        <v>2465</v>
      </c>
      <c r="L234" s="59">
        <v>0</v>
      </c>
      <c r="M234" s="59">
        <v>0</v>
      </c>
      <c r="N234" s="60">
        <v>0</v>
      </c>
      <c r="O234" s="60">
        <v>0</v>
      </c>
      <c r="P234" s="61">
        <f t="shared" si="5"/>
        <v>0</v>
      </c>
    </row>
    <row r="235" spans="2:16" ht="15.6" x14ac:dyDescent="0.3">
      <c r="B235" s="51">
        <v>261</v>
      </c>
      <c r="C235" s="51">
        <v>424</v>
      </c>
      <c r="D235" s="52" t="s">
        <v>498</v>
      </c>
      <c r="E235" s="53" t="s">
        <v>499</v>
      </c>
      <c r="F235" s="54">
        <v>304</v>
      </c>
      <c r="G235" s="54" t="s">
        <v>41</v>
      </c>
      <c r="H235" s="55">
        <v>1.31</v>
      </c>
      <c r="I235" s="56">
        <v>770</v>
      </c>
      <c r="J235" s="57">
        <v>11845</v>
      </c>
      <c r="K235" s="58">
        <v>11774.999999999998</v>
      </c>
      <c r="L235" s="59">
        <v>0</v>
      </c>
      <c r="M235" s="59">
        <v>0</v>
      </c>
      <c r="N235" s="60">
        <v>0</v>
      </c>
      <c r="O235" s="60">
        <v>0</v>
      </c>
      <c r="P235" s="61">
        <f t="shared" si="5"/>
        <v>70.000000000001819</v>
      </c>
    </row>
    <row r="236" spans="2:16" ht="15.6" x14ac:dyDescent="0.3">
      <c r="B236" s="51">
        <v>262</v>
      </c>
      <c r="C236" s="51">
        <v>422</v>
      </c>
      <c r="D236" s="52" t="s">
        <v>500</v>
      </c>
      <c r="E236" s="53" t="s">
        <v>497</v>
      </c>
      <c r="F236" s="54" t="s">
        <v>13</v>
      </c>
      <c r="G236" s="54" t="s">
        <v>41</v>
      </c>
      <c r="H236" s="55">
        <v>0.95</v>
      </c>
      <c r="I236" s="56">
        <v>766</v>
      </c>
      <c r="J236" s="57">
        <v>6080</v>
      </c>
      <c r="K236" s="58">
        <v>6045</v>
      </c>
      <c r="L236" s="59">
        <v>0</v>
      </c>
      <c r="M236" s="59">
        <v>0</v>
      </c>
      <c r="N236" s="60">
        <v>0</v>
      </c>
      <c r="O236" s="60">
        <v>0</v>
      </c>
      <c r="P236" s="61">
        <f t="shared" si="5"/>
        <v>35</v>
      </c>
    </row>
    <row r="237" spans="2:16" ht="15.6" x14ac:dyDescent="0.3">
      <c r="B237" s="51">
        <v>263</v>
      </c>
      <c r="C237" s="51">
        <v>422</v>
      </c>
      <c r="D237" s="52" t="s">
        <v>501</v>
      </c>
      <c r="E237" s="53" t="s">
        <v>502</v>
      </c>
      <c r="F237" s="54" t="s">
        <v>13</v>
      </c>
      <c r="G237" s="54" t="s">
        <v>41</v>
      </c>
      <c r="H237" s="55">
        <v>0.95</v>
      </c>
      <c r="I237" s="56">
        <v>769</v>
      </c>
      <c r="J237" s="57">
        <v>7835</v>
      </c>
      <c r="K237" s="58">
        <v>7779.9999999999991</v>
      </c>
      <c r="L237" s="59">
        <v>0</v>
      </c>
      <c r="M237" s="59">
        <v>0</v>
      </c>
      <c r="N237" s="60">
        <v>0</v>
      </c>
      <c r="O237" s="60">
        <v>0</v>
      </c>
      <c r="P237" s="61">
        <f t="shared" si="5"/>
        <v>55.000000000000909</v>
      </c>
    </row>
    <row r="238" spans="2:16" ht="15.6" x14ac:dyDescent="0.3">
      <c r="B238" s="51">
        <v>264</v>
      </c>
      <c r="C238" s="51">
        <v>422</v>
      </c>
      <c r="D238" s="52" t="s">
        <v>503</v>
      </c>
      <c r="E238" s="53" t="s">
        <v>504</v>
      </c>
      <c r="F238" s="54" t="s">
        <v>13</v>
      </c>
      <c r="G238" s="54" t="s">
        <v>41</v>
      </c>
      <c r="H238" s="55">
        <v>0.8</v>
      </c>
      <c r="I238" s="56">
        <v>768</v>
      </c>
      <c r="J238" s="57">
        <v>10220</v>
      </c>
      <c r="K238" s="58">
        <v>10175</v>
      </c>
      <c r="L238" s="59">
        <v>0</v>
      </c>
      <c r="M238" s="59">
        <v>0</v>
      </c>
      <c r="N238" s="60">
        <v>0</v>
      </c>
      <c r="O238" s="60">
        <v>0</v>
      </c>
      <c r="P238" s="61">
        <f t="shared" si="5"/>
        <v>45</v>
      </c>
    </row>
    <row r="239" spans="2:16" ht="15.6" x14ac:dyDescent="0.3">
      <c r="B239" s="51">
        <v>265</v>
      </c>
      <c r="C239" s="51">
        <v>421</v>
      </c>
      <c r="D239" s="52" t="s">
        <v>505</v>
      </c>
      <c r="E239" s="53" t="s">
        <v>506</v>
      </c>
      <c r="F239" s="54" t="s">
        <v>13</v>
      </c>
      <c r="G239" s="54" t="s">
        <v>41</v>
      </c>
      <c r="H239" s="55">
        <v>0.9</v>
      </c>
      <c r="I239" s="56">
        <v>770</v>
      </c>
      <c r="J239" s="57">
        <v>8005.0000000000009</v>
      </c>
      <c r="K239" s="58">
        <v>7975</v>
      </c>
      <c r="L239" s="59">
        <v>0</v>
      </c>
      <c r="M239" s="59">
        <v>0</v>
      </c>
      <c r="N239" s="60">
        <v>0</v>
      </c>
      <c r="O239" s="60">
        <v>0</v>
      </c>
      <c r="P239" s="61">
        <f t="shared" si="5"/>
        <v>30.000000000000909</v>
      </c>
    </row>
    <row r="240" spans="2:16" ht="15.6" x14ac:dyDescent="0.3">
      <c r="B240" s="51">
        <v>998</v>
      </c>
      <c r="C240" s="51">
        <v>424</v>
      </c>
      <c r="D240" s="52" t="s">
        <v>507</v>
      </c>
      <c r="E240" s="53" t="s">
        <v>507</v>
      </c>
      <c r="F240" s="54" t="s">
        <v>13</v>
      </c>
      <c r="G240" s="54" t="s">
        <v>41</v>
      </c>
      <c r="H240" s="55">
        <v>1</v>
      </c>
      <c r="I240" s="56">
        <v>768</v>
      </c>
      <c r="J240" s="57">
        <v>5245</v>
      </c>
      <c r="K240" s="58">
        <v>5245</v>
      </c>
      <c r="L240" s="59">
        <v>0</v>
      </c>
      <c r="M240" s="59">
        <v>0</v>
      </c>
      <c r="N240" s="60">
        <v>0</v>
      </c>
      <c r="O240" s="60">
        <v>0</v>
      </c>
      <c r="P240" s="61">
        <f t="shared" si="5"/>
        <v>0</v>
      </c>
    </row>
    <row r="241" spans="2:30" ht="15" thickBot="1" x14ac:dyDescent="0.35"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/>
    </row>
    <row r="242" spans="2:30" ht="28.2" thickBot="1" x14ac:dyDescent="0.35">
      <c r="J242" s="67" t="s">
        <v>508</v>
      </c>
      <c r="K242" s="68" t="s">
        <v>2</v>
      </c>
      <c r="L242" s="68" t="s">
        <v>36</v>
      </c>
      <c r="M242" s="69" t="s">
        <v>4</v>
      </c>
      <c r="N242" s="70" t="s">
        <v>5</v>
      </c>
      <c r="O242" s="70" t="s">
        <v>6</v>
      </c>
      <c r="P242" s="71" t="s">
        <v>7</v>
      </c>
      <c r="Q242"/>
    </row>
    <row r="243" spans="2:30" ht="15.75" customHeight="1" x14ac:dyDescent="0.3">
      <c r="I243" s="72" t="s">
        <v>509</v>
      </c>
      <c r="J243" s="73">
        <f t="shared" ref="J243:P243" si="6">SUBTOTAL(9,J4:J240)</f>
        <v>2164288</v>
      </c>
      <c r="K243" s="73">
        <f t="shared" si="6"/>
        <v>2133015</v>
      </c>
      <c r="L243" s="73">
        <f t="shared" si="6"/>
        <v>5580</v>
      </c>
      <c r="M243" s="73">
        <f t="shared" si="6"/>
        <v>3975</v>
      </c>
      <c r="N243" s="73">
        <f t="shared" si="6"/>
        <v>1854.5</v>
      </c>
      <c r="O243" s="73">
        <f t="shared" si="6"/>
        <v>9733</v>
      </c>
      <c r="P243" s="73">
        <f t="shared" si="6"/>
        <v>10130.500000000025</v>
      </c>
      <c r="Q243"/>
    </row>
    <row r="244" spans="2:30" x14ac:dyDescent="0.3">
      <c r="Q244"/>
    </row>
    <row r="245" spans="2:30" x14ac:dyDescent="0.3">
      <c r="M245" s="65"/>
      <c r="N245" s="65"/>
      <c r="O245" s="65"/>
      <c r="P245" s="65"/>
      <c r="Q245"/>
    </row>
    <row r="246" spans="2:30" x14ac:dyDescent="0.3">
      <c r="N246"/>
      <c r="O246"/>
      <c r="P246"/>
      <c r="Q246"/>
    </row>
    <row r="247" spans="2:30" hidden="1" x14ac:dyDescent="0.3">
      <c r="N247"/>
      <c r="O247"/>
      <c r="P247"/>
      <c r="Q247"/>
      <c r="AD247" t="s">
        <v>510</v>
      </c>
    </row>
    <row r="248" spans="2:30" hidden="1" x14ac:dyDescent="0.3">
      <c r="N248"/>
      <c r="O248"/>
      <c r="P248"/>
      <c r="Q248"/>
      <c r="S248" t="e">
        <f t="shared" ref="S248:AC263" si="7">VLOOKUP($E253,$C$4:$P$240,12,FALSE)</f>
        <v>#N/A</v>
      </c>
      <c r="T248" t="e">
        <f t="shared" si="7"/>
        <v>#N/A</v>
      </c>
      <c r="U248" t="e">
        <f t="shared" si="7"/>
        <v>#N/A</v>
      </c>
      <c r="V248" t="e">
        <f t="shared" si="7"/>
        <v>#N/A</v>
      </c>
      <c r="W248" t="e">
        <f t="shared" si="7"/>
        <v>#N/A</v>
      </c>
      <c r="X248" t="e">
        <f t="shared" si="7"/>
        <v>#N/A</v>
      </c>
      <c r="Y248" t="e">
        <f t="shared" si="7"/>
        <v>#N/A</v>
      </c>
      <c r="Z248" t="e">
        <f t="shared" si="7"/>
        <v>#N/A</v>
      </c>
      <c r="AA248" t="e">
        <f t="shared" si="7"/>
        <v>#N/A</v>
      </c>
      <c r="AB248" t="e">
        <f t="shared" si="7"/>
        <v>#N/A</v>
      </c>
      <c r="AC248" t="e">
        <f t="shared" si="7"/>
        <v>#N/A</v>
      </c>
      <c r="AD248" t="e">
        <f t="shared" ref="AD248:AD266" si="8">VLOOKUP($E253,$C$4:$P$240,14,FALSE)</f>
        <v>#N/A</v>
      </c>
    </row>
    <row r="249" spans="2:30" ht="20.399999999999999" hidden="1" x14ac:dyDescent="0.35">
      <c r="M249" s="74">
        <f>K243/J243</f>
        <v>0.98555044430316108</v>
      </c>
      <c r="N249"/>
      <c r="O249"/>
      <c r="P249"/>
      <c r="Q249"/>
      <c r="S249" t="e">
        <f t="shared" si="7"/>
        <v>#N/A</v>
      </c>
      <c r="T249" t="e">
        <f t="shared" si="7"/>
        <v>#N/A</v>
      </c>
      <c r="U249" t="e">
        <f t="shared" si="7"/>
        <v>#N/A</v>
      </c>
      <c r="V249" t="e">
        <f t="shared" si="7"/>
        <v>#N/A</v>
      </c>
      <c r="W249" t="e">
        <f t="shared" si="7"/>
        <v>#N/A</v>
      </c>
      <c r="X249" t="e">
        <f t="shared" si="7"/>
        <v>#N/A</v>
      </c>
      <c r="Y249" t="e">
        <f t="shared" si="7"/>
        <v>#N/A</v>
      </c>
      <c r="Z249" t="e">
        <f t="shared" si="7"/>
        <v>#N/A</v>
      </c>
      <c r="AA249" t="e">
        <f t="shared" si="7"/>
        <v>#N/A</v>
      </c>
      <c r="AB249" t="e">
        <f t="shared" si="7"/>
        <v>#N/A</v>
      </c>
      <c r="AC249" t="e">
        <f t="shared" si="7"/>
        <v>#N/A</v>
      </c>
      <c r="AD249" t="e">
        <f t="shared" si="8"/>
        <v>#N/A</v>
      </c>
    </row>
    <row r="250" spans="2:30" hidden="1" x14ac:dyDescent="0.3">
      <c r="N250"/>
      <c r="O250"/>
      <c r="P250"/>
      <c r="Q250"/>
      <c r="S250" t="e">
        <f t="shared" si="7"/>
        <v>#N/A</v>
      </c>
      <c r="T250" t="e">
        <f t="shared" si="7"/>
        <v>#N/A</v>
      </c>
      <c r="U250" t="e">
        <f t="shared" si="7"/>
        <v>#N/A</v>
      </c>
      <c r="V250" t="e">
        <f t="shared" si="7"/>
        <v>#N/A</v>
      </c>
      <c r="W250" t="e">
        <f t="shared" si="7"/>
        <v>#N/A</v>
      </c>
      <c r="X250" t="e">
        <f t="shared" si="7"/>
        <v>#N/A</v>
      </c>
      <c r="Y250" t="e">
        <f t="shared" si="7"/>
        <v>#N/A</v>
      </c>
      <c r="Z250" t="e">
        <f t="shared" si="7"/>
        <v>#N/A</v>
      </c>
      <c r="AA250" t="e">
        <f t="shared" si="7"/>
        <v>#N/A</v>
      </c>
      <c r="AB250" t="e">
        <f t="shared" si="7"/>
        <v>#N/A</v>
      </c>
      <c r="AC250" t="e">
        <f t="shared" si="7"/>
        <v>#N/A</v>
      </c>
      <c r="AD250" t="e">
        <f t="shared" si="8"/>
        <v>#N/A</v>
      </c>
    </row>
    <row r="251" spans="2:30" hidden="1" x14ac:dyDescent="0.3">
      <c r="N251"/>
      <c r="O251"/>
      <c r="P251"/>
      <c r="Q251"/>
      <c r="S251" t="e">
        <f t="shared" si="7"/>
        <v>#N/A</v>
      </c>
      <c r="T251" t="e">
        <f t="shared" si="7"/>
        <v>#N/A</v>
      </c>
      <c r="U251" t="e">
        <f t="shared" si="7"/>
        <v>#N/A</v>
      </c>
      <c r="V251" t="e">
        <f t="shared" si="7"/>
        <v>#N/A</v>
      </c>
      <c r="W251" t="e">
        <f t="shared" si="7"/>
        <v>#N/A</v>
      </c>
      <c r="X251" t="e">
        <f t="shared" si="7"/>
        <v>#N/A</v>
      </c>
      <c r="Y251" t="e">
        <f t="shared" si="7"/>
        <v>#N/A</v>
      </c>
      <c r="Z251" t="e">
        <f t="shared" si="7"/>
        <v>#N/A</v>
      </c>
      <c r="AA251" t="e">
        <f t="shared" si="7"/>
        <v>#N/A</v>
      </c>
      <c r="AB251" t="e">
        <f t="shared" si="7"/>
        <v>#N/A</v>
      </c>
      <c r="AC251" t="e">
        <f t="shared" si="7"/>
        <v>#N/A</v>
      </c>
      <c r="AD251" t="e">
        <f t="shared" si="8"/>
        <v>#N/A</v>
      </c>
    </row>
    <row r="252" spans="2:30" hidden="1" x14ac:dyDescent="0.3">
      <c r="B252" t="s">
        <v>511</v>
      </c>
      <c r="C252" t="s">
        <v>512</v>
      </c>
      <c r="D252" t="s">
        <v>513</v>
      </c>
      <c r="F252" t="s">
        <v>30</v>
      </c>
      <c r="G252" t="s">
        <v>31</v>
      </c>
      <c r="H252" t="s">
        <v>514</v>
      </c>
      <c r="I252" t="s">
        <v>515</v>
      </c>
      <c r="J252" s="38" t="s">
        <v>516</v>
      </c>
      <c r="K252" s="38" t="s">
        <v>34</v>
      </c>
      <c r="M252" t="s">
        <v>517</v>
      </c>
      <c r="N252" t="s">
        <v>5</v>
      </c>
      <c r="O252"/>
      <c r="P252"/>
      <c r="Q252"/>
      <c r="S252" t="e">
        <f t="shared" si="7"/>
        <v>#N/A</v>
      </c>
      <c r="T252" t="e">
        <f t="shared" si="7"/>
        <v>#N/A</v>
      </c>
      <c r="U252" t="e">
        <f t="shared" si="7"/>
        <v>#N/A</v>
      </c>
      <c r="V252" t="e">
        <f t="shared" si="7"/>
        <v>#N/A</v>
      </c>
      <c r="W252" t="e">
        <f t="shared" si="7"/>
        <v>#N/A</v>
      </c>
      <c r="X252" t="e">
        <f t="shared" si="7"/>
        <v>#N/A</v>
      </c>
      <c r="Y252" t="e">
        <f t="shared" si="7"/>
        <v>#N/A</v>
      </c>
      <c r="Z252" t="e">
        <f t="shared" si="7"/>
        <v>#N/A</v>
      </c>
      <c r="AA252" t="e">
        <f t="shared" si="7"/>
        <v>#N/A</v>
      </c>
      <c r="AB252" t="e">
        <f t="shared" si="7"/>
        <v>#N/A</v>
      </c>
      <c r="AC252" t="e">
        <f t="shared" si="7"/>
        <v>#N/A</v>
      </c>
      <c r="AD252" t="e">
        <f t="shared" si="8"/>
        <v>#N/A</v>
      </c>
    </row>
    <row r="253" spans="2:30" hidden="1" x14ac:dyDescent="0.3">
      <c r="B253">
        <v>1</v>
      </c>
      <c r="C253">
        <v>231</v>
      </c>
      <c r="D253" t="s">
        <v>518</v>
      </c>
      <c r="E253" t="s">
        <v>519</v>
      </c>
      <c r="F253" s="75">
        <v>304</v>
      </c>
      <c r="G253" t="s">
        <v>41</v>
      </c>
      <c r="H253">
        <v>0.7</v>
      </c>
      <c r="I253">
        <v>765</v>
      </c>
      <c r="J253" s="38">
        <v>6.04</v>
      </c>
      <c r="K253" s="38">
        <v>5.6950000000000003</v>
      </c>
      <c r="M253">
        <v>345</v>
      </c>
      <c r="N253">
        <v>0</v>
      </c>
      <c r="O253"/>
      <c r="P253">
        <v>0</v>
      </c>
      <c r="Q253"/>
      <c r="S253" t="e">
        <f t="shared" si="7"/>
        <v>#N/A</v>
      </c>
      <c r="T253" t="e">
        <f t="shared" si="7"/>
        <v>#N/A</v>
      </c>
      <c r="U253" t="e">
        <f t="shared" si="7"/>
        <v>#N/A</v>
      </c>
      <c r="V253" t="e">
        <f t="shared" si="7"/>
        <v>#N/A</v>
      </c>
      <c r="W253" t="e">
        <f t="shared" si="7"/>
        <v>#N/A</v>
      </c>
      <c r="X253" t="e">
        <f t="shared" si="7"/>
        <v>#N/A</v>
      </c>
      <c r="Y253" t="e">
        <f t="shared" si="7"/>
        <v>#N/A</v>
      </c>
      <c r="Z253" t="e">
        <f t="shared" si="7"/>
        <v>#N/A</v>
      </c>
      <c r="AA253" t="e">
        <f t="shared" si="7"/>
        <v>#N/A</v>
      </c>
      <c r="AB253" t="e">
        <f t="shared" si="7"/>
        <v>#N/A</v>
      </c>
      <c r="AC253" t="e">
        <f t="shared" si="7"/>
        <v>#N/A</v>
      </c>
      <c r="AD253" t="e">
        <f t="shared" si="8"/>
        <v>#N/A</v>
      </c>
    </row>
    <row r="254" spans="2:30" hidden="1" x14ac:dyDescent="0.3">
      <c r="B254">
        <v>2</v>
      </c>
      <c r="C254">
        <v>261</v>
      </c>
      <c r="D254" t="s">
        <v>520</v>
      </c>
      <c r="E254" t="s">
        <v>521</v>
      </c>
      <c r="F254" t="s">
        <v>16</v>
      </c>
      <c r="G254" t="s">
        <v>41</v>
      </c>
      <c r="H254">
        <v>2.15</v>
      </c>
      <c r="I254">
        <v>640</v>
      </c>
      <c r="J254" s="38">
        <v>10.475</v>
      </c>
      <c r="K254" s="38">
        <v>10.23</v>
      </c>
      <c r="M254">
        <v>125</v>
      </c>
      <c r="N254">
        <v>100</v>
      </c>
      <c r="O254"/>
      <c r="P254">
        <v>100</v>
      </c>
      <c r="Q254"/>
      <c r="S254" t="e">
        <f t="shared" si="7"/>
        <v>#N/A</v>
      </c>
      <c r="T254" t="e">
        <f t="shared" si="7"/>
        <v>#N/A</v>
      </c>
      <c r="U254" t="e">
        <f t="shared" si="7"/>
        <v>#N/A</v>
      </c>
      <c r="V254" t="e">
        <f t="shared" si="7"/>
        <v>#N/A</v>
      </c>
      <c r="W254" t="e">
        <f t="shared" si="7"/>
        <v>#N/A</v>
      </c>
      <c r="X254" t="e">
        <f t="shared" si="7"/>
        <v>#N/A</v>
      </c>
      <c r="Y254" t="e">
        <f t="shared" si="7"/>
        <v>#N/A</v>
      </c>
      <c r="Z254" t="e">
        <f t="shared" si="7"/>
        <v>#N/A</v>
      </c>
      <c r="AA254" t="e">
        <f t="shared" si="7"/>
        <v>#N/A</v>
      </c>
      <c r="AB254" t="e">
        <f t="shared" si="7"/>
        <v>#N/A</v>
      </c>
      <c r="AC254" t="e">
        <f t="shared" si="7"/>
        <v>#N/A</v>
      </c>
      <c r="AD254" t="e">
        <f t="shared" si="8"/>
        <v>#N/A</v>
      </c>
    </row>
    <row r="255" spans="2:30" hidden="1" x14ac:dyDescent="0.3">
      <c r="B255">
        <v>3</v>
      </c>
      <c r="C255">
        <v>261</v>
      </c>
      <c r="D255" t="s">
        <v>522</v>
      </c>
      <c r="E255" t="s">
        <v>523</v>
      </c>
      <c r="F255" t="s">
        <v>16</v>
      </c>
      <c r="G255" t="s">
        <v>41</v>
      </c>
      <c r="H255">
        <v>2.15</v>
      </c>
      <c r="I255">
        <v>640</v>
      </c>
      <c r="J255" s="38">
        <v>10.48</v>
      </c>
      <c r="K255" s="38">
        <v>10.365</v>
      </c>
      <c r="M255">
        <v>0</v>
      </c>
      <c r="N255">
        <v>110</v>
      </c>
      <c r="O255"/>
      <c r="P255">
        <v>110</v>
      </c>
      <c r="Q255"/>
      <c r="S255" t="e">
        <f t="shared" si="7"/>
        <v>#N/A</v>
      </c>
      <c r="T255" t="e">
        <f t="shared" si="7"/>
        <v>#N/A</v>
      </c>
      <c r="U255" t="e">
        <f t="shared" si="7"/>
        <v>#N/A</v>
      </c>
      <c r="V255" t="e">
        <f t="shared" si="7"/>
        <v>#N/A</v>
      </c>
      <c r="W255" t="e">
        <f t="shared" si="7"/>
        <v>#N/A</v>
      </c>
      <c r="X255" t="e">
        <f t="shared" si="7"/>
        <v>#N/A</v>
      </c>
      <c r="Y255" t="e">
        <f t="shared" si="7"/>
        <v>#N/A</v>
      </c>
      <c r="Z255" t="e">
        <f t="shared" si="7"/>
        <v>#N/A</v>
      </c>
      <c r="AA255" t="e">
        <f t="shared" si="7"/>
        <v>#N/A</v>
      </c>
      <c r="AB255" t="e">
        <f t="shared" si="7"/>
        <v>#N/A</v>
      </c>
      <c r="AC255" t="e">
        <f t="shared" si="7"/>
        <v>#N/A</v>
      </c>
      <c r="AD255" t="e">
        <f t="shared" si="8"/>
        <v>#N/A</v>
      </c>
    </row>
    <row r="256" spans="2:30" hidden="1" x14ac:dyDescent="0.3">
      <c r="B256">
        <v>4</v>
      </c>
      <c r="C256">
        <v>261</v>
      </c>
      <c r="D256" t="s">
        <v>524</v>
      </c>
      <c r="E256" t="s">
        <v>525</v>
      </c>
      <c r="F256" t="s">
        <v>16</v>
      </c>
      <c r="G256" t="s">
        <v>41</v>
      </c>
      <c r="H256">
        <v>2.16</v>
      </c>
      <c r="I256">
        <v>640</v>
      </c>
      <c r="K256" s="38">
        <v>5.0350000000000001</v>
      </c>
      <c r="M256">
        <v>175</v>
      </c>
      <c r="N256">
        <v>10</v>
      </c>
      <c r="O256"/>
      <c r="P256">
        <v>10</v>
      </c>
      <c r="Q256"/>
      <c r="S256" t="e">
        <f t="shared" si="7"/>
        <v>#N/A</v>
      </c>
      <c r="T256" t="e">
        <f t="shared" si="7"/>
        <v>#N/A</v>
      </c>
      <c r="U256" t="e">
        <f t="shared" si="7"/>
        <v>#N/A</v>
      </c>
      <c r="V256" t="e">
        <f t="shared" si="7"/>
        <v>#N/A</v>
      </c>
      <c r="W256" t="e">
        <f t="shared" si="7"/>
        <v>#N/A</v>
      </c>
      <c r="X256" t="e">
        <f t="shared" si="7"/>
        <v>#N/A</v>
      </c>
      <c r="Y256" t="e">
        <f t="shared" si="7"/>
        <v>#N/A</v>
      </c>
      <c r="Z256" t="e">
        <f t="shared" si="7"/>
        <v>#N/A</v>
      </c>
      <c r="AA256" t="e">
        <f t="shared" si="7"/>
        <v>#N/A</v>
      </c>
      <c r="AB256" t="e">
        <f t="shared" si="7"/>
        <v>#N/A</v>
      </c>
      <c r="AC256" t="e">
        <f t="shared" si="7"/>
        <v>#N/A</v>
      </c>
      <c r="AD256" t="e">
        <f t="shared" si="8"/>
        <v>#N/A</v>
      </c>
    </row>
    <row r="257" spans="2:30" hidden="1" x14ac:dyDescent="0.3">
      <c r="B257">
        <v>5</v>
      </c>
      <c r="C257">
        <v>261</v>
      </c>
      <c r="D257" t="s">
        <v>526</v>
      </c>
      <c r="E257" t="s">
        <v>525</v>
      </c>
      <c r="F257" t="s">
        <v>16</v>
      </c>
      <c r="G257" t="s">
        <v>41</v>
      </c>
      <c r="H257">
        <v>2.16</v>
      </c>
      <c r="I257">
        <v>640</v>
      </c>
      <c r="J257" s="38">
        <v>5.36</v>
      </c>
      <c r="K257" s="38">
        <v>5.35</v>
      </c>
      <c r="M257">
        <v>175</v>
      </c>
      <c r="N257">
        <v>10</v>
      </c>
      <c r="O257"/>
      <c r="P257">
        <v>10</v>
      </c>
      <c r="Q257"/>
      <c r="S257" t="e">
        <f t="shared" si="7"/>
        <v>#N/A</v>
      </c>
      <c r="T257" t="e">
        <f t="shared" si="7"/>
        <v>#N/A</v>
      </c>
      <c r="U257" t="e">
        <f t="shared" si="7"/>
        <v>#N/A</v>
      </c>
      <c r="V257" t="e">
        <f t="shared" si="7"/>
        <v>#N/A</v>
      </c>
      <c r="W257" t="e">
        <f t="shared" si="7"/>
        <v>#N/A</v>
      </c>
      <c r="X257" t="e">
        <f t="shared" si="7"/>
        <v>#N/A</v>
      </c>
      <c r="Y257" t="e">
        <f t="shared" si="7"/>
        <v>#N/A</v>
      </c>
      <c r="Z257" t="e">
        <f t="shared" si="7"/>
        <v>#N/A</v>
      </c>
      <c r="AA257" t="e">
        <f t="shared" si="7"/>
        <v>#N/A</v>
      </c>
      <c r="AB257" t="e">
        <f t="shared" si="7"/>
        <v>#N/A</v>
      </c>
      <c r="AC257" t="e">
        <f t="shared" si="7"/>
        <v>#N/A</v>
      </c>
      <c r="AD257" t="e">
        <f t="shared" si="8"/>
        <v>#N/A</v>
      </c>
    </row>
    <row r="258" spans="2:30" hidden="1" x14ac:dyDescent="0.3">
      <c r="B258">
        <v>6</v>
      </c>
      <c r="C258">
        <v>144</v>
      </c>
      <c r="D258" t="s">
        <v>527</v>
      </c>
      <c r="E258" t="s">
        <v>528</v>
      </c>
      <c r="F258" t="s">
        <v>19</v>
      </c>
      <c r="G258" t="s">
        <v>41</v>
      </c>
      <c r="H258">
        <v>0.63</v>
      </c>
      <c r="I258">
        <v>717</v>
      </c>
      <c r="J258" s="38">
        <v>5.5949999999999998</v>
      </c>
      <c r="K258" s="38">
        <v>5.4950000000000001</v>
      </c>
      <c r="M258">
        <v>105</v>
      </c>
      <c r="N258">
        <v>5</v>
      </c>
      <c r="O258"/>
      <c r="P258">
        <v>5</v>
      </c>
      <c r="Q258"/>
      <c r="S258" t="e">
        <f t="shared" si="7"/>
        <v>#N/A</v>
      </c>
      <c r="T258" t="e">
        <f t="shared" si="7"/>
        <v>#N/A</v>
      </c>
      <c r="U258" t="e">
        <f t="shared" si="7"/>
        <v>#N/A</v>
      </c>
      <c r="V258" t="e">
        <f t="shared" si="7"/>
        <v>#N/A</v>
      </c>
      <c r="W258" t="e">
        <f t="shared" si="7"/>
        <v>#N/A</v>
      </c>
      <c r="X258" t="e">
        <f t="shared" si="7"/>
        <v>#N/A</v>
      </c>
      <c r="Y258" t="e">
        <f t="shared" si="7"/>
        <v>#N/A</v>
      </c>
      <c r="Z258" t="e">
        <f t="shared" si="7"/>
        <v>#N/A</v>
      </c>
      <c r="AA258" t="e">
        <f t="shared" si="7"/>
        <v>#N/A</v>
      </c>
      <c r="AB258" t="e">
        <f t="shared" si="7"/>
        <v>#N/A</v>
      </c>
      <c r="AC258" t="e">
        <f t="shared" si="7"/>
        <v>#N/A</v>
      </c>
      <c r="AD258" t="e">
        <f t="shared" si="8"/>
        <v>#N/A</v>
      </c>
    </row>
    <row r="259" spans="2:30" hidden="1" x14ac:dyDescent="0.3">
      <c r="B259">
        <v>7</v>
      </c>
      <c r="C259">
        <v>144</v>
      </c>
      <c r="D259" t="s">
        <v>529</v>
      </c>
      <c r="E259" t="s">
        <v>528</v>
      </c>
      <c r="F259" t="s">
        <v>19</v>
      </c>
      <c r="G259" t="s">
        <v>41</v>
      </c>
      <c r="H259">
        <v>0.63</v>
      </c>
      <c r="I259">
        <v>717</v>
      </c>
      <c r="J259" s="38">
        <v>5.79</v>
      </c>
      <c r="K259" s="38">
        <v>5.6749999999999998</v>
      </c>
      <c r="M259">
        <v>105</v>
      </c>
      <c r="N259">
        <v>5</v>
      </c>
      <c r="O259"/>
      <c r="P259">
        <v>5</v>
      </c>
      <c r="Q259"/>
      <c r="S259" t="e">
        <f t="shared" si="7"/>
        <v>#N/A</v>
      </c>
      <c r="T259" t="e">
        <f t="shared" si="7"/>
        <v>#N/A</v>
      </c>
      <c r="U259" t="e">
        <f t="shared" si="7"/>
        <v>#N/A</v>
      </c>
      <c r="V259" t="e">
        <f t="shared" si="7"/>
        <v>#N/A</v>
      </c>
      <c r="W259" t="e">
        <f t="shared" si="7"/>
        <v>#N/A</v>
      </c>
      <c r="X259" t="e">
        <f t="shared" si="7"/>
        <v>#N/A</v>
      </c>
      <c r="Y259" t="e">
        <f t="shared" si="7"/>
        <v>#N/A</v>
      </c>
      <c r="Z259" t="e">
        <f t="shared" si="7"/>
        <v>#N/A</v>
      </c>
      <c r="AA259" t="e">
        <f t="shared" si="7"/>
        <v>#N/A</v>
      </c>
      <c r="AB259" t="e">
        <f t="shared" si="7"/>
        <v>#N/A</v>
      </c>
      <c r="AC259" t="e">
        <f t="shared" si="7"/>
        <v>#N/A</v>
      </c>
      <c r="AD259" t="e">
        <f t="shared" si="8"/>
        <v>#N/A</v>
      </c>
    </row>
    <row r="260" spans="2:30" hidden="1" x14ac:dyDescent="0.3">
      <c r="B260">
        <v>8</v>
      </c>
      <c r="C260">
        <v>144</v>
      </c>
      <c r="D260" t="s">
        <v>530</v>
      </c>
      <c r="E260" t="s">
        <v>531</v>
      </c>
      <c r="F260" t="s">
        <v>19</v>
      </c>
      <c r="G260" t="s">
        <v>41</v>
      </c>
      <c r="H260">
        <v>0.63</v>
      </c>
      <c r="I260">
        <v>717</v>
      </c>
      <c r="J260" s="38">
        <v>11.315</v>
      </c>
      <c r="K260" s="38">
        <v>11.125</v>
      </c>
      <c r="M260">
        <v>135</v>
      </c>
      <c r="N260">
        <v>55</v>
      </c>
      <c r="O260"/>
      <c r="P260">
        <v>55</v>
      </c>
      <c r="Q260"/>
      <c r="S260" t="e">
        <f t="shared" si="7"/>
        <v>#N/A</v>
      </c>
      <c r="T260" t="e">
        <f t="shared" si="7"/>
        <v>#N/A</v>
      </c>
      <c r="U260" t="e">
        <f t="shared" si="7"/>
        <v>#N/A</v>
      </c>
      <c r="V260" t="e">
        <f t="shared" si="7"/>
        <v>#N/A</v>
      </c>
      <c r="W260" t="e">
        <f t="shared" si="7"/>
        <v>#N/A</v>
      </c>
      <c r="X260" t="e">
        <f t="shared" si="7"/>
        <v>#N/A</v>
      </c>
      <c r="Y260" t="e">
        <f t="shared" si="7"/>
        <v>#N/A</v>
      </c>
      <c r="Z260" t="e">
        <f t="shared" si="7"/>
        <v>#N/A</v>
      </c>
      <c r="AA260" t="e">
        <f t="shared" si="7"/>
        <v>#N/A</v>
      </c>
      <c r="AB260" t="e">
        <f t="shared" si="7"/>
        <v>#N/A</v>
      </c>
      <c r="AC260" t="e">
        <f t="shared" si="7"/>
        <v>#N/A</v>
      </c>
      <c r="AD260" t="e">
        <f t="shared" si="8"/>
        <v>#N/A</v>
      </c>
    </row>
    <row r="261" spans="2:30" hidden="1" x14ac:dyDescent="0.3">
      <c r="B261">
        <v>9</v>
      </c>
      <c r="C261">
        <v>144</v>
      </c>
      <c r="D261" t="s">
        <v>532</v>
      </c>
      <c r="E261" t="s">
        <v>533</v>
      </c>
      <c r="F261" t="s">
        <v>19</v>
      </c>
      <c r="G261" t="s">
        <v>41</v>
      </c>
      <c r="H261">
        <v>0.63</v>
      </c>
      <c r="I261">
        <v>717</v>
      </c>
      <c r="J261" s="38">
        <v>5.625</v>
      </c>
      <c r="K261" s="38">
        <v>5.53</v>
      </c>
      <c r="M261">
        <v>0</v>
      </c>
      <c r="N261">
        <v>95</v>
      </c>
      <c r="O261"/>
      <c r="P261">
        <v>95</v>
      </c>
      <c r="Q261"/>
      <c r="S261" t="e">
        <f t="shared" si="7"/>
        <v>#N/A</v>
      </c>
      <c r="T261" t="e">
        <f t="shared" si="7"/>
        <v>#N/A</v>
      </c>
      <c r="U261" t="e">
        <f t="shared" si="7"/>
        <v>#N/A</v>
      </c>
      <c r="V261" t="e">
        <f t="shared" si="7"/>
        <v>#N/A</v>
      </c>
      <c r="W261" t="e">
        <f t="shared" si="7"/>
        <v>#N/A</v>
      </c>
      <c r="X261" t="e">
        <f t="shared" si="7"/>
        <v>#N/A</v>
      </c>
      <c r="Y261" t="e">
        <f t="shared" si="7"/>
        <v>#N/A</v>
      </c>
      <c r="Z261" t="e">
        <f t="shared" si="7"/>
        <v>#N/A</v>
      </c>
      <c r="AA261" t="e">
        <f t="shared" si="7"/>
        <v>#N/A</v>
      </c>
      <c r="AB261" t="e">
        <f t="shared" si="7"/>
        <v>#N/A</v>
      </c>
      <c r="AC261" t="e">
        <f t="shared" si="7"/>
        <v>#N/A</v>
      </c>
      <c r="AD261" t="e">
        <f t="shared" si="8"/>
        <v>#N/A</v>
      </c>
    </row>
    <row r="262" spans="2:30" hidden="1" x14ac:dyDescent="0.3">
      <c r="B262">
        <v>10</v>
      </c>
      <c r="C262">
        <v>143</v>
      </c>
      <c r="D262" t="s">
        <v>534</v>
      </c>
      <c r="E262" t="s">
        <v>535</v>
      </c>
      <c r="F262" t="s">
        <v>19</v>
      </c>
      <c r="G262" t="s">
        <v>41</v>
      </c>
      <c r="H262">
        <v>0.76</v>
      </c>
      <c r="I262">
        <v>717</v>
      </c>
      <c r="J262" s="38">
        <v>11.34</v>
      </c>
      <c r="K262" s="38">
        <v>11.23</v>
      </c>
      <c r="M262">
        <v>0</v>
      </c>
      <c r="N262">
        <v>130</v>
      </c>
      <c r="O262"/>
      <c r="P262">
        <v>130</v>
      </c>
      <c r="Q262"/>
      <c r="S262" t="e">
        <f t="shared" si="7"/>
        <v>#N/A</v>
      </c>
      <c r="T262" t="e">
        <f t="shared" si="7"/>
        <v>#N/A</v>
      </c>
      <c r="U262" t="e">
        <f t="shared" si="7"/>
        <v>#N/A</v>
      </c>
      <c r="V262" t="e">
        <f t="shared" si="7"/>
        <v>#N/A</v>
      </c>
      <c r="W262" t="e">
        <f t="shared" si="7"/>
        <v>#N/A</v>
      </c>
      <c r="X262" t="e">
        <f t="shared" si="7"/>
        <v>#N/A</v>
      </c>
      <c r="Y262" t="e">
        <f t="shared" si="7"/>
        <v>#N/A</v>
      </c>
      <c r="Z262" t="e">
        <f t="shared" si="7"/>
        <v>#N/A</v>
      </c>
      <c r="AA262" t="e">
        <f t="shared" si="7"/>
        <v>#N/A</v>
      </c>
      <c r="AB262" t="e">
        <f t="shared" si="7"/>
        <v>#N/A</v>
      </c>
      <c r="AC262" t="e">
        <f t="shared" si="7"/>
        <v>#N/A</v>
      </c>
      <c r="AD262" t="e">
        <f t="shared" si="8"/>
        <v>#N/A</v>
      </c>
    </row>
    <row r="263" spans="2:30" hidden="1" x14ac:dyDescent="0.3">
      <c r="B263">
        <v>11</v>
      </c>
      <c r="C263">
        <v>144</v>
      </c>
      <c r="D263" t="s">
        <v>536</v>
      </c>
      <c r="E263" t="s">
        <v>537</v>
      </c>
      <c r="F263" t="s">
        <v>19</v>
      </c>
      <c r="G263" t="s">
        <v>41</v>
      </c>
      <c r="H263">
        <v>0.78</v>
      </c>
      <c r="I263">
        <v>717</v>
      </c>
      <c r="J263" s="38">
        <v>8.2200000000000006</v>
      </c>
      <c r="K263" s="38">
        <v>8.09</v>
      </c>
      <c r="M263">
        <v>0</v>
      </c>
      <c r="N263">
        <v>130</v>
      </c>
      <c r="O263"/>
      <c r="P263">
        <v>130</v>
      </c>
      <c r="Q263"/>
      <c r="S263" t="e">
        <f t="shared" si="7"/>
        <v>#N/A</v>
      </c>
      <c r="T263" t="e">
        <f t="shared" si="7"/>
        <v>#N/A</v>
      </c>
      <c r="U263" t="e">
        <f t="shared" si="7"/>
        <v>#N/A</v>
      </c>
      <c r="V263" t="e">
        <f t="shared" si="7"/>
        <v>#N/A</v>
      </c>
      <c r="W263" t="e">
        <f t="shared" si="7"/>
        <v>#N/A</v>
      </c>
      <c r="X263" t="e">
        <f t="shared" si="7"/>
        <v>#N/A</v>
      </c>
      <c r="Y263" t="e">
        <f t="shared" si="7"/>
        <v>#N/A</v>
      </c>
      <c r="Z263" t="e">
        <f t="shared" si="7"/>
        <v>#N/A</v>
      </c>
      <c r="AA263" t="e">
        <f t="shared" si="7"/>
        <v>#N/A</v>
      </c>
      <c r="AB263" t="e">
        <f t="shared" si="7"/>
        <v>#N/A</v>
      </c>
      <c r="AC263" t="e">
        <f t="shared" si="7"/>
        <v>#N/A</v>
      </c>
      <c r="AD263" t="e">
        <f t="shared" si="8"/>
        <v>#N/A</v>
      </c>
    </row>
    <row r="264" spans="2:30" hidden="1" x14ac:dyDescent="0.3">
      <c r="B264">
        <v>12</v>
      </c>
      <c r="C264">
        <v>120</v>
      </c>
      <c r="D264" t="s">
        <v>538</v>
      </c>
      <c r="E264" t="s">
        <v>539</v>
      </c>
      <c r="F264" t="s">
        <v>19</v>
      </c>
      <c r="G264" t="s">
        <v>41</v>
      </c>
      <c r="H264">
        <v>0.8</v>
      </c>
      <c r="I264">
        <v>582</v>
      </c>
      <c r="J264" s="38">
        <v>9.1050000000000004</v>
      </c>
      <c r="K264" s="38">
        <v>9.0500000000000007</v>
      </c>
      <c r="M264">
        <v>0</v>
      </c>
      <c r="N264">
        <v>55</v>
      </c>
      <c r="O264"/>
      <c r="P264">
        <v>55</v>
      </c>
      <c r="Q264"/>
      <c r="S264" t="e">
        <f t="shared" ref="S264:AC266" si="9">VLOOKUP($E269,$C$4:$P$240,12,FALSE)</f>
        <v>#N/A</v>
      </c>
      <c r="T264" t="e">
        <f t="shared" si="9"/>
        <v>#N/A</v>
      </c>
      <c r="U264" t="e">
        <f t="shared" si="9"/>
        <v>#N/A</v>
      </c>
      <c r="V264" t="e">
        <f t="shared" si="9"/>
        <v>#N/A</v>
      </c>
      <c r="W264" t="e">
        <f t="shared" si="9"/>
        <v>#N/A</v>
      </c>
      <c r="X264" t="e">
        <f t="shared" si="9"/>
        <v>#N/A</v>
      </c>
      <c r="Y264" t="e">
        <f t="shared" si="9"/>
        <v>#N/A</v>
      </c>
      <c r="Z264" t="e">
        <f t="shared" si="9"/>
        <v>#N/A</v>
      </c>
      <c r="AA264" t="e">
        <f t="shared" si="9"/>
        <v>#N/A</v>
      </c>
      <c r="AB264" t="e">
        <f t="shared" si="9"/>
        <v>#N/A</v>
      </c>
      <c r="AC264" t="e">
        <f t="shared" si="9"/>
        <v>#N/A</v>
      </c>
      <c r="AD264" t="e">
        <f t="shared" si="8"/>
        <v>#N/A</v>
      </c>
    </row>
    <row r="265" spans="2:30" hidden="1" x14ac:dyDescent="0.3">
      <c r="B265">
        <v>13</v>
      </c>
      <c r="C265">
        <v>258</v>
      </c>
      <c r="D265" t="s">
        <v>540</v>
      </c>
      <c r="E265" t="s">
        <v>541</v>
      </c>
      <c r="F265" t="s">
        <v>18</v>
      </c>
      <c r="G265" t="s">
        <v>41</v>
      </c>
      <c r="H265">
        <v>0.8</v>
      </c>
      <c r="I265">
        <v>630</v>
      </c>
      <c r="J265" s="38">
        <v>10.345000000000001</v>
      </c>
      <c r="K265" s="38">
        <v>10.120000000000001</v>
      </c>
      <c r="M265">
        <v>110</v>
      </c>
      <c r="N265">
        <v>75</v>
      </c>
      <c r="O265"/>
      <c r="P265">
        <v>75</v>
      </c>
      <c r="Q265"/>
      <c r="S265" t="e">
        <f t="shared" si="9"/>
        <v>#N/A</v>
      </c>
      <c r="T265" t="e">
        <f t="shared" si="9"/>
        <v>#N/A</v>
      </c>
      <c r="U265" t="e">
        <f t="shared" si="9"/>
        <v>#N/A</v>
      </c>
      <c r="V265" t="e">
        <f t="shared" si="9"/>
        <v>#N/A</v>
      </c>
      <c r="W265" t="e">
        <f t="shared" si="9"/>
        <v>#N/A</v>
      </c>
      <c r="X265" t="e">
        <f t="shared" si="9"/>
        <v>#N/A</v>
      </c>
      <c r="Y265" t="e">
        <f t="shared" si="9"/>
        <v>#N/A</v>
      </c>
      <c r="Z265" t="e">
        <f t="shared" si="9"/>
        <v>#N/A</v>
      </c>
      <c r="AA265" t="e">
        <f t="shared" si="9"/>
        <v>#N/A</v>
      </c>
      <c r="AB265" t="e">
        <f t="shared" si="9"/>
        <v>#N/A</v>
      </c>
      <c r="AC265" t="e">
        <f t="shared" si="9"/>
        <v>#N/A</v>
      </c>
      <c r="AD265" t="e">
        <f t="shared" si="8"/>
        <v>#N/A</v>
      </c>
    </row>
    <row r="266" spans="2:30" hidden="1" x14ac:dyDescent="0.3">
      <c r="B266">
        <v>14</v>
      </c>
      <c r="C266">
        <v>258</v>
      </c>
      <c r="D266" t="s">
        <v>542</v>
      </c>
      <c r="E266" t="s">
        <v>543</v>
      </c>
      <c r="F266" t="s">
        <v>18</v>
      </c>
      <c r="G266" t="s">
        <v>41</v>
      </c>
      <c r="H266">
        <v>0.8</v>
      </c>
      <c r="I266">
        <v>630</v>
      </c>
      <c r="J266" s="38">
        <v>10.32</v>
      </c>
      <c r="K266" s="38">
        <v>10.115</v>
      </c>
      <c r="M266">
        <v>155</v>
      </c>
      <c r="N266">
        <v>35</v>
      </c>
      <c r="O266"/>
      <c r="P266">
        <v>35</v>
      </c>
      <c r="Q266"/>
      <c r="S266" t="e">
        <f t="shared" si="9"/>
        <v>#N/A</v>
      </c>
      <c r="T266" t="e">
        <f t="shared" si="9"/>
        <v>#N/A</v>
      </c>
      <c r="U266" t="e">
        <f t="shared" si="9"/>
        <v>#N/A</v>
      </c>
      <c r="V266" t="e">
        <f t="shared" si="9"/>
        <v>#N/A</v>
      </c>
      <c r="W266" t="e">
        <f t="shared" si="9"/>
        <v>#N/A</v>
      </c>
      <c r="X266" t="e">
        <f t="shared" si="9"/>
        <v>#N/A</v>
      </c>
      <c r="Y266" t="e">
        <f t="shared" si="9"/>
        <v>#N/A</v>
      </c>
      <c r="Z266" t="e">
        <f t="shared" si="9"/>
        <v>#N/A</v>
      </c>
      <c r="AA266" t="e">
        <f t="shared" si="9"/>
        <v>#N/A</v>
      </c>
      <c r="AB266" t="e">
        <f t="shared" si="9"/>
        <v>#N/A</v>
      </c>
      <c r="AC266" t="e">
        <f t="shared" si="9"/>
        <v>#N/A</v>
      </c>
      <c r="AD266" t="e">
        <f t="shared" si="8"/>
        <v>#N/A</v>
      </c>
    </row>
    <row r="267" spans="2:30" hidden="1" x14ac:dyDescent="0.3">
      <c r="B267">
        <v>15</v>
      </c>
      <c r="C267">
        <v>258</v>
      </c>
      <c r="D267" t="s">
        <v>544</v>
      </c>
      <c r="E267" t="s">
        <v>545</v>
      </c>
      <c r="F267" t="s">
        <v>18</v>
      </c>
      <c r="G267" t="s">
        <v>41</v>
      </c>
      <c r="H267">
        <v>0.8</v>
      </c>
      <c r="I267">
        <v>630</v>
      </c>
      <c r="J267" s="38">
        <v>9.01</v>
      </c>
      <c r="K267" s="38">
        <v>8.754999999999999</v>
      </c>
      <c r="M267">
        <v>195</v>
      </c>
      <c r="N267">
        <v>40</v>
      </c>
      <c r="O267"/>
      <c r="P267">
        <v>40</v>
      </c>
      <c r="Q267"/>
      <c r="S267" t="e">
        <f>VLOOKUP(#REF!,$C$4:$P$240,12,FALSE)</f>
        <v>#REF!</v>
      </c>
      <c r="T267" t="e">
        <f>VLOOKUP(#REF!,$C$4:$P$240,12,FALSE)</f>
        <v>#REF!</v>
      </c>
      <c r="U267" t="e">
        <f>VLOOKUP(#REF!,$C$4:$P$240,12,FALSE)</f>
        <v>#REF!</v>
      </c>
      <c r="V267" t="e">
        <f>VLOOKUP(#REF!,$C$4:$P$240,12,FALSE)</f>
        <v>#REF!</v>
      </c>
      <c r="W267" t="e">
        <f>VLOOKUP(#REF!,$C$4:$P$240,12,FALSE)</f>
        <v>#REF!</v>
      </c>
      <c r="X267" t="e">
        <f>VLOOKUP(#REF!,$C$4:$P$240,12,FALSE)</f>
        <v>#REF!</v>
      </c>
      <c r="Y267" t="e">
        <f>VLOOKUP(#REF!,$C$4:$P$240,12,FALSE)</f>
        <v>#REF!</v>
      </c>
      <c r="Z267" t="e">
        <f>VLOOKUP(#REF!,$C$4:$P$240,12,FALSE)</f>
        <v>#REF!</v>
      </c>
      <c r="AA267" t="e">
        <f>VLOOKUP(#REF!,$C$4:$P$240,12,FALSE)</f>
        <v>#REF!</v>
      </c>
      <c r="AB267" t="e">
        <f>VLOOKUP(#REF!,$C$4:$P$240,12,FALSE)</f>
        <v>#REF!</v>
      </c>
      <c r="AC267" t="e">
        <f>VLOOKUP(#REF!,$C$4:$P$240,12,FALSE)</f>
        <v>#REF!</v>
      </c>
      <c r="AD267" t="e">
        <f>VLOOKUP(#REF!,$C$4:$P$240,14,FALSE)</f>
        <v>#REF!</v>
      </c>
    </row>
    <row r="268" spans="2:30" hidden="1" x14ac:dyDescent="0.3">
      <c r="B268">
        <v>16</v>
      </c>
      <c r="C268">
        <v>258</v>
      </c>
      <c r="D268" t="s">
        <v>546</v>
      </c>
      <c r="E268" t="s">
        <v>547</v>
      </c>
      <c r="F268" t="s">
        <v>18</v>
      </c>
      <c r="G268" t="s">
        <v>41</v>
      </c>
      <c r="H268">
        <v>0.7</v>
      </c>
      <c r="I268">
        <v>630</v>
      </c>
      <c r="J268" s="38">
        <v>10.130000000000001</v>
      </c>
      <c r="K268" s="38">
        <v>5.085</v>
      </c>
      <c r="M268">
        <v>565</v>
      </c>
      <c r="N268">
        <v>80</v>
      </c>
      <c r="O268"/>
      <c r="P268">
        <v>80</v>
      </c>
      <c r="Q268"/>
      <c r="S268" t="e">
        <f t="shared" ref="S268:AC283" si="10">VLOOKUP($E273,$C$4:$P$240,12,FALSE)</f>
        <v>#N/A</v>
      </c>
      <c r="T268" t="e">
        <f t="shared" si="10"/>
        <v>#N/A</v>
      </c>
      <c r="U268" t="e">
        <f t="shared" si="10"/>
        <v>#N/A</v>
      </c>
      <c r="V268" t="e">
        <f t="shared" si="10"/>
        <v>#N/A</v>
      </c>
      <c r="W268" t="e">
        <f t="shared" si="10"/>
        <v>#N/A</v>
      </c>
      <c r="X268" t="e">
        <f t="shared" si="10"/>
        <v>#N/A</v>
      </c>
      <c r="Y268" t="e">
        <f t="shared" si="10"/>
        <v>#N/A</v>
      </c>
      <c r="Z268" t="e">
        <f t="shared" si="10"/>
        <v>#N/A</v>
      </c>
      <c r="AA268" t="e">
        <f t="shared" si="10"/>
        <v>#N/A</v>
      </c>
      <c r="AB268" t="e">
        <f t="shared" si="10"/>
        <v>#N/A</v>
      </c>
      <c r="AC268" t="e">
        <f t="shared" si="10"/>
        <v>#N/A</v>
      </c>
      <c r="AD268" t="e">
        <f t="shared" ref="AD268:AD331" si="11">VLOOKUP($E273,$C$4:$P$240,14,FALSE)</f>
        <v>#N/A</v>
      </c>
    </row>
    <row r="269" spans="2:30" hidden="1" x14ac:dyDescent="0.3">
      <c r="B269">
        <v>17</v>
      </c>
      <c r="C269">
        <v>258</v>
      </c>
      <c r="D269" t="s">
        <v>548</v>
      </c>
      <c r="E269" t="s">
        <v>549</v>
      </c>
      <c r="F269" t="s">
        <v>18</v>
      </c>
      <c r="G269" t="s">
        <v>41</v>
      </c>
      <c r="H269">
        <v>0.7</v>
      </c>
      <c r="I269">
        <v>630</v>
      </c>
      <c r="J269" s="38">
        <v>5.16</v>
      </c>
      <c r="K269" s="38">
        <v>5.07</v>
      </c>
      <c r="M269">
        <v>0</v>
      </c>
      <c r="N269">
        <v>90</v>
      </c>
      <c r="O269"/>
      <c r="P269">
        <v>90</v>
      </c>
      <c r="Q269"/>
      <c r="S269" t="e">
        <f t="shared" si="10"/>
        <v>#N/A</v>
      </c>
      <c r="T269" t="e">
        <f t="shared" si="10"/>
        <v>#N/A</v>
      </c>
      <c r="U269" t="e">
        <f t="shared" si="10"/>
        <v>#N/A</v>
      </c>
      <c r="V269" t="e">
        <f t="shared" si="10"/>
        <v>#N/A</v>
      </c>
      <c r="W269" t="e">
        <f t="shared" si="10"/>
        <v>#N/A</v>
      </c>
      <c r="X269" t="e">
        <f t="shared" si="10"/>
        <v>#N/A</v>
      </c>
      <c r="Y269" t="e">
        <f t="shared" si="10"/>
        <v>#N/A</v>
      </c>
      <c r="Z269" t="e">
        <f t="shared" si="10"/>
        <v>#N/A</v>
      </c>
      <c r="AA269" t="e">
        <f t="shared" si="10"/>
        <v>#N/A</v>
      </c>
      <c r="AB269" t="e">
        <f t="shared" si="10"/>
        <v>#N/A</v>
      </c>
      <c r="AC269" t="e">
        <f t="shared" si="10"/>
        <v>#N/A</v>
      </c>
      <c r="AD269" t="e">
        <f t="shared" si="11"/>
        <v>#N/A</v>
      </c>
    </row>
    <row r="270" spans="2:30" hidden="1" x14ac:dyDescent="0.3">
      <c r="B270">
        <v>18</v>
      </c>
      <c r="C270">
        <v>258</v>
      </c>
      <c r="D270" t="s">
        <v>550</v>
      </c>
      <c r="E270" t="s">
        <v>549</v>
      </c>
      <c r="F270" t="s">
        <v>18</v>
      </c>
      <c r="G270" t="s">
        <v>41</v>
      </c>
      <c r="H270">
        <v>0.7</v>
      </c>
      <c r="I270">
        <v>630</v>
      </c>
      <c r="J270" s="38">
        <v>5.0599999999999996</v>
      </c>
      <c r="K270" s="38">
        <v>4.9000000000000004</v>
      </c>
      <c r="M270">
        <v>0</v>
      </c>
      <c r="N270">
        <v>90</v>
      </c>
      <c r="O270"/>
      <c r="P270">
        <v>90</v>
      </c>
      <c r="Q270"/>
      <c r="S270" t="e">
        <f t="shared" si="10"/>
        <v>#N/A</v>
      </c>
      <c r="T270" t="e">
        <f t="shared" si="10"/>
        <v>#N/A</v>
      </c>
      <c r="U270" t="e">
        <f t="shared" si="10"/>
        <v>#N/A</v>
      </c>
      <c r="V270" t="e">
        <f t="shared" si="10"/>
        <v>#N/A</v>
      </c>
      <c r="W270" t="e">
        <f t="shared" si="10"/>
        <v>#N/A</v>
      </c>
      <c r="X270" t="e">
        <f t="shared" si="10"/>
        <v>#N/A</v>
      </c>
      <c r="Y270" t="e">
        <f t="shared" si="10"/>
        <v>#N/A</v>
      </c>
      <c r="Z270" t="e">
        <f t="shared" si="10"/>
        <v>#N/A</v>
      </c>
      <c r="AA270" t="e">
        <f t="shared" si="10"/>
        <v>#N/A</v>
      </c>
      <c r="AB270" t="e">
        <f t="shared" si="10"/>
        <v>#N/A</v>
      </c>
      <c r="AC270" t="e">
        <f t="shared" si="10"/>
        <v>#N/A</v>
      </c>
      <c r="AD270" t="e">
        <f t="shared" si="11"/>
        <v>#N/A</v>
      </c>
    </row>
    <row r="271" spans="2:30" hidden="1" x14ac:dyDescent="0.3">
      <c r="B271">
        <v>19</v>
      </c>
      <c r="C271">
        <v>258</v>
      </c>
      <c r="D271" t="s">
        <v>551</v>
      </c>
      <c r="E271" t="s">
        <v>547</v>
      </c>
      <c r="F271" t="s">
        <v>18</v>
      </c>
      <c r="G271" t="s">
        <v>41</v>
      </c>
      <c r="H271">
        <v>0.7</v>
      </c>
      <c r="I271">
        <v>630</v>
      </c>
      <c r="J271" s="38">
        <v>4.9649999999999999</v>
      </c>
      <c r="K271" s="38">
        <v>4.42</v>
      </c>
      <c r="M271">
        <v>565</v>
      </c>
      <c r="N271">
        <v>80</v>
      </c>
      <c r="O271"/>
      <c r="P271">
        <v>80</v>
      </c>
      <c r="Q271"/>
      <c r="S271" t="e">
        <f t="shared" si="10"/>
        <v>#N/A</v>
      </c>
      <c r="T271" t="e">
        <f t="shared" si="10"/>
        <v>#N/A</v>
      </c>
      <c r="U271" t="e">
        <f t="shared" si="10"/>
        <v>#N/A</v>
      </c>
      <c r="V271" t="e">
        <f t="shared" si="10"/>
        <v>#N/A</v>
      </c>
      <c r="W271" t="e">
        <f t="shared" si="10"/>
        <v>#N/A</v>
      </c>
      <c r="X271" t="e">
        <f t="shared" si="10"/>
        <v>#N/A</v>
      </c>
      <c r="Y271" t="e">
        <f t="shared" si="10"/>
        <v>#N/A</v>
      </c>
      <c r="Z271" t="e">
        <f t="shared" si="10"/>
        <v>#N/A</v>
      </c>
      <c r="AA271" t="e">
        <f t="shared" si="10"/>
        <v>#N/A</v>
      </c>
      <c r="AB271" t="e">
        <f t="shared" si="10"/>
        <v>#N/A</v>
      </c>
      <c r="AC271" t="e">
        <f t="shared" si="10"/>
        <v>#N/A</v>
      </c>
      <c r="AD271" t="e">
        <f t="shared" si="11"/>
        <v>#N/A</v>
      </c>
    </row>
    <row r="272" spans="2:30" hidden="1" x14ac:dyDescent="0.3">
      <c r="B272">
        <v>20</v>
      </c>
      <c r="C272">
        <v>248</v>
      </c>
      <c r="D272" t="s">
        <v>552</v>
      </c>
      <c r="E272" t="s">
        <v>553</v>
      </c>
      <c r="F272" t="s">
        <v>13</v>
      </c>
      <c r="G272" t="s">
        <v>41</v>
      </c>
      <c r="H272">
        <v>0.55000000000000004</v>
      </c>
      <c r="I272">
        <v>754</v>
      </c>
      <c r="J272" s="38">
        <v>8.9149999999999991</v>
      </c>
      <c r="K272" s="38">
        <v>7.4649999999999999</v>
      </c>
      <c r="M272">
        <v>690</v>
      </c>
      <c r="N272">
        <v>0</v>
      </c>
      <c r="O272"/>
      <c r="P272">
        <v>0</v>
      </c>
      <c r="Q272"/>
      <c r="S272" t="e">
        <f t="shared" si="10"/>
        <v>#N/A</v>
      </c>
      <c r="T272" t="e">
        <f t="shared" si="10"/>
        <v>#N/A</v>
      </c>
      <c r="U272" t="e">
        <f t="shared" si="10"/>
        <v>#N/A</v>
      </c>
      <c r="V272" t="e">
        <f t="shared" si="10"/>
        <v>#N/A</v>
      </c>
      <c r="W272" t="e">
        <f t="shared" si="10"/>
        <v>#N/A</v>
      </c>
      <c r="X272" t="e">
        <f t="shared" si="10"/>
        <v>#N/A</v>
      </c>
      <c r="Y272" t="e">
        <f t="shared" si="10"/>
        <v>#N/A</v>
      </c>
      <c r="Z272" t="e">
        <f t="shared" si="10"/>
        <v>#N/A</v>
      </c>
      <c r="AA272" t="e">
        <f t="shared" si="10"/>
        <v>#N/A</v>
      </c>
      <c r="AB272" t="e">
        <f t="shared" si="10"/>
        <v>#N/A</v>
      </c>
      <c r="AC272" t="e">
        <f t="shared" si="10"/>
        <v>#N/A</v>
      </c>
      <c r="AD272" t="e">
        <f t="shared" si="11"/>
        <v>#N/A</v>
      </c>
    </row>
    <row r="273" spans="2:30" hidden="1" x14ac:dyDescent="0.3">
      <c r="B273">
        <v>21</v>
      </c>
      <c r="C273">
        <v>187</v>
      </c>
      <c r="D273" t="s">
        <v>554</v>
      </c>
      <c r="E273" t="s">
        <v>555</v>
      </c>
      <c r="F273" t="s">
        <v>14</v>
      </c>
      <c r="G273" t="s">
        <v>41</v>
      </c>
      <c r="H273">
        <v>0.55000000000000004</v>
      </c>
      <c r="I273">
        <v>752</v>
      </c>
      <c r="J273" s="38">
        <v>10.199999999999999</v>
      </c>
      <c r="K273" s="38">
        <v>9.879999999999999</v>
      </c>
      <c r="M273">
        <v>355</v>
      </c>
      <c r="N273">
        <v>130</v>
      </c>
      <c r="O273"/>
      <c r="P273">
        <v>130</v>
      </c>
      <c r="Q273"/>
      <c r="S273" t="e">
        <f t="shared" si="10"/>
        <v>#N/A</v>
      </c>
      <c r="T273" t="e">
        <f t="shared" si="10"/>
        <v>#N/A</v>
      </c>
      <c r="U273" t="e">
        <f t="shared" si="10"/>
        <v>#N/A</v>
      </c>
      <c r="V273" t="e">
        <f t="shared" si="10"/>
        <v>#N/A</v>
      </c>
      <c r="W273" t="e">
        <f t="shared" si="10"/>
        <v>#N/A</v>
      </c>
      <c r="X273" t="e">
        <f t="shared" si="10"/>
        <v>#N/A</v>
      </c>
      <c r="Y273" t="e">
        <f t="shared" si="10"/>
        <v>#N/A</v>
      </c>
      <c r="Z273" t="e">
        <f t="shared" si="10"/>
        <v>#N/A</v>
      </c>
      <c r="AA273" t="e">
        <f t="shared" si="10"/>
        <v>#N/A</v>
      </c>
      <c r="AB273" t="e">
        <f t="shared" si="10"/>
        <v>#N/A</v>
      </c>
      <c r="AC273" t="e">
        <f t="shared" si="10"/>
        <v>#N/A</v>
      </c>
      <c r="AD273" t="e">
        <f t="shared" si="11"/>
        <v>#N/A</v>
      </c>
    </row>
    <row r="274" spans="2:30" hidden="1" x14ac:dyDescent="0.3">
      <c r="B274">
        <v>22</v>
      </c>
      <c r="C274">
        <v>0</v>
      </c>
      <c r="D274" t="s">
        <v>556</v>
      </c>
      <c r="E274" t="s">
        <v>557</v>
      </c>
      <c r="F274" t="s">
        <v>14</v>
      </c>
      <c r="G274" t="s">
        <v>41</v>
      </c>
      <c r="H274">
        <v>0.55000000000000004</v>
      </c>
      <c r="I274">
        <v>752</v>
      </c>
      <c r="J274" s="38">
        <v>7.7350000000000003</v>
      </c>
      <c r="K274" s="38">
        <v>6.7949999999999999</v>
      </c>
      <c r="M274">
        <v>0</v>
      </c>
      <c r="N274">
        <v>0</v>
      </c>
      <c r="O274"/>
      <c r="P274">
        <v>0</v>
      </c>
      <c r="Q274"/>
      <c r="S274" t="e">
        <f t="shared" si="10"/>
        <v>#N/A</v>
      </c>
      <c r="T274" t="e">
        <f t="shared" si="10"/>
        <v>#N/A</v>
      </c>
      <c r="U274" t="e">
        <f t="shared" si="10"/>
        <v>#N/A</v>
      </c>
      <c r="V274" t="e">
        <f t="shared" si="10"/>
        <v>#N/A</v>
      </c>
      <c r="W274" t="e">
        <f t="shared" si="10"/>
        <v>#N/A</v>
      </c>
      <c r="X274" t="e">
        <f t="shared" si="10"/>
        <v>#N/A</v>
      </c>
      <c r="Y274" t="e">
        <f t="shared" si="10"/>
        <v>#N/A</v>
      </c>
      <c r="Z274" t="e">
        <f t="shared" si="10"/>
        <v>#N/A</v>
      </c>
      <c r="AA274" t="e">
        <f t="shared" si="10"/>
        <v>#N/A</v>
      </c>
      <c r="AB274" t="e">
        <f t="shared" si="10"/>
        <v>#N/A</v>
      </c>
      <c r="AC274" t="e">
        <f t="shared" si="10"/>
        <v>#N/A</v>
      </c>
      <c r="AD274" t="e">
        <f t="shared" si="11"/>
        <v>#N/A</v>
      </c>
    </row>
    <row r="275" spans="2:30" hidden="1" x14ac:dyDescent="0.3">
      <c r="B275">
        <v>23</v>
      </c>
      <c r="C275">
        <v>261</v>
      </c>
      <c r="D275" t="s">
        <v>558</v>
      </c>
      <c r="E275" t="s">
        <v>559</v>
      </c>
      <c r="F275" t="s">
        <v>18</v>
      </c>
      <c r="G275" t="s">
        <v>41</v>
      </c>
      <c r="H275">
        <v>2.95</v>
      </c>
      <c r="I275">
        <v>640</v>
      </c>
      <c r="J275" s="38">
        <v>10.555</v>
      </c>
      <c r="K275" s="38">
        <v>10.15</v>
      </c>
      <c r="M275">
        <v>0</v>
      </c>
      <c r="N275">
        <v>130</v>
      </c>
      <c r="O275"/>
      <c r="P275">
        <v>130</v>
      </c>
      <c r="Q275"/>
      <c r="S275" t="e">
        <f t="shared" si="10"/>
        <v>#N/A</v>
      </c>
      <c r="T275" t="e">
        <f t="shared" si="10"/>
        <v>#N/A</v>
      </c>
      <c r="U275" t="e">
        <f t="shared" si="10"/>
        <v>#N/A</v>
      </c>
      <c r="V275" t="e">
        <f t="shared" si="10"/>
        <v>#N/A</v>
      </c>
      <c r="W275" t="e">
        <f t="shared" si="10"/>
        <v>#N/A</v>
      </c>
      <c r="X275" t="e">
        <f t="shared" si="10"/>
        <v>#N/A</v>
      </c>
      <c r="Y275" t="e">
        <f t="shared" si="10"/>
        <v>#N/A</v>
      </c>
      <c r="Z275" t="e">
        <f t="shared" si="10"/>
        <v>#N/A</v>
      </c>
      <c r="AA275" t="e">
        <f t="shared" si="10"/>
        <v>#N/A</v>
      </c>
      <c r="AB275" t="e">
        <f t="shared" si="10"/>
        <v>#N/A</v>
      </c>
      <c r="AC275" t="e">
        <f t="shared" si="10"/>
        <v>#N/A</v>
      </c>
      <c r="AD275" t="e">
        <f t="shared" si="11"/>
        <v>#N/A</v>
      </c>
    </row>
    <row r="276" spans="2:30" hidden="1" x14ac:dyDescent="0.3">
      <c r="B276">
        <v>24</v>
      </c>
      <c r="C276">
        <v>258</v>
      </c>
      <c r="D276" t="s">
        <v>560</v>
      </c>
      <c r="E276" t="s">
        <v>561</v>
      </c>
      <c r="F276" t="s">
        <v>18</v>
      </c>
      <c r="G276" t="s">
        <v>41</v>
      </c>
      <c r="H276">
        <v>2.35</v>
      </c>
      <c r="I276">
        <v>640</v>
      </c>
      <c r="J276" s="38">
        <v>10.555</v>
      </c>
      <c r="K276" s="38">
        <v>10.23</v>
      </c>
      <c r="M276">
        <v>0</v>
      </c>
      <c r="N276">
        <v>105</v>
      </c>
      <c r="O276"/>
      <c r="P276">
        <v>105</v>
      </c>
      <c r="Q276"/>
      <c r="S276" t="e">
        <f t="shared" si="10"/>
        <v>#N/A</v>
      </c>
      <c r="T276" t="e">
        <f t="shared" si="10"/>
        <v>#N/A</v>
      </c>
      <c r="U276" t="e">
        <f t="shared" si="10"/>
        <v>#N/A</v>
      </c>
      <c r="V276" t="e">
        <f t="shared" si="10"/>
        <v>#N/A</v>
      </c>
      <c r="W276" t="e">
        <f t="shared" si="10"/>
        <v>#N/A</v>
      </c>
      <c r="X276" t="e">
        <f t="shared" si="10"/>
        <v>#N/A</v>
      </c>
      <c r="Y276" t="e">
        <f t="shared" si="10"/>
        <v>#N/A</v>
      </c>
      <c r="Z276" t="e">
        <f t="shared" si="10"/>
        <v>#N/A</v>
      </c>
      <c r="AA276" t="e">
        <f t="shared" si="10"/>
        <v>#N/A</v>
      </c>
      <c r="AB276" t="e">
        <f t="shared" si="10"/>
        <v>#N/A</v>
      </c>
      <c r="AC276" t="e">
        <f t="shared" si="10"/>
        <v>#N/A</v>
      </c>
      <c r="AD276" t="e">
        <f t="shared" si="11"/>
        <v>#N/A</v>
      </c>
    </row>
    <row r="277" spans="2:30" hidden="1" x14ac:dyDescent="0.3">
      <c r="B277">
        <v>25</v>
      </c>
      <c r="C277">
        <v>120</v>
      </c>
      <c r="D277" t="s">
        <v>562</v>
      </c>
      <c r="E277" t="s">
        <v>563</v>
      </c>
      <c r="F277" t="s">
        <v>19</v>
      </c>
      <c r="G277" t="s">
        <v>41</v>
      </c>
      <c r="H277">
        <v>0.8</v>
      </c>
      <c r="I277">
        <v>584</v>
      </c>
      <c r="J277" s="38">
        <v>9.18</v>
      </c>
      <c r="K277" s="38">
        <v>9.0850000000000009</v>
      </c>
      <c r="M277">
        <v>0</v>
      </c>
      <c r="N277">
        <v>95</v>
      </c>
      <c r="O277"/>
      <c r="P277">
        <v>95</v>
      </c>
      <c r="Q277"/>
      <c r="S277" t="e">
        <f t="shared" si="10"/>
        <v>#N/A</v>
      </c>
      <c r="T277" t="e">
        <f t="shared" si="10"/>
        <v>#N/A</v>
      </c>
      <c r="U277" t="e">
        <f t="shared" si="10"/>
        <v>#N/A</v>
      </c>
      <c r="V277" t="e">
        <f t="shared" si="10"/>
        <v>#N/A</v>
      </c>
      <c r="W277" t="e">
        <f t="shared" si="10"/>
        <v>#N/A</v>
      </c>
      <c r="X277" t="e">
        <f t="shared" si="10"/>
        <v>#N/A</v>
      </c>
      <c r="Y277" t="e">
        <f t="shared" si="10"/>
        <v>#N/A</v>
      </c>
      <c r="Z277" t="e">
        <f t="shared" si="10"/>
        <v>#N/A</v>
      </c>
      <c r="AA277" t="e">
        <f t="shared" si="10"/>
        <v>#N/A</v>
      </c>
      <c r="AB277" t="e">
        <f t="shared" si="10"/>
        <v>#N/A</v>
      </c>
      <c r="AC277" t="e">
        <f t="shared" si="10"/>
        <v>#N/A</v>
      </c>
      <c r="AD277" t="e">
        <f t="shared" si="11"/>
        <v>#N/A</v>
      </c>
    </row>
    <row r="278" spans="2:30" hidden="1" x14ac:dyDescent="0.3">
      <c r="B278">
        <v>26</v>
      </c>
      <c r="C278">
        <v>258</v>
      </c>
      <c r="D278" t="s">
        <v>564</v>
      </c>
      <c r="E278" t="s">
        <v>565</v>
      </c>
      <c r="F278" t="s">
        <v>18</v>
      </c>
      <c r="G278" t="s">
        <v>41</v>
      </c>
      <c r="H278">
        <v>0.8</v>
      </c>
      <c r="I278">
        <v>630</v>
      </c>
      <c r="J278" s="38">
        <v>8.19</v>
      </c>
      <c r="K278" s="38">
        <v>8.01</v>
      </c>
      <c r="M278">
        <v>200</v>
      </c>
      <c r="N278">
        <v>0</v>
      </c>
      <c r="O278"/>
      <c r="P278">
        <v>0</v>
      </c>
      <c r="Q278"/>
      <c r="S278" t="e">
        <f t="shared" si="10"/>
        <v>#N/A</v>
      </c>
      <c r="T278" t="e">
        <f t="shared" si="10"/>
        <v>#N/A</v>
      </c>
      <c r="U278" t="e">
        <f t="shared" si="10"/>
        <v>#N/A</v>
      </c>
      <c r="V278" t="e">
        <f t="shared" si="10"/>
        <v>#N/A</v>
      </c>
      <c r="W278" t="e">
        <f t="shared" si="10"/>
        <v>#N/A</v>
      </c>
      <c r="X278" t="e">
        <f t="shared" si="10"/>
        <v>#N/A</v>
      </c>
      <c r="Y278" t="e">
        <f t="shared" si="10"/>
        <v>#N/A</v>
      </c>
      <c r="Z278" t="e">
        <f t="shared" si="10"/>
        <v>#N/A</v>
      </c>
      <c r="AA278" t="e">
        <f t="shared" si="10"/>
        <v>#N/A</v>
      </c>
      <c r="AB278" t="e">
        <f t="shared" si="10"/>
        <v>#N/A</v>
      </c>
      <c r="AC278" t="e">
        <f t="shared" si="10"/>
        <v>#N/A</v>
      </c>
      <c r="AD278" t="e">
        <f t="shared" si="11"/>
        <v>#N/A</v>
      </c>
    </row>
    <row r="279" spans="2:30" hidden="1" x14ac:dyDescent="0.3">
      <c r="B279">
        <v>27</v>
      </c>
      <c r="C279">
        <v>158</v>
      </c>
      <c r="D279" t="s">
        <v>566</v>
      </c>
      <c r="E279" t="s">
        <v>567</v>
      </c>
      <c r="F279" t="s">
        <v>14</v>
      </c>
      <c r="G279" t="s">
        <v>41</v>
      </c>
      <c r="H279">
        <v>0.5</v>
      </c>
      <c r="I279">
        <v>752</v>
      </c>
      <c r="J279" s="38">
        <v>4.2050000000000001</v>
      </c>
      <c r="K279" s="38">
        <v>4.0049999999999999</v>
      </c>
      <c r="M279">
        <v>190</v>
      </c>
      <c r="N279">
        <v>0</v>
      </c>
      <c r="O279"/>
      <c r="P279">
        <v>0</v>
      </c>
      <c r="Q279"/>
      <c r="S279" t="e">
        <f t="shared" si="10"/>
        <v>#N/A</v>
      </c>
      <c r="T279" t="e">
        <f t="shared" si="10"/>
        <v>#N/A</v>
      </c>
      <c r="U279" t="e">
        <f t="shared" si="10"/>
        <v>#N/A</v>
      </c>
      <c r="V279" t="e">
        <f t="shared" si="10"/>
        <v>#N/A</v>
      </c>
      <c r="W279" t="e">
        <f t="shared" si="10"/>
        <v>#N/A</v>
      </c>
      <c r="X279" t="e">
        <f t="shared" si="10"/>
        <v>#N/A</v>
      </c>
      <c r="Y279" t="e">
        <f t="shared" si="10"/>
        <v>#N/A</v>
      </c>
      <c r="Z279" t="e">
        <f t="shared" si="10"/>
        <v>#N/A</v>
      </c>
      <c r="AA279" t="e">
        <f t="shared" si="10"/>
        <v>#N/A</v>
      </c>
      <c r="AB279" t="e">
        <f t="shared" si="10"/>
        <v>#N/A</v>
      </c>
      <c r="AC279" t="e">
        <f t="shared" si="10"/>
        <v>#N/A</v>
      </c>
      <c r="AD279" t="e">
        <f t="shared" si="11"/>
        <v>#N/A</v>
      </c>
    </row>
    <row r="280" spans="2:30" hidden="1" x14ac:dyDescent="0.3">
      <c r="B280">
        <v>28</v>
      </c>
      <c r="C280">
        <v>258</v>
      </c>
      <c r="D280" t="s">
        <v>568</v>
      </c>
      <c r="E280" t="s">
        <v>569</v>
      </c>
      <c r="F280" t="s">
        <v>18</v>
      </c>
      <c r="G280" t="s">
        <v>41</v>
      </c>
      <c r="H280">
        <v>2.3199999999999998</v>
      </c>
      <c r="I280">
        <v>640</v>
      </c>
      <c r="J280" s="38">
        <v>10.234999999999999</v>
      </c>
      <c r="K280" s="38">
        <v>9.8850000000000016</v>
      </c>
      <c r="M280">
        <v>0</v>
      </c>
      <c r="N280">
        <v>125</v>
      </c>
      <c r="O280"/>
      <c r="P280">
        <v>125</v>
      </c>
      <c r="Q280"/>
      <c r="S280" t="e">
        <f t="shared" si="10"/>
        <v>#N/A</v>
      </c>
      <c r="T280" t="e">
        <f t="shared" si="10"/>
        <v>#N/A</v>
      </c>
      <c r="U280" t="e">
        <f t="shared" si="10"/>
        <v>#N/A</v>
      </c>
      <c r="V280" t="e">
        <f t="shared" si="10"/>
        <v>#N/A</v>
      </c>
      <c r="W280" t="e">
        <f t="shared" si="10"/>
        <v>#N/A</v>
      </c>
      <c r="X280" t="e">
        <f t="shared" si="10"/>
        <v>#N/A</v>
      </c>
      <c r="Y280" t="e">
        <f t="shared" si="10"/>
        <v>#N/A</v>
      </c>
      <c r="Z280" t="e">
        <f t="shared" si="10"/>
        <v>#N/A</v>
      </c>
      <c r="AA280" t="e">
        <f t="shared" si="10"/>
        <v>#N/A</v>
      </c>
      <c r="AB280" t="e">
        <f t="shared" si="10"/>
        <v>#N/A</v>
      </c>
      <c r="AC280" t="e">
        <f t="shared" si="10"/>
        <v>#N/A</v>
      </c>
      <c r="AD280" t="e">
        <f t="shared" si="11"/>
        <v>#N/A</v>
      </c>
    </row>
    <row r="281" spans="2:30" hidden="1" x14ac:dyDescent="0.3">
      <c r="B281">
        <v>29</v>
      </c>
      <c r="C281">
        <v>258</v>
      </c>
      <c r="D281" t="s">
        <v>570</v>
      </c>
      <c r="E281" t="s">
        <v>571</v>
      </c>
      <c r="F281" t="s">
        <v>18</v>
      </c>
      <c r="G281" t="s">
        <v>41</v>
      </c>
      <c r="H281">
        <v>2.3199999999999998</v>
      </c>
      <c r="I281">
        <v>640</v>
      </c>
      <c r="J281" s="38">
        <v>10.234999999999999</v>
      </c>
      <c r="K281" s="38">
        <v>9.8650000000000002</v>
      </c>
      <c r="M281">
        <v>0</v>
      </c>
      <c r="N281">
        <v>110</v>
      </c>
      <c r="O281"/>
      <c r="P281">
        <v>110</v>
      </c>
      <c r="Q281"/>
      <c r="S281" t="e">
        <f t="shared" si="10"/>
        <v>#N/A</v>
      </c>
      <c r="T281" t="e">
        <f t="shared" si="10"/>
        <v>#N/A</v>
      </c>
      <c r="U281" t="e">
        <f t="shared" si="10"/>
        <v>#N/A</v>
      </c>
      <c r="V281" t="e">
        <f t="shared" si="10"/>
        <v>#N/A</v>
      </c>
      <c r="W281" t="e">
        <f t="shared" si="10"/>
        <v>#N/A</v>
      </c>
      <c r="X281" t="e">
        <f t="shared" si="10"/>
        <v>#N/A</v>
      </c>
      <c r="Y281" t="e">
        <f t="shared" si="10"/>
        <v>#N/A</v>
      </c>
      <c r="Z281" t="e">
        <f t="shared" si="10"/>
        <v>#N/A</v>
      </c>
      <c r="AA281" t="e">
        <f t="shared" si="10"/>
        <v>#N/A</v>
      </c>
      <c r="AB281" t="e">
        <f t="shared" si="10"/>
        <v>#N/A</v>
      </c>
      <c r="AC281" t="e">
        <f t="shared" si="10"/>
        <v>#N/A</v>
      </c>
      <c r="AD281" t="e">
        <f t="shared" si="11"/>
        <v>#N/A</v>
      </c>
    </row>
    <row r="282" spans="2:30" hidden="1" x14ac:dyDescent="0.3">
      <c r="B282">
        <v>30</v>
      </c>
      <c r="C282">
        <v>254</v>
      </c>
      <c r="D282" t="s">
        <v>572</v>
      </c>
      <c r="E282" t="s">
        <v>572</v>
      </c>
      <c r="F282" t="s">
        <v>13</v>
      </c>
      <c r="G282" t="s">
        <v>41</v>
      </c>
      <c r="H282">
        <v>1.18</v>
      </c>
      <c r="I282">
        <v>770</v>
      </c>
      <c r="J282" s="38">
        <v>7.48</v>
      </c>
      <c r="K282" s="38">
        <v>7.43</v>
      </c>
      <c r="M282">
        <v>0</v>
      </c>
      <c r="N282">
        <v>50</v>
      </c>
      <c r="O282"/>
      <c r="P282">
        <v>50</v>
      </c>
      <c r="Q282"/>
      <c r="S282" t="e">
        <f t="shared" si="10"/>
        <v>#N/A</v>
      </c>
      <c r="T282" t="e">
        <f t="shared" si="10"/>
        <v>#N/A</v>
      </c>
      <c r="U282" t="e">
        <f t="shared" si="10"/>
        <v>#N/A</v>
      </c>
      <c r="V282" t="e">
        <f t="shared" si="10"/>
        <v>#N/A</v>
      </c>
      <c r="W282" t="e">
        <f t="shared" si="10"/>
        <v>#N/A</v>
      </c>
      <c r="X282" t="e">
        <f t="shared" si="10"/>
        <v>#N/A</v>
      </c>
      <c r="Y282" t="e">
        <f t="shared" si="10"/>
        <v>#N/A</v>
      </c>
      <c r="Z282" t="e">
        <f t="shared" si="10"/>
        <v>#N/A</v>
      </c>
      <c r="AA282" t="e">
        <f t="shared" si="10"/>
        <v>#N/A</v>
      </c>
      <c r="AB282" t="e">
        <f t="shared" si="10"/>
        <v>#N/A</v>
      </c>
      <c r="AC282" t="e">
        <f t="shared" si="10"/>
        <v>#N/A</v>
      </c>
      <c r="AD282" t="e">
        <f t="shared" si="11"/>
        <v>#N/A</v>
      </c>
    </row>
    <row r="283" spans="2:30" hidden="1" x14ac:dyDescent="0.3">
      <c r="B283">
        <v>31</v>
      </c>
      <c r="C283">
        <v>258</v>
      </c>
      <c r="D283" t="s">
        <v>573</v>
      </c>
      <c r="E283" t="s">
        <v>574</v>
      </c>
      <c r="F283" t="s">
        <v>18</v>
      </c>
      <c r="G283" t="s">
        <v>41</v>
      </c>
      <c r="H283">
        <v>0.7</v>
      </c>
      <c r="I283">
        <v>630</v>
      </c>
      <c r="J283" s="38">
        <v>10.305</v>
      </c>
      <c r="K283" s="38">
        <v>10.125</v>
      </c>
      <c r="M283">
        <v>95</v>
      </c>
      <c r="N283">
        <v>85</v>
      </c>
      <c r="O283"/>
      <c r="P283">
        <v>85</v>
      </c>
      <c r="Q283"/>
      <c r="S283" t="e">
        <f t="shared" si="10"/>
        <v>#N/A</v>
      </c>
      <c r="T283" t="e">
        <f t="shared" si="10"/>
        <v>#N/A</v>
      </c>
      <c r="U283" t="e">
        <f t="shared" si="10"/>
        <v>#N/A</v>
      </c>
      <c r="V283" t="e">
        <f t="shared" si="10"/>
        <v>#N/A</v>
      </c>
      <c r="W283" t="e">
        <f t="shared" si="10"/>
        <v>#N/A</v>
      </c>
      <c r="X283" t="e">
        <f t="shared" si="10"/>
        <v>#N/A</v>
      </c>
      <c r="Y283" t="e">
        <f t="shared" si="10"/>
        <v>#N/A</v>
      </c>
      <c r="Z283" t="e">
        <f t="shared" si="10"/>
        <v>#N/A</v>
      </c>
      <c r="AA283" t="e">
        <f t="shared" si="10"/>
        <v>#N/A</v>
      </c>
      <c r="AB283" t="e">
        <f t="shared" si="10"/>
        <v>#N/A</v>
      </c>
      <c r="AC283" t="e">
        <f t="shared" si="10"/>
        <v>#N/A</v>
      </c>
      <c r="AD283" t="e">
        <f t="shared" si="11"/>
        <v>#N/A</v>
      </c>
    </row>
    <row r="284" spans="2:30" hidden="1" x14ac:dyDescent="0.3">
      <c r="B284">
        <v>32</v>
      </c>
      <c r="C284">
        <v>258</v>
      </c>
      <c r="D284" t="s">
        <v>575</v>
      </c>
      <c r="E284" t="s">
        <v>576</v>
      </c>
      <c r="F284" t="s">
        <v>18</v>
      </c>
      <c r="G284" t="s">
        <v>41</v>
      </c>
      <c r="H284">
        <v>0.7</v>
      </c>
      <c r="I284">
        <v>630</v>
      </c>
      <c r="J284" s="38">
        <v>10.199999999999999</v>
      </c>
      <c r="K284" s="38">
        <v>10.175000000000001</v>
      </c>
      <c r="M284">
        <v>0</v>
      </c>
      <c r="N284">
        <v>25</v>
      </c>
      <c r="O284"/>
      <c r="P284">
        <v>25</v>
      </c>
      <c r="Q284"/>
      <c r="S284" t="e">
        <f t="shared" ref="S284:AC299" si="12">VLOOKUP($E289,$C$4:$P$240,12,FALSE)</f>
        <v>#N/A</v>
      </c>
      <c r="T284" t="e">
        <f t="shared" si="12"/>
        <v>#N/A</v>
      </c>
      <c r="U284" t="e">
        <f t="shared" si="12"/>
        <v>#N/A</v>
      </c>
      <c r="V284" t="e">
        <f t="shared" si="12"/>
        <v>#N/A</v>
      </c>
      <c r="W284" t="e">
        <f t="shared" si="12"/>
        <v>#N/A</v>
      </c>
      <c r="X284" t="e">
        <f t="shared" si="12"/>
        <v>#N/A</v>
      </c>
      <c r="Y284" t="e">
        <f t="shared" si="12"/>
        <v>#N/A</v>
      </c>
      <c r="Z284" t="e">
        <f t="shared" si="12"/>
        <v>#N/A</v>
      </c>
      <c r="AA284" t="e">
        <f t="shared" si="12"/>
        <v>#N/A</v>
      </c>
      <c r="AB284" t="e">
        <f t="shared" si="12"/>
        <v>#N/A</v>
      </c>
      <c r="AC284" t="e">
        <f t="shared" si="12"/>
        <v>#N/A</v>
      </c>
      <c r="AD284" t="e">
        <f t="shared" si="11"/>
        <v>#N/A</v>
      </c>
    </row>
    <row r="285" spans="2:30" hidden="1" x14ac:dyDescent="0.3">
      <c r="B285">
        <v>33</v>
      </c>
      <c r="C285">
        <v>232</v>
      </c>
      <c r="D285" t="s">
        <v>577</v>
      </c>
      <c r="E285" t="s">
        <v>578</v>
      </c>
      <c r="F285" t="s">
        <v>13</v>
      </c>
      <c r="G285" t="s">
        <v>41</v>
      </c>
      <c r="H285">
        <v>0.8</v>
      </c>
      <c r="I285">
        <v>757</v>
      </c>
      <c r="J285" s="38">
        <v>12.02</v>
      </c>
      <c r="K285" s="38">
        <v>11.895</v>
      </c>
      <c r="M285">
        <v>130</v>
      </c>
      <c r="N285">
        <v>15</v>
      </c>
      <c r="O285"/>
      <c r="P285">
        <v>15</v>
      </c>
      <c r="Q285"/>
      <c r="S285" t="e">
        <f t="shared" si="12"/>
        <v>#N/A</v>
      </c>
      <c r="T285" t="e">
        <f t="shared" si="12"/>
        <v>#N/A</v>
      </c>
      <c r="U285" t="e">
        <f t="shared" si="12"/>
        <v>#N/A</v>
      </c>
      <c r="V285" t="e">
        <f t="shared" si="12"/>
        <v>#N/A</v>
      </c>
      <c r="W285" t="e">
        <f t="shared" si="12"/>
        <v>#N/A</v>
      </c>
      <c r="X285" t="e">
        <f t="shared" si="12"/>
        <v>#N/A</v>
      </c>
      <c r="Y285" t="e">
        <f t="shared" si="12"/>
        <v>#N/A</v>
      </c>
      <c r="Z285" t="e">
        <f t="shared" si="12"/>
        <v>#N/A</v>
      </c>
      <c r="AA285" t="e">
        <f t="shared" si="12"/>
        <v>#N/A</v>
      </c>
      <c r="AB285" t="e">
        <f t="shared" si="12"/>
        <v>#N/A</v>
      </c>
      <c r="AC285" t="e">
        <f t="shared" si="12"/>
        <v>#N/A</v>
      </c>
      <c r="AD285" t="e">
        <f t="shared" si="11"/>
        <v>#N/A</v>
      </c>
    </row>
    <row r="286" spans="2:30" hidden="1" x14ac:dyDescent="0.3">
      <c r="B286">
        <v>34</v>
      </c>
      <c r="C286">
        <v>223</v>
      </c>
      <c r="D286" t="s">
        <v>579</v>
      </c>
      <c r="E286" t="s">
        <v>580</v>
      </c>
      <c r="F286" t="s">
        <v>18</v>
      </c>
      <c r="G286" t="s">
        <v>41</v>
      </c>
      <c r="H286">
        <v>0.75</v>
      </c>
      <c r="I286">
        <v>730</v>
      </c>
      <c r="J286" s="38">
        <v>11.654999999999999</v>
      </c>
      <c r="K286" s="38">
        <v>11.36</v>
      </c>
      <c r="M286">
        <v>0</v>
      </c>
      <c r="N286">
        <v>80</v>
      </c>
      <c r="O286"/>
      <c r="P286">
        <v>80</v>
      </c>
      <c r="Q286"/>
      <c r="S286" t="e">
        <f t="shared" si="12"/>
        <v>#N/A</v>
      </c>
      <c r="T286" t="e">
        <f t="shared" si="12"/>
        <v>#N/A</v>
      </c>
      <c r="U286" t="e">
        <f t="shared" si="12"/>
        <v>#N/A</v>
      </c>
      <c r="V286" t="e">
        <f t="shared" si="12"/>
        <v>#N/A</v>
      </c>
      <c r="W286" t="e">
        <f t="shared" si="12"/>
        <v>#N/A</v>
      </c>
      <c r="X286" t="e">
        <f t="shared" si="12"/>
        <v>#N/A</v>
      </c>
      <c r="Y286" t="e">
        <f t="shared" si="12"/>
        <v>#N/A</v>
      </c>
      <c r="Z286" t="e">
        <f t="shared" si="12"/>
        <v>#N/A</v>
      </c>
      <c r="AA286" t="e">
        <f t="shared" si="12"/>
        <v>#N/A</v>
      </c>
      <c r="AB286" t="e">
        <f t="shared" si="12"/>
        <v>#N/A</v>
      </c>
      <c r="AC286" t="e">
        <f t="shared" si="12"/>
        <v>#N/A</v>
      </c>
      <c r="AD286" t="e">
        <f t="shared" si="11"/>
        <v>#N/A</v>
      </c>
    </row>
    <row r="287" spans="2:30" hidden="1" x14ac:dyDescent="0.3">
      <c r="B287">
        <v>35</v>
      </c>
      <c r="C287">
        <v>220</v>
      </c>
      <c r="D287" t="s">
        <v>581</v>
      </c>
      <c r="E287" t="s">
        <v>582</v>
      </c>
      <c r="F287" t="s">
        <v>18</v>
      </c>
      <c r="G287" t="s">
        <v>41</v>
      </c>
      <c r="H287">
        <v>0.75</v>
      </c>
      <c r="I287">
        <v>730</v>
      </c>
      <c r="J287" s="76">
        <v>11.62</v>
      </c>
      <c r="K287" s="38">
        <v>11.260000000000002</v>
      </c>
      <c r="M287">
        <v>0</v>
      </c>
      <c r="N287">
        <v>100</v>
      </c>
      <c r="O287"/>
      <c r="P287">
        <v>100</v>
      </c>
      <c r="Q287"/>
      <c r="S287" t="e">
        <f t="shared" si="12"/>
        <v>#N/A</v>
      </c>
      <c r="T287" t="e">
        <f t="shared" si="12"/>
        <v>#N/A</v>
      </c>
      <c r="U287" t="e">
        <f t="shared" si="12"/>
        <v>#N/A</v>
      </c>
      <c r="V287" t="e">
        <f t="shared" si="12"/>
        <v>#N/A</v>
      </c>
      <c r="W287" t="e">
        <f t="shared" si="12"/>
        <v>#N/A</v>
      </c>
      <c r="X287" t="e">
        <f t="shared" si="12"/>
        <v>#N/A</v>
      </c>
      <c r="Y287" t="e">
        <f t="shared" si="12"/>
        <v>#N/A</v>
      </c>
      <c r="Z287" t="e">
        <f t="shared" si="12"/>
        <v>#N/A</v>
      </c>
      <c r="AA287" t="e">
        <f t="shared" si="12"/>
        <v>#N/A</v>
      </c>
      <c r="AB287" t="e">
        <f t="shared" si="12"/>
        <v>#N/A</v>
      </c>
      <c r="AC287" t="e">
        <f t="shared" si="12"/>
        <v>#N/A</v>
      </c>
      <c r="AD287" t="e">
        <f t="shared" si="11"/>
        <v>#N/A</v>
      </c>
    </row>
    <row r="288" spans="2:30" hidden="1" x14ac:dyDescent="0.3">
      <c r="B288">
        <v>36</v>
      </c>
      <c r="C288">
        <v>249</v>
      </c>
      <c r="D288" t="s">
        <v>583</v>
      </c>
      <c r="E288" t="s">
        <v>584</v>
      </c>
      <c r="F288" t="s">
        <v>18</v>
      </c>
      <c r="G288" t="s">
        <v>41</v>
      </c>
      <c r="H288">
        <v>0.75</v>
      </c>
      <c r="I288">
        <v>730</v>
      </c>
      <c r="J288" s="76">
        <v>11.65</v>
      </c>
      <c r="K288" s="38">
        <v>11.305</v>
      </c>
      <c r="M288">
        <v>0</v>
      </c>
      <c r="N288">
        <v>65</v>
      </c>
      <c r="O288"/>
      <c r="P288">
        <v>65</v>
      </c>
      <c r="Q288"/>
      <c r="S288" t="e">
        <f t="shared" si="12"/>
        <v>#N/A</v>
      </c>
      <c r="T288" t="e">
        <f t="shared" si="12"/>
        <v>#N/A</v>
      </c>
      <c r="U288" t="e">
        <f t="shared" si="12"/>
        <v>#N/A</v>
      </c>
      <c r="V288" t="e">
        <f t="shared" si="12"/>
        <v>#N/A</v>
      </c>
      <c r="W288" t="e">
        <f t="shared" si="12"/>
        <v>#N/A</v>
      </c>
      <c r="X288" t="e">
        <f t="shared" si="12"/>
        <v>#N/A</v>
      </c>
      <c r="Y288" t="e">
        <f t="shared" si="12"/>
        <v>#N/A</v>
      </c>
      <c r="Z288" t="e">
        <f t="shared" si="12"/>
        <v>#N/A</v>
      </c>
      <c r="AA288" t="e">
        <f t="shared" si="12"/>
        <v>#N/A</v>
      </c>
      <c r="AB288" t="e">
        <f t="shared" si="12"/>
        <v>#N/A</v>
      </c>
      <c r="AC288" t="e">
        <f t="shared" si="12"/>
        <v>#N/A</v>
      </c>
      <c r="AD288" t="e">
        <f t="shared" si="11"/>
        <v>#N/A</v>
      </c>
    </row>
    <row r="289" spans="2:30" hidden="1" x14ac:dyDescent="0.3">
      <c r="B289">
        <v>37</v>
      </c>
      <c r="C289">
        <v>0</v>
      </c>
      <c r="D289" t="s">
        <v>585</v>
      </c>
      <c r="E289" t="s">
        <v>586</v>
      </c>
      <c r="F289" t="s">
        <v>13</v>
      </c>
      <c r="G289" t="s">
        <v>41</v>
      </c>
      <c r="H289">
        <v>0.6</v>
      </c>
      <c r="I289">
        <v>755</v>
      </c>
      <c r="J289" s="76">
        <v>3.89</v>
      </c>
      <c r="K289" s="38">
        <v>3.58</v>
      </c>
      <c r="M289">
        <v>310</v>
      </c>
      <c r="N289">
        <v>0</v>
      </c>
      <c r="O289"/>
      <c r="P289">
        <v>0</v>
      </c>
      <c r="Q289"/>
      <c r="S289" t="e">
        <f t="shared" si="12"/>
        <v>#N/A</v>
      </c>
      <c r="T289" t="e">
        <f t="shared" si="12"/>
        <v>#N/A</v>
      </c>
      <c r="U289" t="e">
        <f t="shared" si="12"/>
        <v>#N/A</v>
      </c>
      <c r="V289" t="e">
        <f t="shared" si="12"/>
        <v>#N/A</v>
      </c>
      <c r="W289" t="e">
        <f t="shared" si="12"/>
        <v>#N/A</v>
      </c>
      <c r="X289" t="e">
        <f t="shared" si="12"/>
        <v>#N/A</v>
      </c>
      <c r="Y289" t="e">
        <f t="shared" si="12"/>
        <v>#N/A</v>
      </c>
      <c r="Z289" t="e">
        <f t="shared" si="12"/>
        <v>#N/A</v>
      </c>
      <c r="AA289" t="e">
        <f t="shared" si="12"/>
        <v>#N/A</v>
      </c>
      <c r="AB289" t="e">
        <f t="shared" si="12"/>
        <v>#N/A</v>
      </c>
      <c r="AC289" t="e">
        <f t="shared" si="12"/>
        <v>#N/A</v>
      </c>
      <c r="AD289" t="e">
        <f t="shared" si="11"/>
        <v>#N/A</v>
      </c>
    </row>
    <row r="290" spans="2:30" hidden="1" x14ac:dyDescent="0.3">
      <c r="B290">
        <v>38</v>
      </c>
      <c r="C290">
        <v>241</v>
      </c>
      <c r="D290" t="s">
        <v>587</v>
      </c>
      <c r="E290" t="s">
        <v>588</v>
      </c>
      <c r="F290" t="s">
        <v>13</v>
      </c>
      <c r="G290" t="s">
        <v>41</v>
      </c>
      <c r="H290">
        <v>1.5</v>
      </c>
      <c r="I290">
        <v>770</v>
      </c>
      <c r="J290" s="76">
        <v>10.525</v>
      </c>
      <c r="K290" s="38">
        <v>10.395</v>
      </c>
      <c r="M290">
        <v>140</v>
      </c>
      <c r="N290">
        <v>0</v>
      </c>
      <c r="O290"/>
      <c r="P290">
        <v>0</v>
      </c>
      <c r="Q290"/>
      <c r="S290" t="e">
        <f t="shared" si="12"/>
        <v>#N/A</v>
      </c>
      <c r="T290" t="e">
        <f t="shared" si="12"/>
        <v>#N/A</v>
      </c>
      <c r="U290" t="e">
        <f t="shared" si="12"/>
        <v>#N/A</v>
      </c>
      <c r="V290" t="e">
        <f t="shared" si="12"/>
        <v>#N/A</v>
      </c>
      <c r="W290" t="e">
        <f t="shared" si="12"/>
        <v>#N/A</v>
      </c>
      <c r="X290" t="e">
        <f t="shared" si="12"/>
        <v>#N/A</v>
      </c>
      <c r="Y290" t="e">
        <f t="shared" si="12"/>
        <v>#N/A</v>
      </c>
      <c r="Z290" t="e">
        <f t="shared" si="12"/>
        <v>#N/A</v>
      </c>
      <c r="AA290" t="e">
        <f t="shared" si="12"/>
        <v>#N/A</v>
      </c>
      <c r="AB290" t="e">
        <f t="shared" si="12"/>
        <v>#N/A</v>
      </c>
      <c r="AC290" t="e">
        <f t="shared" si="12"/>
        <v>#N/A</v>
      </c>
      <c r="AD290" t="e">
        <f t="shared" si="11"/>
        <v>#N/A</v>
      </c>
    </row>
    <row r="291" spans="2:30" hidden="1" x14ac:dyDescent="0.3">
      <c r="B291">
        <v>39</v>
      </c>
      <c r="C291">
        <v>257</v>
      </c>
      <c r="D291" t="s">
        <v>589</v>
      </c>
      <c r="E291" t="s">
        <v>590</v>
      </c>
      <c r="F291" t="s">
        <v>13</v>
      </c>
      <c r="G291" t="s">
        <v>41</v>
      </c>
      <c r="H291">
        <v>0.6</v>
      </c>
      <c r="I291">
        <v>758</v>
      </c>
      <c r="J291" s="76">
        <v>5.875</v>
      </c>
      <c r="K291" s="38">
        <v>5.5299999999999994</v>
      </c>
      <c r="M291">
        <v>0</v>
      </c>
      <c r="N291">
        <v>0</v>
      </c>
      <c r="O291"/>
      <c r="P291">
        <v>0</v>
      </c>
      <c r="Q291"/>
      <c r="S291" t="e">
        <f t="shared" si="12"/>
        <v>#N/A</v>
      </c>
      <c r="T291" t="e">
        <f t="shared" si="12"/>
        <v>#N/A</v>
      </c>
      <c r="U291" t="e">
        <f t="shared" si="12"/>
        <v>#N/A</v>
      </c>
      <c r="V291" t="e">
        <f t="shared" si="12"/>
        <v>#N/A</v>
      </c>
      <c r="W291" t="e">
        <f t="shared" si="12"/>
        <v>#N/A</v>
      </c>
      <c r="X291" t="e">
        <f t="shared" si="12"/>
        <v>#N/A</v>
      </c>
      <c r="Y291" t="e">
        <f t="shared" si="12"/>
        <v>#N/A</v>
      </c>
      <c r="Z291" t="e">
        <f t="shared" si="12"/>
        <v>#N/A</v>
      </c>
      <c r="AA291" t="e">
        <f t="shared" si="12"/>
        <v>#N/A</v>
      </c>
      <c r="AB291" t="e">
        <f t="shared" si="12"/>
        <v>#N/A</v>
      </c>
      <c r="AC291" t="e">
        <f t="shared" si="12"/>
        <v>#N/A</v>
      </c>
      <c r="AD291" t="e">
        <f t="shared" si="11"/>
        <v>#N/A</v>
      </c>
    </row>
    <row r="292" spans="2:30" hidden="1" x14ac:dyDescent="0.3">
      <c r="B292">
        <v>40</v>
      </c>
      <c r="C292">
        <v>158</v>
      </c>
      <c r="D292" t="s">
        <v>566</v>
      </c>
      <c r="E292" t="s">
        <v>567</v>
      </c>
      <c r="F292" t="s">
        <v>14</v>
      </c>
      <c r="G292" t="s">
        <v>41</v>
      </c>
      <c r="H292">
        <v>0.5</v>
      </c>
      <c r="I292">
        <v>752</v>
      </c>
      <c r="J292" s="76">
        <v>4.0049999999999999</v>
      </c>
      <c r="K292" s="38">
        <v>4.0049999999999999</v>
      </c>
      <c r="M292">
        <v>190</v>
      </c>
      <c r="N292">
        <v>0</v>
      </c>
      <c r="O292"/>
      <c r="P292">
        <v>0</v>
      </c>
      <c r="Q292"/>
      <c r="S292" t="e">
        <f t="shared" si="12"/>
        <v>#N/A</v>
      </c>
      <c r="T292" t="e">
        <f t="shared" si="12"/>
        <v>#N/A</v>
      </c>
      <c r="U292" t="e">
        <f t="shared" si="12"/>
        <v>#N/A</v>
      </c>
      <c r="V292" t="e">
        <f t="shared" si="12"/>
        <v>#N/A</v>
      </c>
      <c r="W292" t="e">
        <f t="shared" si="12"/>
        <v>#N/A</v>
      </c>
      <c r="X292" t="e">
        <f t="shared" si="12"/>
        <v>#N/A</v>
      </c>
      <c r="Y292" t="e">
        <f t="shared" si="12"/>
        <v>#N/A</v>
      </c>
      <c r="Z292" t="e">
        <f t="shared" si="12"/>
        <v>#N/A</v>
      </c>
      <c r="AA292" t="e">
        <f t="shared" si="12"/>
        <v>#N/A</v>
      </c>
      <c r="AB292" t="e">
        <f t="shared" si="12"/>
        <v>#N/A</v>
      </c>
      <c r="AC292" t="e">
        <f t="shared" si="12"/>
        <v>#N/A</v>
      </c>
      <c r="AD292" t="e">
        <f t="shared" si="11"/>
        <v>#N/A</v>
      </c>
    </row>
    <row r="293" spans="2:30" hidden="1" x14ac:dyDescent="0.3">
      <c r="B293">
        <v>41</v>
      </c>
      <c r="C293">
        <v>257</v>
      </c>
      <c r="D293" t="s">
        <v>591</v>
      </c>
      <c r="E293" t="s">
        <v>590</v>
      </c>
      <c r="F293" t="s">
        <v>13</v>
      </c>
      <c r="G293" t="s">
        <v>41</v>
      </c>
      <c r="H293">
        <v>0.6</v>
      </c>
      <c r="I293">
        <v>758</v>
      </c>
      <c r="J293" s="76">
        <v>5.89</v>
      </c>
      <c r="K293" s="38">
        <v>5.41</v>
      </c>
      <c r="M293">
        <v>0</v>
      </c>
      <c r="N293">
        <v>0</v>
      </c>
      <c r="O293"/>
      <c r="P293">
        <v>0</v>
      </c>
      <c r="Q293"/>
      <c r="S293" t="e">
        <f t="shared" si="12"/>
        <v>#N/A</v>
      </c>
      <c r="T293" t="e">
        <f t="shared" si="12"/>
        <v>#N/A</v>
      </c>
      <c r="U293" t="e">
        <f t="shared" si="12"/>
        <v>#N/A</v>
      </c>
      <c r="V293" t="e">
        <f t="shared" si="12"/>
        <v>#N/A</v>
      </c>
      <c r="W293" t="e">
        <f t="shared" si="12"/>
        <v>#N/A</v>
      </c>
      <c r="X293" t="e">
        <f t="shared" si="12"/>
        <v>#N/A</v>
      </c>
      <c r="Y293" t="e">
        <f t="shared" si="12"/>
        <v>#N/A</v>
      </c>
      <c r="Z293" t="e">
        <f t="shared" si="12"/>
        <v>#N/A</v>
      </c>
      <c r="AA293" t="e">
        <f t="shared" si="12"/>
        <v>#N/A</v>
      </c>
      <c r="AB293" t="e">
        <f t="shared" si="12"/>
        <v>#N/A</v>
      </c>
      <c r="AC293" t="e">
        <f t="shared" si="12"/>
        <v>#N/A</v>
      </c>
      <c r="AD293" t="e">
        <f t="shared" si="11"/>
        <v>#N/A</v>
      </c>
    </row>
    <row r="294" spans="2:30" hidden="1" x14ac:dyDescent="0.3">
      <c r="B294">
        <v>42</v>
      </c>
      <c r="C294">
        <v>255</v>
      </c>
      <c r="D294" t="s">
        <v>592</v>
      </c>
      <c r="E294" t="s">
        <v>593</v>
      </c>
      <c r="F294" t="s">
        <v>13</v>
      </c>
      <c r="G294" t="s">
        <v>41</v>
      </c>
      <c r="H294">
        <v>1.2</v>
      </c>
      <c r="I294">
        <v>770</v>
      </c>
      <c r="J294" s="76">
        <v>8.25</v>
      </c>
      <c r="K294" s="38">
        <v>8.07</v>
      </c>
      <c r="M294">
        <v>0</v>
      </c>
      <c r="N294">
        <v>155</v>
      </c>
      <c r="O294"/>
      <c r="P294">
        <v>155</v>
      </c>
      <c r="Q294"/>
      <c r="S294" t="e">
        <f t="shared" si="12"/>
        <v>#N/A</v>
      </c>
      <c r="T294" t="e">
        <f t="shared" si="12"/>
        <v>#N/A</v>
      </c>
      <c r="U294" t="e">
        <f t="shared" si="12"/>
        <v>#N/A</v>
      </c>
      <c r="V294" t="e">
        <f t="shared" si="12"/>
        <v>#N/A</v>
      </c>
      <c r="W294" t="e">
        <f t="shared" si="12"/>
        <v>#N/A</v>
      </c>
      <c r="X294" t="e">
        <f t="shared" si="12"/>
        <v>#N/A</v>
      </c>
      <c r="Y294" t="e">
        <f t="shared" si="12"/>
        <v>#N/A</v>
      </c>
      <c r="Z294" t="e">
        <f t="shared" si="12"/>
        <v>#N/A</v>
      </c>
      <c r="AA294" t="e">
        <f t="shared" si="12"/>
        <v>#N/A</v>
      </c>
      <c r="AB294" t="e">
        <f t="shared" si="12"/>
        <v>#N/A</v>
      </c>
      <c r="AC294" t="e">
        <f t="shared" si="12"/>
        <v>#N/A</v>
      </c>
      <c r="AD294" t="e">
        <f t="shared" si="11"/>
        <v>#N/A</v>
      </c>
    </row>
    <row r="295" spans="2:30" hidden="1" x14ac:dyDescent="0.3">
      <c r="B295">
        <v>43</v>
      </c>
      <c r="C295">
        <v>252</v>
      </c>
      <c r="D295" t="s">
        <v>594</v>
      </c>
      <c r="E295" t="s">
        <v>595</v>
      </c>
      <c r="F295" t="s">
        <v>13</v>
      </c>
      <c r="G295" t="s">
        <v>41</v>
      </c>
      <c r="H295">
        <v>1.2</v>
      </c>
      <c r="I295">
        <v>770</v>
      </c>
      <c r="J295" s="76">
        <v>5.01</v>
      </c>
      <c r="K295" s="38">
        <v>4.9450000000000003</v>
      </c>
      <c r="M295">
        <v>0</v>
      </c>
      <c r="N295">
        <v>60</v>
      </c>
      <c r="O295"/>
      <c r="P295">
        <v>60</v>
      </c>
      <c r="Q295"/>
      <c r="S295" t="e">
        <f t="shared" si="12"/>
        <v>#N/A</v>
      </c>
      <c r="T295" t="e">
        <f t="shared" si="12"/>
        <v>#N/A</v>
      </c>
      <c r="U295" t="e">
        <f t="shared" si="12"/>
        <v>#N/A</v>
      </c>
      <c r="V295" t="e">
        <f t="shared" si="12"/>
        <v>#N/A</v>
      </c>
      <c r="W295" t="e">
        <f t="shared" si="12"/>
        <v>#N/A</v>
      </c>
      <c r="X295" t="e">
        <f t="shared" si="12"/>
        <v>#N/A</v>
      </c>
      <c r="Y295" t="e">
        <f t="shared" si="12"/>
        <v>#N/A</v>
      </c>
      <c r="Z295" t="e">
        <f t="shared" si="12"/>
        <v>#N/A</v>
      </c>
      <c r="AA295" t="e">
        <f t="shared" si="12"/>
        <v>#N/A</v>
      </c>
      <c r="AB295" t="e">
        <f t="shared" si="12"/>
        <v>#N/A</v>
      </c>
      <c r="AC295" t="e">
        <f t="shared" si="12"/>
        <v>#N/A</v>
      </c>
      <c r="AD295" t="e">
        <f t="shared" si="11"/>
        <v>#N/A</v>
      </c>
    </row>
    <row r="296" spans="2:30" hidden="1" x14ac:dyDescent="0.3">
      <c r="B296">
        <v>44</v>
      </c>
      <c r="C296">
        <v>258</v>
      </c>
      <c r="D296" t="s">
        <v>596</v>
      </c>
      <c r="E296" t="s">
        <v>597</v>
      </c>
      <c r="F296" t="s">
        <v>18</v>
      </c>
      <c r="G296" t="s">
        <v>41</v>
      </c>
      <c r="H296">
        <v>0.7</v>
      </c>
      <c r="I296">
        <v>630</v>
      </c>
      <c r="J296" s="76">
        <v>10.37</v>
      </c>
      <c r="K296" s="38">
        <v>10.094999999999999</v>
      </c>
      <c r="M296">
        <v>224.99999999999997</v>
      </c>
      <c r="N296">
        <v>30</v>
      </c>
      <c r="O296"/>
      <c r="P296">
        <v>30</v>
      </c>
      <c r="Q296"/>
      <c r="S296" t="e">
        <f t="shared" si="12"/>
        <v>#N/A</v>
      </c>
      <c r="T296" t="e">
        <f t="shared" si="12"/>
        <v>#N/A</v>
      </c>
      <c r="U296" t="e">
        <f t="shared" si="12"/>
        <v>#N/A</v>
      </c>
      <c r="V296" t="e">
        <f t="shared" si="12"/>
        <v>#N/A</v>
      </c>
      <c r="W296" t="e">
        <f t="shared" si="12"/>
        <v>#N/A</v>
      </c>
      <c r="X296" t="e">
        <f t="shared" si="12"/>
        <v>#N/A</v>
      </c>
      <c r="Y296" t="e">
        <f t="shared" si="12"/>
        <v>#N/A</v>
      </c>
      <c r="Z296" t="e">
        <f t="shared" si="12"/>
        <v>#N/A</v>
      </c>
      <c r="AA296" t="e">
        <f t="shared" si="12"/>
        <v>#N/A</v>
      </c>
      <c r="AB296" t="e">
        <f t="shared" si="12"/>
        <v>#N/A</v>
      </c>
      <c r="AC296" t="e">
        <f t="shared" si="12"/>
        <v>#N/A</v>
      </c>
      <c r="AD296" t="e">
        <f t="shared" si="11"/>
        <v>#N/A</v>
      </c>
    </row>
    <row r="297" spans="2:30" hidden="1" x14ac:dyDescent="0.3">
      <c r="B297">
        <v>45</v>
      </c>
      <c r="C297">
        <v>248</v>
      </c>
      <c r="D297" t="s">
        <v>598</v>
      </c>
      <c r="E297" t="s">
        <v>599</v>
      </c>
      <c r="F297" t="s">
        <v>13</v>
      </c>
      <c r="G297" t="s">
        <v>41</v>
      </c>
      <c r="H297">
        <v>0.9</v>
      </c>
      <c r="I297">
        <v>764</v>
      </c>
      <c r="J297" s="76">
        <v>5.64</v>
      </c>
      <c r="K297" s="38">
        <v>5.3650000000000002</v>
      </c>
      <c r="M297">
        <v>250</v>
      </c>
      <c r="N297">
        <v>0</v>
      </c>
      <c r="O297"/>
      <c r="P297">
        <v>0</v>
      </c>
      <c r="Q297"/>
      <c r="S297" t="e">
        <f t="shared" si="12"/>
        <v>#N/A</v>
      </c>
      <c r="T297" t="e">
        <f t="shared" si="12"/>
        <v>#N/A</v>
      </c>
      <c r="U297" t="e">
        <f t="shared" si="12"/>
        <v>#N/A</v>
      </c>
      <c r="V297" t="e">
        <f t="shared" si="12"/>
        <v>#N/A</v>
      </c>
      <c r="W297" t="e">
        <f t="shared" si="12"/>
        <v>#N/A</v>
      </c>
      <c r="X297" t="e">
        <f t="shared" si="12"/>
        <v>#N/A</v>
      </c>
      <c r="Y297" t="e">
        <f t="shared" si="12"/>
        <v>#N/A</v>
      </c>
      <c r="Z297" t="e">
        <f t="shared" si="12"/>
        <v>#N/A</v>
      </c>
      <c r="AA297" t="e">
        <f t="shared" si="12"/>
        <v>#N/A</v>
      </c>
      <c r="AB297" t="e">
        <f t="shared" si="12"/>
        <v>#N/A</v>
      </c>
      <c r="AC297" t="e">
        <f t="shared" si="12"/>
        <v>#N/A</v>
      </c>
      <c r="AD297" t="e">
        <f t="shared" si="11"/>
        <v>#N/A</v>
      </c>
    </row>
    <row r="298" spans="2:30" hidden="1" x14ac:dyDescent="0.3">
      <c r="B298">
        <v>46</v>
      </c>
      <c r="C298">
        <v>252</v>
      </c>
      <c r="D298" t="s">
        <v>600</v>
      </c>
      <c r="E298" t="s">
        <v>601</v>
      </c>
      <c r="F298">
        <v>304</v>
      </c>
      <c r="G298" t="s">
        <v>41</v>
      </c>
      <c r="H298">
        <v>0.9</v>
      </c>
      <c r="I298">
        <v>768</v>
      </c>
      <c r="J298" s="76">
        <v>5.0999999999999996</v>
      </c>
      <c r="K298" s="38">
        <v>4.9749999999999996</v>
      </c>
      <c r="M298">
        <v>85</v>
      </c>
      <c r="N298">
        <v>0</v>
      </c>
      <c r="O298"/>
      <c r="P298">
        <v>0</v>
      </c>
      <c r="Q298"/>
      <c r="S298" t="e">
        <f t="shared" si="12"/>
        <v>#N/A</v>
      </c>
      <c r="T298" t="e">
        <f t="shared" si="12"/>
        <v>#N/A</v>
      </c>
      <c r="U298" t="e">
        <f t="shared" si="12"/>
        <v>#N/A</v>
      </c>
      <c r="V298" t="e">
        <f t="shared" si="12"/>
        <v>#N/A</v>
      </c>
      <c r="W298" t="e">
        <f t="shared" si="12"/>
        <v>#N/A</v>
      </c>
      <c r="X298" t="e">
        <f t="shared" si="12"/>
        <v>#N/A</v>
      </c>
      <c r="Y298" t="e">
        <f t="shared" si="12"/>
        <v>#N/A</v>
      </c>
      <c r="Z298" t="e">
        <f t="shared" si="12"/>
        <v>#N/A</v>
      </c>
      <c r="AA298" t="e">
        <f t="shared" si="12"/>
        <v>#N/A</v>
      </c>
      <c r="AB298" t="e">
        <f t="shared" si="12"/>
        <v>#N/A</v>
      </c>
      <c r="AC298" t="e">
        <f t="shared" si="12"/>
        <v>#N/A</v>
      </c>
      <c r="AD298" t="e">
        <f t="shared" si="11"/>
        <v>#N/A</v>
      </c>
    </row>
    <row r="299" spans="2:30" hidden="1" x14ac:dyDescent="0.3">
      <c r="B299">
        <v>47</v>
      </c>
      <c r="C299">
        <v>252</v>
      </c>
      <c r="D299" t="s">
        <v>600</v>
      </c>
      <c r="E299" t="s">
        <v>601</v>
      </c>
      <c r="F299">
        <v>304</v>
      </c>
      <c r="G299" t="s">
        <v>41</v>
      </c>
      <c r="H299">
        <v>0.9</v>
      </c>
      <c r="I299">
        <v>750</v>
      </c>
      <c r="J299" s="76">
        <v>4.9749999999999996</v>
      </c>
      <c r="K299" s="38">
        <v>4.9749999999999996</v>
      </c>
      <c r="M299">
        <v>85</v>
      </c>
      <c r="N299">
        <v>0</v>
      </c>
      <c r="O299"/>
      <c r="P299">
        <v>0</v>
      </c>
      <c r="Q299"/>
      <c r="S299" t="e">
        <f t="shared" si="12"/>
        <v>#N/A</v>
      </c>
      <c r="T299" t="e">
        <f t="shared" si="12"/>
        <v>#N/A</v>
      </c>
      <c r="U299" t="e">
        <f t="shared" si="12"/>
        <v>#N/A</v>
      </c>
      <c r="V299" t="e">
        <f t="shared" si="12"/>
        <v>#N/A</v>
      </c>
      <c r="W299" t="e">
        <f t="shared" si="12"/>
        <v>#N/A</v>
      </c>
      <c r="X299" t="e">
        <f t="shared" si="12"/>
        <v>#N/A</v>
      </c>
      <c r="Y299" t="e">
        <f t="shared" si="12"/>
        <v>#N/A</v>
      </c>
      <c r="Z299" t="e">
        <f t="shared" si="12"/>
        <v>#N/A</v>
      </c>
      <c r="AA299" t="e">
        <f t="shared" si="12"/>
        <v>#N/A</v>
      </c>
      <c r="AB299" t="e">
        <f t="shared" si="12"/>
        <v>#N/A</v>
      </c>
      <c r="AC299" t="e">
        <f t="shared" si="12"/>
        <v>#N/A</v>
      </c>
      <c r="AD299" t="e">
        <f t="shared" si="11"/>
        <v>#N/A</v>
      </c>
    </row>
    <row r="300" spans="2:30" hidden="1" x14ac:dyDescent="0.3">
      <c r="B300">
        <v>48</v>
      </c>
      <c r="C300">
        <v>258</v>
      </c>
      <c r="D300" t="s">
        <v>602</v>
      </c>
      <c r="E300" t="s">
        <v>603</v>
      </c>
      <c r="F300" t="s">
        <v>18</v>
      </c>
      <c r="G300" t="s">
        <v>41</v>
      </c>
      <c r="H300">
        <v>0.7</v>
      </c>
      <c r="I300">
        <v>630</v>
      </c>
      <c r="J300" s="76">
        <v>10.295</v>
      </c>
      <c r="K300" s="38">
        <v>10.039999999999999</v>
      </c>
      <c r="M300">
        <v>0</v>
      </c>
      <c r="N300">
        <v>255</v>
      </c>
      <c r="O300"/>
      <c r="P300">
        <v>255</v>
      </c>
      <c r="Q300"/>
      <c r="S300" t="e">
        <f t="shared" ref="S300:AC315" si="13">VLOOKUP($E305,$C$4:$P$240,12,FALSE)</f>
        <v>#N/A</v>
      </c>
      <c r="T300" t="e">
        <f t="shared" si="13"/>
        <v>#N/A</v>
      </c>
      <c r="U300" t="e">
        <f t="shared" si="13"/>
        <v>#N/A</v>
      </c>
      <c r="V300" t="e">
        <f t="shared" si="13"/>
        <v>#N/A</v>
      </c>
      <c r="W300" t="e">
        <f t="shared" si="13"/>
        <v>#N/A</v>
      </c>
      <c r="X300" t="e">
        <f t="shared" si="13"/>
        <v>#N/A</v>
      </c>
      <c r="Y300" t="e">
        <f t="shared" si="13"/>
        <v>#N/A</v>
      </c>
      <c r="Z300" t="e">
        <f t="shared" si="13"/>
        <v>#N/A</v>
      </c>
      <c r="AA300" t="e">
        <f t="shared" si="13"/>
        <v>#N/A</v>
      </c>
      <c r="AB300" t="e">
        <f t="shared" si="13"/>
        <v>#N/A</v>
      </c>
      <c r="AC300" t="e">
        <f t="shared" si="13"/>
        <v>#N/A</v>
      </c>
      <c r="AD300" t="e">
        <f t="shared" si="11"/>
        <v>#N/A</v>
      </c>
    </row>
    <row r="301" spans="2:30" hidden="1" x14ac:dyDescent="0.3">
      <c r="B301">
        <v>49</v>
      </c>
      <c r="C301">
        <v>258</v>
      </c>
      <c r="D301" t="s">
        <v>604</v>
      </c>
      <c r="E301" t="s">
        <v>605</v>
      </c>
      <c r="F301" t="s">
        <v>18</v>
      </c>
      <c r="G301" t="s">
        <v>41</v>
      </c>
      <c r="H301">
        <v>0.6</v>
      </c>
      <c r="I301">
        <v>630</v>
      </c>
      <c r="J301" s="76">
        <v>3.92</v>
      </c>
      <c r="K301" s="38">
        <v>3.6</v>
      </c>
      <c r="M301">
        <v>0</v>
      </c>
      <c r="N301">
        <v>320</v>
      </c>
      <c r="O301"/>
      <c r="P301">
        <v>320</v>
      </c>
      <c r="Q301"/>
      <c r="S301" t="e">
        <f t="shared" si="13"/>
        <v>#N/A</v>
      </c>
      <c r="T301" t="e">
        <f t="shared" si="13"/>
        <v>#N/A</v>
      </c>
      <c r="U301" t="e">
        <f t="shared" si="13"/>
        <v>#N/A</v>
      </c>
      <c r="V301" t="e">
        <f t="shared" si="13"/>
        <v>#N/A</v>
      </c>
      <c r="W301" t="e">
        <f t="shared" si="13"/>
        <v>#N/A</v>
      </c>
      <c r="X301" t="e">
        <f t="shared" si="13"/>
        <v>#N/A</v>
      </c>
      <c r="Y301" t="e">
        <f t="shared" si="13"/>
        <v>#N/A</v>
      </c>
      <c r="Z301" t="e">
        <f t="shared" si="13"/>
        <v>#N/A</v>
      </c>
      <c r="AA301" t="e">
        <f t="shared" si="13"/>
        <v>#N/A</v>
      </c>
      <c r="AB301" t="e">
        <f t="shared" si="13"/>
        <v>#N/A</v>
      </c>
      <c r="AC301" t="e">
        <f t="shared" si="13"/>
        <v>#N/A</v>
      </c>
      <c r="AD301" t="e">
        <f t="shared" si="11"/>
        <v>#N/A</v>
      </c>
    </row>
    <row r="302" spans="2:30" hidden="1" x14ac:dyDescent="0.3">
      <c r="B302">
        <v>50</v>
      </c>
      <c r="C302">
        <v>258</v>
      </c>
      <c r="D302" t="s">
        <v>606</v>
      </c>
      <c r="E302" t="s">
        <v>605</v>
      </c>
      <c r="F302" t="s">
        <v>18</v>
      </c>
      <c r="G302" t="s">
        <v>41</v>
      </c>
      <c r="H302">
        <v>0.6</v>
      </c>
      <c r="I302">
        <v>630</v>
      </c>
      <c r="J302" s="76">
        <v>6.48</v>
      </c>
      <c r="K302" s="38">
        <v>6.35</v>
      </c>
      <c r="M302">
        <v>0</v>
      </c>
      <c r="N302">
        <v>320</v>
      </c>
      <c r="O302"/>
      <c r="P302">
        <v>320</v>
      </c>
      <c r="Q302"/>
      <c r="S302" t="e">
        <f t="shared" si="13"/>
        <v>#N/A</v>
      </c>
      <c r="T302" t="e">
        <f t="shared" si="13"/>
        <v>#N/A</v>
      </c>
      <c r="U302" t="e">
        <f t="shared" si="13"/>
        <v>#N/A</v>
      </c>
      <c r="V302" t="e">
        <f t="shared" si="13"/>
        <v>#N/A</v>
      </c>
      <c r="W302" t="e">
        <f t="shared" si="13"/>
        <v>#N/A</v>
      </c>
      <c r="X302" t="e">
        <f t="shared" si="13"/>
        <v>#N/A</v>
      </c>
      <c r="Y302" t="e">
        <f t="shared" si="13"/>
        <v>#N/A</v>
      </c>
      <c r="Z302" t="e">
        <f t="shared" si="13"/>
        <v>#N/A</v>
      </c>
      <c r="AA302" t="e">
        <f t="shared" si="13"/>
        <v>#N/A</v>
      </c>
      <c r="AB302" t="e">
        <f t="shared" si="13"/>
        <v>#N/A</v>
      </c>
      <c r="AC302" t="e">
        <f t="shared" si="13"/>
        <v>#N/A</v>
      </c>
      <c r="AD302" t="e">
        <f t="shared" si="11"/>
        <v>#N/A</v>
      </c>
    </row>
    <row r="303" spans="2:30" hidden="1" x14ac:dyDescent="0.3">
      <c r="B303">
        <v>51</v>
      </c>
      <c r="C303">
        <v>241</v>
      </c>
      <c r="D303" t="s">
        <v>607</v>
      </c>
      <c r="E303" t="s">
        <v>608</v>
      </c>
      <c r="F303">
        <v>304</v>
      </c>
      <c r="G303" t="s">
        <v>41</v>
      </c>
      <c r="H303">
        <v>1.0900000000000001</v>
      </c>
      <c r="I303">
        <v>770</v>
      </c>
      <c r="J303" s="76">
        <v>5.26</v>
      </c>
      <c r="K303" s="38">
        <v>5.2350000000000003</v>
      </c>
      <c r="M303">
        <v>0</v>
      </c>
      <c r="N303">
        <v>25</v>
      </c>
      <c r="O303"/>
      <c r="P303">
        <v>25</v>
      </c>
      <c r="Q303"/>
      <c r="S303" t="e">
        <f t="shared" si="13"/>
        <v>#N/A</v>
      </c>
      <c r="T303" t="e">
        <f t="shared" si="13"/>
        <v>#N/A</v>
      </c>
      <c r="U303" t="e">
        <f t="shared" si="13"/>
        <v>#N/A</v>
      </c>
      <c r="V303" t="e">
        <f t="shared" si="13"/>
        <v>#N/A</v>
      </c>
      <c r="W303" t="e">
        <f t="shared" si="13"/>
        <v>#N/A</v>
      </c>
      <c r="X303" t="e">
        <f t="shared" si="13"/>
        <v>#N/A</v>
      </c>
      <c r="Y303" t="e">
        <f t="shared" si="13"/>
        <v>#N/A</v>
      </c>
      <c r="Z303" t="e">
        <f t="shared" si="13"/>
        <v>#N/A</v>
      </c>
      <c r="AA303" t="e">
        <f t="shared" si="13"/>
        <v>#N/A</v>
      </c>
      <c r="AB303" t="e">
        <f t="shared" si="13"/>
        <v>#N/A</v>
      </c>
      <c r="AC303" t="e">
        <f t="shared" si="13"/>
        <v>#N/A</v>
      </c>
      <c r="AD303" t="e">
        <f t="shared" si="11"/>
        <v>#N/A</v>
      </c>
    </row>
    <row r="304" spans="2:30" hidden="1" x14ac:dyDescent="0.3">
      <c r="B304">
        <v>52</v>
      </c>
      <c r="C304">
        <v>258</v>
      </c>
      <c r="D304" t="s">
        <v>609</v>
      </c>
      <c r="E304" t="s">
        <v>610</v>
      </c>
      <c r="F304" t="s">
        <v>18</v>
      </c>
      <c r="G304" t="s">
        <v>41</v>
      </c>
      <c r="H304">
        <v>0.6</v>
      </c>
      <c r="I304">
        <v>630</v>
      </c>
      <c r="J304" s="76">
        <v>10.295</v>
      </c>
      <c r="K304" s="38">
        <v>10.175000000000001</v>
      </c>
      <c r="M304">
        <v>0</v>
      </c>
      <c r="N304">
        <v>115</v>
      </c>
      <c r="O304"/>
      <c r="P304">
        <v>115</v>
      </c>
      <c r="Q304"/>
      <c r="S304" t="e">
        <f t="shared" si="13"/>
        <v>#N/A</v>
      </c>
      <c r="T304" t="e">
        <f t="shared" si="13"/>
        <v>#N/A</v>
      </c>
      <c r="U304" t="e">
        <f t="shared" si="13"/>
        <v>#N/A</v>
      </c>
      <c r="V304" t="e">
        <f t="shared" si="13"/>
        <v>#N/A</v>
      </c>
      <c r="W304" t="e">
        <f t="shared" si="13"/>
        <v>#N/A</v>
      </c>
      <c r="X304" t="e">
        <f t="shared" si="13"/>
        <v>#N/A</v>
      </c>
      <c r="Y304" t="e">
        <f t="shared" si="13"/>
        <v>#N/A</v>
      </c>
      <c r="Z304" t="e">
        <f t="shared" si="13"/>
        <v>#N/A</v>
      </c>
      <c r="AA304" t="e">
        <f t="shared" si="13"/>
        <v>#N/A</v>
      </c>
      <c r="AB304" t="e">
        <f t="shared" si="13"/>
        <v>#N/A</v>
      </c>
      <c r="AC304" t="e">
        <f t="shared" si="13"/>
        <v>#N/A</v>
      </c>
      <c r="AD304" t="e">
        <f t="shared" si="11"/>
        <v>#N/A</v>
      </c>
    </row>
    <row r="305" spans="2:30" hidden="1" x14ac:dyDescent="0.3">
      <c r="B305">
        <v>53</v>
      </c>
      <c r="C305">
        <v>258</v>
      </c>
      <c r="D305" t="s">
        <v>611</v>
      </c>
      <c r="E305" t="s">
        <v>612</v>
      </c>
      <c r="F305" t="s">
        <v>18</v>
      </c>
      <c r="G305" t="s">
        <v>41</v>
      </c>
      <c r="H305">
        <v>0.8</v>
      </c>
      <c r="I305">
        <v>630</v>
      </c>
      <c r="J305" s="76">
        <v>2.91</v>
      </c>
      <c r="K305" s="38">
        <v>2.81</v>
      </c>
      <c r="M305">
        <v>0</v>
      </c>
      <c r="N305">
        <v>95</v>
      </c>
      <c r="O305"/>
      <c r="P305">
        <v>95</v>
      </c>
      <c r="Q305"/>
      <c r="S305" t="e">
        <f t="shared" si="13"/>
        <v>#N/A</v>
      </c>
      <c r="T305" t="e">
        <f t="shared" si="13"/>
        <v>#N/A</v>
      </c>
      <c r="U305" t="e">
        <f t="shared" si="13"/>
        <v>#N/A</v>
      </c>
      <c r="V305" t="e">
        <f t="shared" si="13"/>
        <v>#N/A</v>
      </c>
      <c r="W305" t="e">
        <f t="shared" si="13"/>
        <v>#N/A</v>
      </c>
      <c r="X305" t="e">
        <f t="shared" si="13"/>
        <v>#N/A</v>
      </c>
      <c r="Y305" t="e">
        <f t="shared" si="13"/>
        <v>#N/A</v>
      </c>
      <c r="Z305" t="e">
        <f t="shared" si="13"/>
        <v>#N/A</v>
      </c>
      <c r="AA305" t="e">
        <f t="shared" si="13"/>
        <v>#N/A</v>
      </c>
      <c r="AB305" t="e">
        <f t="shared" si="13"/>
        <v>#N/A</v>
      </c>
      <c r="AC305" t="e">
        <f t="shared" si="13"/>
        <v>#N/A</v>
      </c>
      <c r="AD305" t="e">
        <f t="shared" si="11"/>
        <v>#N/A</v>
      </c>
    </row>
    <row r="306" spans="2:30" hidden="1" x14ac:dyDescent="0.3">
      <c r="B306">
        <v>54</v>
      </c>
      <c r="C306">
        <v>249</v>
      </c>
      <c r="D306" t="s">
        <v>613</v>
      </c>
      <c r="E306" t="s">
        <v>614</v>
      </c>
      <c r="F306" t="s">
        <v>18</v>
      </c>
      <c r="G306" t="s">
        <v>41</v>
      </c>
      <c r="H306">
        <v>1.1200000000000001</v>
      </c>
      <c r="I306">
        <v>730</v>
      </c>
      <c r="J306" s="76">
        <v>11.545</v>
      </c>
      <c r="K306" s="38">
        <v>11.280000000000001</v>
      </c>
      <c r="M306">
        <v>0</v>
      </c>
      <c r="N306">
        <v>75</v>
      </c>
      <c r="O306"/>
      <c r="P306">
        <v>75</v>
      </c>
      <c r="Q306"/>
      <c r="S306" t="e">
        <f t="shared" si="13"/>
        <v>#N/A</v>
      </c>
      <c r="T306" t="e">
        <f t="shared" si="13"/>
        <v>#N/A</v>
      </c>
      <c r="U306" t="e">
        <f t="shared" si="13"/>
        <v>#N/A</v>
      </c>
      <c r="V306" t="e">
        <f t="shared" si="13"/>
        <v>#N/A</v>
      </c>
      <c r="W306" t="e">
        <f t="shared" si="13"/>
        <v>#N/A</v>
      </c>
      <c r="X306" t="e">
        <f t="shared" si="13"/>
        <v>#N/A</v>
      </c>
      <c r="Y306" t="e">
        <f t="shared" si="13"/>
        <v>#N/A</v>
      </c>
      <c r="Z306" t="e">
        <f t="shared" si="13"/>
        <v>#N/A</v>
      </c>
      <c r="AA306" t="e">
        <f t="shared" si="13"/>
        <v>#N/A</v>
      </c>
      <c r="AB306" t="e">
        <f t="shared" si="13"/>
        <v>#N/A</v>
      </c>
      <c r="AC306" t="e">
        <f t="shared" si="13"/>
        <v>#N/A</v>
      </c>
      <c r="AD306" t="e">
        <f t="shared" si="11"/>
        <v>#N/A</v>
      </c>
    </row>
    <row r="307" spans="2:30" hidden="1" x14ac:dyDescent="0.3">
      <c r="B307">
        <v>55</v>
      </c>
      <c r="C307">
        <v>257</v>
      </c>
      <c r="D307" t="s">
        <v>615</v>
      </c>
      <c r="E307" t="s">
        <v>616</v>
      </c>
      <c r="F307">
        <v>304</v>
      </c>
      <c r="G307" t="s">
        <v>41</v>
      </c>
      <c r="H307">
        <v>3.24</v>
      </c>
      <c r="I307">
        <v>770</v>
      </c>
      <c r="J307" s="76">
        <v>5.16</v>
      </c>
      <c r="K307" s="38">
        <v>4.96</v>
      </c>
      <c r="M307">
        <v>0</v>
      </c>
      <c r="N307">
        <v>80</v>
      </c>
      <c r="O307"/>
      <c r="P307">
        <v>80</v>
      </c>
      <c r="Q307"/>
      <c r="S307" t="e">
        <f t="shared" si="13"/>
        <v>#N/A</v>
      </c>
      <c r="T307" t="e">
        <f t="shared" si="13"/>
        <v>#N/A</v>
      </c>
      <c r="U307" t="e">
        <f t="shared" si="13"/>
        <v>#N/A</v>
      </c>
      <c r="V307" t="e">
        <f t="shared" si="13"/>
        <v>#N/A</v>
      </c>
      <c r="W307" t="e">
        <f t="shared" si="13"/>
        <v>#N/A</v>
      </c>
      <c r="X307" t="e">
        <f t="shared" si="13"/>
        <v>#N/A</v>
      </c>
      <c r="Y307" t="e">
        <f t="shared" si="13"/>
        <v>#N/A</v>
      </c>
      <c r="Z307" t="e">
        <f t="shared" si="13"/>
        <v>#N/A</v>
      </c>
      <c r="AA307" t="e">
        <f t="shared" si="13"/>
        <v>#N/A</v>
      </c>
      <c r="AB307" t="e">
        <f t="shared" si="13"/>
        <v>#N/A</v>
      </c>
      <c r="AC307" t="e">
        <f t="shared" si="13"/>
        <v>#N/A</v>
      </c>
      <c r="AD307" t="e">
        <f t="shared" si="11"/>
        <v>#N/A</v>
      </c>
    </row>
    <row r="308" spans="2:30" hidden="1" x14ac:dyDescent="0.3">
      <c r="B308">
        <v>56</v>
      </c>
      <c r="C308">
        <v>257</v>
      </c>
      <c r="D308" t="s">
        <v>617</v>
      </c>
      <c r="E308" t="s">
        <v>618</v>
      </c>
      <c r="F308" t="s">
        <v>13</v>
      </c>
      <c r="G308" t="s">
        <v>41</v>
      </c>
      <c r="H308">
        <v>3.78</v>
      </c>
      <c r="I308">
        <v>770</v>
      </c>
      <c r="J308" s="76">
        <v>5.9850000000000003</v>
      </c>
      <c r="K308" s="38">
        <v>5.585</v>
      </c>
      <c r="M308">
        <v>280</v>
      </c>
      <c r="N308">
        <v>0</v>
      </c>
      <c r="O308"/>
      <c r="P308">
        <v>0</v>
      </c>
      <c r="Q308"/>
      <c r="S308" t="e">
        <f t="shared" si="13"/>
        <v>#N/A</v>
      </c>
      <c r="T308" t="e">
        <f t="shared" si="13"/>
        <v>#N/A</v>
      </c>
      <c r="U308" t="e">
        <f t="shared" si="13"/>
        <v>#N/A</v>
      </c>
      <c r="V308" t="e">
        <f t="shared" si="13"/>
        <v>#N/A</v>
      </c>
      <c r="W308" t="e">
        <f t="shared" si="13"/>
        <v>#N/A</v>
      </c>
      <c r="X308" t="e">
        <f t="shared" si="13"/>
        <v>#N/A</v>
      </c>
      <c r="Y308" t="e">
        <f t="shared" si="13"/>
        <v>#N/A</v>
      </c>
      <c r="Z308" t="e">
        <f t="shared" si="13"/>
        <v>#N/A</v>
      </c>
      <c r="AA308" t="e">
        <f t="shared" si="13"/>
        <v>#N/A</v>
      </c>
      <c r="AB308" t="e">
        <f t="shared" si="13"/>
        <v>#N/A</v>
      </c>
      <c r="AC308" t="e">
        <f t="shared" si="13"/>
        <v>#N/A</v>
      </c>
      <c r="AD308" t="e">
        <f t="shared" si="11"/>
        <v>#N/A</v>
      </c>
    </row>
    <row r="309" spans="2:30" hidden="1" x14ac:dyDescent="0.3">
      <c r="B309">
        <v>57</v>
      </c>
      <c r="C309">
        <v>241</v>
      </c>
      <c r="D309" t="s">
        <v>619</v>
      </c>
      <c r="E309" t="s">
        <v>620</v>
      </c>
      <c r="F309">
        <v>304</v>
      </c>
      <c r="G309" t="s">
        <v>41</v>
      </c>
      <c r="H309">
        <v>3.82</v>
      </c>
      <c r="I309">
        <v>770</v>
      </c>
      <c r="J309" s="76">
        <v>4.6100000000000003</v>
      </c>
      <c r="K309" s="38">
        <v>4.2050000000000001</v>
      </c>
      <c r="M309">
        <v>280</v>
      </c>
      <c r="N309">
        <v>0</v>
      </c>
      <c r="O309"/>
      <c r="P309">
        <v>0</v>
      </c>
      <c r="Q309"/>
      <c r="S309" t="e">
        <f t="shared" si="13"/>
        <v>#N/A</v>
      </c>
      <c r="T309" t="e">
        <f t="shared" si="13"/>
        <v>#N/A</v>
      </c>
      <c r="U309" t="e">
        <f t="shared" si="13"/>
        <v>#N/A</v>
      </c>
      <c r="V309" t="e">
        <f t="shared" si="13"/>
        <v>#N/A</v>
      </c>
      <c r="W309" t="e">
        <f t="shared" si="13"/>
        <v>#N/A</v>
      </c>
      <c r="X309" t="e">
        <f t="shared" si="13"/>
        <v>#N/A</v>
      </c>
      <c r="Y309" t="e">
        <f t="shared" si="13"/>
        <v>#N/A</v>
      </c>
      <c r="Z309" t="e">
        <f t="shared" si="13"/>
        <v>#N/A</v>
      </c>
      <c r="AA309" t="e">
        <f t="shared" si="13"/>
        <v>#N/A</v>
      </c>
      <c r="AB309" t="e">
        <f t="shared" si="13"/>
        <v>#N/A</v>
      </c>
      <c r="AC309" t="e">
        <f t="shared" si="13"/>
        <v>#N/A</v>
      </c>
      <c r="AD309" t="e">
        <f t="shared" si="11"/>
        <v>#N/A</v>
      </c>
    </row>
    <row r="310" spans="2:30" hidden="1" x14ac:dyDescent="0.3">
      <c r="B310">
        <v>58</v>
      </c>
      <c r="C310">
        <v>255</v>
      </c>
      <c r="D310" t="s">
        <v>621</v>
      </c>
      <c r="E310" t="s">
        <v>622</v>
      </c>
      <c r="F310">
        <v>304</v>
      </c>
      <c r="G310" t="s">
        <v>41</v>
      </c>
      <c r="H310">
        <v>0.9</v>
      </c>
      <c r="I310">
        <v>765</v>
      </c>
      <c r="J310" s="76">
        <v>8.7100000000000009</v>
      </c>
      <c r="K310" s="38">
        <v>4.55</v>
      </c>
      <c r="M310">
        <v>0</v>
      </c>
      <c r="N310">
        <v>60</v>
      </c>
      <c r="O310"/>
      <c r="P310">
        <v>60</v>
      </c>
      <c r="Q310"/>
      <c r="S310" t="e">
        <f t="shared" si="13"/>
        <v>#N/A</v>
      </c>
      <c r="T310" t="e">
        <f t="shared" si="13"/>
        <v>#N/A</v>
      </c>
      <c r="U310" t="e">
        <f t="shared" si="13"/>
        <v>#N/A</v>
      </c>
      <c r="V310" t="e">
        <f t="shared" si="13"/>
        <v>#N/A</v>
      </c>
      <c r="W310" t="e">
        <f t="shared" si="13"/>
        <v>#N/A</v>
      </c>
      <c r="X310" t="e">
        <f t="shared" si="13"/>
        <v>#N/A</v>
      </c>
      <c r="Y310" t="e">
        <f t="shared" si="13"/>
        <v>#N/A</v>
      </c>
      <c r="Z310" t="e">
        <f t="shared" si="13"/>
        <v>#N/A</v>
      </c>
      <c r="AA310" t="e">
        <f t="shared" si="13"/>
        <v>#N/A</v>
      </c>
      <c r="AB310" t="e">
        <f t="shared" si="13"/>
        <v>#N/A</v>
      </c>
      <c r="AC310" t="e">
        <f t="shared" si="13"/>
        <v>#N/A</v>
      </c>
      <c r="AD310" t="e">
        <f t="shared" si="11"/>
        <v>#N/A</v>
      </c>
    </row>
    <row r="311" spans="2:30" hidden="1" x14ac:dyDescent="0.3">
      <c r="B311">
        <v>59</v>
      </c>
      <c r="C311">
        <v>255</v>
      </c>
      <c r="D311" t="s">
        <v>623</v>
      </c>
      <c r="E311" t="s">
        <v>622</v>
      </c>
      <c r="F311">
        <v>304</v>
      </c>
      <c r="G311" t="s">
        <v>41</v>
      </c>
      <c r="H311">
        <v>0.9</v>
      </c>
      <c r="I311">
        <v>765</v>
      </c>
      <c r="J311" s="76">
        <v>4.1000000000000014</v>
      </c>
      <c r="K311" s="38">
        <v>4.07</v>
      </c>
      <c r="M311">
        <v>0</v>
      </c>
      <c r="N311">
        <v>60</v>
      </c>
      <c r="O311"/>
      <c r="P311">
        <v>60</v>
      </c>
      <c r="Q311"/>
      <c r="S311" t="e">
        <f t="shared" si="13"/>
        <v>#N/A</v>
      </c>
      <c r="T311" t="e">
        <f t="shared" si="13"/>
        <v>#N/A</v>
      </c>
      <c r="U311" t="e">
        <f t="shared" si="13"/>
        <v>#N/A</v>
      </c>
      <c r="V311" t="e">
        <f t="shared" si="13"/>
        <v>#N/A</v>
      </c>
      <c r="W311" t="e">
        <f t="shared" si="13"/>
        <v>#N/A</v>
      </c>
      <c r="X311" t="e">
        <f t="shared" si="13"/>
        <v>#N/A</v>
      </c>
      <c r="Y311" t="e">
        <f t="shared" si="13"/>
        <v>#N/A</v>
      </c>
      <c r="Z311" t="e">
        <f t="shared" si="13"/>
        <v>#N/A</v>
      </c>
      <c r="AA311" t="e">
        <f t="shared" si="13"/>
        <v>#N/A</v>
      </c>
      <c r="AB311" t="e">
        <f t="shared" si="13"/>
        <v>#N/A</v>
      </c>
      <c r="AC311" t="e">
        <f t="shared" si="13"/>
        <v>#N/A</v>
      </c>
      <c r="AD311" t="e">
        <f t="shared" si="11"/>
        <v>#N/A</v>
      </c>
    </row>
    <row r="312" spans="2:30" hidden="1" x14ac:dyDescent="0.3">
      <c r="B312">
        <v>60</v>
      </c>
      <c r="C312">
        <v>232</v>
      </c>
      <c r="D312" t="s">
        <v>624</v>
      </c>
      <c r="E312" t="s">
        <v>625</v>
      </c>
      <c r="F312">
        <v>304</v>
      </c>
      <c r="G312" t="s">
        <v>41</v>
      </c>
      <c r="H312">
        <v>1.1499999999999999</v>
      </c>
      <c r="I312">
        <v>770</v>
      </c>
      <c r="J312" s="76">
        <v>4.2149999999999999</v>
      </c>
      <c r="K312" s="38">
        <v>4.2050000000000001</v>
      </c>
      <c r="M312">
        <v>0</v>
      </c>
      <c r="N312">
        <v>10</v>
      </c>
      <c r="O312"/>
      <c r="P312">
        <v>10</v>
      </c>
      <c r="Q312"/>
      <c r="S312" t="e">
        <f t="shared" si="13"/>
        <v>#N/A</v>
      </c>
      <c r="T312" t="e">
        <f t="shared" si="13"/>
        <v>#N/A</v>
      </c>
      <c r="U312" t="e">
        <f t="shared" si="13"/>
        <v>#N/A</v>
      </c>
      <c r="V312" t="e">
        <f t="shared" si="13"/>
        <v>#N/A</v>
      </c>
      <c r="W312" t="e">
        <f t="shared" si="13"/>
        <v>#N/A</v>
      </c>
      <c r="X312" t="e">
        <f t="shared" si="13"/>
        <v>#N/A</v>
      </c>
      <c r="Y312" t="e">
        <f t="shared" si="13"/>
        <v>#N/A</v>
      </c>
      <c r="Z312" t="e">
        <f t="shared" si="13"/>
        <v>#N/A</v>
      </c>
      <c r="AA312" t="e">
        <f t="shared" si="13"/>
        <v>#N/A</v>
      </c>
      <c r="AB312" t="e">
        <f t="shared" si="13"/>
        <v>#N/A</v>
      </c>
      <c r="AC312" t="e">
        <f t="shared" si="13"/>
        <v>#N/A</v>
      </c>
      <c r="AD312" t="e">
        <f t="shared" si="11"/>
        <v>#N/A</v>
      </c>
    </row>
    <row r="313" spans="2:30" hidden="1" x14ac:dyDescent="0.3">
      <c r="B313">
        <v>61</v>
      </c>
      <c r="C313">
        <v>249</v>
      </c>
      <c r="D313" t="s">
        <v>626</v>
      </c>
      <c r="E313" t="s">
        <v>627</v>
      </c>
      <c r="F313" t="s">
        <v>18</v>
      </c>
      <c r="G313" t="s">
        <v>41</v>
      </c>
      <c r="H313">
        <v>0.92</v>
      </c>
      <c r="I313">
        <v>700</v>
      </c>
      <c r="J313" s="76">
        <v>4.3150000000000004</v>
      </c>
      <c r="K313" s="38">
        <v>4.16</v>
      </c>
      <c r="M313">
        <v>0</v>
      </c>
      <c r="N313">
        <v>60</v>
      </c>
      <c r="O313"/>
      <c r="P313">
        <v>60</v>
      </c>
      <c r="Q313"/>
      <c r="S313" t="e">
        <f t="shared" si="13"/>
        <v>#N/A</v>
      </c>
      <c r="T313" t="e">
        <f t="shared" si="13"/>
        <v>#N/A</v>
      </c>
      <c r="U313" t="e">
        <f t="shared" si="13"/>
        <v>#N/A</v>
      </c>
      <c r="V313" t="e">
        <f t="shared" si="13"/>
        <v>#N/A</v>
      </c>
      <c r="W313" t="e">
        <f t="shared" si="13"/>
        <v>#N/A</v>
      </c>
      <c r="X313" t="e">
        <f t="shared" si="13"/>
        <v>#N/A</v>
      </c>
      <c r="Y313" t="e">
        <f t="shared" si="13"/>
        <v>#N/A</v>
      </c>
      <c r="Z313" t="e">
        <f t="shared" si="13"/>
        <v>#N/A</v>
      </c>
      <c r="AA313" t="e">
        <f t="shared" si="13"/>
        <v>#N/A</v>
      </c>
      <c r="AB313" t="e">
        <f t="shared" si="13"/>
        <v>#N/A</v>
      </c>
      <c r="AC313" t="e">
        <f t="shared" si="13"/>
        <v>#N/A</v>
      </c>
      <c r="AD313" t="e">
        <f t="shared" si="11"/>
        <v>#N/A</v>
      </c>
    </row>
    <row r="314" spans="2:30" hidden="1" x14ac:dyDescent="0.3">
      <c r="B314">
        <v>62</v>
      </c>
      <c r="C314">
        <v>249</v>
      </c>
      <c r="D314" t="s">
        <v>628</v>
      </c>
      <c r="E314" t="s">
        <v>627</v>
      </c>
      <c r="F314" t="s">
        <v>18</v>
      </c>
      <c r="G314" t="s">
        <v>41</v>
      </c>
      <c r="H314">
        <v>0.92</v>
      </c>
      <c r="I314">
        <v>700</v>
      </c>
      <c r="J314" s="76">
        <v>5.7750000000000004</v>
      </c>
      <c r="K314" s="38">
        <v>5.58</v>
      </c>
      <c r="M314">
        <v>0</v>
      </c>
      <c r="N314">
        <v>60</v>
      </c>
      <c r="O314"/>
      <c r="P314">
        <v>60</v>
      </c>
      <c r="Q314"/>
      <c r="S314" t="e">
        <f t="shared" si="13"/>
        <v>#N/A</v>
      </c>
      <c r="T314" t="e">
        <f t="shared" si="13"/>
        <v>#N/A</v>
      </c>
      <c r="U314" t="e">
        <f t="shared" si="13"/>
        <v>#N/A</v>
      </c>
      <c r="V314" t="e">
        <f t="shared" si="13"/>
        <v>#N/A</v>
      </c>
      <c r="W314" t="e">
        <f t="shared" si="13"/>
        <v>#N/A</v>
      </c>
      <c r="X314" t="e">
        <f t="shared" si="13"/>
        <v>#N/A</v>
      </c>
      <c r="Y314" t="e">
        <f t="shared" si="13"/>
        <v>#N/A</v>
      </c>
      <c r="Z314" t="e">
        <f t="shared" si="13"/>
        <v>#N/A</v>
      </c>
      <c r="AA314" t="e">
        <f t="shared" si="13"/>
        <v>#N/A</v>
      </c>
      <c r="AB314" t="e">
        <f t="shared" si="13"/>
        <v>#N/A</v>
      </c>
      <c r="AC314" t="e">
        <f t="shared" si="13"/>
        <v>#N/A</v>
      </c>
      <c r="AD314" t="e">
        <f t="shared" si="11"/>
        <v>#N/A</v>
      </c>
    </row>
    <row r="315" spans="2:30" hidden="1" x14ac:dyDescent="0.3">
      <c r="B315">
        <v>63</v>
      </c>
      <c r="C315">
        <v>263</v>
      </c>
      <c r="D315" t="s">
        <v>629</v>
      </c>
      <c r="E315" t="s">
        <v>630</v>
      </c>
      <c r="F315" t="s">
        <v>16</v>
      </c>
      <c r="G315" t="s">
        <v>41</v>
      </c>
      <c r="H315">
        <v>2.74</v>
      </c>
      <c r="I315">
        <v>640</v>
      </c>
      <c r="J315" s="76">
        <v>10.49</v>
      </c>
      <c r="K315" s="38">
        <v>10.14</v>
      </c>
      <c r="M315">
        <v>185</v>
      </c>
      <c r="N315">
        <v>25</v>
      </c>
      <c r="O315"/>
      <c r="P315">
        <v>25</v>
      </c>
      <c r="Q315"/>
      <c r="S315" t="e">
        <f t="shared" si="13"/>
        <v>#N/A</v>
      </c>
      <c r="T315" t="e">
        <f t="shared" si="13"/>
        <v>#N/A</v>
      </c>
      <c r="U315" t="e">
        <f t="shared" si="13"/>
        <v>#N/A</v>
      </c>
      <c r="V315" t="e">
        <f t="shared" si="13"/>
        <v>#N/A</v>
      </c>
      <c r="W315" t="e">
        <f t="shared" si="13"/>
        <v>#N/A</v>
      </c>
      <c r="X315" t="e">
        <f t="shared" si="13"/>
        <v>#N/A</v>
      </c>
      <c r="Y315" t="e">
        <f t="shared" si="13"/>
        <v>#N/A</v>
      </c>
      <c r="Z315" t="e">
        <f t="shared" si="13"/>
        <v>#N/A</v>
      </c>
      <c r="AA315" t="e">
        <f t="shared" si="13"/>
        <v>#N/A</v>
      </c>
      <c r="AB315" t="e">
        <f t="shared" si="13"/>
        <v>#N/A</v>
      </c>
      <c r="AC315" t="e">
        <f t="shared" si="13"/>
        <v>#N/A</v>
      </c>
      <c r="AD315" t="e">
        <f t="shared" si="11"/>
        <v>#N/A</v>
      </c>
    </row>
    <row r="316" spans="2:30" hidden="1" x14ac:dyDescent="0.3">
      <c r="B316">
        <v>64</v>
      </c>
      <c r="C316">
        <v>263</v>
      </c>
      <c r="D316" t="s">
        <v>631</v>
      </c>
      <c r="E316" t="s">
        <v>632</v>
      </c>
      <c r="F316" t="s">
        <v>16</v>
      </c>
      <c r="G316" t="s">
        <v>41</v>
      </c>
      <c r="H316">
        <v>2.95</v>
      </c>
      <c r="I316">
        <v>640</v>
      </c>
      <c r="J316" s="76">
        <v>9.5549999999999997</v>
      </c>
      <c r="K316" s="38">
        <v>10.015000000000001</v>
      </c>
      <c r="M316">
        <v>0</v>
      </c>
      <c r="N316">
        <v>150</v>
      </c>
      <c r="O316"/>
      <c r="P316">
        <v>150</v>
      </c>
      <c r="Q316"/>
      <c r="S316" t="e">
        <f t="shared" ref="S316:AC331" si="14">VLOOKUP($E321,$C$4:$P$240,12,FALSE)</f>
        <v>#N/A</v>
      </c>
      <c r="T316" t="e">
        <f t="shared" si="14"/>
        <v>#N/A</v>
      </c>
      <c r="U316" t="e">
        <f t="shared" si="14"/>
        <v>#N/A</v>
      </c>
      <c r="V316" t="e">
        <f t="shared" si="14"/>
        <v>#N/A</v>
      </c>
      <c r="W316" t="e">
        <f t="shared" si="14"/>
        <v>#N/A</v>
      </c>
      <c r="X316" t="e">
        <f t="shared" si="14"/>
        <v>#N/A</v>
      </c>
      <c r="Y316" t="e">
        <f t="shared" si="14"/>
        <v>#N/A</v>
      </c>
      <c r="Z316" t="e">
        <f t="shared" si="14"/>
        <v>#N/A</v>
      </c>
      <c r="AA316" t="e">
        <f t="shared" si="14"/>
        <v>#N/A</v>
      </c>
      <c r="AB316" t="e">
        <f t="shared" si="14"/>
        <v>#N/A</v>
      </c>
      <c r="AC316" t="e">
        <f t="shared" si="14"/>
        <v>#N/A</v>
      </c>
      <c r="AD316" t="e">
        <f t="shared" si="11"/>
        <v>#N/A</v>
      </c>
    </row>
    <row r="317" spans="2:30" hidden="1" x14ac:dyDescent="0.3">
      <c r="B317">
        <v>65</v>
      </c>
      <c r="C317">
        <v>263</v>
      </c>
      <c r="D317" t="s">
        <v>633</v>
      </c>
      <c r="E317" t="s">
        <v>632</v>
      </c>
      <c r="F317" t="s">
        <v>16</v>
      </c>
      <c r="G317" t="s">
        <v>41</v>
      </c>
      <c r="H317">
        <v>2.95</v>
      </c>
      <c r="I317">
        <v>640</v>
      </c>
      <c r="J317" s="76">
        <v>0.96</v>
      </c>
      <c r="M317">
        <v>0</v>
      </c>
      <c r="N317">
        <v>150</v>
      </c>
      <c r="O317"/>
      <c r="P317">
        <v>150</v>
      </c>
      <c r="Q317"/>
      <c r="S317" t="e">
        <f t="shared" si="14"/>
        <v>#N/A</v>
      </c>
      <c r="T317" t="e">
        <f t="shared" si="14"/>
        <v>#N/A</v>
      </c>
      <c r="U317" t="e">
        <f t="shared" si="14"/>
        <v>#N/A</v>
      </c>
      <c r="V317" t="e">
        <f t="shared" si="14"/>
        <v>#N/A</v>
      </c>
      <c r="W317" t="e">
        <f t="shared" si="14"/>
        <v>#N/A</v>
      </c>
      <c r="X317" t="e">
        <f t="shared" si="14"/>
        <v>#N/A</v>
      </c>
      <c r="Y317" t="e">
        <f t="shared" si="14"/>
        <v>#N/A</v>
      </c>
      <c r="Z317" t="e">
        <f t="shared" si="14"/>
        <v>#N/A</v>
      </c>
      <c r="AA317" t="e">
        <f t="shared" si="14"/>
        <v>#N/A</v>
      </c>
      <c r="AB317" t="e">
        <f t="shared" si="14"/>
        <v>#N/A</v>
      </c>
      <c r="AC317" t="e">
        <f t="shared" si="14"/>
        <v>#N/A</v>
      </c>
      <c r="AD317" t="e">
        <f t="shared" si="11"/>
        <v>#N/A</v>
      </c>
    </row>
    <row r="318" spans="2:30" hidden="1" x14ac:dyDescent="0.3">
      <c r="B318">
        <v>66</v>
      </c>
      <c r="C318">
        <v>249</v>
      </c>
      <c r="D318" t="s">
        <v>634</v>
      </c>
      <c r="E318" t="s">
        <v>635</v>
      </c>
      <c r="F318" t="s">
        <v>18</v>
      </c>
      <c r="G318" t="s">
        <v>41</v>
      </c>
      <c r="H318">
        <v>1.1200000000000001</v>
      </c>
      <c r="I318">
        <v>730</v>
      </c>
      <c r="J318" s="76">
        <v>11.43</v>
      </c>
      <c r="K318" s="38">
        <v>11.155000000000001</v>
      </c>
      <c r="M318">
        <v>0</v>
      </c>
      <c r="N318">
        <v>65</v>
      </c>
      <c r="O318"/>
      <c r="P318">
        <v>65</v>
      </c>
      <c r="Q318"/>
      <c r="S318" t="e">
        <f t="shared" si="14"/>
        <v>#N/A</v>
      </c>
      <c r="T318" t="e">
        <f t="shared" si="14"/>
        <v>#N/A</v>
      </c>
      <c r="U318" t="e">
        <f t="shared" si="14"/>
        <v>#N/A</v>
      </c>
      <c r="V318" t="e">
        <f t="shared" si="14"/>
        <v>#N/A</v>
      </c>
      <c r="W318" t="e">
        <f t="shared" si="14"/>
        <v>#N/A</v>
      </c>
      <c r="X318" t="e">
        <f t="shared" si="14"/>
        <v>#N/A</v>
      </c>
      <c r="Y318" t="e">
        <f t="shared" si="14"/>
        <v>#N/A</v>
      </c>
      <c r="Z318" t="e">
        <f t="shared" si="14"/>
        <v>#N/A</v>
      </c>
      <c r="AA318" t="e">
        <f t="shared" si="14"/>
        <v>#N/A</v>
      </c>
      <c r="AB318" t="e">
        <f t="shared" si="14"/>
        <v>#N/A</v>
      </c>
      <c r="AC318" t="e">
        <f t="shared" si="14"/>
        <v>#N/A</v>
      </c>
      <c r="AD318" t="e">
        <f t="shared" si="11"/>
        <v>#N/A</v>
      </c>
    </row>
    <row r="319" spans="2:30" hidden="1" x14ac:dyDescent="0.3">
      <c r="B319">
        <v>67</v>
      </c>
      <c r="C319">
        <v>263</v>
      </c>
      <c r="D319" t="s">
        <v>636</v>
      </c>
      <c r="E319" t="s">
        <v>637</v>
      </c>
      <c r="F319" t="s">
        <v>16</v>
      </c>
      <c r="G319" t="s">
        <v>41</v>
      </c>
      <c r="H319">
        <v>2.74</v>
      </c>
      <c r="I319">
        <v>640</v>
      </c>
      <c r="J319" s="76">
        <v>10.56</v>
      </c>
      <c r="K319" s="38">
        <v>10.155000000000001</v>
      </c>
      <c r="M319">
        <v>95</v>
      </c>
      <c r="N319">
        <v>40</v>
      </c>
      <c r="O319"/>
      <c r="P319">
        <v>40</v>
      </c>
      <c r="Q319"/>
      <c r="S319" t="e">
        <f t="shared" si="14"/>
        <v>#N/A</v>
      </c>
      <c r="T319" t="e">
        <f t="shared" si="14"/>
        <v>#N/A</v>
      </c>
      <c r="U319" t="e">
        <f t="shared" si="14"/>
        <v>#N/A</v>
      </c>
      <c r="V319" t="e">
        <f t="shared" si="14"/>
        <v>#N/A</v>
      </c>
      <c r="W319" t="e">
        <f t="shared" si="14"/>
        <v>#N/A</v>
      </c>
      <c r="X319" t="e">
        <f t="shared" si="14"/>
        <v>#N/A</v>
      </c>
      <c r="Y319" t="e">
        <f t="shared" si="14"/>
        <v>#N/A</v>
      </c>
      <c r="Z319" t="e">
        <f t="shared" si="14"/>
        <v>#N/A</v>
      </c>
      <c r="AA319" t="e">
        <f t="shared" si="14"/>
        <v>#N/A</v>
      </c>
      <c r="AB319" t="e">
        <f t="shared" si="14"/>
        <v>#N/A</v>
      </c>
      <c r="AC319" t="e">
        <f t="shared" si="14"/>
        <v>#N/A</v>
      </c>
      <c r="AD319" t="e">
        <f t="shared" si="11"/>
        <v>#N/A</v>
      </c>
    </row>
    <row r="320" spans="2:30" hidden="1" x14ac:dyDescent="0.3">
      <c r="B320">
        <v>68</v>
      </c>
      <c r="C320">
        <v>102</v>
      </c>
      <c r="D320" t="s">
        <v>638</v>
      </c>
      <c r="E320" t="s">
        <v>639</v>
      </c>
      <c r="F320" t="s">
        <v>18</v>
      </c>
      <c r="G320" t="s">
        <v>41</v>
      </c>
      <c r="H320">
        <v>0.57999999999999996</v>
      </c>
      <c r="I320">
        <v>730</v>
      </c>
      <c r="J320" s="76">
        <v>11.494999999999999</v>
      </c>
      <c r="K320" s="38">
        <v>11.305</v>
      </c>
      <c r="M320">
        <v>0</v>
      </c>
      <c r="N320">
        <v>50</v>
      </c>
      <c r="O320"/>
      <c r="P320">
        <v>50</v>
      </c>
      <c r="Q320"/>
      <c r="S320" t="e">
        <f t="shared" si="14"/>
        <v>#N/A</v>
      </c>
      <c r="T320" t="e">
        <f t="shared" si="14"/>
        <v>#N/A</v>
      </c>
      <c r="U320" t="e">
        <f t="shared" si="14"/>
        <v>#N/A</v>
      </c>
      <c r="V320" t="e">
        <f t="shared" si="14"/>
        <v>#N/A</v>
      </c>
      <c r="W320" t="e">
        <f t="shared" si="14"/>
        <v>#N/A</v>
      </c>
      <c r="X320" t="e">
        <f t="shared" si="14"/>
        <v>#N/A</v>
      </c>
      <c r="Y320" t="e">
        <f t="shared" si="14"/>
        <v>#N/A</v>
      </c>
      <c r="Z320" t="e">
        <f t="shared" si="14"/>
        <v>#N/A</v>
      </c>
      <c r="AA320" t="e">
        <f t="shared" si="14"/>
        <v>#N/A</v>
      </c>
      <c r="AB320" t="e">
        <f t="shared" si="14"/>
        <v>#N/A</v>
      </c>
      <c r="AC320" t="e">
        <f t="shared" si="14"/>
        <v>#N/A</v>
      </c>
      <c r="AD320" t="e">
        <f t="shared" si="11"/>
        <v>#N/A</v>
      </c>
    </row>
    <row r="321" spans="2:30" hidden="1" x14ac:dyDescent="0.3">
      <c r="B321">
        <v>69</v>
      </c>
      <c r="C321">
        <v>263</v>
      </c>
      <c r="D321" t="s">
        <v>640</v>
      </c>
      <c r="E321" t="s">
        <v>641</v>
      </c>
      <c r="F321" t="s">
        <v>16</v>
      </c>
      <c r="G321" t="s">
        <v>41</v>
      </c>
      <c r="H321">
        <v>2.16</v>
      </c>
      <c r="I321">
        <v>640</v>
      </c>
      <c r="J321" s="76">
        <v>10.585000000000001</v>
      </c>
      <c r="K321" s="38">
        <v>10.274999999999999</v>
      </c>
      <c r="M321">
        <v>0</v>
      </c>
      <c r="N321">
        <v>45</v>
      </c>
      <c r="O321"/>
      <c r="P321">
        <v>45</v>
      </c>
      <c r="Q321"/>
      <c r="S321" t="e">
        <f t="shared" si="14"/>
        <v>#N/A</v>
      </c>
      <c r="T321" t="e">
        <f t="shared" si="14"/>
        <v>#N/A</v>
      </c>
      <c r="U321" t="e">
        <f t="shared" si="14"/>
        <v>#N/A</v>
      </c>
      <c r="V321" t="e">
        <f t="shared" si="14"/>
        <v>#N/A</v>
      </c>
      <c r="W321" t="e">
        <f t="shared" si="14"/>
        <v>#N/A</v>
      </c>
      <c r="X321" t="e">
        <f t="shared" si="14"/>
        <v>#N/A</v>
      </c>
      <c r="Y321" t="e">
        <f t="shared" si="14"/>
        <v>#N/A</v>
      </c>
      <c r="Z321" t="e">
        <f t="shared" si="14"/>
        <v>#N/A</v>
      </c>
      <c r="AA321" t="e">
        <f t="shared" si="14"/>
        <v>#N/A</v>
      </c>
      <c r="AB321" t="e">
        <f t="shared" si="14"/>
        <v>#N/A</v>
      </c>
      <c r="AC321" t="e">
        <f t="shared" si="14"/>
        <v>#N/A</v>
      </c>
      <c r="AD321" t="e">
        <f t="shared" si="11"/>
        <v>#N/A</v>
      </c>
    </row>
    <row r="322" spans="2:30" hidden="1" x14ac:dyDescent="0.3">
      <c r="B322">
        <v>70</v>
      </c>
      <c r="C322">
        <v>263</v>
      </c>
      <c r="D322" t="s">
        <v>642</v>
      </c>
      <c r="E322" t="s">
        <v>643</v>
      </c>
      <c r="F322" t="s">
        <v>16</v>
      </c>
      <c r="G322" t="s">
        <v>41</v>
      </c>
      <c r="H322">
        <v>2.16</v>
      </c>
      <c r="I322">
        <v>640</v>
      </c>
      <c r="J322" s="76">
        <v>10.555</v>
      </c>
      <c r="K322" s="38">
        <v>10.26</v>
      </c>
      <c r="M322">
        <v>0</v>
      </c>
      <c r="N322">
        <v>25</v>
      </c>
      <c r="O322"/>
      <c r="P322">
        <v>25</v>
      </c>
      <c r="Q322"/>
      <c r="S322" t="e">
        <f t="shared" si="14"/>
        <v>#N/A</v>
      </c>
      <c r="T322" t="e">
        <f t="shared" si="14"/>
        <v>#N/A</v>
      </c>
      <c r="U322" t="e">
        <f t="shared" si="14"/>
        <v>#N/A</v>
      </c>
      <c r="V322" t="e">
        <f t="shared" si="14"/>
        <v>#N/A</v>
      </c>
      <c r="W322" t="e">
        <f t="shared" si="14"/>
        <v>#N/A</v>
      </c>
      <c r="X322" t="e">
        <f t="shared" si="14"/>
        <v>#N/A</v>
      </c>
      <c r="Y322" t="e">
        <f t="shared" si="14"/>
        <v>#N/A</v>
      </c>
      <c r="Z322" t="e">
        <f t="shared" si="14"/>
        <v>#N/A</v>
      </c>
      <c r="AA322" t="e">
        <f t="shared" si="14"/>
        <v>#N/A</v>
      </c>
      <c r="AB322" t="e">
        <f t="shared" si="14"/>
        <v>#N/A</v>
      </c>
      <c r="AC322" t="e">
        <f t="shared" si="14"/>
        <v>#N/A</v>
      </c>
      <c r="AD322" t="e">
        <f t="shared" si="11"/>
        <v>#N/A</v>
      </c>
    </row>
    <row r="323" spans="2:30" hidden="1" x14ac:dyDescent="0.3">
      <c r="B323">
        <v>71</v>
      </c>
      <c r="C323">
        <v>257</v>
      </c>
      <c r="D323" t="s">
        <v>644</v>
      </c>
      <c r="E323" t="s">
        <v>645</v>
      </c>
      <c r="F323" t="s">
        <v>13</v>
      </c>
      <c r="G323" t="s">
        <v>41</v>
      </c>
      <c r="H323">
        <v>0.6</v>
      </c>
      <c r="I323">
        <v>755</v>
      </c>
      <c r="J323" s="76">
        <v>5.39</v>
      </c>
      <c r="K323" s="38">
        <v>5.2149999999999999</v>
      </c>
      <c r="M323">
        <v>175</v>
      </c>
      <c r="N323">
        <v>0</v>
      </c>
      <c r="O323"/>
      <c r="P323">
        <v>0</v>
      </c>
      <c r="Q323"/>
      <c r="S323" t="e">
        <f t="shared" si="14"/>
        <v>#N/A</v>
      </c>
      <c r="T323" t="e">
        <f t="shared" si="14"/>
        <v>#N/A</v>
      </c>
      <c r="U323" t="e">
        <f t="shared" si="14"/>
        <v>#N/A</v>
      </c>
      <c r="V323" t="e">
        <f t="shared" si="14"/>
        <v>#N/A</v>
      </c>
      <c r="W323" t="e">
        <f t="shared" si="14"/>
        <v>#N/A</v>
      </c>
      <c r="X323" t="e">
        <f t="shared" si="14"/>
        <v>#N/A</v>
      </c>
      <c r="Y323" t="e">
        <f t="shared" si="14"/>
        <v>#N/A</v>
      </c>
      <c r="Z323" t="e">
        <f t="shared" si="14"/>
        <v>#N/A</v>
      </c>
      <c r="AA323" t="e">
        <f t="shared" si="14"/>
        <v>#N/A</v>
      </c>
      <c r="AB323" t="e">
        <f t="shared" si="14"/>
        <v>#N/A</v>
      </c>
      <c r="AC323" t="e">
        <f t="shared" si="14"/>
        <v>#N/A</v>
      </c>
      <c r="AD323" t="e">
        <f t="shared" si="11"/>
        <v>#N/A</v>
      </c>
    </row>
    <row r="324" spans="2:30" hidden="1" x14ac:dyDescent="0.3">
      <c r="B324">
        <v>72</v>
      </c>
      <c r="C324">
        <v>263</v>
      </c>
      <c r="D324" t="s">
        <v>646</v>
      </c>
      <c r="E324" t="s">
        <v>647</v>
      </c>
      <c r="F324" t="s">
        <v>16</v>
      </c>
      <c r="G324" t="s">
        <v>41</v>
      </c>
      <c r="H324">
        <v>2.16</v>
      </c>
      <c r="I324">
        <v>640</v>
      </c>
      <c r="J324" s="76">
        <v>10.565</v>
      </c>
      <c r="K324" s="38">
        <v>10.305</v>
      </c>
      <c r="M324">
        <v>0</v>
      </c>
      <c r="N324">
        <v>45</v>
      </c>
      <c r="O324"/>
      <c r="P324">
        <v>45</v>
      </c>
      <c r="Q324"/>
      <c r="S324" t="e">
        <f t="shared" si="14"/>
        <v>#N/A</v>
      </c>
      <c r="T324" t="e">
        <f t="shared" si="14"/>
        <v>#N/A</v>
      </c>
      <c r="U324" t="e">
        <f t="shared" si="14"/>
        <v>#N/A</v>
      </c>
      <c r="V324" t="e">
        <f t="shared" si="14"/>
        <v>#N/A</v>
      </c>
      <c r="W324" t="e">
        <f t="shared" si="14"/>
        <v>#N/A</v>
      </c>
      <c r="X324" t="e">
        <f t="shared" si="14"/>
        <v>#N/A</v>
      </c>
      <c r="Y324" t="e">
        <f t="shared" si="14"/>
        <v>#N/A</v>
      </c>
      <c r="Z324" t="e">
        <f t="shared" si="14"/>
        <v>#N/A</v>
      </c>
      <c r="AA324" t="e">
        <f t="shared" si="14"/>
        <v>#N/A</v>
      </c>
      <c r="AB324" t="e">
        <f t="shared" si="14"/>
        <v>#N/A</v>
      </c>
      <c r="AC324" t="e">
        <f t="shared" si="14"/>
        <v>#N/A</v>
      </c>
      <c r="AD324" t="e">
        <f t="shared" si="11"/>
        <v>#N/A</v>
      </c>
    </row>
    <row r="325" spans="2:30" hidden="1" x14ac:dyDescent="0.3">
      <c r="B325">
        <v>73</v>
      </c>
      <c r="C325">
        <v>263</v>
      </c>
      <c r="D325" t="s">
        <v>648</v>
      </c>
      <c r="E325" t="s">
        <v>649</v>
      </c>
      <c r="F325" t="s">
        <v>16</v>
      </c>
      <c r="G325" t="s">
        <v>41</v>
      </c>
      <c r="H325">
        <v>2.16</v>
      </c>
      <c r="I325">
        <v>640</v>
      </c>
      <c r="J325" s="76">
        <v>10.574999999999999</v>
      </c>
      <c r="K325" s="38">
        <v>10.345000000000001</v>
      </c>
      <c r="M325">
        <v>0</v>
      </c>
      <c r="N325">
        <v>60</v>
      </c>
      <c r="O325"/>
      <c r="P325">
        <v>60</v>
      </c>
      <c r="Q325"/>
      <c r="S325" t="e">
        <f t="shared" si="14"/>
        <v>#N/A</v>
      </c>
      <c r="T325" t="e">
        <f t="shared" si="14"/>
        <v>#N/A</v>
      </c>
      <c r="U325" t="e">
        <f t="shared" si="14"/>
        <v>#N/A</v>
      </c>
      <c r="V325" t="e">
        <f t="shared" si="14"/>
        <v>#N/A</v>
      </c>
      <c r="W325" t="e">
        <f t="shared" si="14"/>
        <v>#N/A</v>
      </c>
      <c r="X325" t="e">
        <f t="shared" si="14"/>
        <v>#N/A</v>
      </c>
      <c r="Y325" t="e">
        <f t="shared" si="14"/>
        <v>#N/A</v>
      </c>
      <c r="Z325" t="e">
        <f t="shared" si="14"/>
        <v>#N/A</v>
      </c>
      <c r="AA325" t="e">
        <f t="shared" si="14"/>
        <v>#N/A</v>
      </c>
      <c r="AB325" t="e">
        <f t="shared" si="14"/>
        <v>#N/A</v>
      </c>
      <c r="AC325" t="e">
        <f t="shared" si="14"/>
        <v>#N/A</v>
      </c>
      <c r="AD325" t="e">
        <f t="shared" si="11"/>
        <v>#N/A</v>
      </c>
    </row>
    <row r="326" spans="2:30" hidden="1" x14ac:dyDescent="0.3">
      <c r="B326">
        <v>74</v>
      </c>
      <c r="C326">
        <v>257</v>
      </c>
      <c r="D326" t="s">
        <v>650</v>
      </c>
      <c r="E326" t="s">
        <v>651</v>
      </c>
      <c r="F326">
        <v>304</v>
      </c>
      <c r="G326" t="s">
        <v>41</v>
      </c>
      <c r="H326">
        <v>3.8</v>
      </c>
      <c r="I326">
        <v>770</v>
      </c>
      <c r="J326" s="76">
        <v>10.615</v>
      </c>
      <c r="K326" s="38">
        <v>10.48</v>
      </c>
      <c r="M326">
        <v>0</v>
      </c>
      <c r="N326">
        <v>135</v>
      </c>
      <c r="O326"/>
      <c r="P326">
        <v>135</v>
      </c>
      <c r="Q326"/>
      <c r="S326" t="e">
        <f t="shared" si="14"/>
        <v>#N/A</v>
      </c>
      <c r="T326" t="e">
        <f t="shared" si="14"/>
        <v>#N/A</v>
      </c>
      <c r="U326" t="e">
        <f t="shared" si="14"/>
        <v>#N/A</v>
      </c>
      <c r="V326" t="e">
        <f t="shared" si="14"/>
        <v>#N/A</v>
      </c>
      <c r="W326" t="e">
        <f t="shared" si="14"/>
        <v>#N/A</v>
      </c>
      <c r="X326" t="e">
        <f t="shared" si="14"/>
        <v>#N/A</v>
      </c>
      <c r="Y326" t="e">
        <f t="shared" si="14"/>
        <v>#N/A</v>
      </c>
      <c r="Z326" t="e">
        <f t="shared" si="14"/>
        <v>#N/A</v>
      </c>
      <c r="AA326" t="e">
        <f t="shared" si="14"/>
        <v>#N/A</v>
      </c>
      <c r="AB326" t="e">
        <f t="shared" si="14"/>
        <v>#N/A</v>
      </c>
      <c r="AC326" t="e">
        <f t="shared" si="14"/>
        <v>#N/A</v>
      </c>
      <c r="AD326" t="e">
        <f t="shared" si="11"/>
        <v>#N/A</v>
      </c>
    </row>
    <row r="327" spans="2:30" hidden="1" x14ac:dyDescent="0.3">
      <c r="B327">
        <v>75</v>
      </c>
      <c r="C327">
        <v>257</v>
      </c>
      <c r="D327" t="s">
        <v>652</v>
      </c>
      <c r="E327" t="s">
        <v>653</v>
      </c>
      <c r="F327" t="s">
        <v>13</v>
      </c>
      <c r="G327" t="s">
        <v>41</v>
      </c>
      <c r="H327">
        <v>3.79</v>
      </c>
      <c r="I327">
        <v>770</v>
      </c>
      <c r="J327" s="76">
        <v>12.32</v>
      </c>
      <c r="K327" s="38">
        <v>12.17</v>
      </c>
      <c r="M327">
        <v>0</v>
      </c>
      <c r="N327">
        <v>150</v>
      </c>
      <c r="O327"/>
      <c r="P327">
        <v>150</v>
      </c>
      <c r="Q327"/>
      <c r="S327" t="e">
        <f t="shared" si="14"/>
        <v>#N/A</v>
      </c>
      <c r="T327" t="e">
        <f t="shared" si="14"/>
        <v>#N/A</v>
      </c>
      <c r="U327" t="e">
        <f t="shared" si="14"/>
        <v>#N/A</v>
      </c>
      <c r="V327" t="e">
        <f t="shared" si="14"/>
        <v>#N/A</v>
      </c>
      <c r="W327" t="e">
        <f t="shared" si="14"/>
        <v>#N/A</v>
      </c>
      <c r="X327" t="e">
        <f t="shared" si="14"/>
        <v>#N/A</v>
      </c>
      <c r="Y327" t="e">
        <f t="shared" si="14"/>
        <v>#N/A</v>
      </c>
      <c r="Z327" t="e">
        <f t="shared" si="14"/>
        <v>#N/A</v>
      </c>
      <c r="AA327" t="e">
        <f t="shared" si="14"/>
        <v>#N/A</v>
      </c>
      <c r="AB327" t="e">
        <f t="shared" si="14"/>
        <v>#N/A</v>
      </c>
      <c r="AC327" t="e">
        <f t="shared" si="14"/>
        <v>#N/A</v>
      </c>
      <c r="AD327" t="e">
        <f t="shared" si="11"/>
        <v>#N/A</v>
      </c>
    </row>
    <row r="328" spans="2:30" hidden="1" x14ac:dyDescent="0.3">
      <c r="B328">
        <v>76</v>
      </c>
      <c r="C328">
        <v>228</v>
      </c>
      <c r="D328" t="s">
        <v>654</v>
      </c>
      <c r="E328" t="s">
        <v>655</v>
      </c>
      <c r="F328" t="s">
        <v>13</v>
      </c>
      <c r="G328" t="s">
        <v>41</v>
      </c>
      <c r="H328">
        <v>3.46</v>
      </c>
      <c r="I328">
        <v>770</v>
      </c>
      <c r="J328" s="76">
        <v>6.5550000000000006</v>
      </c>
      <c r="K328" s="38">
        <v>6.375</v>
      </c>
      <c r="M328">
        <v>175</v>
      </c>
      <c r="N328">
        <v>10</v>
      </c>
      <c r="O328"/>
      <c r="P328">
        <v>10</v>
      </c>
      <c r="Q328"/>
      <c r="S328" t="e">
        <f t="shared" si="14"/>
        <v>#N/A</v>
      </c>
      <c r="T328" t="e">
        <f t="shared" si="14"/>
        <v>#N/A</v>
      </c>
      <c r="U328" t="e">
        <f t="shared" si="14"/>
        <v>#N/A</v>
      </c>
      <c r="V328" t="e">
        <f t="shared" si="14"/>
        <v>#N/A</v>
      </c>
      <c r="W328" t="e">
        <f t="shared" si="14"/>
        <v>#N/A</v>
      </c>
      <c r="X328" t="e">
        <f t="shared" si="14"/>
        <v>#N/A</v>
      </c>
      <c r="Y328" t="e">
        <f t="shared" si="14"/>
        <v>#N/A</v>
      </c>
      <c r="Z328" t="e">
        <f t="shared" si="14"/>
        <v>#N/A</v>
      </c>
      <c r="AA328" t="e">
        <f t="shared" si="14"/>
        <v>#N/A</v>
      </c>
      <c r="AB328" t="e">
        <f t="shared" si="14"/>
        <v>#N/A</v>
      </c>
      <c r="AC328" t="e">
        <f t="shared" si="14"/>
        <v>#N/A</v>
      </c>
      <c r="AD328" t="e">
        <f t="shared" si="11"/>
        <v>#N/A</v>
      </c>
    </row>
    <row r="329" spans="2:30" hidden="1" x14ac:dyDescent="0.3">
      <c r="B329">
        <v>77</v>
      </c>
      <c r="C329">
        <v>255</v>
      </c>
      <c r="D329" t="s">
        <v>656</v>
      </c>
      <c r="E329" t="s">
        <v>657</v>
      </c>
      <c r="F329">
        <v>304</v>
      </c>
      <c r="G329" t="s">
        <v>41</v>
      </c>
      <c r="H329">
        <v>2.86</v>
      </c>
      <c r="I329">
        <v>770</v>
      </c>
      <c r="J329" s="76">
        <v>4.1349999999999998</v>
      </c>
      <c r="K329" s="38">
        <v>3.9049999999999998</v>
      </c>
      <c r="M329">
        <v>245</v>
      </c>
      <c r="N329">
        <v>0</v>
      </c>
      <c r="O329"/>
      <c r="P329">
        <v>0</v>
      </c>
      <c r="Q329"/>
      <c r="S329" t="e">
        <f t="shared" si="14"/>
        <v>#N/A</v>
      </c>
      <c r="T329" t="e">
        <f t="shared" si="14"/>
        <v>#N/A</v>
      </c>
      <c r="U329" t="e">
        <f t="shared" si="14"/>
        <v>#N/A</v>
      </c>
      <c r="V329" t="e">
        <f t="shared" si="14"/>
        <v>#N/A</v>
      </c>
      <c r="W329" t="e">
        <f t="shared" si="14"/>
        <v>#N/A</v>
      </c>
      <c r="X329" t="e">
        <f t="shared" si="14"/>
        <v>#N/A</v>
      </c>
      <c r="Y329" t="e">
        <f t="shared" si="14"/>
        <v>#N/A</v>
      </c>
      <c r="Z329" t="e">
        <f t="shared" si="14"/>
        <v>#N/A</v>
      </c>
      <c r="AA329" t="e">
        <f t="shared" si="14"/>
        <v>#N/A</v>
      </c>
      <c r="AB329" t="e">
        <f t="shared" si="14"/>
        <v>#N/A</v>
      </c>
      <c r="AC329" t="e">
        <f t="shared" si="14"/>
        <v>#N/A</v>
      </c>
      <c r="AD329" t="e">
        <f t="shared" si="11"/>
        <v>#N/A</v>
      </c>
    </row>
    <row r="330" spans="2:30" hidden="1" x14ac:dyDescent="0.3">
      <c r="B330">
        <v>78</v>
      </c>
      <c r="C330">
        <v>257</v>
      </c>
      <c r="D330" t="s">
        <v>658</v>
      </c>
      <c r="E330" t="s">
        <v>658</v>
      </c>
      <c r="F330" t="s">
        <v>13</v>
      </c>
      <c r="G330" t="s">
        <v>41</v>
      </c>
      <c r="H330">
        <v>3.79</v>
      </c>
      <c r="I330">
        <v>770</v>
      </c>
      <c r="J330" s="76">
        <v>7.1050000000000004</v>
      </c>
      <c r="K330" s="38">
        <v>7.0049999999999999</v>
      </c>
      <c r="M330">
        <v>0</v>
      </c>
      <c r="N330">
        <v>100</v>
      </c>
      <c r="O330"/>
      <c r="P330">
        <v>100</v>
      </c>
      <c r="Q330"/>
      <c r="S330" t="e">
        <f t="shared" si="14"/>
        <v>#N/A</v>
      </c>
      <c r="T330" t="e">
        <f t="shared" si="14"/>
        <v>#N/A</v>
      </c>
      <c r="U330" t="e">
        <f t="shared" si="14"/>
        <v>#N/A</v>
      </c>
      <c r="V330" t="e">
        <f t="shared" si="14"/>
        <v>#N/A</v>
      </c>
      <c r="W330" t="e">
        <f t="shared" si="14"/>
        <v>#N/A</v>
      </c>
      <c r="X330" t="e">
        <f t="shared" si="14"/>
        <v>#N/A</v>
      </c>
      <c r="Y330" t="e">
        <f t="shared" si="14"/>
        <v>#N/A</v>
      </c>
      <c r="Z330" t="e">
        <f t="shared" si="14"/>
        <v>#N/A</v>
      </c>
      <c r="AA330" t="e">
        <f t="shared" si="14"/>
        <v>#N/A</v>
      </c>
      <c r="AB330" t="e">
        <f t="shared" si="14"/>
        <v>#N/A</v>
      </c>
      <c r="AC330" t="e">
        <f t="shared" si="14"/>
        <v>#N/A</v>
      </c>
      <c r="AD330" t="e">
        <f t="shared" si="11"/>
        <v>#N/A</v>
      </c>
    </row>
    <row r="331" spans="2:30" hidden="1" x14ac:dyDescent="0.3">
      <c r="B331">
        <v>79</v>
      </c>
      <c r="C331">
        <v>257</v>
      </c>
      <c r="D331" t="s">
        <v>659</v>
      </c>
      <c r="E331" t="s">
        <v>660</v>
      </c>
      <c r="F331" t="s">
        <v>13</v>
      </c>
      <c r="G331" t="s">
        <v>41</v>
      </c>
      <c r="H331">
        <v>0.6</v>
      </c>
      <c r="I331">
        <v>764</v>
      </c>
      <c r="J331" s="76">
        <v>6.17</v>
      </c>
      <c r="K331" s="38">
        <v>5.98</v>
      </c>
      <c r="M331">
        <v>172</v>
      </c>
      <c r="N331">
        <v>45</v>
      </c>
      <c r="O331"/>
      <c r="P331">
        <v>45</v>
      </c>
      <c r="Q331"/>
      <c r="S331" t="e">
        <f t="shared" si="14"/>
        <v>#N/A</v>
      </c>
      <c r="T331" t="e">
        <f t="shared" si="14"/>
        <v>#N/A</v>
      </c>
      <c r="U331" t="e">
        <f t="shared" si="14"/>
        <v>#N/A</v>
      </c>
      <c r="V331" t="e">
        <f t="shared" si="14"/>
        <v>#N/A</v>
      </c>
      <c r="W331" t="e">
        <f t="shared" si="14"/>
        <v>#N/A</v>
      </c>
      <c r="X331" t="e">
        <f t="shared" si="14"/>
        <v>#N/A</v>
      </c>
      <c r="Y331" t="e">
        <f t="shared" si="14"/>
        <v>#N/A</v>
      </c>
      <c r="Z331" t="e">
        <f t="shared" si="14"/>
        <v>#N/A</v>
      </c>
      <c r="AA331" t="e">
        <f t="shared" si="14"/>
        <v>#N/A</v>
      </c>
      <c r="AB331" t="e">
        <f t="shared" si="14"/>
        <v>#N/A</v>
      </c>
      <c r="AC331" t="e">
        <f t="shared" si="14"/>
        <v>#N/A</v>
      </c>
      <c r="AD331" t="e">
        <f t="shared" si="11"/>
        <v>#N/A</v>
      </c>
    </row>
    <row r="332" spans="2:30" hidden="1" x14ac:dyDescent="0.3">
      <c r="B332">
        <v>80</v>
      </c>
      <c r="C332">
        <v>257</v>
      </c>
      <c r="D332" t="s">
        <v>661</v>
      </c>
      <c r="E332" t="s">
        <v>660</v>
      </c>
      <c r="F332" t="s">
        <v>13</v>
      </c>
      <c r="G332" t="s">
        <v>41</v>
      </c>
      <c r="H332">
        <v>0.6</v>
      </c>
      <c r="I332">
        <v>764</v>
      </c>
      <c r="J332" s="76">
        <v>5.67</v>
      </c>
      <c r="K332" s="38">
        <v>5.42</v>
      </c>
      <c r="M332">
        <v>172</v>
      </c>
      <c r="N332">
        <v>45</v>
      </c>
      <c r="O332"/>
      <c r="P332">
        <v>45</v>
      </c>
      <c r="Q332"/>
      <c r="S332" t="e">
        <f t="shared" ref="S332:AC347" si="15">VLOOKUP($E337,$C$4:$P$240,12,FALSE)</f>
        <v>#N/A</v>
      </c>
      <c r="T332" t="e">
        <f t="shared" si="15"/>
        <v>#N/A</v>
      </c>
      <c r="U332" t="e">
        <f t="shared" si="15"/>
        <v>#N/A</v>
      </c>
      <c r="V332" t="e">
        <f t="shared" si="15"/>
        <v>#N/A</v>
      </c>
      <c r="W332" t="e">
        <f t="shared" si="15"/>
        <v>#N/A</v>
      </c>
      <c r="X332" t="e">
        <f t="shared" si="15"/>
        <v>#N/A</v>
      </c>
      <c r="Y332" t="e">
        <f t="shared" si="15"/>
        <v>#N/A</v>
      </c>
      <c r="Z332" t="e">
        <f t="shared" si="15"/>
        <v>#N/A</v>
      </c>
      <c r="AA332" t="e">
        <f t="shared" si="15"/>
        <v>#N/A</v>
      </c>
      <c r="AB332" t="e">
        <f t="shared" si="15"/>
        <v>#N/A</v>
      </c>
      <c r="AC332" t="e">
        <f t="shared" si="15"/>
        <v>#N/A</v>
      </c>
      <c r="AD332" t="e">
        <f t="shared" ref="AD332:AD395" si="16">VLOOKUP($E337,$C$4:$P$240,14,FALSE)</f>
        <v>#N/A</v>
      </c>
    </row>
    <row r="333" spans="2:30" hidden="1" x14ac:dyDescent="0.3">
      <c r="B333">
        <v>81</v>
      </c>
      <c r="C333">
        <v>187</v>
      </c>
      <c r="D333" t="s">
        <v>662</v>
      </c>
      <c r="E333" t="s">
        <v>663</v>
      </c>
      <c r="F333" t="s">
        <v>14</v>
      </c>
      <c r="G333" t="s">
        <v>41</v>
      </c>
      <c r="H333">
        <v>1.1499999999999999</v>
      </c>
      <c r="I333">
        <v>750</v>
      </c>
      <c r="J333" s="76">
        <v>10.305</v>
      </c>
      <c r="K333" s="38">
        <v>10.055</v>
      </c>
      <c r="M333">
        <v>0</v>
      </c>
      <c r="N333">
        <v>85</v>
      </c>
      <c r="O333"/>
      <c r="P333">
        <v>85</v>
      </c>
      <c r="Q333"/>
      <c r="S333" t="e">
        <f t="shared" si="15"/>
        <v>#N/A</v>
      </c>
      <c r="T333" t="e">
        <f t="shared" si="15"/>
        <v>#N/A</v>
      </c>
      <c r="U333" t="e">
        <f t="shared" si="15"/>
        <v>#N/A</v>
      </c>
      <c r="V333" t="e">
        <f t="shared" si="15"/>
        <v>#N/A</v>
      </c>
      <c r="W333" t="e">
        <f t="shared" si="15"/>
        <v>#N/A</v>
      </c>
      <c r="X333" t="e">
        <f t="shared" si="15"/>
        <v>#N/A</v>
      </c>
      <c r="Y333" t="e">
        <f t="shared" si="15"/>
        <v>#N/A</v>
      </c>
      <c r="Z333" t="e">
        <f t="shared" si="15"/>
        <v>#N/A</v>
      </c>
      <c r="AA333" t="e">
        <f t="shared" si="15"/>
        <v>#N/A</v>
      </c>
      <c r="AB333" t="e">
        <f t="shared" si="15"/>
        <v>#N/A</v>
      </c>
      <c r="AC333" t="e">
        <f t="shared" si="15"/>
        <v>#N/A</v>
      </c>
      <c r="AD333" t="e">
        <f t="shared" si="16"/>
        <v>#N/A</v>
      </c>
    </row>
    <row r="334" spans="2:30" hidden="1" x14ac:dyDescent="0.3">
      <c r="B334">
        <v>82</v>
      </c>
      <c r="C334" t="s">
        <v>664</v>
      </c>
      <c r="D334" t="s">
        <v>665</v>
      </c>
      <c r="E334" t="s">
        <v>666</v>
      </c>
      <c r="F334" t="s">
        <v>14</v>
      </c>
      <c r="G334" t="s">
        <v>41</v>
      </c>
      <c r="H334">
        <v>1</v>
      </c>
      <c r="I334">
        <v>750</v>
      </c>
      <c r="J334" s="76">
        <v>10.225</v>
      </c>
      <c r="K334" s="38">
        <v>9.9149999999999991</v>
      </c>
      <c r="M334">
        <v>105</v>
      </c>
      <c r="N334">
        <v>0</v>
      </c>
      <c r="O334"/>
      <c r="P334">
        <v>0</v>
      </c>
      <c r="Q334"/>
      <c r="S334" t="e">
        <f t="shared" si="15"/>
        <v>#N/A</v>
      </c>
      <c r="T334" t="e">
        <f t="shared" si="15"/>
        <v>#N/A</v>
      </c>
      <c r="U334" t="e">
        <f t="shared" si="15"/>
        <v>#N/A</v>
      </c>
      <c r="V334" t="e">
        <f t="shared" si="15"/>
        <v>#N/A</v>
      </c>
      <c r="W334" t="e">
        <f t="shared" si="15"/>
        <v>#N/A</v>
      </c>
      <c r="X334" t="e">
        <f t="shared" si="15"/>
        <v>#N/A</v>
      </c>
      <c r="Y334" t="e">
        <f t="shared" si="15"/>
        <v>#N/A</v>
      </c>
      <c r="Z334" t="e">
        <f t="shared" si="15"/>
        <v>#N/A</v>
      </c>
      <c r="AA334" t="e">
        <f t="shared" si="15"/>
        <v>#N/A</v>
      </c>
      <c r="AB334" t="e">
        <f t="shared" si="15"/>
        <v>#N/A</v>
      </c>
      <c r="AC334" t="e">
        <f t="shared" si="15"/>
        <v>#N/A</v>
      </c>
      <c r="AD334" t="e">
        <f t="shared" si="16"/>
        <v>#N/A</v>
      </c>
    </row>
    <row r="335" spans="2:30" hidden="1" x14ac:dyDescent="0.3">
      <c r="B335">
        <v>83</v>
      </c>
      <c r="C335">
        <v>255</v>
      </c>
      <c r="D335" t="s">
        <v>667</v>
      </c>
      <c r="E335" t="s">
        <v>657</v>
      </c>
      <c r="F335">
        <v>304</v>
      </c>
      <c r="G335" t="s">
        <v>41</v>
      </c>
      <c r="H335">
        <v>2.86</v>
      </c>
      <c r="I335">
        <v>770</v>
      </c>
      <c r="J335" s="76">
        <v>4.59</v>
      </c>
      <c r="K335" s="38">
        <v>4.4950000000000001</v>
      </c>
      <c r="M335">
        <v>245</v>
      </c>
      <c r="N335">
        <v>0</v>
      </c>
      <c r="O335"/>
      <c r="P335">
        <v>0</v>
      </c>
      <c r="Q335"/>
      <c r="S335" t="e">
        <f t="shared" si="15"/>
        <v>#N/A</v>
      </c>
      <c r="T335" t="e">
        <f t="shared" si="15"/>
        <v>#N/A</v>
      </c>
      <c r="U335" t="e">
        <f t="shared" si="15"/>
        <v>#N/A</v>
      </c>
      <c r="V335" t="e">
        <f t="shared" si="15"/>
        <v>#N/A</v>
      </c>
      <c r="W335" t="e">
        <f t="shared" si="15"/>
        <v>#N/A</v>
      </c>
      <c r="X335" t="e">
        <f t="shared" si="15"/>
        <v>#N/A</v>
      </c>
      <c r="Y335" t="e">
        <f t="shared" si="15"/>
        <v>#N/A</v>
      </c>
      <c r="Z335" t="e">
        <f t="shared" si="15"/>
        <v>#N/A</v>
      </c>
      <c r="AA335" t="e">
        <f t="shared" si="15"/>
        <v>#N/A</v>
      </c>
      <c r="AB335" t="e">
        <f t="shared" si="15"/>
        <v>#N/A</v>
      </c>
      <c r="AC335" t="e">
        <f t="shared" si="15"/>
        <v>#N/A</v>
      </c>
      <c r="AD335" t="e">
        <f t="shared" si="16"/>
        <v>#N/A</v>
      </c>
    </row>
    <row r="336" spans="2:30" hidden="1" x14ac:dyDescent="0.3">
      <c r="B336">
        <v>84</v>
      </c>
      <c r="C336">
        <v>257</v>
      </c>
      <c r="D336" t="s">
        <v>668</v>
      </c>
      <c r="E336" t="s">
        <v>669</v>
      </c>
      <c r="F336">
        <v>304</v>
      </c>
      <c r="G336" t="s">
        <v>41</v>
      </c>
      <c r="H336">
        <v>3.79</v>
      </c>
      <c r="I336">
        <v>770</v>
      </c>
      <c r="J336" s="76">
        <v>10.65</v>
      </c>
      <c r="K336" s="38">
        <v>10.469999999999999</v>
      </c>
      <c r="M336">
        <v>135</v>
      </c>
      <c r="N336">
        <v>15</v>
      </c>
      <c r="O336"/>
      <c r="P336">
        <v>15</v>
      </c>
      <c r="Q336"/>
      <c r="S336" t="e">
        <f t="shared" si="15"/>
        <v>#N/A</v>
      </c>
      <c r="T336" t="e">
        <f t="shared" si="15"/>
        <v>#N/A</v>
      </c>
      <c r="U336" t="e">
        <f t="shared" si="15"/>
        <v>#N/A</v>
      </c>
      <c r="V336" t="e">
        <f t="shared" si="15"/>
        <v>#N/A</v>
      </c>
      <c r="W336" t="e">
        <f t="shared" si="15"/>
        <v>#N/A</v>
      </c>
      <c r="X336" t="e">
        <f t="shared" si="15"/>
        <v>#N/A</v>
      </c>
      <c r="Y336" t="e">
        <f t="shared" si="15"/>
        <v>#N/A</v>
      </c>
      <c r="Z336" t="e">
        <f t="shared" si="15"/>
        <v>#N/A</v>
      </c>
      <c r="AA336" t="e">
        <f t="shared" si="15"/>
        <v>#N/A</v>
      </c>
      <c r="AB336" t="e">
        <f t="shared" si="15"/>
        <v>#N/A</v>
      </c>
      <c r="AC336" t="e">
        <f t="shared" si="15"/>
        <v>#N/A</v>
      </c>
      <c r="AD336" t="e">
        <f t="shared" si="16"/>
        <v>#N/A</v>
      </c>
    </row>
    <row r="337" spans="2:30" hidden="1" x14ac:dyDescent="0.3">
      <c r="B337">
        <v>85</v>
      </c>
      <c r="C337">
        <v>263</v>
      </c>
      <c r="D337" t="s">
        <v>670</v>
      </c>
      <c r="E337" t="s">
        <v>671</v>
      </c>
      <c r="F337" t="s">
        <v>16</v>
      </c>
      <c r="G337" t="s">
        <v>41</v>
      </c>
      <c r="H337">
        <v>2.16</v>
      </c>
      <c r="I337">
        <v>640</v>
      </c>
      <c r="J337" s="76">
        <v>10.585000000000001</v>
      </c>
      <c r="K337" s="38">
        <v>10.239999999999998</v>
      </c>
      <c r="M337">
        <v>0</v>
      </c>
      <c r="N337">
        <v>85</v>
      </c>
      <c r="O337"/>
      <c r="P337">
        <v>85</v>
      </c>
      <c r="Q337"/>
      <c r="S337" t="e">
        <f t="shared" si="15"/>
        <v>#N/A</v>
      </c>
      <c r="T337" t="e">
        <f t="shared" si="15"/>
        <v>#N/A</v>
      </c>
      <c r="U337" t="e">
        <f t="shared" si="15"/>
        <v>#N/A</v>
      </c>
      <c r="V337" t="e">
        <f t="shared" si="15"/>
        <v>#N/A</v>
      </c>
      <c r="W337" t="e">
        <f t="shared" si="15"/>
        <v>#N/A</v>
      </c>
      <c r="X337" t="e">
        <f t="shared" si="15"/>
        <v>#N/A</v>
      </c>
      <c r="Y337" t="e">
        <f t="shared" si="15"/>
        <v>#N/A</v>
      </c>
      <c r="Z337" t="e">
        <f t="shared" si="15"/>
        <v>#N/A</v>
      </c>
      <c r="AA337" t="e">
        <f t="shared" si="15"/>
        <v>#N/A</v>
      </c>
      <c r="AB337" t="e">
        <f t="shared" si="15"/>
        <v>#N/A</v>
      </c>
      <c r="AC337" t="e">
        <f t="shared" si="15"/>
        <v>#N/A</v>
      </c>
      <c r="AD337" t="e">
        <f t="shared" si="16"/>
        <v>#N/A</v>
      </c>
    </row>
    <row r="338" spans="2:30" hidden="1" x14ac:dyDescent="0.3">
      <c r="B338">
        <v>86</v>
      </c>
      <c r="C338">
        <v>262</v>
      </c>
      <c r="D338" t="s">
        <v>672</v>
      </c>
      <c r="E338" t="s">
        <v>673</v>
      </c>
      <c r="F338" t="s">
        <v>18</v>
      </c>
      <c r="G338" t="s">
        <v>41</v>
      </c>
      <c r="H338">
        <v>2.34</v>
      </c>
      <c r="I338">
        <v>640</v>
      </c>
      <c r="J338" s="76">
        <v>4.99</v>
      </c>
      <c r="K338" s="38">
        <v>4.8449999999999998</v>
      </c>
      <c r="M338">
        <v>0</v>
      </c>
      <c r="N338">
        <v>20</v>
      </c>
      <c r="O338"/>
      <c r="P338">
        <v>20</v>
      </c>
      <c r="Q338"/>
      <c r="S338" t="e">
        <f t="shared" si="15"/>
        <v>#N/A</v>
      </c>
      <c r="T338" t="e">
        <f t="shared" si="15"/>
        <v>#N/A</v>
      </c>
      <c r="U338" t="e">
        <f t="shared" si="15"/>
        <v>#N/A</v>
      </c>
      <c r="V338" t="e">
        <f t="shared" si="15"/>
        <v>#N/A</v>
      </c>
      <c r="W338" t="e">
        <f t="shared" si="15"/>
        <v>#N/A</v>
      </c>
      <c r="X338" t="e">
        <f t="shared" si="15"/>
        <v>#N/A</v>
      </c>
      <c r="Y338" t="e">
        <f t="shared" si="15"/>
        <v>#N/A</v>
      </c>
      <c r="Z338" t="e">
        <f t="shared" si="15"/>
        <v>#N/A</v>
      </c>
      <c r="AA338" t="e">
        <f t="shared" si="15"/>
        <v>#N/A</v>
      </c>
      <c r="AB338" t="e">
        <f t="shared" si="15"/>
        <v>#N/A</v>
      </c>
      <c r="AC338" t="e">
        <f t="shared" si="15"/>
        <v>#N/A</v>
      </c>
      <c r="AD338" t="e">
        <f t="shared" si="16"/>
        <v>#N/A</v>
      </c>
    </row>
    <row r="339" spans="2:30" hidden="1" x14ac:dyDescent="0.3">
      <c r="B339">
        <v>87</v>
      </c>
      <c r="C339">
        <v>223</v>
      </c>
      <c r="D339" t="s">
        <v>674</v>
      </c>
      <c r="E339" t="s">
        <v>675</v>
      </c>
      <c r="F339" t="s">
        <v>18</v>
      </c>
      <c r="G339" t="s">
        <v>41</v>
      </c>
      <c r="H339">
        <v>0.75</v>
      </c>
      <c r="I339">
        <v>724</v>
      </c>
      <c r="J339" s="76">
        <v>5.47</v>
      </c>
      <c r="K339" s="38">
        <v>5.335</v>
      </c>
      <c r="M339">
        <v>0</v>
      </c>
      <c r="N339">
        <v>40</v>
      </c>
      <c r="O339"/>
      <c r="P339">
        <v>40</v>
      </c>
      <c r="Q339"/>
      <c r="S339" t="e">
        <f t="shared" si="15"/>
        <v>#N/A</v>
      </c>
      <c r="T339" t="e">
        <f t="shared" si="15"/>
        <v>#N/A</v>
      </c>
      <c r="U339" t="e">
        <f t="shared" si="15"/>
        <v>#N/A</v>
      </c>
      <c r="V339" t="e">
        <f t="shared" si="15"/>
        <v>#N/A</v>
      </c>
      <c r="W339" t="e">
        <f t="shared" si="15"/>
        <v>#N/A</v>
      </c>
      <c r="X339" t="e">
        <f t="shared" si="15"/>
        <v>#N/A</v>
      </c>
      <c r="Y339" t="e">
        <f t="shared" si="15"/>
        <v>#N/A</v>
      </c>
      <c r="Z339" t="e">
        <f t="shared" si="15"/>
        <v>#N/A</v>
      </c>
      <c r="AA339" t="e">
        <f t="shared" si="15"/>
        <v>#N/A</v>
      </c>
      <c r="AB339" t="e">
        <f t="shared" si="15"/>
        <v>#N/A</v>
      </c>
      <c r="AC339" t="e">
        <f t="shared" si="15"/>
        <v>#N/A</v>
      </c>
      <c r="AD339" t="e">
        <f t="shared" si="16"/>
        <v>#N/A</v>
      </c>
    </row>
    <row r="340" spans="2:30" hidden="1" x14ac:dyDescent="0.3">
      <c r="B340">
        <v>88</v>
      </c>
      <c r="C340">
        <v>223</v>
      </c>
      <c r="D340" t="s">
        <v>676</v>
      </c>
      <c r="E340" t="s">
        <v>675</v>
      </c>
      <c r="F340" t="s">
        <v>18</v>
      </c>
      <c r="G340" t="s">
        <v>41</v>
      </c>
      <c r="H340">
        <v>0.75</v>
      </c>
      <c r="I340">
        <v>724</v>
      </c>
      <c r="J340" s="76">
        <v>5.89</v>
      </c>
      <c r="K340" s="38">
        <v>5.75</v>
      </c>
      <c r="M340">
        <v>0</v>
      </c>
      <c r="N340">
        <v>40</v>
      </c>
      <c r="O340"/>
      <c r="P340">
        <v>40</v>
      </c>
      <c r="Q340"/>
      <c r="S340" t="e">
        <f t="shared" si="15"/>
        <v>#N/A</v>
      </c>
      <c r="T340" t="e">
        <f t="shared" si="15"/>
        <v>#N/A</v>
      </c>
      <c r="U340" t="e">
        <f t="shared" si="15"/>
        <v>#N/A</v>
      </c>
      <c r="V340" t="e">
        <f t="shared" si="15"/>
        <v>#N/A</v>
      </c>
      <c r="W340" t="e">
        <f t="shared" si="15"/>
        <v>#N/A</v>
      </c>
      <c r="X340" t="e">
        <f t="shared" si="15"/>
        <v>#N/A</v>
      </c>
      <c r="Y340" t="e">
        <f t="shared" si="15"/>
        <v>#N/A</v>
      </c>
      <c r="Z340" t="e">
        <f t="shared" si="15"/>
        <v>#N/A</v>
      </c>
      <c r="AA340" t="e">
        <f t="shared" si="15"/>
        <v>#N/A</v>
      </c>
      <c r="AB340" t="e">
        <f t="shared" si="15"/>
        <v>#N/A</v>
      </c>
      <c r="AC340" t="e">
        <f t="shared" si="15"/>
        <v>#N/A</v>
      </c>
      <c r="AD340" t="e">
        <f t="shared" si="16"/>
        <v>#N/A</v>
      </c>
    </row>
    <row r="341" spans="2:30" hidden="1" x14ac:dyDescent="0.3">
      <c r="B341">
        <v>89</v>
      </c>
      <c r="C341">
        <v>220</v>
      </c>
      <c r="D341" t="s">
        <v>677</v>
      </c>
      <c r="E341" t="s">
        <v>678</v>
      </c>
      <c r="F341" t="s">
        <v>18</v>
      </c>
      <c r="G341" t="s">
        <v>41</v>
      </c>
      <c r="H341">
        <v>0.75</v>
      </c>
      <c r="I341">
        <v>724</v>
      </c>
      <c r="J341" s="76">
        <v>11.44</v>
      </c>
      <c r="K341" s="38">
        <v>11.074999999999999</v>
      </c>
      <c r="M341">
        <v>0</v>
      </c>
      <c r="N341">
        <v>172</v>
      </c>
      <c r="O341"/>
      <c r="P341">
        <v>172</v>
      </c>
      <c r="Q341"/>
      <c r="S341" t="e">
        <f t="shared" si="15"/>
        <v>#N/A</v>
      </c>
      <c r="T341" t="e">
        <f t="shared" si="15"/>
        <v>#N/A</v>
      </c>
      <c r="U341" t="e">
        <f t="shared" si="15"/>
        <v>#N/A</v>
      </c>
      <c r="V341" t="e">
        <f t="shared" si="15"/>
        <v>#N/A</v>
      </c>
      <c r="W341" t="e">
        <f t="shared" si="15"/>
        <v>#N/A</v>
      </c>
      <c r="X341" t="e">
        <f t="shared" si="15"/>
        <v>#N/A</v>
      </c>
      <c r="Y341" t="e">
        <f t="shared" si="15"/>
        <v>#N/A</v>
      </c>
      <c r="Z341" t="e">
        <f t="shared" si="15"/>
        <v>#N/A</v>
      </c>
      <c r="AA341" t="e">
        <f t="shared" si="15"/>
        <v>#N/A</v>
      </c>
      <c r="AB341" t="e">
        <f t="shared" si="15"/>
        <v>#N/A</v>
      </c>
      <c r="AC341" t="e">
        <f t="shared" si="15"/>
        <v>#N/A</v>
      </c>
      <c r="AD341" t="e">
        <f t="shared" si="16"/>
        <v>#N/A</v>
      </c>
    </row>
    <row r="342" spans="2:30" hidden="1" x14ac:dyDescent="0.3">
      <c r="B342">
        <v>90</v>
      </c>
      <c r="C342">
        <v>223</v>
      </c>
      <c r="D342" t="s">
        <v>679</v>
      </c>
      <c r="E342" t="s">
        <v>680</v>
      </c>
      <c r="F342" t="s">
        <v>18</v>
      </c>
      <c r="G342" t="s">
        <v>41</v>
      </c>
      <c r="H342">
        <v>0.75</v>
      </c>
      <c r="I342">
        <v>724</v>
      </c>
      <c r="J342" s="76">
        <v>11.205</v>
      </c>
      <c r="K342" s="38">
        <v>10.845000000000001</v>
      </c>
      <c r="M342">
        <v>100</v>
      </c>
      <c r="N342">
        <v>25</v>
      </c>
      <c r="O342"/>
      <c r="P342">
        <v>25</v>
      </c>
      <c r="Q342"/>
      <c r="S342" t="e">
        <f t="shared" si="15"/>
        <v>#N/A</v>
      </c>
      <c r="T342" t="e">
        <f t="shared" si="15"/>
        <v>#N/A</v>
      </c>
      <c r="U342" t="e">
        <f t="shared" si="15"/>
        <v>#N/A</v>
      </c>
      <c r="V342" t="e">
        <f t="shared" si="15"/>
        <v>#N/A</v>
      </c>
      <c r="W342" t="e">
        <f t="shared" si="15"/>
        <v>#N/A</v>
      </c>
      <c r="X342" t="e">
        <f t="shared" si="15"/>
        <v>#N/A</v>
      </c>
      <c r="Y342" t="e">
        <f t="shared" si="15"/>
        <v>#N/A</v>
      </c>
      <c r="Z342" t="e">
        <f t="shared" si="15"/>
        <v>#N/A</v>
      </c>
      <c r="AA342" t="e">
        <f t="shared" si="15"/>
        <v>#N/A</v>
      </c>
      <c r="AB342" t="e">
        <f t="shared" si="15"/>
        <v>#N/A</v>
      </c>
      <c r="AC342" t="e">
        <f t="shared" si="15"/>
        <v>#N/A</v>
      </c>
      <c r="AD342" t="e">
        <f t="shared" si="16"/>
        <v>#N/A</v>
      </c>
    </row>
    <row r="343" spans="2:30" hidden="1" x14ac:dyDescent="0.3">
      <c r="B343">
        <v>91</v>
      </c>
      <c r="C343">
        <v>262</v>
      </c>
      <c r="D343" t="s">
        <v>681</v>
      </c>
      <c r="E343" t="s">
        <v>682</v>
      </c>
      <c r="F343" t="s">
        <v>18</v>
      </c>
      <c r="G343" t="s">
        <v>41</v>
      </c>
      <c r="H343">
        <v>2.33</v>
      </c>
      <c r="I343">
        <v>640</v>
      </c>
      <c r="J343" s="76">
        <v>10.324999999999999</v>
      </c>
      <c r="K343" s="38">
        <v>10.07</v>
      </c>
      <c r="M343">
        <v>0</v>
      </c>
      <c r="N343">
        <v>60</v>
      </c>
      <c r="O343"/>
      <c r="P343">
        <v>60</v>
      </c>
      <c r="Q343"/>
      <c r="S343" t="e">
        <f t="shared" si="15"/>
        <v>#N/A</v>
      </c>
      <c r="T343" t="e">
        <f t="shared" si="15"/>
        <v>#N/A</v>
      </c>
      <c r="U343" t="e">
        <f t="shared" si="15"/>
        <v>#N/A</v>
      </c>
      <c r="V343" t="e">
        <f t="shared" si="15"/>
        <v>#N/A</v>
      </c>
      <c r="W343" t="e">
        <f t="shared" si="15"/>
        <v>#N/A</v>
      </c>
      <c r="X343" t="e">
        <f t="shared" si="15"/>
        <v>#N/A</v>
      </c>
      <c r="Y343" t="e">
        <f t="shared" si="15"/>
        <v>#N/A</v>
      </c>
      <c r="Z343" t="e">
        <f t="shared" si="15"/>
        <v>#N/A</v>
      </c>
      <c r="AA343" t="e">
        <f t="shared" si="15"/>
        <v>#N/A</v>
      </c>
      <c r="AB343" t="e">
        <f t="shared" si="15"/>
        <v>#N/A</v>
      </c>
      <c r="AC343" t="e">
        <f t="shared" si="15"/>
        <v>#N/A</v>
      </c>
      <c r="AD343" t="e">
        <f t="shared" si="16"/>
        <v>#N/A</v>
      </c>
    </row>
    <row r="344" spans="2:30" hidden="1" x14ac:dyDescent="0.3">
      <c r="B344">
        <v>92</v>
      </c>
      <c r="C344">
        <v>262</v>
      </c>
      <c r="D344" t="s">
        <v>683</v>
      </c>
      <c r="E344" t="s">
        <v>684</v>
      </c>
      <c r="F344" t="s">
        <v>18</v>
      </c>
      <c r="G344" t="s">
        <v>41</v>
      </c>
      <c r="H344">
        <v>2.34</v>
      </c>
      <c r="I344">
        <v>640</v>
      </c>
      <c r="J344" s="76">
        <v>10.505000000000001</v>
      </c>
      <c r="K344" s="38">
        <v>10.175000000000001</v>
      </c>
      <c r="M344">
        <v>0</v>
      </c>
      <c r="N344">
        <v>85</v>
      </c>
      <c r="O344"/>
      <c r="P344">
        <v>85</v>
      </c>
      <c r="Q344"/>
      <c r="S344" t="e">
        <f t="shared" si="15"/>
        <v>#N/A</v>
      </c>
      <c r="T344" t="e">
        <f t="shared" si="15"/>
        <v>#N/A</v>
      </c>
      <c r="U344" t="e">
        <f t="shared" si="15"/>
        <v>#N/A</v>
      </c>
      <c r="V344" t="e">
        <f t="shared" si="15"/>
        <v>#N/A</v>
      </c>
      <c r="W344" t="e">
        <f t="shared" si="15"/>
        <v>#N/A</v>
      </c>
      <c r="X344" t="e">
        <f t="shared" si="15"/>
        <v>#N/A</v>
      </c>
      <c r="Y344" t="e">
        <f t="shared" si="15"/>
        <v>#N/A</v>
      </c>
      <c r="Z344" t="e">
        <f t="shared" si="15"/>
        <v>#N/A</v>
      </c>
      <c r="AA344" t="e">
        <f t="shared" si="15"/>
        <v>#N/A</v>
      </c>
      <c r="AB344" t="e">
        <f t="shared" si="15"/>
        <v>#N/A</v>
      </c>
      <c r="AC344" t="e">
        <f t="shared" si="15"/>
        <v>#N/A</v>
      </c>
      <c r="AD344" t="e">
        <f t="shared" si="16"/>
        <v>#N/A</v>
      </c>
    </row>
    <row r="345" spans="2:30" hidden="1" x14ac:dyDescent="0.3">
      <c r="B345">
        <v>93</v>
      </c>
      <c r="C345">
        <v>262</v>
      </c>
      <c r="D345" t="s">
        <v>685</v>
      </c>
      <c r="E345" t="s">
        <v>686</v>
      </c>
      <c r="F345" t="s">
        <v>18</v>
      </c>
      <c r="G345" t="s">
        <v>41</v>
      </c>
      <c r="H345">
        <v>2.34</v>
      </c>
      <c r="I345">
        <v>640</v>
      </c>
      <c r="J345" s="76">
        <v>10.46</v>
      </c>
      <c r="K345" s="38">
        <v>10.059999999999999</v>
      </c>
      <c r="M345">
        <v>0</v>
      </c>
      <c r="N345">
        <v>95</v>
      </c>
      <c r="O345"/>
      <c r="P345">
        <v>95</v>
      </c>
      <c r="Q345"/>
      <c r="S345" t="e">
        <f t="shared" si="15"/>
        <v>#N/A</v>
      </c>
      <c r="T345" t="e">
        <f t="shared" si="15"/>
        <v>#N/A</v>
      </c>
      <c r="U345" t="e">
        <f t="shared" si="15"/>
        <v>#N/A</v>
      </c>
      <c r="V345" t="e">
        <f t="shared" si="15"/>
        <v>#N/A</v>
      </c>
      <c r="W345" t="e">
        <f t="shared" si="15"/>
        <v>#N/A</v>
      </c>
      <c r="X345" t="e">
        <f t="shared" si="15"/>
        <v>#N/A</v>
      </c>
      <c r="Y345" t="e">
        <f t="shared" si="15"/>
        <v>#N/A</v>
      </c>
      <c r="Z345" t="e">
        <f t="shared" si="15"/>
        <v>#N/A</v>
      </c>
      <c r="AA345" t="e">
        <f t="shared" si="15"/>
        <v>#N/A</v>
      </c>
      <c r="AB345" t="e">
        <f t="shared" si="15"/>
        <v>#N/A</v>
      </c>
      <c r="AC345" t="e">
        <f t="shared" si="15"/>
        <v>#N/A</v>
      </c>
      <c r="AD345" t="e">
        <f t="shared" si="16"/>
        <v>#N/A</v>
      </c>
    </row>
    <row r="346" spans="2:30" hidden="1" x14ac:dyDescent="0.3">
      <c r="B346">
        <v>94</v>
      </c>
      <c r="C346">
        <v>262</v>
      </c>
      <c r="D346" t="s">
        <v>687</v>
      </c>
      <c r="E346" t="s">
        <v>688</v>
      </c>
      <c r="F346" t="s">
        <v>18</v>
      </c>
      <c r="G346" t="s">
        <v>41</v>
      </c>
      <c r="H346">
        <v>2.33</v>
      </c>
      <c r="I346">
        <v>640</v>
      </c>
      <c r="J346" s="76">
        <v>10.48</v>
      </c>
      <c r="K346" s="38">
        <v>10.130000000000001</v>
      </c>
      <c r="M346">
        <v>0</v>
      </c>
      <c r="N346">
        <v>125</v>
      </c>
      <c r="O346"/>
      <c r="P346">
        <v>125</v>
      </c>
      <c r="Q346"/>
      <c r="S346" t="e">
        <f t="shared" si="15"/>
        <v>#N/A</v>
      </c>
      <c r="T346" t="e">
        <f t="shared" si="15"/>
        <v>#N/A</v>
      </c>
      <c r="U346" t="e">
        <f t="shared" si="15"/>
        <v>#N/A</v>
      </c>
      <c r="V346" t="e">
        <f t="shared" si="15"/>
        <v>#N/A</v>
      </c>
      <c r="W346" t="e">
        <f t="shared" si="15"/>
        <v>#N/A</v>
      </c>
      <c r="X346" t="e">
        <f t="shared" si="15"/>
        <v>#N/A</v>
      </c>
      <c r="Y346" t="e">
        <f t="shared" si="15"/>
        <v>#N/A</v>
      </c>
      <c r="Z346" t="e">
        <f t="shared" si="15"/>
        <v>#N/A</v>
      </c>
      <c r="AA346" t="e">
        <f t="shared" si="15"/>
        <v>#N/A</v>
      </c>
      <c r="AB346" t="e">
        <f t="shared" si="15"/>
        <v>#N/A</v>
      </c>
      <c r="AC346" t="e">
        <f t="shared" si="15"/>
        <v>#N/A</v>
      </c>
      <c r="AD346" t="e">
        <f t="shared" si="16"/>
        <v>#N/A</v>
      </c>
    </row>
    <row r="347" spans="2:30" hidden="1" x14ac:dyDescent="0.3">
      <c r="B347">
        <v>95</v>
      </c>
      <c r="C347">
        <v>262</v>
      </c>
      <c r="D347" t="s">
        <v>689</v>
      </c>
      <c r="E347" t="s">
        <v>690</v>
      </c>
      <c r="F347" t="s">
        <v>18</v>
      </c>
      <c r="G347" t="s">
        <v>41</v>
      </c>
      <c r="H347">
        <v>2.36</v>
      </c>
      <c r="I347">
        <v>640</v>
      </c>
      <c r="J347" s="76">
        <v>10.61</v>
      </c>
      <c r="K347" s="38">
        <v>10.255000000000001</v>
      </c>
      <c r="M347">
        <v>0</v>
      </c>
      <c r="N347">
        <v>55</v>
      </c>
      <c r="O347"/>
      <c r="P347">
        <v>55</v>
      </c>
      <c r="Q347"/>
      <c r="S347" t="e">
        <f t="shared" si="15"/>
        <v>#N/A</v>
      </c>
      <c r="T347" t="e">
        <f t="shared" si="15"/>
        <v>#N/A</v>
      </c>
      <c r="U347" t="e">
        <f t="shared" si="15"/>
        <v>#N/A</v>
      </c>
      <c r="V347" t="e">
        <f t="shared" si="15"/>
        <v>#N/A</v>
      </c>
      <c r="W347" t="e">
        <f t="shared" si="15"/>
        <v>#N/A</v>
      </c>
      <c r="X347" t="e">
        <f t="shared" si="15"/>
        <v>#N/A</v>
      </c>
      <c r="Y347" t="e">
        <f t="shared" si="15"/>
        <v>#N/A</v>
      </c>
      <c r="Z347" t="e">
        <f t="shared" si="15"/>
        <v>#N/A</v>
      </c>
      <c r="AA347" t="e">
        <f t="shared" si="15"/>
        <v>#N/A</v>
      </c>
      <c r="AB347" t="e">
        <f t="shared" si="15"/>
        <v>#N/A</v>
      </c>
      <c r="AC347" t="e">
        <f t="shared" si="15"/>
        <v>#N/A</v>
      </c>
      <c r="AD347" t="e">
        <f t="shared" si="16"/>
        <v>#N/A</v>
      </c>
    </row>
    <row r="348" spans="2:30" hidden="1" x14ac:dyDescent="0.3">
      <c r="B348">
        <v>96</v>
      </c>
      <c r="C348">
        <v>262</v>
      </c>
      <c r="D348" t="s">
        <v>691</v>
      </c>
      <c r="E348" t="s">
        <v>692</v>
      </c>
      <c r="F348" t="s">
        <v>18</v>
      </c>
      <c r="G348" t="s">
        <v>41</v>
      </c>
      <c r="H348">
        <v>2.35</v>
      </c>
      <c r="I348">
        <v>640</v>
      </c>
      <c r="J348" s="76">
        <v>10.555</v>
      </c>
      <c r="K348" s="38">
        <v>10.129999999999999</v>
      </c>
      <c r="M348">
        <v>0</v>
      </c>
      <c r="N348">
        <v>75</v>
      </c>
      <c r="O348"/>
      <c r="P348">
        <v>75</v>
      </c>
      <c r="Q348"/>
      <c r="S348" t="e">
        <f t="shared" ref="S348:AC363" si="17">VLOOKUP($E353,$C$4:$P$240,12,FALSE)</f>
        <v>#N/A</v>
      </c>
      <c r="T348" t="e">
        <f t="shared" si="17"/>
        <v>#N/A</v>
      </c>
      <c r="U348" t="e">
        <f t="shared" si="17"/>
        <v>#N/A</v>
      </c>
      <c r="V348" t="e">
        <f t="shared" si="17"/>
        <v>#N/A</v>
      </c>
      <c r="W348" t="e">
        <f t="shared" si="17"/>
        <v>#N/A</v>
      </c>
      <c r="X348" t="e">
        <f t="shared" si="17"/>
        <v>#N/A</v>
      </c>
      <c r="Y348" t="e">
        <f t="shared" si="17"/>
        <v>#N/A</v>
      </c>
      <c r="Z348" t="e">
        <f t="shared" si="17"/>
        <v>#N/A</v>
      </c>
      <c r="AA348" t="e">
        <f t="shared" si="17"/>
        <v>#N/A</v>
      </c>
      <c r="AB348" t="e">
        <f t="shared" si="17"/>
        <v>#N/A</v>
      </c>
      <c r="AC348" t="e">
        <f t="shared" si="17"/>
        <v>#N/A</v>
      </c>
      <c r="AD348" t="e">
        <f t="shared" si="16"/>
        <v>#N/A</v>
      </c>
    </row>
    <row r="349" spans="2:30" hidden="1" x14ac:dyDescent="0.3">
      <c r="B349">
        <v>97</v>
      </c>
      <c r="C349">
        <v>262</v>
      </c>
      <c r="D349" t="s">
        <v>693</v>
      </c>
      <c r="E349" t="s">
        <v>694</v>
      </c>
      <c r="F349" t="s">
        <v>18</v>
      </c>
      <c r="G349" t="s">
        <v>41</v>
      </c>
      <c r="H349">
        <v>2.34</v>
      </c>
      <c r="I349">
        <v>640</v>
      </c>
      <c r="J349" s="76">
        <v>10.55</v>
      </c>
      <c r="K349" s="38">
        <v>10.050000000000001</v>
      </c>
      <c r="M349">
        <v>0</v>
      </c>
      <c r="N349">
        <v>70</v>
      </c>
      <c r="O349"/>
      <c r="P349">
        <v>70</v>
      </c>
      <c r="Q349"/>
      <c r="S349" t="e">
        <f t="shared" si="17"/>
        <v>#N/A</v>
      </c>
      <c r="T349" t="e">
        <f t="shared" si="17"/>
        <v>#N/A</v>
      </c>
      <c r="U349" t="e">
        <f t="shared" si="17"/>
        <v>#N/A</v>
      </c>
      <c r="V349" t="e">
        <f t="shared" si="17"/>
        <v>#N/A</v>
      </c>
      <c r="W349" t="e">
        <f t="shared" si="17"/>
        <v>#N/A</v>
      </c>
      <c r="X349" t="e">
        <f t="shared" si="17"/>
        <v>#N/A</v>
      </c>
      <c r="Y349" t="e">
        <f t="shared" si="17"/>
        <v>#N/A</v>
      </c>
      <c r="Z349" t="e">
        <f t="shared" si="17"/>
        <v>#N/A</v>
      </c>
      <c r="AA349" t="e">
        <f t="shared" si="17"/>
        <v>#N/A</v>
      </c>
      <c r="AB349" t="e">
        <f t="shared" si="17"/>
        <v>#N/A</v>
      </c>
      <c r="AC349" t="e">
        <f t="shared" si="17"/>
        <v>#N/A</v>
      </c>
      <c r="AD349" t="e">
        <f t="shared" si="16"/>
        <v>#N/A</v>
      </c>
    </row>
    <row r="350" spans="2:30" hidden="1" x14ac:dyDescent="0.3">
      <c r="B350">
        <v>98</v>
      </c>
      <c r="C350">
        <v>262</v>
      </c>
      <c r="D350" t="s">
        <v>695</v>
      </c>
      <c r="E350" t="s">
        <v>696</v>
      </c>
      <c r="F350" t="s">
        <v>18</v>
      </c>
      <c r="G350" t="s">
        <v>41</v>
      </c>
      <c r="H350">
        <v>2.35</v>
      </c>
      <c r="I350">
        <v>640</v>
      </c>
      <c r="J350" s="76">
        <v>10.505000000000001</v>
      </c>
      <c r="K350" s="38">
        <v>10.029999999999999</v>
      </c>
      <c r="M350">
        <v>0</v>
      </c>
      <c r="N350">
        <v>105</v>
      </c>
      <c r="O350"/>
      <c r="P350">
        <v>105</v>
      </c>
      <c r="Q350"/>
      <c r="S350" t="e">
        <f t="shared" si="17"/>
        <v>#N/A</v>
      </c>
      <c r="T350" t="e">
        <f t="shared" si="17"/>
        <v>#N/A</v>
      </c>
      <c r="U350" t="e">
        <f t="shared" si="17"/>
        <v>#N/A</v>
      </c>
      <c r="V350" t="e">
        <f t="shared" si="17"/>
        <v>#N/A</v>
      </c>
      <c r="W350" t="e">
        <f t="shared" si="17"/>
        <v>#N/A</v>
      </c>
      <c r="X350" t="e">
        <f t="shared" si="17"/>
        <v>#N/A</v>
      </c>
      <c r="Y350" t="e">
        <f t="shared" si="17"/>
        <v>#N/A</v>
      </c>
      <c r="Z350" t="e">
        <f t="shared" si="17"/>
        <v>#N/A</v>
      </c>
      <c r="AA350" t="e">
        <f t="shared" si="17"/>
        <v>#N/A</v>
      </c>
      <c r="AB350" t="e">
        <f t="shared" si="17"/>
        <v>#N/A</v>
      </c>
      <c r="AC350" t="e">
        <f t="shared" si="17"/>
        <v>#N/A</v>
      </c>
      <c r="AD350" t="e">
        <f t="shared" si="16"/>
        <v>#N/A</v>
      </c>
    </row>
    <row r="351" spans="2:30" hidden="1" x14ac:dyDescent="0.3">
      <c r="B351">
        <v>99</v>
      </c>
      <c r="C351">
        <v>262</v>
      </c>
      <c r="D351" t="s">
        <v>697</v>
      </c>
      <c r="E351" t="s">
        <v>698</v>
      </c>
      <c r="F351" t="s">
        <v>18</v>
      </c>
      <c r="G351" t="s">
        <v>41</v>
      </c>
      <c r="H351">
        <v>2.34</v>
      </c>
      <c r="I351">
        <v>640</v>
      </c>
      <c r="J351" s="76">
        <v>10.56</v>
      </c>
      <c r="K351" s="38">
        <v>9.99</v>
      </c>
      <c r="M351">
        <v>0</v>
      </c>
      <c r="N351">
        <v>180</v>
      </c>
      <c r="O351"/>
      <c r="P351">
        <v>180</v>
      </c>
      <c r="Q351"/>
      <c r="S351" t="e">
        <f t="shared" si="17"/>
        <v>#N/A</v>
      </c>
      <c r="T351" t="e">
        <f t="shared" si="17"/>
        <v>#N/A</v>
      </c>
      <c r="U351" t="e">
        <f t="shared" si="17"/>
        <v>#N/A</v>
      </c>
      <c r="V351" t="e">
        <f t="shared" si="17"/>
        <v>#N/A</v>
      </c>
      <c r="W351" t="e">
        <f t="shared" si="17"/>
        <v>#N/A</v>
      </c>
      <c r="X351" t="e">
        <f t="shared" si="17"/>
        <v>#N/A</v>
      </c>
      <c r="Y351" t="e">
        <f t="shared" si="17"/>
        <v>#N/A</v>
      </c>
      <c r="Z351" t="e">
        <f t="shared" si="17"/>
        <v>#N/A</v>
      </c>
      <c r="AA351" t="e">
        <f t="shared" si="17"/>
        <v>#N/A</v>
      </c>
      <c r="AB351" t="e">
        <f t="shared" si="17"/>
        <v>#N/A</v>
      </c>
      <c r="AC351" t="e">
        <f t="shared" si="17"/>
        <v>#N/A</v>
      </c>
      <c r="AD351" t="e">
        <f t="shared" si="16"/>
        <v>#N/A</v>
      </c>
    </row>
    <row r="352" spans="2:30" hidden="1" x14ac:dyDescent="0.3">
      <c r="B352">
        <v>100</v>
      </c>
      <c r="C352">
        <v>262</v>
      </c>
      <c r="D352" t="s">
        <v>699</v>
      </c>
      <c r="E352" t="s">
        <v>700</v>
      </c>
      <c r="F352" t="s">
        <v>18</v>
      </c>
      <c r="G352" t="s">
        <v>41</v>
      </c>
      <c r="H352">
        <v>2.33</v>
      </c>
      <c r="I352">
        <v>640</v>
      </c>
      <c r="J352" s="76">
        <v>5.2649999999999997</v>
      </c>
      <c r="K352" s="38">
        <v>5.08</v>
      </c>
      <c r="M352">
        <v>0</v>
      </c>
      <c r="N352">
        <v>35</v>
      </c>
      <c r="O352"/>
      <c r="P352">
        <v>35</v>
      </c>
      <c r="Q352"/>
      <c r="S352" t="e">
        <f t="shared" si="17"/>
        <v>#N/A</v>
      </c>
      <c r="T352" t="e">
        <f t="shared" si="17"/>
        <v>#N/A</v>
      </c>
      <c r="U352" t="e">
        <f t="shared" si="17"/>
        <v>#N/A</v>
      </c>
      <c r="V352" t="e">
        <f t="shared" si="17"/>
        <v>#N/A</v>
      </c>
      <c r="W352" t="e">
        <f t="shared" si="17"/>
        <v>#N/A</v>
      </c>
      <c r="X352" t="e">
        <f t="shared" si="17"/>
        <v>#N/A</v>
      </c>
      <c r="Y352" t="e">
        <f t="shared" si="17"/>
        <v>#N/A</v>
      </c>
      <c r="Z352" t="e">
        <f t="shared" si="17"/>
        <v>#N/A</v>
      </c>
      <c r="AA352" t="e">
        <f t="shared" si="17"/>
        <v>#N/A</v>
      </c>
      <c r="AB352" t="e">
        <f t="shared" si="17"/>
        <v>#N/A</v>
      </c>
      <c r="AC352" t="e">
        <f t="shared" si="17"/>
        <v>#N/A</v>
      </c>
      <c r="AD352" t="e">
        <f t="shared" si="16"/>
        <v>#N/A</v>
      </c>
    </row>
    <row r="353" spans="2:30" hidden="1" x14ac:dyDescent="0.3">
      <c r="B353">
        <v>101</v>
      </c>
      <c r="C353">
        <v>262</v>
      </c>
      <c r="D353" t="s">
        <v>701</v>
      </c>
      <c r="E353" t="s">
        <v>702</v>
      </c>
      <c r="F353" t="s">
        <v>18</v>
      </c>
      <c r="G353" t="s">
        <v>41</v>
      </c>
      <c r="H353">
        <v>2.35</v>
      </c>
      <c r="I353">
        <v>640</v>
      </c>
      <c r="J353" s="76">
        <v>10.32</v>
      </c>
      <c r="K353" s="38">
        <v>9.99</v>
      </c>
      <c r="M353">
        <v>0</v>
      </c>
      <c r="N353">
        <v>25</v>
      </c>
      <c r="O353"/>
      <c r="P353">
        <v>25</v>
      </c>
      <c r="Q353"/>
      <c r="S353" t="e">
        <f t="shared" si="17"/>
        <v>#N/A</v>
      </c>
      <c r="T353" t="e">
        <f t="shared" si="17"/>
        <v>#N/A</v>
      </c>
      <c r="U353" t="e">
        <f t="shared" si="17"/>
        <v>#N/A</v>
      </c>
      <c r="V353" t="e">
        <f t="shared" si="17"/>
        <v>#N/A</v>
      </c>
      <c r="W353" t="e">
        <f t="shared" si="17"/>
        <v>#N/A</v>
      </c>
      <c r="X353" t="e">
        <f t="shared" si="17"/>
        <v>#N/A</v>
      </c>
      <c r="Y353" t="e">
        <f t="shared" si="17"/>
        <v>#N/A</v>
      </c>
      <c r="Z353" t="e">
        <f t="shared" si="17"/>
        <v>#N/A</v>
      </c>
      <c r="AA353" t="e">
        <f t="shared" si="17"/>
        <v>#N/A</v>
      </c>
      <c r="AB353" t="e">
        <f t="shared" si="17"/>
        <v>#N/A</v>
      </c>
      <c r="AC353" t="e">
        <f t="shared" si="17"/>
        <v>#N/A</v>
      </c>
      <c r="AD353" t="e">
        <f t="shared" si="16"/>
        <v>#N/A</v>
      </c>
    </row>
    <row r="354" spans="2:30" hidden="1" x14ac:dyDescent="0.3">
      <c r="B354">
        <v>102</v>
      </c>
      <c r="C354">
        <v>210</v>
      </c>
      <c r="D354" t="s">
        <v>703</v>
      </c>
      <c r="E354" t="s">
        <v>704</v>
      </c>
      <c r="F354" t="s">
        <v>18</v>
      </c>
      <c r="G354" t="s">
        <v>41</v>
      </c>
      <c r="H354">
        <v>0.75</v>
      </c>
      <c r="I354">
        <v>730</v>
      </c>
      <c r="J354" s="76">
        <v>3.1850000000000005</v>
      </c>
      <c r="K354" s="38">
        <v>3.1349999999999998</v>
      </c>
      <c r="M354">
        <v>0</v>
      </c>
      <c r="N354">
        <v>10</v>
      </c>
      <c r="O354"/>
      <c r="P354">
        <v>10</v>
      </c>
      <c r="Q354"/>
      <c r="S354" t="e">
        <f t="shared" si="17"/>
        <v>#N/A</v>
      </c>
      <c r="T354" t="e">
        <f t="shared" si="17"/>
        <v>#N/A</v>
      </c>
      <c r="U354" t="e">
        <f t="shared" si="17"/>
        <v>#N/A</v>
      </c>
      <c r="V354" t="e">
        <f t="shared" si="17"/>
        <v>#N/A</v>
      </c>
      <c r="W354" t="e">
        <f t="shared" si="17"/>
        <v>#N/A</v>
      </c>
      <c r="X354" t="e">
        <f t="shared" si="17"/>
        <v>#N/A</v>
      </c>
      <c r="Y354" t="e">
        <f t="shared" si="17"/>
        <v>#N/A</v>
      </c>
      <c r="Z354" t="e">
        <f t="shared" si="17"/>
        <v>#N/A</v>
      </c>
      <c r="AA354" t="e">
        <f t="shared" si="17"/>
        <v>#N/A</v>
      </c>
      <c r="AB354" t="e">
        <f t="shared" si="17"/>
        <v>#N/A</v>
      </c>
      <c r="AC354" t="e">
        <f t="shared" si="17"/>
        <v>#N/A</v>
      </c>
      <c r="AD354" t="e">
        <f t="shared" si="16"/>
        <v>#N/A</v>
      </c>
    </row>
    <row r="355" spans="2:30" hidden="1" x14ac:dyDescent="0.3">
      <c r="B355">
        <v>103</v>
      </c>
      <c r="C355">
        <v>220</v>
      </c>
      <c r="D355" t="s">
        <v>705</v>
      </c>
      <c r="E355" t="s">
        <v>706</v>
      </c>
      <c r="F355" t="s">
        <v>18</v>
      </c>
      <c r="G355" t="s">
        <v>41</v>
      </c>
      <c r="H355">
        <v>0.75</v>
      </c>
      <c r="I355">
        <v>730</v>
      </c>
      <c r="J355" s="76">
        <v>11.645</v>
      </c>
      <c r="K355" s="38">
        <v>11.475</v>
      </c>
      <c r="M355">
        <v>0</v>
      </c>
      <c r="N355">
        <v>30</v>
      </c>
      <c r="O355"/>
      <c r="P355">
        <v>30</v>
      </c>
      <c r="Q355"/>
      <c r="S355" t="e">
        <f t="shared" si="17"/>
        <v>#N/A</v>
      </c>
      <c r="T355" t="e">
        <f t="shared" si="17"/>
        <v>#N/A</v>
      </c>
      <c r="U355" t="e">
        <f t="shared" si="17"/>
        <v>#N/A</v>
      </c>
      <c r="V355" t="e">
        <f t="shared" si="17"/>
        <v>#N/A</v>
      </c>
      <c r="W355" t="e">
        <f t="shared" si="17"/>
        <v>#N/A</v>
      </c>
      <c r="X355" t="e">
        <f t="shared" si="17"/>
        <v>#N/A</v>
      </c>
      <c r="Y355" t="e">
        <f t="shared" si="17"/>
        <v>#N/A</v>
      </c>
      <c r="Z355" t="e">
        <f t="shared" si="17"/>
        <v>#N/A</v>
      </c>
      <c r="AA355" t="e">
        <f t="shared" si="17"/>
        <v>#N/A</v>
      </c>
      <c r="AB355" t="e">
        <f t="shared" si="17"/>
        <v>#N/A</v>
      </c>
      <c r="AC355" t="e">
        <f t="shared" si="17"/>
        <v>#N/A</v>
      </c>
      <c r="AD355" t="e">
        <f t="shared" si="16"/>
        <v>#N/A</v>
      </c>
    </row>
    <row r="356" spans="2:30" hidden="1" x14ac:dyDescent="0.3">
      <c r="B356">
        <v>104</v>
      </c>
      <c r="C356">
        <v>260</v>
      </c>
      <c r="D356" t="s">
        <v>707</v>
      </c>
      <c r="E356" t="s">
        <v>708</v>
      </c>
      <c r="F356" t="s">
        <v>13</v>
      </c>
      <c r="G356" t="s">
        <v>41</v>
      </c>
      <c r="H356">
        <v>2.98</v>
      </c>
      <c r="I356">
        <v>770</v>
      </c>
      <c r="J356" s="76">
        <v>7.06</v>
      </c>
      <c r="K356" s="38">
        <v>6.7450000000000001</v>
      </c>
      <c r="M356">
        <v>0</v>
      </c>
      <c r="N356">
        <v>125</v>
      </c>
      <c r="O356"/>
      <c r="P356">
        <v>125</v>
      </c>
      <c r="Q356"/>
      <c r="S356" t="e">
        <f t="shared" si="17"/>
        <v>#N/A</v>
      </c>
      <c r="T356" t="e">
        <f t="shared" si="17"/>
        <v>#N/A</v>
      </c>
      <c r="U356" t="e">
        <f t="shared" si="17"/>
        <v>#N/A</v>
      </c>
      <c r="V356" t="e">
        <f t="shared" si="17"/>
        <v>#N/A</v>
      </c>
      <c r="W356" t="e">
        <f t="shared" si="17"/>
        <v>#N/A</v>
      </c>
      <c r="X356" t="e">
        <f t="shared" si="17"/>
        <v>#N/A</v>
      </c>
      <c r="Y356" t="e">
        <f t="shared" si="17"/>
        <v>#N/A</v>
      </c>
      <c r="Z356" t="e">
        <f t="shared" si="17"/>
        <v>#N/A</v>
      </c>
      <c r="AA356" t="e">
        <f t="shared" si="17"/>
        <v>#N/A</v>
      </c>
      <c r="AB356" t="e">
        <f t="shared" si="17"/>
        <v>#N/A</v>
      </c>
      <c r="AC356" t="e">
        <f t="shared" si="17"/>
        <v>#N/A</v>
      </c>
      <c r="AD356" t="e">
        <f t="shared" si="16"/>
        <v>#N/A</v>
      </c>
    </row>
    <row r="357" spans="2:30" hidden="1" x14ac:dyDescent="0.3">
      <c r="B357">
        <v>105</v>
      </c>
      <c r="C357">
        <v>249</v>
      </c>
      <c r="D357" t="s">
        <v>709</v>
      </c>
      <c r="E357" t="s">
        <v>710</v>
      </c>
      <c r="F357" t="s">
        <v>18</v>
      </c>
      <c r="G357" t="s">
        <v>41</v>
      </c>
      <c r="H357">
        <v>1.1200000000000001</v>
      </c>
      <c r="I357">
        <v>730</v>
      </c>
      <c r="J357" s="76">
        <v>11.46</v>
      </c>
      <c r="K357" s="38">
        <v>11.175000000000001</v>
      </c>
      <c r="M357">
        <v>0</v>
      </c>
      <c r="N357">
        <v>75</v>
      </c>
      <c r="O357"/>
      <c r="P357">
        <v>75</v>
      </c>
      <c r="Q357"/>
      <c r="S357" t="e">
        <f t="shared" si="17"/>
        <v>#N/A</v>
      </c>
      <c r="T357" t="e">
        <f t="shared" si="17"/>
        <v>#N/A</v>
      </c>
      <c r="U357" t="e">
        <f t="shared" si="17"/>
        <v>#N/A</v>
      </c>
      <c r="V357" t="e">
        <f t="shared" si="17"/>
        <v>#N/A</v>
      </c>
      <c r="W357" t="e">
        <f t="shared" si="17"/>
        <v>#N/A</v>
      </c>
      <c r="X357" t="e">
        <f t="shared" si="17"/>
        <v>#N/A</v>
      </c>
      <c r="Y357" t="e">
        <f t="shared" si="17"/>
        <v>#N/A</v>
      </c>
      <c r="Z357" t="e">
        <f t="shared" si="17"/>
        <v>#N/A</v>
      </c>
      <c r="AA357" t="e">
        <f t="shared" si="17"/>
        <v>#N/A</v>
      </c>
      <c r="AB357" t="e">
        <f t="shared" si="17"/>
        <v>#N/A</v>
      </c>
      <c r="AC357" t="e">
        <f t="shared" si="17"/>
        <v>#N/A</v>
      </c>
      <c r="AD357" t="e">
        <f t="shared" si="16"/>
        <v>#N/A</v>
      </c>
    </row>
    <row r="358" spans="2:30" hidden="1" x14ac:dyDescent="0.3">
      <c r="B358">
        <v>106</v>
      </c>
      <c r="C358">
        <v>262</v>
      </c>
      <c r="D358" t="s">
        <v>711</v>
      </c>
      <c r="E358" t="s">
        <v>712</v>
      </c>
      <c r="F358" t="s">
        <v>18</v>
      </c>
      <c r="G358" t="s">
        <v>41</v>
      </c>
      <c r="H358">
        <v>2.35</v>
      </c>
      <c r="I358">
        <v>640</v>
      </c>
      <c r="J358" s="76">
        <v>7.2999999999999989</v>
      </c>
      <c r="K358" s="38">
        <v>7.1099999999999994</v>
      </c>
      <c r="M358">
        <v>0</v>
      </c>
      <c r="N358">
        <v>30</v>
      </c>
      <c r="O358"/>
      <c r="P358">
        <v>30</v>
      </c>
      <c r="Q358"/>
      <c r="S358" t="e">
        <f t="shared" si="17"/>
        <v>#N/A</v>
      </c>
      <c r="T358" t="e">
        <f t="shared" si="17"/>
        <v>#N/A</v>
      </c>
      <c r="U358" t="e">
        <f t="shared" si="17"/>
        <v>#N/A</v>
      </c>
      <c r="V358" t="e">
        <f t="shared" si="17"/>
        <v>#N/A</v>
      </c>
      <c r="W358" t="e">
        <f t="shared" si="17"/>
        <v>#N/A</v>
      </c>
      <c r="X358" t="e">
        <f t="shared" si="17"/>
        <v>#N/A</v>
      </c>
      <c r="Y358" t="e">
        <f t="shared" si="17"/>
        <v>#N/A</v>
      </c>
      <c r="Z358" t="e">
        <f t="shared" si="17"/>
        <v>#N/A</v>
      </c>
      <c r="AA358" t="e">
        <f t="shared" si="17"/>
        <v>#N/A</v>
      </c>
      <c r="AB358" t="e">
        <f t="shared" si="17"/>
        <v>#N/A</v>
      </c>
      <c r="AC358" t="e">
        <f t="shared" si="17"/>
        <v>#N/A</v>
      </c>
      <c r="AD358" t="e">
        <f t="shared" si="16"/>
        <v>#N/A</v>
      </c>
    </row>
    <row r="359" spans="2:30" hidden="1" x14ac:dyDescent="0.3">
      <c r="B359">
        <v>107</v>
      </c>
      <c r="C359">
        <v>210</v>
      </c>
      <c r="D359" t="s">
        <v>713</v>
      </c>
      <c r="E359" t="s">
        <v>704</v>
      </c>
      <c r="F359" t="s">
        <v>18</v>
      </c>
      <c r="G359" t="s">
        <v>41</v>
      </c>
      <c r="H359">
        <v>0.75</v>
      </c>
      <c r="I359">
        <v>730</v>
      </c>
      <c r="J359" s="76">
        <v>3.5950000000000006</v>
      </c>
      <c r="K359" s="38">
        <v>3.5249999999999999</v>
      </c>
      <c r="M359">
        <v>0</v>
      </c>
      <c r="N359">
        <v>10</v>
      </c>
      <c r="O359"/>
      <c r="P359">
        <v>10</v>
      </c>
      <c r="Q359"/>
      <c r="S359" t="e">
        <f t="shared" si="17"/>
        <v>#N/A</v>
      </c>
      <c r="T359" t="e">
        <f t="shared" si="17"/>
        <v>#N/A</v>
      </c>
      <c r="U359" t="e">
        <f t="shared" si="17"/>
        <v>#N/A</v>
      </c>
      <c r="V359" t="e">
        <f t="shared" si="17"/>
        <v>#N/A</v>
      </c>
      <c r="W359" t="e">
        <f t="shared" si="17"/>
        <v>#N/A</v>
      </c>
      <c r="X359" t="e">
        <f t="shared" si="17"/>
        <v>#N/A</v>
      </c>
      <c r="Y359" t="e">
        <f t="shared" si="17"/>
        <v>#N/A</v>
      </c>
      <c r="Z359" t="e">
        <f t="shared" si="17"/>
        <v>#N/A</v>
      </c>
      <c r="AA359" t="e">
        <f t="shared" si="17"/>
        <v>#N/A</v>
      </c>
      <c r="AB359" t="e">
        <f t="shared" si="17"/>
        <v>#N/A</v>
      </c>
      <c r="AC359" t="e">
        <f t="shared" si="17"/>
        <v>#N/A</v>
      </c>
      <c r="AD359" t="e">
        <f t="shared" si="16"/>
        <v>#N/A</v>
      </c>
    </row>
    <row r="360" spans="2:30" hidden="1" x14ac:dyDescent="0.3">
      <c r="B360">
        <v>108</v>
      </c>
      <c r="C360">
        <v>260</v>
      </c>
      <c r="D360" t="s">
        <v>714</v>
      </c>
      <c r="E360" t="s">
        <v>715</v>
      </c>
      <c r="F360" t="s">
        <v>13</v>
      </c>
      <c r="G360" t="s">
        <v>41</v>
      </c>
      <c r="H360">
        <v>2.96</v>
      </c>
      <c r="I360">
        <v>770</v>
      </c>
      <c r="J360" s="76">
        <v>7.23</v>
      </c>
      <c r="K360" s="38">
        <v>6.9399999999999995</v>
      </c>
      <c r="M360">
        <v>0</v>
      </c>
      <c r="N360">
        <v>150</v>
      </c>
      <c r="O360"/>
      <c r="P360">
        <v>150</v>
      </c>
      <c r="Q360"/>
      <c r="S360" t="e">
        <f t="shared" si="17"/>
        <v>#N/A</v>
      </c>
      <c r="T360" t="e">
        <f t="shared" si="17"/>
        <v>#N/A</v>
      </c>
      <c r="U360" t="e">
        <f t="shared" si="17"/>
        <v>#N/A</v>
      </c>
      <c r="V360" t="e">
        <f t="shared" si="17"/>
        <v>#N/A</v>
      </c>
      <c r="W360" t="e">
        <f t="shared" si="17"/>
        <v>#N/A</v>
      </c>
      <c r="X360" t="e">
        <f t="shared" si="17"/>
        <v>#N/A</v>
      </c>
      <c r="Y360" t="e">
        <f t="shared" si="17"/>
        <v>#N/A</v>
      </c>
      <c r="Z360" t="e">
        <f t="shared" si="17"/>
        <v>#N/A</v>
      </c>
      <c r="AA360" t="e">
        <f t="shared" si="17"/>
        <v>#N/A</v>
      </c>
      <c r="AB360" t="e">
        <f t="shared" si="17"/>
        <v>#N/A</v>
      </c>
      <c r="AC360" t="e">
        <f t="shared" si="17"/>
        <v>#N/A</v>
      </c>
      <c r="AD360" t="e">
        <f t="shared" si="16"/>
        <v>#N/A</v>
      </c>
    </row>
    <row r="361" spans="2:30" hidden="1" x14ac:dyDescent="0.3">
      <c r="B361">
        <v>109</v>
      </c>
      <c r="C361">
        <v>262</v>
      </c>
      <c r="D361" t="s">
        <v>716</v>
      </c>
      <c r="E361" t="s">
        <v>717</v>
      </c>
      <c r="F361" t="s">
        <v>18</v>
      </c>
      <c r="G361" t="s">
        <v>41</v>
      </c>
      <c r="H361">
        <v>2.33</v>
      </c>
      <c r="I361">
        <v>640</v>
      </c>
      <c r="J361" s="76">
        <v>10.324999999999999</v>
      </c>
      <c r="K361" s="38">
        <v>10.079999999999998</v>
      </c>
      <c r="M361">
        <v>0</v>
      </c>
      <c r="N361">
        <v>135</v>
      </c>
      <c r="O361"/>
      <c r="P361">
        <v>135</v>
      </c>
      <c r="Q361"/>
      <c r="S361" t="e">
        <f t="shared" si="17"/>
        <v>#N/A</v>
      </c>
      <c r="T361" t="e">
        <f t="shared" si="17"/>
        <v>#N/A</v>
      </c>
      <c r="U361" t="e">
        <f t="shared" si="17"/>
        <v>#N/A</v>
      </c>
      <c r="V361" t="e">
        <f t="shared" si="17"/>
        <v>#N/A</v>
      </c>
      <c r="W361" t="e">
        <f t="shared" si="17"/>
        <v>#N/A</v>
      </c>
      <c r="X361" t="e">
        <f t="shared" si="17"/>
        <v>#N/A</v>
      </c>
      <c r="Y361" t="e">
        <f t="shared" si="17"/>
        <v>#N/A</v>
      </c>
      <c r="Z361" t="e">
        <f t="shared" si="17"/>
        <v>#N/A</v>
      </c>
      <c r="AA361" t="e">
        <f t="shared" si="17"/>
        <v>#N/A</v>
      </c>
      <c r="AB361" t="e">
        <f t="shared" si="17"/>
        <v>#N/A</v>
      </c>
      <c r="AC361" t="e">
        <f t="shared" si="17"/>
        <v>#N/A</v>
      </c>
      <c r="AD361" t="e">
        <f t="shared" si="16"/>
        <v>#N/A</v>
      </c>
    </row>
    <row r="362" spans="2:30" hidden="1" x14ac:dyDescent="0.3">
      <c r="B362">
        <v>110</v>
      </c>
      <c r="C362">
        <v>262</v>
      </c>
      <c r="D362" t="s">
        <v>718</v>
      </c>
      <c r="E362" t="s">
        <v>719</v>
      </c>
      <c r="F362" t="s">
        <v>18</v>
      </c>
      <c r="G362" t="s">
        <v>41</v>
      </c>
      <c r="H362">
        <v>2.35</v>
      </c>
      <c r="I362">
        <v>640</v>
      </c>
      <c r="J362" s="76">
        <v>5.2350000000000003</v>
      </c>
      <c r="K362" s="38">
        <v>5.1349999999999998</v>
      </c>
      <c r="M362">
        <v>0</v>
      </c>
      <c r="N362">
        <v>35</v>
      </c>
      <c r="O362"/>
      <c r="P362">
        <v>35</v>
      </c>
      <c r="Q362"/>
      <c r="S362" t="e">
        <f t="shared" si="17"/>
        <v>#N/A</v>
      </c>
      <c r="T362" t="e">
        <f t="shared" si="17"/>
        <v>#N/A</v>
      </c>
      <c r="U362" t="e">
        <f t="shared" si="17"/>
        <v>#N/A</v>
      </c>
      <c r="V362" t="e">
        <f t="shared" si="17"/>
        <v>#N/A</v>
      </c>
      <c r="W362" t="e">
        <f t="shared" si="17"/>
        <v>#N/A</v>
      </c>
      <c r="X362" t="e">
        <f t="shared" si="17"/>
        <v>#N/A</v>
      </c>
      <c r="Y362" t="e">
        <f t="shared" si="17"/>
        <v>#N/A</v>
      </c>
      <c r="Z362" t="e">
        <f t="shared" si="17"/>
        <v>#N/A</v>
      </c>
      <c r="AA362" t="e">
        <f t="shared" si="17"/>
        <v>#N/A</v>
      </c>
      <c r="AB362" t="e">
        <f t="shared" si="17"/>
        <v>#N/A</v>
      </c>
      <c r="AC362" t="e">
        <f t="shared" si="17"/>
        <v>#N/A</v>
      </c>
      <c r="AD362" t="e">
        <f t="shared" si="16"/>
        <v>#N/A</v>
      </c>
    </row>
    <row r="363" spans="2:30" hidden="1" x14ac:dyDescent="0.3">
      <c r="B363">
        <v>111</v>
      </c>
      <c r="C363">
        <v>262</v>
      </c>
      <c r="D363" t="s">
        <v>720</v>
      </c>
      <c r="E363" t="s">
        <v>719</v>
      </c>
      <c r="F363" t="s">
        <v>18</v>
      </c>
      <c r="G363" t="s">
        <v>41</v>
      </c>
      <c r="H363">
        <v>2.35</v>
      </c>
      <c r="I363">
        <v>640</v>
      </c>
      <c r="J363" s="76">
        <v>5.3049999999999988</v>
      </c>
      <c r="K363" s="38">
        <v>4.9950000000000001</v>
      </c>
      <c r="M363">
        <v>0</v>
      </c>
      <c r="N363">
        <v>35</v>
      </c>
      <c r="O363"/>
      <c r="P363">
        <v>35</v>
      </c>
      <c r="Q363"/>
      <c r="S363" t="e">
        <f t="shared" si="17"/>
        <v>#N/A</v>
      </c>
      <c r="T363" t="e">
        <f t="shared" si="17"/>
        <v>#N/A</v>
      </c>
      <c r="U363" t="e">
        <f t="shared" si="17"/>
        <v>#N/A</v>
      </c>
      <c r="V363" t="e">
        <f t="shared" si="17"/>
        <v>#N/A</v>
      </c>
      <c r="W363" t="e">
        <f t="shared" si="17"/>
        <v>#N/A</v>
      </c>
      <c r="X363" t="e">
        <f t="shared" si="17"/>
        <v>#N/A</v>
      </c>
      <c r="Y363" t="e">
        <f t="shared" si="17"/>
        <v>#N/A</v>
      </c>
      <c r="Z363" t="e">
        <f t="shared" si="17"/>
        <v>#N/A</v>
      </c>
      <c r="AA363" t="e">
        <f t="shared" si="17"/>
        <v>#N/A</v>
      </c>
      <c r="AB363" t="e">
        <f t="shared" si="17"/>
        <v>#N/A</v>
      </c>
      <c r="AC363" t="e">
        <f t="shared" si="17"/>
        <v>#N/A</v>
      </c>
      <c r="AD363" t="e">
        <f t="shared" si="16"/>
        <v>#N/A</v>
      </c>
    </row>
    <row r="364" spans="2:30" hidden="1" x14ac:dyDescent="0.3">
      <c r="B364">
        <v>112</v>
      </c>
      <c r="C364">
        <v>262</v>
      </c>
      <c r="D364" t="s">
        <v>721</v>
      </c>
      <c r="E364" t="s">
        <v>722</v>
      </c>
      <c r="F364" t="s">
        <v>18</v>
      </c>
      <c r="G364" t="s">
        <v>41</v>
      </c>
      <c r="H364">
        <v>2.34</v>
      </c>
      <c r="I364">
        <v>640</v>
      </c>
      <c r="J364" s="76">
        <v>8.52</v>
      </c>
      <c r="K364" s="38">
        <v>8.2650000000000006</v>
      </c>
      <c r="M364">
        <v>0</v>
      </c>
      <c r="N364">
        <v>95</v>
      </c>
      <c r="O364"/>
      <c r="P364">
        <v>95</v>
      </c>
      <c r="Q364"/>
      <c r="S364" t="e">
        <f t="shared" ref="S364:AC379" si="18">VLOOKUP($E369,$C$4:$P$240,12,FALSE)</f>
        <v>#N/A</v>
      </c>
      <c r="T364" t="e">
        <f t="shared" si="18"/>
        <v>#N/A</v>
      </c>
      <c r="U364" t="e">
        <f t="shared" si="18"/>
        <v>#N/A</v>
      </c>
      <c r="V364" t="e">
        <f t="shared" si="18"/>
        <v>#N/A</v>
      </c>
      <c r="W364" t="e">
        <f t="shared" si="18"/>
        <v>#N/A</v>
      </c>
      <c r="X364" t="e">
        <f t="shared" si="18"/>
        <v>#N/A</v>
      </c>
      <c r="Y364" t="e">
        <f t="shared" si="18"/>
        <v>#N/A</v>
      </c>
      <c r="Z364" t="e">
        <f t="shared" si="18"/>
        <v>#N/A</v>
      </c>
      <c r="AA364" t="e">
        <f t="shared" si="18"/>
        <v>#N/A</v>
      </c>
      <c r="AB364" t="e">
        <f t="shared" si="18"/>
        <v>#N/A</v>
      </c>
      <c r="AC364" t="e">
        <f t="shared" si="18"/>
        <v>#N/A</v>
      </c>
      <c r="AD364" t="e">
        <f t="shared" si="16"/>
        <v>#N/A</v>
      </c>
    </row>
    <row r="365" spans="2:30" hidden="1" x14ac:dyDescent="0.3">
      <c r="B365">
        <v>113</v>
      </c>
      <c r="C365">
        <v>261</v>
      </c>
      <c r="D365" t="s">
        <v>723</v>
      </c>
      <c r="E365" t="s">
        <v>724</v>
      </c>
      <c r="F365" t="s">
        <v>16</v>
      </c>
      <c r="G365" t="s">
        <v>41</v>
      </c>
      <c r="H365">
        <v>0.57999999999999996</v>
      </c>
      <c r="I365">
        <v>628</v>
      </c>
      <c r="J365" s="76">
        <v>10.15</v>
      </c>
      <c r="K365" s="38">
        <v>10.050000000000001</v>
      </c>
      <c r="M365">
        <v>0</v>
      </c>
      <c r="N365">
        <v>100</v>
      </c>
      <c r="O365"/>
      <c r="P365">
        <v>100</v>
      </c>
      <c r="Q365"/>
      <c r="S365" t="e">
        <f t="shared" si="18"/>
        <v>#N/A</v>
      </c>
      <c r="T365" t="e">
        <f t="shared" si="18"/>
        <v>#N/A</v>
      </c>
      <c r="U365" t="e">
        <f t="shared" si="18"/>
        <v>#N/A</v>
      </c>
      <c r="V365" t="e">
        <f t="shared" si="18"/>
        <v>#N/A</v>
      </c>
      <c r="W365" t="e">
        <f t="shared" si="18"/>
        <v>#N/A</v>
      </c>
      <c r="X365" t="e">
        <f t="shared" si="18"/>
        <v>#N/A</v>
      </c>
      <c r="Y365" t="e">
        <f t="shared" si="18"/>
        <v>#N/A</v>
      </c>
      <c r="Z365" t="e">
        <f t="shared" si="18"/>
        <v>#N/A</v>
      </c>
      <c r="AA365" t="e">
        <f t="shared" si="18"/>
        <v>#N/A</v>
      </c>
      <c r="AB365" t="e">
        <f t="shared" si="18"/>
        <v>#N/A</v>
      </c>
      <c r="AC365" t="e">
        <f t="shared" si="18"/>
        <v>#N/A</v>
      </c>
      <c r="AD365" t="e">
        <f t="shared" si="16"/>
        <v>#N/A</v>
      </c>
    </row>
    <row r="366" spans="2:30" hidden="1" x14ac:dyDescent="0.3">
      <c r="B366">
        <v>114</v>
      </c>
      <c r="C366">
        <v>261</v>
      </c>
      <c r="D366" t="s">
        <v>725</v>
      </c>
      <c r="E366" t="s">
        <v>726</v>
      </c>
      <c r="F366" t="s">
        <v>16</v>
      </c>
      <c r="G366" t="s">
        <v>41</v>
      </c>
      <c r="H366">
        <v>0.57999999999999996</v>
      </c>
      <c r="I366">
        <v>628</v>
      </c>
      <c r="J366" s="76">
        <v>10.220000000000001</v>
      </c>
      <c r="K366" s="38">
        <v>10.125</v>
      </c>
      <c r="M366">
        <v>65</v>
      </c>
      <c r="N366">
        <v>30</v>
      </c>
      <c r="O366"/>
      <c r="P366">
        <v>30</v>
      </c>
      <c r="Q366"/>
      <c r="S366" t="e">
        <f t="shared" si="18"/>
        <v>#N/A</v>
      </c>
      <c r="T366" t="e">
        <f t="shared" si="18"/>
        <v>#N/A</v>
      </c>
      <c r="U366" t="e">
        <f t="shared" si="18"/>
        <v>#N/A</v>
      </c>
      <c r="V366" t="e">
        <f t="shared" si="18"/>
        <v>#N/A</v>
      </c>
      <c r="W366" t="e">
        <f t="shared" si="18"/>
        <v>#N/A</v>
      </c>
      <c r="X366" t="e">
        <f t="shared" si="18"/>
        <v>#N/A</v>
      </c>
      <c r="Y366" t="e">
        <f t="shared" si="18"/>
        <v>#N/A</v>
      </c>
      <c r="Z366" t="e">
        <f t="shared" si="18"/>
        <v>#N/A</v>
      </c>
      <c r="AA366" t="e">
        <f t="shared" si="18"/>
        <v>#N/A</v>
      </c>
      <c r="AB366" t="e">
        <f t="shared" si="18"/>
        <v>#N/A</v>
      </c>
      <c r="AC366" t="e">
        <f t="shared" si="18"/>
        <v>#N/A</v>
      </c>
      <c r="AD366" t="e">
        <f t="shared" si="16"/>
        <v>#N/A</v>
      </c>
    </row>
    <row r="367" spans="2:30" hidden="1" x14ac:dyDescent="0.3">
      <c r="B367">
        <v>115</v>
      </c>
      <c r="C367">
        <v>261</v>
      </c>
      <c r="D367" t="s">
        <v>727</v>
      </c>
      <c r="E367" t="s">
        <v>728</v>
      </c>
      <c r="F367" t="s">
        <v>16</v>
      </c>
      <c r="G367" t="s">
        <v>41</v>
      </c>
      <c r="H367">
        <v>0.57999999999999996</v>
      </c>
      <c r="I367">
        <v>628</v>
      </c>
      <c r="J367" s="76">
        <v>10.119999999999999</v>
      </c>
      <c r="K367" s="38">
        <v>10.065000000000001</v>
      </c>
      <c r="M367">
        <v>0</v>
      </c>
      <c r="N367">
        <v>70</v>
      </c>
      <c r="O367"/>
      <c r="P367">
        <v>70</v>
      </c>
      <c r="Q367"/>
      <c r="S367" t="e">
        <f t="shared" si="18"/>
        <v>#N/A</v>
      </c>
      <c r="T367" t="e">
        <f t="shared" si="18"/>
        <v>#N/A</v>
      </c>
      <c r="U367" t="e">
        <f t="shared" si="18"/>
        <v>#N/A</v>
      </c>
      <c r="V367" t="e">
        <f t="shared" si="18"/>
        <v>#N/A</v>
      </c>
      <c r="W367" t="e">
        <f t="shared" si="18"/>
        <v>#N/A</v>
      </c>
      <c r="X367" t="e">
        <f t="shared" si="18"/>
        <v>#N/A</v>
      </c>
      <c r="Y367" t="e">
        <f t="shared" si="18"/>
        <v>#N/A</v>
      </c>
      <c r="Z367" t="e">
        <f t="shared" si="18"/>
        <v>#N/A</v>
      </c>
      <c r="AA367" t="e">
        <f t="shared" si="18"/>
        <v>#N/A</v>
      </c>
      <c r="AB367" t="e">
        <f t="shared" si="18"/>
        <v>#N/A</v>
      </c>
      <c r="AC367" t="e">
        <f t="shared" si="18"/>
        <v>#N/A</v>
      </c>
      <c r="AD367" t="e">
        <f t="shared" si="16"/>
        <v>#N/A</v>
      </c>
    </row>
    <row r="368" spans="2:30" hidden="1" x14ac:dyDescent="0.3">
      <c r="B368">
        <v>116</v>
      </c>
      <c r="C368">
        <v>261</v>
      </c>
      <c r="D368" t="s">
        <v>729</v>
      </c>
      <c r="E368" t="s">
        <v>730</v>
      </c>
      <c r="F368" t="s">
        <v>16</v>
      </c>
      <c r="G368" t="s">
        <v>41</v>
      </c>
      <c r="H368">
        <v>0.57999999999999996</v>
      </c>
      <c r="I368">
        <v>628</v>
      </c>
      <c r="J368" s="76">
        <v>4.9400000000000004</v>
      </c>
      <c r="K368" s="38">
        <v>4.875</v>
      </c>
      <c r="M368">
        <v>0</v>
      </c>
      <c r="N368">
        <v>60</v>
      </c>
      <c r="O368"/>
      <c r="P368">
        <v>60</v>
      </c>
      <c r="Q368"/>
      <c r="S368" t="e">
        <f t="shared" si="18"/>
        <v>#N/A</v>
      </c>
      <c r="T368" t="e">
        <f t="shared" si="18"/>
        <v>#N/A</v>
      </c>
      <c r="U368" t="e">
        <f t="shared" si="18"/>
        <v>#N/A</v>
      </c>
      <c r="V368" t="e">
        <f t="shared" si="18"/>
        <v>#N/A</v>
      </c>
      <c r="W368" t="e">
        <f t="shared" si="18"/>
        <v>#N/A</v>
      </c>
      <c r="X368" t="e">
        <f t="shared" si="18"/>
        <v>#N/A</v>
      </c>
      <c r="Y368" t="e">
        <f t="shared" si="18"/>
        <v>#N/A</v>
      </c>
      <c r="Z368" t="e">
        <f t="shared" si="18"/>
        <v>#N/A</v>
      </c>
      <c r="AA368" t="e">
        <f t="shared" si="18"/>
        <v>#N/A</v>
      </c>
      <c r="AB368" t="e">
        <f t="shared" si="18"/>
        <v>#N/A</v>
      </c>
      <c r="AC368" t="e">
        <f t="shared" si="18"/>
        <v>#N/A</v>
      </c>
      <c r="AD368" t="e">
        <f t="shared" si="16"/>
        <v>#N/A</v>
      </c>
    </row>
    <row r="369" spans="2:30" hidden="1" x14ac:dyDescent="0.3">
      <c r="B369">
        <v>117</v>
      </c>
      <c r="C369">
        <v>261</v>
      </c>
      <c r="D369" t="s">
        <v>731</v>
      </c>
      <c r="E369" t="s">
        <v>732</v>
      </c>
      <c r="F369" t="s">
        <v>16</v>
      </c>
      <c r="G369" t="s">
        <v>41</v>
      </c>
      <c r="H369">
        <v>0.63</v>
      </c>
      <c r="I369">
        <v>628</v>
      </c>
      <c r="J369" s="76">
        <v>4.12</v>
      </c>
      <c r="K369" s="38">
        <v>4.0250000000000004</v>
      </c>
      <c r="M369">
        <v>0</v>
      </c>
      <c r="N369">
        <v>90</v>
      </c>
      <c r="O369"/>
      <c r="P369">
        <v>90</v>
      </c>
      <c r="Q369"/>
      <c r="S369" t="e">
        <f t="shared" si="18"/>
        <v>#N/A</v>
      </c>
      <c r="T369" t="e">
        <f t="shared" si="18"/>
        <v>#N/A</v>
      </c>
      <c r="U369" t="e">
        <f t="shared" si="18"/>
        <v>#N/A</v>
      </c>
      <c r="V369" t="e">
        <f t="shared" si="18"/>
        <v>#N/A</v>
      </c>
      <c r="W369" t="e">
        <f t="shared" si="18"/>
        <v>#N/A</v>
      </c>
      <c r="X369" t="e">
        <f t="shared" si="18"/>
        <v>#N/A</v>
      </c>
      <c r="Y369" t="e">
        <f t="shared" si="18"/>
        <v>#N/A</v>
      </c>
      <c r="Z369" t="e">
        <f t="shared" si="18"/>
        <v>#N/A</v>
      </c>
      <c r="AA369" t="e">
        <f t="shared" si="18"/>
        <v>#N/A</v>
      </c>
      <c r="AB369" t="e">
        <f t="shared" si="18"/>
        <v>#N/A</v>
      </c>
      <c r="AC369" t="e">
        <f t="shared" si="18"/>
        <v>#N/A</v>
      </c>
      <c r="AD369" t="e">
        <f t="shared" si="16"/>
        <v>#N/A</v>
      </c>
    </row>
    <row r="370" spans="2:30" hidden="1" x14ac:dyDescent="0.3">
      <c r="B370">
        <v>118</v>
      </c>
      <c r="C370">
        <v>261</v>
      </c>
      <c r="D370" t="s">
        <v>733</v>
      </c>
      <c r="E370" t="s">
        <v>732</v>
      </c>
      <c r="F370" t="s">
        <v>16</v>
      </c>
      <c r="G370" t="s">
        <v>41</v>
      </c>
      <c r="H370">
        <v>0.59</v>
      </c>
      <c r="I370">
        <v>628</v>
      </c>
      <c r="J370" s="76">
        <v>6.12</v>
      </c>
      <c r="K370" s="38">
        <v>6.04</v>
      </c>
      <c r="M370">
        <v>0</v>
      </c>
      <c r="N370">
        <v>90</v>
      </c>
      <c r="O370"/>
      <c r="P370">
        <v>90</v>
      </c>
      <c r="Q370"/>
      <c r="S370" t="e">
        <f t="shared" si="18"/>
        <v>#N/A</v>
      </c>
      <c r="T370" t="e">
        <f t="shared" si="18"/>
        <v>#N/A</v>
      </c>
      <c r="U370" t="e">
        <f t="shared" si="18"/>
        <v>#N/A</v>
      </c>
      <c r="V370" t="e">
        <f t="shared" si="18"/>
        <v>#N/A</v>
      </c>
      <c r="W370" t="e">
        <f t="shared" si="18"/>
        <v>#N/A</v>
      </c>
      <c r="X370" t="e">
        <f t="shared" si="18"/>
        <v>#N/A</v>
      </c>
      <c r="Y370" t="e">
        <f t="shared" si="18"/>
        <v>#N/A</v>
      </c>
      <c r="Z370" t="e">
        <f t="shared" si="18"/>
        <v>#N/A</v>
      </c>
      <c r="AA370" t="e">
        <f t="shared" si="18"/>
        <v>#N/A</v>
      </c>
      <c r="AB370" t="e">
        <f t="shared" si="18"/>
        <v>#N/A</v>
      </c>
      <c r="AC370" t="e">
        <f t="shared" si="18"/>
        <v>#N/A</v>
      </c>
      <c r="AD370" t="e">
        <f t="shared" si="16"/>
        <v>#N/A</v>
      </c>
    </row>
    <row r="371" spans="2:30" hidden="1" x14ac:dyDescent="0.3">
      <c r="B371">
        <v>119</v>
      </c>
      <c r="C371">
        <v>261</v>
      </c>
      <c r="D371" t="s">
        <v>734</v>
      </c>
      <c r="E371" t="s">
        <v>730</v>
      </c>
      <c r="F371" t="s">
        <v>16</v>
      </c>
      <c r="G371" t="s">
        <v>41</v>
      </c>
      <c r="H371">
        <v>0.57999999999999996</v>
      </c>
      <c r="I371">
        <v>640</v>
      </c>
      <c r="J371" s="76">
        <v>5.1849999999999996</v>
      </c>
      <c r="K371" s="38">
        <v>5.03</v>
      </c>
      <c r="M371">
        <v>0</v>
      </c>
      <c r="N371">
        <v>60</v>
      </c>
      <c r="O371"/>
      <c r="P371">
        <v>60</v>
      </c>
      <c r="Q371"/>
      <c r="S371" t="e">
        <f t="shared" si="18"/>
        <v>#N/A</v>
      </c>
      <c r="T371" t="e">
        <f t="shared" si="18"/>
        <v>#N/A</v>
      </c>
      <c r="U371" t="e">
        <f t="shared" si="18"/>
        <v>#N/A</v>
      </c>
      <c r="V371" t="e">
        <f t="shared" si="18"/>
        <v>#N/A</v>
      </c>
      <c r="W371" t="e">
        <f t="shared" si="18"/>
        <v>#N/A</v>
      </c>
      <c r="X371" t="e">
        <f t="shared" si="18"/>
        <v>#N/A</v>
      </c>
      <c r="Y371" t="e">
        <f t="shared" si="18"/>
        <v>#N/A</v>
      </c>
      <c r="Z371" t="e">
        <f t="shared" si="18"/>
        <v>#N/A</v>
      </c>
      <c r="AA371" t="e">
        <f t="shared" si="18"/>
        <v>#N/A</v>
      </c>
      <c r="AB371" t="e">
        <f t="shared" si="18"/>
        <v>#N/A</v>
      </c>
      <c r="AC371" t="e">
        <f t="shared" si="18"/>
        <v>#N/A</v>
      </c>
      <c r="AD371" t="e">
        <f t="shared" si="16"/>
        <v>#N/A</v>
      </c>
    </row>
    <row r="372" spans="2:30" hidden="1" x14ac:dyDescent="0.3">
      <c r="B372">
        <v>120</v>
      </c>
      <c r="C372">
        <v>246</v>
      </c>
      <c r="D372" t="s">
        <v>735</v>
      </c>
      <c r="E372" t="s">
        <v>736</v>
      </c>
      <c r="F372" t="s">
        <v>13</v>
      </c>
      <c r="G372" t="s">
        <v>41</v>
      </c>
      <c r="H372">
        <v>3.48</v>
      </c>
      <c r="I372">
        <v>770</v>
      </c>
      <c r="J372" s="76">
        <v>10.445</v>
      </c>
      <c r="K372" s="38">
        <v>9.9600000000000009</v>
      </c>
      <c r="M372">
        <v>0</v>
      </c>
      <c r="N372">
        <v>130</v>
      </c>
      <c r="O372"/>
      <c r="P372">
        <v>130</v>
      </c>
      <c r="Q372"/>
      <c r="S372" t="e">
        <f t="shared" si="18"/>
        <v>#N/A</v>
      </c>
      <c r="T372" t="e">
        <f t="shared" si="18"/>
        <v>#N/A</v>
      </c>
      <c r="U372" t="e">
        <f t="shared" si="18"/>
        <v>#N/A</v>
      </c>
      <c r="V372" t="e">
        <f t="shared" si="18"/>
        <v>#N/A</v>
      </c>
      <c r="W372" t="e">
        <f t="shared" si="18"/>
        <v>#N/A</v>
      </c>
      <c r="X372" t="e">
        <f t="shared" si="18"/>
        <v>#N/A</v>
      </c>
      <c r="Y372" t="e">
        <f t="shared" si="18"/>
        <v>#N/A</v>
      </c>
      <c r="Z372" t="e">
        <f t="shared" si="18"/>
        <v>#N/A</v>
      </c>
      <c r="AA372" t="e">
        <f t="shared" si="18"/>
        <v>#N/A</v>
      </c>
      <c r="AB372" t="e">
        <f t="shared" si="18"/>
        <v>#N/A</v>
      </c>
      <c r="AC372" t="e">
        <f t="shared" si="18"/>
        <v>#N/A</v>
      </c>
      <c r="AD372" t="e">
        <f t="shared" si="16"/>
        <v>#N/A</v>
      </c>
    </row>
    <row r="373" spans="2:30" hidden="1" x14ac:dyDescent="0.3">
      <c r="B373">
        <v>121</v>
      </c>
      <c r="C373">
        <v>246</v>
      </c>
      <c r="D373" t="s">
        <v>737</v>
      </c>
      <c r="E373" t="s">
        <v>738</v>
      </c>
      <c r="F373" t="s">
        <v>13</v>
      </c>
      <c r="G373" t="s">
        <v>41</v>
      </c>
      <c r="H373">
        <v>3.48</v>
      </c>
      <c r="I373">
        <v>770</v>
      </c>
      <c r="J373" s="76">
        <v>10.414999999999999</v>
      </c>
      <c r="K373" s="38">
        <v>10.02</v>
      </c>
      <c r="M373">
        <v>0</v>
      </c>
      <c r="N373">
        <v>105</v>
      </c>
      <c r="O373"/>
      <c r="P373">
        <v>105</v>
      </c>
      <c r="Q373"/>
      <c r="S373" t="e">
        <f t="shared" si="18"/>
        <v>#N/A</v>
      </c>
      <c r="T373" t="e">
        <f t="shared" si="18"/>
        <v>#N/A</v>
      </c>
      <c r="U373" t="e">
        <f t="shared" si="18"/>
        <v>#N/A</v>
      </c>
      <c r="V373" t="e">
        <f t="shared" si="18"/>
        <v>#N/A</v>
      </c>
      <c r="W373" t="e">
        <f t="shared" si="18"/>
        <v>#N/A</v>
      </c>
      <c r="X373" t="e">
        <f t="shared" si="18"/>
        <v>#N/A</v>
      </c>
      <c r="Y373" t="e">
        <f t="shared" si="18"/>
        <v>#N/A</v>
      </c>
      <c r="Z373" t="e">
        <f t="shared" si="18"/>
        <v>#N/A</v>
      </c>
      <c r="AA373" t="e">
        <f t="shared" si="18"/>
        <v>#N/A</v>
      </c>
      <c r="AB373" t="e">
        <f t="shared" si="18"/>
        <v>#N/A</v>
      </c>
      <c r="AC373" t="e">
        <f t="shared" si="18"/>
        <v>#N/A</v>
      </c>
      <c r="AD373" t="e">
        <f t="shared" si="16"/>
        <v>#N/A</v>
      </c>
    </row>
    <row r="374" spans="2:30" hidden="1" x14ac:dyDescent="0.3">
      <c r="B374">
        <v>122</v>
      </c>
      <c r="C374">
        <v>248</v>
      </c>
      <c r="D374" t="s">
        <v>739</v>
      </c>
      <c r="E374" t="s">
        <v>740</v>
      </c>
      <c r="F374" t="s">
        <v>13</v>
      </c>
      <c r="G374" t="s">
        <v>41</v>
      </c>
      <c r="H374">
        <v>3.83</v>
      </c>
      <c r="I374">
        <v>770</v>
      </c>
      <c r="J374" s="76">
        <v>12.15</v>
      </c>
      <c r="K374" s="38">
        <v>11.615</v>
      </c>
      <c r="M374">
        <v>0</v>
      </c>
      <c r="N374">
        <v>0</v>
      </c>
      <c r="O374"/>
      <c r="P374">
        <v>0</v>
      </c>
      <c r="Q374"/>
      <c r="S374" t="e">
        <f t="shared" si="18"/>
        <v>#N/A</v>
      </c>
      <c r="T374" t="e">
        <f t="shared" si="18"/>
        <v>#N/A</v>
      </c>
      <c r="U374" t="e">
        <f t="shared" si="18"/>
        <v>#N/A</v>
      </c>
      <c r="V374" t="e">
        <f t="shared" si="18"/>
        <v>#N/A</v>
      </c>
      <c r="W374" t="e">
        <f t="shared" si="18"/>
        <v>#N/A</v>
      </c>
      <c r="X374" t="e">
        <f t="shared" si="18"/>
        <v>#N/A</v>
      </c>
      <c r="Y374" t="e">
        <f t="shared" si="18"/>
        <v>#N/A</v>
      </c>
      <c r="Z374" t="e">
        <f t="shared" si="18"/>
        <v>#N/A</v>
      </c>
      <c r="AA374" t="e">
        <f t="shared" si="18"/>
        <v>#N/A</v>
      </c>
      <c r="AB374" t="e">
        <f t="shared" si="18"/>
        <v>#N/A</v>
      </c>
      <c r="AC374" t="e">
        <f t="shared" si="18"/>
        <v>#N/A</v>
      </c>
      <c r="AD374" t="e">
        <f t="shared" si="16"/>
        <v>#N/A</v>
      </c>
    </row>
    <row r="375" spans="2:30" hidden="1" x14ac:dyDescent="0.3">
      <c r="B375">
        <v>123</v>
      </c>
      <c r="C375">
        <v>264</v>
      </c>
      <c r="D375" t="s">
        <v>741</v>
      </c>
      <c r="E375" t="s">
        <v>742</v>
      </c>
      <c r="F375">
        <v>430</v>
      </c>
      <c r="G375" t="s">
        <v>743</v>
      </c>
      <c r="H375">
        <v>0.57999999999999996</v>
      </c>
      <c r="I375">
        <v>313</v>
      </c>
      <c r="J375" s="76">
        <v>2.54</v>
      </c>
      <c r="K375" s="38">
        <v>2.4500000000000002</v>
      </c>
      <c r="M375">
        <v>0</v>
      </c>
      <c r="N375">
        <v>0</v>
      </c>
      <c r="O375"/>
      <c r="P375">
        <v>0</v>
      </c>
      <c r="Q375"/>
      <c r="S375" t="e">
        <f t="shared" si="18"/>
        <v>#N/A</v>
      </c>
      <c r="T375" t="e">
        <f t="shared" si="18"/>
        <v>#N/A</v>
      </c>
      <c r="U375" t="e">
        <f t="shared" si="18"/>
        <v>#N/A</v>
      </c>
      <c r="V375" t="e">
        <f t="shared" si="18"/>
        <v>#N/A</v>
      </c>
      <c r="W375" t="e">
        <f t="shared" si="18"/>
        <v>#N/A</v>
      </c>
      <c r="X375" t="e">
        <f t="shared" si="18"/>
        <v>#N/A</v>
      </c>
      <c r="Y375" t="e">
        <f t="shared" si="18"/>
        <v>#N/A</v>
      </c>
      <c r="Z375" t="e">
        <f t="shared" si="18"/>
        <v>#N/A</v>
      </c>
      <c r="AA375" t="e">
        <f t="shared" si="18"/>
        <v>#N/A</v>
      </c>
      <c r="AB375" t="e">
        <f t="shared" si="18"/>
        <v>#N/A</v>
      </c>
      <c r="AC375" t="e">
        <f t="shared" si="18"/>
        <v>#N/A</v>
      </c>
      <c r="AD375" t="e">
        <f t="shared" si="16"/>
        <v>#N/A</v>
      </c>
    </row>
    <row r="376" spans="2:30" hidden="1" x14ac:dyDescent="0.3">
      <c r="B376">
        <v>124</v>
      </c>
      <c r="C376">
        <v>264</v>
      </c>
      <c r="D376" t="s">
        <v>744</v>
      </c>
      <c r="E376" t="s">
        <v>742</v>
      </c>
      <c r="F376">
        <v>430</v>
      </c>
      <c r="G376" t="s">
        <v>743</v>
      </c>
      <c r="H376">
        <v>0.57999999999999996</v>
      </c>
      <c r="I376">
        <v>312</v>
      </c>
      <c r="J376" s="76">
        <v>2.5249999999999999</v>
      </c>
      <c r="K376" s="38">
        <v>2.415</v>
      </c>
      <c r="M376">
        <v>0</v>
      </c>
      <c r="N376">
        <v>0</v>
      </c>
      <c r="O376"/>
      <c r="P376">
        <v>0</v>
      </c>
      <c r="Q376"/>
      <c r="S376" t="e">
        <f t="shared" si="18"/>
        <v>#N/A</v>
      </c>
      <c r="T376" t="e">
        <f t="shared" si="18"/>
        <v>#N/A</v>
      </c>
      <c r="U376" t="e">
        <f t="shared" si="18"/>
        <v>#N/A</v>
      </c>
      <c r="V376" t="e">
        <f t="shared" si="18"/>
        <v>#N/A</v>
      </c>
      <c r="W376" t="e">
        <f t="shared" si="18"/>
        <v>#N/A</v>
      </c>
      <c r="X376" t="e">
        <f t="shared" si="18"/>
        <v>#N/A</v>
      </c>
      <c r="Y376" t="e">
        <f t="shared" si="18"/>
        <v>#N/A</v>
      </c>
      <c r="Z376" t="e">
        <f t="shared" si="18"/>
        <v>#N/A</v>
      </c>
      <c r="AA376" t="e">
        <f t="shared" si="18"/>
        <v>#N/A</v>
      </c>
      <c r="AB376" t="e">
        <f t="shared" si="18"/>
        <v>#N/A</v>
      </c>
      <c r="AC376" t="e">
        <f t="shared" si="18"/>
        <v>#N/A</v>
      </c>
      <c r="AD376" t="e">
        <f t="shared" si="16"/>
        <v>#N/A</v>
      </c>
    </row>
    <row r="377" spans="2:30" hidden="1" x14ac:dyDescent="0.3">
      <c r="B377">
        <v>125</v>
      </c>
      <c r="C377">
        <v>264</v>
      </c>
      <c r="D377" t="s">
        <v>745</v>
      </c>
      <c r="E377" t="s">
        <v>746</v>
      </c>
      <c r="F377">
        <v>430</v>
      </c>
      <c r="G377" t="s">
        <v>743</v>
      </c>
      <c r="H377">
        <v>0.57999999999999996</v>
      </c>
      <c r="I377">
        <v>313</v>
      </c>
      <c r="J377" s="76">
        <v>2.5299999999999998</v>
      </c>
      <c r="K377" s="38">
        <v>2.4350000000000001</v>
      </c>
      <c r="M377">
        <v>0</v>
      </c>
      <c r="N377">
        <v>25</v>
      </c>
      <c r="O377"/>
      <c r="P377">
        <v>25</v>
      </c>
      <c r="Q377"/>
      <c r="S377" t="e">
        <f t="shared" si="18"/>
        <v>#N/A</v>
      </c>
      <c r="T377" t="e">
        <f t="shared" si="18"/>
        <v>#N/A</v>
      </c>
      <c r="U377" t="e">
        <f t="shared" si="18"/>
        <v>#N/A</v>
      </c>
      <c r="V377" t="e">
        <f t="shared" si="18"/>
        <v>#N/A</v>
      </c>
      <c r="W377" t="e">
        <f t="shared" si="18"/>
        <v>#N/A</v>
      </c>
      <c r="X377" t="e">
        <f t="shared" si="18"/>
        <v>#N/A</v>
      </c>
      <c r="Y377" t="e">
        <f t="shared" si="18"/>
        <v>#N/A</v>
      </c>
      <c r="Z377" t="e">
        <f t="shared" si="18"/>
        <v>#N/A</v>
      </c>
      <c r="AA377" t="e">
        <f t="shared" si="18"/>
        <v>#N/A</v>
      </c>
      <c r="AB377" t="e">
        <f t="shared" si="18"/>
        <v>#N/A</v>
      </c>
      <c r="AC377" t="e">
        <f t="shared" si="18"/>
        <v>#N/A</v>
      </c>
      <c r="AD377" t="e">
        <f t="shared" si="16"/>
        <v>#N/A</v>
      </c>
    </row>
    <row r="378" spans="2:30" hidden="1" x14ac:dyDescent="0.3">
      <c r="B378">
        <v>126</v>
      </c>
      <c r="C378">
        <v>264</v>
      </c>
      <c r="D378" t="s">
        <v>747</v>
      </c>
      <c r="E378" t="s">
        <v>746</v>
      </c>
      <c r="F378">
        <v>430</v>
      </c>
      <c r="G378" t="s">
        <v>743</v>
      </c>
      <c r="H378">
        <v>0.57999999999999996</v>
      </c>
      <c r="I378">
        <v>312</v>
      </c>
      <c r="J378" s="76">
        <v>2.5449999999999999</v>
      </c>
      <c r="K378" s="38">
        <v>2.4449999999999998</v>
      </c>
      <c r="M378">
        <v>0</v>
      </c>
      <c r="N378">
        <v>25</v>
      </c>
      <c r="O378"/>
      <c r="P378">
        <v>25</v>
      </c>
      <c r="Q378"/>
      <c r="S378" t="e">
        <f t="shared" si="18"/>
        <v>#N/A</v>
      </c>
      <c r="T378" t="e">
        <f t="shared" si="18"/>
        <v>#N/A</v>
      </c>
      <c r="U378" t="e">
        <f t="shared" si="18"/>
        <v>#N/A</v>
      </c>
      <c r="V378" t="e">
        <f t="shared" si="18"/>
        <v>#N/A</v>
      </c>
      <c r="W378" t="e">
        <f t="shared" si="18"/>
        <v>#N/A</v>
      </c>
      <c r="X378" t="e">
        <f t="shared" si="18"/>
        <v>#N/A</v>
      </c>
      <c r="Y378" t="e">
        <f t="shared" si="18"/>
        <v>#N/A</v>
      </c>
      <c r="Z378" t="e">
        <f t="shared" si="18"/>
        <v>#N/A</v>
      </c>
      <c r="AA378" t="e">
        <f t="shared" si="18"/>
        <v>#N/A</v>
      </c>
      <c r="AB378" t="e">
        <f t="shared" si="18"/>
        <v>#N/A</v>
      </c>
      <c r="AC378" t="e">
        <f t="shared" si="18"/>
        <v>#N/A</v>
      </c>
      <c r="AD378" t="e">
        <f t="shared" si="16"/>
        <v>#N/A</v>
      </c>
    </row>
    <row r="379" spans="2:30" hidden="1" x14ac:dyDescent="0.3">
      <c r="B379">
        <v>127</v>
      </c>
      <c r="C379">
        <v>261</v>
      </c>
      <c r="D379" t="s">
        <v>748</v>
      </c>
      <c r="E379" t="s">
        <v>749</v>
      </c>
      <c r="F379" t="s">
        <v>18</v>
      </c>
      <c r="G379" t="s">
        <v>41</v>
      </c>
      <c r="H379">
        <v>0.55000000000000004</v>
      </c>
      <c r="I379">
        <v>628</v>
      </c>
      <c r="J379" s="76">
        <v>9.5500000000000007</v>
      </c>
      <c r="K379" s="38">
        <v>9.41</v>
      </c>
      <c r="M379">
        <v>170</v>
      </c>
      <c r="N379">
        <v>0</v>
      </c>
      <c r="O379"/>
      <c r="P379">
        <v>0</v>
      </c>
      <c r="Q379"/>
      <c r="S379" t="e">
        <f t="shared" si="18"/>
        <v>#N/A</v>
      </c>
      <c r="T379" t="e">
        <f t="shared" si="18"/>
        <v>#N/A</v>
      </c>
      <c r="U379" t="e">
        <f t="shared" si="18"/>
        <v>#N/A</v>
      </c>
      <c r="V379" t="e">
        <f t="shared" si="18"/>
        <v>#N/A</v>
      </c>
      <c r="W379" t="e">
        <f t="shared" si="18"/>
        <v>#N/A</v>
      </c>
      <c r="X379" t="e">
        <f t="shared" si="18"/>
        <v>#N/A</v>
      </c>
      <c r="Y379" t="e">
        <f t="shared" si="18"/>
        <v>#N/A</v>
      </c>
      <c r="Z379" t="e">
        <f t="shared" si="18"/>
        <v>#N/A</v>
      </c>
      <c r="AA379" t="e">
        <f t="shared" si="18"/>
        <v>#N/A</v>
      </c>
      <c r="AB379" t="e">
        <f t="shared" si="18"/>
        <v>#N/A</v>
      </c>
      <c r="AC379" t="e">
        <f t="shared" si="18"/>
        <v>#N/A</v>
      </c>
      <c r="AD379" t="e">
        <f t="shared" si="16"/>
        <v>#N/A</v>
      </c>
    </row>
    <row r="380" spans="2:30" hidden="1" x14ac:dyDescent="0.3">
      <c r="B380">
        <v>128</v>
      </c>
      <c r="C380">
        <v>261</v>
      </c>
      <c r="D380" t="s">
        <v>750</v>
      </c>
      <c r="E380" t="s">
        <v>751</v>
      </c>
      <c r="F380" t="s">
        <v>18</v>
      </c>
      <c r="G380" t="s">
        <v>41</v>
      </c>
      <c r="H380">
        <v>0.55000000000000004</v>
      </c>
      <c r="I380">
        <v>630</v>
      </c>
      <c r="J380" s="76">
        <v>10.164999999999999</v>
      </c>
      <c r="K380" s="38">
        <v>9.8949999999999996</v>
      </c>
      <c r="M380">
        <v>275</v>
      </c>
      <c r="N380">
        <v>0</v>
      </c>
      <c r="O380"/>
      <c r="P380">
        <v>0</v>
      </c>
      <c r="Q380"/>
      <c r="S380" t="e">
        <f t="shared" ref="S380:AC395" si="19">VLOOKUP($E385,$C$4:$P$240,12,FALSE)</f>
        <v>#N/A</v>
      </c>
      <c r="T380" t="e">
        <f t="shared" si="19"/>
        <v>#N/A</v>
      </c>
      <c r="U380" t="e">
        <f t="shared" si="19"/>
        <v>#N/A</v>
      </c>
      <c r="V380" t="e">
        <f t="shared" si="19"/>
        <v>#N/A</v>
      </c>
      <c r="W380" t="e">
        <f t="shared" si="19"/>
        <v>#N/A</v>
      </c>
      <c r="X380" t="e">
        <f t="shared" si="19"/>
        <v>#N/A</v>
      </c>
      <c r="Y380" t="e">
        <f t="shared" si="19"/>
        <v>#N/A</v>
      </c>
      <c r="Z380" t="e">
        <f t="shared" si="19"/>
        <v>#N/A</v>
      </c>
      <c r="AA380" t="e">
        <f t="shared" si="19"/>
        <v>#N/A</v>
      </c>
      <c r="AB380" t="e">
        <f t="shared" si="19"/>
        <v>#N/A</v>
      </c>
      <c r="AC380" t="e">
        <f t="shared" si="19"/>
        <v>#N/A</v>
      </c>
      <c r="AD380" t="e">
        <f t="shared" si="16"/>
        <v>#N/A</v>
      </c>
    </row>
    <row r="381" spans="2:30" hidden="1" x14ac:dyDescent="0.3">
      <c r="B381">
        <v>129</v>
      </c>
      <c r="C381">
        <v>261</v>
      </c>
      <c r="D381" t="s">
        <v>752</v>
      </c>
      <c r="E381" t="s">
        <v>753</v>
      </c>
      <c r="F381" t="s">
        <v>18</v>
      </c>
      <c r="G381" t="s">
        <v>41</v>
      </c>
      <c r="H381">
        <v>0.55000000000000004</v>
      </c>
      <c r="I381">
        <v>628</v>
      </c>
      <c r="J381" s="76">
        <v>8.01</v>
      </c>
      <c r="K381" s="38">
        <v>7.9749999999999996</v>
      </c>
      <c r="M381">
        <v>0</v>
      </c>
      <c r="N381">
        <v>35</v>
      </c>
      <c r="O381"/>
      <c r="P381">
        <v>35</v>
      </c>
      <c r="Q381"/>
      <c r="S381" t="e">
        <f t="shared" si="19"/>
        <v>#N/A</v>
      </c>
      <c r="T381" t="e">
        <f t="shared" si="19"/>
        <v>#N/A</v>
      </c>
      <c r="U381" t="e">
        <f t="shared" si="19"/>
        <v>#N/A</v>
      </c>
      <c r="V381" t="e">
        <f t="shared" si="19"/>
        <v>#N/A</v>
      </c>
      <c r="W381" t="e">
        <f t="shared" si="19"/>
        <v>#N/A</v>
      </c>
      <c r="X381" t="e">
        <f t="shared" si="19"/>
        <v>#N/A</v>
      </c>
      <c r="Y381" t="e">
        <f t="shared" si="19"/>
        <v>#N/A</v>
      </c>
      <c r="Z381" t="e">
        <f t="shared" si="19"/>
        <v>#N/A</v>
      </c>
      <c r="AA381" t="e">
        <f t="shared" si="19"/>
        <v>#N/A</v>
      </c>
      <c r="AB381" t="e">
        <f t="shared" si="19"/>
        <v>#N/A</v>
      </c>
      <c r="AC381" t="e">
        <f t="shared" si="19"/>
        <v>#N/A</v>
      </c>
      <c r="AD381" t="e">
        <f t="shared" si="16"/>
        <v>#N/A</v>
      </c>
    </row>
    <row r="382" spans="2:30" hidden="1" x14ac:dyDescent="0.3">
      <c r="B382">
        <v>130</v>
      </c>
      <c r="C382">
        <v>261</v>
      </c>
      <c r="D382" t="s">
        <v>754</v>
      </c>
      <c r="E382" t="s">
        <v>755</v>
      </c>
      <c r="F382" t="s">
        <v>18</v>
      </c>
      <c r="G382" t="s">
        <v>41</v>
      </c>
      <c r="H382">
        <v>0.6</v>
      </c>
      <c r="I382">
        <v>628</v>
      </c>
      <c r="J382" s="76">
        <v>10.29</v>
      </c>
      <c r="K382" s="38">
        <v>10.199999999999999</v>
      </c>
      <c r="M382">
        <v>0</v>
      </c>
      <c r="N382">
        <v>90</v>
      </c>
      <c r="O382"/>
      <c r="P382">
        <v>90</v>
      </c>
      <c r="Q382"/>
      <c r="S382" t="e">
        <f t="shared" si="19"/>
        <v>#N/A</v>
      </c>
      <c r="T382" t="e">
        <f t="shared" si="19"/>
        <v>#N/A</v>
      </c>
      <c r="U382" t="e">
        <f t="shared" si="19"/>
        <v>#N/A</v>
      </c>
      <c r="V382" t="e">
        <f t="shared" si="19"/>
        <v>#N/A</v>
      </c>
      <c r="W382" t="e">
        <f t="shared" si="19"/>
        <v>#N/A</v>
      </c>
      <c r="X382" t="e">
        <f t="shared" si="19"/>
        <v>#N/A</v>
      </c>
      <c r="Y382" t="e">
        <f t="shared" si="19"/>
        <v>#N/A</v>
      </c>
      <c r="Z382" t="e">
        <f t="shared" si="19"/>
        <v>#N/A</v>
      </c>
      <c r="AA382" t="e">
        <f t="shared" si="19"/>
        <v>#N/A</v>
      </c>
      <c r="AB382" t="e">
        <f t="shared" si="19"/>
        <v>#N/A</v>
      </c>
      <c r="AC382" t="e">
        <f t="shared" si="19"/>
        <v>#N/A</v>
      </c>
      <c r="AD382" t="e">
        <f t="shared" si="16"/>
        <v>#N/A</v>
      </c>
    </row>
    <row r="383" spans="2:30" hidden="1" x14ac:dyDescent="0.3">
      <c r="B383">
        <v>131</v>
      </c>
      <c r="C383">
        <v>261</v>
      </c>
      <c r="D383" t="s">
        <v>756</v>
      </c>
      <c r="E383" t="s">
        <v>757</v>
      </c>
      <c r="F383" t="s">
        <v>18</v>
      </c>
      <c r="G383" t="s">
        <v>41</v>
      </c>
      <c r="H383">
        <v>0.6</v>
      </c>
      <c r="I383">
        <v>628</v>
      </c>
      <c r="J383" s="76">
        <v>10.199999999999999</v>
      </c>
      <c r="K383" s="38">
        <v>6.7349999999999994</v>
      </c>
      <c r="M383">
        <v>0</v>
      </c>
      <c r="N383">
        <v>25</v>
      </c>
      <c r="O383"/>
      <c r="P383">
        <v>25</v>
      </c>
      <c r="Q383"/>
      <c r="S383" t="e">
        <f t="shared" si="19"/>
        <v>#N/A</v>
      </c>
      <c r="T383" t="e">
        <f t="shared" si="19"/>
        <v>#N/A</v>
      </c>
      <c r="U383" t="e">
        <f t="shared" si="19"/>
        <v>#N/A</v>
      </c>
      <c r="V383" t="e">
        <f t="shared" si="19"/>
        <v>#N/A</v>
      </c>
      <c r="W383" t="e">
        <f t="shared" si="19"/>
        <v>#N/A</v>
      </c>
      <c r="X383" t="e">
        <f t="shared" si="19"/>
        <v>#N/A</v>
      </c>
      <c r="Y383" t="e">
        <f t="shared" si="19"/>
        <v>#N/A</v>
      </c>
      <c r="Z383" t="e">
        <f t="shared" si="19"/>
        <v>#N/A</v>
      </c>
      <c r="AA383" t="e">
        <f t="shared" si="19"/>
        <v>#N/A</v>
      </c>
      <c r="AB383" t="e">
        <f t="shared" si="19"/>
        <v>#N/A</v>
      </c>
      <c r="AC383" t="e">
        <f t="shared" si="19"/>
        <v>#N/A</v>
      </c>
      <c r="AD383" t="e">
        <f t="shared" si="16"/>
        <v>#N/A</v>
      </c>
    </row>
    <row r="384" spans="2:30" hidden="1" x14ac:dyDescent="0.3">
      <c r="B384">
        <v>132</v>
      </c>
      <c r="C384">
        <v>261</v>
      </c>
      <c r="D384" t="s">
        <v>758</v>
      </c>
      <c r="E384" t="s">
        <v>759</v>
      </c>
      <c r="F384" t="s">
        <v>18</v>
      </c>
      <c r="G384" t="s">
        <v>41</v>
      </c>
      <c r="H384">
        <v>0.6</v>
      </c>
      <c r="I384">
        <v>628</v>
      </c>
      <c r="J384" s="76">
        <v>6.02</v>
      </c>
      <c r="K384" s="38">
        <v>6</v>
      </c>
      <c r="M384">
        <v>0</v>
      </c>
      <c r="N384">
        <v>25</v>
      </c>
      <c r="O384"/>
      <c r="P384">
        <v>25</v>
      </c>
      <c r="Q384"/>
      <c r="S384" t="e">
        <f t="shared" si="19"/>
        <v>#N/A</v>
      </c>
      <c r="T384" t="e">
        <f t="shared" si="19"/>
        <v>#N/A</v>
      </c>
      <c r="U384" t="e">
        <f t="shared" si="19"/>
        <v>#N/A</v>
      </c>
      <c r="V384" t="e">
        <f t="shared" si="19"/>
        <v>#N/A</v>
      </c>
      <c r="W384" t="e">
        <f t="shared" si="19"/>
        <v>#N/A</v>
      </c>
      <c r="X384" t="e">
        <f t="shared" si="19"/>
        <v>#N/A</v>
      </c>
      <c r="Y384" t="e">
        <f t="shared" si="19"/>
        <v>#N/A</v>
      </c>
      <c r="Z384" t="e">
        <f t="shared" si="19"/>
        <v>#N/A</v>
      </c>
      <c r="AA384" t="e">
        <f t="shared" si="19"/>
        <v>#N/A</v>
      </c>
      <c r="AB384" t="e">
        <f t="shared" si="19"/>
        <v>#N/A</v>
      </c>
      <c r="AC384" t="e">
        <f t="shared" si="19"/>
        <v>#N/A</v>
      </c>
      <c r="AD384" t="e">
        <f t="shared" si="16"/>
        <v>#N/A</v>
      </c>
    </row>
    <row r="385" spans="2:30" hidden="1" x14ac:dyDescent="0.3">
      <c r="B385">
        <v>133</v>
      </c>
      <c r="C385">
        <v>262</v>
      </c>
      <c r="D385" t="s">
        <v>760</v>
      </c>
      <c r="E385" t="s">
        <v>761</v>
      </c>
      <c r="F385" t="s">
        <v>18</v>
      </c>
      <c r="G385" t="s">
        <v>41</v>
      </c>
      <c r="H385">
        <v>0.55000000000000004</v>
      </c>
      <c r="I385">
        <v>628</v>
      </c>
      <c r="J385" s="76">
        <v>9.0549999999999997</v>
      </c>
      <c r="K385" s="38">
        <v>9</v>
      </c>
      <c r="M385">
        <v>0</v>
      </c>
      <c r="N385">
        <v>55</v>
      </c>
      <c r="O385"/>
      <c r="P385">
        <v>55</v>
      </c>
      <c r="Q385"/>
      <c r="S385" t="e">
        <f t="shared" si="19"/>
        <v>#N/A</v>
      </c>
      <c r="T385" t="e">
        <f t="shared" si="19"/>
        <v>#N/A</v>
      </c>
      <c r="U385" t="e">
        <f t="shared" si="19"/>
        <v>#N/A</v>
      </c>
      <c r="V385" t="e">
        <f t="shared" si="19"/>
        <v>#N/A</v>
      </c>
      <c r="W385" t="e">
        <f t="shared" si="19"/>
        <v>#N/A</v>
      </c>
      <c r="X385" t="e">
        <f t="shared" si="19"/>
        <v>#N/A</v>
      </c>
      <c r="Y385" t="e">
        <f t="shared" si="19"/>
        <v>#N/A</v>
      </c>
      <c r="Z385" t="e">
        <f t="shared" si="19"/>
        <v>#N/A</v>
      </c>
      <c r="AA385" t="e">
        <f t="shared" si="19"/>
        <v>#N/A</v>
      </c>
      <c r="AB385" t="e">
        <f t="shared" si="19"/>
        <v>#N/A</v>
      </c>
      <c r="AC385" t="e">
        <f t="shared" si="19"/>
        <v>#N/A</v>
      </c>
      <c r="AD385" t="e">
        <f t="shared" si="16"/>
        <v>#N/A</v>
      </c>
    </row>
    <row r="386" spans="2:30" hidden="1" x14ac:dyDescent="0.3">
      <c r="B386">
        <v>134</v>
      </c>
      <c r="C386">
        <v>258</v>
      </c>
      <c r="D386" t="s">
        <v>762</v>
      </c>
      <c r="E386" t="s">
        <v>763</v>
      </c>
      <c r="F386" t="s">
        <v>18</v>
      </c>
      <c r="G386" t="s">
        <v>41</v>
      </c>
      <c r="H386">
        <v>0.7</v>
      </c>
      <c r="I386">
        <v>628</v>
      </c>
      <c r="J386" s="76">
        <v>4.875</v>
      </c>
      <c r="K386" s="38">
        <v>4.88</v>
      </c>
      <c r="M386">
        <v>0</v>
      </c>
      <c r="N386">
        <v>0</v>
      </c>
      <c r="O386"/>
      <c r="P386">
        <v>0</v>
      </c>
      <c r="Q386"/>
      <c r="S386" t="e">
        <f t="shared" si="19"/>
        <v>#N/A</v>
      </c>
      <c r="T386" t="e">
        <f t="shared" si="19"/>
        <v>#N/A</v>
      </c>
      <c r="U386" t="e">
        <f t="shared" si="19"/>
        <v>#N/A</v>
      </c>
      <c r="V386" t="e">
        <f t="shared" si="19"/>
        <v>#N/A</v>
      </c>
      <c r="W386" t="e">
        <f t="shared" si="19"/>
        <v>#N/A</v>
      </c>
      <c r="X386" t="e">
        <f t="shared" si="19"/>
        <v>#N/A</v>
      </c>
      <c r="Y386" t="e">
        <f t="shared" si="19"/>
        <v>#N/A</v>
      </c>
      <c r="Z386" t="e">
        <f t="shared" si="19"/>
        <v>#N/A</v>
      </c>
      <c r="AA386" t="e">
        <f t="shared" si="19"/>
        <v>#N/A</v>
      </c>
      <c r="AB386" t="e">
        <f t="shared" si="19"/>
        <v>#N/A</v>
      </c>
      <c r="AC386" t="e">
        <f t="shared" si="19"/>
        <v>#N/A</v>
      </c>
      <c r="AD386" t="e">
        <f t="shared" si="16"/>
        <v>#N/A</v>
      </c>
    </row>
    <row r="387" spans="2:30" hidden="1" x14ac:dyDescent="0.3">
      <c r="B387">
        <v>135</v>
      </c>
      <c r="C387">
        <v>261</v>
      </c>
      <c r="D387" t="s">
        <v>764</v>
      </c>
      <c r="E387" t="s">
        <v>765</v>
      </c>
      <c r="F387" t="s">
        <v>18</v>
      </c>
      <c r="G387" t="s">
        <v>41</v>
      </c>
      <c r="H387">
        <v>0.6</v>
      </c>
      <c r="I387">
        <v>630</v>
      </c>
      <c r="J387" s="76">
        <v>6.125</v>
      </c>
      <c r="K387" s="38">
        <v>6.0600000000000005</v>
      </c>
      <c r="M387">
        <v>0</v>
      </c>
      <c r="N387">
        <v>45</v>
      </c>
      <c r="O387"/>
      <c r="P387">
        <v>45</v>
      </c>
      <c r="Q387"/>
      <c r="S387" t="e">
        <f t="shared" si="19"/>
        <v>#N/A</v>
      </c>
      <c r="T387" t="e">
        <f t="shared" si="19"/>
        <v>#N/A</v>
      </c>
      <c r="U387" t="e">
        <f t="shared" si="19"/>
        <v>#N/A</v>
      </c>
      <c r="V387" t="e">
        <f t="shared" si="19"/>
        <v>#N/A</v>
      </c>
      <c r="W387" t="e">
        <f t="shared" si="19"/>
        <v>#N/A</v>
      </c>
      <c r="X387" t="e">
        <f t="shared" si="19"/>
        <v>#N/A</v>
      </c>
      <c r="Y387" t="e">
        <f t="shared" si="19"/>
        <v>#N/A</v>
      </c>
      <c r="Z387" t="e">
        <f t="shared" si="19"/>
        <v>#N/A</v>
      </c>
      <c r="AA387" t="e">
        <f t="shared" si="19"/>
        <v>#N/A</v>
      </c>
      <c r="AB387" t="e">
        <f t="shared" si="19"/>
        <v>#N/A</v>
      </c>
      <c r="AC387" t="e">
        <f t="shared" si="19"/>
        <v>#N/A</v>
      </c>
      <c r="AD387" t="e">
        <f t="shared" si="16"/>
        <v>#N/A</v>
      </c>
    </row>
    <row r="388" spans="2:30" hidden="1" x14ac:dyDescent="0.3">
      <c r="B388">
        <v>136</v>
      </c>
      <c r="C388">
        <v>262</v>
      </c>
      <c r="D388" t="s">
        <v>766</v>
      </c>
      <c r="E388" t="s">
        <v>767</v>
      </c>
      <c r="F388" t="s">
        <v>18</v>
      </c>
      <c r="G388" t="s">
        <v>41</v>
      </c>
      <c r="H388">
        <v>0.75</v>
      </c>
      <c r="I388">
        <v>628</v>
      </c>
      <c r="J388" s="76">
        <v>3.105</v>
      </c>
      <c r="K388" s="38">
        <v>3</v>
      </c>
      <c r="M388">
        <v>0</v>
      </c>
      <c r="N388">
        <v>95</v>
      </c>
      <c r="O388"/>
      <c r="P388">
        <v>95</v>
      </c>
      <c r="Q388"/>
      <c r="S388" t="e">
        <f t="shared" si="19"/>
        <v>#N/A</v>
      </c>
      <c r="T388" t="e">
        <f t="shared" si="19"/>
        <v>#N/A</v>
      </c>
      <c r="U388" t="e">
        <f t="shared" si="19"/>
        <v>#N/A</v>
      </c>
      <c r="V388" t="e">
        <f t="shared" si="19"/>
        <v>#N/A</v>
      </c>
      <c r="W388" t="e">
        <f t="shared" si="19"/>
        <v>#N/A</v>
      </c>
      <c r="X388" t="e">
        <f t="shared" si="19"/>
        <v>#N/A</v>
      </c>
      <c r="Y388" t="e">
        <f t="shared" si="19"/>
        <v>#N/A</v>
      </c>
      <c r="Z388" t="e">
        <f t="shared" si="19"/>
        <v>#N/A</v>
      </c>
      <c r="AA388" t="e">
        <f t="shared" si="19"/>
        <v>#N/A</v>
      </c>
      <c r="AB388" t="e">
        <f t="shared" si="19"/>
        <v>#N/A</v>
      </c>
      <c r="AC388" t="e">
        <f t="shared" si="19"/>
        <v>#N/A</v>
      </c>
      <c r="AD388" t="e">
        <f t="shared" si="16"/>
        <v>#N/A</v>
      </c>
    </row>
    <row r="389" spans="2:30" hidden="1" x14ac:dyDescent="0.3">
      <c r="B389">
        <v>137</v>
      </c>
      <c r="C389">
        <v>262</v>
      </c>
      <c r="D389" t="s">
        <v>768</v>
      </c>
      <c r="E389" t="s">
        <v>767</v>
      </c>
      <c r="F389" t="s">
        <v>18</v>
      </c>
      <c r="G389" t="s">
        <v>41</v>
      </c>
      <c r="H389">
        <v>0.75</v>
      </c>
      <c r="I389">
        <v>628</v>
      </c>
      <c r="J389" s="76">
        <v>5.83</v>
      </c>
      <c r="K389" s="38">
        <v>5.7149999999999999</v>
      </c>
      <c r="M389">
        <v>0</v>
      </c>
      <c r="N389">
        <v>95</v>
      </c>
      <c r="O389"/>
      <c r="P389">
        <v>95</v>
      </c>
      <c r="Q389"/>
      <c r="S389" t="e">
        <f t="shared" si="19"/>
        <v>#N/A</v>
      </c>
      <c r="T389" t="e">
        <f t="shared" si="19"/>
        <v>#N/A</v>
      </c>
      <c r="U389" t="e">
        <f t="shared" si="19"/>
        <v>#N/A</v>
      </c>
      <c r="V389" t="e">
        <f t="shared" si="19"/>
        <v>#N/A</v>
      </c>
      <c r="W389" t="e">
        <f t="shared" si="19"/>
        <v>#N/A</v>
      </c>
      <c r="X389" t="e">
        <f t="shared" si="19"/>
        <v>#N/A</v>
      </c>
      <c r="Y389" t="e">
        <f t="shared" si="19"/>
        <v>#N/A</v>
      </c>
      <c r="Z389" t="e">
        <f t="shared" si="19"/>
        <v>#N/A</v>
      </c>
      <c r="AA389" t="e">
        <f t="shared" si="19"/>
        <v>#N/A</v>
      </c>
      <c r="AB389" t="e">
        <f t="shared" si="19"/>
        <v>#N/A</v>
      </c>
      <c r="AC389" t="e">
        <f t="shared" si="19"/>
        <v>#N/A</v>
      </c>
      <c r="AD389" t="e">
        <f t="shared" si="16"/>
        <v>#N/A</v>
      </c>
    </row>
    <row r="390" spans="2:30" hidden="1" x14ac:dyDescent="0.3">
      <c r="B390">
        <v>138</v>
      </c>
      <c r="C390">
        <v>261</v>
      </c>
      <c r="D390" t="s">
        <v>769</v>
      </c>
      <c r="E390" t="s">
        <v>757</v>
      </c>
      <c r="F390" t="s">
        <v>18</v>
      </c>
      <c r="G390" t="s">
        <v>41</v>
      </c>
      <c r="H390">
        <v>0.6</v>
      </c>
      <c r="I390">
        <v>628</v>
      </c>
      <c r="J390" s="76"/>
      <c r="K390" s="38">
        <v>2.94</v>
      </c>
      <c r="M390">
        <v>0</v>
      </c>
      <c r="N390">
        <v>25</v>
      </c>
      <c r="O390"/>
      <c r="P390">
        <v>25</v>
      </c>
      <c r="Q390"/>
      <c r="S390" t="e">
        <f t="shared" si="19"/>
        <v>#N/A</v>
      </c>
      <c r="T390" t="e">
        <f t="shared" si="19"/>
        <v>#N/A</v>
      </c>
      <c r="U390" t="e">
        <f t="shared" si="19"/>
        <v>#N/A</v>
      </c>
      <c r="V390" t="e">
        <f t="shared" si="19"/>
        <v>#N/A</v>
      </c>
      <c r="W390" t="e">
        <f t="shared" si="19"/>
        <v>#N/A</v>
      </c>
      <c r="X390" t="e">
        <f t="shared" si="19"/>
        <v>#N/A</v>
      </c>
      <c r="Y390" t="e">
        <f t="shared" si="19"/>
        <v>#N/A</v>
      </c>
      <c r="Z390" t="e">
        <f t="shared" si="19"/>
        <v>#N/A</v>
      </c>
      <c r="AA390" t="e">
        <f t="shared" si="19"/>
        <v>#N/A</v>
      </c>
      <c r="AB390" t="e">
        <f t="shared" si="19"/>
        <v>#N/A</v>
      </c>
      <c r="AC390" t="e">
        <f t="shared" si="19"/>
        <v>#N/A</v>
      </c>
      <c r="AD390" t="e">
        <f t="shared" si="16"/>
        <v>#N/A</v>
      </c>
    </row>
    <row r="391" spans="2:30" hidden="1" x14ac:dyDescent="0.3">
      <c r="B391">
        <v>139</v>
      </c>
      <c r="C391">
        <v>264</v>
      </c>
      <c r="D391" t="s">
        <v>770</v>
      </c>
      <c r="E391" t="s">
        <v>771</v>
      </c>
      <c r="F391">
        <v>430</v>
      </c>
      <c r="G391" t="s">
        <v>743</v>
      </c>
      <c r="H391">
        <v>0.57999999999999996</v>
      </c>
      <c r="I391">
        <v>313</v>
      </c>
      <c r="J391" s="76">
        <v>2.38</v>
      </c>
      <c r="K391" s="38">
        <v>2.29</v>
      </c>
      <c r="M391">
        <v>0</v>
      </c>
      <c r="N391">
        <v>0</v>
      </c>
      <c r="O391"/>
      <c r="P391">
        <v>0</v>
      </c>
      <c r="Q391"/>
      <c r="S391" t="e">
        <f t="shared" si="19"/>
        <v>#N/A</v>
      </c>
      <c r="T391" t="e">
        <f t="shared" si="19"/>
        <v>#N/A</v>
      </c>
      <c r="U391" t="e">
        <f t="shared" si="19"/>
        <v>#N/A</v>
      </c>
      <c r="V391" t="e">
        <f t="shared" si="19"/>
        <v>#N/A</v>
      </c>
      <c r="W391" t="e">
        <f t="shared" si="19"/>
        <v>#N/A</v>
      </c>
      <c r="X391" t="e">
        <f t="shared" si="19"/>
        <v>#N/A</v>
      </c>
      <c r="Y391" t="e">
        <f t="shared" si="19"/>
        <v>#N/A</v>
      </c>
      <c r="Z391" t="e">
        <f t="shared" si="19"/>
        <v>#N/A</v>
      </c>
      <c r="AA391" t="e">
        <f t="shared" si="19"/>
        <v>#N/A</v>
      </c>
      <c r="AB391" t="e">
        <f t="shared" si="19"/>
        <v>#N/A</v>
      </c>
      <c r="AC391" t="e">
        <f t="shared" si="19"/>
        <v>#N/A</v>
      </c>
      <c r="AD391" t="e">
        <f t="shared" si="16"/>
        <v>#N/A</v>
      </c>
    </row>
    <row r="392" spans="2:30" hidden="1" x14ac:dyDescent="0.3">
      <c r="B392">
        <v>140</v>
      </c>
      <c r="C392">
        <v>264</v>
      </c>
      <c r="D392" t="s">
        <v>772</v>
      </c>
      <c r="E392" t="s">
        <v>771</v>
      </c>
      <c r="F392">
        <v>430</v>
      </c>
      <c r="G392" t="s">
        <v>743</v>
      </c>
      <c r="H392">
        <v>0.57999999999999996</v>
      </c>
      <c r="I392">
        <v>312</v>
      </c>
      <c r="J392" s="76">
        <v>2.3849999999999998</v>
      </c>
      <c r="K392" s="38">
        <v>2.2999999999999998</v>
      </c>
      <c r="M392">
        <v>0</v>
      </c>
      <c r="N392">
        <v>0</v>
      </c>
      <c r="O392"/>
      <c r="P392">
        <v>0</v>
      </c>
      <c r="Q392"/>
      <c r="S392" t="e">
        <f t="shared" si="19"/>
        <v>#N/A</v>
      </c>
      <c r="T392" t="e">
        <f t="shared" si="19"/>
        <v>#N/A</v>
      </c>
      <c r="U392" t="e">
        <f t="shared" si="19"/>
        <v>#N/A</v>
      </c>
      <c r="V392" t="e">
        <f t="shared" si="19"/>
        <v>#N/A</v>
      </c>
      <c r="W392" t="e">
        <f t="shared" si="19"/>
        <v>#N/A</v>
      </c>
      <c r="X392" t="e">
        <f t="shared" si="19"/>
        <v>#N/A</v>
      </c>
      <c r="Y392" t="e">
        <f t="shared" si="19"/>
        <v>#N/A</v>
      </c>
      <c r="Z392" t="e">
        <f t="shared" si="19"/>
        <v>#N/A</v>
      </c>
      <c r="AA392" t="e">
        <f t="shared" si="19"/>
        <v>#N/A</v>
      </c>
      <c r="AB392" t="e">
        <f t="shared" si="19"/>
        <v>#N/A</v>
      </c>
      <c r="AC392" t="e">
        <f t="shared" si="19"/>
        <v>#N/A</v>
      </c>
      <c r="AD392" t="e">
        <f t="shared" si="16"/>
        <v>#N/A</v>
      </c>
    </row>
    <row r="393" spans="2:30" hidden="1" x14ac:dyDescent="0.3">
      <c r="B393">
        <v>141</v>
      </c>
      <c r="C393">
        <v>264</v>
      </c>
      <c r="D393" t="s">
        <v>773</v>
      </c>
      <c r="E393" t="s">
        <v>774</v>
      </c>
      <c r="F393">
        <v>430</v>
      </c>
      <c r="G393" t="s">
        <v>743</v>
      </c>
      <c r="H393">
        <v>0.57999999999999996</v>
      </c>
      <c r="I393">
        <v>313</v>
      </c>
      <c r="J393" s="76">
        <v>2.3849999999999998</v>
      </c>
      <c r="K393" s="38">
        <v>2.2949999999999999</v>
      </c>
      <c r="M393">
        <v>0</v>
      </c>
      <c r="N393">
        <v>5</v>
      </c>
      <c r="O393"/>
      <c r="P393">
        <v>5</v>
      </c>
      <c r="Q393"/>
      <c r="S393" t="e">
        <f t="shared" si="19"/>
        <v>#N/A</v>
      </c>
      <c r="T393" t="e">
        <f t="shared" si="19"/>
        <v>#N/A</v>
      </c>
      <c r="U393" t="e">
        <f t="shared" si="19"/>
        <v>#N/A</v>
      </c>
      <c r="V393" t="e">
        <f t="shared" si="19"/>
        <v>#N/A</v>
      </c>
      <c r="W393" t="e">
        <f t="shared" si="19"/>
        <v>#N/A</v>
      </c>
      <c r="X393" t="e">
        <f t="shared" si="19"/>
        <v>#N/A</v>
      </c>
      <c r="Y393" t="e">
        <f t="shared" si="19"/>
        <v>#N/A</v>
      </c>
      <c r="Z393" t="e">
        <f t="shared" si="19"/>
        <v>#N/A</v>
      </c>
      <c r="AA393" t="e">
        <f t="shared" si="19"/>
        <v>#N/A</v>
      </c>
      <c r="AB393" t="e">
        <f t="shared" si="19"/>
        <v>#N/A</v>
      </c>
      <c r="AC393" t="e">
        <f t="shared" si="19"/>
        <v>#N/A</v>
      </c>
      <c r="AD393" t="e">
        <f t="shared" si="16"/>
        <v>#N/A</v>
      </c>
    </row>
    <row r="394" spans="2:30" hidden="1" x14ac:dyDescent="0.3">
      <c r="B394">
        <v>142</v>
      </c>
      <c r="C394">
        <v>264</v>
      </c>
      <c r="D394" t="s">
        <v>775</v>
      </c>
      <c r="E394" t="s">
        <v>774</v>
      </c>
      <c r="F394">
        <v>430</v>
      </c>
      <c r="G394" t="s">
        <v>743</v>
      </c>
      <c r="H394">
        <v>0.57999999999999996</v>
      </c>
      <c r="I394">
        <v>312</v>
      </c>
      <c r="J394" s="76">
        <v>2.38</v>
      </c>
      <c r="K394" s="38">
        <v>2.29</v>
      </c>
      <c r="M394">
        <v>0</v>
      </c>
      <c r="N394">
        <v>5</v>
      </c>
      <c r="O394"/>
      <c r="P394">
        <v>5</v>
      </c>
      <c r="Q394"/>
      <c r="S394" t="e">
        <f t="shared" si="19"/>
        <v>#N/A</v>
      </c>
      <c r="T394" t="e">
        <f t="shared" si="19"/>
        <v>#N/A</v>
      </c>
      <c r="U394" t="e">
        <f t="shared" si="19"/>
        <v>#N/A</v>
      </c>
      <c r="V394" t="e">
        <f t="shared" si="19"/>
        <v>#N/A</v>
      </c>
      <c r="W394" t="e">
        <f t="shared" si="19"/>
        <v>#N/A</v>
      </c>
      <c r="X394" t="e">
        <f t="shared" si="19"/>
        <v>#N/A</v>
      </c>
      <c r="Y394" t="e">
        <f t="shared" si="19"/>
        <v>#N/A</v>
      </c>
      <c r="Z394" t="e">
        <f t="shared" si="19"/>
        <v>#N/A</v>
      </c>
      <c r="AA394" t="e">
        <f t="shared" si="19"/>
        <v>#N/A</v>
      </c>
      <c r="AB394" t="e">
        <f t="shared" si="19"/>
        <v>#N/A</v>
      </c>
      <c r="AC394" t="e">
        <f t="shared" si="19"/>
        <v>#N/A</v>
      </c>
      <c r="AD394" t="e">
        <f t="shared" si="16"/>
        <v>#N/A</v>
      </c>
    </row>
    <row r="395" spans="2:30" hidden="1" x14ac:dyDescent="0.3">
      <c r="B395">
        <v>143</v>
      </c>
      <c r="C395">
        <v>264</v>
      </c>
      <c r="D395" t="s">
        <v>776</v>
      </c>
      <c r="E395" t="s">
        <v>777</v>
      </c>
      <c r="F395">
        <v>430</v>
      </c>
      <c r="G395" t="s">
        <v>743</v>
      </c>
      <c r="H395">
        <v>0.57999999999999996</v>
      </c>
      <c r="I395">
        <v>313</v>
      </c>
      <c r="J395" s="76">
        <v>2.74</v>
      </c>
      <c r="K395" s="38">
        <v>2.6150000000000002</v>
      </c>
      <c r="M395">
        <v>60</v>
      </c>
      <c r="N395">
        <v>0</v>
      </c>
      <c r="O395"/>
      <c r="P395">
        <v>0</v>
      </c>
      <c r="Q395"/>
      <c r="S395" t="e">
        <f t="shared" si="19"/>
        <v>#N/A</v>
      </c>
      <c r="T395" t="e">
        <f t="shared" si="19"/>
        <v>#N/A</v>
      </c>
      <c r="U395" t="e">
        <f t="shared" si="19"/>
        <v>#N/A</v>
      </c>
      <c r="V395" t="e">
        <f t="shared" si="19"/>
        <v>#N/A</v>
      </c>
      <c r="W395" t="e">
        <f t="shared" si="19"/>
        <v>#N/A</v>
      </c>
      <c r="X395" t="e">
        <f t="shared" si="19"/>
        <v>#N/A</v>
      </c>
      <c r="Y395" t="e">
        <f t="shared" si="19"/>
        <v>#N/A</v>
      </c>
      <c r="Z395" t="e">
        <f t="shared" si="19"/>
        <v>#N/A</v>
      </c>
      <c r="AA395" t="e">
        <f t="shared" si="19"/>
        <v>#N/A</v>
      </c>
      <c r="AB395" t="e">
        <f t="shared" si="19"/>
        <v>#N/A</v>
      </c>
      <c r="AC395" t="e">
        <f t="shared" si="19"/>
        <v>#N/A</v>
      </c>
      <c r="AD395" t="e">
        <f t="shared" si="16"/>
        <v>#N/A</v>
      </c>
    </row>
    <row r="396" spans="2:30" hidden="1" x14ac:dyDescent="0.3">
      <c r="B396">
        <v>144</v>
      </c>
      <c r="C396">
        <v>264</v>
      </c>
      <c r="D396" t="s">
        <v>778</v>
      </c>
      <c r="E396" t="s">
        <v>777</v>
      </c>
      <c r="F396">
        <v>430</v>
      </c>
      <c r="G396" t="s">
        <v>743</v>
      </c>
      <c r="H396">
        <v>0.57999999999999996</v>
      </c>
      <c r="I396">
        <v>312</v>
      </c>
      <c r="J396" s="76">
        <v>2.72</v>
      </c>
      <c r="K396" s="38">
        <v>2.645</v>
      </c>
      <c r="M396">
        <v>60</v>
      </c>
      <c r="N396">
        <v>0</v>
      </c>
      <c r="O396"/>
      <c r="P396">
        <v>0</v>
      </c>
      <c r="Q396"/>
      <c r="S396" t="e">
        <f t="shared" ref="S396:AC411" si="20">VLOOKUP($E401,$C$4:$P$240,12,FALSE)</f>
        <v>#N/A</v>
      </c>
      <c r="T396" t="e">
        <f t="shared" si="20"/>
        <v>#N/A</v>
      </c>
      <c r="U396" t="e">
        <f t="shared" si="20"/>
        <v>#N/A</v>
      </c>
      <c r="V396" t="e">
        <f t="shared" si="20"/>
        <v>#N/A</v>
      </c>
      <c r="W396" t="e">
        <f t="shared" si="20"/>
        <v>#N/A</v>
      </c>
      <c r="X396" t="e">
        <f t="shared" si="20"/>
        <v>#N/A</v>
      </c>
      <c r="Y396" t="e">
        <f t="shared" si="20"/>
        <v>#N/A</v>
      </c>
      <c r="Z396" t="e">
        <f t="shared" si="20"/>
        <v>#N/A</v>
      </c>
      <c r="AA396" t="e">
        <f t="shared" si="20"/>
        <v>#N/A</v>
      </c>
      <c r="AB396" t="e">
        <f t="shared" si="20"/>
        <v>#N/A</v>
      </c>
      <c r="AC396" t="e">
        <f t="shared" si="20"/>
        <v>#N/A</v>
      </c>
      <c r="AD396" t="e">
        <f t="shared" ref="AD396:AD427" si="21">VLOOKUP($E401,$C$4:$P$240,14,FALSE)</f>
        <v>#N/A</v>
      </c>
    </row>
    <row r="397" spans="2:30" hidden="1" x14ac:dyDescent="0.3">
      <c r="B397">
        <v>172</v>
      </c>
      <c r="C397">
        <v>43869</v>
      </c>
      <c r="D397" t="s">
        <v>779</v>
      </c>
      <c r="E397" t="s">
        <v>780</v>
      </c>
      <c r="F397" t="s">
        <v>13</v>
      </c>
      <c r="G397" t="s">
        <v>41</v>
      </c>
      <c r="H397">
        <v>2.98</v>
      </c>
      <c r="I397">
        <v>770</v>
      </c>
      <c r="J397" s="76">
        <v>6.6950000000000003</v>
      </c>
      <c r="K397" s="38">
        <v>6.5949999999999998</v>
      </c>
      <c r="M397">
        <v>0</v>
      </c>
      <c r="N397">
        <v>0</v>
      </c>
      <c r="O397"/>
      <c r="P397">
        <v>0</v>
      </c>
      <c r="Q397"/>
      <c r="S397" t="e">
        <f t="shared" si="20"/>
        <v>#N/A</v>
      </c>
      <c r="T397" t="e">
        <f t="shared" si="20"/>
        <v>#N/A</v>
      </c>
      <c r="U397" t="e">
        <f t="shared" si="20"/>
        <v>#N/A</v>
      </c>
      <c r="V397" t="e">
        <f t="shared" si="20"/>
        <v>#N/A</v>
      </c>
      <c r="W397" t="e">
        <f t="shared" si="20"/>
        <v>#N/A</v>
      </c>
      <c r="X397" t="e">
        <f t="shared" si="20"/>
        <v>#N/A</v>
      </c>
      <c r="Y397" t="e">
        <f t="shared" si="20"/>
        <v>#N/A</v>
      </c>
      <c r="Z397" t="e">
        <f t="shared" si="20"/>
        <v>#N/A</v>
      </c>
      <c r="AA397" t="e">
        <f t="shared" si="20"/>
        <v>#N/A</v>
      </c>
      <c r="AB397" t="e">
        <f t="shared" si="20"/>
        <v>#N/A</v>
      </c>
      <c r="AC397" t="e">
        <f t="shared" si="20"/>
        <v>#N/A</v>
      </c>
      <c r="AD397" t="e">
        <f t="shared" si="21"/>
        <v>#N/A</v>
      </c>
    </row>
    <row r="398" spans="2:30" hidden="1" x14ac:dyDescent="0.3">
      <c r="B398">
        <v>146</v>
      </c>
      <c r="C398">
        <v>260</v>
      </c>
      <c r="D398" t="s">
        <v>781</v>
      </c>
      <c r="E398" t="s">
        <v>782</v>
      </c>
      <c r="F398">
        <v>304</v>
      </c>
      <c r="G398" t="s">
        <v>41</v>
      </c>
      <c r="H398">
        <v>3.85</v>
      </c>
      <c r="I398">
        <v>770</v>
      </c>
      <c r="J398" s="76">
        <v>10.44</v>
      </c>
      <c r="K398" s="38">
        <v>10.09</v>
      </c>
      <c r="M398">
        <v>0</v>
      </c>
      <c r="N398">
        <v>90</v>
      </c>
      <c r="O398"/>
      <c r="P398">
        <v>90</v>
      </c>
      <c r="Q398"/>
      <c r="S398" t="e">
        <f t="shared" si="20"/>
        <v>#N/A</v>
      </c>
      <c r="T398" t="e">
        <f t="shared" si="20"/>
        <v>#N/A</v>
      </c>
      <c r="U398" t="e">
        <f t="shared" si="20"/>
        <v>#N/A</v>
      </c>
      <c r="V398" t="e">
        <f t="shared" si="20"/>
        <v>#N/A</v>
      </c>
      <c r="W398" t="e">
        <f t="shared" si="20"/>
        <v>#N/A</v>
      </c>
      <c r="X398" t="e">
        <f t="shared" si="20"/>
        <v>#N/A</v>
      </c>
      <c r="Y398" t="e">
        <f t="shared" si="20"/>
        <v>#N/A</v>
      </c>
      <c r="Z398" t="e">
        <f t="shared" si="20"/>
        <v>#N/A</v>
      </c>
      <c r="AA398" t="e">
        <f t="shared" si="20"/>
        <v>#N/A</v>
      </c>
      <c r="AB398" t="e">
        <f t="shared" si="20"/>
        <v>#N/A</v>
      </c>
      <c r="AC398" t="e">
        <f t="shared" si="20"/>
        <v>#N/A</v>
      </c>
      <c r="AD398" t="e">
        <f t="shared" si="21"/>
        <v>#N/A</v>
      </c>
    </row>
    <row r="399" spans="2:30" hidden="1" x14ac:dyDescent="0.3">
      <c r="B399">
        <v>147</v>
      </c>
      <c r="C399" t="s">
        <v>664</v>
      </c>
      <c r="D399" t="s">
        <v>783</v>
      </c>
      <c r="E399" t="s">
        <v>784</v>
      </c>
      <c r="F399" t="s">
        <v>14</v>
      </c>
      <c r="G399" t="s">
        <v>41</v>
      </c>
      <c r="H399">
        <v>0.95</v>
      </c>
      <c r="I399">
        <v>750</v>
      </c>
      <c r="J399" s="76">
        <v>9.6349999999999998</v>
      </c>
      <c r="K399" s="38">
        <v>9.245000000000001</v>
      </c>
      <c r="M399">
        <v>195</v>
      </c>
      <c r="N399">
        <v>200</v>
      </c>
      <c r="O399"/>
      <c r="P399">
        <v>200</v>
      </c>
      <c r="Q399"/>
      <c r="S399" t="e">
        <f t="shared" si="20"/>
        <v>#N/A</v>
      </c>
      <c r="T399" t="e">
        <f t="shared" si="20"/>
        <v>#N/A</v>
      </c>
      <c r="U399" t="e">
        <f t="shared" si="20"/>
        <v>#N/A</v>
      </c>
      <c r="V399" t="e">
        <f t="shared" si="20"/>
        <v>#N/A</v>
      </c>
      <c r="W399" t="e">
        <f t="shared" si="20"/>
        <v>#N/A</v>
      </c>
      <c r="X399" t="e">
        <f t="shared" si="20"/>
        <v>#N/A</v>
      </c>
      <c r="Y399" t="e">
        <f t="shared" si="20"/>
        <v>#N/A</v>
      </c>
      <c r="Z399" t="e">
        <f t="shared" si="20"/>
        <v>#N/A</v>
      </c>
      <c r="AA399" t="e">
        <f t="shared" si="20"/>
        <v>#N/A</v>
      </c>
      <c r="AB399" t="e">
        <f t="shared" si="20"/>
        <v>#N/A</v>
      </c>
      <c r="AC399" t="e">
        <f t="shared" si="20"/>
        <v>#N/A</v>
      </c>
      <c r="AD399" t="e">
        <f t="shared" si="21"/>
        <v>#N/A</v>
      </c>
    </row>
    <row r="400" spans="2:30" hidden="1" x14ac:dyDescent="0.3">
      <c r="B400">
        <v>148</v>
      </c>
      <c r="C400">
        <v>187</v>
      </c>
      <c r="D400" t="s">
        <v>785</v>
      </c>
      <c r="E400" t="s">
        <v>786</v>
      </c>
      <c r="F400" t="s">
        <v>14</v>
      </c>
      <c r="G400" t="s">
        <v>41</v>
      </c>
      <c r="H400">
        <v>0.95</v>
      </c>
      <c r="I400">
        <v>750</v>
      </c>
      <c r="J400" s="76">
        <v>10.355</v>
      </c>
      <c r="K400" s="38">
        <v>9.8150000000000013</v>
      </c>
      <c r="M400">
        <v>285</v>
      </c>
      <c r="N400">
        <v>50</v>
      </c>
      <c r="O400"/>
      <c r="P400">
        <v>50</v>
      </c>
      <c r="Q400"/>
      <c r="S400" t="e">
        <f t="shared" si="20"/>
        <v>#N/A</v>
      </c>
      <c r="T400" t="e">
        <f t="shared" si="20"/>
        <v>#N/A</v>
      </c>
      <c r="U400" t="e">
        <f t="shared" si="20"/>
        <v>#N/A</v>
      </c>
      <c r="V400" t="e">
        <f t="shared" si="20"/>
        <v>#N/A</v>
      </c>
      <c r="W400" t="e">
        <f t="shared" si="20"/>
        <v>#N/A</v>
      </c>
      <c r="X400" t="e">
        <f t="shared" si="20"/>
        <v>#N/A</v>
      </c>
      <c r="Y400" t="e">
        <f t="shared" si="20"/>
        <v>#N/A</v>
      </c>
      <c r="Z400" t="e">
        <f t="shared" si="20"/>
        <v>#N/A</v>
      </c>
      <c r="AA400" t="e">
        <f t="shared" si="20"/>
        <v>#N/A</v>
      </c>
      <c r="AB400" t="e">
        <f t="shared" si="20"/>
        <v>#N/A</v>
      </c>
      <c r="AC400" t="e">
        <f t="shared" si="20"/>
        <v>#N/A</v>
      </c>
      <c r="AD400" t="e">
        <f t="shared" si="21"/>
        <v>#N/A</v>
      </c>
    </row>
    <row r="401" spans="2:30" hidden="1" x14ac:dyDescent="0.3">
      <c r="B401">
        <v>149</v>
      </c>
      <c r="C401">
        <v>109</v>
      </c>
      <c r="D401" t="s">
        <v>787</v>
      </c>
      <c r="E401" t="s">
        <v>788</v>
      </c>
      <c r="F401" t="s">
        <v>18</v>
      </c>
      <c r="G401" t="s">
        <v>41</v>
      </c>
      <c r="H401">
        <v>0.57999999999999996</v>
      </c>
      <c r="I401">
        <v>722</v>
      </c>
      <c r="J401" s="76">
        <v>11.265000000000001</v>
      </c>
      <c r="K401" s="38">
        <v>11.045000000000002</v>
      </c>
      <c r="M401">
        <v>0</v>
      </c>
      <c r="N401">
        <v>80</v>
      </c>
      <c r="O401"/>
      <c r="P401">
        <v>80</v>
      </c>
      <c r="Q401"/>
      <c r="S401" t="e">
        <f t="shared" si="20"/>
        <v>#N/A</v>
      </c>
      <c r="T401" t="e">
        <f t="shared" si="20"/>
        <v>#N/A</v>
      </c>
      <c r="U401" t="e">
        <f t="shared" si="20"/>
        <v>#N/A</v>
      </c>
      <c r="V401" t="e">
        <f t="shared" si="20"/>
        <v>#N/A</v>
      </c>
      <c r="W401" t="e">
        <f t="shared" si="20"/>
        <v>#N/A</v>
      </c>
      <c r="X401" t="e">
        <f t="shared" si="20"/>
        <v>#N/A</v>
      </c>
      <c r="Y401" t="e">
        <f t="shared" si="20"/>
        <v>#N/A</v>
      </c>
      <c r="Z401" t="e">
        <f t="shared" si="20"/>
        <v>#N/A</v>
      </c>
      <c r="AA401" t="e">
        <f t="shared" si="20"/>
        <v>#N/A</v>
      </c>
      <c r="AB401" t="e">
        <f t="shared" si="20"/>
        <v>#N/A</v>
      </c>
      <c r="AC401" t="e">
        <f t="shared" si="20"/>
        <v>#N/A</v>
      </c>
      <c r="AD401" t="e">
        <f t="shared" si="21"/>
        <v>#N/A</v>
      </c>
    </row>
    <row r="402" spans="2:30" hidden="1" x14ac:dyDescent="0.3">
      <c r="B402">
        <v>150</v>
      </c>
      <c r="C402">
        <v>116</v>
      </c>
      <c r="D402" t="s">
        <v>789</v>
      </c>
      <c r="E402" t="s">
        <v>790</v>
      </c>
      <c r="F402" t="s">
        <v>18</v>
      </c>
      <c r="G402" t="s">
        <v>41</v>
      </c>
      <c r="H402">
        <v>0.63</v>
      </c>
      <c r="I402">
        <v>722</v>
      </c>
      <c r="J402" s="76">
        <v>4.04</v>
      </c>
      <c r="K402" s="38">
        <v>3.84</v>
      </c>
      <c r="M402">
        <v>0</v>
      </c>
      <c r="N402">
        <v>80</v>
      </c>
      <c r="O402"/>
      <c r="P402">
        <v>80</v>
      </c>
      <c r="Q402"/>
      <c r="S402" t="e">
        <f t="shared" si="20"/>
        <v>#N/A</v>
      </c>
      <c r="T402" t="e">
        <f t="shared" si="20"/>
        <v>#N/A</v>
      </c>
      <c r="U402" t="e">
        <f t="shared" si="20"/>
        <v>#N/A</v>
      </c>
      <c r="V402" t="e">
        <f t="shared" si="20"/>
        <v>#N/A</v>
      </c>
      <c r="W402" t="e">
        <f t="shared" si="20"/>
        <v>#N/A</v>
      </c>
      <c r="X402" t="e">
        <f t="shared" si="20"/>
        <v>#N/A</v>
      </c>
      <c r="Y402" t="e">
        <f t="shared" si="20"/>
        <v>#N/A</v>
      </c>
      <c r="Z402" t="e">
        <f t="shared" si="20"/>
        <v>#N/A</v>
      </c>
      <c r="AA402" t="e">
        <f t="shared" si="20"/>
        <v>#N/A</v>
      </c>
      <c r="AB402" t="e">
        <f t="shared" si="20"/>
        <v>#N/A</v>
      </c>
      <c r="AC402" t="e">
        <f t="shared" si="20"/>
        <v>#N/A</v>
      </c>
      <c r="AD402" t="e">
        <f t="shared" si="21"/>
        <v>#N/A</v>
      </c>
    </row>
    <row r="403" spans="2:30" hidden="1" x14ac:dyDescent="0.3">
      <c r="B403">
        <v>151</v>
      </c>
      <c r="C403">
        <v>108</v>
      </c>
      <c r="D403" t="s">
        <v>791</v>
      </c>
      <c r="E403" t="s">
        <v>792</v>
      </c>
      <c r="F403" t="s">
        <v>18</v>
      </c>
      <c r="G403" t="s">
        <v>41</v>
      </c>
      <c r="H403">
        <v>0.57999999999999996</v>
      </c>
      <c r="I403">
        <v>722</v>
      </c>
      <c r="J403" s="76">
        <v>11.33</v>
      </c>
      <c r="K403" s="38">
        <v>11.172000000000001</v>
      </c>
      <c r="M403">
        <v>0</v>
      </c>
      <c r="N403">
        <v>65</v>
      </c>
      <c r="O403"/>
      <c r="P403">
        <v>65</v>
      </c>
      <c r="Q403"/>
      <c r="S403" t="e">
        <f t="shared" si="20"/>
        <v>#N/A</v>
      </c>
      <c r="T403" t="e">
        <f t="shared" si="20"/>
        <v>#N/A</v>
      </c>
      <c r="U403" t="e">
        <f t="shared" si="20"/>
        <v>#N/A</v>
      </c>
      <c r="V403" t="e">
        <f t="shared" si="20"/>
        <v>#N/A</v>
      </c>
      <c r="W403" t="e">
        <f t="shared" si="20"/>
        <v>#N/A</v>
      </c>
      <c r="X403" t="e">
        <f t="shared" si="20"/>
        <v>#N/A</v>
      </c>
      <c r="Y403" t="e">
        <f t="shared" si="20"/>
        <v>#N/A</v>
      </c>
      <c r="Z403" t="e">
        <f t="shared" si="20"/>
        <v>#N/A</v>
      </c>
      <c r="AA403" t="e">
        <f t="shared" si="20"/>
        <v>#N/A</v>
      </c>
      <c r="AB403" t="e">
        <f t="shared" si="20"/>
        <v>#N/A</v>
      </c>
      <c r="AC403" t="e">
        <f t="shared" si="20"/>
        <v>#N/A</v>
      </c>
      <c r="AD403" t="e">
        <f t="shared" si="21"/>
        <v>#N/A</v>
      </c>
    </row>
    <row r="404" spans="2:30" hidden="1" x14ac:dyDescent="0.3">
      <c r="B404">
        <v>152</v>
      </c>
      <c r="C404">
        <v>262</v>
      </c>
      <c r="D404" t="s">
        <v>793</v>
      </c>
      <c r="E404" t="s">
        <v>794</v>
      </c>
      <c r="F404" t="s">
        <v>18</v>
      </c>
      <c r="G404" t="s">
        <v>41</v>
      </c>
      <c r="H404">
        <v>2.37</v>
      </c>
      <c r="I404">
        <v>640</v>
      </c>
      <c r="J404" s="76">
        <v>5.0599999999999996</v>
      </c>
      <c r="K404" s="38">
        <v>5.0599999999999996</v>
      </c>
      <c r="M404">
        <v>0</v>
      </c>
      <c r="N404">
        <v>0</v>
      </c>
      <c r="O404"/>
      <c r="P404">
        <v>0</v>
      </c>
      <c r="Q404"/>
      <c r="S404" t="e">
        <f t="shared" si="20"/>
        <v>#N/A</v>
      </c>
      <c r="T404" t="e">
        <f t="shared" si="20"/>
        <v>#N/A</v>
      </c>
      <c r="U404" t="e">
        <f t="shared" si="20"/>
        <v>#N/A</v>
      </c>
      <c r="V404" t="e">
        <f t="shared" si="20"/>
        <v>#N/A</v>
      </c>
      <c r="W404" t="e">
        <f t="shared" si="20"/>
        <v>#N/A</v>
      </c>
      <c r="X404" t="e">
        <f t="shared" si="20"/>
        <v>#N/A</v>
      </c>
      <c r="Y404" t="e">
        <f t="shared" si="20"/>
        <v>#N/A</v>
      </c>
      <c r="Z404" t="e">
        <f t="shared" si="20"/>
        <v>#N/A</v>
      </c>
      <c r="AA404" t="e">
        <f t="shared" si="20"/>
        <v>#N/A</v>
      </c>
      <c r="AB404" t="e">
        <f t="shared" si="20"/>
        <v>#N/A</v>
      </c>
      <c r="AC404" t="e">
        <f t="shared" si="20"/>
        <v>#N/A</v>
      </c>
      <c r="AD404" t="e">
        <f t="shared" si="21"/>
        <v>#N/A</v>
      </c>
    </row>
    <row r="405" spans="2:30" hidden="1" x14ac:dyDescent="0.3">
      <c r="B405">
        <v>153</v>
      </c>
      <c r="C405">
        <v>262</v>
      </c>
      <c r="D405" t="s">
        <v>795</v>
      </c>
      <c r="E405" t="s">
        <v>794</v>
      </c>
      <c r="F405" t="s">
        <v>18</v>
      </c>
      <c r="G405" t="s">
        <v>41</v>
      </c>
      <c r="H405">
        <v>2.37</v>
      </c>
      <c r="I405">
        <v>640</v>
      </c>
      <c r="J405" s="76">
        <v>5.4000000000000012</v>
      </c>
      <c r="K405" s="38">
        <v>5.19</v>
      </c>
      <c r="M405">
        <v>0</v>
      </c>
      <c r="N405">
        <v>0</v>
      </c>
      <c r="O405"/>
      <c r="P405">
        <v>0</v>
      </c>
      <c r="Q405"/>
      <c r="S405" t="e">
        <f t="shared" si="20"/>
        <v>#N/A</v>
      </c>
      <c r="T405" t="e">
        <f t="shared" si="20"/>
        <v>#N/A</v>
      </c>
      <c r="U405" t="e">
        <f t="shared" si="20"/>
        <v>#N/A</v>
      </c>
      <c r="V405" t="e">
        <f t="shared" si="20"/>
        <v>#N/A</v>
      </c>
      <c r="W405" t="e">
        <f t="shared" si="20"/>
        <v>#N/A</v>
      </c>
      <c r="X405" t="e">
        <f t="shared" si="20"/>
        <v>#N/A</v>
      </c>
      <c r="Y405" t="e">
        <f t="shared" si="20"/>
        <v>#N/A</v>
      </c>
      <c r="Z405" t="e">
        <f t="shared" si="20"/>
        <v>#N/A</v>
      </c>
      <c r="AA405" t="e">
        <f t="shared" si="20"/>
        <v>#N/A</v>
      </c>
      <c r="AB405" t="e">
        <f t="shared" si="20"/>
        <v>#N/A</v>
      </c>
      <c r="AC405" t="e">
        <f t="shared" si="20"/>
        <v>#N/A</v>
      </c>
      <c r="AD405" t="e">
        <f t="shared" si="21"/>
        <v>#N/A</v>
      </c>
    </row>
    <row r="406" spans="2:30" hidden="1" x14ac:dyDescent="0.3">
      <c r="B406">
        <v>154</v>
      </c>
      <c r="C406">
        <v>262</v>
      </c>
      <c r="D406" t="s">
        <v>796</v>
      </c>
      <c r="E406" t="s">
        <v>797</v>
      </c>
      <c r="F406" t="s">
        <v>18</v>
      </c>
      <c r="G406" t="s">
        <v>41</v>
      </c>
      <c r="H406">
        <v>0.9</v>
      </c>
      <c r="I406">
        <v>628</v>
      </c>
      <c r="J406" s="76">
        <v>10.345000000000001</v>
      </c>
      <c r="K406" s="38">
        <v>10.105</v>
      </c>
      <c r="M406">
        <v>0</v>
      </c>
      <c r="N406">
        <v>60</v>
      </c>
      <c r="O406"/>
      <c r="P406">
        <v>60</v>
      </c>
      <c r="Q406"/>
      <c r="S406" t="e">
        <f t="shared" si="20"/>
        <v>#N/A</v>
      </c>
      <c r="T406" t="e">
        <f t="shared" si="20"/>
        <v>#N/A</v>
      </c>
      <c r="U406" t="e">
        <f t="shared" si="20"/>
        <v>#N/A</v>
      </c>
      <c r="V406" t="e">
        <f t="shared" si="20"/>
        <v>#N/A</v>
      </c>
      <c r="W406" t="e">
        <f t="shared" si="20"/>
        <v>#N/A</v>
      </c>
      <c r="X406" t="e">
        <f t="shared" si="20"/>
        <v>#N/A</v>
      </c>
      <c r="Y406" t="e">
        <f t="shared" si="20"/>
        <v>#N/A</v>
      </c>
      <c r="Z406" t="e">
        <f t="shared" si="20"/>
        <v>#N/A</v>
      </c>
      <c r="AA406" t="e">
        <f t="shared" si="20"/>
        <v>#N/A</v>
      </c>
      <c r="AB406" t="e">
        <f t="shared" si="20"/>
        <v>#N/A</v>
      </c>
      <c r="AC406" t="e">
        <f t="shared" si="20"/>
        <v>#N/A</v>
      </c>
      <c r="AD406" t="e">
        <f t="shared" si="21"/>
        <v>#N/A</v>
      </c>
    </row>
    <row r="407" spans="2:30" hidden="1" x14ac:dyDescent="0.3">
      <c r="B407">
        <v>155</v>
      </c>
      <c r="C407">
        <v>249</v>
      </c>
      <c r="D407" t="s">
        <v>798</v>
      </c>
      <c r="E407" t="s">
        <v>799</v>
      </c>
      <c r="F407" t="s">
        <v>18</v>
      </c>
      <c r="G407" t="s">
        <v>41</v>
      </c>
      <c r="H407">
        <v>1.42</v>
      </c>
      <c r="I407">
        <v>730</v>
      </c>
      <c r="J407" s="76">
        <v>11.535</v>
      </c>
      <c r="K407" s="38">
        <v>11.274999999999999</v>
      </c>
      <c r="M407">
        <v>0</v>
      </c>
      <c r="N407">
        <v>60</v>
      </c>
      <c r="O407"/>
      <c r="P407">
        <v>60</v>
      </c>
      <c r="Q407"/>
      <c r="S407" t="e">
        <f t="shared" si="20"/>
        <v>#N/A</v>
      </c>
      <c r="T407" t="e">
        <f t="shared" si="20"/>
        <v>#N/A</v>
      </c>
      <c r="U407" t="e">
        <f t="shared" si="20"/>
        <v>#N/A</v>
      </c>
      <c r="V407" t="e">
        <f t="shared" si="20"/>
        <v>#N/A</v>
      </c>
      <c r="W407" t="e">
        <f t="shared" si="20"/>
        <v>#N/A</v>
      </c>
      <c r="X407" t="e">
        <f t="shared" si="20"/>
        <v>#N/A</v>
      </c>
      <c r="Y407" t="e">
        <f t="shared" si="20"/>
        <v>#N/A</v>
      </c>
      <c r="Z407" t="e">
        <f t="shared" si="20"/>
        <v>#N/A</v>
      </c>
      <c r="AA407" t="e">
        <f t="shared" si="20"/>
        <v>#N/A</v>
      </c>
      <c r="AB407" t="e">
        <f t="shared" si="20"/>
        <v>#N/A</v>
      </c>
      <c r="AC407" t="e">
        <f t="shared" si="20"/>
        <v>#N/A</v>
      </c>
      <c r="AD407" t="e">
        <f t="shared" si="21"/>
        <v>#N/A</v>
      </c>
    </row>
    <row r="408" spans="2:30" hidden="1" x14ac:dyDescent="0.3">
      <c r="B408">
        <v>46</v>
      </c>
      <c r="C408">
        <v>260</v>
      </c>
      <c r="D408" t="s">
        <v>800</v>
      </c>
      <c r="E408" t="s">
        <v>801</v>
      </c>
      <c r="F408" t="s">
        <v>13</v>
      </c>
      <c r="G408" t="s">
        <v>41</v>
      </c>
      <c r="H408">
        <v>2.96</v>
      </c>
      <c r="I408">
        <v>770</v>
      </c>
      <c r="J408" s="76">
        <v>7.19</v>
      </c>
      <c r="K408" s="38">
        <v>6.78</v>
      </c>
      <c r="M408">
        <v>225</v>
      </c>
      <c r="N408">
        <v>25</v>
      </c>
      <c r="O408"/>
      <c r="P408">
        <v>25</v>
      </c>
      <c r="Q408"/>
      <c r="S408" t="e">
        <f t="shared" si="20"/>
        <v>#N/A</v>
      </c>
      <c r="T408" t="e">
        <f t="shared" si="20"/>
        <v>#N/A</v>
      </c>
      <c r="U408" t="e">
        <f t="shared" si="20"/>
        <v>#N/A</v>
      </c>
      <c r="V408" t="e">
        <f t="shared" si="20"/>
        <v>#N/A</v>
      </c>
      <c r="W408" t="e">
        <f t="shared" si="20"/>
        <v>#N/A</v>
      </c>
      <c r="X408" t="e">
        <f t="shared" si="20"/>
        <v>#N/A</v>
      </c>
      <c r="Y408" t="e">
        <f t="shared" si="20"/>
        <v>#N/A</v>
      </c>
      <c r="Z408" t="e">
        <f t="shared" si="20"/>
        <v>#N/A</v>
      </c>
      <c r="AA408" t="e">
        <f t="shared" si="20"/>
        <v>#N/A</v>
      </c>
      <c r="AB408" t="e">
        <f t="shared" si="20"/>
        <v>#N/A</v>
      </c>
      <c r="AC408" t="e">
        <f t="shared" si="20"/>
        <v>#N/A</v>
      </c>
      <c r="AD408" t="e">
        <f t="shared" si="21"/>
        <v>#N/A</v>
      </c>
    </row>
    <row r="409" spans="2:30" hidden="1" x14ac:dyDescent="0.3">
      <c r="B409">
        <v>157</v>
      </c>
      <c r="C409">
        <v>248</v>
      </c>
      <c r="D409" t="s">
        <v>802</v>
      </c>
      <c r="E409" t="s">
        <v>803</v>
      </c>
      <c r="F409" t="s">
        <v>13</v>
      </c>
      <c r="G409" t="s">
        <v>41</v>
      </c>
      <c r="H409">
        <v>3.48</v>
      </c>
      <c r="I409">
        <v>770</v>
      </c>
      <c r="J409" s="76">
        <v>10.49</v>
      </c>
      <c r="K409" s="38">
        <v>10.11</v>
      </c>
      <c r="M409">
        <v>0</v>
      </c>
      <c r="N409">
        <v>90</v>
      </c>
      <c r="O409"/>
      <c r="P409">
        <v>90</v>
      </c>
      <c r="Q409"/>
      <c r="S409" t="e">
        <f t="shared" si="20"/>
        <v>#N/A</v>
      </c>
      <c r="T409" t="e">
        <f t="shared" si="20"/>
        <v>#N/A</v>
      </c>
      <c r="U409" t="e">
        <f t="shared" si="20"/>
        <v>#N/A</v>
      </c>
      <c r="V409" t="e">
        <f t="shared" si="20"/>
        <v>#N/A</v>
      </c>
      <c r="W409" t="e">
        <f t="shared" si="20"/>
        <v>#N/A</v>
      </c>
      <c r="X409" t="e">
        <f t="shared" si="20"/>
        <v>#N/A</v>
      </c>
      <c r="Y409" t="e">
        <f t="shared" si="20"/>
        <v>#N/A</v>
      </c>
      <c r="Z409" t="e">
        <f t="shared" si="20"/>
        <v>#N/A</v>
      </c>
      <c r="AA409" t="e">
        <f t="shared" si="20"/>
        <v>#N/A</v>
      </c>
      <c r="AB409" t="e">
        <f t="shared" si="20"/>
        <v>#N/A</v>
      </c>
      <c r="AC409" t="e">
        <f t="shared" si="20"/>
        <v>#N/A</v>
      </c>
      <c r="AD409" t="e">
        <f t="shared" si="21"/>
        <v>#N/A</v>
      </c>
    </row>
    <row r="410" spans="2:30" hidden="1" x14ac:dyDescent="0.3">
      <c r="B410">
        <v>158</v>
      </c>
      <c r="C410">
        <v>249</v>
      </c>
      <c r="D410" t="s">
        <v>804</v>
      </c>
      <c r="E410" t="s">
        <v>805</v>
      </c>
      <c r="F410" t="s">
        <v>18</v>
      </c>
      <c r="G410" t="s">
        <v>41</v>
      </c>
      <c r="H410">
        <v>1.1200000000000001</v>
      </c>
      <c r="I410">
        <v>730</v>
      </c>
      <c r="J410" s="76">
        <v>11.475</v>
      </c>
      <c r="K410" s="38">
        <v>11.23</v>
      </c>
      <c r="M410">
        <v>0</v>
      </c>
      <c r="N410">
        <v>25</v>
      </c>
      <c r="O410"/>
      <c r="P410">
        <v>25</v>
      </c>
      <c r="Q410"/>
      <c r="S410" t="e">
        <f t="shared" si="20"/>
        <v>#N/A</v>
      </c>
      <c r="T410" t="e">
        <f t="shared" si="20"/>
        <v>#N/A</v>
      </c>
      <c r="U410" t="e">
        <f t="shared" si="20"/>
        <v>#N/A</v>
      </c>
      <c r="V410" t="e">
        <f t="shared" si="20"/>
        <v>#N/A</v>
      </c>
      <c r="W410" t="e">
        <f t="shared" si="20"/>
        <v>#N/A</v>
      </c>
      <c r="X410" t="e">
        <f t="shared" si="20"/>
        <v>#N/A</v>
      </c>
      <c r="Y410" t="e">
        <f t="shared" si="20"/>
        <v>#N/A</v>
      </c>
      <c r="Z410" t="e">
        <f t="shared" si="20"/>
        <v>#N/A</v>
      </c>
      <c r="AA410" t="e">
        <f t="shared" si="20"/>
        <v>#N/A</v>
      </c>
      <c r="AB410" t="e">
        <f t="shared" si="20"/>
        <v>#N/A</v>
      </c>
      <c r="AC410" t="e">
        <f t="shared" si="20"/>
        <v>#N/A</v>
      </c>
      <c r="AD410" t="e">
        <f t="shared" si="21"/>
        <v>#N/A</v>
      </c>
    </row>
    <row r="411" spans="2:30" hidden="1" x14ac:dyDescent="0.3">
      <c r="B411">
        <v>159</v>
      </c>
      <c r="C411">
        <v>257</v>
      </c>
      <c r="D411" t="s">
        <v>806</v>
      </c>
      <c r="E411" t="s">
        <v>807</v>
      </c>
      <c r="F411" t="s">
        <v>13</v>
      </c>
      <c r="G411" t="s">
        <v>41</v>
      </c>
      <c r="H411">
        <v>3.78</v>
      </c>
      <c r="I411">
        <v>770</v>
      </c>
      <c r="J411" s="76">
        <v>5.61</v>
      </c>
      <c r="K411" s="38">
        <v>5.61</v>
      </c>
      <c r="M411">
        <v>0</v>
      </c>
      <c r="N411">
        <v>0</v>
      </c>
      <c r="O411"/>
      <c r="P411">
        <v>0</v>
      </c>
      <c r="Q411"/>
      <c r="S411" t="e">
        <f t="shared" si="20"/>
        <v>#N/A</v>
      </c>
      <c r="T411" t="e">
        <f t="shared" si="20"/>
        <v>#N/A</v>
      </c>
      <c r="U411" t="e">
        <f t="shared" si="20"/>
        <v>#N/A</v>
      </c>
      <c r="V411" t="e">
        <f t="shared" si="20"/>
        <v>#N/A</v>
      </c>
      <c r="W411" t="e">
        <f t="shared" si="20"/>
        <v>#N/A</v>
      </c>
      <c r="X411" t="e">
        <f t="shared" si="20"/>
        <v>#N/A</v>
      </c>
      <c r="Y411" t="e">
        <f t="shared" si="20"/>
        <v>#N/A</v>
      </c>
      <c r="Z411" t="e">
        <f t="shared" si="20"/>
        <v>#N/A</v>
      </c>
      <c r="AA411" t="e">
        <f t="shared" si="20"/>
        <v>#N/A</v>
      </c>
      <c r="AB411" t="e">
        <f t="shared" si="20"/>
        <v>#N/A</v>
      </c>
      <c r="AC411" t="e">
        <f t="shared" si="20"/>
        <v>#N/A</v>
      </c>
      <c r="AD411" t="e">
        <f t="shared" si="21"/>
        <v>#N/A</v>
      </c>
    </row>
    <row r="412" spans="2:30" hidden="1" x14ac:dyDescent="0.3">
      <c r="B412">
        <v>160</v>
      </c>
      <c r="C412">
        <v>257</v>
      </c>
      <c r="D412" t="s">
        <v>808</v>
      </c>
      <c r="E412" t="s">
        <v>807</v>
      </c>
      <c r="F412" t="s">
        <v>13</v>
      </c>
      <c r="G412" t="s">
        <v>41</v>
      </c>
      <c r="H412">
        <v>3.78</v>
      </c>
      <c r="I412">
        <v>770</v>
      </c>
      <c r="J412" s="76">
        <v>6.46</v>
      </c>
      <c r="K412" s="38">
        <v>6.12</v>
      </c>
      <c r="M412">
        <v>0</v>
      </c>
      <c r="N412">
        <v>0</v>
      </c>
      <c r="O412"/>
      <c r="P412">
        <v>0</v>
      </c>
      <c r="Q412"/>
      <c r="S412" t="e">
        <f t="shared" ref="S412:AC427" si="22">VLOOKUP($E417,$C$4:$P$240,12,FALSE)</f>
        <v>#N/A</v>
      </c>
      <c r="T412" t="e">
        <f t="shared" si="22"/>
        <v>#N/A</v>
      </c>
      <c r="U412" t="e">
        <f t="shared" si="22"/>
        <v>#N/A</v>
      </c>
      <c r="V412" t="e">
        <f t="shared" si="22"/>
        <v>#N/A</v>
      </c>
      <c r="W412" t="e">
        <f t="shared" si="22"/>
        <v>#N/A</v>
      </c>
      <c r="X412" t="e">
        <f t="shared" si="22"/>
        <v>#N/A</v>
      </c>
      <c r="Y412" t="e">
        <f t="shared" si="22"/>
        <v>#N/A</v>
      </c>
      <c r="Z412" t="e">
        <f t="shared" si="22"/>
        <v>#N/A</v>
      </c>
      <c r="AA412" t="e">
        <f t="shared" si="22"/>
        <v>#N/A</v>
      </c>
      <c r="AB412" t="e">
        <f t="shared" si="22"/>
        <v>#N/A</v>
      </c>
      <c r="AC412" t="e">
        <f t="shared" si="22"/>
        <v>#N/A</v>
      </c>
      <c r="AD412" t="e">
        <f t="shared" si="21"/>
        <v>#N/A</v>
      </c>
    </row>
    <row r="413" spans="2:30" hidden="1" x14ac:dyDescent="0.3">
      <c r="B413">
        <v>161</v>
      </c>
      <c r="C413">
        <v>262</v>
      </c>
      <c r="D413" t="s">
        <v>809</v>
      </c>
      <c r="E413" t="s">
        <v>810</v>
      </c>
      <c r="F413" t="s">
        <v>18</v>
      </c>
      <c r="G413" t="s">
        <v>41</v>
      </c>
      <c r="H413">
        <v>2.35</v>
      </c>
      <c r="I413">
        <v>640</v>
      </c>
      <c r="J413" s="76">
        <v>10.51</v>
      </c>
      <c r="K413" s="38">
        <v>10.234999999999999</v>
      </c>
      <c r="M413">
        <v>0</v>
      </c>
      <c r="N413">
        <v>50</v>
      </c>
      <c r="O413"/>
      <c r="P413">
        <v>50</v>
      </c>
      <c r="Q413"/>
      <c r="S413" t="e">
        <f t="shared" si="22"/>
        <v>#N/A</v>
      </c>
      <c r="T413" t="e">
        <f t="shared" si="22"/>
        <v>#N/A</v>
      </c>
      <c r="U413" t="e">
        <f t="shared" si="22"/>
        <v>#N/A</v>
      </c>
      <c r="V413" t="e">
        <f t="shared" si="22"/>
        <v>#N/A</v>
      </c>
      <c r="W413" t="e">
        <f t="shared" si="22"/>
        <v>#N/A</v>
      </c>
      <c r="X413" t="e">
        <f t="shared" si="22"/>
        <v>#N/A</v>
      </c>
      <c r="Y413" t="e">
        <f t="shared" si="22"/>
        <v>#N/A</v>
      </c>
      <c r="Z413" t="e">
        <f t="shared" si="22"/>
        <v>#N/A</v>
      </c>
      <c r="AA413" t="e">
        <f t="shared" si="22"/>
        <v>#N/A</v>
      </c>
      <c r="AB413" t="e">
        <f t="shared" si="22"/>
        <v>#N/A</v>
      </c>
      <c r="AC413" t="e">
        <f t="shared" si="22"/>
        <v>#N/A</v>
      </c>
      <c r="AD413" t="e">
        <f t="shared" si="21"/>
        <v>#N/A</v>
      </c>
    </row>
    <row r="414" spans="2:30" hidden="1" x14ac:dyDescent="0.3">
      <c r="B414">
        <v>162</v>
      </c>
      <c r="C414">
        <v>262</v>
      </c>
      <c r="D414" t="s">
        <v>811</v>
      </c>
      <c r="E414" t="s">
        <v>812</v>
      </c>
      <c r="F414" t="s">
        <v>18</v>
      </c>
      <c r="G414" t="s">
        <v>41</v>
      </c>
      <c r="H414">
        <v>2.35</v>
      </c>
      <c r="I414">
        <v>640</v>
      </c>
      <c r="J414" s="76">
        <v>10.39</v>
      </c>
      <c r="K414" s="38">
        <v>10.15</v>
      </c>
      <c r="M414">
        <v>0</v>
      </c>
      <c r="N414">
        <v>90</v>
      </c>
      <c r="O414"/>
      <c r="P414">
        <v>90</v>
      </c>
      <c r="Q414"/>
      <c r="S414" t="e">
        <f t="shared" si="22"/>
        <v>#N/A</v>
      </c>
      <c r="T414" t="e">
        <f t="shared" si="22"/>
        <v>#N/A</v>
      </c>
      <c r="U414" t="e">
        <f t="shared" si="22"/>
        <v>#N/A</v>
      </c>
      <c r="V414" t="e">
        <f t="shared" si="22"/>
        <v>#N/A</v>
      </c>
      <c r="W414" t="e">
        <f t="shared" si="22"/>
        <v>#N/A</v>
      </c>
      <c r="X414" t="e">
        <f t="shared" si="22"/>
        <v>#N/A</v>
      </c>
      <c r="Y414" t="e">
        <f t="shared" si="22"/>
        <v>#N/A</v>
      </c>
      <c r="Z414" t="e">
        <f t="shared" si="22"/>
        <v>#N/A</v>
      </c>
      <c r="AA414" t="e">
        <f t="shared" si="22"/>
        <v>#N/A</v>
      </c>
      <c r="AB414" t="e">
        <f t="shared" si="22"/>
        <v>#N/A</v>
      </c>
      <c r="AC414" t="e">
        <f t="shared" si="22"/>
        <v>#N/A</v>
      </c>
      <c r="AD414" t="e">
        <f t="shared" si="21"/>
        <v>#N/A</v>
      </c>
    </row>
    <row r="415" spans="2:30" hidden="1" x14ac:dyDescent="0.3">
      <c r="B415">
        <v>163</v>
      </c>
      <c r="C415">
        <v>260</v>
      </c>
      <c r="D415" t="s">
        <v>813</v>
      </c>
      <c r="E415" t="s">
        <v>814</v>
      </c>
      <c r="F415" t="s">
        <v>13</v>
      </c>
      <c r="G415" t="s">
        <v>41</v>
      </c>
      <c r="H415">
        <v>2.98</v>
      </c>
      <c r="I415">
        <v>770</v>
      </c>
      <c r="J415" s="76">
        <v>7.1050000000000004</v>
      </c>
      <c r="K415" s="38">
        <v>6.89</v>
      </c>
      <c r="M415">
        <v>0</v>
      </c>
      <c r="N415">
        <v>65</v>
      </c>
      <c r="O415"/>
      <c r="P415">
        <v>65</v>
      </c>
      <c r="Q415"/>
      <c r="S415" t="e">
        <f t="shared" si="22"/>
        <v>#N/A</v>
      </c>
      <c r="T415" t="e">
        <f t="shared" si="22"/>
        <v>#N/A</v>
      </c>
      <c r="U415" t="e">
        <f t="shared" si="22"/>
        <v>#N/A</v>
      </c>
      <c r="V415" t="e">
        <f t="shared" si="22"/>
        <v>#N/A</v>
      </c>
      <c r="W415" t="e">
        <f t="shared" si="22"/>
        <v>#N/A</v>
      </c>
      <c r="X415" t="e">
        <f t="shared" si="22"/>
        <v>#N/A</v>
      </c>
      <c r="Y415" t="e">
        <f t="shared" si="22"/>
        <v>#N/A</v>
      </c>
      <c r="Z415" t="e">
        <f t="shared" si="22"/>
        <v>#N/A</v>
      </c>
      <c r="AA415" t="e">
        <f t="shared" si="22"/>
        <v>#N/A</v>
      </c>
      <c r="AB415" t="e">
        <f t="shared" si="22"/>
        <v>#N/A</v>
      </c>
      <c r="AC415" t="e">
        <f t="shared" si="22"/>
        <v>#N/A</v>
      </c>
      <c r="AD415" t="e">
        <f t="shared" si="21"/>
        <v>#N/A</v>
      </c>
    </row>
    <row r="416" spans="2:30" hidden="1" x14ac:dyDescent="0.3">
      <c r="B416">
        <v>164</v>
      </c>
      <c r="C416">
        <v>257</v>
      </c>
      <c r="D416" t="s">
        <v>815</v>
      </c>
      <c r="E416" t="s">
        <v>816</v>
      </c>
      <c r="F416" t="s">
        <v>13</v>
      </c>
      <c r="G416" t="s">
        <v>41</v>
      </c>
      <c r="H416">
        <v>3.86</v>
      </c>
      <c r="I416">
        <v>770</v>
      </c>
      <c r="J416" s="76">
        <v>7.44</v>
      </c>
      <c r="K416" s="38">
        <v>7.1050000000000004</v>
      </c>
      <c r="M416">
        <v>0</v>
      </c>
      <c r="N416">
        <v>140</v>
      </c>
      <c r="O416"/>
      <c r="P416">
        <v>140</v>
      </c>
      <c r="Q416"/>
      <c r="S416" t="e">
        <f t="shared" si="22"/>
        <v>#N/A</v>
      </c>
      <c r="T416" t="e">
        <f t="shared" si="22"/>
        <v>#N/A</v>
      </c>
      <c r="U416" t="e">
        <f t="shared" si="22"/>
        <v>#N/A</v>
      </c>
      <c r="V416" t="e">
        <f t="shared" si="22"/>
        <v>#N/A</v>
      </c>
      <c r="W416" t="e">
        <f t="shared" si="22"/>
        <v>#N/A</v>
      </c>
      <c r="X416" t="e">
        <f t="shared" si="22"/>
        <v>#N/A</v>
      </c>
      <c r="Y416" t="e">
        <f t="shared" si="22"/>
        <v>#N/A</v>
      </c>
      <c r="Z416" t="e">
        <f t="shared" si="22"/>
        <v>#N/A</v>
      </c>
      <c r="AA416" t="e">
        <f t="shared" si="22"/>
        <v>#N/A</v>
      </c>
      <c r="AB416" t="e">
        <f t="shared" si="22"/>
        <v>#N/A</v>
      </c>
      <c r="AC416" t="e">
        <f t="shared" si="22"/>
        <v>#N/A</v>
      </c>
      <c r="AD416" t="e">
        <f t="shared" si="21"/>
        <v>#N/A</v>
      </c>
    </row>
    <row r="417" spans="2:30" hidden="1" x14ac:dyDescent="0.3">
      <c r="B417">
        <v>165</v>
      </c>
      <c r="C417">
        <v>241</v>
      </c>
      <c r="D417" t="s">
        <v>817</v>
      </c>
      <c r="E417" t="s">
        <v>818</v>
      </c>
      <c r="F417" t="s">
        <v>13</v>
      </c>
      <c r="G417" t="s">
        <v>41</v>
      </c>
      <c r="H417">
        <v>3.79</v>
      </c>
      <c r="I417">
        <v>770</v>
      </c>
      <c r="J417" s="76">
        <v>10.31</v>
      </c>
      <c r="K417" s="38">
        <v>10.004999999999999</v>
      </c>
      <c r="M417">
        <v>0</v>
      </c>
      <c r="N417">
        <v>20</v>
      </c>
      <c r="O417"/>
      <c r="P417">
        <v>20</v>
      </c>
      <c r="Q417"/>
      <c r="S417" t="e">
        <f t="shared" si="22"/>
        <v>#N/A</v>
      </c>
      <c r="T417" t="e">
        <f t="shared" si="22"/>
        <v>#N/A</v>
      </c>
      <c r="U417" t="e">
        <f t="shared" si="22"/>
        <v>#N/A</v>
      </c>
      <c r="V417" t="e">
        <f t="shared" si="22"/>
        <v>#N/A</v>
      </c>
      <c r="W417" t="e">
        <f t="shared" si="22"/>
        <v>#N/A</v>
      </c>
      <c r="X417" t="e">
        <f t="shared" si="22"/>
        <v>#N/A</v>
      </c>
      <c r="Y417" t="e">
        <f t="shared" si="22"/>
        <v>#N/A</v>
      </c>
      <c r="Z417" t="e">
        <f t="shared" si="22"/>
        <v>#N/A</v>
      </c>
      <c r="AA417" t="e">
        <f t="shared" si="22"/>
        <v>#N/A</v>
      </c>
      <c r="AB417" t="e">
        <f t="shared" si="22"/>
        <v>#N/A</v>
      </c>
      <c r="AC417" t="e">
        <f t="shared" si="22"/>
        <v>#N/A</v>
      </c>
      <c r="AD417" t="e">
        <f t="shared" si="21"/>
        <v>#N/A</v>
      </c>
    </row>
    <row r="418" spans="2:30" hidden="1" x14ac:dyDescent="0.3">
      <c r="B418">
        <v>166</v>
      </c>
      <c r="C418">
        <v>262</v>
      </c>
      <c r="D418" t="s">
        <v>819</v>
      </c>
      <c r="E418" t="s">
        <v>820</v>
      </c>
      <c r="F418" t="s">
        <v>18</v>
      </c>
      <c r="G418" t="s">
        <v>41</v>
      </c>
      <c r="H418">
        <v>2.34</v>
      </c>
      <c r="I418">
        <v>640</v>
      </c>
      <c r="J418" s="76">
        <v>10.404999999999999</v>
      </c>
      <c r="K418" s="38">
        <v>10.172000000000001</v>
      </c>
      <c r="M418">
        <v>0</v>
      </c>
      <c r="N418">
        <v>75</v>
      </c>
      <c r="O418"/>
      <c r="P418">
        <v>75</v>
      </c>
      <c r="Q418"/>
      <c r="S418" t="e">
        <f t="shared" si="22"/>
        <v>#N/A</v>
      </c>
      <c r="T418" t="e">
        <f t="shared" si="22"/>
        <v>#N/A</v>
      </c>
      <c r="U418" t="e">
        <f t="shared" si="22"/>
        <v>#N/A</v>
      </c>
      <c r="V418" t="e">
        <f t="shared" si="22"/>
        <v>#N/A</v>
      </c>
      <c r="W418" t="e">
        <f t="shared" si="22"/>
        <v>#N/A</v>
      </c>
      <c r="X418" t="e">
        <f t="shared" si="22"/>
        <v>#N/A</v>
      </c>
      <c r="Y418" t="e">
        <f t="shared" si="22"/>
        <v>#N/A</v>
      </c>
      <c r="Z418" t="e">
        <f t="shared" si="22"/>
        <v>#N/A</v>
      </c>
      <c r="AA418" t="e">
        <f t="shared" si="22"/>
        <v>#N/A</v>
      </c>
      <c r="AB418" t="e">
        <f t="shared" si="22"/>
        <v>#N/A</v>
      </c>
      <c r="AC418" t="e">
        <f t="shared" si="22"/>
        <v>#N/A</v>
      </c>
      <c r="AD418" t="e">
        <f t="shared" si="21"/>
        <v>#N/A</v>
      </c>
    </row>
    <row r="419" spans="2:30" hidden="1" x14ac:dyDescent="0.3">
      <c r="B419">
        <v>167</v>
      </c>
      <c r="C419">
        <v>265</v>
      </c>
      <c r="D419" t="s">
        <v>821</v>
      </c>
      <c r="E419" t="s">
        <v>822</v>
      </c>
      <c r="F419" t="s">
        <v>18</v>
      </c>
      <c r="G419" t="s">
        <v>41</v>
      </c>
      <c r="H419">
        <v>2.14</v>
      </c>
      <c r="I419">
        <v>640</v>
      </c>
      <c r="J419" s="76">
        <v>10.375</v>
      </c>
      <c r="K419" s="38">
        <v>10.19</v>
      </c>
      <c r="M419">
        <v>0</v>
      </c>
      <c r="N419">
        <v>70</v>
      </c>
      <c r="O419"/>
      <c r="P419">
        <v>70</v>
      </c>
      <c r="Q419"/>
      <c r="S419" t="e">
        <f t="shared" si="22"/>
        <v>#N/A</v>
      </c>
      <c r="T419" t="e">
        <f t="shared" si="22"/>
        <v>#N/A</v>
      </c>
      <c r="U419" t="e">
        <f t="shared" si="22"/>
        <v>#N/A</v>
      </c>
      <c r="V419" t="e">
        <f t="shared" si="22"/>
        <v>#N/A</v>
      </c>
      <c r="W419" t="e">
        <f t="shared" si="22"/>
        <v>#N/A</v>
      </c>
      <c r="X419" t="e">
        <f t="shared" si="22"/>
        <v>#N/A</v>
      </c>
      <c r="Y419" t="e">
        <f t="shared" si="22"/>
        <v>#N/A</v>
      </c>
      <c r="Z419" t="e">
        <f t="shared" si="22"/>
        <v>#N/A</v>
      </c>
      <c r="AA419" t="e">
        <f t="shared" si="22"/>
        <v>#N/A</v>
      </c>
      <c r="AB419" t="e">
        <f t="shared" si="22"/>
        <v>#N/A</v>
      </c>
      <c r="AC419" t="e">
        <f t="shared" si="22"/>
        <v>#N/A</v>
      </c>
      <c r="AD419" t="e">
        <f t="shared" si="21"/>
        <v>#N/A</v>
      </c>
    </row>
    <row r="420" spans="2:30" hidden="1" x14ac:dyDescent="0.3">
      <c r="B420">
        <v>168</v>
      </c>
      <c r="C420">
        <v>265</v>
      </c>
      <c r="D420" t="s">
        <v>823</v>
      </c>
      <c r="E420" t="s">
        <v>824</v>
      </c>
      <c r="F420" t="s">
        <v>18</v>
      </c>
      <c r="G420" t="s">
        <v>41</v>
      </c>
      <c r="H420">
        <v>2.16</v>
      </c>
      <c r="I420">
        <v>640</v>
      </c>
      <c r="J420" s="76">
        <v>10.484999999999999</v>
      </c>
      <c r="K420" s="38">
        <v>10.195</v>
      </c>
      <c r="M420">
        <v>0</v>
      </c>
      <c r="N420">
        <v>95</v>
      </c>
      <c r="O420"/>
      <c r="P420">
        <v>95</v>
      </c>
      <c r="Q420"/>
      <c r="S420" t="e">
        <f t="shared" si="22"/>
        <v>#N/A</v>
      </c>
      <c r="T420" t="e">
        <f t="shared" si="22"/>
        <v>#N/A</v>
      </c>
      <c r="U420" t="e">
        <f t="shared" si="22"/>
        <v>#N/A</v>
      </c>
      <c r="V420" t="e">
        <f t="shared" si="22"/>
        <v>#N/A</v>
      </c>
      <c r="W420" t="e">
        <f t="shared" si="22"/>
        <v>#N/A</v>
      </c>
      <c r="X420" t="e">
        <f t="shared" si="22"/>
        <v>#N/A</v>
      </c>
      <c r="Y420" t="e">
        <f t="shared" si="22"/>
        <v>#N/A</v>
      </c>
      <c r="Z420" t="e">
        <f t="shared" si="22"/>
        <v>#N/A</v>
      </c>
      <c r="AA420" t="e">
        <f t="shared" si="22"/>
        <v>#N/A</v>
      </c>
      <c r="AB420" t="e">
        <f t="shared" si="22"/>
        <v>#N/A</v>
      </c>
      <c r="AC420" t="e">
        <f t="shared" si="22"/>
        <v>#N/A</v>
      </c>
      <c r="AD420" t="e">
        <f t="shared" si="21"/>
        <v>#N/A</v>
      </c>
    </row>
    <row r="421" spans="2:30" hidden="1" x14ac:dyDescent="0.3">
      <c r="B421">
        <v>169</v>
      </c>
      <c r="C421">
        <v>262</v>
      </c>
      <c r="D421" t="s">
        <v>825</v>
      </c>
      <c r="E421" t="s">
        <v>826</v>
      </c>
      <c r="F421" t="s">
        <v>18</v>
      </c>
      <c r="G421" t="s">
        <v>41</v>
      </c>
      <c r="H421">
        <v>2.34</v>
      </c>
      <c r="I421">
        <v>640</v>
      </c>
      <c r="J421" s="76">
        <v>8.4849999999999994</v>
      </c>
      <c r="K421" s="38">
        <v>8.32</v>
      </c>
      <c r="M421">
        <v>0</v>
      </c>
      <c r="N421">
        <v>65</v>
      </c>
      <c r="O421"/>
      <c r="P421">
        <v>65</v>
      </c>
      <c r="Q421"/>
      <c r="S421" t="e">
        <f t="shared" si="22"/>
        <v>#N/A</v>
      </c>
      <c r="T421" t="e">
        <f t="shared" si="22"/>
        <v>#N/A</v>
      </c>
      <c r="U421" t="e">
        <f t="shared" si="22"/>
        <v>#N/A</v>
      </c>
      <c r="V421" t="e">
        <f t="shared" si="22"/>
        <v>#N/A</v>
      </c>
      <c r="W421" t="e">
        <f t="shared" si="22"/>
        <v>#N/A</v>
      </c>
      <c r="X421" t="e">
        <f t="shared" si="22"/>
        <v>#N/A</v>
      </c>
      <c r="Y421" t="e">
        <f t="shared" si="22"/>
        <v>#N/A</v>
      </c>
      <c r="Z421" t="e">
        <f t="shared" si="22"/>
        <v>#N/A</v>
      </c>
      <c r="AA421" t="e">
        <f t="shared" si="22"/>
        <v>#N/A</v>
      </c>
      <c r="AB421" t="e">
        <f t="shared" si="22"/>
        <v>#N/A</v>
      </c>
      <c r="AC421" t="e">
        <f t="shared" si="22"/>
        <v>#N/A</v>
      </c>
      <c r="AD421" t="e">
        <f t="shared" si="21"/>
        <v>#N/A</v>
      </c>
    </row>
    <row r="422" spans="2:30" hidden="1" x14ac:dyDescent="0.3">
      <c r="B422">
        <v>170</v>
      </c>
      <c r="C422">
        <v>265</v>
      </c>
      <c r="D422" t="s">
        <v>827</v>
      </c>
      <c r="E422" t="s">
        <v>828</v>
      </c>
      <c r="F422" t="s">
        <v>18</v>
      </c>
      <c r="G422" t="s">
        <v>41</v>
      </c>
      <c r="H422">
        <v>2.15</v>
      </c>
      <c r="I422">
        <v>640</v>
      </c>
      <c r="J422" s="76">
        <v>10.48</v>
      </c>
      <c r="K422" s="38">
        <v>10.074999999999999</v>
      </c>
      <c r="M422">
        <v>0</v>
      </c>
      <c r="N422">
        <v>140</v>
      </c>
      <c r="O422"/>
      <c r="P422">
        <v>140</v>
      </c>
      <c r="Q422"/>
      <c r="S422" t="e">
        <f t="shared" si="22"/>
        <v>#N/A</v>
      </c>
      <c r="T422" t="e">
        <f t="shared" si="22"/>
        <v>#N/A</v>
      </c>
      <c r="U422" t="e">
        <f t="shared" si="22"/>
        <v>#N/A</v>
      </c>
      <c r="V422" t="e">
        <f t="shared" si="22"/>
        <v>#N/A</v>
      </c>
      <c r="W422" t="e">
        <f t="shared" si="22"/>
        <v>#N/A</v>
      </c>
      <c r="X422" t="e">
        <f t="shared" si="22"/>
        <v>#N/A</v>
      </c>
      <c r="Y422" t="e">
        <f t="shared" si="22"/>
        <v>#N/A</v>
      </c>
      <c r="Z422" t="e">
        <f t="shared" si="22"/>
        <v>#N/A</v>
      </c>
      <c r="AA422" t="e">
        <f t="shared" si="22"/>
        <v>#N/A</v>
      </c>
      <c r="AB422" t="e">
        <f t="shared" si="22"/>
        <v>#N/A</v>
      </c>
      <c r="AC422" t="e">
        <f t="shared" si="22"/>
        <v>#N/A</v>
      </c>
      <c r="AD422" t="e">
        <f t="shared" si="21"/>
        <v>#N/A</v>
      </c>
    </row>
    <row r="423" spans="2:30" hidden="1" x14ac:dyDescent="0.3">
      <c r="B423">
        <v>171</v>
      </c>
      <c r="C423">
        <v>262</v>
      </c>
      <c r="D423" t="s">
        <v>829</v>
      </c>
      <c r="E423" t="s">
        <v>830</v>
      </c>
      <c r="F423" t="s">
        <v>18</v>
      </c>
      <c r="G423" t="s">
        <v>41</v>
      </c>
      <c r="H423">
        <v>0.8</v>
      </c>
      <c r="I423">
        <v>628</v>
      </c>
      <c r="J423" s="76">
        <v>10.33</v>
      </c>
      <c r="K423" s="38">
        <v>10.074999999999999</v>
      </c>
      <c r="M423">
        <v>185</v>
      </c>
      <c r="N423">
        <v>30</v>
      </c>
      <c r="O423"/>
      <c r="P423">
        <v>30</v>
      </c>
      <c r="Q423"/>
      <c r="S423" t="e">
        <f t="shared" si="22"/>
        <v>#N/A</v>
      </c>
      <c r="T423" t="e">
        <f t="shared" si="22"/>
        <v>#N/A</v>
      </c>
      <c r="U423" t="e">
        <f t="shared" si="22"/>
        <v>#N/A</v>
      </c>
      <c r="V423" t="e">
        <f t="shared" si="22"/>
        <v>#N/A</v>
      </c>
      <c r="W423" t="e">
        <f t="shared" si="22"/>
        <v>#N/A</v>
      </c>
      <c r="X423" t="e">
        <f t="shared" si="22"/>
        <v>#N/A</v>
      </c>
      <c r="Y423" t="e">
        <f t="shared" si="22"/>
        <v>#N/A</v>
      </c>
      <c r="Z423" t="e">
        <f t="shared" si="22"/>
        <v>#N/A</v>
      </c>
      <c r="AA423" t="e">
        <f t="shared" si="22"/>
        <v>#N/A</v>
      </c>
      <c r="AB423" t="e">
        <f t="shared" si="22"/>
        <v>#N/A</v>
      </c>
      <c r="AC423" t="e">
        <f t="shared" si="22"/>
        <v>#N/A</v>
      </c>
      <c r="AD423" t="e">
        <f t="shared" si="21"/>
        <v>#N/A</v>
      </c>
    </row>
    <row r="424" spans="2:30" hidden="1" x14ac:dyDescent="0.3">
      <c r="B424">
        <v>172</v>
      </c>
      <c r="C424">
        <v>261</v>
      </c>
      <c r="D424" t="s">
        <v>831</v>
      </c>
      <c r="E424" t="s">
        <v>832</v>
      </c>
      <c r="F424" t="s">
        <v>18</v>
      </c>
      <c r="G424" t="s">
        <v>41</v>
      </c>
      <c r="H424">
        <v>0.63</v>
      </c>
      <c r="I424">
        <v>628</v>
      </c>
      <c r="J424" s="76">
        <v>9.7100000000000009</v>
      </c>
      <c r="K424" s="38">
        <v>9.625</v>
      </c>
      <c r="M424">
        <v>0</v>
      </c>
      <c r="N424">
        <v>85</v>
      </c>
      <c r="O424"/>
      <c r="P424">
        <v>85</v>
      </c>
      <c r="Q424"/>
      <c r="S424" t="e">
        <f t="shared" si="22"/>
        <v>#N/A</v>
      </c>
      <c r="T424" t="e">
        <f t="shared" si="22"/>
        <v>#N/A</v>
      </c>
      <c r="U424" t="e">
        <f t="shared" si="22"/>
        <v>#N/A</v>
      </c>
      <c r="V424" t="e">
        <f t="shared" si="22"/>
        <v>#N/A</v>
      </c>
      <c r="W424" t="e">
        <f t="shared" si="22"/>
        <v>#N/A</v>
      </c>
      <c r="X424" t="e">
        <f t="shared" si="22"/>
        <v>#N/A</v>
      </c>
      <c r="Y424" t="e">
        <f t="shared" si="22"/>
        <v>#N/A</v>
      </c>
      <c r="Z424" t="e">
        <f t="shared" si="22"/>
        <v>#N/A</v>
      </c>
      <c r="AA424" t="e">
        <f t="shared" si="22"/>
        <v>#N/A</v>
      </c>
      <c r="AB424" t="e">
        <f t="shared" si="22"/>
        <v>#N/A</v>
      </c>
      <c r="AC424" t="e">
        <f t="shared" si="22"/>
        <v>#N/A</v>
      </c>
      <c r="AD424" t="e">
        <f t="shared" si="21"/>
        <v>#N/A</v>
      </c>
    </row>
    <row r="425" spans="2:30" hidden="1" x14ac:dyDescent="0.3">
      <c r="B425">
        <v>173</v>
      </c>
      <c r="C425">
        <v>261</v>
      </c>
      <c r="D425" t="s">
        <v>833</v>
      </c>
      <c r="E425" t="s">
        <v>834</v>
      </c>
      <c r="F425" t="s">
        <v>18</v>
      </c>
      <c r="G425" t="s">
        <v>41</v>
      </c>
      <c r="H425">
        <v>0.55000000000000004</v>
      </c>
      <c r="I425">
        <v>628</v>
      </c>
      <c r="J425" s="76">
        <v>10.19</v>
      </c>
      <c r="K425" s="38">
        <v>10.095000000000001</v>
      </c>
      <c r="M425">
        <v>60</v>
      </c>
      <c r="N425">
        <v>0</v>
      </c>
      <c r="O425"/>
      <c r="P425">
        <v>0</v>
      </c>
      <c r="Q425"/>
      <c r="S425" t="e">
        <f t="shared" si="22"/>
        <v>#N/A</v>
      </c>
      <c r="T425" t="e">
        <f t="shared" si="22"/>
        <v>#N/A</v>
      </c>
      <c r="U425" t="e">
        <f t="shared" si="22"/>
        <v>#N/A</v>
      </c>
      <c r="V425" t="e">
        <f t="shared" si="22"/>
        <v>#N/A</v>
      </c>
      <c r="W425" t="e">
        <f t="shared" si="22"/>
        <v>#N/A</v>
      </c>
      <c r="X425" t="e">
        <f t="shared" si="22"/>
        <v>#N/A</v>
      </c>
      <c r="Y425" t="e">
        <f t="shared" si="22"/>
        <v>#N/A</v>
      </c>
      <c r="Z425" t="e">
        <f t="shared" si="22"/>
        <v>#N/A</v>
      </c>
      <c r="AA425" t="e">
        <f t="shared" si="22"/>
        <v>#N/A</v>
      </c>
      <c r="AB425" t="e">
        <f t="shared" si="22"/>
        <v>#N/A</v>
      </c>
      <c r="AC425" t="e">
        <f t="shared" si="22"/>
        <v>#N/A</v>
      </c>
      <c r="AD425" t="e">
        <f t="shared" si="21"/>
        <v>#N/A</v>
      </c>
    </row>
    <row r="426" spans="2:30" hidden="1" x14ac:dyDescent="0.3">
      <c r="B426">
        <v>174</v>
      </c>
      <c r="C426">
        <v>262</v>
      </c>
      <c r="D426" t="s">
        <v>835</v>
      </c>
      <c r="E426" t="s">
        <v>700</v>
      </c>
      <c r="F426" t="s">
        <v>18</v>
      </c>
      <c r="G426" t="s">
        <v>41</v>
      </c>
      <c r="H426">
        <v>0.9</v>
      </c>
      <c r="I426">
        <v>628</v>
      </c>
      <c r="J426" s="76">
        <v>4.99</v>
      </c>
      <c r="K426" s="38">
        <v>4.8849999999999998</v>
      </c>
      <c r="M426">
        <v>0</v>
      </c>
      <c r="N426">
        <v>35</v>
      </c>
      <c r="O426"/>
      <c r="P426">
        <v>35</v>
      </c>
      <c r="Q426"/>
      <c r="S426" t="e">
        <f t="shared" si="22"/>
        <v>#N/A</v>
      </c>
      <c r="T426" t="e">
        <f t="shared" si="22"/>
        <v>#N/A</v>
      </c>
      <c r="U426" t="e">
        <f t="shared" si="22"/>
        <v>#N/A</v>
      </c>
      <c r="V426" t="e">
        <f t="shared" si="22"/>
        <v>#N/A</v>
      </c>
      <c r="W426" t="e">
        <f t="shared" si="22"/>
        <v>#N/A</v>
      </c>
      <c r="X426" t="e">
        <f t="shared" si="22"/>
        <v>#N/A</v>
      </c>
      <c r="Y426" t="e">
        <f t="shared" si="22"/>
        <v>#N/A</v>
      </c>
      <c r="Z426" t="e">
        <f t="shared" si="22"/>
        <v>#N/A</v>
      </c>
      <c r="AA426" t="e">
        <f t="shared" si="22"/>
        <v>#N/A</v>
      </c>
      <c r="AB426" t="e">
        <f t="shared" si="22"/>
        <v>#N/A</v>
      </c>
      <c r="AC426" t="e">
        <f t="shared" si="22"/>
        <v>#N/A</v>
      </c>
      <c r="AD426" t="e">
        <f t="shared" si="21"/>
        <v>#N/A</v>
      </c>
    </row>
    <row r="427" spans="2:30" hidden="1" x14ac:dyDescent="0.3">
      <c r="B427">
        <v>175</v>
      </c>
      <c r="C427">
        <v>262</v>
      </c>
      <c r="D427" t="s">
        <v>836</v>
      </c>
      <c r="E427" t="s">
        <v>673</v>
      </c>
      <c r="F427" t="s">
        <v>18</v>
      </c>
      <c r="G427" t="s">
        <v>41</v>
      </c>
      <c r="H427">
        <v>0.9</v>
      </c>
      <c r="I427">
        <v>628</v>
      </c>
      <c r="J427" s="76">
        <v>4.5199999999999996</v>
      </c>
      <c r="K427" s="38">
        <v>4.3550000000000004</v>
      </c>
      <c r="M427">
        <v>0</v>
      </c>
      <c r="N427">
        <v>20</v>
      </c>
      <c r="O427"/>
      <c r="P427">
        <v>20</v>
      </c>
      <c r="Q427"/>
      <c r="S427" t="e">
        <f t="shared" si="22"/>
        <v>#N/A</v>
      </c>
      <c r="T427" t="e">
        <f t="shared" si="22"/>
        <v>#N/A</v>
      </c>
      <c r="U427" t="e">
        <f t="shared" si="22"/>
        <v>#N/A</v>
      </c>
      <c r="V427" t="e">
        <f t="shared" si="22"/>
        <v>#N/A</v>
      </c>
      <c r="W427" t="e">
        <f t="shared" si="22"/>
        <v>#N/A</v>
      </c>
      <c r="X427" t="e">
        <f t="shared" si="22"/>
        <v>#N/A</v>
      </c>
      <c r="Y427" t="e">
        <f t="shared" si="22"/>
        <v>#N/A</v>
      </c>
      <c r="Z427" t="e">
        <f t="shared" si="22"/>
        <v>#N/A</v>
      </c>
      <c r="AA427" t="e">
        <f t="shared" si="22"/>
        <v>#N/A</v>
      </c>
      <c r="AB427" t="e">
        <f t="shared" si="22"/>
        <v>#N/A</v>
      </c>
      <c r="AC427" t="e">
        <f t="shared" si="22"/>
        <v>#N/A</v>
      </c>
      <c r="AD427" t="e">
        <f t="shared" si="21"/>
        <v>#N/A</v>
      </c>
    </row>
    <row r="428" spans="2:30" hidden="1" x14ac:dyDescent="0.3">
      <c r="B428">
        <v>176</v>
      </c>
      <c r="C428">
        <v>235</v>
      </c>
      <c r="D428" t="s">
        <v>837</v>
      </c>
      <c r="E428" t="s">
        <v>838</v>
      </c>
      <c r="F428" t="s">
        <v>18</v>
      </c>
      <c r="G428" t="s">
        <v>41</v>
      </c>
      <c r="H428">
        <v>0.75</v>
      </c>
      <c r="I428">
        <v>730</v>
      </c>
      <c r="J428" s="76">
        <v>11.404999999999999</v>
      </c>
      <c r="K428" s="38">
        <v>11.115</v>
      </c>
      <c r="M428">
        <v>0</v>
      </c>
      <c r="N428">
        <v>125</v>
      </c>
      <c r="O428"/>
      <c r="P428">
        <v>125</v>
      </c>
      <c r="Q428"/>
      <c r="S428" t="e">
        <f>VLOOKUP(#REF!,$C$4:$P$240,12,FALSE)</f>
        <v>#REF!</v>
      </c>
      <c r="T428" t="e">
        <f>VLOOKUP(#REF!,$C$4:$P$240,12,FALSE)</f>
        <v>#REF!</v>
      </c>
      <c r="U428" t="e">
        <f>VLOOKUP(#REF!,$C$4:$P$240,12,FALSE)</f>
        <v>#REF!</v>
      </c>
      <c r="V428" t="e">
        <f>VLOOKUP(#REF!,$C$4:$P$240,12,FALSE)</f>
        <v>#REF!</v>
      </c>
      <c r="W428" t="e">
        <f>VLOOKUP(#REF!,$C$4:$P$240,12,FALSE)</f>
        <v>#REF!</v>
      </c>
      <c r="X428" t="e">
        <f>VLOOKUP(#REF!,$C$4:$P$240,12,FALSE)</f>
        <v>#REF!</v>
      </c>
      <c r="Y428" t="e">
        <f>VLOOKUP(#REF!,$C$4:$P$240,12,FALSE)</f>
        <v>#REF!</v>
      </c>
      <c r="Z428" t="e">
        <f>VLOOKUP(#REF!,$C$4:$P$240,12,FALSE)</f>
        <v>#REF!</v>
      </c>
      <c r="AA428" t="e">
        <f>VLOOKUP(#REF!,$C$4:$P$240,12,FALSE)</f>
        <v>#REF!</v>
      </c>
      <c r="AB428" t="e">
        <f>VLOOKUP(#REF!,$C$4:$P$240,12,FALSE)</f>
        <v>#REF!</v>
      </c>
      <c r="AC428" t="e">
        <f>VLOOKUP(#REF!,$C$4:$P$240,12,FALSE)</f>
        <v>#REF!</v>
      </c>
      <c r="AD428" t="e">
        <f>VLOOKUP(#REF!,$C$4:$P$240,14,FALSE)</f>
        <v>#REF!</v>
      </c>
    </row>
    <row r="429" spans="2:30" hidden="1" x14ac:dyDescent="0.3">
      <c r="B429">
        <v>177</v>
      </c>
      <c r="C429">
        <v>266</v>
      </c>
      <c r="D429" t="s">
        <v>839</v>
      </c>
      <c r="E429" t="s">
        <v>840</v>
      </c>
      <c r="F429" t="s">
        <v>18</v>
      </c>
      <c r="G429" t="s">
        <v>41</v>
      </c>
      <c r="H429">
        <v>2.14</v>
      </c>
      <c r="I429">
        <v>640</v>
      </c>
      <c r="J429" s="76">
        <v>10.38</v>
      </c>
      <c r="K429" s="38">
        <v>10.14</v>
      </c>
      <c r="M429">
        <v>0</v>
      </c>
      <c r="N429">
        <v>85</v>
      </c>
      <c r="O429"/>
      <c r="P429">
        <v>85</v>
      </c>
      <c r="Q429"/>
      <c r="S429" t="e">
        <f>VLOOKUP(#REF!,$C$4:$P$240,12,FALSE)</f>
        <v>#REF!</v>
      </c>
      <c r="T429" t="e">
        <f>VLOOKUP(#REF!,$C$4:$P$240,12,FALSE)</f>
        <v>#REF!</v>
      </c>
      <c r="U429" t="e">
        <f>VLOOKUP(#REF!,$C$4:$P$240,12,FALSE)</f>
        <v>#REF!</v>
      </c>
      <c r="V429" t="e">
        <f>VLOOKUP(#REF!,$C$4:$P$240,12,FALSE)</f>
        <v>#REF!</v>
      </c>
      <c r="W429" t="e">
        <f>VLOOKUP(#REF!,$C$4:$P$240,12,FALSE)</f>
        <v>#REF!</v>
      </c>
      <c r="X429" t="e">
        <f>VLOOKUP(#REF!,$C$4:$P$240,12,FALSE)</f>
        <v>#REF!</v>
      </c>
      <c r="Y429" t="e">
        <f>VLOOKUP(#REF!,$C$4:$P$240,12,FALSE)</f>
        <v>#REF!</v>
      </c>
      <c r="Z429" t="e">
        <f>VLOOKUP(#REF!,$C$4:$P$240,12,FALSE)</f>
        <v>#REF!</v>
      </c>
      <c r="AA429" t="e">
        <f>VLOOKUP(#REF!,$C$4:$P$240,12,FALSE)</f>
        <v>#REF!</v>
      </c>
      <c r="AB429" t="e">
        <f>VLOOKUP(#REF!,$C$4:$P$240,12,FALSE)</f>
        <v>#REF!</v>
      </c>
      <c r="AC429" t="e">
        <f>VLOOKUP(#REF!,$C$4:$P$240,12,FALSE)</f>
        <v>#REF!</v>
      </c>
      <c r="AD429" t="e">
        <f>VLOOKUP(#REF!,$C$4:$P$240,14,FALSE)</f>
        <v>#REF!</v>
      </c>
    </row>
    <row r="430" spans="2:30" hidden="1" x14ac:dyDescent="0.3">
      <c r="B430">
        <v>178</v>
      </c>
      <c r="C430">
        <v>266</v>
      </c>
      <c r="D430" t="s">
        <v>841</v>
      </c>
      <c r="E430" t="s">
        <v>842</v>
      </c>
      <c r="F430" t="s">
        <v>18</v>
      </c>
      <c r="G430" t="s">
        <v>41</v>
      </c>
      <c r="H430">
        <v>2.14</v>
      </c>
      <c r="I430">
        <v>640</v>
      </c>
      <c r="J430" s="76">
        <v>10.29</v>
      </c>
      <c r="K430" s="38">
        <v>10.039999999999999</v>
      </c>
      <c r="M430">
        <v>0</v>
      </c>
      <c r="N430">
        <v>105</v>
      </c>
      <c r="O430"/>
      <c r="P430">
        <v>105</v>
      </c>
      <c r="Q430"/>
      <c r="S430" t="e">
        <f>VLOOKUP(#REF!,$C$4:$P$240,12,FALSE)</f>
        <v>#REF!</v>
      </c>
      <c r="T430" t="e">
        <f>VLOOKUP(#REF!,$C$4:$P$240,12,FALSE)</f>
        <v>#REF!</v>
      </c>
      <c r="U430" t="e">
        <f>VLOOKUP(#REF!,$C$4:$P$240,12,FALSE)</f>
        <v>#REF!</v>
      </c>
      <c r="V430" t="e">
        <f>VLOOKUP(#REF!,$C$4:$P$240,12,FALSE)</f>
        <v>#REF!</v>
      </c>
      <c r="W430" t="e">
        <f>VLOOKUP(#REF!,$C$4:$P$240,12,FALSE)</f>
        <v>#REF!</v>
      </c>
      <c r="X430" t="e">
        <f>VLOOKUP(#REF!,$C$4:$P$240,12,FALSE)</f>
        <v>#REF!</v>
      </c>
      <c r="Y430" t="e">
        <f>VLOOKUP(#REF!,$C$4:$P$240,12,FALSE)</f>
        <v>#REF!</v>
      </c>
      <c r="Z430" t="e">
        <f>VLOOKUP(#REF!,$C$4:$P$240,12,FALSE)</f>
        <v>#REF!</v>
      </c>
      <c r="AA430" t="e">
        <f>VLOOKUP(#REF!,$C$4:$P$240,12,FALSE)</f>
        <v>#REF!</v>
      </c>
      <c r="AB430" t="e">
        <f>VLOOKUP(#REF!,$C$4:$P$240,12,FALSE)</f>
        <v>#REF!</v>
      </c>
      <c r="AC430" t="e">
        <f>VLOOKUP(#REF!,$C$4:$P$240,12,FALSE)</f>
        <v>#REF!</v>
      </c>
      <c r="AD430" t="e">
        <f>VLOOKUP(#REF!,$C$4:$P$240,14,FALSE)</f>
        <v>#REF!</v>
      </c>
    </row>
    <row r="431" spans="2:30" hidden="1" x14ac:dyDescent="0.3">
      <c r="B431">
        <v>179</v>
      </c>
      <c r="C431">
        <v>266</v>
      </c>
      <c r="D431" t="s">
        <v>843</v>
      </c>
      <c r="E431" t="s">
        <v>844</v>
      </c>
      <c r="F431" t="s">
        <v>18</v>
      </c>
      <c r="G431" t="s">
        <v>41</v>
      </c>
      <c r="H431">
        <v>2.13</v>
      </c>
      <c r="I431">
        <v>640</v>
      </c>
      <c r="J431" s="76">
        <v>10.44</v>
      </c>
      <c r="K431" s="38">
        <v>10.074999999999999</v>
      </c>
      <c r="M431">
        <v>0</v>
      </c>
      <c r="N431">
        <v>125</v>
      </c>
      <c r="O431"/>
      <c r="P431">
        <v>125</v>
      </c>
    </row>
    <row r="432" spans="2:30" hidden="1" x14ac:dyDescent="0.3">
      <c r="B432">
        <v>180</v>
      </c>
      <c r="C432">
        <v>249</v>
      </c>
      <c r="D432" t="s">
        <v>845</v>
      </c>
      <c r="E432" t="s">
        <v>846</v>
      </c>
      <c r="F432" t="s">
        <v>18</v>
      </c>
      <c r="G432" t="s">
        <v>41</v>
      </c>
      <c r="H432">
        <v>1.42</v>
      </c>
      <c r="I432">
        <v>730</v>
      </c>
      <c r="J432" s="76">
        <v>11.505000000000001</v>
      </c>
      <c r="K432" s="38">
        <v>11.21</v>
      </c>
      <c r="M432">
        <v>0</v>
      </c>
      <c r="N432">
        <v>120</v>
      </c>
      <c r="O432"/>
      <c r="P432">
        <v>120</v>
      </c>
    </row>
    <row r="433" spans="9:21" x14ac:dyDescent="0.3">
      <c r="M433" s="39"/>
    </row>
    <row r="434" spans="9:21" x14ac:dyDescent="0.3">
      <c r="I434" s="175" t="s">
        <v>847</v>
      </c>
      <c r="J434" s="176">
        <f>K243/J243</f>
        <v>0.98555044430316108</v>
      </c>
      <c r="K434" s="176"/>
    </row>
    <row r="435" spans="9:21" x14ac:dyDescent="0.3">
      <c r="I435" s="175"/>
      <c r="J435" s="176"/>
      <c r="K435" s="176"/>
    </row>
    <row r="440" spans="9:21" x14ac:dyDescent="0.3">
      <c r="Q440" s="77"/>
      <c r="R440" s="78"/>
      <c r="S440" s="79">
        <v>0.02</v>
      </c>
      <c r="T440" s="80">
        <v>3.8872691933916422E-3</v>
      </c>
      <c r="U440" s="79">
        <v>0.09</v>
      </c>
    </row>
    <row r="441" spans="9:21" x14ac:dyDescent="0.3">
      <c r="Q441" s="77"/>
      <c r="R441" s="78"/>
      <c r="S441" s="79">
        <v>0.05</v>
      </c>
      <c r="T441" s="80">
        <v>5.0075112669003509E-3</v>
      </c>
      <c r="U441" s="79">
        <v>0.435</v>
      </c>
    </row>
    <row r="442" spans="9:21" x14ac:dyDescent="0.3">
      <c r="Q442" s="77"/>
      <c r="R442" s="78"/>
      <c r="S442" s="79">
        <v>0.04</v>
      </c>
      <c r="T442" s="80">
        <v>3.831417624521073E-3</v>
      </c>
      <c r="U442" s="79">
        <v>0.18</v>
      </c>
    </row>
    <row r="443" spans="9:21" x14ac:dyDescent="0.3">
      <c r="Q443" s="77"/>
      <c r="R443" s="78"/>
      <c r="S443" s="79"/>
      <c r="T443" s="80">
        <v>0</v>
      </c>
      <c r="U443" s="79">
        <v>0.12</v>
      </c>
    </row>
    <row r="444" spans="9:21" x14ac:dyDescent="0.3">
      <c r="Q444" s="77"/>
      <c r="R444" s="78">
        <v>0.24</v>
      </c>
      <c r="S444" s="79"/>
      <c r="T444" s="80">
        <v>0</v>
      </c>
      <c r="U444" s="79">
        <v>0.16</v>
      </c>
    </row>
    <row r="445" spans="9:21" x14ac:dyDescent="0.3">
      <c r="Q445" s="77"/>
      <c r="R445" s="78"/>
      <c r="S445" s="79"/>
      <c r="T445" s="80" t="e">
        <v>#DIV/0!</v>
      </c>
      <c r="U445" s="79"/>
    </row>
    <row r="446" spans="9:21" x14ac:dyDescent="0.3">
      <c r="Q446" s="77"/>
      <c r="R446" s="78"/>
      <c r="S446" s="79">
        <v>0.11</v>
      </c>
      <c r="T446" s="80">
        <v>1.0338345864661654E-2</v>
      </c>
      <c r="U446" s="79"/>
    </row>
    <row r="447" spans="9:21" x14ac:dyDescent="0.3">
      <c r="Q447" s="77"/>
      <c r="R447" s="78"/>
      <c r="S447" s="79">
        <v>5.5E-2</v>
      </c>
      <c r="T447" s="80">
        <v>5.620848237097598E-3</v>
      </c>
      <c r="U447" s="79"/>
    </row>
    <row r="448" spans="9:21" x14ac:dyDescent="0.3">
      <c r="Q448" s="77"/>
      <c r="R448" s="78"/>
      <c r="S448" s="79">
        <v>7.0000000000000007E-2</v>
      </c>
      <c r="T448" s="80">
        <v>6.6162570888468816E-3</v>
      </c>
      <c r="U448" s="79"/>
    </row>
    <row r="449" spans="17:21" x14ac:dyDescent="0.3">
      <c r="Q449" s="77"/>
      <c r="R449" s="78">
        <v>0.32</v>
      </c>
      <c r="S449" s="79">
        <v>0.03</v>
      </c>
      <c r="T449" s="80">
        <v>3.1762837480148226E-3</v>
      </c>
      <c r="U449" s="79"/>
    </row>
    <row r="450" spans="17:21" x14ac:dyDescent="0.3">
      <c r="Q450" s="77"/>
      <c r="R450" s="78">
        <v>0.35</v>
      </c>
      <c r="S450" s="79"/>
      <c r="T450" s="80" t="e">
        <v>#DIV/0!</v>
      </c>
      <c r="U450" s="79">
        <v>5.5E-2</v>
      </c>
    </row>
    <row r="451" spans="17:21" x14ac:dyDescent="0.3">
      <c r="Q451" s="77"/>
      <c r="R451" s="78"/>
      <c r="S451" s="79">
        <v>0.06</v>
      </c>
      <c r="T451" s="80">
        <v>8.4447572132301182E-3</v>
      </c>
      <c r="U451" s="79">
        <v>0.13</v>
      </c>
    </row>
    <row r="452" spans="17:21" x14ac:dyDescent="0.3">
      <c r="Q452" s="77"/>
      <c r="R452" s="78"/>
      <c r="S452" s="79">
        <v>2.5000000000000001E-2</v>
      </c>
      <c r="T452" s="80">
        <v>9.1911764705882356E-3</v>
      </c>
      <c r="U452" s="79">
        <v>7.0000000000000007E-2</v>
      </c>
    </row>
    <row r="453" spans="17:21" x14ac:dyDescent="0.3">
      <c r="Q453" s="77"/>
      <c r="R453" s="78"/>
      <c r="S453" s="79"/>
      <c r="T453" s="80">
        <v>0</v>
      </c>
      <c r="U453" s="79">
        <v>0.13</v>
      </c>
    </row>
    <row r="454" spans="17:21" x14ac:dyDescent="0.3">
      <c r="Q454" s="77"/>
      <c r="R454" s="78"/>
      <c r="S454" s="79">
        <v>0.105</v>
      </c>
      <c r="T454" s="80">
        <v>9.9337748344370848E-3</v>
      </c>
      <c r="U454" s="79">
        <v>0.23499999999999999</v>
      </c>
    </row>
    <row r="455" spans="17:21" x14ac:dyDescent="0.3">
      <c r="Q455" s="77"/>
      <c r="R455" s="78"/>
      <c r="S455" s="79">
        <v>0.09</v>
      </c>
      <c r="T455" s="80">
        <v>8.683068017366135E-3</v>
      </c>
      <c r="U455" s="79">
        <v>0.21</v>
      </c>
    </row>
    <row r="456" spans="17:21" x14ac:dyDescent="0.3">
      <c r="Q456" s="77"/>
      <c r="R456" s="78"/>
      <c r="S456" s="79">
        <v>0.05</v>
      </c>
      <c r="T456" s="80">
        <v>4.7801147227533461E-3</v>
      </c>
      <c r="U456" s="79">
        <v>0.20499999999999999</v>
      </c>
    </row>
    <row r="457" spans="17:21" x14ac:dyDescent="0.3">
      <c r="Q457" s="77"/>
      <c r="R457" s="78"/>
      <c r="S457" s="79">
        <v>7.0000000000000007E-2</v>
      </c>
      <c r="T457" s="80">
        <v>6.7017711823839166E-3</v>
      </c>
      <c r="U457" s="79">
        <v>0.25</v>
      </c>
    </row>
    <row r="458" spans="17:21" x14ac:dyDescent="0.3">
      <c r="Q458" s="77"/>
      <c r="R458" s="78"/>
      <c r="S458" s="79">
        <v>0.09</v>
      </c>
      <c r="T458" s="80">
        <v>8.5755121486422101E-3</v>
      </c>
      <c r="U458" s="79">
        <v>0.185</v>
      </c>
    </row>
    <row r="459" spans="17:21" x14ac:dyDescent="0.3">
      <c r="Q459" s="77"/>
      <c r="R459" s="78">
        <v>0.105</v>
      </c>
      <c r="S459" s="79"/>
      <c r="T459" s="80">
        <v>0</v>
      </c>
      <c r="U459" s="79">
        <v>0.11</v>
      </c>
    </row>
    <row r="460" spans="17:21" x14ac:dyDescent="0.3">
      <c r="Q460" s="77"/>
      <c r="R460" s="78"/>
      <c r="S460" s="79">
        <v>0.12</v>
      </c>
      <c r="T460" s="80">
        <v>0.13840830449826988</v>
      </c>
      <c r="U460" s="79"/>
    </row>
    <row r="461" spans="17:21" x14ac:dyDescent="0.3">
      <c r="Q461" s="77"/>
      <c r="R461" s="78"/>
      <c r="S461" s="79">
        <v>0.06</v>
      </c>
      <c r="T461" s="80">
        <v>5.7859209257473485E-3</v>
      </c>
      <c r="U461" s="79">
        <v>0.19500000000000001</v>
      </c>
    </row>
    <row r="462" spans="17:21" x14ac:dyDescent="0.3">
      <c r="Q462" s="77"/>
      <c r="R462" s="78"/>
      <c r="S462" s="79">
        <v>8.5000000000000006E-2</v>
      </c>
      <c r="T462" s="80">
        <v>8.1378650071804691E-3</v>
      </c>
      <c r="U462" s="79">
        <v>0.13</v>
      </c>
    </row>
    <row r="463" spans="17:21" x14ac:dyDescent="0.3">
      <c r="Q463" s="77"/>
      <c r="R463" s="78"/>
      <c r="S463" s="79">
        <v>0.16</v>
      </c>
      <c r="T463" s="80">
        <v>3.2225579053373615E-2</v>
      </c>
      <c r="U463" s="79"/>
    </row>
    <row r="464" spans="17:21" x14ac:dyDescent="0.3">
      <c r="Q464" s="77"/>
      <c r="R464" s="78"/>
      <c r="S464" s="79">
        <v>9.5000000000000001E-2</v>
      </c>
      <c r="T464" s="80">
        <v>9.1654606849975884E-3</v>
      </c>
      <c r="U464" s="79">
        <v>0.13</v>
      </c>
    </row>
    <row r="465" spans="17:21" x14ac:dyDescent="0.3">
      <c r="Q465" s="77"/>
      <c r="R465" s="78"/>
      <c r="S465" s="79"/>
      <c r="T465" s="80">
        <v>0</v>
      </c>
      <c r="U465" s="79"/>
    </row>
    <row r="466" spans="17:21" x14ac:dyDescent="0.3">
      <c r="Q466" s="77"/>
      <c r="R466" s="78"/>
      <c r="S466" s="79">
        <v>4.4999999999999998E-2</v>
      </c>
      <c r="T466" s="80">
        <v>7.6142131979695434E-3</v>
      </c>
      <c r="U466" s="79"/>
    </row>
    <row r="467" spans="17:21" x14ac:dyDescent="0.3">
      <c r="Q467" s="77"/>
      <c r="R467" s="78"/>
      <c r="S467" s="79">
        <v>0.04</v>
      </c>
      <c r="T467" s="80">
        <v>6.2794348508634227E-3</v>
      </c>
      <c r="U467" s="79">
        <v>0.11</v>
      </c>
    </row>
    <row r="468" spans="17:21" x14ac:dyDescent="0.3">
      <c r="Q468" s="77"/>
      <c r="R468" s="78"/>
      <c r="S468" s="79">
        <v>0.04</v>
      </c>
      <c r="T468" s="80">
        <v>8.0726538849646822E-3</v>
      </c>
      <c r="U468" s="79">
        <v>0.13</v>
      </c>
    </row>
    <row r="469" spans="17:21" x14ac:dyDescent="0.3">
      <c r="Q469" s="77"/>
      <c r="R469" s="78"/>
      <c r="S469" s="79">
        <v>0.12</v>
      </c>
      <c r="T469" s="80">
        <v>1.1538461538461537E-2</v>
      </c>
      <c r="U469" s="79">
        <v>0.13500000000000001</v>
      </c>
    </row>
    <row r="470" spans="17:21" x14ac:dyDescent="0.3">
      <c r="Q470" s="77"/>
      <c r="R470" s="78"/>
      <c r="S470" s="79">
        <v>0.05</v>
      </c>
      <c r="T470" s="80">
        <v>4.7438330170777995E-3</v>
      </c>
      <c r="U470" s="79">
        <v>8.5000000000000006E-2</v>
      </c>
    </row>
    <row r="471" spans="17:21" x14ac:dyDescent="0.3">
      <c r="Q471" s="77"/>
      <c r="R471" s="78"/>
      <c r="S471" s="79">
        <v>7.0000000000000007E-2</v>
      </c>
      <c r="T471" s="80">
        <v>6.7307692307692311E-3</v>
      </c>
      <c r="U471" s="79">
        <v>0.23499999999999999</v>
      </c>
    </row>
    <row r="472" spans="17:21" x14ac:dyDescent="0.3">
      <c r="Q472" s="77"/>
      <c r="R472" s="78"/>
      <c r="S472" s="79">
        <v>0.05</v>
      </c>
      <c r="T472" s="80">
        <v>1.1695906432748537E-2</v>
      </c>
      <c r="U472" s="79">
        <v>0.06</v>
      </c>
    </row>
    <row r="473" spans="17:21" x14ac:dyDescent="0.3">
      <c r="Q473" s="77"/>
      <c r="R473" s="78"/>
      <c r="S473" s="79">
        <v>0.02</v>
      </c>
      <c r="T473" s="80">
        <v>7.8125E-3</v>
      </c>
      <c r="U473" s="79">
        <v>0.06</v>
      </c>
    </row>
    <row r="474" spans="17:21" x14ac:dyDescent="0.3">
      <c r="Q474" s="77"/>
      <c r="R474" s="78"/>
      <c r="S474" s="79">
        <v>0.05</v>
      </c>
      <c r="T474" s="80">
        <v>1.7793594306049827E-2</v>
      </c>
      <c r="U474" s="79">
        <v>5.5E-2</v>
      </c>
    </row>
    <row r="475" spans="17:21" x14ac:dyDescent="0.3">
      <c r="Q475" s="77"/>
      <c r="R475" s="78"/>
      <c r="S475" s="79">
        <v>2.5000000000000001E-2</v>
      </c>
      <c r="T475" s="80">
        <v>1.3623978201634879E-2</v>
      </c>
      <c r="U475" s="79">
        <v>0.04</v>
      </c>
    </row>
    <row r="476" spans="17:21" x14ac:dyDescent="0.3">
      <c r="Q476" s="77"/>
      <c r="R476" s="78"/>
      <c r="S476" s="79">
        <v>5.5E-2</v>
      </c>
      <c r="T476" s="80">
        <v>5.2732502396931925E-3</v>
      </c>
      <c r="U476" s="79">
        <v>0.18</v>
      </c>
    </row>
    <row r="477" spans="17:21" x14ac:dyDescent="0.3">
      <c r="Q477" s="77"/>
      <c r="R477" s="78"/>
      <c r="S477" s="79"/>
      <c r="T477" s="80">
        <v>0</v>
      </c>
      <c r="U477" s="79"/>
    </row>
    <row r="478" spans="17:21" x14ac:dyDescent="0.3">
      <c r="Q478" s="77"/>
      <c r="R478" s="78"/>
      <c r="S478" s="79">
        <v>0.06</v>
      </c>
      <c r="T478" s="80">
        <v>1.8547140649149921E-2</v>
      </c>
      <c r="U478" s="79">
        <v>0.12</v>
      </c>
    </row>
    <row r="479" spans="17:21" x14ac:dyDescent="0.3">
      <c r="Q479" s="77"/>
      <c r="R479" s="78"/>
      <c r="S479" s="79">
        <v>0.04</v>
      </c>
      <c r="T479" s="80">
        <v>3.8572806171648993E-3</v>
      </c>
      <c r="U479" s="79">
        <v>0.155</v>
      </c>
    </row>
    <row r="480" spans="17:21" x14ac:dyDescent="0.3">
      <c r="Q480" s="77"/>
      <c r="R480" s="78">
        <v>0.20499999999999999</v>
      </c>
      <c r="S480" s="79">
        <v>0.105</v>
      </c>
      <c r="T480" s="80">
        <v>1.2499999999999999E-2</v>
      </c>
      <c r="U480" s="79">
        <v>0.13500000000000001</v>
      </c>
    </row>
    <row r="481" spans="17:21" x14ac:dyDescent="0.3">
      <c r="Q481" s="77"/>
      <c r="R481" s="79">
        <v>0.21</v>
      </c>
      <c r="S481" s="79">
        <v>8.5000000000000006E-2</v>
      </c>
      <c r="T481" s="80">
        <v>8.1184336198662846E-3</v>
      </c>
      <c r="U481" s="79">
        <v>0.155</v>
      </c>
    </row>
    <row r="482" spans="17:21" x14ac:dyDescent="0.3">
      <c r="Q482" s="77"/>
      <c r="R482" s="78">
        <v>0.28999999999999998</v>
      </c>
      <c r="S482" s="79"/>
      <c r="T482" s="80">
        <v>0</v>
      </c>
      <c r="U482" s="79"/>
    </row>
    <row r="483" spans="17:21" x14ac:dyDescent="0.3">
      <c r="Q483" s="77"/>
      <c r="R483" s="78"/>
      <c r="S483" s="79">
        <v>0.06</v>
      </c>
      <c r="T483" s="80">
        <v>4.9200492004920042E-3</v>
      </c>
      <c r="U483" s="79">
        <v>0.15</v>
      </c>
    </row>
    <row r="484" spans="17:21" x14ac:dyDescent="0.3">
      <c r="Q484" s="77"/>
      <c r="R484" s="78"/>
      <c r="S484" s="79">
        <v>0.09</v>
      </c>
      <c r="T484" s="80">
        <v>8.5348506401137971E-3</v>
      </c>
      <c r="U484" s="79"/>
    </row>
    <row r="485" spans="17:21" x14ac:dyDescent="0.3">
      <c r="Q485" s="77"/>
      <c r="R485" s="78"/>
      <c r="S485" s="79">
        <v>0.40500000000000003</v>
      </c>
      <c r="T485" s="80">
        <v>3.3292231812577067E-2</v>
      </c>
      <c r="U485" s="79"/>
    </row>
    <row r="486" spans="17:21" x14ac:dyDescent="0.3">
      <c r="Q486" s="77"/>
      <c r="R486" s="78">
        <v>0.28999999999999998</v>
      </c>
      <c r="S486" s="79">
        <v>0.03</v>
      </c>
      <c r="T486" s="80">
        <v>2.8301886792452828E-3</v>
      </c>
      <c r="U486" s="79"/>
    </row>
    <row r="487" spans="17:21" x14ac:dyDescent="0.3">
      <c r="Q487" s="77"/>
      <c r="R487" s="78"/>
      <c r="S487" s="79">
        <v>0.1</v>
      </c>
      <c r="T487" s="80">
        <v>1.5748031496062995E-2</v>
      </c>
      <c r="U487" s="79">
        <v>0.14000000000000001</v>
      </c>
    </row>
    <row r="488" spans="17:21" x14ac:dyDescent="0.3">
      <c r="Q488" s="77"/>
      <c r="R488" s="78">
        <v>0.30499999999999999</v>
      </c>
      <c r="S488" s="79"/>
      <c r="T488" s="80">
        <v>0</v>
      </c>
      <c r="U488" s="79">
        <v>9.5000000000000001E-2</v>
      </c>
    </row>
    <row r="489" spans="17:21" x14ac:dyDescent="0.3">
      <c r="Q489" s="77"/>
      <c r="R489" s="78"/>
      <c r="S489" s="79"/>
      <c r="T489" s="80">
        <v>0</v>
      </c>
      <c r="U489" s="79"/>
    </row>
    <row r="490" spans="17:21" x14ac:dyDescent="0.3">
      <c r="Q490" s="77"/>
      <c r="R490" s="78"/>
      <c r="S490" s="79"/>
      <c r="T490" s="80">
        <v>0</v>
      </c>
      <c r="U490" s="79"/>
    </row>
    <row r="491" spans="17:21" x14ac:dyDescent="0.3">
      <c r="Q491" s="77"/>
      <c r="R491" s="78"/>
      <c r="S491" s="79">
        <v>0.11</v>
      </c>
      <c r="T491" s="80">
        <v>9.0609555189456337E-3</v>
      </c>
      <c r="U491" s="79">
        <v>0.48</v>
      </c>
    </row>
    <row r="492" spans="17:21" x14ac:dyDescent="0.3">
      <c r="Q492" s="77"/>
      <c r="R492" s="78"/>
      <c r="S492" s="79">
        <v>6.5000000000000002E-2</v>
      </c>
      <c r="T492" s="80">
        <v>5.3017944535073414E-3</v>
      </c>
      <c r="U492" s="79"/>
    </row>
    <row r="493" spans="17:21" x14ac:dyDescent="0.3">
      <c r="Q493" s="77"/>
      <c r="R493" s="78"/>
      <c r="S493" s="79">
        <v>0.09</v>
      </c>
      <c r="T493" s="80">
        <v>7.4626865671641781E-3</v>
      </c>
      <c r="U493" s="79"/>
    </row>
    <row r="494" spans="17:21" x14ac:dyDescent="0.3">
      <c r="Q494" s="77"/>
      <c r="R494" s="78"/>
      <c r="S494" s="79">
        <v>7.0000000000000007E-2</v>
      </c>
      <c r="T494" s="80">
        <v>5.7827344072697235E-3</v>
      </c>
      <c r="U494" s="79"/>
    </row>
    <row r="495" spans="17:21" x14ac:dyDescent="0.3">
      <c r="Q495" s="77"/>
      <c r="R495" s="78"/>
      <c r="S495" s="79">
        <v>3.5000000000000003E-2</v>
      </c>
      <c r="T495" s="80">
        <v>2.9362416107382551E-3</v>
      </c>
      <c r="U495" s="79"/>
    </row>
    <row r="496" spans="17:21" x14ac:dyDescent="0.3">
      <c r="Q496" s="77"/>
      <c r="R496" s="78"/>
      <c r="S496" s="79">
        <v>0.02</v>
      </c>
      <c r="T496" s="80">
        <v>3.3670033670033669E-3</v>
      </c>
      <c r="U496" s="79"/>
    </row>
    <row r="497" spans="17:21" x14ac:dyDescent="0.3">
      <c r="Q497" s="77"/>
      <c r="R497" s="78"/>
      <c r="S497" s="79">
        <v>2.5000000000000001E-2</v>
      </c>
      <c r="T497" s="80">
        <v>2.0466639377814165E-3</v>
      </c>
      <c r="U497" s="79"/>
    </row>
    <row r="498" spans="17:21" x14ac:dyDescent="0.3">
      <c r="Q498" s="77"/>
      <c r="R498" s="78"/>
      <c r="S498" s="79">
        <v>6.5000000000000002E-2</v>
      </c>
      <c r="T498" s="80">
        <v>5.321326238231683E-3</v>
      </c>
      <c r="U498" s="79"/>
    </row>
    <row r="499" spans="17:21" x14ac:dyDescent="0.3">
      <c r="Q499" s="77"/>
      <c r="R499" s="78"/>
      <c r="S499" s="79">
        <v>0.04</v>
      </c>
      <c r="T499" s="80">
        <v>3.3444816053511705E-3</v>
      </c>
      <c r="U499" s="79"/>
    </row>
    <row r="500" spans="17:21" x14ac:dyDescent="0.3">
      <c r="Q500" s="77"/>
      <c r="R500" s="78"/>
      <c r="S500" s="79">
        <v>0.105</v>
      </c>
      <c r="T500" s="80">
        <v>1.0009532888465204E-2</v>
      </c>
      <c r="U500" s="79">
        <v>0.32500000000000001</v>
      </c>
    </row>
    <row r="501" spans="17:21" x14ac:dyDescent="0.3">
      <c r="Q501" s="77"/>
      <c r="R501" s="78"/>
      <c r="S501" s="79">
        <v>0.21</v>
      </c>
      <c r="T501" s="80">
        <v>1.7038539553752535E-2</v>
      </c>
      <c r="U501" s="79"/>
    </row>
    <row r="502" spans="17:21" x14ac:dyDescent="0.3">
      <c r="Q502" s="77"/>
      <c r="R502" s="78"/>
      <c r="S502" s="79">
        <v>7.0000000000000007E-2</v>
      </c>
      <c r="T502" s="80">
        <v>5.7189542483660136E-3</v>
      </c>
      <c r="U502" s="79"/>
    </row>
    <row r="503" spans="17:21" x14ac:dyDescent="0.3">
      <c r="Q503" s="77"/>
      <c r="R503" s="78"/>
      <c r="S503" s="79">
        <v>8.5000000000000006E-2</v>
      </c>
      <c r="T503" s="80">
        <v>6.9901315789473685E-3</v>
      </c>
      <c r="U503" s="79"/>
    </row>
    <row r="504" spans="17:21" x14ac:dyDescent="0.3">
      <c r="Q504" s="77"/>
      <c r="R504" s="78"/>
      <c r="S504" s="79">
        <v>0.16</v>
      </c>
      <c r="T504" s="80">
        <v>1.2981744421906695E-2</v>
      </c>
      <c r="U504" s="79"/>
    </row>
    <row r="505" spans="17:21" x14ac:dyDescent="0.3">
      <c r="Q505" s="77"/>
      <c r="R505" s="78"/>
      <c r="S505" s="79">
        <v>0.105</v>
      </c>
      <c r="T505" s="80">
        <v>8.6206896551724137E-3</v>
      </c>
      <c r="U505" s="79"/>
    </row>
    <row r="506" spans="17:21" x14ac:dyDescent="0.3">
      <c r="Q506" s="77"/>
      <c r="R506" s="78"/>
      <c r="S506" s="79">
        <v>0.155</v>
      </c>
      <c r="T506" s="80">
        <v>1.6639828234031134E-2</v>
      </c>
      <c r="U506" s="79"/>
    </row>
    <row r="507" spans="17:21" x14ac:dyDescent="0.3">
      <c r="Q507" s="77"/>
      <c r="R507" s="78">
        <v>0.23499999999999999</v>
      </c>
      <c r="S507" s="79">
        <v>0.06</v>
      </c>
      <c r="T507" s="80">
        <v>5.7361376673040147E-3</v>
      </c>
      <c r="U507" s="79"/>
    </row>
    <row r="508" spans="17:21" x14ac:dyDescent="0.3">
      <c r="Q508" s="77"/>
      <c r="R508" s="78"/>
      <c r="S508" s="79">
        <v>0.08</v>
      </c>
      <c r="T508" s="80">
        <v>8.6160473882606354E-3</v>
      </c>
      <c r="U508" s="79"/>
    </row>
    <row r="509" spans="17:21" x14ac:dyDescent="0.3">
      <c r="Q509" s="77"/>
      <c r="R509" s="78"/>
      <c r="S509" s="79">
        <v>0.02</v>
      </c>
      <c r="T509" s="80">
        <v>1.6576875259013677E-3</v>
      </c>
      <c r="U509" s="79"/>
    </row>
    <row r="510" spans="17:21" x14ac:dyDescent="0.3">
      <c r="Q510" s="77"/>
      <c r="R510" s="78"/>
      <c r="S510" s="79">
        <v>0.1</v>
      </c>
      <c r="T510" s="80">
        <v>1.532567049808429E-2</v>
      </c>
      <c r="U510" s="79">
        <v>0.20499999999999999</v>
      </c>
    </row>
    <row r="511" spans="17:21" x14ac:dyDescent="0.3">
      <c r="Q511" s="77"/>
      <c r="R511" s="78"/>
      <c r="S511" s="79">
        <v>0.03</v>
      </c>
      <c r="T511" s="80">
        <v>4.8192771084337354E-3</v>
      </c>
      <c r="U511" s="79">
        <v>0.08</v>
      </c>
    </row>
    <row r="512" spans="17:21" x14ac:dyDescent="0.3">
      <c r="Q512" s="77"/>
      <c r="R512" s="78"/>
      <c r="S512" s="79">
        <v>0.12</v>
      </c>
      <c r="T512" s="80">
        <v>9.9833610648918467E-3</v>
      </c>
      <c r="U512" s="79"/>
    </row>
    <row r="513" spans="17:21" x14ac:dyDescent="0.3">
      <c r="Q513" s="77"/>
      <c r="R513" s="78"/>
      <c r="S513" s="79">
        <v>0.15</v>
      </c>
      <c r="T513" s="80">
        <v>1.2494793835901706E-2</v>
      </c>
      <c r="U513" s="79"/>
    </row>
    <row r="514" spans="17:21" x14ac:dyDescent="0.3">
      <c r="Q514" s="77"/>
      <c r="R514" s="78"/>
      <c r="S514" s="79">
        <v>2.5000000000000001E-2</v>
      </c>
      <c r="T514" s="80">
        <v>2.0644095788604462E-3</v>
      </c>
      <c r="U514" s="79"/>
    </row>
    <row r="515" spans="17:21" x14ac:dyDescent="0.3">
      <c r="Q515" s="77"/>
      <c r="R515" s="78"/>
      <c r="S515" s="79">
        <v>0.18</v>
      </c>
      <c r="T515" s="80">
        <v>1.4723926380368098E-2</v>
      </c>
      <c r="U515" s="79"/>
    </row>
    <row r="516" spans="17:21" x14ac:dyDescent="0.3">
      <c r="Q516" s="77"/>
      <c r="R516" s="78"/>
      <c r="S516" s="79">
        <v>2.5000000000000001E-2</v>
      </c>
      <c r="T516" s="80">
        <v>4.6425255338904368E-3</v>
      </c>
      <c r="U516" s="79"/>
    </row>
    <row r="517" spans="17:21" x14ac:dyDescent="0.3">
      <c r="Q517" s="77"/>
      <c r="R517" s="78"/>
      <c r="S517" s="79">
        <v>0.09</v>
      </c>
      <c r="T517" s="80">
        <v>1.6981132075471698E-2</v>
      </c>
      <c r="U517" s="79"/>
    </row>
    <row r="518" spans="17:21" x14ac:dyDescent="0.3">
      <c r="Q518" s="77"/>
      <c r="R518" s="78"/>
      <c r="S518" s="79">
        <v>0.01</v>
      </c>
      <c r="T518" s="80">
        <v>8.110300081103001E-4</v>
      </c>
      <c r="U518" s="79"/>
    </row>
    <row r="519" spans="17:21" x14ac:dyDescent="0.3">
      <c r="Q519" s="77"/>
      <c r="R519" s="78">
        <v>0.18</v>
      </c>
      <c r="S519" s="79">
        <v>0.03</v>
      </c>
      <c r="T519" s="80">
        <v>2.4660912453760789E-3</v>
      </c>
      <c r="U519" s="79">
        <v>0.22</v>
      </c>
    </row>
    <row r="520" spans="17:21" x14ac:dyDescent="0.3">
      <c r="Q520" s="77"/>
      <c r="R520" s="78"/>
      <c r="S520" s="79">
        <v>0.08</v>
      </c>
      <c r="T520" s="80">
        <v>6.5979381443298972E-3</v>
      </c>
      <c r="U520" s="79">
        <v>0.18</v>
      </c>
    </row>
    <row r="521" spans="17:21" x14ac:dyDescent="0.3">
      <c r="Q521" s="77"/>
      <c r="R521" s="78"/>
      <c r="S521" s="79">
        <v>7.0000000000000007E-2</v>
      </c>
      <c r="T521" s="80">
        <v>6.638217164532955E-3</v>
      </c>
      <c r="U521" s="79">
        <v>0.255</v>
      </c>
    </row>
    <row r="522" spans="17:21" x14ac:dyDescent="0.3">
      <c r="Q522" s="77"/>
      <c r="R522" s="78"/>
      <c r="S522" s="79">
        <v>0.08</v>
      </c>
      <c r="T522" s="80">
        <v>6.5816536404771702E-3</v>
      </c>
      <c r="U522" s="79">
        <v>0.36499999999999999</v>
      </c>
    </row>
    <row r="523" spans="17:21" x14ac:dyDescent="0.3">
      <c r="Q523" s="77"/>
      <c r="R523" s="78"/>
      <c r="S523" s="79">
        <v>3.5000000000000003E-2</v>
      </c>
      <c r="T523" s="80">
        <v>9.0322580645161299E-3</v>
      </c>
      <c r="U523" s="79">
        <v>0.1</v>
      </c>
    </row>
    <row r="524" spans="17:21" x14ac:dyDescent="0.3">
      <c r="Q524" s="77"/>
      <c r="R524" s="78">
        <v>0.13500000000000001</v>
      </c>
      <c r="S524" s="79">
        <v>7.4999999999999997E-2</v>
      </c>
      <c r="T524" s="80">
        <v>6.2009094667217855E-3</v>
      </c>
      <c r="U524" s="79">
        <v>0.1</v>
      </c>
    </row>
    <row r="525" spans="17:21" x14ac:dyDescent="0.3">
      <c r="Q525" s="77"/>
      <c r="R525" s="78"/>
      <c r="S525" s="79">
        <v>0.125</v>
      </c>
      <c r="T525" s="80">
        <v>1.1938872970391595E-2</v>
      </c>
      <c r="U525" s="79"/>
    </row>
    <row r="526" spans="17:21" x14ac:dyDescent="0.3">
      <c r="Q526" s="77"/>
      <c r="R526" s="78"/>
      <c r="S526" s="79">
        <v>0.13</v>
      </c>
      <c r="T526" s="80">
        <v>1.2524084778420038E-2</v>
      </c>
      <c r="U526" s="79"/>
    </row>
    <row r="527" spans="17:21" x14ac:dyDescent="0.3">
      <c r="Q527" s="77"/>
      <c r="R527" s="78"/>
      <c r="S527" s="79">
        <v>6.5000000000000002E-2</v>
      </c>
      <c r="T527" s="80">
        <v>6.1465721040189127E-3</v>
      </c>
      <c r="U527" s="79"/>
    </row>
    <row r="528" spans="17:21" x14ac:dyDescent="0.3">
      <c r="Q528" s="77"/>
      <c r="R528" s="78"/>
      <c r="S528" s="79">
        <v>0.115</v>
      </c>
      <c r="T528" s="80">
        <v>9.4108019639934527E-3</v>
      </c>
      <c r="U528" s="79"/>
    </row>
    <row r="529" spans="17:21" x14ac:dyDescent="0.3">
      <c r="Q529" s="77"/>
      <c r="R529" s="78">
        <v>0.19500000000000001</v>
      </c>
      <c r="S529" s="79">
        <v>0.02</v>
      </c>
      <c r="T529" s="80">
        <v>1.6286644951140066E-3</v>
      </c>
      <c r="U529" s="79"/>
    </row>
    <row r="530" spans="17:21" x14ac:dyDescent="0.3">
      <c r="Q530" s="77"/>
      <c r="R530" s="78"/>
      <c r="S530" s="79">
        <v>0.12</v>
      </c>
      <c r="T530" s="80">
        <v>1.1374407582938388E-2</v>
      </c>
      <c r="U530" s="79"/>
    </row>
    <row r="531" spans="17:21" x14ac:dyDescent="0.3">
      <c r="Q531" s="77"/>
      <c r="R531" s="78"/>
      <c r="S531" s="79">
        <v>0.04</v>
      </c>
      <c r="T531" s="80">
        <v>3.2813781788351109E-3</v>
      </c>
      <c r="U531" s="79"/>
    </row>
    <row r="532" spans="17:21" x14ac:dyDescent="0.3">
      <c r="Q532" s="77"/>
      <c r="R532" s="78"/>
      <c r="S532" s="79">
        <v>6.5000000000000002E-2</v>
      </c>
      <c r="T532" s="80">
        <v>1.6069221260815822E-2</v>
      </c>
      <c r="U532" s="79"/>
    </row>
    <row r="533" spans="17:21" x14ac:dyDescent="0.3">
      <c r="Q533" s="77"/>
      <c r="R533" s="78">
        <v>0.15</v>
      </c>
      <c r="S533" s="79"/>
      <c r="T533" s="80">
        <v>0</v>
      </c>
      <c r="U533" s="79"/>
    </row>
    <row r="534" spans="17:21" x14ac:dyDescent="0.3">
      <c r="Q534" s="77"/>
      <c r="R534" s="78"/>
      <c r="S534" s="79">
        <v>4.4999999999999998E-2</v>
      </c>
      <c r="T534" s="80">
        <v>4.2134831460674156E-3</v>
      </c>
      <c r="U534" s="79"/>
    </row>
    <row r="535" spans="17:21" x14ac:dyDescent="0.3">
      <c r="Q535" s="77"/>
      <c r="R535" s="78"/>
      <c r="S535" s="79">
        <v>5.5E-2</v>
      </c>
      <c r="T535" s="80">
        <v>4.5118949958982777E-3</v>
      </c>
      <c r="U535" s="79">
        <v>0.19500000000000001</v>
      </c>
    </row>
    <row r="536" spans="17:21" x14ac:dyDescent="0.3">
      <c r="Q536" s="77"/>
      <c r="R536" s="78"/>
      <c r="S536" s="79">
        <v>1.4999999999999999E-2</v>
      </c>
      <c r="T536" s="80">
        <v>1.4191106906338694E-3</v>
      </c>
      <c r="U536" s="79"/>
    </row>
    <row r="537" spans="17:21" x14ac:dyDescent="0.3">
      <c r="Q537" s="77"/>
      <c r="R537" s="78"/>
      <c r="S537" s="79">
        <v>0.01</v>
      </c>
      <c r="T537" s="80">
        <v>9.6200096200096204E-4</v>
      </c>
      <c r="U537" s="79"/>
    </row>
    <row r="538" spans="17:21" x14ac:dyDescent="0.3">
      <c r="Q538" s="77"/>
      <c r="R538" s="78"/>
      <c r="S538" s="79">
        <v>0.06</v>
      </c>
      <c r="T538" s="80">
        <v>9.8765432098765413E-3</v>
      </c>
      <c r="U538" s="79">
        <v>0.09</v>
      </c>
    </row>
    <row r="539" spans="17:21" x14ac:dyDescent="0.3">
      <c r="Q539" s="77"/>
      <c r="R539" s="78"/>
      <c r="S539" s="79">
        <v>0.125</v>
      </c>
      <c r="T539" s="80">
        <v>1.0245901639344263E-2</v>
      </c>
      <c r="U539" s="79"/>
    </row>
    <row r="540" spans="17:21" x14ac:dyDescent="0.3">
      <c r="Q540" s="77"/>
      <c r="R540" s="78"/>
      <c r="S540" s="79">
        <v>0.03</v>
      </c>
      <c r="T540" s="80">
        <v>2.4459845087647777E-3</v>
      </c>
      <c r="U540" s="79"/>
    </row>
    <row r="541" spans="17:21" x14ac:dyDescent="0.3">
      <c r="Q541" s="77"/>
      <c r="R541" s="78"/>
      <c r="S541" s="79">
        <v>3.5000000000000003E-2</v>
      </c>
      <c r="T541" s="80">
        <v>6.6539923954372623E-2</v>
      </c>
      <c r="U541" s="79"/>
    </row>
    <row r="542" spans="17:21" x14ac:dyDescent="0.3">
      <c r="Q542" s="77"/>
      <c r="R542" s="78"/>
      <c r="S542" s="79">
        <v>0.01</v>
      </c>
      <c r="T542" s="80">
        <v>8.1766148814390845E-4</v>
      </c>
      <c r="U542" s="79"/>
    </row>
    <row r="543" spans="17:21" x14ac:dyDescent="0.3">
      <c r="Q543" s="77"/>
      <c r="R543" s="78"/>
      <c r="S543" s="79">
        <v>0.04</v>
      </c>
      <c r="T543" s="80">
        <v>3.8684719535783366E-3</v>
      </c>
      <c r="U543" s="79">
        <v>0.17499999999999999</v>
      </c>
    </row>
    <row r="544" spans="17:21" x14ac:dyDescent="0.3">
      <c r="Q544" s="77"/>
      <c r="R544" s="78"/>
      <c r="S544" s="79"/>
      <c r="T544" s="80">
        <v>0</v>
      </c>
      <c r="U544" s="79"/>
    </row>
    <row r="545" spans="17:21" x14ac:dyDescent="0.3">
      <c r="Q545" s="77"/>
      <c r="R545" s="78"/>
      <c r="S545" s="79">
        <v>8.5000000000000006E-2</v>
      </c>
      <c r="T545" s="80">
        <v>7.4074074074074086E-3</v>
      </c>
      <c r="U545" s="79">
        <v>0.2</v>
      </c>
    </row>
    <row r="546" spans="17:21" x14ac:dyDescent="0.3">
      <c r="Q546" s="77"/>
      <c r="R546" s="78"/>
      <c r="S546" s="79"/>
      <c r="T546" s="80">
        <v>0</v>
      </c>
      <c r="U546" s="79"/>
    </row>
    <row r="547" spans="17:21" x14ac:dyDescent="0.3">
      <c r="Q547" s="77"/>
      <c r="R547" s="78"/>
      <c r="S547" s="79">
        <v>8.5000000000000006E-2</v>
      </c>
      <c r="T547" s="80">
        <v>2.2106631989596889E-2</v>
      </c>
      <c r="U547" s="79">
        <v>0.16500000000000001</v>
      </c>
    </row>
    <row r="548" spans="17:21" x14ac:dyDescent="0.3">
      <c r="Q548" s="77"/>
      <c r="R548" s="78"/>
      <c r="S548" s="79">
        <v>0.11</v>
      </c>
      <c r="T548" s="80">
        <v>9.0200902009020083E-3</v>
      </c>
      <c r="U548" s="79">
        <v>0.35</v>
      </c>
    </row>
    <row r="549" spans="17:21" x14ac:dyDescent="0.3">
      <c r="Q549" s="77"/>
      <c r="R549" s="78"/>
      <c r="S549" s="79"/>
      <c r="T549" s="80">
        <v>0</v>
      </c>
      <c r="U549" s="79">
        <v>0.49499999999999922</v>
      </c>
    </row>
    <row r="550" spans="17:21" x14ac:dyDescent="0.3">
      <c r="Q550" s="77"/>
      <c r="R550" s="66"/>
      <c r="S550" s="78">
        <v>0.20600000000000002</v>
      </c>
      <c r="T550" s="80">
        <v>3.5547886108714413E-2</v>
      </c>
      <c r="U550" s="79"/>
    </row>
    <row r="551" spans="17:21" x14ac:dyDescent="0.3">
      <c r="Q551" s="77"/>
      <c r="R551" s="78"/>
      <c r="S551" s="79">
        <v>0.05</v>
      </c>
      <c r="T551" s="80">
        <v>4.7984644913627644E-3</v>
      </c>
      <c r="U551" s="79">
        <v>0.25</v>
      </c>
    </row>
    <row r="552" spans="17:21" x14ac:dyDescent="0.3">
      <c r="Q552" s="77"/>
      <c r="R552" s="78"/>
      <c r="S552" s="79"/>
      <c r="T552" s="80">
        <v>0</v>
      </c>
      <c r="U552" s="79"/>
    </row>
    <row r="553" spans="17:21" x14ac:dyDescent="0.3">
      <c r="Q553" s="77"/>
      <c r="R553" s="78"/>
      <c r="S553" s="79">
        <v>0.04</v>
      </c>
      <c r="T553" s="80">
        <v>9.8643649815043141E-3</v>
      </c>
      <c r="U553" s="79">
        <v>0.22</v>
      </c>
    </row>
    <row r="554" spans="17:21" x14ac:dyDescent="0.3">
      <c r="Q554" s="77"/>
      <c r="R554" s="78"/>
      <c r="S554" s="79">
        <v>0.03</v>
      </c>
      <c r="T554" s="80">
        <v>4.9586776859504134E-2</v>
      </c>
      <c r="U554" s="79"/>
    </row>
    <row r="555" spans="17:21" x14ac:dyDescent="0.3">
      <c r="Q555" s="77"/>
      <c r="R555" s="78"/>
      <c r="S555" s="79">
        <v>0.05</v>
      </c>
      <c r="T555" s="80">
        <v>4.180602006688963E-3</v>
      </c>
      <c r="U555" s="79">
        <v>0.375</v>
      </c>
    </row>
    <row r="556" spans="17:21" x14ac:dyDescent="0.3">
      <c r="Q556" s="77"/>
      <c r="R556" s="78"/>
      <c r="S556" s="79">
        <v>0.05</v>
      </c>
      <c r="T556" s="80">
        <v>3.9789909279006842E-3</v>
      </c>
      <c r="U556" s="79"/>
    </row>
    <row r="557" spans="17:21" x14ac:dyDescent="0.3">
      <c r="Q557" s="77"/>
      <c r="R557" s="78"/>
      <c r="S557" s="79"/>
      <c r="T557" s="80">
        <v>0</v>
      </c>
      <c r="U557" s="79">
        <v>1.4E-2</v>
      </c>
    </row>
    <row r="558" spans="17:21" x14ac:dyDescent="0.3">
      <c r="Q558" s="77"/>
      <c r="R558" s="78"/>
      <c r="S558" s="79">
        <v>0.03</v>
      </c>
      <c r="T558" s="80">
        <v>2.4656858716199555E-3</v>
      </c>
      <c r="U558" s="79">
        <v>0.39</v>
      </c>
    </row>
    <row r="559" spans="17:21" x14ac:dyDescent="0.3">
      <c r="Q559" s="77"/>
      <c r="R559" s="78"/>
      <c r="S559" s="79"/>
      <c r="T559" s="80">
        <v>0</v>
      </c>
      <c r="U559" s="79"/>
    </row>
    <row r="560" spans="17:21" x14ac:dyDescent="0.3">
      <c r="Q560" s="77"/>
      <c r="R560" s="78"/>
      <c r="S560" s="79">
        <v>0.1</v>
      </c>
      <c r="T560" s="80">
        <v>0.19607843137254902</v>
      </c>
      <c r="U560" s="79"/>
    </row>
    <row r="561" spans="17:21" x14ac:dyDescent="0.3">
      <c r="Q561" s="77"/>
      <c r="R561" s="78"/>
      <c r="S561" s="79"/>
      <c r="T561" s="80">
        <v>0</v>
      </c>
      <c r="U561" s="79"/>
    </row>
    <row r="562" spans="17:21" x14ac:dyDescent="0.3">
      <c r="Q562" s="77"/>
      <c r="R562" s="78"/>
      <c r="S562" s="79">
        <v>0.06</v>
      </c>
      <c r="T562" s="80">
        <v>3.2967032967032961E-2</v>
      </c>
      <c r="U562" s="79">
        <v>0.06</v>
      </c>
    </row>
    <row r="563" spans="17:21" x14ac:dyDescent="0.3">
      <c r="Q563" s="77"/>
      <c r="R563" s="78"/>
      <c r="S563" s="79">
        <v>5.0000000000000001E-3</v>
      </c>
      <c r="T563" s="80">
        <v>9.0909090909090905E-3</v>
      </c>
      <c r="U563" s="79"/>
    </row>
    <row r="564" spans="17:21" x14ac:dyDescent="0.3">
      <c r="Q564" s="77"/>
      <c r="R564" s="78"/>
      <c r="S564" s="79">
        <v>8.5000000000000006E-2</v>
      </c>
      <c r="T564" s="80">
        <v>0.1504424778761061</v>
      </c>
      <c r="U564" s="79"/>
    </row>
    <row r="565" spans="17:21" x14ac:dyDescent="0.3">
      <c r="Q565" s="77"/>
      <c r="R565" s="78"/>
      <c r="S565" s="79"/>
      <c r="T565" s="80">
        <v>0</v>
      </c>
      <c r="U565" s="79"/>
    </row>
    <row r="566" spans="17:21" x14ac:dyDescent="0.3">
      <c r="Q566" s="77"/>
      <c r="R566" s="78"/>
      <c r="S566" s="79">
        <v>0.13</v>
      </c>
      <c r="T566" s="80">
        <v>1.2493993272465162E-2</v>
      </c>
      <c r="U566" s="79"/>
    </row>
    <row r="567" spans="17:21" x14ac:dyDescent="0.3">
      <c r="Q567" s="77"/>
      <c r="R567" s="78"/>
      <c r="S567" s="79">
        <v>5.5E-2</v>
      </c>
      <c r="T567" s="80">
        <v>5.1886792452830195E-3</v>
      </c>
      <c r="U567" s="79">
        <v>0.19500000000000001</v>
      </c>
    </row>
    <row r="568" spans="17:21" x14ac:dyDescent="0.3">
      <c r="Q568" s="77"/>
      <c r="R568" s="78"/>
      <c r="S568" s="79">
        <v>0.09</v>
      </c>
      <c r="T568" s="80">
        <v>2.0316027088036117E-2</v>
      </c>
      <c r="U568" s="79">
        <v>4.4999999999999998E-2</v>
      </c>
    </row>
    <row r="569" spans="17:21" x14ac:dyDescent="0.3">
      <c r="Q569" s="77"/>
      <c r="R569" s="78"/>
      <c r="S569" s="79">
        <v>9.5000000000000001E-2</v>
      </c>
      <c r="T569" s="80">
        <v>1.8518518518518517E-2</v>
      </c>
      <c r="U569" s="79">
        <v>7.0000000000000007E-2</v>
      </c>
    </row>
    <row r="570" spans="17:21" x14ac:dyDescent="0.3">
      <c r="Q570" s="77"/>
      <c r="R570" s="78"/>
      <c r="S570" s="79">
        <v>0.04</v>
      </c>
      <c r="T570" s="80">
        <v>7.1237756010685662E-3</v>
      </c>
      <c r="U570" s="79">
        <v>0.05</v>
      </c>
    </row>
    <row r="571" spans="17:21" x14ac:dyDescent="0.3">
      <c r="Q571" s="77"/>
      <c r="R571" s="78"/>
      <c r="S571" s="79">
        <v>9.5000000000000001E-2</v>
      </c>
      <c r="T571" s="80">
        <v>9.017560512577124E-3</v>
      </c>
      <c r="U571" s="79">
        <v>0.2</v>
      </c>
    </row>
    <row r="572" spans="17:21" x14ac:dyDescent="0.3">
      <c r="Q572" s="77"/>
      <c r="R572" s="78"/>
      <c r="S572" s="79">
        <v>8.5000000000000006E-2</v>
      </c>
      <c r="T572" s="80">
        <v>8.126195028680689E-3</v>
      </c>
      <c r="U572" s="79">
        <v>0.2</v>
      </c>
    </row>
    <row r="573" spans="17:21" x14ac:dyDescent="0.3">
      <c r="Q573" s="77"/>
      <c r="R573" s="78"/>
      <c r="S573" s="79">
        <v>3.5000000000000003E-2</v>
      </c>
      <c r="T573" s="80">
        <v>3.3206831119544596E-3</v>
      </c>
      <c r="U573" s="79">
        <v>0.18</v>
      </c>
    </row>
    <row r="574" spans="17:21" x14ac:dyDescent="0.3">
      <c r="Q574" s="77"/>
      <c r="R574" s="78"/>
      <c r="S574" s="79">
        <v>4.4999999999999998E-2</v>
      </c>
      <c r="T574" s="80">
        <v>4.2492917847025491E-3</v>
      </c>
      <c r="U574" s="79">
        <v>0.25</v>
      </c>
    </row>
    <row r="575" spans="17:21" x14ac:dyDescent="0.3">
      <c r="Q575" s="77"/>
      <c r="R575" s="78"/>
      <c r="S575" s="79">
        <v>6.5000000000000002E-2</v>
      </c>
      <c r="T575" s="80">
        <v>9.4752186588921289E-3</v>
      </c>
      <c r="U575" s="79">
        <v>0.14000000000000001</v>
      </c>
    </row>
    <row r="576" spans="17:21" x14ac:dyDescent="0.3">
      <c r="Q576" s="77"/>
      <c r="R576" s="78"/>
      <c r="S576" s="79">
        <v>0.06</v>
      </c>
      <c r="T576" s="80">
        <v>5.7251908396946556E-3</v>
      </c>
      <c r="U576" s="79">
        <v>0.25</v>
      </c>
    </row>
    <row r="577" spans="17:21" x14ac:dyDescent="0.3">
      <c r="Q577" s="77"/>
      <c r="R577" s="78"/>
      <c r="S577" s="79">
        <v>6.5000000000000002E-2</v>
      </c>
      <c r="T577" s="80">
        <v>5.4031587697423115E-3</v>
      </c>
      <c r="U577" s="79"/>
    </row>
    <row r="578" spans="17:21" x14ac:dyDescent="0.3">
      <c r="Q578" s="77"/>
      <c r="R578" s="78"/>
      <c r="S578" s="79">
        <v>1.4999999999999999E-2</v>
      </c>
      <c r="T578" s="80">
        <v>2.8929604628736738E-3</v>
      </c>
      <c r="U578" s="79">
        <v>0.15</v>
      </c>
    </row>
    <row r="579" spans="17:21" x14ac:dyDescent="0.3">
      <c r="Q579" s="77"/>
      <c r="R579" s="78"/>
      <c r="S579" s="79">
        <v>9.5000000000000001E-2</v>
      </c>
      <c r="T579" s="80">
        <v>8.451957295373666E-3</v>
      </c>
      <c r="U579" s="79"/>
    </row>
    <row r="580" spans="17:21" x14ac:dyDescent="0.3">
      <c r="Q580" s="77"/>
      <c r="R580" s="78"/>
      <c r="S580" s="79"/>
      <c r="T580" s="80" t="e">
        <v>#DIV/0!</v>
      </c>
      <c r="U580" s="79"/>
    </row>
    <row r="581" spans="17:21" x14ac:dyDescent="0.3">
      <c r="Q581" s="77"/>
      <c r="R581" s="78"/>
      <c r="S581" s="79">
        <v>1.4999999999999999E-2</v>
      </c>
      <c r="T581" s="80">
        <v>2.9880478087649402E-3</v>
      </c>
      <c r="U581" s="79"/>
    </row>
    <row r="582" spans="17:21" x14ac:dyDescent="0.3">
      <c r="Q582" s="77"/>
      <c r="R582" s="78"/>
      <c r="S582" s="79">
        <v>0.04</v>
      </c>
      <c r="T582" s="80">
        <v>3.8131553860819827E-3</v>
      </c>
      <c r="U582" s="79"/>
    </row>
    <row r="583" spans="17:21" x14ac:dyDescent="0.3">
      <c r="Q583" s="77"/>
      <c r="R583" s="78"/>
      <c r="S583" s="79">
        <v>2.5000000000000001E-2</v>
      </c>
      <c r="T583" s="80">
        <v>2.0275750202757505E-3</v>
      </c>
      <c r="U583" s="79"/>
    </row>
    <row r="584" spans="17:21" x14ac:dyDescent="0.3">
      <c r="Q584" s="77"/>
      <c r="R584" s="78"/>
      <c r="S584" s="79">
        <v>0.06</v>
      </c>
      <c r="T584" s="80">
        <v>4.944375772558714E-3</v>
      </c>
      <c r="U584" s="79"/>
    </row>
    <row r="585" spans="17:21" x14ac:dyDescent="0.3">
      <c r="Q585" s="77"/>
      <c r="R585" s="78"/>
      <c r="S585" s="79"/>
      <c r="T585" s="80">
        <v>0</v>
      </c>
      <c r="U585" s="79"/>
    </row>
    <row r="586" spans="17:21" x14ac:dyDescent="0.3">
      <c r="Q586" s="77"/>
      <c r="R586" s="78"/>
      <c r="S586" s="79">
        <v>0.06</v>
      </c>
      <c r="T586" s="80">
        <v>5.0483803113167856E-3</v>
      </c>
      <c r="U586" s="79"/>
    </row>
    <row r="587" spans="17:21" x14ac:dyDescent="0.3">
      <c r="Q587" s="77"/>
      <c r="R587" s="78"/>
      <c r="S587" s="79"/>
      <c r="T587" s="80">
        <v>0</v>
      </c>
      <c r="U587" s="79"/>
    </row>
  </sheetData>
  <sheetProtection selectLockedCells="1" selectUnlockedCells="1"/>
  <autoFilter ref="B3:P240" xr:uid="{00000000-0009-0000-0000-000006000000}">
    <sortState xmlns:xlrd2="http://schemas.microsoft.com/office/spreadsheetml/2017/richdata2" ref="B4:P241">
      <sortCondition ref="B3:B241"/>
    </sortState>
  </autoFilter>
  <mergeCells count="2">
    <mergeCell ref="I434:I435"/>
    <mergeCell ref="J434:K435"/>
  </mergeCells>
  <pageMargins left="0.7" right="0.12" top="0.3" bottom="0.12" header="0.3" footer="0.3"/>
  <pageSetup paperSize="9" scale="49" fitToHeight="0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380F-8E32-472F-9277-AB6FB1B50D55}">
  <sheetPr>
    <tabColor rgb="FFFFC000"/>
    <pageSetUpPr fitToPage="1"/>
  </sheetPr>
  <dimension ref="B2:V52"/>
  <sheetViews>
    <sheetView showGridLines="0" zoomScale="60" zoomScaleNormal="60" workbookViewId="0">
      <selection activeCell="D5" sqref="D5"/>
    </sheetView>
  </sheetViews>
  <sheetFormatPr defaultRowHeight="14.4" x14ac:dyDescent="0.3"/>
  <cols>
    <col min="1" max="1" width="2.6640625" customWidth="1"/>
    <col min="3" max="3" width="14" customWidth="1"/>
    <col min="4" max="4" width="14.21875" bestFit="1" customWidth="1"/>
    <col min="5" max="5" width="12.77734375" customWidth="1"/>
    <col min="6" max="6" width="14" bestFit="1" customWidth="1"/>
    <col min="7" max="7" width="13.6640625" bestFit="1" customWidth="1"/>
    <col min="8" max="12" width="9.6640625" customWidth="1"/>
    <col min="13" max="13" width="10.77734375" customWidth="1"/>
    <col min="14" max="14" width="13.5546875" style="82" customWidth="1"/>
    <col min="15" max="15" width="14.33203125" style="82" customWidth="1"/>
    <col min="16" max="16" width="13.44140625" customWidth="1"/>
    <col min="17" max="17" width="14.6640625" customWidth="1"/>
    <col min="18" max="18" width="25.5546875" customWidth="1"/>
  </cols>
  <sheetData>
    <row r="2" spans="2:18" ht="39.9" customHeight="1" x14ac:dyDescent="0.9">
      <c r="E2" s="143"/>
      <c r="F2" s="177" t="s">
        <v>912</v>
      </c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</row>
    <row r="3" spans="2:18" ht="28.5" customHeight="1" thickBot="1" x14ac:dyDescent="0.35">
      <c r="F3" s="178" t="s">
        <v>913</v>
      </c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</row>
    <row r="4" spans="2:18" ht="37.950000000000003" customHeight="1" thickBot="1" x14ac:dyDescent="0.35">
      <c r="D4" s="144" t="s">
        <v>914</v>
      </c>
      <c r="E4" s="145" t="s">
        <v>915</v>
      </c>
      <c r="F4" s="146" t="s">
        <v>916</v>
      </c>
      <c r="G4" s="146" t="s">
        <v>917</v>
      </c>
      <c r="H4" s="146" t="s">
        <v>918</v>
      </c>
      <c r="I4" s="146" t="s">
        <v>919</v>
      </c>
      <c r="J4" s="146" t="s">
        <v>920</v>
      </c>
      <c r="K4" s="146" t="s">
        <v>921</v>
      </c>
      <c r="L4" s="146" t="s">
        <v>922</v>
      </c>
      <c r="M4" s="146" t="s">
        <v>923</v>
      </c>
      <c r="N4" s="146" t="s">
        <v>924</v>
      </c>
      <c r="O4" s="146" t="s">
        <v>925</v>
      </c>
      <c r="P4" s="146" t="s">
        <v>926</v>
      </c>
      <c r="Q4" s="146" t="s">
        <v>927</v>
      </c>
      <c r="R4" s="147" t="s">
        <v>928</v>
      </c>
    </row>
    <row r="5" spans="2:18" ht="14.55" customHeight="1" x14ac:dyDescent="0.3">
      <c r="B5" s="180">
        <v>304</v>
      </c>
      <c r="C5" s="148" t="s">
        <v>929</v>
      </c>
      <c r="D5" s="149">
        <v>509062.66666666669</v>
      </c>
      <c r="E5" s="183">
        <v>0.98</v>
      </c>
      <c r="F5" s="149">
        <v>624910</v>
      </c>
      <c r="G5" s="149">
        <f>'Summary-FEB'!C6</f>
        <v>459935</v>
      </c>
      <c r="H5" s="149"/>
      <c r="I5" s="149"/>
      <c r="J5" s="149"/>
      <c r="K5" s="149"/>
      <c r="L5" s="149"/>
      <c r="M5" s="149"/>
      <c r="N5" s="148"/>
      <c r="O5" s="148"/>
      <c r="P5" s="149"/>
      <c r="Q5" s="149"/>
      <c r="R5" s="149">
        <f>SUM(F5:Q5)</f>
        <v>1084845</v>
      </c>
    </row>
    <row r="6" spans="2:18" ht="14.55" customHeight="1" x14ac:dyDescent="0.3">
      <c r="B6" s="181"/>
      <c r="C6" s="150" t="s">
        <v>930</v>
      </c>
      <c r="D6" s="151">
        <v>519823.41666666669</v>
      </c>
      <c r="E6" s="184"/>
      <c r="F6" s="151">
        <v>629720</v>
      </c>
      <c r="G6" s="151">
        <f>'Summary-FEB'!B6</f>
        <v>466866</v>
      </c>
      <c r="H6" s="151"/>
      <c r="I6" s="151"/>
      <c r="J6" s="151"/>
      <c r="K6" s="151"/>
      <c r="L6" s="151"/>
      <c r="M6" s="151"/>
      <c r="N6" s="150"/>
      <c r="O6" s="150"/>
      <c r="P6" s="151"/>
      <c r="Q6" s="151"/>
      <c r="R6" s="152">
        <f>SUM(F6:Q6)</f>
        <v>1096586</v>
      </c>
    </row>
    <row r="7" spans="2:18" ht="14.55" customHeight="1" x14ac:dyDescent="0.3">
      <c r="B7" s="181"/>
      <c r="C7" s="153" t="s">
        <v>931</v>
      </c>
      <c r="D7" s="154">
        <v>0.97855086229957744</v>
      </c>
      <c r="E7" s="184"/>
      <c r="F7" s="155">
        <v>0.99236168455821638</v>
      </c>
      <c r="G7" s="154">
        <f>G5/G6</f>
        <v>0.98515419842096019</v>
      </c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5">
        <f>R5/R6</f>
        <v>0.98929313341589264</v>
      </c>
    </row>
    <row r="8" spans="2:18" ht="14.55" customHeight="1" thickBot="1" x14ac:dyDescent="0.35">
      <c r="B8" s="182"/>
      <c r="C8" s="156" t="s">
        <v>932</v>
      </c>
      <c r="D8" s="157">
        <v>1.8998239533681804E-2</v>
      </c>
      <c r="E8" s="158"/>
      <c r="F8" s="157">
        <v>0</v>
      </c>
      <c r="G8" s="157">
        <f>'Summary-FEB'!K6/'Summary-FEB'!K7</f>
        <v>0</v>
      </c>
      <c r="H8" s="157"/>
      <c r="I8" s="157"/>
      <c r="J8" s="157"/>
      <c r="K8" s="157"/>
      <c r="L8" s="157"/>
      <c r="M8" s="157"/>
      <c r="N8" s="159"/>
      <c r="O8" s="159"/>
      <c r="P8" s="159"/>
      <c r="Q8" s="157"/>
      <c r="R8" s="157">
        <f>SUM(F8:Q8)/12</f>
        <v>0</v>
      </c>
    </row>
    <row r="9" spans="2:18" ht="14.55" customHeight="1" x14ac:dyDescent="0.3">
      <c r="B9" s="180" t="s">
        <v>13</v>
      </c>
      <c r="C9" s="148" t="s">
        <v>929</v>
      </c>
      <c r="D9" s="149">
        <v>690703.18181818177</v>
      </c>
      <c r="E9" s="183">
        <v>0.98</v>
      </c>
      <c r="F9" s="149">
        <v>1356050</v>
      </c>
      <c r="G9" s="149">
        <f>'Summary-FEB'!C8</f>
        <v>1446225</v>
      </c>
      <c r="H9" s="149"/>
      <c r="I9" s="149"/>
      <c r="J9" s="149"/>
      <c r="K9" s="149"/>
      <c r="L9" s="149"/>
      <c r="M9" s="149"/>
      <c r="N9" s="148"/>
      <c r="O9" s="148"/>
      <c r="P9" s="149"/>
      <c r="Q9" s="149"/>
      <c r="R9" s="149">
        <f>SUM(F9:Q9)</f>
        <v>2802275</v>
      </c>
    </row>
    <row r="10" spans="2:18" ht="14.55" customHeight="1" x14ac:dyDescent="0.3">
      <c r="B10" s="181"/>
      <c r="C10" s="150" t="s">
        <v>930</v>
      </c>
      <c r="D10" s="151">
        <v>702931.36363636365</v>
      </c>
      <c r="E10" s="184"/>
      <c r="F10" s="151">
        <v>1372395</v>
      </c>
      <c r="G10" s="151">
        <f>'Summary-FEB'!B8</f>
        <v>1463882</v>
      </c>
      <c r="H10" s="151"/>
      <c r="I10" s="151"/>
      <c r="J10" s="151"/>
      <c r="K10" s="151"/>
      <c r="L10" s="151"/>
      <c r="M10" s="151"/>
      <c r="N10" s="150"/>
      <c r="O10" s="150"/>
      <c r="P10" s="151"/>
      <c r="Q10" s="151"/>
      <c r="R10" s="152">
        <f>SUM(F10:Q10)</f>
        <v>2836277</v>
      </c>
    </row>
    <row r="11" spans="2:18" ht="14.55" customHeight="1" x14ac:dyDescent="0.3">
      <c r="B11" s="181"/>
      <c r="C11" s="153" t="s">
        <v>931</v>
      </c>
      <c r="D11" s="154">
        <v>0.97973496574745877</v>
      </c>
      <c r="E11" s="184"/>
      <c r="F11" s="155">
        <v>0.98809016354620938</v>
      </c>
      <c r="G11" s="154">
        <f t="shared" ref="G11" si="0">G9/G10</f>
        <v>0.98793823545886894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>
        <f>R9/R10</f>
        <v>0.98801174920503176</v>
      </c>
    </row>
    <row r="12" spans="2:18" ht="14.55" customHeight="1" thickBot="1" x14ac:dyDescent="0.35">
      <c r="B12" s="182"/>
      <c r="C12" s="156" t="s">
        <v>932</v>
      </c>
      <c r="D12" s="157">
        <v>0</v>
      </c>
      <c r="E12" s="158"/>
      <c r="F12" s="157">
        <v>0</v>
      </c>
      <c r="G12" s="157">
        <f>'Summary-FEB'!K10/'Summary-FEB'!K11</f>
        <v>0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>
        <f>SUM(F12:Q12)/12</f>
        <v>0</v>
      </c>
    </row>
    <row r="13" spans="2:18" ht="14.25" customHeight="1" x14ac:dyDescent="0.3">
      <c r="B13" s="185" t="s">
        <v>14</v>
      </c>
      <c r="C13" s="148" t="s">
        <v>929</v>
      </c>
      <c r="D13" s="149">
        <v>88660.625</v>
      </c>
      <c r="E13" s="183">
        <v>0.98</v>
      </c>
      <c r="F13" s="149">
        <v>119235</v>
      </c>
      <c r="G13" s="149">
        <v>0</v>
      </c>
      <c r="H13" s="149"/>
      <c r="I13" s="149"/>
      <c r="J13" s="149"/>
      <c r="K13" s="149"/>
      <c r="L13" s="149"/>
      <c r="M13" s="149"/>
      <c r="N13" s="148"/>
      <c r="O13" s="149"/>
      <c r="P13" s="149"/>
      <c r="Q13" s="149"/>
      <c r="R13" s="149">
        <f>SUM(F13:Q13)</f>
        <v>119235</v>
      </c>
    </row>
    <row r="14" spans="2:18" ht="14.25" customHeight="1" x14ac:dyDescent="0.3">
      <c r="B14" s="181"/>
      <c r="C14" s="150" t="s">
        <v>930</v>
      </c>
      <c r="D14" s="151">
        <v>90030.625</v>
      </c>
      <c r="E14" s="184"/>
      <c r="F14" s="151">
        <v>119970</v>
      </c>
      <c r="G14" s="151">
        <v>0</v>
      </c>
      <c r="H14" s="151"/>
      <c r="I14" s="151"/>
      <c r="J14" s="151"/>
      <c r="K14" s="151"/>
      <c r="L14" s="151"/>
      <c r="M14" s="151"/>
      <c r="N14" s="150"/>
      <c r="O14" s="151"/>
      <c r="P14" s="151"/>
      <c r="Q14" s="151"/>
      <c r="R14" s="152">
        <f>SUM(F14:Q14)</f>
        <v>119970</v>
      </c>
    </row>
    <row r="15" spans="2:18" ht="14.7" customHeight="1" x14ac:dyDescent="0.3">
      <c r="B15" s="181"/>
      <c r="C15" s="153" t="s">
        <v>931</v>
      </c>
      <c r="D15" s="154">
        <v>0.98767554295674698</v>
      </c>
      <c r="E15" s="184"/>
      <c r="F15" s="154">
        <v>0.99387346836709178</v>
      </c>
      <c r="G15" s="154">
        <v>0</v>
      </c>
      <c r="H15" s="154"/>
      <c r="I15" s="155"/>
      <c r="J15" s="155"/>
      <c r="K15" s="154"/>
      <c r="L15" s="154"/>
      <c r="M15" s="154"/>
      <c r="N15" s="154"/>
      <c r="O15" s="154"/>
      <c r="P15" s="154"/>
      <c r="Q15" s="154"/>
      <c r="R15" s="155">
        <f>R13/R14</f>
        <v>0.99387346836709178</v>
      </c>
    </row>
    <row r="16" spans="2:18" ht="14.55" customHeight="1" thickBot="1" x14ac:dyDescent="0.35">
      <c r="B16" s="182"/>
      <c r="C16" s="156" t="s">
        <v>932</v>
      </c>
      <c r="D16" s="157">
        <v>6.8725552624397338E-3</v>
      </c>
      <c r="E16" s="158"/>
      <c r="F16" s="157">
        <v>0</v>
      </c>
      <c r="G16" s="157">
        <v>0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>
        <f>SUM(F16:Q16)/12</f>
        <v>0</v>
      </c>
    </row>
    <row r="17" spans="2:22" ht="14.55" customHeight="1" x14ac:dyDescent="0.3">
      <c r="B17" s="180">
        <v>301</v>
      </c>
      <c r="C17" s="148" t="s">
        <v>929</v>
      </c>
      <c r="D17" s="149">
        <v>88660.625</v>
      </c>
      <c r="E17" s="183">
        <v>0.98</v>
      </c>
      <c r="F17" s="149">
        <v>10220</v>
      </c>
      <c r="G17" s="149">
        <v>0</v>
      </c>
      <c r="H17" s="149"/>
      <c r="I17" s="149"/>
      <c r="J17" s="149"/>
      <c r="K17" s="149"/>
      <c r="L17" s="149"/>
      <c r="M17" s="149"/>
      <c r="N17" s="148"/>
      <c r="O17" s="149"/>
      <c r="P17" s="149"/>
      <c r="Q17" s="149"/>
      <c r="R17" s="149">
        <f>SUM(F17:Q17)</f>
        <v>10220</v>
      </c>
    </row>
    <row r="18" spans="2:22" ht="14.55" customHeight="1" x14ac:dyDescent="0.3">
      <c r="B18" s="181"/>
      <c r="C18" s="150" t="s">
        <v>930</v>
      </c>
      <c r="D18" s="151">
        <v>90030.625</v>
      </c>
      <c r="E18" s="184"/>
      <c r="F18" s="151">
        <v>10220</v>
      </c>
      <c r="G18" s="151">
        <v>0</v>
      </c>
      <c r="H18" s="151"/>
      <c r="I18" s="151"/>
      <c r="J18" s="151"/>
      <c r="K18" s="151"/>
      <c r="L18" s="151"/>
      <c r="M18" s="151"/>
      <c r="N18" s="150"/>
      <c r="O18" s="151"/>
      <c r="P18" s="151"/>
      <c r="Q18" s="151"/>
      <c r="R18" s="152">
        <f>SUM(F18:Q18)</f>
        <v>10220</v>
      </c>
    </row>
    <row r="19" spans="2:22" ht="14.55" customHeight="1" x14ac:dyDescent="0.3">
      <c r="B19" s="181"/>
      <c r="C19" s="153" t="s">
        <v>931</v>
      </c>
      <c r="D19" s="154">
        <v>0.98767554295674698</v>
      </c>
      <c r="E19" s="184"/>
      <c r="F19" s="154">
        <v>1</v>
      </c>
      <c r="G19" s="154">
        <v>0</v>
      </c>
      <c r="H19" s="154"/>
      <c r="I19" s="155"/>
      <c r="J19" s="155"/>
      <c r="K19" s="154"/>
      <c r="L19" s="154"/>
      <c r="M19" s="154"/>
      <c r="N19" s="154"/>
      <c r="O19" s="154"/>
      <c r="P19" s="154"/>
      <c r="Q19" s="154"/>
      <c r="R19" s="155">
        <f>R17/R18</f>
        <v>1</v>
      </c>
    </row>
    <row r="20" spans="2:22" ht="14.55" customHeight="1" thickBot="1" x14ac:dyDescent="0.35">
      <c r="B20" s="182"/>
      <c r="C20" s="156" t="s">
        <v>932</v>
      </c>
      <c r="D20" s="157">
        <v>6.8725552624397338E-3</v>
      </c>
      <c r="E20" s="158"/>
      <c r="F20" s="157">
        <v>0</v>
      </c>
      <c r="G20" s="157">
        <v>0</v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>
        <f>SUM(F20:Q20)/12</f>
        <v>0</v>
      </c>
    </row>
    <row r="21" spans="2:22" ht="14.25" customHeight="1" x14ac:dyDescent="0.3">
      <c r="B21" s="186" t="s">
        <v>15</v>
      </c>
      <c r="C21" s="148" t="s">
        <v>929</v>
      </c>
      <c r="D21" s="149">
        <v>23265</v>
      </c>
      <c r="E21" s="183">
        <v>0.95</v>
      </c>
      <c r="F21" s="149">
        <v>0</v>
      </c>
      <c r="G21" s="149">
        <v>0</v>
      </c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>
        <f>SUM(F21:Q21)</f>
        <v>0</v>
      </c>
    </row>
    <row r="22" spans="2:22" ht="14.25" customHeight="1" x14ac:dyDescent="0.3">
      <c r="B22" s="187"/>
      <c r="C22" s="150" t="s">
        <v>930</v>
      </c>
      <c r="D22" s="151">
        <v>24864.5</v>
      </c>
      <c r="E22" s="184"/>
      <c r="F22" s="151">
        <v>0</v>
      </c>
      <c r="G22" s="151">
        <v>0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2">
        <f>SUM(F22:Q22)</f>
        <v>0</v>
      </c>
      <c r="V22">
        <v>1</v>
      </c>
    </row>
    <row r="23" spans="2:22" ht="14.55" customHeight="1" x14ac:dyDescent="0.3">
      <c r="B23" s="187"/>
      <c r="C23" s="153" t="s">
        <v>931</v>
      </c>
      <c r="D23" s="154">
        <v>0.93566823947888156</v>
      </c>
      <c r="E23" s="184"/>
      <c r="F23" s="155">
        <v>0</v>
      </c>
      <c r="G23" s="154">
        <v>0</v>
      </c>
      <c r="H23" s="154"/>
      <c r="I23" s="155"/>
      <c r="J23" s="155"/>
      <c r="K23" s="155"/>
      <c r="L23" s="154"/>
      <c r="M23" s="154"/>
      <c r="N23" s="154"/>
      <c r="O23" s="154"/>
      <c r="P23" s="154"/>
      <c r="Q23" s="154"/>
      <c r="R23" s="155">
        <v>0</v>
      </c>
    </row>
    <row r="24" spans="2:22" ht="14.55" customHeight="1" thickBot="1" x14ac:dyDescent="0.35">
      <c r="B24" s="188"/>
      <c r="C24" s="156" t="s">
        <v>932</v>
      </c>
      <c r="D24" s="157">
        <v>0</v>
      </c>
      <c r="E24" s="158"/>
      <c r="F24" s="157">
        <v>0</v>
      </c>
      <c r="G24" s="157">
        <v>0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>
        <f>SUM(F24:Q24)/12</f>
        <v>0</v>
      </c>
    </row>
    <row r="25" spans="2:22" ht="14.25" customHeight="1" x14ac:dyDescent="0.3">
      <c r="B25" s="189" t="s">
        <v>16</v>
      </c>
      <c r="C25" s="148" t="s">
        <v>929</v>
      </c>
      <c r="D25" s="149">
        <v>55230</v>
      </c>
      <c r="E25" s="183">
        <v>0.97</v>
      </c>
      <c r="F25" s="149">
        <v>0</v>
      </c>
      <c r="G25" s="149">
        <f>'Summary-FEB'!C16</f>
        <v>810</v>
      </c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>
        <f>SUM(F25:Q25)</f>
        <v>810</v>
      </c>
    </row>
    <row r="26" spans="2:22" ht="14.25" customHeight="1" x14ac:dyDescent="0.3">
      <c r="B26" s="190"/>
      <c r="C26" s="150" t="s">
        <v>930</v>
      </c>
      <c r="D26" s="151">
        <v>57181</v>
      </c>
      <c r="E26" s="184"/>
      <c r="F26" s="151">
        <v>0</v>
      </c>
      <c r="G26" s="151">
        <f>'Summary-FEB'!B16</f>
        <v>910</v>
      </c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2">
        <f>SUM(F26:Q26)</f>
        <v>910</v>
      </c>
    </row>
    <row r="27" spans="2:22" ht="14.7" customHeight="1" x14ac:dyDescent="0.3">
      <c r="B27" s="190"/>
      <c r="C27" s="153" t="s">
        <v>931</v>
      </c>
      <c r="D27" s="154">
        <v>0.95475579454275084</v>
      </c>
      <c r="E27" s="184"/>
      <c r="F27" s="155">
        <v>0</v>
      </c>
      <c r="G27" s="154">
        <f t="shared" ref="G27" si="1">G25/G26</f>
        <v>0.89010989010989006</v>
      </c>
      <c r="H27" s="154"/>
      <c r="I27" s="154"/>
      <c r="J27" s="155"/>
      <c r="K27" s="154"/>
      <c r="L27" s="154"/>
      <c r="M27" s="154"/>
      <c r="N27" s="154"/>
      <c r="O27" s="154"/>
      <c r="P27" s="154"/>
      <c r="Q27" s="154"/>
      <c r="R27" s="155">
        <v>0</v>
      </c>
    </row>
    <row r="28" spans="2:22" ht="14.55" customHeight="1" thickBot="1" x14ac:dyDescent="0.35">
      <c r="B28" s="191"/>
      <c r="C28" s="156" t="s">
        <v>932</v>
      </c>
      <c r="D28" s="157">
        <v>0</v>
      </c>
      <c r="E28" s="158"/>
      <c r="F28" s="157">
        <v>0</v>
      </c>
      <c r="G28" s="157">
        <f>'Summary-FEB'!K26/'Summary-FEB'!K27</f>
        <v>0</v>
      </c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>
        <f>SUM(F28:Q28)/12</f>
        <v>0</v>
      </c>
    </row>
    <row r="29" spans="2:22" ht="14.25" customHeight="1" x14ac:dyDescent="0.3">
      <c r="B29" s="189" t="s">
        <v>17</v>
      </c>
      <c r="C29" s="148" t="s">
        <v>929</v>
      </c>
      <c r="D29" s="149">
        <v>0</v>
      </c>
      <c r="E29" s="183">
        <v>0.97</v>
      </c>
      <c r="F29" s="149">
        <v>0</v>
      </c>
      <c r="G29" s="149">
        <v>0</v>
      </c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>
        <f>SUM(F29:Q29)</f>
        <v>0</v>
      </c>
    </row>
    <row r="30" spans="2:22" ht="16.5" customHeight="1" x14ac:dyDescent="0.3">
      <c r="B30" s="190"/>
      <c r="C30" s="150" t="s">
        <v>930</v>
      </c>
      <c r="D30" s="151">
        <v>0</v>
      </c>
      <c r="E30" s="184"/>
      <c r="F30" s="151">
        <v>0</v>
      </c>
      <c r="G30" s="151">
        <v>0</v>
      </c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2">
        <f>SUM(F30:Q30)</f>
        <v>0</v>
      </c>
    </row>
    <row r="31" spans="2:22" ht="14.7" customHeight="1" x14ac:dyDescent="0.3">
      <c r="B31" s="190"/>
      <c r="C31" s="153" t="s">
        <v>931</v>
      </c>
      <c r="D31" s="154">
        <v>0</v>
      </c>
      <c r="E31" s="184"/>
      <c r="F31" s="155">
        <v>0</v>
      </c>
      <c r="G31" s="154">
        <v>0</v>
      </c>
      <c r="H31" s="155"/>
      <c r="I31" s="155"/>
      <c r="J31" s="155"/>
      <c r="K31" s="155"/>
      <c r="L31" s="154"/>
      <c r="M31" s="154"/>
      <c r="N31" s="154"/>
      <c r="O31" s="154"/>
      <c r="P31" s="154"/>
      <c r="Q31" s="154"/>
      <c r="R31" s="155">
        <v>0</v>
      </c>
    </row>
    <row r="32" spans="2:22" ht="14.55" customHeight="1" thickBot="1" x14ac:dyDescent="0.35">
      <c r="B32" s="191"/>
      <c r="C32" s="156" t="s">
        <v>932</v>
      </c>
      <c r="D32" s="157">
        <v>0</v>
      </c>
      <c r="E32" s="158"/>
      <c r="F32" s="157">
        <v>0</v>
      </c>
      <c r="G32" s="157">
        <v>0</v>
      </c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>
        <f>SUM(F32:Q32)/12</f>
        <v>0</v>
      </c>
    </row>
    <row r="33" spans="2:18" ht="14.25" customHeight="1" x14ac:dyDescent="0.3">
      <c r="B33" s="189" t="s">
        <v>18</v>
      </c>
      <c r="C33" s="148" t="s">
        <v>929</v>
      </c>
      <c r="D33" s="149">
        <v>531972.5</v>
      </c>
      <c r="E33" s="183">
        <v>0.96499999999999997</v>
      </c>
      <c r="F33" s="149">
        <v>508711</v>
      </c>
      <c r="G33" s="149">
        <f>'Summary-FEB'!C20</f>
        <v>226045</v>
      </c>
      <c r="H33" s="149"/>
      <c r="I33" s="149"/>
      <c r="J33" s="149"/>
      <c r="K33" s="149"/>
      <c r="L33" s="149"/>
      <c r="M33" s="149"/>
      <c r="N33" s="148"/>
      <c r="O33" s="148"/>
      <c r="P33" s="149"/>
      <c r="Q33" s="149"/>
      <c r="R33" s="149">
        <f>SUM(F33:Q33)</f>
        <v>734756</v>
      </c>
    </row>
    <row r="34" spans="2:18" ht="14.25" customHeight="1" x14ac:dyDescent="0.3">
      <c r="B34" s="190"/>
      <c r="C34" s="150" t="s">
        <v>930</v>
      </c>
      <c r="D34" s="151">
        <v>548577.08333333337</v>
      </c>
      <c r="E34" s="184"/>
      <c r="F34" s="151">
        <v>520391</v>
      </c>
      <c r="G34" s="151">
        <f>'Summary-FEB'!B20</f>
        <v>232630</v>
      </c>
      <c r="H34" s="151"/>
      <c r="I34" s="151"/>
      <c r="J34" s="151"/>
      <c r="K34" s="151"/>
      <c r="L34" s="151"/>
      <c r="M34" s="151"/>
      <c r="N34" s="150"/>
      <c r="O34" s="150"/>
      <c r="P34" s="151"/>
      <c r="Q34" s="151"/>
      <c r="R34" s="152">
        <f>SUM(F34:Q34)</f>
        <v>753021</v>
      </c>
    </row>
    <row r="35" spans="2:18" ht="14.7" customHeight="1" x14ac:dyDescent="0.3">
      <c r="B35" s="190"/>
      <c r="C35" s="153" t="s">
        <v>931</v>
      </c>
      <c r="D35" s="154">
        <v>0.97018085616215188</v>
      </c>
      <c r="E35" s="184"/>
      <c r="F35" s="154">
        <v>0.97755533819762452</v>
      </c>
      <c r="G35" s="154">
        <f t="shared" ref="G35" si="2">G33/G34</f>
        <v>0.97169324678674285</v>
      </c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5">
        <f>R33/R34</f>
        <v>0.97574436835094902</v>
      </c>
    </row>
    <row r="36" spans="2:18" ht="14.55" customHeight="1" thickBot="1" x14ac:dyDescent="0.35">
      <c r="B36" s="191"/>
      <c r="C36" s="156" t="s">
        <v>932</v>
      </c>
      <c r="D36" s="157">
        <v>1.6902943788713626E-3</v>
      </c>
      <c r="E36" s="158"/>
      <c r="F36" s="157">
        <v>0</v>
      </c>
      <c r="G36" s="157">
        <f>'Summary-FEB'!K20/'Summary-FEB'!K21</f>
        <v>0</v>
      </c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>
        <f>SUM(F36:Q36)/12</f>
        <v>0</v>
      </c>
    </row>
    <row r="37" spans="2:18" ht="14.25" customHeight="1" x14ac:dyDescent="0.3">
      <c r="B37" s="189" t="s">
        <v>19</v>
      </c>
      <c r="C37" s="148" t="s">
        <v>929</v>
      </c>
      <c r="D37" s="149">
        <v>28277.5</v>
      </c>
      <c r="E37" s="183">
        <v>0.96499999999999997</v>
      </c>
      <c r="F37" s="149">
        <v>0</v>
      </c>
      <c r="G37" s="149">
        <v>0</v>
      </c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>
        <f>SUM(F37:Q37)</f>
        <v>0</v>
      </c>
    </row>
    <row r="38" spans="2:18" ht="14.25" customHeight="1" x14ac:dyDescent="0.3">
      <c r="B38" s="190"/>
      <c r="C38" s="150" t="s">
        <v>930</v>
      </c>
      <c r="D38" s="151">
        <v>29832.5</v>
      </c>
      <c r="E38" s="184"/>
      <c r="F38" s="151">
        <v>0</v>
      </c>
      <c r="G38" s="151">
        <v>0</v>
      </c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2">
        <f>SUM(F38:Q38)</f>
        <v>0</v>
      </c>
    </row>
    <row r="39" spans="2:18" ht="14.7" customHeight="1" x14ac:dyDescent="0.3">
      <c r="B39" s="190"/>
      <c r="C39" s="153" t="s">
        <v>931</v>
      </c>
      <c r="D39" s="154">
        <v>0.96160672386759116</v>
      </c>
      <c r="E39" s="184"/>
      <c r="F39" s="155">
        <v>0</v>
      </c>
      <c r="G39" s="154">
        <v>0</v>
      </c>
      <c r="H39" s="154"/>
      <c r="I39" s="155"/>
      <c r="J39" s="155"/>
      <c r="K39" s="154"/>
      <c r="L39" s="154"/>
      <c r="M39" s="154"/>
      <c r="N39" s="154"/>
      <c r="O39" s="154"/>
      <c r="P39" s="154"/>
      <c r="Q39" s="154"/>
      <c r="R39" s="155">
        <v>0</v>
      </c>
    </row>
    <row r="40" spans="2:18" ht="14.55" customHeight="1" thickBot="1" x14ac:dyDescent="0.35">
      <c r="B40" s="191"/>
      <c r="C40" s="156" t="s">
        <v>932</v>
      </c>
      <c r="D40" s="157">
        <v>0</v>
      </c>
      <c r="E40" s="158"/>
      <c r="F40" s="157">
        <v>0</v>
      </c>
      <c r="G40" s="157">
        <v>0</v>
      </c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>
        <f>SUM(F40:Q40)/12</f>
        <v>0</v>
      </c>
    </row>
    <row r="41" spans="2:18" ht="14.55" customHeight="1" x14ac:dyDescent="0.3">
      <c r="B41" s="189">
        <v>410</v>
      </c>
      <c r="C41" s="148" t="s">
        <v>929</v>
      </c>
      <c r="D41" s="149">
        <v>15626</v>
      </c>
      <c r="E41" s="183">
        <v>0.96</v>
      </c>
      <c r="F41" s="149">
        <v>0</v>
      </c>
      <c r="G41" s="149">
        <v>0</v>
      </c>
      <c r="H41" s="149"/>
      <c r="I41" s="149"/>
      <c r="J41" s="149"/>
      <c r="K41" s="149"/>
      <c r="L41" s="149"/>
      <c r="M41" s="149"/>
      <c r="N41" s="148"/>
      <c r="O41" s="148"/>
      <c r="P41" s="149"/>
      <c r="Q41" s="149"/>
      <c r="R41" s="149">
        <f>SUM(F41:Q41)</f>
        <v>0</v>
      </c>
    </row>
    <row r="42" spans="2:18" ht="14.55" customHeight="1" x14ac:dyDescent="0.3">
      <c r="B42" s="190"/>
      <c r="C42" s="150" t="s">
        <v>930</v>
      </c>
      <c r="D42" s="151">
        <v>16252.6</v>
      </c>
      <c r="E42" s="184"/>
      <c r="F42" s="151">
        <v>0</v>
      </c>
      <c r="G42" s="151">
        <v>0</v>
      </c>
      <c r="H42" s="151"/>
      <c r="I42" s="151"/>
      <c r="J42" s="151"/>
      <c r="K42" s="151"/>
      <c r="L42" s="151"/>
      <c r="M42" s="151"/>
      <c r="N42" s="150"/>
      <c r="O42" s="150"/>
      <c r="P42" s="151"/>
      <c r="Q42" s="151"/>
      <c r="R42" s="152">
        <f>SUM(F42:Q42)</f>
        <v>0</v>
      </c>
    </row>
    <row r="43" spans="2:18" ht="14.55" customHeight="1" x14ac:dyDescent="0.3">
      <c r="B43" s="190"/>
      <c r="C43" s="153" t="s">
        <v>931</v>
      </c>
      <c r="D43" s="154">
        <v>0.97015711935166637</v>
      </c>
      <c r="E43" s="184"/>
      <c r="F43" s="155">
        <v>0</v>
      </c>
      <c r="G43" s="154">
        <v>0</v>
      </c>
      <c r="H43" s="154"/>
      <c r="I43" s="155"/>
      <c r="J43" s="154"/>
      <c r="K43" s="155"/>
      <c r="L43" s="154"/>
      <c r="M43" s="154"/>
      <c r="N43" s="154"/>
      <c r="O43" s="154"/>
      <c r="P43" s="154"/>
      <c r="Q43" s="154"/>
      <c r="R43" s="155">
        <v>0</v>
      </c>
    </row>
    <row r="44" spans="2:18" ht="14.55" customHeight="1" thickBot="1" x14ac:dyDescent="0.35">
      <c r="B44" s="195"/>
      <c r="C44" s="156" t="s">
        <v>932</v>
      </c>
      <c r="D44" s="157">
        <v>0</v>
      </c>
      <c r="E44" s="158"/>
      <c r="F44" s="157">
        <v>0</v>
      </c>
      <c r="G44" s="157">
        <v>0</v>
      </c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>
        <f>SUM(F44:Q44)/12</f>
        <v>0</v>
      </c>
    </row>
    <row r="45" spans="2:18" ht="14.55" customHeight="1" x14ac:dyDescent="0.3">
      <c r="B45" s="189">
        <v>430</v>
      </c>
      <c r="C45" s="148" t="s">
        <v>929</v>
      </c>
      <c r="D45" s="149">
        <v>9365</v>
      </c>
      <c r="E45" s="183">
        <v>0.95</v>
      </c>
      <c r="F45" s="149">
        <v>0</v>
      </c>
      <c r="G45" s="149">
        <v>0</v>
      </c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>
        <f>SUM(F45:Q45)</f>
        <v>0</v>
      </c>
    </row>
    <row r="46" spans="2:18" ht="14.25" customHeight="1" x14ac:dyDescent="0.3">
      <c r="B46" s="190"/>
      <c r="C46" s="150" t="s">
        <v>930</v>
      </c>
      <c r="D46" s="151">
        <v>9871</v>
      </c>
      <c r="E46" s="184"/>
      <c r="F46" s="151">
        <v>0</v>
      </c>
      <c r="G46" s="151">
        <v>0</v>
      </c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2">
        <f>SUM(F46:Q46)</f>
        <v>0</v>
      </c>
    </row>
    <row r="47" spans="2:18" ht="14.7" customHeight="1" x14ac:dyDescent="0.3">
      <c r="B47" s="190"/>
      <c r="C47" s="153" t="s">
        <v>931</v>
      </c>
      <c r="D47" s="154">
        <v>0.94873872961199468</v>
      </c>
      <c r="E47" s="184"/>
      <c r="F47" s="155">
        <v>0</v>
      </c>
      <c r="G47" s="154">
        <v>0</v>
      </c>
      <c r="H47" s="154"/>
      <c r="I47" s="155"/>
      <c r="J47" s="155"/>
      <c r="K47" s="155"/>
      <c r="L47" s="154"/>
      <c r="M47" s="154"/>
      <c r="N47" s="154"/>
      <c r="O47" s="154"/>
      <c r="P47" s="154"/>
      <c r="Q47" s="154"/>
      <c r="R47" s="155">
        <v>0</v>
      </c>
    </row>
    <row r="48" spans="2:18" ht="14.55" customHeight="1" thickBot="1" x14ac:dyDescent="0.35">
      <c r="B48" s="195"/>
      <c r="C48" s="156" t="s">
        <v>932</v>
      </c>
      <c r="D48" s="157">
        <v>0</v>
      </c>
      <c r="E48" s="158"/>
      <c r="F48" s="157">
        <v>0</v>
      </c>
      <c r="G48" s="157">
        <v>0</v>
      </c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>
        <f>SUM(F48:Q48)/12</f>
        <v>0</v>
      </c>
    </row>
    <row r="49" spans="3:18" ht="21" thickBot="1" x14ac:dyDescent="0.35">
      <c r="C49" s="160" t="s">
        <v>933</v>
      </c>
      <c r="D49" s="161">
        <f>SUM(E5:E47)/11</f>
        <v>0.96818181818181803</v>
      </c>
      <c r="E49" s="162">
        <f>ROUNDUP(D49,2)</f>
        <v>0.97</v>
      </c>
      <c r="F49" s="163">
        <f>F50/F51</f>
        <v>0.98734495019406676</v>
      </c>
      <c r="G49" s="163">
        <f>G50/G51</f>
        <v>0.98555044430316108</v>
      </c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165">
        <f>R50/R51</f>
        <v>0.98653867233106862</v>
      </c>
    </row>
    <row r="50" spans="3:18" ht="16.95" customHeight="1" x14ac:dyDescent="0.3">
      <c r="C50" s="166" t="s">
        <v>934</v>
      </c>
      <c r="D50" s="167"/>
      <c r="E50" s="168"/>
      <c r="F50" s="149">
        <f>F5+F9+F13+F17+F21+F25+F29+F33+F37+F41+F45</f>
        <v>2619126</v>
      </c>
      <c r="G50" s="149">
        <f>G5+G9+G13+G21+G25+G29+G33+G37+G45</f>
        <v>2133015</v>
      </c>
      <c r="H50" s="149">
        <v>0</v>
      </c>
      <c r="I50" s="149">
        <f>I5+I9+I13+I21+I25+I29+I33+I37+I45</f>
        <v>0</v>
      </c>
      <c r="J50" s="149">
        <f t="shared" ref="J50:P51" si="3">J5+J9+J13+J21+J25+J29+J33+J37+J45+J41</f>
        <v>0</v>
      </c>
      <c r="K50" s="149">
        <f t="shared" si="3"/>
        <v>0</v>
      </c>
      <c r="L50" s="149">
        <f t="shared" si="3"/>
        <v>0</v>
      </c>
      <c r="M50" s="149">
        <f t="shared" si="3"/>
        <v>0</v>
      </c>
      <c r="N50" s="149">
        <f t="shared" si="3"/>
        <v>0</v>
      </c>
      <c r="O50" s="149">
        <f t="shared" si="3"/>
        <v>0</v>
      </c>
      <c r="P50" s="149">
        <f t="shared" si="3"/>
        <v>0</v>
      </c>
      <c r="Q50" s="149">
        <f t="shared" ref="Q50:Q51" si="4">Q5+Q9+Q13+Q21+Q25+Q29+Q33+Q37+Q45+Q41</f>
        <v>0</v>
      </c>
      <c r="R50" s="149">
        <f>SUM(F50:Q50)</f>
        <v>4752141</v>
      </c>
    </row>
    <row r="51" spans="3:18" ht="16.95" customHeight="1" thickBot="1" x14ac:dyDescent="0.35">
      <c r="C51" s="169" t="s">
        <v>935</v>
      </c>
      <c r="D51" s="170"/>
      <c r="E51" s="171"/>
      <c r="F51" s="172">
        <f>F6+F10+F14+F18+F22+F26+F30+F34+F38+F42+F46</f>
        <v>2652696</v>
      </c>
      <c r="G51" s="172">
        <f>G6+G10+G14+G22+G26+G30+G34+G38+G46</f>
        <v>2164288</v>
      </c>
      <c r="H51" s="172">
        <v>0</v>
      </c>
      <c r="I51" s="172">
        <f>I6+I10+I14+I22+I26+I30+I34+I38+I46</f>
        <v>0</v>
      </c>
      <c r="J51" s="172">
        <f t="shared" si="3"/>
        <v>0</v>
      </c>
      <c r="K51" s="172">
        <f t="shared" si="3"/>
        <v>0</v>
      </c>
      <c r="L51" s="172">
        <f t="shared" si="3"/>
        <v>0</v>
      </c>
      <c r="M51" s="172">
        <f t="shared" si="3"/>
        <v>0</v>
      </c>
      <c r="N51" s="172">
        <f t="shared" si="3"/>
        <v>0</v>
      </c>
      <c r="O51" s="172">
        <f t="shared" si="3"/>
        <v>0</v>
      </c>
      <c r="P51" s="172">
        <f t="shared" si="3"/>
        <v>0</v>
      </c>
      <c r="Q51" s="172">
        <f t="shared" si="4"/>
        <v>0</v>
      </c>
      <c r="R51" s="172">
        <f>SUM(F51:Q51)</f>
        <v>4816984</v>
      </c>
    </row>
    <row r="52" spans="3:18" ht="18.75" customHeight="1" thickBot="1" x14ac:dyDescent="0.35">
      <c r="C52" s="192" t="s">
        <v>936</v>
      </c>
      <c r="D52" s="193"/>
      <c r="E52" s="194"/>
      <c r="F52" s="173">
        <v>0</v>
      </c>
      <c r="G52" s="173">
        <f>'Summary-FEB'!K28</f>
        <v>0</v>
      </c>
      <c r="H52" s="173">
        <v>0</v>
      </c>
      <c r="I52" s="173">
        <v>0</v>
      </c>
      <c r="J52" s="173">
        <v>0</v>
      </c>
      <c r="K52" s="173">
        <v>0</v>
      </c>
      <c r="L52" s="173">
        <v>0</v>
      </c>
      <c r="M52" s="174">
        <v>0</v>
      </c>
      <c r="N52" s="174">
        <v>0</v>
      </c>
      <c r="O52" s="174">
        <v>0</v>
      </c>
      <c r="P52" s="173">
        <v>0</v>
      </c>
      <c r="Q52" s="173">
        <v>0</v>
      </c>
      <c r="R52" s="157">
        <f>SUM(F52:Q52)/12</f>
        <v>0</v>
      </c>
    </row>
  </sheetData>
  <mergeCells count="25">
    <mergeCell ref="C52:E52"/>
    <mergeCell ref="B37:B40"/>
    <mergeCell ref="E37:E39"/>
    <mergeCell ref="B41:B44"/>
    <mergeCell ref="E41:E43"/>
    <mergeCell ref="B45:B48"/>
    <mergeCell ref="E45:E47"/>
    <mergeCell ref="B25:B28"/>
    <mergeCell ref="E25:E27"/>
    <mergeCell ref="B29:B32"/>
    <mergeCell ref="E29:E31"/>
    <mergeCell ref="B33:B36"/>
    <mergeCell ref="E33:E35"/>
    <mergeCell ref="B13:B16"/>
    <mergeCell ref="E13:E15"/>
    <mergeCell ref="B17:B20"/>
    <mergeCell ref="E17:E19"/>
    <mergeCell ref="B21:B24"/>
    <mergeCell ref="E21:E23"/>
    <mergeCell ref="F2:R2"/>
    <mergeCell ref="F3:R3"/>
    <mergeCell ref="B5:B8"/>
    <mergeCell ref="E5:E7"/>
    <mergeCell ref="B9:B12"/>
    <mergeCell ref="E9:E11"/>
  </mergeCells>
  <pageMargins left="0.55000000000000004" right="0.4" top="0.54" bottom="0.34" header="0.44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AE25-EAFA-4D09-A129-B1799F99F65B}">
  <sheetPr>
    <tabColor theme="9" tint="-0.499984740745262"/>
  </sheetPr>
  <dimension ref="A2:K28"/>
  <sheetViews>
    <sheetView workbookViewId="0">
      <selection activeCell="M10" sqref="M10"/>
    </sheetView>
  </sheetViews>
  <sheetFormatPr defaultColWidth="9.109375" defaultRowHeight="14.4" x14ac:dyDescent="0.3"/>
  <cols>
    <col min="1" max="1" width="18.21875" customWidth="1"/>
    <col min="2" max="2" width="10.77734375" customWidth="1"/>
    <col min="3" max="3" width="11.77734375" customWidth="1"/>
    <col min="9" max="9" width="11.33203125" customWidth="1"/>
    <col min="10" max="10" width="11.88671875" customWidth="1"/>
    <col min="11" max="11" width="10.77734375" customWidth="1"/>
  </cols>
  <sheetData>
    <row r="2" spans="1:11" ht="27.6" x14ac:dyDescent="0.65">
      <c r="A2" s="1" t="s">
        <v>0</v>
      </c>
    </row>
    <row r="3" spans="1:11" ht="15" thickBot="1" x14ac:dyDescent="0.35"/>
    <row r="4" spans="1:11" ht="28.2" thickBot="1" x14ac:dyDescent="0.35">
      <c r="B4" s="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6" t="s">
        <v>8</v>
      </c>
      <c r="J4" s="196" t="s">
        <v>9</v>
      </c>
      <c r="K4" s="197"/>
    </row>
    <row r="5" spans="1:11" ht="21" thickBot="1" x14ac:dyDescent="0.35">
      <c r="A5" s="7" t="s">
        <v>10</v>
      </c>
      <c r="B5" s="8">
        <f>B6+B8+B10+B12+B14+B16+B18+B20+B22+B24</f>
        <v>2164288</v>
      </c>
      <c r="C5" s="8">
        <f t="shared" ref="C5:H5" si="0">C6+C8+C10+C14+C16+C18+C20+C22+C24</f>
        <v>2133015</v>
      </c>
      <c r="D5" s="8">
        <f t="shared" si="0"/>
        <v>5580</v>
      </c>
      <c r="E5" s="8">
        <f t="shared" si="0"/>
        <v>3975</v>
      </c>
      <c r="F5" s="8">
        <f t="shared" si="0"/>
        <v>1854.5</v>
      </c>
      <c r="G5" s="8">
        <f t="shared" si="0"/>
        <v>9733</v>
      </c>
      <c r="H5" s="8">
        <f t="shared" si="0"/>
        <v>10130.500000000035</v>
      </c>
      <c r="I5" s="9">
        <f>C5/B5</f>
        <v>0.98555044430316108</v>
      </c>
      <c r="J5" s="198"/>
      <c r="K5" s="199"/>
    </row>
    <row r="6" spans="1:11" x14ac:dyDescent="0.3">
      <c r="A6" s="200">
        <v>304</v>
      </c>
      <c r="B6" s="10">
        <v>466866</v>
      </c>
      <c r="C6" s="10">
        <v>459935</v>
      </c>
      <c r="D6" s="11">
        <v>2175</v>
      </c>
      <c r="E6" s="11">
        <v>305</v>
      </c>
      <c r="F6" s="10">
        <v>188.5</v>
      </c>
      <c r="G6" s="10">
        <v>1375</v>
      </c>
      <c r="H6" s="12">
        <v>2887.5000000000109</v>
      </c>
      <c r="I6" s="13"/>
      <c r="J6" s="14" t="s">
        <v>11</v>
      </c>
      <c r="K6" s="15">
        <v>0</v>
      </c>
    </row>
    <row r="7" spans="1:11" ht="15" thickBot="1" x14ac:dyDescent="0.35">
      <c r="A7" s="201"/>
      <c r="B7" s="16"/>
      <c r="C7" s="17">
        <f>C6/$B$6</f>
        <v>0.98515419842096019</v>
      </c>
      <c r="D7" s="17">
        <f t="shared" ref="D7:H7" si="1">D6/$B$6</f>
        <v>4.65872434488697E-3</v>
      </c>
      <c r="E7" s="17">
        <f t="shared" si="1"/>
        <v>6.5329237939794284E-4</v>
      </c>
      <c r="F7" s="17">
        <f t="shared" si="1"/>
        <v>4.0375610989020405E-4</v>
      </c>
      <c r="G7" s="17">
        <f t="shared" si="1"/>
        <v>2.9451705628595784E-3</v>
      </c>
      <c r="H7" s="17">
        <f t="shared" si="1"/>
        <v>6.1848581820051381E-3</v>
      </c>
      <c r="I7" s="135">
        <f>C6/B6</f>
        <v>0.98515419842096019</v>
      </c>
      <c r="J7" s="18" t="s">
        <v>12</v>
      </c>
      <c r="K7" s="19">
        <v>522.62500000000011</v>
      </c>
    </row>
    <row r="8" spans="1:11" x14ac:dyDescent="0.3">
      <c r="A8" s="202" t="s">
        <v>13</v>
      </c>
      <c r="B8" s="10">
        <v>1463882</v>
      </c>
      <c r="C8" s="10">
        <v>1446225</v>
      </c>
      <c r="D8" s="11">
        <v>3405</v>
      </c>
      <c r="E8" s="11">
        <v>2765</v>
      </c>
      <c r="F8" s="10">
        <v>1081</v>
      </c>
      <c r="G8" s="10">
        <v>4101</v>
      </c>
      <c r="H8" s="12">
        <v>6305.0000000000146</v>
      </c>
      <c r="I8" s="13"/>
      <c r="J8" s="14" t="s">
        <v>11</v>
      </c>
      <c r="K8" s="15">
        <v>0</v>
      </c>
    </row>
    <row r="9" spans="1:11" ht="15" thickBot="1" x14ac:dyDescent="0.35">
      <c r="A9" s="203"/>
      <c r="B9" s="16"/>
      <c r="C9" s="17">
        <f>C8/$B$8</f>
        <v>0.98793823545886894</v>
      </c>
      <c r="D9" s="17">
        <f t="shared" ref="D9:H9" si="2">D8/$B$8</f>
        <v>2.3260071508495904E-3</v>
      </c>
      <c r="E9" s="17">
        <f t="shared" si="2"/>
        <v>1.8888134426135439E-3</v>
      </c>
      <c r="F9" s="17">
        <f t="shared" si="2"/>
        <v>7.3844749781744703E-4</v>
      </c>
      <c r="G9" s="17">
        <f t="shared" si="2"/>
        <v>2.8014553085562908E-3</v>
      </c>
      <c r="H9" s="17">
        <f t="shared" si="2"/>
        <v>4.3070411412941857E-3</v>
      </c>
      <c r="I9" s="135">
        <f>C8/B8</f>
        <v>0.98793823545886894</v>
      </c>
      <c r="J9" s="18" t="s">
        <v>12</v>
      </c>
      <c r="K9" s="19">
        <v>1686.8600000000006</v>
      </c>
    </row>
    <row r="10" spans="1:11" x14ac:dyDescent="0.3">
      <c r="A10" s="200" t="s">
        <v>14</v>
      </c>
      <c r="B10" s="139">
        <v>0</v>
      </c>
      <c r="C10" s="139">
        <v>0</v>
      </c>
      <c r="D10" s="139">
        <v>0</v>
      </c>
      <c r="E10" s="139">
        <v>0</v>
      </c>
      <c r="F10" s="139">
        <v>0</v>
      </c>
      <c r="G10" s="139">
        <v>0</v>
      </c>
      <c r="H10" s="140">
        <v>1.8189894035458565E-12</v>
      </c>
      <c r="I10" s="136"/>
      <c r="J10" s="14" t="s">
        <v>11</v>
      </c>
      <c r="K10" s="20">
        <v>0</v>
      </c>
    </row>
    <row r="11" spans="1:11" ht="15" thickBot="1" x14ac:dyDescent="0.35">
      <c r="A11" s="201"/>
      <c r="B11" s="16"/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35" t="e">
        <f>C10/B10</f>
        <v>#DIV/0!</v>
      </c>
      <c r="J11" s="18" t="s">
        <v>12</v>
      </c>
      <c r="K11" s="19">
        <v>5.3650000000000002</v>
      </c>
    </row>
    <row r="12" spans="1:11" x14ac:dyDescent="0.3">
      <c r="A12" s="200">
        <v>301</v>
      </c>
      <c r="B12" s="139">
        <v>0</v>
      </c>
      <c r="C12" s="139">
        <v>0</v>
      </c>
      <c r="D12" s="139">
        <v>0</v>
      </c>
      <c r="E12" s="139">
        <v>0</v>
      </c>
      <c r="F12" s="139">
        <v>0</v>
      </c>
      <c r="G12" s="139">
        <v>0</v>
      </c>
      <c r="H12" s="140">
        <v>1.8189894035458565E-12</v>
      </c>
      <c r="I12" s="136"/>
      <c r="J12" s="14" t="s">
        <v>11</v>
      </c>
      <c r="K12" s="20">
        <v>0</v>
      </c>
    </row>
    <row r="13" spans="1:11" ht="15" thickBot="1" x14ac:dyDescent="0.35">
      <c r="A13" s="201"/>
      <c r="B13" s="16"/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35" t="e">
        <f>C12/B12</f>
        <v>#DIV/0!</v>
      </c>
      <c r="J13" s="18" t="s">
        <v>12</v>
      </c>
      <c r="K13" s="19">
        <v>5.3650000000000002</v>
      </c>
    </row>
    <row r="14" spans="1:11" x14ac:dyDescent="0.3">
      <c r="A14" s="202" t="s">
        <v>15</v>
      </c>
      <c r="B14" s="139">
        <v>0</v>
      </c>
      <c r="C14" s="139">
        <v>0</v>
      </c>
      <c r="D14" s="139">
        <v>0</v>
      </c>
      <c r="E14" s="139">
        <v>0</v>
      </c>
      <c r="F14" s="139">
        <v>0</v>
      </c>
      <c r="G14" s="139">
        <v>0</v>
      </c>
      <c r="H14" s="140">
        <v>1.8189894035458565E-12</v>
      </c>
      <c r="I14" s="137"/>
      <c r="J14" s="14" t="s">
        <v>11</v>
      </c>
      <c r="K14" s="20">
        <v>0</v>
      </c>
    </row>
    <row r="15" spans="1:11" ht="15" thickBot="1" x14ac:dyDescent="0.35">
      <c r="A15" s="203"/>
      <c r="B15" s="16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35" t="e">
        <f>C14/B14</f>
        <v>#DIV/0!</v>
      </c>
      <c r="J15" s="18" t="s">
        <v>12</v>
      </c>
      <c r="K15" s="21">
        <v>0</v>
      </c>
    </row>
    <row r="16" spans="1:11" x14ac:dyDescent="0.3">
      <c r="A16" s="200" t="s">
        <v>16</v>
      </c>
      <c r="B16" s="138">
        <v>910</v>
      </c>
      <c r="C16" s="138">
        <v>810</v>
      </c>
      <c r="D16" s="138">
        <v>0</v>
      </c>
      <c r="E16" s="138">
        <v>0</v>
      </c>
      <c r="F16" s="138">
        <v>0</v>
      </c>
      <c r="G16" s="138">
        <v>0</v>
      </c>
      <c r="H16" s="138">
        <v>100</v>
      </c>
      <c r="I16" s="136"/>
      <c r="J16" s="14" t="s">
        <v>11</v>
      </c>
      <c r="K16" s="20">
        <v>0</v>
      </c>
    </row>
    <row r="17" spans="1:11" ht="15" thickBot="1" x14ac:dyDescent="0.35">
      <c r="A17" s="201"/>
      <c r="B17" s="16"/>
      <c r="C17" s="17">
        <f>C16/$B$16</f>
        <v>0.89010989010989006</v>
      </c>
      <c r="D17" s="17">
        <f t="shared" ref="D17:H17" si="3">D16/$B$16</f>
        <v>0</v>
      </c>
      <c r="E17" s="17">
        <f t="shared" si="3"/>
        <v>0</v>
      </c>
      <c r="F17" s="17">
        <f t="shared" si="3"/>
        <v>0</v>
      </c>
      <c r="G17" s="17">
        <f t="shared" si="3"/>
        <v>0</v>
      </c>
      <c r="H17" s="17">
        <f t="shared" si="3"/>
        <v>0.10989010989010989</v>
      </c>
      <c r="I17" s="135">
        <f>C16/B16</f>
        <v>0.89010989010989006</v>
      </c>
      <c r="J17" s="18" t="s">
        <v>12</v>
      </c>
      <c r="K17" s="19">
        <v>0</v>
      </c>
    </row>
    <row r="18" spans="1:11" x14ac:dyDescent="0.3">
      <c r="A18" s="202" t="s">
        <v>17</v>
      </c>
      <c r="B18" s="139">
        <v>0</v>
      </c>
      <c r="C18" s="139">
        <v>0</v>
      </c>
      <c r="D18" s="139">
        <v>0</v>
      </c>
      <c r="E18" s="139">
        <v>0</v>
      </c>
      <c r="F18" s="139">
        <v>0</v>
      </c>
      <c r="G18" s="139">
        <v>0</v>
      </c>
      <c r="H18" s="140">
        <v>1.8189894035458565E-12</v>
      </c>
      <c r="I18" s="137"/>
      <c r="J18" s="14" t="s">
        <v>11</v>
      </c>
      <c r="K18" s="20">
        <v>0</v>
      </c>
    </row>
    <row r="19" spans="1:11" ht="15" thickBot="1" x14ac:dyDescent="0.35">
      <c r="A19" s="203"/>
      <c r="B19" s="16"/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35">
        <v>0</v>
      </c>
      <c r="J19" s="18" t="s">
        <v>12</v>
      </c>
      <c r="K19" s="21">
        <v>0</v>
      </c>
    </row>
    <row r="20" spans="1:11" x14ac:dyDescent="0.3">
      <c r="A20" s="200" t="s">
        <v>18</v>
      </c>
      <c r="B20" s="22">
        <v>232630</v>
      </c>
      <c r="C20" s="22">
        <v>226045</v>
      </c>
      <c r="D20" s="22">
        <v>0</v>
      </c>
      <c r="E20" s="22">
        <v>905</v>
      </c>
      <c r="F20" s="22">
        <v>585</v>
      </c>
      <c r="G20" s="22">
        <v>4257</v>
      </c>
      <c r="H20" s="22">
        <v>838</v>
      </c>
      <c r="I20" s="136"/>
      <c r="J20" s="14" t="s">
        <v>11</v>
      </c>
      <c r="K20" s="20">
        <v>0</v>
      </c>
    </row>
    <row r="21" spans="1:11" ht="15" thickBot="1" x14ac:dyDescent="0.35">
      <c r="A21" s="201"/>
      <c r="B21" s="23"/>
      <c r="C21" s="17">
        <f t="shared" ref="C21:H21" si="4">C20/$C$20</f>
        <v>1</v>
      </c>
      <c r="D21" s="17">
        <f t="shared" si="4"/>
        <v>0</v>
      </c>
      <c r="E21" s="17">
        <f t="shared" si="4"/>
        <v>4.003627596275078E-3</v>
      </c>
      <c r="F21" s="17">
        <f t="shared" si="4"/>
        <v>2.5879802694153821E-3</v>
      </c>
      <c r="G21" s="17">
        <f t="shared" si="4"/>
        <v>1.8832533345130395E-2</v>
      </c>
      <c r="H21" s="17">
        <f t="shared" si="4"/>
        <v>3.707226437213829E-3</v>
      </c>
      <c r="I21" s="135">
        <f>C20/B20</f>
        <v>0.97169324678674285</v>
      </c>
      <c r="J21" s="18" t="s">
        <v>12</v>
      </c>
      <c r="K21" s="19">
        <v>349.40500000000003</v>
      </c>
    </row>
    <row r="22" spans="1:11" x14ac:dyDescent="0.3">
      <c r="A22" s="202" t="s">
        <v>19</v>
      </c>
      <c r="B22" s="139">
        <v>0</v>
      </c>
      <c r="C22" s="139">
        <v>0</v>
      </c>
      <c r="D22" s="139">
        <v>0</v>
      </c>
      <c r="E22" s="139">
        <v>0</v>
      </c>
      <c r="F22" s="139">
        <v>0</v>
      </c>
      <c r="G22" s="139">
        <v>0</v>
      </c>
      <c r="H22" s="140">
        <v>1.8189894035458565E-12</v>
      </c>
      <c r="I22" s="137"/>
      <c r="J22" s="14" t="s">
        <v>11</v>
      </c>
      <c r="K22" s="20">
        <v>0</v>
      </c>
    </row>
    <row r="23" spans="1:11" ht="15" thickBot="1" x14ac:dyDescent="0.35">
      <c r="A23" s="203"/>
      <c r="B23" s="16"/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35">
        <v>0</v>
      </c>
      <c r="J23" s="18" t="s">
        <v>12</v>
      </c>
      <c r="K23" s="21">
        <v>0</v>
      </c>
    </row>
    <row r="24" spans="1:11" x14ac:dyDescent="0.3">
      <c r="A24" s="200">
        <v>430</v>
      </c>
      <c r="B24" s="139">
        <v>0</v>
      </c>
      <c r="C24" s="139">
        <v>0</v>
      </c>
      <c r="D24" s="139">
        <v>0</v>
      </c>
      <c r="E24" s="139">
        <v>0</v>
      </c>
      <c r="F24" s="139">
        <v>0</v>
      </c>
      <c r="G24" s="139">
        <v>0</v>
      </c>
      <c r="H24" s="140">
        <v>1.8189894035458565E-12</v>
      </c>
      <c r="I24" s="137"/>
      <c r="J24" s="14" t="s">
        <v>11</v>
      </c>
      <c r="K24" s="20">
        <v>0</v>
      </c>
    </row>
    <row r="25" spans="1:11" ht="15" thickBot="1" x14ac:dyDescent="0.35">
      <c r="A25" s="201"/>
      <c r="B25" s="16"/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35" t="e">
        <f>C24/B24</f>
        <v>#DIV/0!</v>
      </c>
      <c r="J25" s="18" t="s">
        <v>20</v>
      </c>
      <c r="K25" s="21">
        <v>0</v>
      </c>
    </row>
    <row r="26" spans="1:11" ht="15" thickBot="1" x14ac:dyDescent="0.35">
      <c r="A26" s="24" t="s">
        <v>21</v>
      </c>
      <c r="B26" s="25">
        <v>2164288</v>
      </c>
      <c r="C26" s="25">
        <v>2133015</v>
      </c>
      <c r="D26" s="25">
        <v>5580</v>
      </c>
      <c r="E26" s="25">
        <v>3975</v>
      </c>
      <c r="F26" s="25">
        <v>1854.5</v>
      </c>
      <c r="G26" s="25">
        <v>9733</v>
      </c>
      <c r="H26" s="26">
        <v>10130.500000000025</v>
      </c>
      <c r="I26" s="27"/>
      <c r="J26" s="28" t="s">
        <v>22</v>
      </c>
      <c r="K26" s="15">
        <f>K6+K8+K10+K14+K16+K18+K20+K22+K24</f>
        <v>0</v>
      </c>
    </row>
    <row r="27" spans="1:11" ht="15" thickBot="1" x14ac:dyDescent="0.35">
      <c r="A27" s="29"/>
      <c r="B27" s="141">
        <f>B26-B5</f>
        <v>0</v>
      </c>
      <c r="C27" s="142">
        <f t="shared" ref="C27:H27" si="5">C26-C5</f>
        <v>0</v>
      </c>
      <c r="D27" s="30">
        <f t="shared" si="5"/>
        <v>0</v>
      </c>
      <c r="E27" s="30">
        <f t="shared" si="5"/>
        <v>0</v>
      </c>
      <c r="F27" s="30">
        <f t="shared" si="5"/>
        <v>0</v>
      </c>
      <c r="G27" s="30">
        <f t="shared" si="5"/>
        <v>0</v>
      </c>
      <c r="H27" s="30">
        <f t="shared" si="5"/>
        <v>0</v>
      </c>
      <c r="J27" s="31" t="s">
        <v>20</v>
      </c>
      <c r="K27" s="19">
        <f>K7+K9+K11+K15+K17+K19+K21+K23+K25</f>
        <v>2564.2550000000006</v>
      </c>
    </row>
    <row r="28" spans="1:11" ht="15" thickBot="1" x14ac:dyDescent="0.35">
      <c r="A28" s="32" t="s">
        <v>23</v>
      </c>
      <c r="B28" s="33" t="str">
        <f t="shared" ref="B28:H28" si="6">IF(B27=0,"OK","NOT OK")</f>
        <v>OK</v>
      </c>
      <c r="C28" s="34" t="str">
        <f t="shared" si="6"/>
        <v>OK</v>
      </c>
      <c r="D28" s="34" t="str">
        <f t="shared" si="6"/>
        <v>OK</v>
      </c>
      <c r="E28" s="34" t="str">
        <f t="shared" si="6"/>
        <v>OK</v>
      </c>
      <c r="F28" s="34" t="str">
        <f t="shared" si="6"/>
        <v>OK</v>
      </c>
      <c r="G28" s="34" t="str">
        <f t="shared" si="6"/>
        <v>OK</v>
      </c>
      <c r="H28" s="35" t="str">
        <f t="shared" si="6"/>
        <v>OK</v>
      </c>
      <c r="I28" s="29"/>
      <c r="J28" s="36" t="s">
        <v>24</v>
      </c>
      <c r="K28" s="37">
        <f>K26/K27</f>
        <v>0</v>
      </c>
    </row>
  </sheetData>
  <mergeCells count="11">
    <mergeCell ref="A18:A19"/>
    <mergeCell ref="A20:A21"/>
    <mergeCell ref="A22:A23"/>
    <mergeCell ref="A24:A25"/>
    <mergeCell ref="A12:A13"/>
    <mergeCell ref="A16:A17"/>
    <mergeCell ref="J4:K5"/>
    <mergeCell ref="A6:A7"/>
    <mergeCell ref="A8:A9"/>
    <mergeCell ref="A10:A11"/>
    <mergeCell ref="A14:A1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5397-977C-4B82-BF23-E6BBE9F94483}">
  <dimension ref="B1:N9"/>
  <sheetViews>
    <sheetView zoomScaleNormal="100" workbookViewId="0">
      <selection activeCell="O20" sqref="O20"/>
    </sheetView>
  </sheetViews>
  <sheetFormatPr defaultRowHeight="14.4" x14ac:dyDescent="0.3"/>
  <cols>
    <col min="1" max="1" width="2.77734375" customWidth="1"/>
    <col min="2" max="2" width="5.6640625" customWidth="1"/>
    <col min="3" max="3" width="9.6640625" customWidth="1"/>
    <col min="4" max="4" width="7.77734375" customWidth="1"/>
    <col min="5" max="5" width="14.21875" bestFit="1" customWidth="1"/>
    <col min="6" max="6" width="11.33203125" customWidth="1"/>
    <col min="7" max="7" width="7.77734375" customWidth="1"/>
    <col min="8" max="9" width="8.21875" customWidth="1"/>
    <col min="10" max="13" width="8.77734375" customWidth="1"/>
    <col min="14" max="14" width="76.77734375" bestFit="1" customWidth="1"/>
  </cols>
  <sheetData>
    <row r="1" spans="2:14" x14ac:dyDescent="0.3">
      <c r="B1" s="81"/>
      <c r="C1" s="82"/>
      <c r="D1" s="82"/>
      <c r="E1" s="82"/>
      <c r="F1" s="82"/>
      <c r="G1" s="82"/>
      <c r="H1" s="82"/>
      <c r="I1" s="82"/>
      <c r="J1" s="82"/>
      <c r="K1" s="82"/>
    </row>
    <row r="2" spans="2:14" ht="16.8" thickBot="1" x14ac:dyDescent="0.45">
      <c r="B2" s="83" t="s">
        <v>848</v>
      </c>
      <c r="D2" s="84"/>
      <c r="E2" s="84"/>
      <c r="F2" s="84"/>
      <c r="H2" s="85">
        <v>201</v>
      </c>
      <c r="I2" s="86">
        <v>7.93</v>
      </c>
      <c r="J2" s="87">
        <v>304</v>
      </c>
      <c r="K2" s="87">
        <v>7.93</v>
      </c>
      <c r="L2" s="88">
        <v>430</v>
      </c>
      <c r="M2" s="88">
        <v>7.8</v>
      </c>
    </row>
    <row r="3" spans="2:14" x14ac:dyDescent="0.3">
      <c r="B3" s="206" t="s">
        <v>849</v>
      </c>
      <c r="C3" s="204" t="s">
        <v>850</v>
      </c>
      <c r="D3" s="204" t="s">
        <v>851</v>
      </c>
      <c r="E3" s="204" t="s">
        <v>852</v>
      </c>
      <c r="F3" s="208" t="s">
        <v>853</v>
      </c>
      <c r="G3" s="204" t="s">
        <v>854</v>
      </c>
      <c r="H3" s="210" t="s">
        <v>855</v>
      </c>
      <c r="I3" s="210"/>
      <c r="J3" s="210" t="s">
        <v>856</v>
      </c>
      <c r="K3" s="210"/>
      <c r="L3" s="204" t="s">
        <v>857</v>
      </c>
      <c r="M3" s="204" t="s">
        <v>858</v>
      </c>
      <c r="N3" s="211" t="s">
        <v>859</v>
      </c>
    </row>
    <row r="4" spans="2:14" ht="15" thickBot="1" x14ac:dyDescent="0.35">
      <c r="B4" s="207"/>
      <c r="C4" s="205"/>
      <c r="D4" s="205"/>
      <c r="E4" s="205"/>
      <c r="F4" s="209"/>
      <c r="G4" s="205"/>
      <c r="H4" s="89" t="s">
        <v>860</v>
      </c>
      <c r="I4" s="89" t="s">
        <v>861</v>
      </c>
      <c r="J4" s="89" t="s">
        <v>860</v>
      </c>
      <c r="K4" s="89" t="s">
        <v>861</v>
      </c>
      <c r="L4" s="205"/>
      <c r="M4" s="205"/>
      <c r="N4" s="212"/>
    </row>
    <row r="5" spans="2:14" x14ac:dyDescent="0.3">
      <c r="B5" s="90"/>
      <c r="C5" s="91"/>
      <c r="D5" s="92"/>
      <c r="E5" s="92"/>
      <c r="F5" s="93"/>
      <c r="G5" s="92"/>
      <c r="H5" s="94"/>
      <c r="I5" s="92"/>
      <c r="J5" s="92"/>
      <c r="K5" s="92"/>
      <c r="L5" s="92"/>
      <c r="M5" s="95"/>
      <c r="N5" s="96"/>
    </row>
    <row r="6" spans="2:14" x14ac:dyDescent="0.3">
      <c r="B6" s="97"/>
      <c r="C6" s="98"/>
      <c r="D6" s="99"/>
      <c r="E6" s="99"/>
      <c r="F6" s="100"/>
      <c r="G6" s="99"/>
      <c r="H6" s="101"/>
      <c r="I6" s="99"/>
      <c r="J6" s="99"/>
      <c r="K6" s="99"/>
      <c r="L6" s="99"/>
      <c r="M6" s="102"/>
      <c r="N6" s="103"/>
    </row>
    <row r="7" spans="2:14" ht="15" thickBot="1" x14ac:dyDescent="0.35">
      <c r="B7" s="104"/>
      <c r="C7" s="105"/>
      <c r="D7" s="106"/>
      <c r="E7" s="106"/>
      <c r="F7" s="107"/>
      <c r="G7" s="108"/>
      <c r="H7" s="109"/>
      <c r="I7" s="108"/>
      <c r="J7" s="108"/>
      <c r="K7" s="108"/>
      <c r="L7" s="108"/>
      <c r="M7" s="110"/>
      <c r="N7" s="111"/>
    </row>
    <row r="8" spans="2:14" ht="15" thickBot="1" x14ac:dyDescent="0.35">
      <c r="M8" s="112"/>
    </row>
    <row r="9" spans="2:14" ht="15" thickBot="1" x14ac:dyDescent="0.35">
      <c r="L9" s="113" t="s">
        <v>10</v>
      </c>
      <c r="M9" s="114">
        <f>SUBTOTAL(9,M5:M7)</f>
        <v>0</v>
      </c>
    </row>
  </sheetData>
  <autoFilter ref="B3:N7" xr:uid="{00000000-0009-0000-0000-000007000000}">
    <filterColumn colId="6" showButton="0"/>
    <filterColumn colId="8" showButton="0"/>
  </autoFilter>
  <mergeCells count="11">
    <mergeCell ref="H3:I3"/>
    <mergeCell ref="J3:K3"/>
    <mergeCell ref="L3:L4"/>
    <mergeCell ref="M3:M4"/>
    <mergeCell ref="N3:N4"/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C2E2-0F81-403A-AA28-EF30CCB2BDFC}">
  <dimension ref="B1:P19"/>
  <sheetViews>
    <sheetView zoomScale="83" zoomScaleNormal="83" workbookViewId="0">
      <selection activeCell="H18" sqref="H18"/>
    </sheetView>
  </sheetViews>
  <sheetFormatPr defaultRowHeight="14.4" x14ac:dyDescent="0.3"/>
  <cols>
    <col min="1" max="1" width="3" customWidth="1"/>
    <col min="2" max="2" width="10.77734375" customWidth="1"/>
    <col min="3" max="3" width="8" bestFit="1" customWidth="1"/>
    <col min="4" max="4" width="13.77734375" customWidth="1"/>
    <col min="5" max="5" width="6.21875" customWidth="1"/>
    <col min="6" max="6" width="6" bestFit="1" customWidth="1"/>
    <col min="7" max="7" width="8.21875" customWidth="1"/>
    <col min="8" max="9" width="7.109375" bestFit="1" customWidth="1"/>
    <col min="10" max="10" width="6.77734375" bestFit="1" customWidth="1"/>
    <col min="11" max="11" width="9.33203125" customWidth="1"/>
    <col min="12" max="12" width="75" customWidth="1"/>
    <col min="13" max="13" width="10" customWidth="1"/>
    <col min="14" max="14" width="25.6640625" bestFit="1" customWidth="1"/>
    <col min="15" max="15" width="16.33203125" style="116" customWidth="1"/>
    <col min="16" max="16" width="27.77734375" customWidth="1"/>
  </cols>
  <sheetData>
    <row r="1" spans="2:16" ht="29.25" customHeight="1" thickBot="1" x14ac:dyDescent="0.35">
      <c r="B1" s="115" t="s">
        <v>862</v>
      </c>
    </row>
    <row r="2" spans="2:16" ht="14.7" customHeight="1" x14ac:dyDescent="0.3">
      <c r="B2" s="214" t="s">
        <v>850</v>
      </c>
      <c r="C2" s="216" t="s">
        <v>851</v>
      </c>
      <c r="D2" s="216" t="s">
        <v>863</v>
      </c>
      <c r="E2" s="216" t="s">
        <v>854</v>
      </c>
      <c r="F2" s="213" t="s">
        <v>855</v>
      </c>
      <c r="G2" s="213"/>
      <c r="H2" s="213" t="s">
        <v>856</v>
      </c>
      <c r="I2" s="213"/>
      <c r="J2" s="216" t="s">
        <v>857</v>
      </c>
      <c r="K2" s="216" t="s">
        <v>858</v>
      </c>
      <c r="L2" s="216" t="s">
        <v>864</v>
      </c>
      <c r="M2" s="220" t="s">
        <v>865</v>
      </c>
      <c r="N2" s="216" t="s">
        <v>866</v>
      </c>
      <c r="O2" s="220" t="s">
        <v>867</v>
      </c>
      <c r="P2" s="218" t="s">
        <v>868</v>
      </c>
    </row>
    <row r="3" spans="2:16" ht="14.7" customHeight="1" thickBot="1" x14ac:dyDescent="0.35">
      <c r="B3" s="215"/>
      <c r="C3" s="217"/>
      <c r="D3" s="217"/>
      <c r="E3" s="217"/>
      <c r="F3" s="117" t="s">
        <v>860</v>
      </c>
      <c r="G3" s="117" t="s">
        <v>861</v>
      </c>
      <c r="H3" s="117" t="s">
        <v>860</v>
      </c>
      <c r="I3" s="117" t="s">
        <v>861</v>
      </c>
      <c r="J3" s="217"/>
      <c r="K3" s="217"/>
      <c r="L3" s="217"/>
      <c r="M3" s="221"/>
      <c r="N3" s="217"/>
      <c r="O3" s="221"/>
      <c r="P3" s="219"/>
    </row>
    <row r="4" spans="2:16" x14ac:dyDescent="0.3">
      <c r="B4" s="118">
        <v>44600</v>
      </c>
      <c r="C4" s="119" t="s">
        <v>869</v>
      </c>
      <c r="D4" s="119" t="s">
        <v>870</v>
      </c>
      <c r="E4" s="119" t="s">
        <v>13</v>
      </c>
      <c r="F4" s="120">
        <v>1.4</v>
      </c>
      <c r="G4" s="119" t="s">
        <v>871</v>
      </c>
      <c r="H4" s="119">
        <v>770</v>
      </c>
      <c r="I4" s="119">
        <v>770</v>
      </c>
      <c r="J4" s="119">
        <v>705</v>
      </c>
      <c r="K4" s="121">
        <v>5.9279219999999997</v>
      </c>
      <c r="L4" s="122" t="s">
        <v>872</v>
      </c>
      <c r="M4" s="119" t="s">
        <v>873</v>
      </c>
      <c r="N4" s="123" t="s">
        <v>874</v>
      </c>
      <c r="O4" s="119" t="s">
        <v>875</v>
      </c>
      <c r="P4" s="124" t="s">
        <v>876</v>
      </c>
    </row>
    <row r="5" spans="2:16" x14ac:dyDescent="0.3">
      <c r="B5" s="118">
        <v>44601</v>
      </c>
      <c r="C5" s="119" t="s">
        <v>877</v>
      </c>
      <c r="D5" s="119" t="s">
        <v>878</v>
      </c>
      <c r="E5" s="119">
        <v>304</v>
      </c>
      <c r="F5" s="120">
        <v>0.8</v>
      </c>
      <c r="G5" s="119">
        <v>0.8</v>
      </c>
      <c r="H5" s="119">
        <v>23.53</v>
      </c>
      <c r="I5" s="119">
        <v>23.53</v>
      </c>
      <c r="J5" s="119">
        <v>770</v>
      </c>
      <c r="K5" s="121">
        <v>0.11305694400000001</v>
      </c>
      <c r="L5" s="122" t="s">
        <v>879</v>
      </c>
      <c r="M5" s="119" t="s">
        <v>873</v>
      </c>
      <c r="N5" s="123" t="s">
        <v>880</v>
      </c>
      <c r="O5" s="119" t="s">
        <v>881</v>
      </c>
      <c r="P5" s="124"/>
    </row>
    <row r="6" spans="2:16" x14ac:dyDescent="0.3">
      <c r="B6" s="118">
        <v>44602</v>
      </c>
      <c r="C6" s="119" t="s">
        <v>877</v>
      </c>
      <c r="D6" s="119" t="s">
        <v>882</v>
      </c>
      <c r="E6" s="119">
        <v>304</v>
      </c>
      <c r="F6" s="120">
        <v>1.35</v>
      </c>
      <c r="G6" s="119">
        <v>138</v>
      </c>
      <c r="H6" s="119">
        <v>75</v>
      </c>
      <c r="I6" s="119">
        <v>75</v>
      </c>
      <c r="J6" s="119">
        <v>550</v>
      </c>
      <c r="K6" s="121">
        <v>0.43436249999999998</v>
      </c>
      <c r="L6" s="122" t="s">
        <v>883</v>
      </c>
      <c r="M6" s="119" t="s">
        <v>873</v>
      </c>
      <c r="N6" s="123" t="s">
        <v>884</v>
      </c>
      <c r="O6" s="119" t="s">
        <v>881</v>
      </c>
      <c r="P6" s="124"/>
    </row>
    <row r="7" spans="2:16" x14ac:dyDescent="0.3">
      <c r="B7" s="118">
        <v>44605</v>
      </c>
      <c r="C7" s="119" t="s">
        <v>869</v>
      </c>
      <c r="D7" s="119" t="s">
        <v>885</v>
      </c>
      <c r="E7" s="119" t="s">
        <v>13</v>
      </c>
      <c r="F7" s="120">
        <v>1.45</v>
      </c>
      <c r="G7" s="119" t="s">
        <v>886</v>
      </c>
      <c r="H7" s="119">
        <v>770</v>
      </c>
      <c r="I7" s="119">
        <v>770</v>
      </c>
      <c r="J7" s="119">
        <v>619</v>
      </c>
      <c r="K7" s="121">
        <v>5.3906852999999995</v>
      </c>
      <c r="L7" s="122" t="s">
        <v>887</v>
      </c>
      <c r="M7" s="119" t="s">
        <v>873</v>
      </c>
      <c r="N7" s="123" t="s">
        <v>888</v>
      </c>
      <c r="O7" s="119" t="s">
        <v>875</v>
      </c>
      <c r="P7" s="124" t="s">
        <v>889</v>
      </c>
    </row>
    <row r="8" spans="2:16" x14ac:dyDescent="0.3">
      <c r="B8" s="118">
        <v>44608</v>
      </c>
      <c r="C8" s="119" t="s">
        <v>877</v>
      </c>
      <c r="D8" s="119" t="s">
        <v>890</v>
      </c>
      <c r="E8" s="119" t="s">
        <v>13</v>
      </c>
      <c r="F8" s="120">
        <v>1.5</v>
      </c>
      <c r="G8" s="119">
        <v>150</v>
      </c>
      <c r="H8" s="119">
        <v>768</v>
      </c>
      <c r="I8" s="119">
        <v>768</v>
      </c>
      <c r="J8" s="119">
        <v>1291</v>
      </c>
      <c r="K8" s="121">
        <v>11.600409599999999</v>
      </c>
      <c r="L8" s="122" t="s">
        <v>891</v>
      </c>
      <c r="M8" s="119" t="s">
        <v>873</v>
      </c>
      <c r="N8" s="123" t="s">
        <v>892</v>
      </c>
      <c r="O8" s="119" t="s">
        <v>881</v>
      </c>
      <c r="P8" s="124"/>
    </row>
    <row r="9" spans="2:16" x14ac:dyDescent="0.3">
      <c r="B9" s="118">
        <v>44610</v>
      </c>
      <c r="C9" s="119" t="s">
        <v>869</v>
      </c>
      <c r="D9" s="119" t="s">
        <v>893</v>
      </c>
      <c r="E9" s="119" t="s">
        <v>13</v>
      </c>
      <c r="F9" s="120">
        <v>1</v>
      </c>
      <c r="G9" s="119" t="s">
        <v>894</v>
      </c>
      <c r="H9" s="119">
        <v>770</v>
      </c>
      <c r="I9" s="119" t="s">
        <v>895</v>
      </c>
      <c r="J9" s="119">
        <v>984</v>
      </c>
      <c r="K9" s="121">
        <v>5.909904</v>
      </c>
      <c r="L9" s="122" t="s">
        <v>896</v>
      </c>
      <c r="M9" s="119" t="s">
        <v>873</v>
      </c>
      <c r="N9" s="123" t="s">
        <v>897</v>
      </c>
      <c r="O9" s="119" t="s">
        <v>881</v>
      </c>
      <c r="P9" s="124"/>
    </row>
    <row r="10" spans="2:16" x14ac:dyDescent="0.3">
      <c r="B10" s="118">
        <v>44611</v>
      </c>
      <c r="C10" s="119" t="s">
        <v>877</v>
      </c>
      <c r="D10" s="119" t="s">
        <v>898</v>
      </c>
      <c r="E10" s="119" t="s">
        <v>18</v>
      </c>
      <c r="F10" s="120">
        <v>0.92</v>
      </c>
      <c r="G10" s="119">
        <v>0.94</v>
      </c>
      <c r="H10" s="119">
        <v>77.8</v>
      </c>
      <c r="I10" s="119">
        <v>77.8</v>
      </c>
      <c r="J10" s="119">
        <v>916</v>
      </c>
      <c r="K10" s="121">
        <v>0.51139620479999992</v>
      </c>
      <c r="L10" s="122" t="s">
        <v>899</v>
      </c>
      <c r="M10" s="119" t="s">
        <v>873</v>
      </c>
      <c r="N10" s="123" t="s">
        <v>899</v>
      </c>
      <c r="O10" s="119" t="s">
        <v>881</v>
      </c>
      <c r="P10" s="124"/>
    </row>
    <row r="11" spans="2:16" x14ac:dyDescent="0.3">
      <c r="B11" s="118">
        <v>44617</v>
      </c>
      <c r="C11" s="119" t="s">
        <v>869</v>
      </c>
      <c r="D11" s="119" t="s">
        <v>900</v>
      </c>
      <c r="E11" s="119">
        <v>304</v>
      </c>
      <c r="F11" s="120">
        <v>0.3</v>
      </c>
      <c r="G11" s="119" t="s">
        <v>901</v>
      </c>
      <c r="H11" s="119">
        <v>761</v>
      </c>
      <c r="I11" s="119" t="s">
        <v>902</v>
      </c>
      <c r="J11" s="119">
        <v>3153</v>
      </c>
      <c r="K11" s="121">
        <v>5.6146732199999985</v>
      </c>
      <c r="L11" s="122" t="s">
        <v>903</v>
      </c>
      <c r="M11" s="119" t="s">
        <v>873</v>
      </c>
      <c r="N11" s="123" t="s">
        <v>904</v>
      </c>
      <c r="O11" s="119" t="s">
        <v>881</v>
      </c>
      <c r="P11" s="124"/>
    </row>
    <row r="12" spans="2:16" ht="27.6" x14ac:dyDescent="0.3">
      <c r="B12" s="118">
        <v>44618</v>
      </c>
      <c r="C12" s="119" t="s">
        <v>877</v>
      </c>
      <c r="D12" s="119" t="s">
        <v>900</v>
      </c>
      <c r="E12" s="119">
        <v>304</v>
      </c>
      <c r="F12" s="120">
        <v>0.3</v>
      </c>
      <c r="G12" s="119">
        <v>0.33</v>
      </c>
      <c r="H12" s="119">
        <v>760</v>
      </c>
      <c r="I12" s="119">
        <v>760</v>
      </c>
      <c r="J12" s="119">
        <v>3046</v>
      </c>
      <c r="K12" s="121">
        <v>5.4170063999999991</v>
      </c>
      <c r="L12" s="125" t="s">
        <v>905</v>
      </c>
      <c r="M12" s="119" t="s">
        <v>873</v>
      </c>
      <c r="N12" s="123" t="s">
        <v>906</v>
      </c>
      <c r="O12" s="119" t="s">
        <v>881</v>
      </c>
      <c r="P12" s="124"/>
    </row>
    <row r="13" spans="2:16" x14ac:dyDescent="0.3">
      <c r="B13" s="118">
        <v>44620</v>
      </c>
      <c r="C13" s="119" t="s">
        <v>869</v>
      </c>
      <c r="D13" s="119" t="s">
        <v>907</v>
      </c>
      <c r="E13" s="119" t="s">
        <v>13</v>
      </c>
      <c r="F13" s="120">
        <v>1.9</v>
      </c>
      <c r="G13" s="119" t="s">
        <v>908</v>
      </c>
      <c r="H13" s="119">
        <v>770</v>
      </c>
      <c r="I13" s="119" t="s">
        <v>909</v>
      </c>
      <c r="J13" s="119">
        <v>1031</v>
      </c>
      <c r="K13" s="121">
        <v>11.765153400000001</v>
      </c>
      <c r="L13" s="122" t="s">
        <v>910</v>
      </c>
      <c r="M13" s="119" t="s">
        <v>873</v>
      </c>
      <c r="N13" s="123" t="s">
        <v>911</v>
      </c>
      <c r="O13" s="119" t="s">
        <v>881</v>
      </c>
      <c r="P13" s="124"/>
    </row>
    <row r="14" spans="2:16" ht="15" thickBot="1" x14ac:dyDescent="0.35">
      <c r="B14" s="126"/>
      <c r="C14" s="127"/>
      <c r="D14" s="127"/>
      <c r="E14" s="127"/>
      <c r="F14" s="128"/>
      <c r="G14" s="127"/>
      <c r="H14" s="127"/>
      <c r="I14" s="127"/>
      <c r="J14" s="127"/>
      <c r="K14" s="129"/>
      <c r="L14" s="130"/>
      <c r="M14" s="127"/>
      <c r="N14" s="131"/>
      <c r="O14" s="127"/>
      <c r="P14" s="132"/>
    </row>
    <row r="15" spans="2:16" ht="15" thickBot="1" x14ac:dyDescent="0.35">
      <c r="P15" s="133"/>
    </row>
    <row r="16" spans="2:16" ht="15" thickBot="1" x14ac:dyDescent="0.35">
      <c r="J16" s="113" t="s">
        <v>10</v>
      </c>
      <c r="K16" s="134">
        <f>SUBTOTAL(9,K4:K14)</f>
        <v>52.684569568800001</v>
      </c>
      <c r="P16" s="133"/>
    </row>
    <row r="17" spans="15:16" x14ac:dyDescent="0.3">
      <c r="P17" s="133"/>
    </row>
    <row r="18" spans="15:16" x14ac:dyDescent="0.3">
      <c r="P18" s="133"/>
    </row>
    <row r="19" spans="15:16" x14ac:dyDescent="0.3">
      <c r="O19"/>
    </row>
  </sheetData>
  <mergeCells count="13">
    <mergeCell ref="P2:P3"/>
    <mergeCell ref="J2:J3"/>
    <mergeCell ref="K2:K3"/>
    <mergeCell ref="L2:L3"/>
    <mergeCell ref="M2:M3"/>
    <mergeCell ref="N2:N3"/>
    <mergeCell ref="O2:O3"/>
    <mergeCell ref="H2:I2"/>
    <mergeCell ref="B2:B3"/>
    <mergeCell ref="C2:C3"/>
    <mergeCell ref="D2:D3"/>
    <mergeCell ref="E2:E3"/>
    <mergeCell ref="F2:G2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87016A280CE24FADC7BBD1235E9F2A" ma:contentTypeVersion="2" ma:contentTypeDescription="Create a new document." ma:contentTypeScope="" ma:versionID="50d526d1e266a9433e95f285578e0a14">
  <xsd:schema xmlns:xsd="http://www.w3.org/2001/XMLSchema" xmlns:xs="http://www.w3.org/2001/XMLSchema" xmlns:p="http://schemas.microsoft.com/office/2006/metadata/properties" xmlns:ns3="54b94a59-55d1-4f46-982c-56eb20567dda" targetNamespace="http://schemas.microsoft.com/office/2006/metadata/properties" ma:root="true" ma:fieldsID="559736164a1a948a881aeee153a73400" ns3:_="">
    <xsd:import namespace="54b94a59-55d1-4f46-982c-56eb20567d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94a59-55d1-4f46-982c-56eb20567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8A39FC-899B-4B4A-BA97-87A50E27B2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35BC8E-9A1C-4745-A157-0EF2492F4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b94a59-55d1-4f46-982c-56eb20567d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F32F8A-01FB-4B38-B3D9-DD8B769EF2B8}">
  <ds:schemaRefs>
    <ds:schemaRef ds:uri="http://purl.org/dc/terms/"/>
    <ds:schemaRef ds:uri="http://purl.org/dc/elements/1.1/"/>
    <ds:schemaRef ds:uri="http://purl.org/dc/dcmitype/"/>
    <ds:schemaRef ds:uri="54b94a59-55d1-4f46-982c-56eb20567dda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5</vt:i4>
      </vt:variant>
      <vt:variant>
        <vt:lpstr>Rentang Bernama</vt:lpstr>
      </vt:variant>
      <vt:variant>
        <vt:i4>1</vt:i4>
      </vt:variant>
    </vt:vector>
  </HeadingPairs>
  <TitlesOfParts>
    <vt:vector size="6" baseType="lpstr">
      <vt:lpstr>Main</vt:lpstr>
      <vt:lpstr>Summary-YTD</vt:lpstr>
      <vt:lpstr>Summary-FEB</vt:lpstr>
      <vt:lpstr>Rerolling</vt:lpstr>
      <vt:lpstr>HoldQC</vt:lpstr>
      <vt:lpstr>Main!Print_Area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@rman</dc:creator>
  <cp:lastModifiedBy>alief akbar purnama</cp:lastModifiedBy>
  <cp:lastPrinted>2023-01-09T02:33:58Z</cp:lastPrinted>
  <dcterms:created xsi:type="dcterms:W3CDTF">2022-04-07T09:45:37Z</dcterms:created>
  <dcterms:modified xsi:type="dcterms:W3CDTF">2023-01-16T01:20:06Z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0x0101005887016A280CE24FADC7BBD1235E9F2A</vt:lpwstr>
  </property>
</Properties>
</file>