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TM\penelitian\Porposal\"/>
    </mc:Choice>
  </mc:AlternateContent>
  <xr:revisionPtr revIDLastSave="0" documentId="13_ncr:1_{780F5B0C-CE37-4502-BF9C-F53466E9FFB6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2017-2021" sheetId="1" r:id="rId1"/>
    <sheet name="Sheet1" sheetId="2" state="hidden" r:id="rId2"/>
    <sheet name="2020-2022" sheetId="3" r:id="rId3"/>
  </sheets>
  <definedNames>
    <definedName name="_xlnm.Print_Area" localSheetId="1">Sheet1!$A$1:$K$25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24" i="1" l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AB151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AA151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Z151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Y151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X151" i="1"/>
  <c r="J86" i="1"/>
  <c r="J162" i="1"/>
  <c r="J200" i="1"/>
  <c r="Z86" i="1"/>
  <c r="AE86" i="1"/>
  <c r="J87" i="1"/>
  <c r="J163" i="1"/>
  <c r="J201" i="1"/>
  <c r="Z87" i="1"/>
  <c r="AE87" i="1"/>
  <c r="J88" i="1"/>
  <c r="J164" i="1"/>
  <c r="J202" i="1"/>
  <c r="Z88" i="1"/>
  <c r="AE88" i="1"/>
  <c r="J89" i="1"/>
  <c r="J165" i="1"/>
  <c r="J203" i="1"/>
  <c r="Z89" i="1"/>
  <c r="AE89" i="1"/>
  <c r="J90" i="1"/>
  <c r="J166" i="1"/>
  <c r="J204" i="1"/>
  <c r="Z90" i="1"/>
  <c r="AE90" i="1"/>
  <c r="J91" i="1"/>
  <c r="J167" i="1"/>
  <c r="J205" i="1"/>
  <c r="Z91" i="1"/>
  <c r="AE91" i="1"/>
  <c r="J92" i="1"/>
  <c r="J168" i="1"/>
  <c r="J206" i="1"/>
  <c r="Z92" i="1"/>
  <c r="AE92" i="1"/>
  <c r="J93" i="1"/>
  <c r="J169" i="1"/>
  <c r="J207" i="1"/>
  <c r="Z93" i="1"/>
  <c r="AE93" i="1"/>
  <c r="J94" i="1"/>
  <c r="J170" i="1"/>
  <c r="J208" i="1"/>
  <c r="Z94" i="1"/>
  <c r="AE94" i="1"/>
  <c r="J95" i="1"/>
  <c r="J171" i="1"/>
  <c r="J209" i="1"/>
  <c r="Z95" i="1"/>
  <c r="AE95" i="1"/>
  <c r="J96" i="1"/>
  <c r="J172" i="1"/>
  <c r="J210" i="1"/>
  <c r="Z96" i="1"/>
  <c r="AE96" i="1"/>
  <c r="J97" i="1"/>
  <c r="J173" i="1"/>
  <c r="J211" i="1"/>
  <c r="Z97" i="1"/>
  <c r="AE97" i="1"/>
  <c r="J98" i="1"/>
  <c r="J174" i="1"/>
  <c r="J212" i="1"/>
  <c r="Z98" i="1"/>
  <c r="AE98" i="1"/>
  <c r="J99" i="1"/>
  <c r="J175" i="1"/>
  <c r="J213" i="1"/>
  <c r="Z99" i="1"/>
  <c r="AE99" i="1"/>
  <c r="J100" i="1"/>
  <c r="J176" i="1"/>
  <c r="J214" i="1"/>
  <c r="Z100" i="1"/>
  <c r="AE100" i="1"/>
  <c r="J101" i="1"/>
  <c r="J177" i="1"/>
  <c r="J215" i="1"/>
  <c r="Z101" i="1"/>
  <c r="AE101" i="1"/>
  <c r="J102" i="1"/>
  <c r="J178" i="1"/>
  <c r="J216" i="1"/>
  <c r="Z102" i="1"/>
  <c r="AE102" i="1"/>
  <c r="J103" i="1"/>
  <c r="J179" i="1"/>
  <c r="J217" i="1"/>
  <c r="Z103" i="1"/>
  <c r="AE103" i="1"/>
  <c r="J104" i="1"/>
  <c r="J180" i="1"/>
  <c r="J218" i="1"/>
  <c r="Z104" i="1"/>
  <c r="AE104" i="1"/>
  <c r="J105" i="1"/>
  <c r="J181" i="1"/>
  <c r="J219" i="1"/>
  <c r="Z105" i="1"/>
  <c r="AE105" i="1"/>
  <c r="J106" i="1"/>
  <c r="J182" i="1"/>
  <c r="J220" i="1"/>
  <c r="Z106" i="1"/>
  <c r="AE106" i="1"/>
  <c r="J107" i="1"/>
  <c r="J183" i="1"/>
  <c r="J221" i="1"/>
  <c r="Z107" i="1"/>
  <c r="AE107" i="1"/>
  <c r="J108" i="1"/>
  <c r="J184" i="1"/>
  <c r="J222" i="1"/>
  <c r="Z108" i="1"/>
  <c r="AE108" i="1"/>
  <c r="J109" i="1"/>
  <c r="J185" i="1"/>
  <c r="J223" i="1"/>
  <c r="Z109" i="1"/>
  <c r="AE109" i="1"/>
  <c r="J110" i="1"/>
  <c r="J186" i="1"/>
  <c r="J224" i="1"/>
  <c r="Z110" i="1"/>
  <c r="AE110" i="1"/>
  <c r="J111" i="1"/>
  <c r="J187" i="1"/>
  <c r="J225" i="1"/>
  <c r="Z111" i="1"/>
  <c r="AE111" i="1"/>
  <c r="J112" i="1"/>
  <c r="J188" i="1"/>
  <c r="J226" i="1"/>
  <c r="Z112" i="1"/>
  <c r="AE112" i="1"/>
  <c r="AE113" i="1"/>
  <c r="N86" i="1"/>
  <c r="N162" i="1"/>
  <c r="N200" i="1"/>
  <c r="AA86" i="1"/>
  <c r="AF86" i="1"/>
  <c r="N87" i="1"/>
  <c r="N163" i="1"/>
  <c r="N201" i="1"/>
  <c r="AA87" i="1"/>
  <c r="AF87" i="1"/>
  <c r="N88" i="1"/>
  <c r="N164" i="1"/>
  <c r="N202" i="1"/>
  <c r="AA88" i="1"/>
  <c r="AF88" i="1"/>
  <c r="N165" i="1"/>
  <c r="N203" i="1"/>
  <c r="AA89" i="1"/>
  <c r="AF89" i="1"/>
  <c r="N166" i="1"/>
  <c r="N204" i="1"/>
  <c r="AA90" i="1"/>
  <c r="AF90" i="1"/>
  <c r="N167" i="1"/>
  <c r="N205" i="1"/>
  <c r="AA91" i="1"/>
  <c r="AF91" i="1"/>
  <c r="N92" i="1"/>
  <c r="N168" i="1"/>
  <c r="N206" i="1"/>
  <c r="AA92" i="1"/>
  <c r="AF92" i="1"/>
  <c r="N169" i="1"/>
  <c r="N207" i="1"/>
  <c r="AA93" i="1"/>
  <c r="AF93" i="1"/>
  <c r="N94" i="1"/>
  <c r="N170" i="1"/>
  <c r="N208" i="1"/>
  <c r="AA94" i="1"/>
  <c r="AF94" i="1"/>
  <c r="N95" i="1"/>
  <c r="N171" i="1"/>
  <c r="N209" i="1"/>
  <c r="AA95" i="1"/>
  <c r="AF95" i="1"/>
  <c r="N96" i="1"/>
  <c r="N172" i="1"/>
  <c r="N210" i="1"/>
  <c r="AA96" i="1"/>
  <c r="AF96" i="1"/>
  <c r="N97" i="1"/>
  <c r="N173" i="1"/>
  <c r="N211" i="1"/>
  <c r="AA97" i="1"/>
  <c r="AF97" i="1"/>
  <c r="N98" i="1"/>
  <c r="N174" i="1"/>
  <c r="N212" i="1"/>
  <c r="AA98" i="1"/>
  <c r="AF98" i="1"/>
  <c r="N99" i="1"/>
  <c r="N175" i="1"/>
  <c r="N213" i="1"/>
  <c r="AA99" i="1"/>
  <c r="AF99" i="1"/>
  <c r="N176" i="1"/>
  <c r="N214" i="1"/>
  <c r="AA100" i="1"/>
  <c r="AF100" i="1"/>
  <c r="N177" i="1"/>
  <c r="N215" i="1"/>
  <c r="AA101" i="1"/>
  <c r="AF101" i="1"/>
  <c r="N102" i="1"/>
  <c r="N178" i="1"/>
  <c r="N216" i="1"/>
  <c r="AA102" i="1"/>
  <c r="AF102" i="1"/>
  <c r="N179" i="1"/>
  <c r="N217" i="1"/>
  <c r="AA103" i="1"/>
  <c r="AF103" i="1"/>
  <c r="N104" i="1"/>
  <c r="N180" i="1"/>
  <c r="N218" i="1"/>
  <c r="AA104" i="1"/>
  <c r="AF104" i="1"/>
  <c r="N181" i="1"/>
  <c r="N219" i="1"/>
  <c r="AA105" i="1"/>
  <c r="AF105" i="1"/>
  <c r="N182" i="1"/>
  <c r="N220" i="1"/>
  <c r="AA106" i="1"/>
  <c r="AF106" i="1"/>
  <c r="N183" i="1"/>
  <c r="N221" i="1"/>
  <c r="AA107" i="1"/>
  <c r="AF107" i="1"/>
  <c r="N184" i="1"/>
  <c r="N222" i="1"/>
  <c r="AA108" i="1"/>
  <c r="AF108" i="1"/>
  <c r="N185" i="1"/>
  <c r="N223" i="1"/>
  <c r="AA109" i="1"/>
  <c r="AF109" i="1"/>
  <c r="N186" i="1"/>
  <c r="N224" i="1"/>
  <c r="AA110" i="1"/>
  <c r="AF110" i="1"/>
  <c r="N187" i="1"/>
  <c r="N225" i="1"/>
  <c r="AA111" i="1"/>
  <c r="AF111" i="1"/>
  <c r="N188" i="1"/>
  <c r="N226" i="1"/>
  <c r="AA112" i="1"/>
  <c r="AF112" i="1"/>
  <c r="AF113" i="1"/>
  <c r="R86" i="1"/>
  <c r="R162" i="1"/>
  <c r="R200" i="1"/>
  <c r="AB86" i="1"/>
  <c r="AG86" i="1"/>
  <c r="R87" i="1"/>
  <c r="R163" i="1"/>
  <c r="R201" i="1"/>
  <c r="AB87" i="1"/>
  <c r="AG87" i="1"/>
  <c r="R88" i="1"/>
  <c r="R164" i="1"/>
  <c r="R202" i="1"/>
  <c r="AB88" i="1"/>
  <c r="AG88" i="1"/>
  <c r="R165" i="1"/>
  <c r="R203" i="1"/>
  <c r="AB89" i="1"/>
  <c r="AG89" i="1"/>
  <c r="R166" i="1"/>
  <c r="R204" i="1"/>
  <c r="AB90" i="1"/>
  <c r="AG90" i="1"/>
  <c r="R167" i="1"/>
  <c r="R205" i="1"/>
  <c r="AB91" i="1"/>
  <c r="AG91" i="1"/>
  <c r="R92" i="1"/>
  <c r="R168" i="1"/>
  <c r="R206" i="1"/>
  <c r="AB92" i="1"/>
  <c r="AG92" i="1"/>
  <c r="R169" i="1"/>
  <c r="R207" i="1"/>
  <c r="AB93" i="1"/>
  <c r="AG93" i="1"/>
  <c r="R94" i="1"/>
  <c r="R170" i="1"/>
  <c r="R208" i="1"/>
  <c r="AB94" i="1"/>
  <c r="AG94" i="1"/>
  <c r="R95" i="1"/>
  <c r="R171" i="1"/>
  <c r="R209" i="1"/>
  <c r="AB95" i="1"/>
  <c r="AG95" i="1"/>
  <c r="R96" i="1"/>
  <c r="R172" i="1"/>
  <c r="R210" i="1"/>
  <c r="AB96" i="1"/>
  <c r="AG96" i="1"/>
  <c r="R97" i="1"/>
  <c r="R173" i="1"/>
  <c r="R211" i="1"/>
  <c r="AB97" i="1"/>
  <c r="AG97" i="1"/>
  <c r="R98" i="1"/>
  <c r="R174" i="1"/>
  <c r="R212" i="1"/>
  <c r="AB98" i="1"/>
  <c r="AG98" i="1"/>
  <c r="R99" i="1"/>
  <c r="R175" i="1"/>
  <c r="R213" i="1"/>
  <c r="AB99" i="1"/>
  <c r="AG99" i="1"/>
  <c r="R176" i="1"/>
  <c r="R214" i="1"/>
  <c r="AB100" i="1"/>
  <c r="AG100" i="1"/>
  <c r="R177" i="1"/>
  <c r="R215" i="1"/>
  <c r="AB101" i="1"/>
  <c r="AG101" i="1"/>
  <c r="R102" i="1"/>
  <c r="R178" i="1"/>
  <c r="R216" i="1"/>
  <c r="AB102" i="1"/>
  <c r="AG102" i="1"/>
  <c r="R179" i="1"/>
  <c r="R217" i="1"/>
  <c r="AB103" i="1"/>
  <c r="AG103" i="1"/>
  <c r="R104" i="1"/>
  <c r="R180" i="1"/>
  <c r="R218" i="1"/>
  <c r="AB104" i="1"/>
  <c r="AG104" i="1"/>
  <c r="R181" i="1"/>
  <c r="R219" i="1"/>
  <c r="AB105" i="1"/>
  <c r="AG105" i="1"/>
  <c r="R182" i="1"/>
  <c r="R220" i="1"/>
  <c r="AB106" i="1"/>
  <c r="AG106" i="1"/>
  <c r="R183" i="1"/>
  <c r="R221" i="1"/>
  <c r="AB107" i="1"/>
  <c r="AG107" i="1"/>
  <c r="R184" i="1"/>
  <c r="R222" i="1"/>
  <c r="AB108" i="1"/>
  <c r="AG108" i="1"/>
  <c r="R185" i="1"/>
  <c r="R223" i="1"/>
  <c r="AB109" i="1"/>
  <c r="AG109" i="1"/>
  <c r="R186" i="1"/>
  <c r="R224" i="1"/>
  <c r="AB110" i="1"/>
  <c r="AG110" i="1"/>
  <c r="R187" i="1"/>
  <c r="R225" i="1"/>
  <c r="AB111" i="1"/>
  <c r="AG111" i="1"/>
  <c r="R188" i="1"/>
  <c r="R226" i="1"/>
  <c r="AB112" i="1"/>
  <c r="AG112" i="1"/>
  <c r="AG113" i="1"/>
  <c r="V86" i="1"/>
  <c r="V162" i="1"/>
  <c r="V200" i="1"/>
  <c r="AC86" i="1"/>
  <c r="AH86" i="1"/>
  <c r="V87" i="1"/>
  <c r="V163" i="1"/>
  <c r="V201" i="1"/>
  <c r="AC87" i="1"/>
  <c r="AH87" i="1"/>
  <c r="V88" i="1"/>
  <c r="V164" i="1"/>
  <c r="V202" i="1"/>
  <c r="AC88" i="1"/>
  <c r="AH88" i="1"/>
  <c r="V165" i="1"/>
  <c r="V203" i="1"/>
  <c r="AC89" i="1"/>
  <c r="AH89" i="1"/>
  <c r="V166" i="1"/>
  <c r="V204" i="1"/>
  <c r="AC90" i="1"/>
  <c r="AH90" i="1"/>
  <c r="V167" i="1"/>
  <c r="V205" i="1"/>
  <c r="AC91" i="1"/>
  <c r="AH91" i="1"/>
  <c r="V92" i="1"/>
  <c r="V168" i="1"/>
  <c r="V206" i="1"/>
  <c r="AC92" i="1"/>
  <c r="AH92" i="1"/>
  <c r="V169" i="1"/>
  <c r="V207" i="1"/>
  <c r="AC93" i="1"/>
  <c r="AH93" i="1"/>
  <c r="V94" i="1"/>
  <c r="V170" i="1"/>
  <c r="V208" i="1"/>
  <c r="AC94" i="1"/>
  <c r="AH94" i="1"/>
  <c r="V95" i="1"/>
  <c r="V171" i="1"/>
  <c r="V209" i="1"/>
  <c r="AC95" i="1"/>
  <c r="AH95" i="1"/>
  <c r="V96" i="1"/>
  <c r="V172" i="1"/>
  <c r="V210" i="1"/>
  <c r="AC96" i="1"/>
  <c r="AH96" i="1"/>
  <c r="V97" i="1"/>
  <c r="V173" i="1"/>
  <c r="V211" i="1"/>
  <c r="AC97" i="1"/>
  <c r="AH97" i="1"/>
  <c r="V98" i="1"/>
  <c r="V174" i="1"/>
  <c r="V212" i="1"/>
  <c r="AC98" i="1"/>
  <c r="AH98" i="1"/>
  <c r="V99" i="1"/>
  <c r="V175" i="1"/>
  <c r="V213" i="1"/>
  <c r="AC99" i="1"/>
  <c r="AH99" i="1"/>
  <c r="V176" i="1"/>
  <c r="V214" i="1"/>
  <c r="AC100" i="1"/>
  <c r="AH100" i="1"/>
  <c r="V177" i="1"/>
  <c r="V215" i="1"/>
  <c r="AC101" i="1"/>
  <c r="AH101" i="1"/>
  <c r="V102" i="1"/>
  <c r="V178" i="1"/>
  <c r="V216" i="1"/>
  <c r="AC102" i="1"/>
  <c r="AH102" i="1"/>
  <c r="V179" i="1"/>
  <c r="V217" i="1"/>
  <c r="AC103" i="1"/>
  <c r="AH103" i="1"/>
  <c r="V104" i="1"/>
  <c r="V180" i="1"/>
  <c r="V218" i="1"/>
  <c r="AC104" i="1"/>
  <c r="AH104" i="1"/>
  <c r="V181" i="1"/>
  <c r="V219" i="1"/>
  <c r="AC105" i="1"/>
  <c r="AH105" i="1"/>
  <c r="V182" i="1"/>
  <c r="V220" i="1"/>
  <c r="AC106" i="1"/>
  <c r="AH106" i="1"/>
  <c r="V183" i="1"/>
  <c r="V221" i="1"/>
  <c r="AC107" i="1"/>
  <c r="AH107" i="1"/>
  <c r="V184" i="1"/>
  <c r="V222" i="1"/>
  <c r="AC108" i="1"/>
  <c r="AH108" i="1"/>
  <c r="V185" i="1"/>
  <c r="V223" i="1"/>
  <c r="AC109" i="1"/>
  <c r="AH109" i="1"/>
  <c r="V186" i="1"/>
  <c r="V224" i="1"/>
  <c r="AC110" i="1"/>
  <c r="AH110" i="1"/>
  <c r="V187" i="1"/>
  <c r="V225" i="1"/>
  <c r="AC111" i="1"/>
  <c r="AH111" i="1"/>
  <c r="V188" i="1"/>
  <c r="V226" i="1"/>
  <c r="AC112" i="1"/>
  <c r="AH112" i="1"/>
  <c r="AH113" i="1"/>
  <c r="F86" i="1"/>
  <c r="F162" i="1"/>
  <c r="F200" i="1"/>
  <c r="Y86" i="1"/>
  <c r="AD86" i="1"/>
  <c r="F87" i="1"/>
  <c r="F163" i="1"/>
  <c r="F201" i="1"/>
  <c r="Y87" i="1"/>
  <c r="AD87" i="1"/>
  <c r="F88" i="1"/>
  <c r="F164" i="1"/>
  <c r="F202" i="1"/>
  <c r="Y88" i="1"/>
  <c r="AD88" i="1"/>
  <c r="F89" i="1"/>
  <c r="F165" i="1"/>
  <c r="F203" i="1"/>
  <c r="Y89" i="1"/>
  <c r="AD89" i="1"/>
  <c r="F90" i="1"/>
  <c r="F166" i="1"/>
  <c r="F204" i="1"/>
  <c r="Y90" i="1"/>
  <c r="AD90" i="1"/>
  <c r="F91" i="1"/>
  <c r="F167" i="1"/>
  <c r="F205" i="1"/>
  <c r="Y91" i="1"/>
  <c r="AD91" i="1"/>
  <c r="F92" i="1"/>
  <c r="F168" i="1"/>
  <c r="F206" i="1"/>
  <c r="Y92" i="1"/>
  <c r="AD92" i="1"/>
  <c r="F93" i="1"/>
  <c r="F169" i="1"/>
  <c r="F207" i="1"/>
  <c r="Y93" i="1"/>
  <c r="AD93" i="1"/>
  <c r="F94" i="1"/>
  <c r="F170" i="1"/>
  <c r="F208" i="1"/>
  <c r="Y94" i="1"/>
  <c r="AD94" i="1"/>
  <c r="F95" i="1"/>
  <c r="F171" i="1"/>
  <c r="F209" i="1"/>
  <c r="Y95" i="1"/>
  <c r="AD95" i="1"/>
  <c r="F96" i="1"/>
  <c r="F172" i="1"/>
  <c r="F210" i="1"/>
  <c r="Y96" i="1"/>
  <c r="AD96" i="1"/>
  <c r="F97" i="1"/>
  <c r="F173" i="1"/>
  <c r="F211" i="1"/>
  <c r="Y97" i="1"/>
  <c r="AD97" i="1"/>
  <c r="F98" i="1"/>
  <c r="F174" i="1"/>
  <c r="F212" i="1"/>
  <c r="Y98" i="1"/>
  <c r="AD98" i="1"/>
  <c r="F99" i="1"/>
  <c r="F175" i="1"/>
  <c r="F213" i="1"/>
  <c r="Y99" i="1"/>
  <c r="AD99" i="1"/>
  <c r="F100" i="1"/>
  <c r="F176" i="1"/>
  <c r="F214" i="1"/>
  <c r="Y100" i="1"/>
  <c r="AD100" i="1"/>
  <c r="F101" i="1"/>
  <c r="F177" i="1"/>
  <c r="F215" i="1"/>
  <c r="Y101" i="1"/>
  <c r="AD101" i="1"/>
  <c r="F102" i="1"/>
  <c r="F178" i="1"/>
  <c r="F216" i="1"/>
  <c r="Y102" i="1"/>
  <c r="AD102" i="1"/>
  <c r="F103" i="1"/>
  <c r="F179" i="1"/>
  <c r="F217" i="1"/>
  <c r="Y103" i="1"/>
  <c r="AD103" i="1"/>
  <c r="F104" i="1"/>
  <c r="F180" i="1"/>
  <c r="F218" i="1"/>
  <c r="Y104" i="1"/>
  <c r="AD104" i="1"/>
  <c r="F105" i="1"/>
  <c r="F181" i="1"/>
  <c r="F219" i="1"/>
  <c r="Y105" i="1"/>
  <c r="AD105" i="1"/>
  <c r="F106" i="1"/>
  <c r="F182" i="1"/>
  <c r="F220" i="1"/>
  <c r="Y106" i="1"/>
  <c r="AD106" i="1"/>
  <c r="F107" i="1"/>
  <c r="F183" i="1"/>
  <c r="F221" i="1"/>
  <c r="Y107" i="1"/>
  <c r="AD107" i="1"/>
  <c r="F108" i="1"/>
  <c r="F184" i="1"/>
  <c r="F222" i="1"/>
  <c r="Y108" i="1"/>
  <c r="AD108" i="1"/>
  <c r="F109" i="1"/>
  <c r="F185" i="1"/>
  <c r="F223" i="1"/>
  <c r="Y109" i="1"/>
  <c r="AD109" i="1"/>
  <c r="F110" i="1"/>
  <c r="F186" i="1"/>
  <c r="F224" i="1"/>
  <c r="Y110" i="1"/>
  <c r="AD110" i="1"/>
  <c r="F111" i="1"/>
  <c r="F187" i="1"/>
  <c r="F225" i="1"/>
  <c r="Y111" i="1"/>
  <c r="AD111" i="1"/>
  <c r="F112" i="1"/>
  <c r="F188" i="1"/>
  <c r="F226" i="1"/>
  <c r="Y112" i="1"/>
  <c r="AD112" i="1"/>
  <c r="AD113" i="1"/>
  <c r="J47" i="1"/>
  <c r="Z47" i="1"/>
  <c r="J48" i="1"/>
  <c r="Z48" i="1"/>
  <c r="J49" i="1"/>
  <c r="Z49" i="1"/>
  <c r="J50" i="1"/>
  <c r="Z50" i="1"/>
  <c r="J51" i="1"/>
  <c r="Z51" i="1"/>
  <c r="J52" i="1"/>
  <c r="Z52" i="1"/>
  <c r="J53" i="1"/>
  <c r="Z53" i="1"/>
  <c r="J54" i="1"/>
  <c r="Z54" i="1"/>
  <c r="J55" i="1"/>
  <c r="Z55" i="1"/>
  <c r="J56" i="1"/>
  <c r="Z56" i="1"/>
  <c r="J57" i="1"/>
  <c r="Z57" i="1"/>
  <c r="J58" i="1"/>
  <c r="Z58" i="1"/>
  <c r="J59" i="1"/>
  <c r="Z59" i="1"/>
  <c r="J60" i="1"/>
  <c r="Z60" i="1"/>
  <c r="J61" i="1"/>
  <c r="Z61" i="1"/>
  <c r="J62" i="1"/>
  <c r="Z62" i="1"/>
  <c r="J63" i="1"/>
  <c r="Z63" i="1"/>
  <c r="J64" i="1"/>
  <c r="Z64" i="1"/>
  <c r="J65" i="1"/>
  <c r="Z65" i="1"/>
  <c r="J66" i="1"/>
  <c r="Z66" i="1"/>
  <c r="J67" i="1"/>
  <c r="Z67" i="1"/>
  <c r="J68" i="1"/>
  <c r="Z68" i="1"/>
  <c r="J69" i="1"/>
  <c r="Z69" i="1"/>
  <c r="J70" i="1"/>
  <c r="Z70" i="1"/>
  <c r="J71" i="1"/>
  <c r="Z71" i="1"/>
  <c r="J72" i="1"/>
  <c r="Z72" i="1"/>
  <c r="J73" i="1"/>
  <c r="Z73" i="1"/>
  <c r="Z74" i="1"/>
  <c r="N47" i="1"/>
  <c r="AA47" i="1"/>
  <c r="N48" i="1"/>
  <c r="AA48" i="1"/>
  <c r="N49" i="1"/>
  <c r="AA49" i="1"/>
  <c r="N50" i="1"/>
  <c r="AA50" i="1"/>
  <c r="N51" i="1"/>
  <c r="AA51" i="1"/>
  <c r="N52" i="1"/>
  <c r="AA52" i="1"/>
  <c r="N53" i="1"/>
  <c r="AA53" i="1"/>
  <c r="N54" i="1"/>
  <c r="AA54" i="1"/>
  <c r="N55" i="1"/>
  <c r="AA55" i="1"/>
  <c r="N56" i="1"/>
  <c r="AA56" i="1"/>
  <c r="N57" i="1"/>
  <c r="AA57" i="1"/>
  <c r="N58" i="1"/>
  <c r="AA58" i="1"/>
  <c r="N59" i="1"/>
  <c r="AA59" i="1"/>
  <c r="N60" i="1"/>
  <c r="AA60" i="1"/>
  <c r="N61" i="1"/>
  <c r="AA61" i="1"/>
  <c r="N62" i="1"/>
  <c r="AA62" i="1"/>
  <c r="N63" i="1"/>
  <c r="AA63" i="1"/>
  <c r="N64" i="1"/>
  <c r="AA64" i="1"/>
  <c r="N65" i="1"/>
  <c r="AA65" i="1"/>
  <c r="N66" i="1"/>
  <c r="AA66" i="1"/>
  <c r="N67" i="1"/>
  <c r="AA67" i="1"/>
  <c r="N68" i="1"/>
  <c r="AA68" i="1"/>
  <c r="N69" i="1"/>
  <c r="AA69" i="1"/>
  <c r="N70" i="1"/>
  <c r="AA70" i="1"/>
  <c r="N71" i="1"/>
  <c r="AA71" i="1"/>
  <c r="N72" i="1"/>
  <c r="AA72" i="1"/>
  <c r="N73" i="1"/>
  <c r="AA73" i="1"/>
  <c r="AA74" i="1"/>
  <c r="R47" i="1"/>
  <c r="AB47" i="1"/>
  <c r="R48" i="1"/>
  <c r="AB48" i="1"/>
  <c r="R49" i="1"/>
  <c r="AB49" i="1"/>
  <c r="R50" i="1"/>
  <c r="AB50" i="1"/>
  <c r="R51" i="1"/>
  <c r="AB51" i="1"/>
  <c r="R52" i="1"/>
  <c r="AB52" i="1"/>
  <c r="R53" i="1"/>
  <c r="AB53" i="1"/>
  <c r="R54" i="1"/>
  <c r="AB54" i="1"/>
  <c r="R55" i="1"/>
  <c r="AB55" i="1"/>
  <c r="R56" i="1"/>
  <c r="AB56" i="1"/>
  <c r="R57" i="1"/>
  <c r="AB57" i="1"/>
  <c r="R58" i="1"/>
  <c r="AB58" i="1"/>
  <c r="R59" i="1"/>
  <c r="AB59" i="1"/>
  <c r="R60" i="1"/>
  <c r="AB60" i="1"/>
  <c r="R61" i="1"/>
  <c r="AB61" i="1"/>
  <c r="R62" i="1"/>
  <c r="AB62" i="1"/>
  <c r="R63" i="1"/>
  <c r="AB63" i="1"/>
  <c r="R64" i="1"/>
  <c r="AB64" i="1"/>
  <c r="R65" i="1"/>
  <c r="AB65" i="1"/>
  <c r="R66" i="1"/>
  <c r="AB66" i="1"/>
  <c r="R67" i="1"/>
  <c r="AB67" i="1"/>
  <c r="R68" i="1"/>
  <c r="AB68" i="1"/>
  <c r="R69" i="1"/>
  <c r="AB69" i="1"/>
  <c r="R70" i="1"/>
  <c r="AB70" i="1"/>
  <c r="R71" i="1"/>
  <c r="AB71" i="1"/>
  <c r="R72" i="1"/>
  <c r="AB72" i="1"/>
  <c r="R73" i="1"/>
  <c r="AB73" i="1"/>
  <c r="AB74" i="1"/>
  <c r="V47" i="1"/>
  <c r="AC47" i="1"/>
  <c r="V48" i="1"/>
  <c r="AC48" i="1"/>
  <c r="V49" i="1"/>
  <c r="AC49" i="1"/>
  <c r="V50" i="1"/>
  <c r="AC50" i="1"/>
  <c r="V51" i="1"/>
  <c r="AC51" i="1"/>
  <c r="V52" i="1"/>
  <c r="AC52" i="1"/>
  <c r="V53" i="1"/>
  <c r="AC53" i="1"/>
  <c r="V54" i="1"/>
  <c r="AC54" i="1"/>
  <c r="V55" i="1"/>
  <c r="AC55" i="1"/>
  <c r="V56" i="1"/>
  <c r="AC56" i="1"/>
  <c r="V57" i="1"/>
  <c r="AC57" i="1"/>
  <c r="V58" i="1"/>
  <c r="AC58" i="1"/>
  <c r="V59" i="1"/>
  <c r="AC59" i="1"/>
  <c r="V60" i="1"/>
  <c r="AC60" i="1"/>
  <c r="V61" i="1"/>
  <c r="AC61" i="1"/>
  <c r="V62" i="1"/>
  <c r="AC62" i="1"/>
  <c r="V63" i="1"/>
  <c r="AC63" i="1"/>
  <c r="V64" i="1"/>
  <c r="AC64" i="1"/>
  <c r="V65" i="1"/>
  <c r="AC65" i="1"/>
  <c r="V66" i="1"/>
  <c r="AC66" i="1"/>
  <c r="V67" i="1"/>
  <c r="AC67" i="1"/>
  <c r="V68" i="1"/>
  <c r="AC68" i="1"/>
  <c r="V69" i="1"/>
  <c r="AC69" i="1"/>
  <c r="V70" i="1"/>
  <c r="AC70" i="1"/>
  <c r="V71" i="1"/>
  <c r="AC71" i="1"/>
  <c r="V72" i="1"/>
  <c r="AC72" i="1"/>
  <c r="V73" i="1"/>
  <c r="AC73" i="1"/>
  <c r="AC74" i="1"/>
  <c r="F47" i="1"/>
  <c r="Y47" i="1"/>
  <c r="F48" i="1"/>
  <c r="Y48" i="1"/>
  <c r="F49" i="1"/>
  <c r="Y49" i="1"/>
  <c r="F50" i="1"/>
  <c r="Y50" i="1"/>
  <c r="F51" i="1"/>
  <c r="Y51" i="1"/>
  <c r="F52" i="1"/>
  <c r="Y52" i="1"/>
  <c r="F53" i="1"/>
  <c r="Y53" i="1"/>
  <c r="F54" i="1"/>
  <c r="Y54" i="1"/>
  <c r="F55" i="1"/>
  <c r="Y55" i="1"/>
  <c r="F56" i="1"/>
  <c r="Y56" i="1"/>
  <c r="F57" i="1"/>
  <c r="Y57" i="1"/>
  <c r="F58" i="1"/>
  <c r="Y58" i="1"/>
  <c r="F59" i="1"/>
  <c r="Y59" i="1"/>
  <c r="F60" i="1"/>
  <c r="Y60" i="1"/>
  <c r="F61" i="1"/>
  <c r="Y61" i="1"/>
  <c r="F62" i="1"/>
  <c r="Y62" i="1"/>
  <c r="F63" i="1"/>
  <c r="Y63" i="1"/>
  <c r="F64" i="1"/>
  <c r="Y64" i="1"/>
  <c r="F65" i="1"/>
  <c r="Y65" i="1"/>
  <c r="F66" i="1"/>
  <c r="Y66" i="1"/>
  <c r="F67" i="1"/>
  <c r="Y67" i="1"/>
  <c r="F68" i="1"/>
  <c r="Y68" i="1"/>
  <c r="F69" i="1"/>
  <c r="Y69" i="1"/>
  <c r="F70" i="1"/>
  <c r="Y70" i="1"/>
  <c r="F71" i="1"/>
  <c r="Y71" i="1"/>
  <c r="F72" i="1"/>
  <c r="Y72" i="1"/>
  <c r="F73" i="1"/>
  <c r="Y73" i="1"/>
  <c r="Y74" i="1"/>
  <c r="F9" i="1"/>
  <c r="Y9" i="1"/>
  <c r="J9" i="1"/>
  <c r="Z9" i="1"/>
  <c r="N9" i="1"/>
  <c r="AA9" i="1"/>
  <c r="R9" i="1"/>
  <c r="AB9" i="1"/>
  <c r="AC9" i="1"/>
  <c r="F10" i="1"/>
  <c r="Y10" i="1"/>
  <c r="J10" i="1"/>
  <c r="Z10" i="1"/>
  <c r="N10" i="1"/>
  <c r="AA10" i="1"/>
  <c r="R10" i="1"/>
  <c r="AB10" i="1"/>
  <c r="AC10" i="1"/>
  <c r="F11" i="1"/>
  <c r="Y11" i="1"/>
  <c r="J11" i="1"/>
  <c r="Z11" i="1"/>
  <c r="N11" i="1"/>
  <c r="AA11" i="1"/>
  <c r="R11" i="1"/>
  <c r="AB11" i="1"/>
  <c r="AC11" i="1"/>
  <c r="F12" i="1"/>
  <c r="Y12" i="1"/>
  <c r="J12" i="1"/>
  <c r="Z12" i="1"/>
  <c r="N12" i="1"/>
  <c r="AA12" i="1"/>
  <c r="R12" i="1"/>
  <c r="AB12" i="1"/>
  <c r="AC12" i="1"/>
  <c r="F13" i="1"/>
  <c r="Y13" i="1"/>
  <c r="J13" i="1"/>
  <c r="Z13" i="1"/>
  <c r="N13" i="1"/>
  <c r="AA13" i="1"/>
  <c r="R13" i="1"/>
  <c r="AB13" i="1"/>
  <c r="AC13" i="1"/>
  <c r="F14" i="1"/>
  <c r="Y14" i="1"/>
  <c r="J14" i="1"/>
  <c r="Z14" i="1"/>
  <c r="N14" i="1"/>
  <c r="AA14" i="1"/>
  <c r="R14" i="1"/>
  <c r="AB14" i="1"/>
  <c r="AC14" i="1"/>
  <c r="F15" i="1"/>
  <c r="Y15" i="1"/>
  <c r="J15" i="1"/>
  <c r="Z15" i="1"/>
  <c r="N15" i="1"/>
  <c r="AA15" i="1"/>
  <c r="R15" i="1"/>
  <c r="AB15" i="1"/>
  <c r="AC15" i="1"/>
  <c r="F16" i="1"/>
  <c r="Y16" i="1"/>
  <c r="J16" i="1"/>
  <c r="Z16" i="1"/>
  <c r="N16" i="1"/>
  <c r="AA16" i="1"/>
  <c r="R16" i="1"/>
  <c r="AB16" i="1"/>
  <c r="AC16" i="1"/>
  <c r="F17" i="1"/>
  <c r="Y17" i="1"/>
  <c r="J17" i="1"/>
  <c r="Z17" i="1"/>
  <c r="N17" i="1"/>
  <c r="AA17" i="1"/>
  <c r="R17" i="1"/>
  <c r="AB17" i="1"/>
  <c r="AC17" i="1"/>
  <c r="F18" i="1"/>
  <c r="Y18" i="1"/>
  <c r="J18" i="1"/>
  <c r="Z18" i="1"/>
  <c r="N18" i="1"/>
  <c r="AA18" i="1"/>
  <c r="R18" i="1"/>
  <c r="AB18" i="1"/>
  <c r="AC18" i="1"/>
  <c r="F19" i="1"/>
  <c r="Y19" i="1"/>
  <c r="J19" i="1"/>
  <c r="Z19" i="1"/>
  <c r="N19" i="1"/>
  <c r="AA19" i="1"/>
  <c r="R19" i="1"/>
  <c r="AB19" i="1"/>
  <c r="AC19" i="1"/>
  <c r="F20" i="1"/>
  <c r="Y20" i="1"/>
  <c r="J20" i="1"/>
  <c r="Z20" i="1"/>
  <c r="N20" i="1"/>
  <c r="AA20" i="1"/>
  <c r="R20" i="1"/>
  <c r="AB20" i="1"/>
  <c r="AC20" i="1"/>
  <c r="F21" i="1"/>
  <c r="Y21" i="1"/>
  <c r="J21" i="1"/>
  <c r="Z21" i="1"/>
  <c r="N21" i="1"/>
  <c r="AA21" i="1"/>
  <c r="R21" i="1"/>
  <c r="AB21" i="1"/>
  <c r="AC21" i="1"/>
  <c r="F22" i="1"/>
  <c r="Y22" i="1"/>
  <c r="J22" i="1"/>
  <c r="Z22" i="1"/>
  <c r="N22" i="1"/>
  <c r="AA22" i="1"/>
  <c r="R22" i="1"/>
  <c r="AB22" i="1"/>
  <c r="AC22" i="1"/>
  <c r="F23" i="1"/>
  <c r="Y23" i="1"/>
  <c r="J23" i="1"/>
  <c r="Z23" i="1"/>
  <c r="N23" i="1"/>
  <c r="AA23" i="1"/>
  <c r="R23" i="1"/>
  <c r="AB23" i="1"/>
  <c r="AC23" i="1"/>
  <c r="F24" i="1"/>
  <c r="Y24" i="1"/>
  <c r="J24" i="1"/>
  <c r="Z24" i="1"/>
  <c r="N24" i="1"/>
  <c r="AA24" i="1"/>
  <c r="R24" i="1"/>
  <c r="AB24" i="1"/>
  <c r="AC24" i="1"/>
  <c r="F25" i="1"/>
  <c r="Y25" i="1"/>
  <c r="J25" i="1"/>
  <c r="Z25" i="1"/>
  <c r="N25" i="1"/>
  <c r="AA25" i="1"/>
  <c r="R25" i="1"/>
  <c r="AB25" i="1"/>
  <c r="AC25" i="1"/>
  <c r="F26" i="1"/>
  <c r="Y26" i="1"/>
  <c r="J26" i="1"/>
  <c r="Z26" i="1"/>
  <c r="N26" i="1"/>
  <c r="AA26" i="1"/>
  <c r="R26" i="1"/>
  <c r="AB26" i="1"/>
  <c r="AC26" i="1"/>
  <c r="F27" i="1"/>
  <c r="Y27" i="1"/>
  <c r="J27" i="1"/>
  <c r="Z27" i="1"/>
  <c r="N27" i="1"/>
  <c r="AA27" i="1"/>
  <c r="R27" i="1"/>
  <c r="AB27" i="1"/>
  <c r="AC27" i="1"/>
  <c r="F28" i="1"/>
  <c r="Y28" i="1"/>
  <c r="J28" i="1"/>
  <c r="Z28" i="1"/>
  <c r="N28" i="1"/>
  <c r="AA28" i="1"/>
  <c r="R28" i="1"/>
  <c r="AB28" i="1"/>
  <c r="AC28" i="1"/>
  <c r="F29" i="1"/>
  <c r="Y29" i="1"/>
  <c r="J29" i="1"/>
  <c r="Z29" i="1"/>
  <c r="N29" i="1"/>
  <c r="AA29" i="1"/>
  <c r="R29" i="1"/>
  <c r="AB29" i="1"/>
  <c r="AC29" i="1"/>
  <c r="F30" i="1"/>
  <c r="Y30" i="1"/>
  <c r="J30" i="1"/>
  <c r="Z30" i="1"/>
  <c r="N30" i="1"/>
  <c r="AA30" i="1"/>
  <c r="R30" i="1"/>
  <c r="AB30" i="1"/>
  <c r="AC30" i="1"/>
  <c r="F31" i="1"/>
  <c r="Y31" i="1"/>
  <c r="J31" i="1"/>
  <c r="Z31" i="1"/>
  <c r="N31" i="1"/>
  <c r="AA31" i="1"/>
  <c r="R31" i="1"/>
  <c r="AB31" i="1"/>
  <c r="AC31" i="1"/>
  <c r="F32" i="1"/>
  <c r="Y32" i="1"/>
  <c r="J32" i="1"/>
  <c r="Z32" i="1"/>
  <c r="N32" i="1"/>
  <c r="AA32" i="1"/>
  <c r="R32" i="1"/>
  <c r="AB32" i="1"/>
  <c r="AC32" i="1"/>
  <c r="F33" i="1"/>
  <c r="Y33" i="1"/>
  <c r="J33" i="1"/>
  <c r="Z33" i="1"/>
  <c r="N33" i="1"/>
  <c r="AA33" i="1"/>
  <c r="R33" i="1"/>
  <c r="AB33" i="1"/>
  <c r="AC33" i="1"/>
  <c r="F34" i="1"/>
  <c r="Y34" i="1"/>
  <c r="J34" i="1"/>
  <c r="Z34" i="1"/>
  <c r="N34" i="1"/>
  <c r="AA34" i="1"/>
  <c r="R34" i="1"/>
  <c r="AB34" i="1"/>
  <c r="AC34" i="1"/>
  <c r="R8" i="1"/>
  <c r="AB8" i="1"/>
  <c r="AB35" i="1"/>
  <c r="N8" i="1"/>
  <c r="AA8" i="1"/>
  <c r="J8" i="1"/>
  <c r="Z8" i="1"/>
  <c r="Z35" i="1"/>
  <c r="AA35" i="1"/>
  <c r="AC8" i="1"/>
  <c r="AC35" i="1"/>
  <c r="F8" i="1"/>
  <c r="Y8" i="1"/>
  <c r="Y35" i="1"/>
  <c r="J8" i="3"/>
  <c r="P8" i="3"/>
  <c r="J9" i="3"/>
  <c r="P9" i="3"/>
  <c r="J10" i="3"/>
  <c r="P10" i="3"/>
  <c r="J11" i="3"/>
  <c r="P11" i="3"/>
  <c r="J12" i="3"/>
  <c r="P12" i="3"/>
  <c r="J13" i="3"/>
  <c r="P13" i="3"/>
  <c r="J14" i="3"/>
  <c r="P14" i="3"/>
  <c r="J15" i="3"/>
  <c r="P15" i="3"/>
  <c r="J16" i="3"/>
  <c r="P16" i="3"/>
  <c r="J17" i="3"/>
  <c r="P17" i="3"/>
  <c r="J18" i="3"/>
  <c r="P18" i="3"/>
  <c r="J19" i="3"/>
  <c r="P19" i="3"/>
  <c r="J20" i="3"/>
  <c r="P20" i="3"/>
  <c r="J21" i="3"/>
  <c r="P21" i="3"/>
  <c r="J22" i="3"/>
  <c r="P22" i="3"/>
  <c r="J23" i="3"/>
  <c r="P23" i="3"/>
  <c r="J24" i="3"/>
  <c r="P24" i="3"/>
  <c r="J25" i="3"/>
  <c r="P25" i="3"/>
  <c r="J26" i="3"/>
  <c r="P26" i="3"/>
  <c r="J27" i="3"/>
  <c r="P27" i="3"/>
  <c r="J28" i="3"/>
  <c r="P28" i="3"/>
  <c r="J29" i="3"/>
  <c r="P29" i="3"/>
  <c r="J30" i="3"/>
  <c r="P30" i="3"/>
  <c r="J31" i="3"/>
  <c r="P31" i="3"/>
  <c r="J32" i="3"/>
  <c r="P32" i="3"/>
  <c r="J33" i="3"/>
  <c r="P33" i="3"/>
  <c r="J34" i="3"/>
  <c r="P34" i="3"/>
  <c r="P35" i="3"/>
  <c r="N17" i="3"/>
  <c r="Q17" i="3"/>
  <c r="N11" i="3"/>
  <c r="Q11" i="3"/>
  <c r="F34" i="3"/>
  <c r="O34" i="3"/>
  <c r="F33" i="3"/>
  <c r="O33" i="3"/>
  <c r="F32" i="3"/>
  <c r="O32" i="3"/>
  <c r="F31" i="3"/>
  <c r="O31" i="3"/>
  <c r="F30" i="3"/>
  <c r="O30" i="3"/>
  <c r="F29" i="3"/>
  <c r="O29" i="3"/>
  <c r="F28" i="3"/>
  <c r="O28" i="3"/>
  <c r="F27" i="3"/>
  <c r="O27" i="3"/>
  <c r="F26" i="3"/>
  <c r="O26" i="3"/>
  <c r="F25" i="3"/>
  <c r="O25" i="3"/>
  <c r="F24" i="3"/>
  <c r="O24" i="3"/>
  <c r="F23" i="3"/>
  <c r="O23" i="3"/>
  <c r="F22" i="3"/>
  <c r="O22" i="3"/>
  <c r="F21" i="3"/>
  <c r="O21" i="3"/>
  <c r="F20" i="3"/>
  <c r="O20" i="3"/>
  <c r="F19" i="3"/>
  <c r="O19" i="3"/>
  <c r="F18" i="3"/>
  <c r="O18" i="3"/>
  <c r="F17" i="3"/>
  <c r="O17" i="3"/>
  <c r="F16" i="3"/>
  <c r="O16" i="3"/>
  <c r="F15" i="3"/>
  <c r="O15" i="3"/>
  <c r="F14" i="3"/>
  <c r="O14" i="3"/>
  <c r="F13" i="3"/>
  <c r="O13" i="3"/>
  <c r="F12" i="3"/>
  <c r="O12" i="3"/>
  <c r="F11" i="3"/>
  <c r="O11" i="3"/>
  <c r="F10" i="3"/>
  <c r="O10" i="3"/>
  <c r="F9" i="3"/>
  <c r="O9" i="3"/>
  <c r="F8" i="3"/>
  <c r="O8" i="3"/>
  <c r="O35" i="3"/>
  <c r="L113" i="3"/>
  <c r="K113" i="3"/>
  <c r="N104" i="3"/>
  <c r="N102" i="3"/>
  <c r="N99" i="3"/>
  <c r="N98" i="3"/>
  <c r="N97" i="3"/>
  <c r="N96" i="3"/>
  <c r="N95" i="3"/>
  <c r="N94" i="3"/>
  <c r="N92" i="3"/>
  <c r="N88" i="3"/>
  <c r="N87" i="3"/>
  <c r="N86" i="3"/>
  <c r="L74" i="3"/>
  <c r="K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L35" i="3"/>
  <c r="K35" i="3"/>
  <c r="N34" i="3"/>
  <c r="Q34" i="3"/>
  <c r="N33" i="3"/>
  <c r="Q33" i="3"/>
  <c r="N32" i="3"/>
  <c r="Q32" i="3"/>
  <c r="N31" i="3"/>
  <c r="Q31" i="3"/>
  <c r="N30" i="3"/>
  <c r="Q30" i="3"/>
  <c r="N29" i="3"/>
  <c r="Q29" i="3"/>
  <c r="N28" i="3"/>
  <c r="Q28" i="3"/>
  <c r="N27" i="3"/>
  <c r="Q27" i="3"/>
  <c r="N26" i="3"/>
  <c r="Q26" i="3"/>
  <c r="N25" i="3"/>
  <c r="Q25" i="3"/>
  <c r="N24" i="3"/>
  <c r="Q24" i="3"/>
  <c r="N23" i="3"/>
  <c r="Q23" i="3"/>
  <c r="N22" i="3"/>
  <c r="Q22" i="3"/>
  <c r="N21" i="3"/>
  <c r="Q21" i="3"/>
  <c r="N20" i="3"/>
  <c r="Q20" i="3"/>
  <c r="N19" i="3"/>
  <c r="Q19" i="3"/>
  <c r="N18" i="3"/>
  <c r="Q18" i="3"/>
  <c r="N16" i="3"/>
  <c r="Q16" i="3"/>
  <c r="N15" i="3"/>
  <c r="Q15" i="3"/>
  <c r="N14" i="3"/>
  <c r="Q14" i="3"/>
  <c r="N13" i="3"/>
  <c r="Q13" i="3"/>
  <c r="N12" i="3"/>
  <c r="Q12" i="3"/>
  <c r="N10" i="3"/>
  <c r="Q10" i="3"/>
  <c r="N9" i="3"/>
  <c r="Q9" i="3"/>
  <c r="N8" i="3"/>
  <c r="H113" i="3"/>
  <c r="G113" i="3"/>
  <c r="E113" i="3"/>
  <c r="D113" i="3"/>
  <c r="C113" i="3"/>
  <c r="J104" i="3"/>
  <c r="F104" i="3"/>
  <c r="J102" i="3"/>
  <c r="F102" i="3"/>
  <c r="J99" i="3"/>
  <c r="F99" i="3"/>
  <c r="J98" i="3"/>
  <c r="F98" i="3"/>
  <c r="J97" i="3"/>
  <c r="F97" i="3"/>
  <c r="J96" i="3"/>
  <c r="F96" i="3"/>
  <c r="J95" i="3"/>
  <c r="F95" i="3"/>
  <c r="J94" i="3"/>
  <c r="F94" i="3"/>
  <c r="J92" i="3"/>
  <c r="F92" i="3"/>
  <c r="J88" i="3"/>
  <c r="F88" i="3"/>
  <c r="J87" i="3"/>
  <c r="F87" i="3"/>
  <c r="J86" i="3"/>
  <c r="J113" i="3"/>
  <c r="I113" i="3"/>
  <c r="F86" i="3"/>
  <c r="H74" i="3"/>
  <c r="G74" i="3"/>
  <c r="E74" i="3"/>
  <c r="D74" i="3"/>
  <c r="C74" i="3"/>
  <c r="J73" i="3"/>
  <c r="F73" i="3"/>
  <c r="J72" i="3"/>
  <c r="F72" i="3"/>
  <c r="J71" i="3"/>
  <c r="F71" i="3"/>
  <c r="J70" i="3"/>
  <c r="F70" i="3"/>
  <c r="J69" i="3"/>
  <c r="F69" i="3"/>
  <c r="J68" i="3"/>
  <c r="F68" i="3"/>
  <c r="J67" i="3"/>
  <c r="F67" i="3"/>
  <c r="J66" i="3"/>
  <c r="F66" i="3"/>
  <c r="J65" i="3"/>
  <c r="F65" i="3"/>
  <c r="J64" i="3"/>
  <c r="F64" i="3"/>
  <c r="J63" i="3"/>
  <c r="F63" i="3"/>
  <c r="J62" i="3"/>
  <c r="F62" i="3"/>
  <c r="J61" i="3"/>
  <c r="F61" i="3"/>
  <c r="J60" i="3"/>
  <c r="F60" i="3"/>
  <c r="J59" i="3"/>
  <c r="F59" i="3"/>
  <c r="J58" i="3"/>
  <c r="F58" i="3"/>
  <c r="J57" i="3"/>
  <c r="F57" i="3"/>
  <c r="J56" i="3"/>
  <c r="F56" i="3"/>
  <c r="J55" i="3"/>
  <c r="F55" i="3"/>
  <c r="J54" i="3"/>
  <c r="F54" i="3"/>
  <c r="J53" i="3"/>
  <c r="F53" i="3"/>
  <c r="J52" i="3"/>
  <c r="F52" i="3"/>
  <c r="J51" i="3"/>
  <c r="F51" i="3"/>
  <c r="J50" i="3"/>
  <c r="F50" i="3"/>
  <c r="J49" i="3"/>
  <c r="F49" i="3"/>
  <c r="J48" i="3"/>
  <c r="F48" i="3"/>
  <c r="J47" i="3"/>
  <c r="J74" i="3"/>
  <c r="F47" i="3"/>
  <c r="H35" i="3"/>
  <c r="G35" i="3"/>
  <c r="E35" i="3"/>
  <c r="D35" i="3"/>
  <c r="C35" i="3"/>
  <c r="J35" i="3"/>
  <c r="F35" i="3"/>
  <c r="N35" i="3"/>
  <c r="M35" i="3"/>
  <c r="Q8" i="3"/>
  <c r="Q35" i="3"/>
  <c r="N113" i="3"/>
  <c r="M113" i="3"/>
  <c r="N74" i="3"/>
  <c r="M74" i="3"/>
  <c r="F113" i="3"/>
  <c r="F74" i="3"/>
  <c r="I74" i="3"/>
  <c r="I35" i="3"/>
  <c r="G9" i="2"/>
  <c r="H9" i="2"/>
  <c r="G7" i="2"/>
  <c r="H7" i="2"/>
  <c r="J7" i="2"/>
  <c r="K7" i="2"/>
  <c r="G8" i="2"/>
  <c r="H8" i="2"/>
  <c r="G10" i="2"/>
  <c r="H10" i="2"/>
  <c r="G6" i="2"/>
  <c r="H6" i="2"/>
  <c r="J6" i="2"/>
  <c r="K6" i="2"/>
  <c r="J8" i="2"/>
  <c r="J9" i="2"/>
  <c r="J10" i="2"/>
  <c r="K8" i="2"/>
  <c r="K10" i="2"/>
  <c r="K9" i="2"/>
  <c r="AD45" i="1"/>
  <c r="AF45" i="1"/>
  <c r="AF46" i="1"/>
  <c r="AD42" i="1"/>
  <c r="AF42" i="1"/>
  <c r="AF43" i="1"/>
  <c r="AD39" i="1"/>
  <c r="AF39" i="1"/>
  <c r="AD36" i="1"/>
  <c r="AF36" i="1"/>
  <c r="T339" i="1"/>
  <c r="S339" i="1"/>
  <c r="P339" i="1"/>
  <c r="O339" i="1"/>
  <c r="L339" i="1"/>
  <c r="K339" i="1"/>
  <c r="H339" i="1"/>
  <c r="G339" i="1"/>
  <c r="D339" i="1"/>
  <c r="C339" i="1"/>
  <c r="V338" i="1"/>
  <c r="R338" i="1"/>
  <c r="N338" i="1"/>
  <c r="J338" i="1"/>
  <c r="F338" i="1"/>
  <c r="V337" i="1"/>
  <c r="R337" i="1"/>
  <c r="N337" i="1"/>
  <c r="J337" i="1"/>
  <c r="F337" i="1"/>
  <c r="V336" i="1"/>
  <c r="R336" i="1"/>
  <c r="N336" i="1"/>
  <c r="J336" i="1"/>
  <c r="F336" i="1"/>
  <c r="V335" i="1"/>
  <c r="R335" i="1"/>
  <c r="N335" i="1"/>
  <c r="J335" i="1"/>
  <c r="F335" i="1"/>
  <c r="V334" i="1"/>
  <c r="R334" i="1"/>
  <c r="N334" i="1"/>
  <c r="J334" i="1"/>
  <c r="F334" i="1"/>
  <c r="V333" i="1"/>
  <c r="R333" i="1"/>
  <c r="N333" i="1"/>
  <c r="J333" i="1"/>
  <c r="F333" i="1"/>
  <c r="V332" i="1"/>
  <c r="R332" i="1"/>
  <c r="N332" i="1"/>
  <c r="J332" i="1"/>
  <c r="F332" i="1"/>
  <c r="V331" i="1"/>
  <c r="R331" i="1"/>
  <c r="N331" i="1"/>
  <c r="J331" i="1"/>
  <c r="F331" i="1"/>
  <c r="V330" i="1"/>
  <c r="R330" i="1"/>
  <c r="N330" i="1"/>
  <c r="J330" i="1"/>
  <c r="F330" i="1"/>
  <c r="V329" i="1"/>
  <c r="R329" i="1"/>
  <c r="N329" i="1"/>
  <c r="J329" i="1"/>
  <c r="F329" i="1"/>
  <c r="V328" i="1"/>
  <c r="R328" i="1"/>
  <c r="N328" i="1"/>
  <c r="J328" i="1"/>
  <c r="F328" i="1"/>
  <c r="V327" i="1"/>
  <c r="R327" i="1"/>
  <c r="N327" i="1"/>
  <c r="J327" i="1"/>
  <c r="F327" i="1"/>
  <c r="V326" i="1"/>
  <c r="R326" i="1"/>
  <c r="N326" i="1"/>
  <c r="J326" i="1"/>
  <c r="F326" i="1"/>
  <c r="V325" i="1"/>
  <c r="R325" i="1"/>
  <c r="N325" i="1"/>
  <c r="J325" i="1"/>
  <c r="F325" i="1"/>
  <c r="V324" i="1"/>
  <c r="R324" i="1"/>
  <c r="N324" i="1"/>
  <c r="J324" i="1"/>
  <c r="F324" i="1"/>
  <c r="V323" i="1"/>
  <c r="R323" i="1"/>
  <c r="N323" i="1"/>
  <c r="J323" i="1"/>
  <c r="F323" i="1"/>
  <c r="V322" i="1"/>
  <c r="R322" i="1"/>
  <c r="N322" i="1"/>
  <c r="J322" i="1"/>
  <c r="F322" i="1"/>
  <c r="V321" i="1"/>
  <c r="R321" i="1"/>
  <c r="N321" i="1"/>
  <c r="J321" i="1"/>
  <c r="F321" i="1"/>
  <c r="V320" i="1"/>
  <c r="R320" i="1"/>
  <c r="N320" i="1"/>
  <c r="J320" i="1"/>
  <c r="F320" i="1"/>
  <c r="V319" i="1"/>
  <c r="R319" i="1"/>
  <c r="N319" i="1"/>
  <c r="J319" i="1"/>
  <c r="F319" i="1"/>
  <c r="V318" i="1"/>
  <c r="R318" i="1"/>
  <c r="N318" i="1"/>
  <c r="J318" i="1"/>
  <c r="F318" i="1"/>
  <c r="V317" i="1"/>
  <c r="R317" i="1"/>
  <c r="N317" i="1"/>
  <c r="J317" i="1"/>
  <c r="F317" i="1"/>
  <c r="V316" i="1"/>
  <c r="R316" i="1"/>
  <c r="N316" i="1"/>
  <c r="J316" i="1"/>
  <c r="F316" i="1"/>
  <c r="V315" i="1"/>
  <c r="R315" i="1"/>
  <c r="N315" i="1"/>
  <c r="J315" i="1"/>
  <c r="F315" i="1"/>
  <c r="V314" i="1"/>
  <c r="R314" i="1"/>
  <c r="N314" i="1"/>
  <c r="J314" i="1"/>
  <c r="F314" i="1"/>
  <c r="V313" i="1"/>
  <c r="R313" i="1"/>
  <c r="N313" i="1"/>
  <c r="J313" i="1"/>
  <c r="F313" i="1"/>
  <c r="V312" i="1"/>
  <c r="R312" i="1"/>
  <c r="N312" i="1"/>
  <c r="J312" i="1"/>
  <c r="T302" i="1"/>
  <c r="S302" i="1"/>
  <c r="P302" i="1"/>
  <c r="O302" i="1"/>
  <c r="L302" i="1"/>
  <c r="K302" i="1"/>
  <c r="H302" i="1"/>
  <c r="G302" i="1"/>
  <c r="D302" i="1"/>
  <c r="C302" i="1"/>
  <c r="V301" i="1"/>
  <c r="R301" i="1"/>
  <c r="N301" i="1"/>
  <c r="J301" i="1"/>
  <c r="F301" i="1"/>
  <c r="V300" i="1"/>
  <c r="R300" i="1"/>
  <c r="N300" i="1"/>
  <c r="J300" i="1"/>
  <c r="F300" i="1"/>
  <c r="V299" i="1"/>
  <c r="R299" i="1"/>
  <c r="N299" i="1"/>
  <c r="J299" i="1"/>
  <c r="F299" i="1"/>
  <c r="V298" i="1"/>
  <c r="R298" i="1"/>
  <c r="N298" i="1"/>
  <c r="J298" i="1"/>
  <c r="F298" i="1"/>
  <c r="V297" i="1"/>
  <c r="R297" i="1"/>
  <c r="N297" i="1"/>
  <c r="J297" i="1"/>
  <c r="F297" i="1"/>
  <c r="V296" i="1"/>
  <c r="R296" i="1"/>
  <c r="N296" i="1"/>
  <c r="J296" i="1"/>
  <c r="F296" i="1"/>
  <c r="V295" i="1"/>
  <c r="R295" i="1"/>
  <c r="N295" i="1"/>
  <c r="J295" i="1"/>
  <c r="F295" i="1"/>
  <c r="V294" i="1"/>
  <c r="R294" i="1"/>
  <c r="N294" i="1"/>
  <c r="J294" i="1"/>
  <c r="F294" i="1"/>
  <c r="V293" i="1"/>
  <c r="R293" i="1"/>
  <c r="N293" i="1"/>
  <c r="J293" i="1"/>
  <c r="F293" i="1"/>
  <c r="V292" i="1"/>
  <c r="R292" i="1"/>
  <c r="N292" i="1"/>
  <c r="J292" i="1"/>
  <c r="F292" i="1"/>
  <c r="V291" i="1"/>
  <c r="R291" i="1"/>
  <c r="N291" i="1"/>
  <c r="J291" i="1"/>
  <c r="F291" i="1"/>
  <c r="V290" i="1"/>
  <c r="R290" i="1"/>
  <c r="N290" i="1"/>
  <c r="J290" i="1"/>
  <c r="F290" i="1"/>
  <c r="V289" i="1"/>
  <c r="R289" i="1"/>
  <c r="N289" i="1"/>
  <c r="J289" i="1"/>
  <c r="F289" i="1"/>
  <c r="V288" i="1"/>
  <c r="R288" i="1"/>
  <c r="N288" i="1"/>
  <c r="J288" i="1"/>
  <c r="F288" i="1"/>
  <c r="V287" i="1"/>
  <c r="R287" i="1"/>
  <c r="N287" i="1"/>
  <c r="J287" i="1"/>
  <c r="F287" i="1"/>
  <c r="V286" i="1"/>
  <c r="R286" i="1"/>
  <c r="N286" i="1"/>
  <c r="J286" i="1"/>
  <c r="F286" i="1"/>
  <c r="V285" i="1"/>
  <c r="R285" i="1"/>
  <c r="N285" i="1"/>
  <c r="J285" i="1"/>
  <c r="F285" i="1"/>
  <c r="V284" i="1"/>
  <c r="R284" i="1"/>
  <c r="N284" i="1"/>
  <c r="J284" i="1"/>
  <c r="F284" i="1"/>
  <c r="V283" i="1"/>
  <c r="R283" i="1"/>
  <c r="N283" i="1"/>
  <c r="J283" i="1"/>
  <c r="F283" i="1"/>
  <c r="V282" i="1"/>
  <c r="R282" i="1"/>
  <c r="N282" i="1"/>
  <c r="J282" i="1"/>
  <c r="F282" i="1"/>
  <c r="V281" i="1"/>
  <c r="R281" i="1"/>
  <c r="N281" i="1"/>
  <c r="J281" i="1"/>
  <c r="F281" i="1"/>
  <c r="V280" i="1"/>
  <c r="R280" i="1"/>
  <c r="N280" i="1"/>
  <c r="J280" i="1"/>
  <c r="F280" i="1"/>
  <c r="V279" i="1"/>
  <c r="R279" i="1"/>
  <c r="N279" i="1"/>
  <c r="J279" i="1"/>
  <c r="F279" i="1"/>
  <c r="V278" i="1"/>
  <c r="R278" i="1"/>
  <c r="N278" i="1"/>
  <c r="J278" i="1"/>
  <c r="F278" i="1"/>
  <c r="V277" i="1"/>
  <c r="R277" i="1"/>
  <c r="N277" i="1"/>
  <c r="J277" i="1"/>
  <c r="F277" i="1"/>
  <c r="V276" i="1"/>
  <c r="R276" i="1"/>
  <c r="N276" i="1"/>
  <c r="J276" i="1"/>
  <c r="F276" i="1"/>
  <c r="V275" i="1"/>
  <c r="R275" i="1"/>
  <c r="N275" i="1"/>
  <c r="J275" i="1"/>
  <c r="T264" i="1"/>
  <c r="S264" i="1"/>
  <c r="P264" i="1"/>
  <c r="O264" i="1"/>
  <c r="L264" i="1"/>
  <c r="K264" i="1"/>
  <c r="H264" i="1"/>
  <c r="G264" i="1"/>
  <c r="D264" i="1"/>
  <c r="C264" i="1"/>
  <c r="V263" i="1"/>
  <c r="R263" i="1"/>
  <c r="N263" i="1"/>
  <c r="J263" i="1"/>
  <c r="F263" i="1"/>
  <c r="V262" i="1"/>
  <c r="R262" i="1"/>
  <c r="N262" i="1"/>
  <c r="J262" i="1"/>
  <c r="F262" i="1"/>
  <c r="V261" i="1"/>
  <c r="R261" i="1"/>
  <c r="N261" i="1"/>
  <c r="J261" i="1"/>
  <c r="F261" i="1"/>
  <c r="V260" i="1"/>
  <c r="R260" i="1"/>
  <c r="N260" i="1"/>
  <c r="J260" i="1"/>
  <c r="F260" i="1"/>
  <c r="V259" i="1"/>
  <c r="R259" i="1"/>
  <c r="N259" i="1"/>
  <c r="J259" i="1"/>
  <c r="F259" i="1"/>
  <c r="V258" i="1"/>
  <c r="R258" i="1"/>
  <c r="N258" i="1"/>
  <c r="J258" i="1"/>
  <c r="F258" i="1"/>
  <c r="V257" i="1"/>
  <c r="R257" i="1"/>
  <c r="N257" i="1"/>
  <c r="J257" i="1"/>
  <c r="F257" i="1"/>
  <c r="V256" i="1"/>
  <c r="R256" i="1"/>
  <c r="N256" i="1"/>
  <c r="J256" i="1"/>
  <c r="F256" i="1"/>
  <c r="V255" i="1"/>
  <c r="R255" i="1"/>
  <c r="N255" i="1"/>
  <c r="J255" i="1"/>
  <c r="F255" i="1"/>
  <c r="V254" i="1"/>
  <c r="R254" i="1"/>
  <c r="N254" i="1"/>
  <c r="J254" i="1"/>
  <c r="F254" i="1"/>
  <c r="V253" i="1"/>
  <c r="R253" i="1"/>
  <c r="N253" i="1"/>
  <c r="J253" i="1"/>
  <c r="F253" i="1"/>
  <c r="V252" i="1"/>
  <c r="R252" i="1"/>
  <c r="N252" i="1"/>
  <c r="J252" i="1"/>
  <c r="F252" i="1"/>
  <c r="V251" i="1"/>
  <c r="R251" i="1"/>
  <c r="N251" i="1"/>
  <c r="J251" i="1"/>
  <c r="F251" i="1"/>
  <c r="V250" i="1"/>
  <c r="R250" i="1"/>
  <c r="N250" i="1"/>
  <c r="J250" i="1"/>
  <c r="F250" i="1"/>
  <c r="V249" i="1"/>
  <c r="R249" i="1"/>
  <c r="N249" i="1"/>
  <c r="J249" i="1"/>
  <c r="F249" i="1"/>
  <c r="V248" i="1"/>
  <c r="R248" i="1"/>
  <c r="N248" i="1"/>
  <c r="J248" i="1"/>
  <c r="F248" i="1"/>
  <c r="V247" i="1"/>
  <c r="R247" i="1"/>
  <c r="N247" i="1"/>
  <c r="J247" i="1"/>
  <c r="F247" i="1"/>
  <c r="V246" i="1"/>
  <c r="R246" i="1"/>
  <c r="N246" i="1"/>
  <c r="J246" i="1"/>
  <c r="F246" i="1"/>
  <c r="V245" i="1"/>
  <c r="R245" i="1"/>
  <c r="N245" i="1"/>
  <c r="J245" i="1"/>
  <c r="F245" i="1"/>
  <c r="V244" i="1"/>
  <c r="R244" i="1"/>
  <c r="N244" i="1"/>
  <c r="J244" i="1"/>
  <c r="F244" i="1"/>
  <c r="V243" i="1"/>
  <c r="R243" i="1"/>
  <c r="N243" i="1"/>
  <c r="J243" i="1"/>
  <c r="F243" i="1"/>
  <c r="V242" i="1"/>
  <c r="R242" i="1"/>
  <c r="N242" i="1"/>
  <c r="J242" i="1"/>
  <c r="F242" i="1"/>
  <c r="V241" i="1"/>
  <c r="R241" i="1"/>
  <c r="N241" i="1"/>
  <c r="J241" i="1"/>
  <c r="F241" i="1"/>
  <c r="V240" i="1"/>
  <c r="R240" i="1"/>
  <c r="N240" i="1"/>
  <c r="J240" i="1"/>
  <c r="F240" i="1"/>
  <c r="V239" i="1"/>
  <c r="R239" i="1"/>
  <c r="N239" i="1"/>
  <c r="J239" i="1"/>
  <c r="F239" i="1"/>
  <c r="V238" i="1"/>
  <c r="R238" i="1"/>
  <c r="N238" i="1"/>
  <c r="J238" i="1"/>
  <c r="F238" i="1"/>
  <c r="V237" i="1"/>
  <c r="R237" i="1"/>
  <c r="N237" i="1"/>
  <c r="J237" i="1"/>
  <c r="T227" i="1"/>
  <c r="S227" i="1"/>
  <c r="Q227" i="1"/>
  <c r="P227" i="1"/>
  <c r="O227" i="1"/>
  <c r="L227" i="1"/>
  <c r="K227" i="1"/>
  <c r="H227" i="1"/>
  <c r="G227" i="1"/>
  <c r="D227" i="1"/>
  <c r="C227" i="1"/>
  <c r="J227" i="1"/>
  <c r="T189" i="1"/>
  <c r="S189" i="1"/>
  <c r="Q189" i="1"/>
  <c r="P189" i="1"/>
  <c r="O189" i="1"/>
  <c r="L189" i="1"/>
  <c r="K189" i="1"/>
  <c r="H189" i="1"/>
  <c r="G189" i="1"/>
  <c r="D189" i="1"/>
  <c r="C189" i="1"/>
  <c r="R189" i="1"/>
  <c r="T151" i="1"/>
  <c r="S151" i="1"/>
  <c r="Q151" i="1"/>
  <c r="P151" i="1"/>
  <c r="O151" i="1"/>
  <c r="L151" i="1"/>
  <c r="K151" i="1"/>
  <c r="H151" i="1"/>
  <c r="G151" i="1"/>
  <c r="D151" i="1"/>
  <c r="C151" i="1"/>
  <c r="U151" i="1"/>
  <c r="E151" i="1"/>
  <c r="I151" i="1"/>
  <c r="T113" i="1"/>
  <c r="S113" i="1"/>
  <c r="Q113" i="1"/>
  <c r="P113" i="1"/>
  <c r="O113" i="1"/>
  <c r="L113" i="1"/>
  <c r="K113" i="1"/>
  <c r="H113" i="1"/>
  <c r="G113" i="1"/>
  <c r="D113" i="1"/>
  <c r="C113" i="1"/>
  <c r="N113" i="1"/>
  <c r="M113" i="1"/>
  <c r="T74" i="1"/>
  <c r="S74" i="1"/>
  <c r="Q74" i="1"/>
  <c r="P74" i="1"/>
  <c r="O74" i="1"/>
  <c r="L74" i="1"/>
  <c r="K74" i="1"/>
  <c r="H74" i="1"/>
  <c r="G74" i="1"/>
  <c r="D74" i="1"/>
  <c r="C74" i="1"/>
  <c r="T35" i="1"/>
  <c r="S35" i="1"/>
  <c r="Q35" i="1"/>
  <c r="P35" i="1"/>
  <c r="O35" i="1"/>
  <c r="L35" i="1"/>
  <c r="K35" i="1"/>
  <c r="H35" i="1"/>
  <c r="G35" i="1"/>
  <c r="D35" i="1"/>
  <c r="C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35" i="1"/>
  <c r="R35" i="1"/>
  <c r="N35" i="1"/>
  <c r="M35" i="1"/>
  <c r="F35" i="1"/>
  <c r="E35" i="1"/>
  <c r="R113" i="1"/>
  <c r="M151" i="1"/>
  <c r="N227" i="1"/>
  <c r="M227" i="1"/>
  <c r="J264" i="1"/>
  <c r="I264" i="1"/>
  <c r="F264" i="1"/>
  <c r="E264" i="1"/>
  <c r="V264" i="1"/>
  <c r="U264" i="1"/>
  <c r="R264" i="1"/>
  <c r="Q264" i="1"/>
  <c r="J302" i="1"/>
  <c r="I302" i="1"/>
  <c r="F302" i="1"/>
  <c r="E302" i="1"/>
  <c r="J339" i="1"/>
  <c r="I339" i="1"/>
  <c r="F339" i="1"/>
  <c r="E339" i="1"/>
  <c r="V339" i="1"/>
  <c r="U339" i="1"/>
  <c r="R339" i="1"/>
  <c r="Q339" i="1"/>
  <c r="U35" i="1"/>
  <c r="AF35" i="1"/>
  <c r="AF37" i="1"/>
  <c r="N74" i="1"/>
  <c r="M74" i="1"/>
  <c r="J74" i="1"/>
  <c r="I74" i="1"/>
  <c r="F74" i="1"/>
  <c r="E74" i="1"/>
  <c r="V74" i="1"/>
  <c r="F113" i="1"/>
  <c r="E113" i="1"/>
  <c r="V113" i="1"/>
  <c r="U113" i="1"/>
  <c r="R227" i="1"/>
  <c r="J35" i="1"/>
  <c r="I35" i="1"/>
  <c r="R74" i="1"/>
  <c r="J113" i="1"/>
  <c r="I113" i="1"/>
  <c r="N189" i="1"/>
  <c r="M189" i="1"/>
  <c r="J189" i="1"/>
  <c r="I189" i="1"/>
  <c r="F189" i="1"/>
  <c r="E189" i="1"/>
  <c r="V189" i="1"/>
  <c r="U189" i="1"/>
  <c r="N264" i="1"/>
  <c r="M264" i="1"/>
  <c r="N302" i="1"/>
  <c r="M302" i="1"/>
  <c r="N339" i="1"/>
  <c r="M339" i="1"/>
  <c r="F227" i="1"/>
  <c r="E227" i="1"/>
  <c r="V227" i="1"/>
  <c r="U227" i="1"/>
  <c r="R302" i="1"/>
  <c r="Q302" i="1"/>
  <c r="I227" i="1"/>
  <c r="V302" i="1"/>
  <c r="U302" i="1"/>
  <c r="U74" i="1"/>
  <c r="AF38" i="1"/>
  <c r="AF40" i="1"/>
</calcChain>
</file>

<file path=xl/sharedStrings.xml><?xml version="1.0" encoding="utf-8"?>
<sst xmlns="http://schemas.openxmlformats.org/spreadsheetml/2006/main" count="914" uniqueCount="99">
  <si>
    <t>DATA LUAS TANAM, LUAS PANEN, PROVITAS, DAN PRODUKSI PADI-PALAWIJA</t>
  </si>
  <si>
    <t>KABUPATEN SUMENEP TAHUN 2017 - 2021</t>
  </si>
  <si>
    <t>Komoditas : Padi</t>
  </si>
  <si>
    <t>No. Urut</t>
  </si>
  <si>
    <t>Nama    Kecamatan</t>
  </si>
  <si>
    <t>2021 )*</t>
  </si>
  <si>
    <t>TANAM</t>
  </si>
  <si>
    <t>PANEN</t>
  </si>
  <si>
    <t>PROVITAS</t>
  </si>
  <si>
    <t>PRODUKSI )**</t>
  </si>
  <si>
    <t>( Ha )</t>
  </si>
  <si>
    <t>(Kui/Ha)</t>
  </si>
  <si>
    <t>(Ton)</t>
  </si>
  <si>
    <t>Pragaan</t>
  </si>
  <si>
    <t>Bluto</t>
  </si>
  <si>
    <t>Saronggi</t>
  </si>
  <si>
    <t>Giligenting</t>
  </si>
  <si>
    <t>Talango</t>
  </si>
  <si>
    <t>Kalianget</t>
  </si>
  <si>
    <t>Kota Sumenep</t>
  </si>
  <si>
    <t>Batuan</t>
  </si>
  <si>
    <t>Lenteng</t>
  </si>
  <si>
    <t>Ganding</t>
  </si>
  <si>
    <t>Guluk-guluk</t>
  </si>
  <si>
    <t>Pasongsongan</t>
  </si>
  <si>
    <t>Ambunten</t>
  </si>
  <si>
    <t>Rubaru</t>
  </si>
  <si>
    <t>Dasuk</t>
  </si>
  <si>
    <t>Manding</t>
  </si>
  <si>
    <t>Batuputih</t>
  </si>
  <si>
    <t>Gapura</t>
  </si>
  <si>
    <t>Batang-batang</t>
  </si>
  <si>
    <t>Dungkek</t>
  </si>
  <si>
    <t>Nonggunong</t>
  </si>
  <si>
    <t>Gayam</t>
  </si>
  <si>
    <t>Ra'as</t>
  </si>
  <si>
    <t>Sapeken</t>
  </si>
  <si>
    <t>Arjasa</t>
  </si>
  <si>
    <t>Kangayan</t>
  </si>
  <si>
    <t>Masalembu</t>
  </si>
  <si>
    <t>J U M L A H</t>
  </si>
  <si>
    <t>)**</t>
  </si>
  <si>
    <t>Produksi adalah GKG</t>
  </si>
  <si>
    <t>)*</t>
  </si>
  <si>
    <t>Tahun 2021 angka sementara</t>
  </si>
  <si>
    <t>Komoditas : Jagung</t>
  </si>
  <si>
    <t>PRODUKSI</t>
  </si>
  <si>
    <t>Produksi adalah Pipilan Kering</t>
  </si>
  <si>
    <t>Komoditas : Kedelai</t>
  </si>
  <si>
    <t xml:space="preserve">              -</t>
  </si>
  <si>
    <t>Produksi adalah Biji Kering</t>
  </si>
  <si>
    <t>Komoditas : Ubi Jalar</t>
  </si>
  <si>
    <t>KABUPATEN SUMENEP TAHUN 2016 - 2017</t>
  </si>
  <si>
    <t>Komoditas : Sorghum</t>
  </si>
  <si>
    <t>Nama    Komoditas</t>
  </si>
  <si>
    <t>Komoditas : Talas</t>
  </si>
  <si>
    <t>PRODUKSI DAN KETERSEDIAAN KOMODITAS STRATEGIS</t>
  </si>
  <si>
    <t>KABUPATEN SUMENEP</t>
  </si>
  <si>
    <t>TAHUN 2021</t>
  </si>
  <si>
    <t>NO.</t>
  </si>
  <si>
    <t>KOMODITAS</t>
  </si>
  <si>
    <t>PADI</t>
  </si>
  <si>
    <t>JAGUNG</t>
  </si>
  <si>
    <t>KEDELAI</t>
  </si>
  <si>
    <t>KACANG TANAH</t>
  </si>
  <si>
    <t>KACANG HIJAU</t>
  </si>
  <si>
    <t>BAWANG MERAH</t>
  </si>
  <si>
    <t>MENTE</t>
  </si>
  <si>
    <t>KELOR</t>
  </si>
  <si>
    <t>CABE JAMU</t>
  </si>
  <si>
    <t>JUMLAH PENDUDUK (JIWA)</t>
  </si>
  <si>
    <t>KONSUMSI PER KAPITA SEMINGGU (KG)</t>
  </si>
  <si>
    <t>LUAS PANEN (HA)</t>
  </si>
  <si>
    <t>PROVITAS (KW/HA)</t>
  </si>
  <si>
    <t xml:space="preserve">PRODUKSI </t>
  </si>
  <si>
    <t>*</t>
  </si>
  <si>
    <t>**</t>
  </si>
  <si>
    <t>***</t>
  </si>
  <si>
    <t>KONSUMSI PERTAHUN (TON) ****</t>
  </si>
  <si>
    <t>Kepala Bidang Sarana</t>
  </si>
  <si>
    <t>Dinas Ketahanan Pangan dan Pertanian</t>
  </si>
  <si>
    <t>Kabupaten Sumenep</t>
  </si>
  <si>
    <t>RINA SURYANDARI, SP. M.Si</t>
  </si>
  <si>
    <t>NIP. 19761029 200501 2 006</t>
  </si>
  <si>
    <t>Ket :</t>
  </si>
  <si>
    <t>*) dalam Beras</t>
  </si>
  <si>
    <t>**) dalam jagung berasan</t>
  </si>
  <si>
    <t>***) Biji Kering</t>
  </si>
  <si>
    <t>****) Hasil Susenas 2019 BPS</t>
  </si>
  <si>
    <t>KETERSEDIAAN   (TON)</t>
  </si>
  <si>
    <t>PRODUKSI                       (TON)</t>
  </si>
  <si>
    <t>KABUPATEN SUMENEP TAHUN 2020 - 2022</t>
  </si>
  <si>
    <t>DATA LUAS TANAM, LUAS PANEN, PROVITAS, DAN PRODUKSI PADI JAGUNG KEDELAI</t>
  </si>
  <si>
    <t>2022 )***</t>
  </si>
  <si>
    <t>)***</t>
  </si>
  <si>
    <t>Update data per Feb 2022</t>
  </si>
  <si>
    <t>Angka Sementara 2021</t>
  </si>
  <si>
    <t>KONVERSI DALAM BERAS (Ton)</t>
  </si>
  <si>
    <t>( Ton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</si>
</sst>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_);_(@_)"/>
    <numFmt numFmtId="166" formatCode="_(* #,##0.00_);_(* \(#,##0.00\);_(* \-??_);_(@_)"/>
    <numFmt numFmtId="167" formatCode="_(* #,##0_);_(* \(#,##0\);_(* \-_);_(@_)"/>
    <numFmt numFmtId="168" formatCode="_-* #,##0.0_-;\-* #,##0.0_-;_-* &quot;-&quot;??_-;_-@_-"/>
    <numFmt numFmtId="169" formatCode="_-* #,##0_-;\-* #,##0_-;_-* &quot;-&quot;??_-;_-@_-"/>
    <numFmt numFmtId="170" formatCode="_-* #,##0.000_-;\-* #,##0.000_-;_-* &quot;-&quot;??_-;_-@_-"/>
    <numFmt numFmtId="171" formatCode="_-* #,##0.00000_-;\-* #,##0.00000_-;_-* &quot;-&quot;??_-;_-@_-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8"/>
      <color theme="0"/>
      <name val="Arial Narrow"/>
      <family val="2"/>
    </font>
    <font>
      <sz val="8"/>
      <color theme="0"/>
      <name val="Arial Narrow"/>
      <family val="2"/>
    </font>
    <font>
      <b/>
      <sz val="6"/>
      <name val="Arial Narrow"/>
      <family val="2"/>
    </font>
    <font>
      <i/>
      <sz val="8"/>
      <name val="Arial Narrow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u/>
      <sz val="11"/>
      <name val="Arial Narrow"/>
      <family val="2"/>
    </font>
    <font>
      <i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</cellStyleXfs>
  <cellXfs count="122">
    <xf numFmtId="0" fontId="0" fillId="0" borderId="0" xfId="0"/>
    <xf numFmtId="0" fontId="2" fillId="0" borderId="0" xfId="0" applyFont="1" applyFill="1" applyBorder="1" applyAlignment="1">
      <alignment horizontal="centerContinuous" vertical="center"/>
    </xf>
    <xf numFmtId="164" fontId="2" fillId="0" borderId="0" xfId="2" applyFont="1" applyFill="1" applyBorder="1" applyAlignment="1">
      <alignment horizontal="centerContinuous" vertical="center"/>
    </xf>
    <xf numFmtId="164" fontId="2" fillId="0" borderId="0" xfId="2" applyNumberFormat="1" applyFont="1" applyFill="1" applyBorder="1" applyAlignment="1">
      <alignment horizontal="centerContinuous" vertical="center"/>
    </xf>
    <xf numFmtId="165" fontId="2" fillId="0" borderId="0" xfId="2" applyNumberFormat="1" applyFont="1" applyFill="1" applyBorder="1" applyAlignment="1">
      <alignment horizontal="centerContinuous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NumberFormat="1" applyFont="1" applyFill="1" applyBorder="1" applyAlignment="1">
      <alignment horizontal="center" vertical="center"/>
    </xf>
    <xf numFmtId="166" fontId="3" fillId="0" borderId="0" xfId="0" applyNumberFormat="1" applyFont="1" applyFill="1" applyBorder="1" applyAlignment="1">
      <alignment horizontal="center" vertical="center"/>
    </xf>
    <xf numFmtId="165" fontId="3" fillId="0" borderId="0" xfId="2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4" fontId="2" fillId="0" borderId="3" xfId="2" applyNumberFormat="1" applyFont="1" applyFill="1" applyBorder="1" applyAlignment="1">
      <alignment horizontal="center" vertical="center" wrapText="1"/>
    </xf>
    <xf numFmtId="166" fontId="4" fillId="0" borderId="3" xfId="0" applyNumberFormat="1" applyFont="1" applyFill="1" applyBorder="1" applyAlignment="1">
      <alignment horizontal="center" vertical="center"/>
    </xf>
    <xf numFmtId="165" fontId="2" fillId="0" borderId="3" xfId="2" applyNumberFormat="1" applyFont="1" applyFill="1" applyBorder="1" applyAlignment="1">
      <alignment horizontal="center" vertical="center"/>
    </xf>
    <xf numFmtId="165" fontId="2" fillId="0" borderId="4" xfId="2" applyNumberFormat="1" applyFont="1" applyFill="1" applyBorder="1" applyAlignment="1">
      <alignment horizontal="center" vertical="center"/>
    </xf>
    <xf numFmtId="166" fontId="2" fillId="0" borderId="3" xfId="0" applyNumberFormat="1" applyFont="1" applyFill="1" applyBorder="1" applyAlignment="1">
      <alignment horizontal="center" vertical="center"/>
    </xf>
    <xf numFmtId="0" fontId="3" fillId="0" borderId="6" xfId="2" applyNumberFormat="1" applyFont="1" applyFill="1" applyBorder="1" applyAlignment="1" applyProtection="1">
      <alignment horizontal="center" vertical="center"/>
    </xf>
    <xf numFmtId="164" fontId="3" fillId="0" borderId="7" xfId="2" applyFont="1" applyFill="1" applyBorder="1" applyAlignment="1" applyProtection="1">
      <alignment horizontal="left" vertical="center"/>
    </xf>
    <xf numFmtId="164" fontId="3" fillId="0" borderId="7" xfId="2" applyNumberFormat="1" applyFont="1" applyFill="1" applyBorder="1" applyAlignment="1">
      <alignment vertical="center"/>
    </xf>
    <xf numFmtId="165" fontId="3" fillId="0" borderId="7" xfId="2" applyNumberFormat="1" applyFont="1" applyFill="1" applyBorder="1" applyAlignment="1">
      <alignment vertical="center"/>
    </xf>
    <xf numFmtId="0" fontId="3" fillId="0" borderId="8" xfId="2" applyNumberFormat="1" applyFont="1" applyFill="1" applyBorder="1" applyAlignment="1" applyProtection="1">
      <alignment horizontal="center" vertical="center"/>
    </xf>
    <xf numFmtId="164" fontId="3" fillId="0" borderId="9" xfId="2" applyFont="1" applyFill="1" applyBorder="1" applyAlignment="1" applyProtection="1">
      <alignment horizontal="left" vertical="center"/>
    </xf>
    <xf numFmtId="164" fontId="3" fillId="0" borderId="9" xfId="2" applyNumberFormat="1" applyFont="1" applyFill="1" applyBorder="1" applyAlignment="1">
      <alignment vertical="center"/>
    </xf>
    <xf numFmtId="165" fontId="3" fillId="0" borderId="9" xfId="2" applyNumberFormat="1" applyFont="1" applyFill="1" applyBorder="1" applyAlignment="1">
      <alignment vertical="center"/>
    </xf>
    <xf numFmtId="164" fontId="3" fillId="0" borderId="9" xfId="2" applyFont="1" applyFill="1" applyBorder="1" applyAlignment="1">
      <alignment vertical="center"/>
    </xf>
    <xf numFmtId="0" fontId="3" fillId="0" borderId="10" xfId="2" applyNumberFormat="1" applyFont="1" applyFill="1" applyBorder="1" applyAlignment="1" applyProtection="1">
      <alignment horizontal="center" vertical="center"/>
    </xf>
    <xf numFmtId="164" fontId="3" fillId="0" borderId="11" xfId="2" applyFont="1" applyFill="1" applyBorder="1" applyAlignment="1">
      <alignment vertical="center"/>
    </xf>
    <xf numFmtId="164" fontId="3" fillId="0" borderId="11" xfId="2" applyNumberFormat="1" applyFont="1" applyFill="1" applyBorder="1" applyAlignment="1">
      <alignment vertical="center"/>
    </xf>
    <xf numFmtId="165" fontId="3" fillId="0" borderId="11" xfId="2" applyNumberFormat="1" applyFont="1" applyFill="1" applyBorder="1" applyAlignment="1">
      <alignment vertical="center"/>
    </xf>
    <xf numFmtId="165" fontId="3" fillId="0" borderId="12" xfId="2" applyNumberFormat="1" applyFont="1" applyFill="1" applyBorder="1" applyAlignment="1">
      <alignment vertical="center"/>
    </xf>
    <xf numFmtId="164" fontId="2" fillId="0" borderId="15" xfId="2" applyNumberFormat="1" applyFont="1" applyFill="1" applyBorder="1" applyAlignment="1">
      <alignment vertical="center"/>
    </xf>
    <xf numFmtId="165" fontId="2" fillId="0" borderId="15" xfId="0" applyNumberFormat="1" applyFont="1" applyFill="1" applyBorder="1" applyAlignment="1">
      <alignment vertical="center"/>
    </xf>
    <xf numFmtId="165" fontId="2" fillId="0" borderId="15" xfId="2" applyNumberFormat="1" applyFont="1" applyFill="1" applyBorder="1" applyAlignment="1">
      <alignment vertical="center"/>
    </xf>
    <xf numFmtId="164" fontId="3" fillId="0" borderId="0" xfId="2" applyFont="1" applyFill="1" applyAlignment="1">
      <alignment vertical="center"/>
    </xf>
    <xf numFmtId="164" fontId="3" fillId="0" borderId="0" xfId="2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66" fontId="3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164" fontId="2" fillId="0" borderId="0" xfId="2" applyFont="1" applyFill="1" applyBorder="1" applyAlignment="1">
      <alignment vertical="center"/>
    </xf>
    <xf numFmtId="164" fontId="2" fillId="0" borderId="0" xfId="2" applyNumberFormat="1" applyFont="1" applyFill="1" applyBorder="1" applyAlignment="1">
      <alignment vertical="center"/>
    </xf>
    <xf numFmtId="165" fontId="2" fillId="0" borderId="0" xfId="2" applyNumberFormat="1" applyFont="1" applyFill="1" applyBorder="1" applyAlignment="1">
      <alignment vertical="center"/>
    </xf>
    <xf numFmtId="165" fontId="5" fillId="0" borderId="0" xfId="2" applyNumberFormat="1" applyFont="1" applyFill="1" applyBorder="1" applyAlignment="1">
      <alignment vertical="center"/>
    </xf>
    <xf numFmtId="166" fontId="3" fillId="0" borderId="0" xfId="0" applyNumberFormat="1" applyFont="1" applyFill="1" applyAlignment="1">
      <alignment horizontal="center" vertical="center"/>
    </xf>
    <xf numFmtId="165" fontId="3" fillId="0" borderId="0" xfId="2" applyNumberFormat="1" applyFont="1" applyFill="1" applyAlignment="1">
      <alignment horizontal="center" vertical="center"/>
    </xf>
    <xf numFmtId="165" fontId="6" fillId="0" borderId="0" xfId="2" applyNumberFormat="1" applyFont="1" applyFill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5" fontId="6" fillId="0" borderId="9" xfId="2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3" fillId="0" borderId="0" xfId="2" applyFont="1" applyFill="1" applyBorder="1" applyAlignment="1">
      <alignment vertical="center"/>
    </xf>
    <xf numFmtId="164" fontId="3" fillId="0" borderId="0" xfId="2" applyNumberFormat="1" applyFont="1" applyFill="1" applyBorder="1" applyAlignment="1">
      <alignment vertical="center"/>
    </xf>
    <xf numFmtId="166" fontId="3" fillId="0" borderId="0" xfId="0" applyNumberFormat="1" applyFont="1" applyFill="1" applyBorder="1" applyAlignment="1">
      <alignment vertical="center"/>
    </xf>
    <xf numFmtId="165" fontId="3" fillId="0" borderId="0" xfId="2" applyNumberFormat="1" applyFont="1" applyFill="1" applyBorder="1" applyAlignment="1">
      <alignment vertical="center"/>
    </xf>
    <xf numFmtId="164" fontId="3" fillId="0" borderId="15" xfId="2" applyNumberFormat="1" applyFont="1" applyFill="1" applyBorder="1" applyAlignment="1">
      <alignment vertical="center"/>
    </xf>
    <xf numFmtId="165" fontId="3" fillId="0" borderId="15" xfId="2" applyNumberFormat="1" applyFont="1" applyFill="1" applyBorder="1" applyAlignment="1">
      <alignment vertical="center"/>
    </xf>
    <xf numFmtId="165" fontId="3" fillId="0" borderId="15" xfId="0" applyNumberFormat="1" applyFont="1" applyFill="1" applyBorder="1" applyAlignment="1">
      <alignment vertical="center"/>
    </xf>
    <xf numFmtId="43" fontId="3" fillId="0" borderId="0" xfId="1" applyFont="1" applyFill="1" applyAlignment="1">
      <alignment vertical="center"/>
    </xf>
    <xf numFmtId="3" fontId="3" fillId="0" borderId="0" xfId="0" applyNumberFormat="1" applyFont="1" applyFill="1" applyAlignment="1">
      <alignment vertical="center"/>
    </xf>
    <xf numFmtId="43" fontId="2" fillId="0" borderId="0" xfId="1" applyFont="1" applyFill="1" applyAlignment="1">
      <alignment vertical="center"/>
    </xf>
    <xf numFmtId="43" fontId="2" fillId="0" borderId="0" xfId="1" applyNumberFormat="1" applyFont="1" applyFill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centerContinuous"/>
    </xf>
    <xf numFmtId="2" fontId="12" fillId="0" borderId="0" xfId="1" applyNumberFormat="1" applyFont="1" applyAlignment="1">
      <alignment horizontal="centerContinuous"/>
    </xf>
    <xf numFmtId="0" fontId="14" fillId="0" borderId="0" xfId="0" applyFont="1"/>
    <xf numFmtId="2" fontId="14" fillId="0" borderId="0" xfId="1" applyNumberFormat="1" applyFont="1"/>
    <xf numFmtId="0" fontId="13" fillId="0" borderId="0" xfId="0" applyFont="1" applyAlignment="1">
      <alignment horizontal="center" vertical="center" wrapText="1"/>
    </xf>
    <xf numFmtId="0" fontId="15" fillId="0" borderId="0" xfId="6" applyFont="1" applyFill="1" applyAlignment="1">
      <alignment horizontal="centerContinuous" vertical="center"/>
    </xf>
    <xf numFmtId="165" fontId="15" fillId="0" borderId="0" xfId="2" applyNumberFormat="1" applyFont="1" applyFill="1" applyAlignment="1">
      <alignment horizontal="centerContinuous" vertical="center"/>
    </xf>
    <xf numFmtId="0" fontId="17" fillId="0" borderId="0" xfId="6" applyFont="1" applyFill="1" applyAlignment="1">
      <alignment horizontal="centerContinuous" vertical="center"/>
    </xf>
    <xf numFmtId="0" fontId="15" fillId="0" borderId="0" xfId="6" applyFont="1" applyFill="1" applyAlignment="1">
      <alignment horizontal="left" vertical="center"/>
    </xf>
    <xf numFmtId="0" fontId="16" fillId="0" borderId="0" xfId="6" applyFont="1" applyFill="1" applyAlignment="1">
      <alignment horizontal="left" vertical="center"/>
    </xf>
    <xf numFmtId="0" fontId="16" fillId="0" borderId="0" xfId="6" applyFont="1" applyFill="1" applyAlignment="1">
      <alignment horizontal="centerContinuous" vertical="center"/>
    </xf>
    <xf numFmtId="2" fontId="18" fillId="0" borderId="0" xfId="1" applyNumberFormat="1" applyFont="1"/>
    <xf numFmtId="0" fontId="18" fillId="0" borderId="0" xfId="0" applyFont="1"/>
    <xf numFmtId="49" fontId="11" fillId="0" borderId="25" xfId="1" applyNumberFormat="1" applyFont="1" applyBorder="1" applyAlignment="1">
      <alignment horizontal="center" vertical="center"/>
    </xf>
    <xf numFmtId="43" fontId="11" fillId="0" borderId="16" xfId="1" applyFont="1" applyBorder="1" applyAlignment="1">
      <alignment horizontal="left" vertical="center"/>
    </xf>
    <xf numFmtId="168" fontId="11" fillId="0" borderId="16" xfId="1" applyNumberFormat="1" applyFont="1" applyBorder="1"/>
    <xf numFmtId="43" fontId="11" fillId="0" borderId="16" xfId="1" applyNumberFormat="1" applyFont="1" applyBorder="1"/>
    <xf numFmtId="170" fontId="11" fillId="0" borderId="16" xfId="1" applyNumberFormat="1" applyFont="1" applyBorder="1"/>
    <xf numFmtId="169" fontId="11" fillId="0" borderId="16" xfId="1" applyNumberFormat="1" applyFont="1" applyBorder="1"/>
    <xf numFmtId="43" fontId="11" fillId="0" borderId="18" xfId="1" applyNumberFormat="1" applyFont="1" applyBorder="1"/>
    <xf numFmtId="169" fontId="11" fillId="0" borderId="19" xfId="1" applyNumberFormat="1" applyFont="1" applyBorder="1"/>
    <xf numFmtId="43" fontId="11" fillId="0" borderId="26" xfId="1" applyNumberFormat="1" applyFont="1" applyBorder="1"/>
    <xf numFmtId="49" fontId="11" fillId="0" borderId="27" xfId="1" applyNumberFormat="1" applyFont="1" applyBorder="1" applyAlignment="1">
      <alignment horizontal="center" vertical="center"/>
    </xf>
    <xf numFmtId="43" fontId="11" fillId="0" borderId="17" xfId="1" applyFont="1" applyBorder="1" applyAlignment="1">
      <alignment horizontal="left" vertical="center"/>
    </xf>
    <xf numFmtId="168" fontId="11" fillId="0" borderId="17" xfId="1" applyNumberFormat="1" applyFont="1" applyBorder="1"/>
    <xf numFmtId="43" fontId="11" fillId="0" borderId="17" xfId="1" applyNumberFormat="1" applyFont="1" applyBorder="1"/>
    <xf numFmtId="169" fontId="11" fillId="0" borderId="17" xfId="1" applyNumberFormat="1" applyFont="1" applyBorder="1"/>
    <xf numFmtId="43" fontId="11" fillId="0" borderId="20" xfId="1" applyNumberFormat="1" applyFont="1" applyBorder="1"/>
    <xf numFmtId="169" fontId="11" fillId="0" borderId="21" xfId="1" applyNumberFormat="1" applyFont="1" applyBorder="1"/>
    <xf numFmtId="43" fontId="11" fillId="0" borderId="28" xfId="1" applyNumberFormat="1" applyFont="1" applyBorder="1"/>
    <xf numFmtId="171" fontId="11" fillId="0" borderId="17" xfId="1" applyNumberFormat="1" applyFont="1" applyBorder="1"/>
    <xf numFmtId="170" fontId="11" fillId="0" borderId="17" xfId="1" applyNumberFormat="1" applyFont="1" applyBorder="1"/>
    <xf numFmtId="169" fontId="11" fillId="0" borderId="20" xfId="1" applyNumberFormat="1" applyFont="1" applyBorder="1"/>
    <xf numFmtId="169" fontId="11" fillId="0" borderId="28" xfId="1" applyNumberFormat="1" applyFont="1" applyBorder="1"/>
    <xf numFmtId="49" fontId="11" fillId="0" borderId="29" xfId="1" applyNumberFormat="1" applyFont="1" applyBorder="1" applyAlignment="1">
      <alignment horizontal="center" vertical="center"/>
    </xf>
    <xf numFmtId="43" fontId="11" fillId="0" borderId="30" xfId="1" applyFont="1" applyBorder="1" applyAlignment="1">
      <alignment horizontal="left" vertical="center"/>
    </xf>
    <xf numFmtId="168" fontId="11" fillId="0" borderId="30" xfId="1" applyNumberFormat="1" applyFont="1" applyBorder="1"/>
    <xf numFmtId="43" fontId="11" fillId="0" borderId="30" xfId="1" applyNumberFormat="1" applyFont="1" applyBorder="1"/>
    <xf numFmtId="169" fontId="11" fillId="0" borderId="30" xfId="1" applyNumberFormat="1" applyFont="1" applyBorder="1"/>
    <xf numFmtId="169" fontId="11" fillId="0" borderId="31" xfId="1" applyNumberFormat="1" applyFont="1" applyBorder="1"/>
    <xf numFmtId="169" fontId="11" fillId="0" borderId="32" xfId="1" applyNumberFormat="1" applyFont="1" applyBorder="1"/>
    <xf numFmtId="169" fontId="11" fillId="0" borderId="33" xfId="1" applyNumberFormat="1" applyFont="1" applyBorder="1"/>
    <xf numFmtId="2" fontId="12" fillId="0" borderId="22" xfId="1" applyNumberFormat="1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69" fontId="2" fillId="0" borderId="3" xfId="1" applyNumberFormat="1" applyFont="1" applyFill="1" applyBorder="1" applyAlignment="1">
      <alignment horizontal="center" vertical="center" wrapText="1"/>
    </xf>
    <xf numFmtId="169" fontId="2" fillId="0" borderId="3" xfId="1" applyNumberFormat="1" applyFont="1" applyFill="1" applyBorder="1" applyAlignment="1">
      <alignment horizontal="center" vertical="center"/>
    </xf>
    <xf numFmtId="49" fontId="2" fillId="0" borderId="3" xfId="1" applyNumberFormat="1" applyFont="1" applyFill="1" applyBorder="1" applyAlignment="1">
      <alignment horizontal="center" vertical="center" wrapText="1"/>
    </xf>
    <xf numFmtId="49" fontId="2" fillId="0" borderId="0" xfId="1" applyNumberFormat="1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 applyProtection="1">
      <alignment horizontal="center" vertical="center" wrapText="1"/>
    </xf>
    <xf numFmtId="167" fontId="2" fillId="0" borderId="3" xfId="2" applyNumberFormat="1" applyFont="1" applyFill="1" applyBorder="1" applyAlignment="1" applyProtection="1">
      <alignment horizontal="center" vertical="center" wrapText="1"/>
    </xf>
    <xf numFmtId="167" fontId="2" fillId="0" borderId="5" xfId="2" applyNumberFormat="1" applyFont="1" applyFill="1" applyBorder="1" applyAlignment="1" applyProtection="1">
      <alignment horizontal="center" vertical="center" wrapText="1"/>
    </xf>
    <xf numFmtId="164" fontId="2" fillId="0" borderId="1" xfId="2" applyFont="1" applyFill="1" applyBorder="1" applyAlignment="1" applyProtection="1">
      <alignment horizontal="center" vertical="center" wrapText="1"/>
    </xf>
    <xf numFmtId="164" fontId="2" fillId="0" borderId="3" xfId="2" applyFont="1" applyFill="1" applyBorder="1" applyAlignment="1" applyProtection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 wrapText="1"/>
    </xf>
  </cellXfs>
  <cellStyles count="7">
    <cellStyle name="Comma [0] 2" xfId="3" xr:uid="{00000000-0005-0000-0000-000002000000}"/>
    <cellStyle name="Comma [0] 3" xfId="4" xr:uid="{00000000-0005-0000-0000-000003000000}"/>
    <cellStyle name="Koma" xfId="1" builtinId="3"/>
    <cellStyle name="Koma [0]" xfId="2" builtinId="6"/>
    <cellStyle name="Normal" xfId="0" builtinId="0"/>
    <cellStyle name="Normal 2" xfId="5" xr:uid="{00000000-0005-0000-0000-000005000000}"/>
    <cellStyle name="Normal_padi-palawija 2007-2009 PROFIL BUPATI - BPS (version 1)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H341"/>
  <sheetViews>
    <sheetView tabSelected="1" view="pageBreakPreview" topLeftCell="A194" zoomScaleSheetLayoutView="100" workbookViewId="0">
      <selection activeCell="B352" sqref="B352"/>
    </sheetView>
  </sheetViews>
  <sheetFormatPr defaultColWidth="9.109375" defaultRowHeight="10.199999999999999" x14ac:dyDescent="0.3"/>
  <cols>
    <col min="1" max="1" width="4.44140625" style="5" customWidth="1"/>
    <col min="2" max="2" width="10.21875" style="35" customWidth="1"/>
    <col min="3" max="4" width="7.109375" style="36" customWidth="1"/>
    <col min="5" max="5" width="7.44140625" style="38" customWidth="1"/>
    <col min="6" max="6" width="8.88671875" style="37" customWidth="1"/>
    <col min="7" max="8" width="7.109375" style="36" customWidth="1"/>
    <col min="9" max="9" width="7.44140625" style="5" customWidth="1"/>
    <col min="10" max="10" width="8.88671875" style="37" customWidth="1"/>
    <col min="11" max="12" width="7.109375" style="36" customWidth="1"/>
    <col min="13" max="13" width="7.44140625" style="38" customWidth="1"/>
    <col min="14" max="14" width="8.88671875" style="37" customWidth="1"/>
    <col min="15" max="16" width="7.109375" style="36" customWidth="1"/>
    <col min="17" max="17" width="7.44140625" style="38" customWidth="1"/>
    <col min="18" max="18" width="8.88671875" style="37" customWidth="1"/>
    <col min="19" max="20" width="7.109375" style="36" customWidth="1"/>
    <col min="21" max="21" width="7.44140625" style="38" customWidth="1"/>
    <col min="22" max="22" width="8.88671875" style="37" customWidth="1"/>
    <col min="23" max="24" width="0" style="5" hidden="1" customWidth="1"/>
    <col min="25" max="29" width="10.21875" style="57" hidden="1" customWidth="1"/>
    <col min="30" max="31" width="0" style="5" hidden="1" customWidth="1"/>
    <col min="32" max="32" width="11" style="57" hidden="1" customWidth="1"/>
    <col min="33" max="34" width="0" style="5" hidden="1" customWidth="1"/>
    <col min="35" max="16384" width="9.109375" style="5"/>
  </cols>
  <sheetData>
    <row r="1" spans="1:32" x14ac:dyDescent="0.3">
      <c r="A1" s="1"/>
      <c r="B1" s="2"/>
      <c r="C1" s="3"/>
      <c r="D1" s="3"/>
      <c r="E1" s="1"/>
      <c r="F1" s="4"/>
      <c r="G1" s="3"/>
      <c r="H1" s="3"/>
      <c r="I1" s="1"/>
      <c r="J1" s="4"/>
      <c r="K1" s="3"/>
      <c r="L1" s="3"/>
      <c r="M1" s="1"/>
      <c r="N1" s="4"/>
      <c r="O1" s="3"/>
      <c r="P1" s="3"/>
      <c r="Q1" s="1"/>
      <c r="R1" s="4"/>
      <c r="S1" s="3"/>
      <c r="T1" s="3"/>
      <c r="U1" s="1"/>
      <c r="V1" s="4"/>
    </row>
    <row r="2" spans="1:32" x14ac:dyDescent="0.3">
      <c r="A2" s="1"/>
      <c r="B2" s="2"/>
      <c r="C2" s="3"/>
      <c r="D2" s="3"/>
      <c r="E2" s="1"/>
      <c r="F2" s="4"/>
      <c r="G2" s="3"/>
      <c r="H2" s="3"/>
      <c r="I2" s="1"/>
      <c r="J2" s="4"/>
      <c r="K2" s="3"/>
      <c r="L2" s="3"/>
      <c r="M2" s="1"/>
      <c r="N2" s="4"/>
      <c r="O2" s="3"/>
      <c r="P2" s="3"/>
      <c r="Q2" s="1"/>
      <c r="R2" s="4"/>
      <c r="S2" s="3"/>
      <c r="T2" s="3"/>
      <c r="U2" s="1"/>
      <c r="V2" s="4"/>
    </row>
    <row r="3" spans="1:32" x14ac:dyDescent="0.3">
      <c r="A3" s="1"/>
      <c r="B3" s="2"/>
      <c r="C3" s="3"/>
      <c r="D3" s="3"/>
      <c r="E3" s="1"/>
      <c r="F3" s="4"/>
      <c r="G3" s="3"/>
      <c r="H3" s="3"/>
      <c r="I3" s="1"/>
      <c r="J3" s="4"/>
      <c r="K3" s="3"/>
      <c r="L3" s="3"/>
      <c r="M3" s="1"/>
      <c r="N3" s="4"/>
      <c r="O3" s="3"/>
      <c r="P3" s="3"/>
      <c r="Q3" s="1"/>
      <c r="R3" s="4"/>
      <c r="S3" s="3"/>
      <c r="T3" s="3"/>
      <c r="U3" s="1"/>
      <c r="V3" s="4"/>
    </row>
    <row r="4" spans="1:32" x14ac:dyDescent="0.3">
      <c r="A4" s="6"/>
      <c r="B4" s="7"/>
      <c r="C4" s="8"/>
      <c r="D4" s="8"/>
      <c r="E4" s="9"/>
      <c r="F4" s="10"/>
      <c r="G4" s="8"/>
      <c r="H4" s="8"/>
      <c r="I4" s="11"/>
      <c r="J4" s="10"/>
      <c r="K4" s="8"/>
      <c r="L4" s="8"/>
      <c r="M4" s="9"/>
      <c r="N4" s="10"/>
      <c r="O4" s="8"/>
      <c r="P4" s="8"/>
      <c r="Q4" s="9"/>
      <c r="R4" s="10"/>
      <c r="S4" s="8"/>
      <c r="T4" s="8"/>
      <c r="U4" s="9"/>
      <c r="V4" s="10"/>
    </row>
    <row r="5" spans="1:32" s="12" customFormat="1" x14ac:dyDescent="0.3">
      <c r="A5" s="114" t="s">
        <v>3</v>
      </c>
      <c r="B5" s="117" t="s">
        <v>4</v>
      </c>
      <c r="C5" s="111">
        <v>2017</v>
      </c>
      <c r="D5" s="111"/>
      <c r="E5" s="111"/>
      <c r="F5" s="111"/>
      <c r="G5" s="111">
        <v>2018</v>
      </c>
      <c r="H5" s="111"/>
      <c r="I5" s="111"/>
      <c r="J5" s="111"/>
      <c r="K5" s="111">
        <v>2019</v>
      </c>
      <c r="L5" s="111"/>
      <c r="M5" s="111"/>
      <c r="N5" s="111"/>
      <c r="O5" s="111">
        <v>2020</v>
      </c>
      <c r="P5" s="111"/>
      <c r="Q5" s="111"/>
      <c r="R5" s="111"/>
      <c r="S5" s="111" t="s">
        <v>5</v>
      </c>
      <c r="T5" s="111"/>
      <c r="U5" s="111"/>
      <c r="V5" s="111"/>
      <c r="Y5" s="59"/>
      <c r="Z5" s="59"/>
      <c r="AA5" s="59"/>
      <c r="AB5" s="59"/>
      <c r="AC5" s="59"/>
      <c r="AF5" s="59"/>
    </row>
    <row r="6" spans="1:32" s="12" customFormat="1" ht="10.8" x14ac:dyDescent="0.3">
      <c r="A6" s="115"/>
      <c r="B6" s="118"/>
      <c r="C6" s="13" t="s">
        <v>6</v>
      </c>
      <c r="D6" s="13" t="s">
        <v>7</v>
      </c>
      <c r="E6" s="14" t="s">
        <v>8</v>
      </c>
      <c r="F6" s="15" t="s">
        <v>9</v>
      </c>
      <c r="G6" s="13" t="s">
        <v>6</v>
      </c>
      <c r="H6" s="13" t="s">
        <v>7</v>
      </c>
      <c r="I6" s="14" t="s">
        <v>8</v>
      </c>
      <c r="J6" s="15" t="s">
        <v>9</v>
      </c>
      <c r="K6" s="13" t="s">
        <v>6</v>
      </c>
      <c r="L6" s="13" t="s">
        <v>7</v>
      </c>
      <c r="M6" s="14" t="s">
        <v>8</v>
      </c>
      <c r="N6" s="16" t="s">
        <v>9</v>
      </c>
      <c r="O6" s="13" t="s">
        <v>6</v>
      </c>
      <c r="P6" s="13" t="s">
        <v>7</v>
      </c>
      <c r="Q6" s="14" t="s">
        <v>8</v>
      </c>
      <c r="R6" s="16" t="s">
        <v>9</v>
      </c>
      <c r="S6" s="13" t="s">
        <v>6</v>
      </c>
      <c r="T6" s="13" t="s">
        <v>7</v>
      </c>
      <c r="U6" s="14" t="s">
        <v>8</v>
      </c>
      <c r="V6" s="16" t="s">
        <v>9</v>
      </c>
      <c r="Y6" s="59"/>
      <c r="Z6" s="59"/>
      <c r="AA6" s="59"/>
      <c r="AB6" s="59"/>
      <c r="AC6" s="59"/>
      <c r="AF6" s="59"/>
    </row>
    <row r="7" spans="1:32" s="12" customFormat="1" x14ac:dyDescent="0.3">
      <c r="A7" s="116"/>
      <c r="B7" s="118"/>
      <c r="C7" s="13" t="s">
        <v>10</v>
      </c>
      <c r="D7" s="13" t="s">
        <v>10</v>
      </c>
      <c r="E7" s="17" t="s">
        <v>11</v>
      </c>
      <c r="F7" s="15" t="s">
        <v>12</v>
      </c>
      <c r="G7" s="13" t="s">
        <v>10</v>
      </c>
      <c r="H7" s="13" t="s">
        <v>10</v>
      </c>
      <c r="I7" s="17" t="s">
        <v>11</v>
      </c>
      <c r="J7" s="15" t="s">
        <v>12</v>
      </c>
      <c r="K7" s="13" t="s">
        <v>10</v>
      </c>
      <c r="L7" s="13" t="s">
        <v>10</v>
      </c>
      <c r="M7" s="17" t="s">
        <v>11</v>
      </c>
      <c r="N7" s="15" t="s">
        <v>12</v>
      </c>
      <c r="O7" s="13" t="s">
        <v>10</v>
      </c>
      <c r="P7" s="13" t="s">
        <v>10</v>
      </c>
      <c r="Q7" s="17" t="s">
        <v>11</v>
      </c>
      <c r="R7" s="15" t="s">
        <v>12</v>
      </c>
      <c r="S7" s="13" t="s">
        <v>10</v>
      </c>
      <c r="T7" s="13" t="s">
        <v>10</v>
      </c>
      <c r="U7" s="17" t="s">
        <v>11</v>
      </c>
      <c r="V7" s="15" t="s">
        <v>12</v>
      </c>
      <c r="Y7" s="110">
        <v>2017</v>
      </c>
      <c r="Z7" s="110">
        <v>2018</v>
      </c>
      <c r="AA7" s="110">
        <v>2019</v>
      </c>
      <c r="AB7" s="110">
        <v>2020</v>
      </c>
      <c r="AC7" s="110">
        <v>2021</v>
      </c>
      <c r="AF7" s="59"/>
    </row>
    <row r="8" spans="1:32" ht="14.1" customHeight="1" x14ac:dyDescent="0.3">
      <c r="A8" s="18">
        <v>1</v>
      </c>
      <c r="B8" s="19" t="s">
        <v>13</v>
      </c>
      <c r="C8" s="20">
        <v>319.20000000000005</v>
      </c>
      <c r="D8" s="20">
        <v>365.20000000000005</v>
      </c>
      <c r="E8" s="21">
        <v>57.21</v>
      </c>
      <c r="F8" s="21">
        <f>+E8*D8/10</f>
        <v>2089.3092000000006</v>
      </c>
      <c r="G8" s="20">
        <v>240.5</v>
      </c>
      <c r="H8" s="20">
        <v>276.59999999999997</v>
      </c>
      <c r="I8" s="21">
        <v>57.38</v>
      </c>
      <c r="J8" s="21">
        <f>+I8*H8/10</f>
        <v>1587.1307999999999</v>
      </c>
      <c r="K8" s="20">
        <v>387</v>
      </c>
      <c r="L8" s="20">
        <v>348.8</v>
      </c>
      <c r="M8" s="21">
        <v>59.41</v>
      </c>
      <c r="N8" s="21">
        <f>+M8*L8/10</f>
        <v>2072.2208000000001</v>
      </c>
      <c r="O8" s="20">
        <v>831.7</v>
      </c>
      <c r="P8" s="20">
        <v>436.79999999999995</v>
      </c>
      <c r="Q8" s="21">
        <v>56.965000000000003</v>
      </c>
      <c r="R8" s="21">
        <f>+Q8*P8/10</f>
        <v>2488.2311999999997</v>
      </c>
      <c r="S8" s="20">
        <v>301.10000000000002</v>
      </c>
      <c r="T8" s="20">
        <v>696</v>
      </c>
      <c r="U8" s="21">
        <v>56.965000000000003</v>
      </c>
      <c r="V8" s="21">
        <f>+U8*T8/10</f>
        <v>3964.7640000000001</v>
      </c>
      <c r="Y8" s="57">
        <f>+F8*10</f>
        <v>20893.092000000004</v>
      </c>
      <c r="Z8" s="57">
        <f>+J8*10</f>
        <v>15871.307999999999</v>
      </c>
      <c r="AA8" s="57">
        <f>+N8*10</f>
        <v>20722.207999999999</v>
      </c>
      <c r="AB8" s="57">
        <f>+R8*10</f>
        <v>24882.311999999998</v>
      </c>
      <c r="AC8" s="57">
        <f t="shared" ref="AC8" si="0">+J8*10</f>
        <v>15871.307999999999</v>
      </c>
    </row>
    <row r="9" spans="1:32" ht="14.1" customHeight="1" x14ac:dyDescent="0.3">
      <c r="A9" s="22">
        <v>2</v>
      </c>
      <c r="B9" s="23" t="s">
        <v>14</v>
      </c>
      <c r="C9" s="24">
        <v>139.10000000000002</v>
      </c>
      <c r="D9" s="24">
        <v>139.19999999999999</v>
      </c>
      <c r="E9" s="25">
        <v>57.11</v>
      </c>
      <c r="F9" s="25">
        <f t="shared" ref="F9:F34" si="1">+E9*D9/10</f>
        <v>794.97119999999995</v>
      </c>
      <c r="G9" s="24">
        <v>73.399999999999991</v>
      </c>
      <c r="H9" s="24">
        <v>107.7</v>
      </c>
      <c r="I9" s="25">
        <v>57.28</v>
      </c>
      <c r="J9" s="25">
        <f>+I9*H9/10</f>
        <v>616.90560000000005</v>
      </c>
      <c r="K9" s="24">
        <v>13.7</v>
      </c>
      <c r="L9" s="24">
        <v>66.599999999999994</v>
      </c>
      <c r="M9" s="25">
        <v>58.26</v>
      </c>
      <c r="N9" s="25">
        <f>+M9*L9/10</f>
        <v>388.01159999999993</v>
      </c>
      <c r="O9" s="24">
        <v>236.3</v>
      </c>
      <c r="P9" s="24">
        <v>24.5</v>
      </c>
      <c r="Q9" s="25">
        <v>58.01</v>
      </c>
      <c r="R9" s="25">
        <f>+Q9*P9/10</f>
        <v>142.12449999999998</v>
      </c>
      <c r="S9" s="24">
        <v>79.5</v>
      </c>
      <c r="T9" s="24">
        <v>225.5</v>
      </c>
      <c r="U9" s="25">
        <v>58.01</v>
      </c>
      <c r="V9" s="25">
        <f>+U9*T9/10</f>
        <v>1308.1254999999999</v>
      </c>
      <c r="Y9" s="57">
        <f t="shared" ref="Y9:Y34" si="2">+F9*10</f>
        <v>7949.7119999999995</v>
      </c>
      <c r="Z9" s="57">
        <f t="shared" ref="Z9:Z34" si="3">+J9*10</f>
        <v>6169.0560000000005</v>
      </c>
      <c r="AA9" s="57">
        <f t="shared" ref="AA9:AA34" si="4">+N9*10</f>
        <v>3880.1159999999991</v>
      </c>
      <c r="AB9" s="57">
        <f t="shared" ref="AB9:AB34" si="5">+R9*10</f>
        <v>1421.2449999999999</v>
      </c>
      <c r="AC9" s="57">
        <f t="shared" ref="AC9:AC34" si="6">+J9*10</f>
        <v>6169.0560000000005</v>
      </c>
    </row>
    <row r="10" spans="1:32" ht="14.1" customHeight="1" x14ac:dyDescent="0.3">
      <c r="A10" s="22">
        <v>3</v>
      </c>
      <c r="B10" s="23" t="s">
        <v>15</v>
      </c>
      <c r="C10" s="24">
        <v>1446.3</v>
      </c>
      <c r="D10" s="24">
        <v>1418.3</v>
      </c>
      <c r="E10" s="25">
        <v>57.5</v>
      </c>
      <c r="F10" s="25">
        <f t="shared" si="1"/>
        <v>8155.2250000000004</v>
      </c>
      <c r="G10" s="24">
        <v>918.7</v>
      </c>
      <c r="H10" s="24">
        <v>777.6</v>
      </c>
      <c r="I10" s="25">
        <v>57.67</v>
      </c>
      <c r="J10" s="25">
        <f t="shared" ref="J10:J34" si="7">+I10*H10/10</f>
        <v>4484.4192000000003</v>
      </c>
      <c r="K10" s="24">
        <v>623</v>
      </c>
      <c r="L10" s="24">
        <v>1427</v>
      </c>
      <c r="M10" s="25">
        <v>56.435000000000002</v>
      </c>
      <c r="N10" s="25">
        <f t="shared" ref="N10:N34" si="8">+M10*L10/10</f>
        <v>8053.2745000000014</v>
      </c>
      <c r="O10" s="24">
        <v>1973.2</v>
      </c>
      <c r="P10" s="24">
        <v>1446.7</v>
      </c>
      <c r="Q10" s="25">
        <v>59.234999999999999</v>
      </c>
      <c r="R10" s="25">
        <f t="shared" ref="R10:R34" si="9">+Q10*P10/10</f>
        <v>8569.5274499999996</v>
      </c>
      <c r="S10" s="24">
        <v>1362.8999999999999</v>
      </c>
      <c r="T10" s="24">
        <v>1064.0999999999999</v>
      </c>
      <c r="U10" s="25">
        <v>59.32</v>
      </c>
      <c r="V10" s="25">
        <f t="shared" ref="V10:V34" si="10">+U10*T10/10</f>
        <v>6312.2411999999995</v>
      </c>
      <c r="Y10" s="57">
        <f t="shared" si="2"/>
        <v>81552.25</v>
      </c>
      <c r="Z10" s="57">
        <f t="shared" si="3"/>
        <v>44844.192000000003</v>
      </c>
      <c r="AA10" s="57">
        <f t="shared" si="4"/>
        <v>80532.74500000001</v>
      </c>
      <c r="AB10" s="57">
        <f t="shared" si="5"/>
        <v>85695.2745</v>
      </c>
      <c r="AC10" s="57">
        <f t="shared" si="6"/>
        <v>44844.192000000003</v>
      </c>
    </row>
    <row r="11" spans="1:32" ht="14.1" customHeight="1" x14ac:dyDescent="0.3">
      <c r="A11" s="22">
        <v>4</v>
      </c>
      <c r="B11" s="23" t="s">
        <v>16</v>
      </c>
      <c r="C11" s="24">
        <v>0</v>
      </c>
      <c r="D11" s="24">
        <v>0</v>
      </c>
      <c r="E11" s="25">
        <v>0</v>
      </c>
      <c r="F11" s="25">
        <f t="shared" si="1"/>
        <v>0</v>
      </c>
      <c r="G11" s="24">
        <v>0</v>
      </c>
      <c r="H11" s="24">
        <v>0</v>
      </c>
      <c r="I11" s="25">
        <v>0</v>
      </c>
      <c r="J11" s="25">
        <f t="shared" si="7"/>
        <v>0</v>
      </c>
      <c r="K11" s="24">
        <v>0</v>
      </c>
      <c r="L11" s="24">
        <v>0</v>
      </c>
      <c r="M11" s="25">
        <v>0</v>
      </c>
      <c r="N11" s="25">
        <f t="shared" si="8"/>
        <v>0</v>
      </c>
      <c r="O11" s="24">
        <v>0</v>
      </c>
      <c r="P11" s="24">
        <v>0</v>
      </c>
      <c r="Q11" s="25">
        <v>0</v>
      </c>
      <c r="R11" s="25">
        <f t="shared" si="9"/>
        <v>0</v>
      </c>
      <c r="S11" s="24">
        <v>10</v>
      </c>
      <c r="T11" s="24">
        <v>0</v>
      </c>
      <c r="U11" s="25">
        <v>0</v>
      </c>
      <c r="V11" s="25">
        <f t="shared" si="10"/>
        <v>0</v>
      </c>
      <c r="Y11" s="57">
        <f t="shared" si="2"/>
        <v>0</v>
      </c>
      <c r="Z11" s="57">
        <f t="shared" si="3"/>
        <v>0</v>
      </c>
      <c r="AA11" s="57">
        <f t="shared" si="4"/>
        <v>0</v>
      </c>
      <c r="AB11" s="57">
        <f t="shared" si="5"/>
        <v>0</v>
      </c>
      <c r="AC11" s="57">
        <f t="shared" si="6"/>
        <v>0</v>
      </c>
    </row>
    <row r="12" spans="1:32" ht="14.1" customHeight="1" x14ac:dyDescent="0.3">
      <c r="A12" s="22">
        <v>5</v>
      </c>
      <c r="B12" s="23" t="s">
        <v>17</v>
      </c>
      <c r="C12" s="24">
        <v>0</v>
      </c>
      <c r="D12" s="24">
        <v>0</v>
      </c>
      <c r="E12" s="25">
        <v>0</v>
      </c>
      <c r="F12" s="25">
        <f t="shared" si="1"/>
        <v>0</v>
      </c>
      <c r="G12" s="24">
        <v>0</v>
      </c>
      <c r="H12" s="24">
        <v>0</v>
      </c>
      <c r="I12" s="25">
        <v>0</v>
      </c>
      <c r="J12" s="25">
        <f t="shared" si="7"/>
        <v>0</v>
      </c>
      <c r="K12" s="24">
        <v>0</v>
      </c>
      <c r="L12" s="24">
        <v>0</v>
      </c>
      <c r="M12" s="25">
        <v>0</v>
      </c>
      <c r="N12" s="25">
        <f t="shared" si="8"/>
        <v>0</v>
      </c>
      <c r="O12" s="24">
        <v>0</v>
      </c>
      <c r="P12" s="24">
        <v>0</v>
      </c>
      <c r="Q12" s="25">
        <v>0</v>
      </c>
      <c r="R12" s="25">
        <f t="shared" si="9"/>
        <v>0</v>
      </c>
      <c r="S12" s="24">
        <v>0</v>
      </c>
      <c r="T12" s="24">
        <v>0</v>
      </c>
      <c r="U12" s="25">
        <v>0</v>
      </c>
      <c r="V12" s="25">
        <f t="shared" si="10"/>
        <v>0</v>
      </c>
      <c r="Y12" s="57">
        <f t="shared" si="2"/>
        <v>0</v>
      </c>
      <c r="Z12" s="57">
        <f t="shared" si="3"/>
        <v>0</v>
      </c>
      <c r="AA12" s="57">
        <f t="shared" si="4"/>
        <v>0</v>
      </c>
      <c r="AB12" s="57">
        <f t="shared" si="5"/>
        <v>0</v>
      </c>
      <c r="AC12" s="57">
        <f t="shared" si="6"/>
        <v>0</v>
      </c>
    </row>
    <row r="13" spans="1:32" ht="14.1" customHeight="1" x14ac:dyDescent="0.3">
      <c r="A13" s="22">
        <v>6</v>
      </c>
      <c r="B13" s="23" t="s">
        <v>18</v>
      </c>
      <c r="C13" s="24">
        <v>77.599999999999994</v>
      </c>
      <c r="D13" s="24">
        <v>87.6</v>
      </c>
      <c r="E13" s="25">
        <v>56.07</v>
      </c>
      <c r="F13" s="25">
        <f t="shared" si="1"/>
        <v>491.17320000000001</v>
      </c>
      <c r="G13" s="24">
        <v>8</v>
      </c>
      <c r="H13" s="24">
        <v>37.4</v>
      </c>
      <c r="I13" s="25">
        <v>56.25</v>
      </c>
      <c r="J13" s="25">
        <f t="shared" si="7"/>
        <v>210.375</v>
      </c>
      <c r="K13" s="24">
        <v>39.200000000000003</v>
      </c>
      <c r="L13" s="24">
        <v>25.5</v>
      </c>
      <c r="M13" s="25">
        <v>58.19</v>
      </c>
      <c r="N13" s="25">
        <f t="shared" si="8"/>
        <v>148.3845</v>
      </c>
      <c r="O13" s="24">
        <v>147.39999999999998</v>
      </c>
      <c r="P13" s="24">
        <v>67.8</v>
      </c>
      <c r="Q13" s="25">
        <v>56.775000000000006</v>
      </c>
      <c r="R13" s="25">
        <f t="shared" si="9"/>
        <v>384.93450000000001</v>
      </c>
      <c r="S13" s="24">
        <v>54</v>
      </c>
      <c r="T13" s="24">
        <v>105</v>
      </c>
      <c r="U13" s="25">
        <v>56.775000000000006</v>
      </c>
      <c r="V13" s="25">
        <f t="shared" si="10"/>
        <v>596.13750000000005</v>
      </c>
      <c r="Y13" s="57">
        <f t="shared" si="2"/>
        <v>4911.732</v>
      </c>
      <c r="Z13" s="57">
        <f t="shared" si="3"/>
        <v>2103.75</v>
      </c>
      <c r="AA13" s="57">
        <f t="shared" si="4"/>
        <v>1483.845</v>
      </c>
      <c r="AB13" s="57">
        <f t="shared" si="5"/>
        <v>3849.3450000000003</v>
      </c>
      <c r="AC13" s="57">
        <f t="shared" si="6"/>
        <v>2103.75</v>
      </c>
    </row>
    <row r="14" spans="1:32" ht="14.1" customHeight="1" x14ac:dyDescent="0.3">
      <c r="A14" s="22">
        <v>7</v>
      </c>
      <c r="B14" s="23" t="s">
        <v>19</v>
      </c>
      <c r="C14" s="24">
        <v>1481.6</v>
      </c>
      <c r="D14" s="24">
        <v>1524.5</v>
      </c>
      <c r="E14" s="25">
        <v>57.72</v>
      </c>
      <c r="F14" s="25">
        <f t="shared" si="1"/>
        <v>8799.4140000000007</v>
      </c>
      <c r="G14" s="24">
        <v>485.9</v>
      </c>
      <c r="H14" s="24">
        <v>856.1</v>
      </c>
      <c r="I14" s="25">
        <v>57.9</v>
      </c>
      <c r="J14" s="25">
        <f t="shared" si="7"/>
        <v>4956.8190000000004</v>
      </c>
      <c r="K14" s="24">
        <v>1138.3</v>
      </c>
      <c r="L14" s="24">
        <v>1135.4000000000001</v>
      </c>
      <c r="M14" s="25">
        <v>60.91</v>
      </c>
      <c r="N14" s="25">
        <f t="shared" si="8"/>
        <v>6915.7214000000004</v>
      </c>
      <c r="O14" s="24">
        <v>1149.7</v>
      </c>
      <c r="P14" s="24">
        <v>1213.5</v>
      </c>
      <c r="Q14" s="25">
        <v>59.15</v>
      </c>
      <c r="R14" s="25">
        <f t="shared" si="9"/>
        <v>7177.8524999999991</v>
      </c>
      <c r="S14" s="24">
        <v>1756.8000000000002</v>
      </c>
      <c r="T14" s="24">
        <v>1297.6999999999998</v>
      </c>
      <c r="U14" s="25">
        <v>59.21</v>
      </c>
      <c r="V14" s="25">
        <f t="shared" si="10"/>
        <v>7683.6816999999992</v>
      </c>
      <c r="Y14" s="57">
        <f t="shared" si="2"/>
        <v>87994.140000000014</v>
      </c>
      <c r="Z14" s="57">
        <f t="shared" si="3"/>
        <v>49568.19</v>
      </c>
      <c r="AA14" s="57">
        <f t="shared" si="4"/>
        <v>69157.214000000007</v>
      </c>
      <c r="AB14" s="57">
        <f t="shared" si="5"/>
        <v>71778.524999999994</v>
      </c>
      <c r="AC14" s="57">
        <f t="shared" si="6"/>
        <v>49568.19</v>
      </c>
    </row>
    <row r="15" spans="1:32" ht="14.1" customHeight="1" x14ac:dyDescent="0.3">
      <c r="A15" s="22">
        <v>8</v>
      </c>
      <c r="B15" s="26" t="s">
        <v>20</v>
      </c>
      <c r="C15" s="24">
        <v>1656.5</v>
      </c>
      <c r="D15" s="24">
        <v>1685.7</v>
      </c>
      <c r="E15" s="25">
        <v>57.68</v>
      </c>
      <c r="F15" s="25">
        <f t="shared" si="1"/>
        <v>9723.1176000000014</v>
      </c>
      <c r="G15" s="24">
        <v>520.20000000000005</v>
      </c>
      <c r="H15" s="24">
        <v>919.80000000000007</v>
      </c>
      <c r="I15" s="25">
        <v>57.86</v>
      </c>
      <c r="J15" s="25">
        <f t="shared" si="7"/>
        <v>5321.9628000000002</v>
      </c>
      <c r="K15" s="24">
        <v>833.6</v>
      </c>
      <c r="L15" s="24">
        <v>1171.5</v>
      </c>
      <c r="M15" s="25">
        <v>60.85</v>
      </c>
      <c r="N15" s="25">
        <f t="shared" si="8"/>
        <v>7128.5775000000012</v>
      </c>
      <c r="O15" s="24">
        <v>2075.4</v>
      </c>
      <c r="P15" s="24">
        <v>1339</v>
      </c>
      <c r="Q15" s="25">
        <v>59.225000000000001</v>
      </c>
      <c r="R15" s="25">
        <f t="shared" si="9"/>
        <v>7930.2275000000009</v>
      </c>
      <c r="S15" s="24">
        <v>1678.8</v>
      </c>
      <c r="T15" s="24">
        <v>1643.6000000000001</v>
      </c>
      <c r="U15" s="25">
        <v>59.33</v>
      </c>
      <c r="V15" s="25">
        <f t="shared" si="10"/>
        <v>9751.4788000000008</v>
      </c>
      <c r="Y15" s="57">
        <f t="shared" si="2"/>
        <v>97231.176000000007</v>
      </c>
      <c r="Z15" s="57">
        <f t="shared" si="3"/>
        <v>53219.628000000004</v>
      </c>
      <c r="AA15" s="57">
        <f t="shared" si="4"/>
        <v>71285.775000000009</v>
      </c>
      <c r="AB15" s="57">
        <f t="shared" si="5"/>
        <v>79302.275000000009</v>
      </c>
      <c r="AC15" s="57">
        <f t="shared" si="6"/>
        <v>53219.628000000004</v>
      </c>
    </row>
    <row r="16" spans="1:32" ht="14.1" customHeight="1" x14ac:dyDescent="0.3">
      <c r="A16" s="22">
        <v>9</v>
      </c>
      <c r="B16" s="26" t="s">
        <v>21</v>
      </c>
      <c r="C16" s="24">
        <v>2236.2000000000003</v>
      </c>
      <c r="D16" s="24">
        <v>2324.2999999999997</v>
      </c>
      <c r="E16" s="25">
        <v>58.01</v>
      </c>
      <c r="F16" s="25">
        <f t="shared" si="1"/>
        <v>13483.264299999999</v>
      </c>
      <c r="G16" s="24">
        <v>1080.5</v>
      </c>
      <c r="H16" s="24">
        <v>1260.7</v>
      </c>
      <c r="I16" s="25">
        <v>58.19</v>
      </c>
      <c r="J16" s="25">
        <f t="shared" si="7"/>
        <v>7336.0133000000005</v>
      </c>
      <c r="K16" s="24">
        <v>1927.5</v>
      </c>
      <c r="L16" s="24">
        <v>1707.8</v>
      </c>
      <c r="M16" s="25">
        <v>57.605000000000004</v>
      </c>
      <c r="N16" s="25">
        <f t="shared" si="8"/>
        <v>9837.7819</v>
      </c>
      <c r="O16" s="24">
        <v>1004.5999999999999</v>
      </c>
      <c r="P16" s="24">
        <v>1404.8</v>
      </c>
      <c r="Q16" s="25">
        <v>59.605000000000004</v>
      </c>
      <c r="R16" s="25">
        <f t="shared" si="9"/>
        <v>8373.3104000000003</v>
      </c>
      <c r="S16" s="24">
        <v>1789.5</v>
      </c>
      <c r="T16" s="24">
        <v>1284.8</v>
      </c>
      <c r="U16" s="25">
        <v>59.61</v>
      </c>
      <c r="V16" s="25">
        <f t="shared" si="10"/>
        <v>7658.6927999999998</v>
      </c>
      <c r="Y16" s="57">
        <f t="shared" si="2"/>
        <v>134832.64299999998</v>
      </c>
      <c r="Z16" s="57">
        <f t="shared" si="3"/>
        <v>73360.133000000002</v>
      </c>
      <c r="AA16" s="57">
        <f t="shared" si="4"/>
        <v>98377.819000000003</v>
      </c>
      <c r="AB16" s="57">
        <f t="shared" si="5"/>
        <v>83733.104000000007</v>
      </c>
      <c r="AC16" s="57">
        <f t="shared" si="6"/>
        <v>73360.133000000002</v>
      </c>
    </row>
    <row r="17" spans="1:29" ht="14.1" customHeight="1" x14ac:dyDescent="0.3">
      <c r="A17" s="22">
        <v>10</v>
      </c>
      <c r="B17" s="26" t="s">
        <v>22</v>
      </c>
      <c r="C17" s="24">
        <v>1373.3</v>
      </c>
      <c r="D17" s="24">
        <v>1288</v>
      </c>
      <c r="E17" s="25">
        <v>58.04</v>
      </c>
      <c r="F17" s="25">
        <f t="shared" si="1"/>
        <v>7475.5520000000006</v>
      </c>
      <c r="G17" s="24">
        <v>926.6</v>
      </c>
      <c r="H17" s="24">
        <v>787.6</v>
      </c>
      <c r="I17" s="25">
        <v>58.22</v>
      </c>
      <c r="J17" s="25">
        <f t="shared" si="7"/>
        <v>4585.4071999999996</v>
      </c>
      <c r="K17" s="24">
        <v>1256.7</v>
      </c>
      <c r="L17" s="24">
        <v>1572.1</v>
      </c>
      <c r="M17" s="25">
        <v>57.5</v>
      </c>
      <c r="N17" s="25">
        <f t="shared" si="8"/>
        <v>9039.5750000000007</v>
      </c>
      <c r="O17" s="24">
        <v>1805.3</v>
      </c>
      <c r="P17" s="24">
        <v>1503.4</v>
      </c>
      <c r="Q17" s="25">
        <v>59</v>
      </c>
      <c r="R17" s="25">
        <f t="shared" si="9"/>
        <v>8870.0600000000013</v>
      </c>
      <c r="S17" s="24">
        <v>1109.5999999999999</v>
      </c>
      <c r="T17" s="24">
        <v>965.1</v>
      </c>
      <c r="U17" s="25">
        <v>59.12</v>
      </c>
      <c r="V17" s="25">
        <f t="shared" si="10"/>
        <v>5705.6711999999998</v>
      </c>
      <c r="Y17" s="57">
        <f t="shared" si="2"/>
        <v>74755.520000000004</v>
      </c>
      <c r="Z17" s="57">
        <f t="shared" si="3"/>
        <v>45854.072</v>
      </c>
      <c r="AA17" s="57">
        <f t="shared" si="4"/>
        <v>90395.75</v>
      </c>
      <c r="AB17" s="57">
        <f t="shared" si="5"/>
        <v>88700.6</v>
      </c>
      <c r="AC17" s="57">
        <f t="shared" si="6"/>
        <v>45854.072</v>
      </c>
    </row>
    <row r="18" spans="1:29" ht="14.1" customHeight="1" x14ac:dyDescent="0.3">
      <c r="A18" s="22">
        <v>11</v>
      </c>
      <c r="B18" s="26" t="s">
        <v>23</v>
      </c>
      <c r="C18" s="24">
        <v>3071.1000000000004</v>
      </c>
      <c r="D18" s="24">
        <v>2837.9</v>
      </c>
      <c r="E18" s="25">
        <v>58.21</v>
      </c>
      <c r="F18" s="25">
        <f t="shared" si="1"/>
        <v>16519.4159</v>
      </c>
      <c r="G18" s="24">
        <v>2832.2</v>
      </c>
      <c r="H18" s="24">
        <v>3000.3</v>
      </c>
      <c r="I18" s="25">
        <v>58.39</v>
      </c>
      <c r="J18" s="25">
        <f t="shared" si="7"/>
        <v>17518.751700000001</v>
      </c>
      <c r="K18" s="24">
        <v>1758.3000000000002</v>
      </c>
      <c r="L18" s="24">
        <v>2566.0000000000005</v>
      </c>
      <c r="M18" s="25">
        <v>57.86</v>
      </c>
      <c r="N18" s="25">
        <f t="shared" si="8"/>
        <v>14846.876000000004</v>
      </c>
      <c r="O18" s="24">
        <v>2382.6</v>
      </c>
      <c r="P18" s="24">
        <v>2374.4</v>
      </c>
      <c r="Q18" s="25">
        <v>59.51</v>
      </c>
      <c r="R18" s="25">
        <f t="shared" si="9"/>
        <v>14130.054399999999</v>
      </c>
      <c r="S18" s="24">
        <v>2440</v>
      </c>
      <c r="T18" s="24">
        <v>1903.4999999999998</v>
      </c>
      <c r="U18" s="25">
        <v>59.51</v>
      </c>
      <c r="V18" s="25">
        <f t="shared" si="10"/>
        <v>11327.728499999999</v>
      </c>
      <c r="Y18" s="57">
        <f t="shared" si="2"/>
        <v>165194.15899999999</v>
      </c>
      <c r="Z18" s="57">
        <f t="shared" si="3"/>
        <v>175187.51699999999</v>
      </c>
      <c r="AA18" s="57">
        <f t="shared" si="4"/>
        <v>148468.76000000004</v>
      </c>
      <c r="AB18" s="57">
        <f t="shared" si="5"/>
        <v>141300.54399999999</v>
      </c>
      <c r="AC18" s="57">
        <f t="shared" si="6"/>
        <v>175187.51699999999</v>
      </c>
    </row>
    <row r="19" spans="1:29" ht="14.1" customHeight="1" x14ac:dyDescent="0.3">
      <c r="A19" s="22">
        <v>12</v>
      </c>
      <c r="B19" s="26" t="s">
        <v>24</v>
      </c>
      <c r="C19" s="24">
        <v>2945.8</v>
      </c>
      <c r="D19" s="24">
        <v>2346.9</v>
      </c>
      <c r="E19" s="25">
        <v>57.41</v>
      </c>
      <c r="F19" s="25">
        <f t="shared" si="1"/>
        <v>13473.552900000001</v>
      </c>
      <c r="G19" s="24">
        <v>1003.6</v>
      </c>
      <c r="H19" s="24">
        <v>1513.5</v>
      </c>
      <c r="I19" s="25">
        <v>57.58</v>
      </c>
      <c r="J19" s="25">
        <f t="shared" si="7"/>
        <v>8714.7330000000002</v>
      </c>
      <c r="K19" s="24">
        <v>1850.3000000000002</v>
      </c>
      <c r="L19" s="24">
        <v>2495.1</v>
      </c>
      <c r="M19" s="25">
        <v>56.39</v>
      </c>
      <c r="N19" s="25">
        <f t="shared" si="8"/>
        <v>14069.868899999998</v>
      </c>
      <c r="O19" s="24">
        <v>3508.8</v>
      </c>
      <c r="P19" s="24">
        <v>2335</v>
      </c>
      <c r="Q19" s="25">
        <v>58.59</v>
      </c>
      <c r="R19" s="25">
        <f t="shared" si="9"/>
        <v>13680.764999999999</v>
      </c>
      <c r="S19" s="24">
        <v>1462.2</v>
      </c>
      <c r="T19" s="24">
        <v>1531.3</v>
      </c>
      <c r="U19" s="25">
        <v>58.59</v>
      </c>
      <c r="V19" s="25">
        <f t="shared" si="10"/>
        <v>8971.8866999999991</v>
      </c>
      <c r="Y19" s="57">
        <f t="shared" si="2"/>
        <v>134735.52900000001</v>
      </c>
      <c r="Z19" s="57">
        <f t="shared" si="3"/>
        <v>87147.33</v>
      </c>
      <c r="AA19" s="57">
        <f t="shared" si="4"/>
        <v>140698.68899999998</v>
      </c>
      <c r="AB19" s="57">
        <f t="shared" si="5"/>
        <v>136807.65</v>
      </c>
      <c r="AC19" s="57">
        <f t="shared" si="6"/>
        <v>87147.33</v>
      </c>
    </row>
    <row r="20" spans="1:29" ht="14.1" customHeight="1" x14ac:dyDescent="0.3">
      <c r="A20" s="22">
        <v>13</v>
      </c>
      <c r="B20" s="26" t="s">
        <v>25</v>
      </c>
      <c r="C20" s="24">
        <v>1568</v>
      </c>
      <c r="D20" s="24">
        <v>1490.0000000000002</v>
      </c>
      <c r="E20" s="25">
        <v>57.3</v>
      </c>
      <c r="F20" s="25">
        <f t="shared" si="1"/>
        <v>8537.7000000000007</v>
      </c>
      <c r="G20" s="24">
        <v>494.3</v>
      </c>
      <c r="H20" s="24">
        <v>834.59999999999991</v>
      </c>
      <c r="I20" s="25">
        <v>57.48</v>
      </c>
      <c r="J20" s="25">
        <f t="shared" si="7"/>
        <v>4797.2807999999986</v>
      </c>
      <c r="K20" s="24">
        <v>784.4</v>
      </c>
      <c r="L20" s="24">
        <v>905.5</v>
      </c>
      <c r="M20" s="25">
        <v>56.344999999999999</v>
      </c>
      <c r="N20" s="25">
        <f t="shared" si="8"/>
        <v>5102.0397499999999</v>
      </c>
      <c r="O20" s="24">
        <v>1492.2</v>
      </c>
      <c r="P20" s="24">
        <v>868.59999999999991</v>
      </c>
      <c r="Q20" s="25">
        <v>58.11</v>
      </c>
      <c r="R20" s="25">
        <f t="shared" si="9"/>
        <v>5047.4345999999996</v>
      </c>
      <c r="S20" s="24">
        <v>744.80000000000007</v>
      </c>
      <c r="T20" s="24">
        <v>1132.8999999999999</v>
      </c>
      <c r="U20" s="25">
        <v>58.11</v>
      </c>
      <c r="V20" s="25">
        <f t="shared" si="10"/>
        <v>6583.281899999999</v>
      </c>
      <c r="Y20" s="57">
        <f t="shared" si="2"/>
        <v>85377</v>
      </c>
      <c r="Z20" s="57">
        <f t="shared" si="3"/>
        <v>47972.80799999999</v>
      </c>
      <c r="AA20" s="57">
        <f t="shared" si="4"/>
        <v>51020.397499999999</v>
      </c>
      <c r="AB20" s="57">
        <f t="shared" si="5"/>
        <v>50474.345999999998</v>
      </c>
      <c r="AC20" s="57">
        <f t="shared" si="6"/>
        <v>47972.80799999999</v>
      </c>
    </row>
    <row r="21" spans="1:29" ht="14.1" customHeight="1" x14ac:dyDescent="0.3">
      <c r="A21" s="22">
        <v>14</v>
      </c>
      <c r="B21" s="26" t="s">
        <v>26</v>
      </c>
      <c r="C21" s="24">
        <v>1473.6</v>
      </c>
      <c r="D21" s="24">
        <v>1406.8999999999999</v>
      </c>
      <c r="E21" s="25">
        <v>56.31</v>
      </c>
      <c r="F21" s="25">
        <f t="shared" si="1"/>
        <v>7922.2538999999988</v>
      </c>
      <c r="G21" s="24">
        <v>1236.5999999999999</v>
      </c>
      <c r="H21" s="24">
        <v>972.59999999999991</v>
      </c>
      <c r="I21" s="25">
        <v>56.54</v>
      </c>
      <c r="J21" s="25">
        <f t="shared" si="7"/>
        <v>5499.0803999999998</v>
      </c>
      <c r="K21" s="24">
        <v>1272.7</v>
      </c>
      <c r="L21" s="24">
        <v>898.7</v>
      </c>
      <c r="M21" s="25">
        <v>55.93</v>
      </c>
      <c r="N21" s="25">
        <f t="shared" si="8"/>
        <v>5026.4291000000003</v>
      </c>
      <c r="O21" s="24">
        <v>1249.7</v>
      </c>
      <c r="P21" s="24">
        <v>1273.7</v>
      </c>
      <c r="Q21" s="25">
        <v>57.93</v>
      </c>
      <c r="R21" s="25">
        <f t="shared" si="9"/>
        <v>7378.544100000001</v>
      </c>
      <c r="S21" s="24">
        <v>572</v>
      </c>
      <c r="T21" s="24">
        <v>1233</v>
      </c>
      <c r="U21" s="25">
        <v>57.93</v>
      </c>
      <c r="V21" s="25">
        <f t="shared" si="10"/>
        <v>7142.7690000000002</v>
      </c>
      <c r="Y21" s="57">
        <f t="shared" si="2"/>
        <v>79222.53899999999</v>
      </c>
      <c r="Z21" s="57">
        <f t="shared" si="3"/>
        <v>54990.803999999996</v>
      </c>
      <c r="AA21" s="57">
        <f t="shared" si="4"/>
        <v>50264.291000000005</v>
      </c>
      <c r="AB21" s="57">
        <f t="shared" si="5"/>
        <v>73785.441000000006</v>
      </c>
      <c r="AC21" s="57">
        <f t="shared" si="6"/>
        <v>54990.803999999996</v>
      </c>
    </row>
    <row r="22" spans="1:29" ht="14.1" customHeight="1" x14ac:dyDescent="0.3">
      <c r="A22" s="22">
        <v>15</v>
      </c>
      <c r="B22" s="26" t="s">
        <v>27</v>
      </c>
      <c r="C22" s="24">
        <v>1065.3000000000002</v>
      </c>
      <c r="D22" s="24">
        <v>1022.3</v>
      </c>
      <c r="E22" s="25">
        <v>56.74</v>
      </c>
      <c r="F22" s="25">
        <f t="shared" si="1"/>
        <v>5800.5301999999992</v>
      </c>
      <c r="G22" s="24">
        <v>1075</v>
      </c>
      <c r="H22" s="24">
        <v>1254</v>
      </c>
      <c r="I22" s="25">
        <v>56.91</v>
      </c>
      <c r="J22" s="25">
        <f t="shared" si="7"/>
        <v>7136.5140000000001</v>
      </c>
      <c r="K22" s="24">
        <v>600.4</v>
      </c>
      <c r="L22" s="24">
        <v>628.6</v>
      </c>
      <c r="M22" s="25">
        <v>57.11</v>
      </c>
      <c r="N22" s="25">
        <f t="shared" si="8"/>
        <v>3589.9345999999996</v>
      </c>
      <c r="O22" s="24">
        <v>2019.7</v>
      </c>
      <c r="P22" s="24">
        <v>1684.7</v>
      </c>
      <c r="Q22" s="25">
        <v>58.36</v>
      </c>
      <c r="R22" s="25">
        <f t="shared" si="9"/>
        <v>9831.9092000000001</v>
      </c>
      <c r="S22" s="24">
        <v>728.30000000000007</v>
      </c>
      <c r="T22" s="24">
        <v>904.2</v>
      </c>
      <c r="U22" s="25">
        <v>58.42</v>
      </c>
      <c r="V22" s="25">
        <f t="shared" si="10"/>
        <v>5282.3364000000001</v>
      </c>
      <c r="Y22" s="57">
        <f t="shared" si="2"/>
        <v>58005.301999999996</v>
      </c>
      <c r="Z22" s="57">
        <f t="shared" si="3"/>
        <v>71365.14</v>
      </c>
      <c r="AA22" s="57">
        <f t="shared" si="4"/>
        <v>35899.345999999998</v>
      </c>
      <c r="AB22" s="57">
        <f t="shared" si="5"/>
        <v>98319.092000000004</v>
      </c>
      <c r="AC22" s="57">
        <f t="shared" si="6"/>
        <v>71365.14</v>
      </c>
    </row>
    <row r="23" spans="1:29" ht="14.1" customHeight="1" x14ac:dyDescent="0.3">
      <c r="A23" s="22">
        <v>16</v>
      </c>
      <c r="B23" s="26" t="s">
        <v>28</v>
      </c>
      <c r="C23" s="24">
        <v>2856.7</v>
      </c>
      <c r="D23" s="24">
        <v>2833.7999999999997</v>
      </c>
      <c r="E23" s="25">
        <v>57.22</v>
      </c>
      <c r="F23" s="25">
        <f t="shared" si="1"/>
        <v>16215.0036</v>
      </c>
      <c r="G23" s="24">
        <v>1272.3</v>
      </c>
      <c r="H23" s="24">
        <v>1864.4999999999998</v>
      </c>
      <c r="I23" s="25">
        <v>57.39</v>
      </c>
      <c r="J23" s="25">
        <f t="shared" si="7"/>
        <v>10700.365499999998</v>
      </c>
      <c r="K23" s="24">
        <v>2044.2</v>
      </c>
      <c r="L23" s="24">
        <v>1811</v>
      </c>
      <c r="M23" s="25">
        <v>60.38</v>
      </c>
      <c r="N23" s="25">
        <f t="shared" si="8"/>
        <v>10934.818000000001</v>
      </c>
      <c r="O23" s="24">
        <v>3240.7</v>
      </c>
      <c r="P23" s="24">
        <v>1826.3</v>
      </c>
      <c r="Q23" s="25">
        <v>59.150000000000006</v>
      </c>
      <c r="R23" s="25">
        <f t="shared" si="9"/>
        <v>10802.5645</v>
      </c>
      <c r="S23" s="24">
        <v>1576</v>
      </c>
      <c r="T23" s="24">
        <v>2677.9</v>
      </c>
      <c r="U23" s="25">
        <v>59.26</v>
      </c>
      <c r="V23" s="25">
        <f t="shared" si="10"/>
        <v>15869.2354</v>
      </c>
      <c r="Y23" s="57">
        <f t="shared" si="2"/>
        <v>162150.03599999999</v>
      </c>
      <c r="Z23" s="57">
        <f t="shared" si="3"/>
        <v>107003.65499999998</v>
      </c>
      <c r="AA23" s="57">
        <f t="shared" si="4"/>
        <v>109348.18000000001</v>
      </c>
      <c r="AB23" s="57">
        <f t="shared" si="5"/>
        <v>108025.645</v>
      </c>
      <c r="AC23" s="57">
        <f t="shared" si="6"/>
        <v>107003.65499999998</v>
      </c>
    </row>
    <row r="24" spans="1:29" ht="14.1" customHeight="1" x14ac:dyDescent="0.3">
      <c r="A24" s="22">
        <v>17</v>
      </c>
      <c r="B24" s="26" t="s">
        <v>29</v>
      </c>
      <c r="C24" s="24">
        <v>955.40000000000009</v>
      </c>
      <c r="D24" s="24">
        <v>661.6</v>
      </c>
      <c r="E24" s="25">
        <v>57.05</v>
      </c>
      <c r="F24" s="25">
        <f t="shared" si="1"/>
        <v>3774.4279999999999</v>
      </c>
      <c r="G24" s="24">
        <v>340.8</v>
      </c>
      <c r="H24" s="24">
        <v>656.2</v>
      </c>
      <c r="I24" s="25">
        <v>57.22</v>
      </c>
      <c r="J24" s="25">
        <f t="shared" si="7"/>
        <v>3754.7764000000002</v>
      </c>
      <c r="K24" s="24">
        <v>61.7</v>
      </c>
      <c r="L24" s="24">
        <v>342.90000000000003</v>
      </c>
      <c r="M24" s="25">
        <v>58.19</v>
      </c>
      <c r="N24" s="25">
        <f t="shared" si="8"/>
        <v>1995.3351000000002</v>
      </c>
      <c r="O24" s="24">
        <v>1138.8000000000002</v>
      </c>
      <c r="P24" s="24">
        <v>794.80000000000007</v>
      </c>
      <c r="Q24" s="25">
        <v>56.8</v>
      </c>
      <c r="R24" s="25">
        <f t="shared" si="9"/>
        <v>4514.4639999999999</v>
      </c>
      <c r="S24" s="24">
        <v>627.79999999999995</v>
      </c>
      <c r="T24" s="24">
        <v>534.1</v>
      </c>
      <c r="U24" s="25">
        <v>56.88</v>
      </c>
      <c r="V24" s="25">
        <f t="shared" si="10"/>
        <v>3037.9608000000003</v>
      </c>
      <c r="Y24" s="57">
        <f t="shared" si="2"/>
        <v>37744.28</v>
      </c>
      <c r="Z24" s="57">
        <f t="shared" si="3"/>
        <v>37547.764000000003</v>
      </c>
      <c r="AA24" s="57">
        <f t="shared" si="4"/>
        <v>19953.351000000002</v>
      </c>
      <c r="AB24" s="57">
        <f t="shared" si="5"/>
        <v>45144.639999999999</v>
      </c>
      <c r="AC24" s="57">
        <f t="shared" si="6"/>
        <v>37547.764000000003</v>
      </c>
    </row>
    <row r="25" spans="1:29" ht="14.1" customHeight="1" x14ac:dyDescent="0.3">
      <c r="A25" s="22">
        <v>18</v>
      </c>
      <c r="B25" s="26" t="s">
        <v>30</v>
      </c>
      <c r="C25" s="24">
        <v>3487.9</v>
      </c>
      <c r="D25" s="24">
        <v>3483.0999999999995</v>
      </c>
      <c r="E25" s="25">
        <v>57.25</v>
      </c>
      <c r="F25" s="25">
        <f t="shared" si="1"/>
        <v>19940.747499999998</v>
      </c>
      <c r="G25" s="24">
        <v>785.8</v>
      </c>
      <c r="H25" s="24">
        <v>2398.1</v>
      </c>
      <c r="I25" s="25">
        <v>57.42</v>
      </c>
      <c r="J25" s="25">
        <f t="shared" si="7"/>
        <v>13769.8902</v>
      </c>
      <c r="K25" s="24">
        <v>3219.2</v>
      </c>
      <c r="L25" s="24">
        <v>2165.1999999999998</v>
      </c>
      <c r="M25" s="25">
        <v>56.91</v>
      </c>
      <c r="N25" s="25">
        <f t="shared" si="8"/>
        <v>12322.153199999997</v>
      </c>
      <c r="O25" s="24">
        <v>2489.9</v>
      </c>
      <c r="P25" s="24">
        <v>2639.8</v>
      </c>
      <c r="Q25" s="25">
        <v>59.94</v>
      </c>
      <c r="R25" s="25">
        <f t="shared" si="9"/>
        <v>15822.9612</v>
      </c>
      <c r="S25" s="24">
        <v>3210</v>
      </c>
      <c r="T25" s="24">
        <v>2768.2</v>
      </c>
      <c r="U25" s="25">
        <v>59.96</v>
      </c>
      <c r="V25" s="25">
        <f t="shared" si="10"/>
        <v>16598.127199999999</v>
      </c>
      <c r="Y25" s="57">
        <f t="shared" si="2"/>
        <v>199407.47499999998</v>
      </c>
      <c r="Z25" s="57">
        <f t="shared" si="3"/>
        <v>137698.902</v>
      </c>
      <c r="AA25" s="57">
        <f t="shared" si="4"/>
        <v>123221.53199999998</v>
      </c>
      <c r="AB25" s="57">
        <f t="shared" si="5"/>
        <v>158229.61199999999</v>
      </c>
      <c r="AC25" s="57">
        <f t="shared" si="6"/>
        <v>137698.902</v>
      </c>
    </row>
    <row r="26" spans="1:29" ht="14.1" customHeight="1" x14ac:dyDescent="0.3">
      <c r="A26" s="22">
        <v>19</v>
      </c>
      <c r="B26" s="26" t="s">
        <v>31</v>
      </c>
      <c r="C26" s="24">
        <v>2538.1</v>
      </c>
      <c r="D26" s="24">
        <v>1899.4</v>
      </c>
      <c r="E26" s="25">
        <v>56.04</v>
      </c>
      <c r="F26" s="25">
        <f t="shared" si="1"/>
        <v>10644.2376</v>
      </c>
      <c r="G26" s="24">
        <v>1393.8</v>
      </c>
      <c r="H26" s="24">
        <v>1585.8</v>
      </c>
      <c r="I26" s="25">
        <v>56.21</v>
      </c>
      <c r="J26" s="25">
        <f t="shared" si="7"/>
        <v>8913.7818000000007</v>
      </c>
      <c r="K26" s="24">
        <v>538.4</v>
      </c>
      <c r="L26" s="24">
        <v>1543.3</v>
      </c>
      <c r="M26" s="25">
        <v>55.125</v>
      </c>
      <c r="N26" s="25">
        <f t="shared" si="8"/>
        <v>8507.4412499999999</v>
      </c>
      <c r="O26" s="24">
        <v>2441.5</v>
      </c>
      <c r="P26" s="24">
        <v>1464.4999999999998</v>
      </c>
      <c r="Q26" s="25">
        <v>57.129999999999995</v>
      </c>
      <c r="R26" s="25">
        <f t="shared" si="9"/>
        <v>8366.6884999999984</v>
      </c>
      <c r="S26" s="24">
        <v>1684.8000000000002</v>
      </c>
      <c r="T26" s="24">
        <v>1475.7</v>
      </c>
      <c r="U26" s="25">
        <v>57.129999999999995</v>
      </c>
      <c r="V26" s="25">
        <f t="shared" si="10"/>
        <v>8430.6741000000002</v>
      </c>
      <c r="Y26" s="57">
        <f t="shared" si="2"/>
        <v>106442.376</v>
      </c>
      <c r="Z26" s="57">
        <f t="shared" si="3"/>
        <v>89137.817999999999</v>
      </c>
      <c r="AA26" s="57">
        <f t="shared" si="4"/>
        <v>85074.412500000006</v>
      </c>
      <c r="AB26" s="57">
        <f t="shared" si="5"/>
        <v>83666.88499999998</v>
      </c>
      <c r="AC26" s="57">
        <f t="shared" si="6"/>
        <v>89137.817999999999</v>
      </c>
    </row>
    <row r="27" spans="1:29" ht="14.1" customHeight="1" x14ac:dyDescent="0.3">
      <c r="A27" s="22">
        <v>20</v>
      </c>
      <c r="B27" s="26" t="s">
        <v>32</v>
      </c>
      <c r="C27" s="24">
        <v>1054</v>
      </c>
      <c r="D27" s="24">
        <v>969.8</v>
      </c>
      <c r="E27" s="25">
        <v>55.6</v>
      </c>
      <c r="F27" s="25">
        <f t="shared" si="1"/>
        <v>5392.0879999999997</v>
      </c>
      <c r="G27" s="24">
        <v>257.70000000000005</v>
      </c>
      <c r="H27" s="24">
        <v>683.8</v>
      </c>
      <c r="I27" s="25">
        <v>55.77</v>
      </c>
      <c r="J27" s="25">
        <f t="shared" si="7"/>
        <v>3813.5526</v>
      </c>
      <c r="K27" s="24">
        <v>1173.5</v>
      </c>
      <c r="L27" s="24">
        <v>748.40000000000009</v>
      </c>
      <c r="M27" s="25">
        <v>58.75</v>
      </c>
      <c r="N27" s="25">
        <f t="shared" si="8"/>
        <v>4396.8500000000004</v>
      </c>
      <c r="O27" s="24">
        <v>745.6</v>
      </c>
      <c r="P27" s="24">
        <v>794.4</v>
      </c>
      <c r="Q27" s="25">
        <v>57.75</v>
      </c>
      <c r="R27" s="25">
        <f t="shared" si="9"/>
        <v>4587.66</v>
      </c>
      <c r="S27" s="24">
        <v>866.99999999999989</v>
      </c>
      <c r="T27" s="24">
        <v>799.59999999999991</v>
      </c>
      <c r="U27" s="25">
        <v>57.75</v>
      </c>
      <c r="V27" s="25">
        <f t="shared" si="10"/>
        <v>4617.6899999999996</v>
      </c>
      <c r="Y27" s="57">
        <f t="shared" si="2"/>
        <v>53920.88</v>
      </c>
      <c r="Z27" s="57">
        <f t="shared" si="3"/>
        <v>38135.525999999998</v>
      </c>
      <c r="AA27" s="57">
        <f t="shared" si="4"/>
        <v>43968.5</v>
      </c>
      <c r="AB27" s="57">
        <f t="shared" si="5"/>
        <v>45876.6</v>
      </c>
      <c r="AC27" s="57">
        <f t="shared" si="6"/>
        <v>38135.525999999998</v>
      </c>
    </row>
    <row r="28" spans="1:29" ht="14.1" customHeight="1" x14ac:dyDescent="0.3">
      <c r="A28" s="22">
        <v>21</v>
      </c>
      <c r="B28" s="26" t="s">
        <v>33</v>
      </c>
      <c r="C28" s="24">
        <v>512.29999999999995</v>
      </c>
      <c r="D28" s="24">
        <v>524.1</v>
      </c>
      <c r="E28" s="25">
        <v>56.21</v>
      </c>
      <c r="F28" s="25">
        <f t="shared" si="1"/>
        <v>2945.9661000000001</v>
      </c>
      <c r="G28" s="24">
        <v>71.5</v>
      </c>
      <c r="H28" s="24">
        <v>336.9</v>
      </c>
      <c r="I28" s="25">
        <v>56.38</v>
      </c>
      <c r="J28" s="25">
        <f t="shared" si="7"/>
        <v>1899.4422</v>
      </c>
      <c r="K28" s="24">
        <v>563.20000000000005</v>
      </c>
      <c r="L28" s="24">
        <v>339.90000000000003</v>
      </c>
      <c r="M28" s="25">
        <v>58.38</v>
      </c>
      <c r="N28" s="25">
        <f t="shared" si="8"/>
        <v>1984.3362000000004</v>
      </c>
      <c r="O28" s="24">
        <v>504.5</v>
      </c>
      <c r="P28" s="24">
        <v>404.5</v>
      </c>
      <c r="Q28" s="25">
        <v>56.745000000000005</v>
      </c>
      <c r="R28" s="25">
        <f t="shared" si="9"/>
        <v>2295.3352500000001</v>
      </c>
      <c r="S28" s="24">
        <v>277.2</v>
      </c>
      <c r="T28" s="24">
        <v>345.9</v>
      </c>
      <c r="U28" s="25">
        <v>56.745000000000005</v>
      </c>
      <c r="V28" s="25">
        <f t="shared" si="10"/>
        <v>1962.8095499999999</v>
      </c>
      <c r="Y28" s="57">
        <f t="shared" si="2"/>
        <v>29459.661</v>
      </c>
      <c r="Z28" s="57">
        <f t="shared" si="3"/>
        <v>18994.421999999999</v>
      </c>
      <c r="AA28" s="57">
        <f t="shared" si="4"/>
        <v>19843.362000000005</v>
      </c>
      <c r="AB28" s="57">
        <f t="shared" si="5"/>
        <v>22953.352500000001</v>
      </c>
      <c r="AC28" s="57">
        <f t="shared" si="6"/>
        <v>18994.421999999999</v>
      </c>
    </row>
    <row r="29" spans="1:29" ht="14.1" customHeight="1" x14ac:dyDescent="0.3">
      <c r="A29" s="22">
        <v>22</v>
      </c>
      <c r="B29" s="26" t="s">
        <v>34</v>
      </c>
      <c r="C29" s="24">
        <v>1679.9</v>
      </c>
      <c r="D29" s="24">
        <v>1240.8999999999999</v>
      </c>
      <c r="E29" s="25">
        <v>56.18</v>
      </c>
      <c r="F29" s="25">
        <f t="shared" si="1"/>
        <v>6971.3761999999988</v>
      </c>
      <c r="G29" s="24">
        <v>159.69999999999999</v>
      </c>
      <c r="H29" s="24">
        <v>946.4</v>
      </c>
      <c r="I29" s="25">
        <v>56.35</v>
      </c>
      <c r="J29" s="25">
        <f t="shared" si="7"/>
        <v>5332.9639999999999</v>
      </c>
      <c r="K29" s="24">
        <v>1033.0999999999999</v>
      </c>
      <c r="L29" s="24">
        <v>505.4</v>
      </c>
      <c r="M29" s="25">
        <v>58.35</v>
      </c>
      <c r="N29" s="25">
        <f t="shared" si="8"/>
        <v>2949.009</v>
      </c>
      <c r="O29" s="24">
        <v>701.6</v>
      </c>
      <c r="P29" s="24">
        <v>675.5</v>
      </c>
      <c r="Q29" s="25">
        <v>58.094999999999999</v>
      </c>
      <c r="R29" s="25">
        <f t="shared" si="9"/>
        <v>3924.3172500000001</v>
      </c>
      <c r="S29" s="24">
        <v>610.9</v>
      </c>
      <c r="T29" s="24">
        <v>641.79999999999995</v>
      </c>
      <c r="U29" s="25">
        <v>58.094999999999999</v>
      </c>
      <c r="V29" s="25">
        <f t="shared" si="10"/>
        <v>3728.5371</v>
      </c>
      <c r="Y29" s="57">
        <f t="shared" si="2"/>
        <v>69713.761999999988</v>
      </c>
      <c r="Z29" s="57">
        <f t="shared" si="3"/>
        <v>53329.64</v>
      </c>
      <c r="AA29" s="57">
        <f t="shared" si="4"/>
        <v>29490.09</v>
      </c>
      <c r="AB29" s="57">
        <f t="shared" si="5"/>
        <v>39243.172500000001</v>
      </c>
      <c r="AC29" s="57">
        <f t="shared" si="6"/>
        <v>53329.64</v>
      </c>
    </row>
    <row r="30" spans="1:29" ht="14.1" customHeight="1" x14ac:dyDescent="0.3">
      <c r="A30" s="22">
        <v>23</v>
      </c>
      <c r="B30" s="26" t="s">
        <v>35</v>
      </c>
      <c r="C30" s="24">
        <v>483</v>
      </c>
      <c r="D30" s="24">
        <v>386.9</v>
      </c>
      <c r="E30" s="25">
        <v>56.16</v>
      </c>
      <c r="F30" s="25">
        <f t="shared" si="1"/>
        <v>2172.8303999999998</v>
      </c>
      <c r="G30" s="24">
        <v>84.3</v>
      </c>
      <c r="H30" s="24">
        <v>365.29999999999995</v>
      </c>
      <c r="I30" s="25">
        <v>56.29</v>
      </c>
      <c r="J30" s="25">
        <f t="shared" si="7"/>
        <v>2056.2736999999997</v>
      </c>
      <c r="K30" s="24">
        <v>422.20000000000005</v>
      </c>
      <c r="L30" s="24">
        <v>227.3</v>
      </c>
      <c r="M30" s="25">
        <v>58.29</v>
      </c>
      <c r="N30" s="25">
        <f t="shared" si="8"/>
        <v>1324.9317000000001</v>
      </c>
      <c r="O30" s="24">
        <v>230.2</v>
      </c>
      <c r="P30" s="24">
        <v>211.6</v>
      </c>
      <c r="Q30" s="25">
        <v>57.29</v>
      </c>
      <c r="R30" s="25">
        <f t="shared" si="9"/>
        <v>1212.2564</v>
      </c>
      <c r="S30" s="24">
        <v>525.20000000000005</v>
      </c>
      <c r="T30" s="24">
        <v>230.1</v>
      </c>
      <c r="U30" s="25">
        <v>57.29</v>
      </c>
      <c r="V30" s="25">
        <f t="shared" si="10"/>
        <v>1318.2429</v>
      </c>
      <c r="Y30" s="57">
        <f t="shared" si="2"/>
        <v>21728.303999999996</v>
      </c>
      <c r="Z30" s="57">
        <f t="shared" si="3"/>
        <v>20562.736999999997</v>
      </c>
      <c r="AA30" s="57">
        <f t="shared" si="4"/>
        <v>13249.317000000001</v>
      </c>
      <c r="AB30" s="57">
        <f t="shared" si="5"/>
        <v>12122.564</v>
      </c>
      <c r="AC30" s="57">
        <f t="shared" si="6"/>
        <v>20562.736999999997</v>
      </c>
    </row>
    <row r="31" spans="1:29" ht="14.1" customHeight="1" x14ac:dyDescent="0.3">
      <c r="A31" s="22">
        <v>24</v>
      </c>
      <c r="B31" s="26" t="s">
        <v>36</v>
      </c>
      <c r="C31" s="24">
        <v>2291.1000000000004</v>
      </c>
      <c r="D31" s="24">
        <v>2247.9</v>
      </c>
      <c r="E31" s="25">
        <v>55.82</v>
      </c>
      <c r="F31" s="25">
        <f t="shared" si="1"/>
        <v>12547.7778</v>
      </c>
      <c r="G31" s="24">
        <v>468.2</v>
      </c>
      <c r="H31" s="24">
        <v>1713.1000000000001</v>
      </c>
      <c r="I31" s="25">
        <v>55.99</v>
      </c>
      <c r="J31" s="25">
        <f t="shared" si="7"/>
        <v>9591.6469000000016</v>
      </c>
      <c r="K31" s="24">
        <v>2239.1</v>
      </c>
      <c r="L31" s="24">
        <v>1276.3</v>
      </c>
      <c r="M31" s="25">
        <v>58.53</v>
      </c>
      <c r="N31" s="25">
        <f t="shared" si="8"/>
        <v>7470.1838999999991</v>
      </c>
      <c r="O31" s="24">
        <v>2140.8000000000002</v>
      </c>
      <c r="P31" s="24">
        <v>1490</v>
      </c>
      <c r="Q31" s="25">
        <v>57.715000000000003</v>
      </c>
      <c r="R31" s="25">
        <f t="shared" si="9"/>
        <v>8599.5349999999999</v>
      </c>
      <c r="S31" s="24">
        <v>1379.1</v>
      </c>
      <c r="T31" s="24">
        <v>1734</v>
      </c>
      <c r="U31" s="25">
        <v>57.715000000000003</v>
      </c>
      <c r="V31" s="25">
        <f t="shared" si="10"/>
        <v>10007.781000000001</v>
      </c>
      <c r="Y31" s="57">
        <f t="shared" si="2"/>
        <v>125477.77799999999</v>
      </c>
      <c r="Z31" s="57">
        <f t="shared" si="3"/>
        <v>95916.469000000012</v>
      </c>
      <c r="AA31" s="57">
        <f t="shared" si="4"/>
        <v>74701.838999999993</v>
      </c>
      <c r="AB31" s="57">
        <f t="shared" si="5"/>
        <v>85995.35</v>
      </c>
      <c r="AC31" s="57">
        <f t="shared" si="6"/>
        <v>95916.469000000012</v>
      </c>
    </row>
    <row r="32" spans="1:29" ht="14.1" customHeight="1" x14ac:dyDescent="0.3">
      <c r="A32" s="22">
        <v>25</v>
      </c>
      <c r="B32" s="26" t="s">
        <v>37</v>
      </c>
      <c r="C32" s="24">
        <v>13498.2</v>
      </c>
      <c r="D32" s="24">
        <v>13172.2</v>
      </c>
      <c r="E32" s="25">
        <v>57.01</v>
      </c>
      <c r="F32" s="25">
        <f t="shared" si="1"/>
        <v>75094.712199999994</v>
      </c>
      <c r="G32" s="24">
        <v>3259.1</v>
      </c>
      <c r="H32" s="24">
        <v>9503.0999999999985</v>
      </c>
      <c r="I32" s="25">
        <v>57.18</v>
      </c>
      <c r="J32" s="25">
        <f t="shared" si="7"/>
        <v>54338.725799999993</v>
      </c>
      <c r="K32" s="24">
        <v>12197.8</v>
      </c>
      <c r="L32" s="24">
        <v>6883.9</v>
      </c>
      <c r="M32" s="25">
        <v>59.96</v>
      </c>
      <c r="N32" s="25">
        <f t="shared" si="8"/>
        <v>41275.864399999999</v>
      </c>
      <c r="O32" s="24">
        <v>7075.8</v>
      </c>
      <c r="P32" s="24">
        <v>8380.7000000000007</v>
      </c>
      <c r="Q32" s="25">
        <v>59.96</v>
      </c>
      <c r="R32" s="25">
        <f t="shared" si="9"/>
        <v>50250.677200000006</v>
      </c>
      <c r="S32" s="24">
        <v>8915.2999999999993</v>
      </c>
      <c r="T32" s="24">
        <v>6695.7</v>
      </c>
      <c r="U32" s="25">
        <v>59.98</v>
      </c>
      <c r="V32" s="25">
        <f t="shared" si="10"/>
        <v>40160.808599999997</v>
      </c>
      <c r="Y32" s="57">
        <f t="shared" si="2"/>
        <v>750947.12199999997</v>
      </c>
      <c r="Z32" s="57">
        <f t="shared" si="3"/>
        <v>543387.25799999991</v>
      </c>
      <c r="AA32" s="57">
        <f t="shared" si="4"/>
        <v>412758.64399999997</v>
      </c>
      <c r="AB32" s="57">
        <f t="shared" si="5"/>
        <v>502506.77200000006</v>
      </c>
      <c r="AC32" s="57">
        <f t="shared" si="6"/>
        <v>543387.25799999991</v>
      </c>
    </row>
    <row r="33" spans="1:32" ht="14.1" customHeight="1" x14ac:dyDescent="0.3">
      <c r="A33" s="22">
        <v>26</v>
      </c>
      <c r="B33" s="26" t="s">
        <v>38</v>
      </c>
      <c r="C33" s="24">
        <v>3377.4</v>
      </c>
      <c r="D33" s="24">
        <v>3313.7</v>
      </c>
      <c r="E33" s="25">
        <v>56.66</v>
      </c>
      <c r="F33" s="25">
        <f t="shared" si="1"/>
        <v>18775.424199999998</v>
      </c>
      <c r="G33" s="24">
        <v>1186.3000000000002</v>
      </c>
      <c r="H33" s="24">
        <v>2291.3000000000002</v>
      </c>
      <c r="I33" s="25">
        <v>56.83</v>
      </c>
      <c r="J33" s="25">
        <f t="shared" si="7"/>
        <v>13021.457900000001</v>
      </c>
      <c r="K33" s="24">
        <v>2644.6</v>
      </c>
      <c r="L33" s="24">
        <v>1721</v>
      </c>
      <c r="M33" s="25">
        <v>58.48</v>
      </c>
      <c r="N33" s="25">
        <f t="shared" si="8"/>
        <v>10064.407999999999</v>
      </c>
      <c r="O33" s="24">
        <v>1742.6999999999998</v>
      </c>
      <c r="P33" s="24">
        <v>1724.8</v>
      </c>
      <c r="Q33" s="25">
        <v>59.48</v>
      </c>
      <c r="R33" s="25">
        <f t="shared" si="9"/>
        <v>10259.1104</v>
      </c>
      <c r="S33" s="24">
        <v>1995.7</v>
      </c>
      <c r="T33" s="24">
        <v>1787</v>
      </c>
      <c r="U33" s="25">
        <v>59.51</v>
      </c>
      <c r="V33" s="25">
        <f t="shared" si="10"/>
        <v>10634.437</v>
      </c>
      <c r="Y33" s="57">
        <f t="shared" si="2"/>
        <v>187754.24199999997</v>
      </c>
      <c r="Z33" s="57">
        <f t="shared" si="3"/>
        <v>130214.57900000001</v>
      </c>
      <c r="AA33" s="57">
        <f t="shared" si="4"/>
        <v>100644.07999999999</v>
      </c>
      <c r="AB33" s="57">
        <f t="shared" si="5"/>
        <v>102591.10399999999</v>
      </c>
      <c r="AC33" s="57">
        <f t="shared" si="6"/>
        <v>130214.57900000001</v>
      </c>
    </row>
    <row r="34" spans="1:32" ht="14.1" customHeight="1" x14ac:dyDescent="0.3">
      <c r="A34" s="27">
        <v>27</v>
      </c>
      <c r="B34" s="28" t="s">
        <v>39</v>
      </c>
      <c r="C34" s="29">
        <v>0</v>
      </c>
      <c r="D34" s="29">
        <v>0</v>
      </c>
      <c r="E34" s="30">
        <v>0</v>
      </c>
      <c r="F34" s="31">
        <f t="shared" si="1"/>
        <v>0</v>
      </c>
      <c r="G34" s="29">
        <v>0</v>
      </c>
      <c r="H34" s="29">
        <v>0</v>
      </c>
      <c r="I34" s="30">
        <v>0</v>
      </c>
      <c r="J34" s="25">
        <f t="shared" si="7"/>
        <v>0</v>
      </c>
      <c r="K34" s="29">
        <v>5</v>
      </c>
      <c r="L34" s="29">
        <v>0</v>
      </c>
      <c r="M34" s="30">
        <v>0</v>
      </c>
      <c r="N34" s="25">
        <f t="shared" si="8"/>
        <v>0</v>
      </c>
      <c r="O34" s="29">
        <v>35</v>
      </c>
      <c r="P34" s="29">
        <v>8</v>
      </c>
      <c r="Q34" s="30">
        <v>56.39</v>
      </c>
      <c r="R34" s="25">
        <f t="shared" si="9"/>
        <v>45.112000000000002</v>
      </c>
      <c r="S34" s="29">
        <v>59</v>
      </c>
      <c r="T34" s="29">
        <v>35</v>
      </c>
      <c r="U34" s="30">
        <v>56.39</v>
      </c>
      <c r="V34" s="25">
        <f t="shared" si="10"/>
        <v>197.36500000000001</v>
      </c>
      <c r="Y34" s="57">
        <f t="shared" si="2"/>
        <v>0</v>
      </c>
      <c r="Z34" s="57">
        <f t="shared" si="3"/>
        <v>0</v>
      </c>
      <c r="AA34" s="57">
        <f t="shared" si="4"/>
        <v>0</v>
      </c>
      <c r="AB34" s="57">
        <f t="shared" si="5"/>
        <v>451.12</v>
      </c>
      <c r="AC34" s="57">
        <f t="shared" si="6"/>
        <v>0</v>
      </c>
    </row>
    <row r="35" spans="1:32" s="12" customFormat="1" ht="14.1" customHeight="1" x14ac:dyDescent="0.3">
      <c r="A35" s="112" t="s">
        <v>40</v>
      </c>
      <c r="B35" s="113"/>
      <c r="C35" s="32">
        <f t="shared" ref="C35:F35" si="11">SUM(C8:C34)</f>
        <v>51587.6</v>
      </c>
      <c r="D35" s="32">
        <f t="shared" si="11"/>
        <v>48670.2</v>
      </c>
      <c r="E35" s="33">
        <f>+F35/D35*10</f>
        <v>57.065734474072428</v>
      </c>
      <c r="F35" s="34">
        <f t="shared" si="11"/>
        <v>277740.07099999994</v>
      </c>
      <c r="G35" s="32">
        <f>SUM(G8:G34)</f>
        <v>20174.999999999996</v>
      </c>
      <c r="H35" s="32">
        <f>SUM(H8:H34)</f>
        <v>34943</v>
      </c>
      <c r="I35" s="33">
        <f>+J35/H35*10</f>
        <v>57.224127808144694</v>
      </c>
      <c r="J35" s="34">
        <f>SUM(J8:J34)</f>
        <v>199958.26980000001</v>
      </c>
      <c r="K35" s="32">
        <f>SUM(K8:K34)</f>
        <v>38627.1</v>
      </c>
      <c r="L35" s="32">
        <f>SUM(L8:L34)</f>
        <v>32513.200000000004</v>
      </c>
      <c r="M35" s="33">
        <f>+N35/L35*10</f>
        <v>58.266804344081784</v>
      </c>
      <c r="N35" s="34">
        <f>SUM(N8:N34)</f>
        <v>189444.0263</v>
      </c>
      <c r="O35" s="32">
        <f>SUM(O8:O34)</f>
        <v>42363.700000000004</v>
      </c>
      <c r="P35" s="32">
        <f>SUM(P8:P34)</f>
        <v>36387.800000000003</v>
      </c>
      <c r="Q35" s="33">
        <f>SUM(Q8:Q34)/25</f>
        <v>58.276400000000002</v>
      </c>
      <c r="R35" s="34">
        <f>SUM(R8:R34)</f>
        <v>214685.65705000001</v>
      </c>
      <c r="S35" s="32">
        <f>SUM(S8:S34)</f>
        <v>35817.5</v>
      </c>
      <c r="T35" s="32">
        <f>SUM(T8:T34)</f>
        <v>33711.699999999997</v>
      </c>
      <c r="U35" s="33">
        <f>+V35/T35*10</f>
        <v>58.986186946964992</v>
      </c>
      <c r="V35" s="34">
        <f>SUM(V8:V34)</f>
        <v>198852.46384999997</v>
      </c>
      <c r="W35" s="60"/>
      <c r="X35" s="60"/>
      <c r="Y35" s="59">
        <f>SUM(Y8:Y34)</f>
        <v>2777400.71</v>
      </c>
      <c r="Z35" s="59">
        <f t="shared" ref="Z35:AC35" si="12">SUM(Z8:Z34)</f>
        <v>1999582.6979999999</v>
      </c>
      <c r="AA35" s="59">
        <f t="shared" si="12"/>
        <v>1894440.2630000003</v>
      </c>
      <c r="AB35" s="59">
        <f t="shared" si="12"/>
        <v>2146856.5705000004</v>
      </c>
      <c r="AC35" s="59">
        <f t="shared" si="12"/>
        <v>1999582.6979999999</v>
      </c>
      <c r="AF35" s="59">
        <f>+V35*64.02%</f>
        <v>127305.34735676998</v>
      </c>
    </row>
    <row r="36" spans="1:32" x14ac:dyDescent="0.3">
      <c r="E36" s="37"/>
      <c r="I36" s="38"/>
      <c r="AC36" s="57">
        <v>1.5580000000000001</v>
      </c>
      <c r="AD36" s="5">
        <f>+AC36*52</f>
        <v>81.016000000000005</v>
      </c>
      <c r="AE36" s="58">
        <v>1134129</v>
      </c>
      <c r="AF36" s="57">
        <f>+AE36*AD36/1000</f>
        <v>91882.595064000008</v>
      </c>
    </row>
    <row r="37" spans="1:32" x14ac:dyDescent="0.3">
      <c r="I37" s="38"/>
      <c r="AF37" s="57">
        <f>+AF35-AF36</f>
        <v>35422.752292769976</v>
      </c>
    </row>
    <row r="38" spans="1:32" x14ac:dyDescent="0.3">
      <c r="I38" s="38"/>
      <c r="AF38" s="59">
        <f>+V74*93%</f>
        <v>351625.54698000004</v>
      </c>
    </row>
    <row r="39" spans="1:32" x14ac:dyDescent="0.3">
      <c r="I39" s="38"/>
      <c r="AC39" s="57">
        <v>0.42099999999999999</v>
      </c>
      <c r="AD39" s="5">
        <f>+AC39*52</f>
        <v>21.891999999999999</v>
      </c>
      <c r="AE39" s="58">
        <v>1134129</v>
      </c>
      <c r="AF39" s="57">
        <f>+AD39*AE39/1000</f>
        <v>24828.352068</v>
      </c>
    </row>
    <row r="40" spans="1:32" x14ac:dyDescent="0.3">
      <c r="A40" s="1"/>
      <c r="B40" s="2"/>
      <c r="C40" s="3"/>
      <c r="D40" s="3"/>
      <c r="E40" s="1"/>
      <c r="F40" s="4"/>
      <c r="G40" s="3"/>
      <c r="H40" s="3"/>
      <c r="I40" s="1"/>
      <c r="J40" s="4"/>
      <c r="K40" s="3"/>
      <c r="L40" s="3"/>
      <c r="M40" s="1"/>
      <c r="N40" s="4"/>
      <c r="O40" s="3"/>
      <c r="P40" s="3"/>
      <c r="Q40" s="1"/>
      <c r="R40" s="4"/>
      <c r="S40" s="3"/>
      <c r="T40" s="3"/>
      <c r="U40" s="1"/>
      <c r="V40" s="4"/>
      <c r="AF40" s="57">
        <f>+AF38-AF39</f>
        <v>326797.19491200004</v>
      </c>
    </row>
    <row r="41" spans="1:32" x14ac:dyDescent="0.3">
      <c r="A41" s="1"/>
      <c r="B41" s="2"/>
      <c r="C41" s="3"/>
      <c r="D41" s="3"/>
      <c r="E41" s="1"/>
      <c r="F41" s="4"/>
      <c r="G41" s="3"/>
      <c r="H41" s="3"/>
      <c r="I41" s="1"/>
      <c r="J41" s="4"/>
      <c r="K41" s="3"/>
      <c r="L41" s="3"/>
      <c r="M41" s="1"/>
      <c r="N41" s="4"/>
      <c r="O41" s="3"/>
      <c r="P41" s="3"/>
      <c r="Q41" s="1"/>
      <c r="R41" s="4"/>
      <c r="S41" s="3"/>
      <c r="T41" s="3"/>
      <c r="U41" s="1"/>
      <c r="V41" s="4"/>
      <c r="AF41" s="59">
        <v>11002.378999999997</v>
      </c>
    </row>
    <row r="42" spans="1:32" x14ac:dyDescent="0.3">
      <c r="A42" s="39"/>
      <c r="B42" s="40"/>
      <c r="C42" s="41"/>
      <c r="D42" s="41"/>
      <c r="E42" s="39"/>
      <c r="F42" s="42"/>
      <c r="G42" s="41"/>
      <c r="H42" s="41"/>
      <c r="I42" s="39"/>
      <c r="J42" s="42"/>
      <c r="K42" s="41"/>
      <c r="L42" s="41"/>
      <c r="M42" s="39"/>
      <c r="N42" s="43"/>
      <c r="O42" s="41"/>
      <c r="P42" s="41"/>
      <c r="Q42" s="39"/>
      <c r="R42" s="43"/>
      <c r="S42" s="41"/>
      <c r="T42" s="41"/>
      <c r="U42" s="39"/>
      <c r="V42" s="43"/>
      <c r="AC42" s="57">
        <v>5.1999999999999998E-2</v>
      </c>
      <c r="AD42" s="5">
        <f>+AC42*52</f>
        <v>2.7039999999999997</v>
      </c>
      <c r="AE42" s="58">
        <v>1134129</v>
      </c>
      <c r="AF42" s="57">
        <f>+AD42*AE42/1000</f>
        <v>3066.6848159999995</v>
      </c>
    </row>
    <row r="43" spans="1:32" x14ac:dyDescent="0.3">
      <c r="A43" s="6" t="s">
        <v>45</v>
      </c>
      <c r="B43" s="7"/>
      <c r="C43" s="8"/>
      <c r="D43" s="8"/>
      <c r="E43" s="9"/>
      <c r="F43" s="10"/>
      <c r="G43" s="8"/>
      <c r="H43" s="8"/>
      <c r="I43" s="44"/>
      <c r="J43" s="45"/>
      <c r="K43" s="8"/>
      <c r="L43" s="8"/>
      <c r="M43" s="9"/>
      <c r="N43" s="46"/>
      <c r="O43" s="8"/>
      <c r="P43" s="8"/>
      <c r="Q43" s="9"/>
      <c r="R43" s="46"/>
      <c r="S43" s="8"/>
      <c r="T43" s="8"/>
      <c r="U43" s="9"/>
      <c r="V43" s="46"/>
      <c r="AF43" s="57">
        <f>+AF41-AF42</f>
        <v>7935.6941839999981</v>
      </c>
    </row>
    <row r="44" spans="1:32" x14ac:dyDescent="0.3">
      <c r="A44" s="114" t="s">
        <v>3</v>
      </c>
      <c r="B44" s="117" t="s">
        <v>4</v>
      </c>
      <c r="C44" s="111">
        <v>2017</v>
      </c>
      <c r="D44" s="111"/>
      <c r="E44" s="111"/>
      <c r="F44" s="111"/>
      <c r="G44" s="111">
        <v>2018</v>
      </c>
      <c r="H44" s="111"/>
      <c r="I44" s="111"/>
      <c r="J44" s="111"/>
      <c r="K44" s="111">
        <v>2019</v>
      </c>
      <c r="L44" s="111"/>
      <c r="M44" s="111"/>
      <c r="N44" s="111"/>
      <c r="O44" s="111">
        <v>2020</v>
      </c>
      <c r="P44" s="111"/>
      <c r="Q44" s="111"/>
      <c r="R44" s="111"/>
      <c r="S44" s="111" t="s">
        <v>5</v>
      </c>
      <c r="T44" s="111"/>
      <c r="U44" s="111"/>
      <c r="V44" s="111"/>
      <c r="AF44" s="59">
        <v>20218.950145999996</v>
      </c>
    </row>
    <row r="45" spans="1:32" x14ac:dyDescent="0.3">
      <c r="A45" s="115"/>
      <c r="B45" s="118"/>
      <c r="C45" s="13" t="s">
        <v>6</v>
      </c>
      <c r="D45" s="13" t="s">
        <v>7</v>
      </c>
      <c r="E45" s="47" t="s">
        <v>8</v>
      </c>
      <c r="F45" s="15" t="s">
        <v>46</v>
      </c>
      <c r="G45" s="13" t="s">
        <v>6</v>
      </c>
      <c r="H45" s="13" t="s">
        <v>7</v>
      </c>
      <c r="I45" s="47" t="s">
        <v>8</v>
      </c>
      <c r="J45" s="15" t="s">
        <v>46</v>
      </c>
      <c r="K45" s="13" t="s">
        <v>6</v>
      </c>
      <c r="L45" s="13" t="s">
        <v>7</v>
      </c>
      <c r="M45" s="47" t="s">
        <v>8</v>
      </c>
      <c r="N45" s="15" t="s">
        <v>46</v>
      </c>
      <c r="O45" s="13" t="s">
        <v>6</v>
      </c>
      <c r="P45" s="13" t="s">
        <v>7</v>
      </c>
      <c r="Q45" s="47" t="s">
        <v>8</v>
      </c>
      <c r="R45" s="15" t="s">
        <v>46</v>
      </c>
      <c r="S45" s="13" t="s">
        <v>6</v>
      </c>
      <c r="T45" s="13" t="s">
        <v>7</v>
      </c>
      <c r="U45" s="47" t="s">
        <v>8</v>
      </c>
      <c r="V45" s="15" t="s">
        <v>46</v>
      </c>
      <c r="AC45" s="57">
        <v>4.0000000000000001E-3</v>
      </c>
      <c r="AD45" s="5">
        <f>+AC45*52</f>
        <v>0.20800000000000002</v>
      </c>
      <c r="AE45" s="58">
        <v>1134129</v>
      </c>
      <c r="AF45" s="57">
        <f>+AD45*AE45/1000</f>
        <v>235.89883200000003</v>
      </c>
    </row>
    <row r="46" spans="1:32" x14ac:dyDescent="0.3">
      <c r="A46" s="116"/>
      <c r="B46" s="118"/>
      <c r="C46" s="13" t="s">
        <v>10</v>
      </c>
      <c r="D46" s="13" t="s">
        <v>10</v>
      </c>
      <c r="E46" s="17" t="s">
        <v>11</v>
      </c>
      <c r="F46" s="15" t="s">
        <v>12</v>
      </c>
      <c r="G46" s="13" t="s">
        <v>10</v>
      </c>
      <c r="H46" s="13" t="s">
        <v>10</v>
      </c>
      <c r="I46" s="17" t="s">
        <v>11</v>
      </c>
      <c r="J46" s="15" t="s">
        <v>12</v>
      </c>
      <c r="K46" s="13" t="s">
        <v>10</v>
      </c>
      <c r="L46" s="13" t="s">
        <v>10</v>
      </c>
      <c r="M46" s="17" t="s">
        <v>11</v>
      </c>
      <c r="N46" s="15" t="s">
        <v>12</v>
      </c>
      <c r="O46" s="13" t="s">
        <v>10</v>
      </c>
      <c r="P46" s="13" t="s">
        <v>10</v>
      </c>
      <c r="Q46" s="17" t="s">
        <v>11</v>
      </c>
      <c r="R46" s="15" t="s">
        <v>12</v>
      </c>
      <c r="S46" s="13" t="s">
        <v>10</v>
      </c>
      <c r="T46" s="13" t="s">
        <v>10</v>
      </c>
      <c r="U46" s="17" t="s">
        <v>11</v>
      </c>
      <c r="V46" s="15" t="s">
        <v>12</v>
      </c>
      <c r="AF46" s="57">
        <f>+AF44-AF45</f>
        <v>19983.051313999997</v>
      </c>
    </row>
    <row r="47" spans="1:32" ht="14.1" customHeight="1" x14ac:dyDescent="0.3">
      <c r="A47" s="18">
        <v>1</v>
      </c>
      <c r="B47" s="19" t="s">
        <v>13</v>
      </c>
      <c r="C47" s="20">
        <v>5889</v>
      </c>
      <c r="D47" s="20">
        <v>5896</v>
      </c>
      <c r="E47" s="21">
        <v>31.31</v>
      </c>
      <c r="F47" s="21">
        <f>+E47*D47/10</f>
        <v>18460.375999999997</v>
      </c>
      <c r="G47" s="20">
        <v>5007</v>
      </c>
      <c r="H47" s="20">
        <v>4961</v>
      </c>
      <c r="I47" s="21">
        <v>31.54</v>
      </c>
      <c r="J47" s="21">
        <f>+I47*H47/10</f>
        <v>15646.994000000001</v>
      </c>
      <c r="K47" s="20">
        <v>4612</v>
      </c>
      <c r="L47" s="20">
        <v>4949</v>
      </c>
      <c r="M47" s="21">
        <v>34.54</v>
      </c>
      <c r="N47" s="21">
        <f>+M47*L47/10</f>
        <v>17093.845999999998</v>
      </c>
      <c r="O47" s="20">
        <v>5598</v>
      </c>
      <c r="P47" s="20">
        <v>5511</v>
      </c>
      <c r="Q47" s="21">
        <v>32.590000000000003</v>
      </c>
      <c r="R47" s="21">
        <f>+Q47*P47/10</f>
        <v>17960.349000000002</v>
      </c>
      <c r="S47" s="20">
        <v>5544</v>
      </c>
      <c r="T47" s="20">
        <v>5270</v>
      </c>
      <c r="U47" s="21">
        <v>33.69</v>
      </c>
      <c r="V47" s="21">
        <f>+U47*T47/10</f>
        <v>17754.629999999997</v>
      </c>
      <c r="Y47" s="57">
        <f>+F47*10</f>
        <v>184603.75999999995</v>
      </c>
      <c r="Z47" s="57">
        <f>+J47*10</f>
        <v>156469.94</v>
      </c>
      <c r="AA47" s="57">
        <f>+N47*10</f>
        <v>170938.45999999996</v>
      </c>
      <c r="AB47" s="57">
        <f>+R47*10</f>
        <v>179603.49000000002</v>
      </c>
      <c r="AC47" s="57">
        <f>+V47*10</f>
        <v>177546.3</v>
      </c>
    </row>
    <row r="48" spans="1:32" ht="14.1" customHeight="1" x14ac:dyDescent="0.3">
      <c r="A48" s="22">
        <v>2</v>
      </c>
      <c r="B48" s="23" t="s">
        <v>14</v>
      </c>
      <c r="C48" s="24">
        <v>3886</v>
      </c>
      <c r="D48" s="24">
        <v>3221</v>
      </c>
      <c r="E48" s="25">
        <v>32.159999999999997</v>
      </c>
      <c r="F48" s="25">
        <f>+E48*D48/10</f>
        <v>10358.735999999999</v>
      </c>
      <c r="G48" s="24">
        <v>4758</v>
      </c>
      <c r="H48" s="24">
        <v>4550</v>
      </c>
      <c r="I48" s="25">
        <v>32.4</v>
      </c>
      <c r="J48" s="25">
        <f>+I48*H48/10</f>
        <v>14742</v>
      </c>
      <c r="K48" s="24">
        <v>4598</v>
      </c>
      <c r="L48" s="24">
        <v>4024</v>
      </c>
      <c r="M48" s="25">
        <v>32.4</v>
      </c>
      <c r="N48" s="25">
        <f>+M48*L48/10</f>
        <v>13037.759999999998</v>
      </c>
      <c r="O48" s="24">
        <v>3826</v>
      </c>
      <c r="P48" s="24">
        <v>4066</v>
      </c>
      <c r="Q48" s="25">
        <v>33.47</v>
      </c>
      <c r="R48" s="25">
        <f>+Q48*P48/10</f>
        <v>13608.901999999998</v>
      </c>
      <c r="S48" s="24">
        <v>4135</v>
      </c>
      <c r="T48" s="24">
        <v>4043</v>
      </c>
      <c r="U48" s="25">
        <v>33.57</v>
      </c>
      <c r="V48" s="25">
        <f>+U48*T48/10</f>
        <v>13572.351000000001</v>
      </c>
      <c r="Y48" s="57">
        <f t="shared" ref="Y48:Y73" si="13">+F48*10</f>
        <v>103587.35999999999</v>
      </c>
      <c r="Z48" s="57">
        <f t="shared" ref="Z48:Z73" si="14">+J48*10</f>
        <v>147420</v>
      </c>
      <c r="AA48" s="57">
        <f t="shared" ref="AA48:AA73" si="15">+N48*10</f>
        <v>130377.59999999998</v>
      </c>
      <c r="AB48" s="57">
        <f t="shared" ref="AB48:AB73" si="16">+R48*10</f>
        <v>136089.01999999999</v>
      </c>
      <c r="AC48" s="57">
        <f t="shared" ref="AC48:AC73" si="17">+V48*10</f>
        <v>135723.51</v>
      </c>
    </row>
    <row r="49" spans="1:29" ht="14.1" customHeight="1" x14ac:dyDescent="0.3">
      <c r="A49" s="22">
        <v>3</v>
      </c>
      <c r="B49" s="23" t="s">
        <v>15</v>
      </c>
      <c r="C49" s="24">
        <v>3896</v>
      </c>
      <c r="D49" s="24">
        <v>4261</v>
      </c>
      <c r="E49" s="25">
        <v>32.26</v>
      </c>
      <c r="F49" s="25">
        <f t="shared" ref="F49:F73" si="18">+E49*D49/10</f>
        <v>13745.985999999999</v>
      </c>
      <c r="G49" s="24">
        <v>3811.5</v>
      </c>
      <c r="H49" s="24">
        <v>4271.6000000000004</v>
      </c>
      <c r="I49" s="25">
        <v>32.5</v>
      </c>
      <c r="J49" s="25">
        <f t="shared" ref="J49:J73" si="19">+I49*H49/10</f>
        <v>13882.7</v>
      </c>
      <c r="K49" s="24">
        <v>5180.8999999999996</v>
      </c>
      <c r="L49" s="24">
        <v>4446.7</v>
      </c>
      <c r="M49" s="25">
        <v>33.5</v>
      </c>
      <c r="N49" s="25">
        <f t="shared" ref="N49:N73" si="20">+M49*L49/10</f>
        <v>14896.444999999998</v>
      </c>
      <c r="O49" s="24">
        <v>4021</v>
      </c>
      <c r="P49" s="24">
        <v>4066</v>
      </c>
      <c r="Q49" s="25">
        <v>33.58</v>
      </c>
      <c r="R49" s="25">
        <f t="shared" ref="R49:R73" si="21">+Q49*P49/10</f>
        <v>13653.628000000001</v>
      </c>
      <c r="S49" s="24">
        <v>3970</v>
      </c>
      <c r="T49" s="24">
        <v>3828</v>
      </c>
      <c r="U49" s="25">
        <v>33.68</v>
      </c>
      <c r="V49" s="25">
        <f t="shared" ref="V49:V73" si="22">+U49*T49/10</f>
        <v>12892.704</v>
      </c>
      <c r="Y49" s="57">
        <f t="shared" si="13"/>
        <v>137459.85999999999</v>
      </c>
      <c r="Z49" s="57">
        <f t="shared" si="14"/>
        <v>138827</v>
      </c>
      <c r="AA49" s="57">
        <f t="shared" si="15"/>
        <v>148964.44999999998</v>
      </c>
      <c r="AB49" s="57">
        <f t="shared" si="16"/>
        <v>136536.28</v>
      </c>
      <c r="AC49" s="57">
        <f t="shared" si="17"/>
        <v>128927.03999999999</v>
      </c>
    </row>
    <row r="50" spans="1:29" ht="14.1" customHeight="1" x14ac:dyDescent="0.3">
      <c r="A50" s="22">
        <v>4</v>
      </c>
      <c r="B50" s="23" t="s">
        <v>16</v>
      </c>
      <c r="C50" s="24">
        <v>2024</v>
      </c>
      <c r="D50" s="24">
        <v>2060</v>
      </c>
      <c r="E50" s="25">
        <v>24.38</v>
      </c>
      <c r="F50" s="25">
        <f t="shared" si="18"/>
        <v>5022.28</v>
      </c>
      <c r="G50" s="24">
        <v>1636</v>
      </c>
      <c r="H50" s="24">
        <v>1994</v>
      </c>
      <c r="I50" s="25">
        <v>24.56</v>
      </c>
      <c r="J50" s="25">
        <f t="shared" si="19"/>
        <v>4897.2640000000001</v>
      </c>
      <c r="K50" s="24">
        <v>3542</v>
      </c>
      <c r="L50" s="24">
        <v>3240</v>
      </c>
      <c r="M50" s="25">
        <v>24.56</v>
      </c>
      <c r="N50" s="25">
        <f t="shared" si="20"/>
        <v>7957.44</v>
      </c>
      <c r="O50" s="24">
        <v>1831</v>
      </c>
      <c r="P50" s="24">
        <v>1831</v>
      </c>
      <c r="Q50" s="25">
        <v>25.38</v>
      </c>
      <c r="R50" s="25">
        <f t="shared" si="21"/>
        <v>4647.0779999999995</v>
      </c>
      <c r="S50" s="24">
        <v>1995</v>
      </c>
      <c r="T50" s="24">
        <v>1788</v>
      </c>
      <c r="U50" s="25">
        <v>26.38</v>
      </c>
      <c r="V50" s="25">
        <f t="shared" si="22"/>
        <v>4716.7439999999997</v>
      </c>
      <c r="Y50" s="57">
        <f t="shared" si="13"/>
        <v>50222.799999999996</v>
      </c>
      <c r="Z50" s="57">
        <f t="shared" si="14"/>
        <v>48972.639999999999</v>
      </c>
      <c r="AA50" s="57">
        <f t="shared" si="15"/>
        <v>79574.399999999994</v>
      </c>
      <c r="AB50" s="57">
        <f t="shared" si="16"/>
        <v>46470.78</v>
      </c>
      <c r="AC50" s="57">
        <f t="shared" si="17"/>
        <v>47167.439999999995</v>
      </c>
    </row>
    <row r="51" spans="1:29" ht="14.1" customHeight="1" x14ac:dyDescent="0.3">
      <c r="A51" s="22">
        <v>5</v>
      </c>
      <c r="B51" s="23" t="s">
        <v>17</v>
      </c>
      <c r="C51" s="24">
        <v>3931</v>
      </c>
      <c r="D51" s="24">
        <v>3951</v>
      </c>
      <c r="E51" s="25">
        <v>29.04</v>
      </c>
      <c r="F51" s="25">
        <f t="shared" si="18"/>
        <v>11473.704</v>
      </c>
      <c r="G51" s="24">
        <v>3381</v>
      </c>
      <c r="H51" s="24">
        <v>3740</v>
      </c>
      <c r="I51" s="25">
        <v>29.27</v>
      </c>
      <c r="J51" s="25">
        <f t="shared" si="19"/>
        <v>10946.98</v>
      </c>
      <c r="K51" s="24">
        <v>3540</v>
      </c>
      <c r="L51" s="24">
        <v>3418</v>
      </c>
      <c r="M51" s="25">
        <v>29.27</v>
      </c>
      <c r="N51" s="25">
        <f t="shared" si="20"/>
        <v>10004.486000000001</v>
      </c>
      <c r="O51" s="24">
        <v>4379</v>
      </c>
      <c r="P51" s="24">
        <v>4241</v>
      </c>
      <c r="Q51" s="25">
        <v>30.24</v>
      </c>
      <c r="R51" s="25">
        <f t="shared" si="21"/>
        <v>12824.784</v>
      </c>
      <c r="S51" s="24">
        <v>5504</v>
      </c>
      <c r="T51" s="24">
        <v>5188</v>
      </c>
      <c r="U51" s="25">
        <v>30.24</v>
      </c>
      <c r="V51" s="25">
        <f t="shared" si="22"/>
        <v>15688.511999999999</v>
      </c>
      <c r="Y51" s="57">
        <f t="shared" si="13"/>
        <v>114737.04</v>
      </c>
      <c r="Z51" s="57">
        <f t="shared" si="14"/>
        <v>109469.79999999999</v>
      </c>
      <c r="AA51" s="57">
        <f t="shared" si="15"/>
        <v>100044.86000000002</v>
      </c>
      <c r="AB51" s="57">
        <f t="shared" si="16"/>
        <v>128247.84</v>
      </c>
      <c r="AC51" s="57">
        <f t="shared" si="17"/>
        <v>156885.12</v>
      </c>
    </row>
    <row r="52" spans="1:29" ht="14.1" customHeight="1" x14ac:dyDescent="0.3">
      <c r="A52" s="22">
        <v>6</v>
      </c>
      <c r="B52" s="23" t="s">
        <v>18</v>
      </c>
      <c r="C52" s="24">
        <v>695</v>
      </c>
      <c r="D52" s="24">
        <v>703</v>
      </c>
      <c r="E52" s="25">
        <v>26.2</v>
      </c>
      <c r="F52" s="25">
        <f t="shared" si="18"/>
        <v>1841.86</v>
      </c>
      <c r="G52" s="24">
        <v>479</v>
      </c>
      <c r="H52" s="24">
        <v>487</v>
      </c>
      <c r="I52" s="25">
        <v>26.54</v>
      </c>
      <c r="J52" s="25">
        <f t="shared" si="19"/>
        <v>1292.498</v>
      </c>
      <c r="K52" s="24">
        <v>566.29999999999995</v>
      </c>
      <c r="L52" s="24">
        <v>527</v>
      </c>
      <c r="M52" s="25">
        <v>27.54</v>
      </c>
      <c r="N52" s="25">
        <f t="shared" si="20"/>
        <v>1451.3579999999999</v>
      </c>
      <c r="O52" s="24">
        <v>466</v>
      </c>
      <c r="P52" s="24">
        <v>519</v>
      </c>
      <c r="Q52" s="25">
        <v>27.42</v>
      </c>
      <c r="R52" s="25">
        <f t="shared" si="21"/>
        <v>1423.0980000000002</v>
      </c>
      <c r="S52" s="24">
        <v>419</v>
      </c>
      <c r="T52" s="24">
        <v>402</v>
      </c>
      <c r="U52" s="25">
        <v>27.42</v>
      </c>
      <c r="V52" s="25">
        <f t="shared" si="22"/>
        <v>1102.2840000000001</v>
      </c>
      <c r="Y52" s="57">
        <f t="shared" si="13"/>
        <v>18418.599999999999</v>
      </c>
      <c r="Z52" s="57">
        <f t="shared" si="14"/>
        <v>12924.98</v>
      </c>
      <c r="AA52" s="57">
        <f t="shared" si="15"/>
        <v>14513.58</v>
      </c>
      <c r="AB52" s="57">
        <f t="shared" si="16"/>
        <v>14230.980000000001</v>
      </c>
      <c r="AC52" s="57">
        <f t="shared" si="17"/>
        <v>11022.84</v>
      </c>
    </row>
    <row r="53" spans="1:29" ht="14.1" customHeight="1" x14ac:dyDescent="0.3">
      <c r="A53" s="22">
        <v>7</v>
      </c>
      <c r="B53" s="23" t="s">
        <v>19</v>
      </c>
      <c r="C53" s="24">
        <v>1020</v>
      </c>
      <c r="D53" s="24">
        <v>997</v>
      </c>
      <c r="E53" s="25">
        <v>29</v>
      </c>
      <c r="F53" s="25">
        <f t="shared" si="18"/>
        <v>2891.3</v>
      </c>
      <c r="G53" s="24">
        <v>544.4</v>
      </c>
      <c r="H53" s="24">
        <v>906.5</v>
      </c>
      <c r="I53" s="25">
        <v>29.3</v>
      </c>
      <c r="J53" s="25">
        <f t="shared" si="19"/>
        <v>2656.0450000000001</v>
      </c>
      <c r="K53" s="24">
        <v>322.2</v>
      </c>
      <c r="L53" s="24">
        <v>630.1</v>
      </c>
      <c r="M53" s="25">
        <v>30.3</v>
      </c>
      <c r="N53" s="25">
        <f t="shared" si="20"/>
        <v>1909.2030000000002</v>
      </c>
      <c r="O53" s="24">
        <v>1158</v>
      </c>
      <c r="P53" s="24">
        <v>510</v>
      </c>
      <c r="Q53" s="25">
        <v>30.27</v>
      </c>
      <c r="R53" s="25">
        <f t="shared" si="21"/>
        <v>1543.77</v>
      </c>
      <c r="S53" s="24">
        <v>848</v>
      </c>
      <c r="T53" s="24">
        <v>829</v>
      </c>
      <c r="U53" s="25">
        <v>30.27</v>
      </c>
      <c r="V53" s="25">
        <f t="shared" si="22"/>
        <v>2509.3829999999998</v>
      </c>
      <c r="Y53" s="57">
        <f t="shared" si="13"/>
        <v>28913</v>
      </c>
      <c r="Z53" s="57">
        <f t="shared" si="14"/>
        <v>26560.45</v>
      </c>
      <c r="AA53" s="57">
        <f t="shared" si="15"/>
        <v>19092.030000000002</v>
      </c>
      <c r="AB53" s="57">
        <f t="shared" si="16"/>
        <v>15437.7</v>
      </c>
      <c r="AC53" s="57">
        <f t="shared" si="17"/>
        <v>25093.829999999998</v>
      </c>
    </row>
    <row r="54" spans="1:29" ht="14.1" customHeight="1" x14ac:dyDescent="0.3">
      <c r="A54" s="22">
        <v>8</v>
      </c>
      <c r="B54" s="26" t="s">
        <v>20</v>
      </c>
      <c r="C54" s="24">
        <v>1441</v>
      </c>
      <c r="D54" s="24">
        <v>851.1</v>
      </c>
      <c r="E54" s="25">
        <v>27.46</v>
      </c>
      <c r="F54" s="25">
        <f t="shared" si="18"/>
        <v>2337.1206000000002</v>
      </c>
      <c r="G54" s="24">
        <v>1644.5</v>
      </c>
      <c r="H54" s="24">
        <v>1699.7</v>
      </c>
      <c r="I54" s="25">
        <v>27.67</v>
      </c>
      <c r="J54" s="25">
        <f t="shared" si="19"/>
        <v>4703.0699000000004</v>
      </c>
      <c r="K54" s="24">
        <v>593</v>
      </c>
      <c r="L54" s="24">
        <v>1427.3</v>
      </c>
      <c r="M54" s="25">
        <v>30.67</v>
      </c>
      <c r="N54" s="25">
        <f t="shared" si="20"/>
        <v>4377.5290999999997</v>
      </c>
      <c r="O54" s="24">
        <v>1556</v>
      </c>
      <c r="P54" s="24">
        <v>728</v>
      </c>
      <c r="Q54" s="25">
        <v>28.59</v>
      </c>
      <c r="R54" s="25">
        <f t="shared" si="21"/>
        <v>2081.3519999999999</v>
      </c>
      <c r="S54" s="24">
        <v>1389</v>
      </c>
      <c r="T54" s="24">
        <v>1335</v>
      </c>
      <c r="U54" s="25">
        <v>29.73</v>
      </c>
      <c r="V54" s="25">
        <f t="shared" si="22"/>
        <v>3968.9550000000004</v>
      </c>
      <c r="Y54" s="57">
        <f t="shared" si="13"/>
        <v>23371.206000000002</v>
      </c>
      <c r="Z54" s="57">
        <f t="shared" si="14"/>
        <v>47030.699000000008</v>
      </c>
      <c r="AA54" s="57">
        <f t="shared" si="15"/>
        <v>43775.290999999997</v>
      </c>
      <c r="AB54" s="57">
        <f t="shared" si="16"/>
        <v>20813.519999999997</v>
      </c>
      <c r="AC54" s="57">
        <f t="shared" si="17"/>
        <v>39689.550000000003</v>
      </c>
    </row>
    <row r="55" spans="1:29" ht="14.1" customHeight="1" x14ac:dyDescent="0.3">
      <c r="A55" s="22">
        <v>9</v>
      </c>
      <c r="B55" s="26" t="s">
        <v>21</v>
      </c>
      <c r="C55" s="24">
        <v>6781</v>
      </c>
      <c r="D55" s="24">
        <v>6050</v>
      </c>
      <c r="E55" s="25">
        <v>35.369999999999997</v>
      </c>
      <c r="F55" s="25">
        <f t="shared" si="18"/>
        <v>21398.85</v>
      </c>
      <c r="G55" s="24">
        <v>6688</v>
      </c>
      <c r="H55" s="24">
        <v>7128</v>
      </c>
      <c r="I55" s="25">
        <v>35.630000000000003</v>
      </c>
      <c r="J55" s="25">
        <f t="shared" si="19"/>
        <v>25397.064000000002</v>
      </c>
      <c r="K55" s="24">
        <v>911</v>
      </c>
      <c r="L55" s="24">
        <v>5425</v>
      </c>
      <c r="M55" s="25">
        <v>35.630000000000003</v>
      </c>
      <c r="N55" s="25">
        <f t="shared" si="20"/>
        <v>19329.275000000001</v>
      </c>
      <c r="O55" s="24">
        <v>10376</v>
      </c>
      <c r="P55" s="24">
        <v>5291</v>
      </c>
      <c r="Q55" s="25">
        <v>36.81</v>
      </c>
      <c r="R55" s="25">
        <f t="shared" si="21"/>
        <v>19476.171000000002</v>
      </c>
      <c r="S55" s="24">
        <v>6064</v>
      </c>
      <c r="T55" s="24">
        <v>5897</v>
      </c>
      <c r="U55" s="25">
        <v>36.81</v>
      </c>
      <c r="V55" s="25">
        <f t="shared" si="22"/>
        <v>21706.857</v>
      </c>
      <c r="Y55" s="57">
        <f t="shared" si="13"/>
        <v>213988.5</v>
      </c>
      <c r="Z55" s="57">
        <f t="shared" si="14"/>
        <v>253970.64</v>
      </c>
      <c r="AA55" s="57">
        <f t="shared" si="15"/>
        <v>193292.75</v>
      </c>
      <c r="AB55" s="57">
        <f t="shared" si="16"/>
        <v>194761.71000000002</v>
      </c>
      <c r="AC55" s="57">
        <f t="shared" si="17"/>
        <v>217068.57</v>
      </c>
    </row>
    <row r="56" spans="1:29" ht="14.1" customHeight="1" x14ac:dyDescent="0.3">
      <c r="A56" s="22">
        <v>10</v>
      </c>
      <c r="B56" s="26" t="s">
        <v>22</v>
      </c>
      <c r="C56" s="24">
        <v>3977</v>
      </c>
      <c r="D56" s="24">
        <v>3233</v>
      </c>
      <c r="E56" s="25">
        <v>35.61</v>
      </c>
      <c r="F56" s="25">
        <f t="shared" si="18"/>
        <v>11512.713</v>
      </c>
      <c r="G56" s="24">
        <v>4451.8</v>
      </c>
      <c r="H56" s="24">
        <v>4813.8999999999996</v>
      </c>
      <c r="I56" s="25">
        <v>35.869999999999997</v>
      </c>
      <c r="J56" s="25">
        <f t="shared" si="19"/>
        <v>17267.459299999995</v>
      </c>
      <c r="K56" s="24">
        <v>5084.6000000000004</v>
      </c>
      <c r="L56" s="24">
        <v>5455.4</v>
      </c>
      <c r="M56" s="25">
        <v>35.869999999999997</v>
      </c>
      <c r="N56" s="25">
        <f t="shared" si="20"/>
        <v>19568.519799999998</v>
      </c>
      <c r="O56" s="24">
        <v>4574</v>
      </c>
      <c r="P56" s="24">
        <v>4058</v>
      </c>
      <c r="Q56" s="25">
        <v>37.049999999999997</v>
      </c>
      <c r="R56" s="25">
        <f t="shared" si="21"/>
        <v>15034.89</v>
      </c>
      <c r="S56" s="24">
        <v>4925</v>
      </c>
      <c r="T56" s="24">
        <v>4906</v>
      </c>
      <c r="U56" s="25">
        <v>37.17</v>
      </c>
      <c r="V56" s="25">
        <f t="shared" si="22"/>
        <v>18235.602000000003</v>
      </c>
      <c r="Y56" s="57">
        <f t="shared" si="13"/>
        <v>115127.13</v>
      </c>
      <c r="Z56" s="57">
        <f t="shared" si="14"/>
        <v>172674.59299999994</v>
      </c>
      <c r="AA56" s="57">
        <f t="shared" si="15"/>
        <v>195685.19799999997</v>
      </c>
      <c r="AB56" s="57">
        <f t="shared" si="16"/>
        <v>150348.9</v>
      </c>
      <c r="AC56" s="57">
        <f t="shared" si="17"/>
        <v>182356.02000000002</v>
      </c>
    </row>
    <row r="57" spans="1:29" ht="14.1" customHeight="1" x14ac:dyDescent="0.3">
      <c r="A57" s="22">
        <v>11</v>
      </c>
      <c r="B57" s="26" t="s">
        <v>23</v>
      </c>
      <c r="C57" s="24">
        <v>4834</v>
      </c>
      <c r="D57" s="24">
        <v>4931</v>
      </c>
      <c r="E57" s="25">
        <v>36.590000000000003</v>
      </c>
      <c r="F57" s="25">
        <f t="shared" si="18"/>
        <v>18042.529000000002</v>
      </c>
      <c r="G57" s="24">
        <v>5057.5</v>
      </c>
      <c r="H57" s="24">
        <v>4944.2</v>
      </c>
      <c r="I57" s="25">
        <v>36.86</v>
      </c>
      <c r="J57" s="25">
        <f t="shared" si="19"/>
        <v>18224.321199999998</v>
      </c>
      <c r="K57" s="24">
        <v>6397.1</v>
      </c>
      <c r="L57" s="24">
        <v>6218</v>
      </c>
      <c r="M57" s="25">
        <v>36.86</v>
      </c>
      <c r="N57" s="25">
        <f t="shared" si="20"/>
        <v>22919.548000000003</v>
      </c>
      <c r="O57" s="24">
        <v>6387</v>
      </c>
      <c r="P57" s="24">
        <v>6825.4</v>
      </c>
      <c r="Q57" s="25">
        <v>38.08</v>
      </c>
      <c r="R57" s="25">
        <f t="shared" si="21"/>
        <v>25991.123199999998</v>
      </c>
      <c r="S57" s="24">
        <v>4242</v>
      </c>
      <c r="T57" s="24">
        <v>3990</v>
      </c>
      <c r="U57" s="25">
        <v>38.36</v>
      </c>
      <c r="V57" s="25">
        <f t="shared" si="22"/>
        <v>15305.64</v>
      </c>
      <c r="Y57" s="57">
        <f t="shared" si="13"/>
        <v>180425.29000000004</v>
      </c>
      <c r="Z57" s="57">
        <f t="shared" si="14"/>
        <v>182243.212</v>
      </c>
      <c r="AA57" s="57">
        <f t="shared" si="15"/>
        <v>229195.48000000004</v>
      </c>
      <c r="AB57" s="57">
        <f t="shared" si="16"/>
        <v>259911.23199999999</v>
      </c>
      <c r="AC57" s="57">
        <f t="shared" si="17"/>
        <v>153056.4</v>
      </c>
    </row>
    <row r="58" spans="1:29" ht="14.1" customHeight="1" x14ac:dyDescent="0.3">
      <c r="A58" s="22">
        <v>12</v>
      </c>
      <c r="B58" s="26" t="s">
        <v>24</v>
      </c>
      <c r="C58" s="24">
        <v>9072</v>
      </c>
      <c r="D58" s="24">
        <v>10456</v>
      </c>
      <c r="E58" s="25">
        <v>31.61</v>
      </c>
      <c r="F58" s="25">
        <f t="shared" si="18"/>
        <v>33051.415999999997</v>
      </c>
      <c r="G58" s="24">
        <v>9580</v>
      </c>
      <c r="H58" s="24">
        <v>9170</v>
      </c>
      <c r="I58" s="25">
        <v>31.85</v>
      </c>
      <c r="J58" s="25">
        <f t="shared" si="19"/>
        <v>29206.45</v>
      </c>
      <c r="K58" s="24">
        <v>6426.8</v>
      </c>
      <c r="L58" s="24">
        <v>10434.699999999999</v>
      </c>
      <c r="M58" s="25">
        <v>32.85</v>
      </c>
      <c r="N58" s="25">
        <f t="shared" si="20"/>
        <v>34277.989499999996</v>
      </c>
      <c r="O58" s="24">
        <v>11500</v>
      </c>
      <c r="P58" s="24">
        <v>6816</v>
      </c>
      <c r="Q58" s="25">
        <v>32.909999999999997</v>
      </c>
      <c r="R58" s="25">
        <f t="shared" si="21"/>
        <v>22431.455999999998</v>
      </c>
      <c r="S58" s="24">
        <v>7115</v>
      </c>
      <c r="T58" s="24">
        <v>7101</v>
      </c>
      <c r="U58" s="25">
        <v>33.31</v>
      </c>
      <c r="V58" s="25">
        <f t="shared" si="22"/>
        <v>23653.431000000004</v>
      </c>
      <c r="Y58" s="57">
        <f t="shared" si="13"/>
        <v>330514.15999999997</v>
      </c>
      <c r="Z58" s="57">
        <f t="shared" si="14"/>
        <v>292064.5</v>
      </c>
      <c r="AA58" s="57">
        <f t="shared" si="15"/>
        <v>342779.89499999996</v>
      </c>
      <c r="AB58" s="57">
        <f t="shared" si="16"/>
        <v>224314.56</v>
      </c>
      <c r="AC58" s="57">
        <f t="shared" si="17"/>
        <v>236534.31000000006</v>
      </c>
    </row>
    <row r="59" spans="1:29" ht="14.1" customHeight="1" x14ac:dyDescent="0.3">
      <c r="A59" s="22">
        <v>13</v>
      </c>
      <c r="B59" s="26" t="s">
        <v>25</v>
      </c>
      <c r="C59" s="24">
        <v>5684</v>
      </c>
      <c r="D59" s="24">
        <v>5833</v>
      </c>
      <c r="E59" s="25">
        <v>32.630000000000003</v>
      </c>
      <c r="F59" s="25">
        <f t="shared" si="18"/>
        <v>19033.079000000002</v>
      </c>
      <c r="G59" s="24">
        <v>4772.2</v>
      </c>
      <c r="H59" s="24">
        <v>4594</v>
      </c>
      <c r="I59" s="25">
        <v>32.869999999999997</v>
      </c>
      <c r="J59" s="25">
        <f t="shared" si="19"/>
        <v>15100.477999999999</v>
      </c>
      <c r="K59" s="24">
        <v>4538.8999999999996</v>
      </c>
      <c r="L59" s="24">
        <v>4760.0999999999995</v>
      </c>
      <c r="M59" s="25">
        <v>33.869999999999997</v>
      </c>
      <c r="N59" s="25">
        <f t="shared" si="20"/>
        <v>16122.458699999997</v>
      </c>
      <c r="O59" s="24">
        <v>4529.2</v>
      </c>
      <c r="P59" s="24">
        <v>5056.2</v>
      </c>
      <c r="Q59" s="25">
        <v>33.97</v>
      </c>
      <c r="R59" s="25">
        <f t="shared" si="21"/>
        <v>17175.911400000001</v>
      </c>
      <c r="S59" s="24">
        <v>4539</v>
      </c>
      <c r="T59" s="24">
        <v>3722</v>
      </c>
      <c r="U59" s="25">
        <v>34.81</v>
      </c>
      <c r="V59" s="25">
        <f t="shared" si="22"/>
        <v>12956.282000000001</v>
      </c>
      <c r="Y59" s="57">
        <f t="shared" si="13"/>
        <v>190330.79</v>
      </c>
      <c r="Z59" s="57">
        <f t="shared" si="14"/>
        <v>151004.78</v>
      </c>
      <c r="AA59" s="57">
        <f t="shared" si="15"/>
        <v>161224.58699999997</v>
      </c>
      <c r="AB59" s="57">
        <f t="shared" si="16"/>
        <v>171759.114</v>
      </c>
      <c r="AC59" s="57">
        <f t="shared" si="17"/>
        <v>129562.82</v>
      </c>
    </row>
    <row r="60" spans="1:29" ht="14.1" customHeight="1" x14ac:dyDescent="0.3">
      <c r="A60" s="22">
        <v>14</v>
      </c>
      <c r="B60" s="26" t="s">
        <v>26</v>
      </c>
      <c r="C60" s="24">
        <v>6305</v>
      </c>
      <c r="D60" s="24">
        <v>6408</v>
      </c>
      <c r="E60" s="25">
        <v>27.29</v>
      </c>
      <c r="F60" s="25">
        <f t="shared" si="18"/>
        <v>17487.432000000001</v>
      </c>
      <c r="G60" s="24">
        <v>7178</v>
      </c>
      <c r="H60" s="24">
        <v>7604</v>
      </c>
      <c r="I60" s="25">
        <v>27.47</v>
      </c>
      <c r="J60" s="25">
        <f t="shared" si="19"/>
        <v>20888.188000000002</v>
      </c>
      <c r="K60" s="24">
        <v>4312</v>
      </c>
      <c r="L60" s="24">
        <v>4931.1000000000004</v>
      </c>
      <c r="M60" s="25">
        <v>29.47</v>
      </c>
      <c r="N60" s="25">
        <f t="shared" si="20"/>
        <v>14531.9517</v>
      </c>
      <c r="O60" s="24">
        <v>5667</v>
      </c>
      <c r="P60" s="24">
        <v>4847</v>
      </c>
      <c r="Q60" s="25">
        <v>28.38</v>
      </c>
      <c r="R60" s="25">
        <f t="shared" si="21"/>
        <v>13755.785999999998</v>
      </c>
      <c r="S60" s="24">
        <v>6158</v>
      </c>
      <c r="T60" s="24">
        <v>5650</v>
      </c>
      <c r="U60" s="25">
        <v>29.38</v>
      </c>
      <c r="V60" s="25">
        <f t="shared" si="22"/>
        <v>16599.7</v>
      </c>
      <c r="Y60" s="57">
        <f t="shared" si="13"/>
        <v>174874.32</v>
      </c>
      <c r="Z60" s="57">
        <f t="shared" si="14"/>
        <v>208881.88</v>
      </c>
      <c r="AA60" s="57">
        <f t="shared" si="15"/>
        <v>145319.51699999999</v>
      </c>
      <c r="AB60" s="57">
        <f t="shared" si="16"/>
        <v>137557.85999999999</v>
      </c>
      <c r="AC60" s="57">
        <f t="shared" si="17"/>
        <v>165997</v>
      </c>
    </row>
    <row r="61" spans="1:29" ht="14.1" customHeight="1" x14ac:dyDescent="0.3">
      <c r="A61" s="22">
        <v>15</v>
      </c>
      <c r="B61" s="26" t="s">
        <v>27</v>
      </c>
      <c r="C61" s="24">
        <v>5994</v>
      </c>
      <c r="D61" s="24">
        <v>5959</v>
      </c>
      <c r="E61" s="25">
        <v>27.51</v>
      </c>
      <c r="F61" s="25">
        <f t="shared" si="18"/>
        <v>16393.208999999999</v>
      </c>
      <c r="G61" s="24">
        <v>5405</v>
      </c>
      <c r="H61" s="24">
        <v>5787</v>
      </c>
      <c r="I61" s="25">
        <v>27.71</v>
      </c>
      <c r="J61" s="25">
        <f t="shared" si="19"/>
        <v>16035.777000000002</v>
      </c>
      <c r="K61" s="24">
        <v>4378.3</v>
      </c>
      <c r="L61" s="24">
        <v>5650.3</v>
      </c>
      <c r="M61" s="25">
        <v>29.71</v>
      </c>
      <c r="N61" s="25">
        <f t="shared" si="20"/>
        <v>16787.041300000001</v>
      </c>
      <c r="O61" s="24">
        <v>5738</v>
      </c>
      <c r="P61" s="24">
        <v>4300</v>
      </c>
      <c r="Q61" s="25">
        <v>28.63</v>
      </c>
      <c r="R61" s="25">
        <f t="shared" si="21"/>
        <v>12310.9</v>
      </c>
      <c r="S61" s="24">
        <v>4044</v>
      </c>
      <c r="T61" s="24">
        <v>4365</v>
      </c>
      <c r="U61" s="25">
        <v>31.63</v>
      </c>
      <c r="V61" s="25">
        <f t="shared" si="22"/>
        <v>13806.494999999999</v>
      </c>
      <c r="Y61" s="57">
        <f t="shared" si="13"/>
        <v>163932.09</v>
      </c>
      <c r="Z61" s="57">
        <f t="shared" si="14"/>
        <v>160357.77000000002</v>
      </c>
      <c r="AA61" s="57">
        <f t="shared" si="15"/>
        <v>167870.413</v>
      </c>
      <c r="AB61" s="57">
        <f t="shared" si="16"/>
        <v>123109</v>
      </c>
      <c r="AC61" s="57">
        <f t="shared" si="17"/>
        <v>138064.94999999998</v>
      </c>
    </row>
    <row r="62" spans="1:29" ht="14.1" customHeight="1" x14ac:dyDescent="0.3">
      <c r="A62" s="22">
        <v>16</v>
      </c>
      <c r="B62" s="26" t="s">
        <v>28</v>
      </c>
      <c r="C62" s="24">
        <v>4987</v>
      </c>
      <c r="D62" s="24">
        <v>5117</v>
      </c>
      <c r="E62" s="25">
        <v>26.26</v>
      </c>
      <c r="F62" s="25">
        <f t="shared" si="18"/>
        <v>13437.242000000002</v>
      </c>
      <c r="G62" s="24">
        <v>5047</v>
      </c>
      <c r="H62" s="24">
        <v>4748</v>
      </c>
      <c r="I62" s="25">
        <v>26.45</v>
      </c>
      <c r="J62" s="25">
        <f t="shared" si="19"/>
        <v>12558.46</v>
      </c>
      <c r="K62" s="24">
        <v>3531.8</v>
      </c>
      <c r="L62" s="24">
        <v>6160.3</v>
      </c>
      <c r="M62" s="25">
        <v>29.45</v>
      </c>
      <c r="N62" s="25">
        <f t="shared" si="20"/>
        <v>18142.083500000001</v>
      </c>
      <c r="O62" s="24">
        <v>4504.3</v>
      </c>
      <c r="P62" s="24">
        <v>3407.3</v>
      </c>
      <c r="Q62" s="25">
        <v>27.33</v>
      </c>
      <c r="R62" s="25">
        <f t="shared" si="21"/>
        <v>9312.1509000000005</v>
      </c>
      <c r="S62" s="24">
        <v>4377</v>
      </c>
      <c r="T62" s="24">
        <v>3009</v>
      </c>
      <c r="U62" s="25">
        <v>30.62</v>
      </c>
      <c r="V62" s="25">
        <f t="shared" si="22"/>
        <v>9213.5580000000009</v>
      </c>
      <c r="Y62" s="57">
        <f t="shared" si="13"/>
        <v>134372.42000000001</v>
      </c>
      <c r="Z62" s="57">
        <f t="shared" si="14"/>
        <v>125584.59999999999</v>
      </c>
      <c r="AA62" s="57">
        <f t="shared" si="15"/>
        <v>181420.83500000002</v>
      </c>
      <c r="AB62" s="57">
        <f t="shared" si="16"/>
        <v>93121.509000000005</v>
      </c>
      <c r="AC62" s="57">
        <f t="shared" si="17"/>
        <v>92135.580000000016</v>
      </c>
    </row>
    <row r="63" spans="1:29" ht="14.1" customHeight="1" x14ac:dyDescent="0.3">
      <c r="A63" s="22">
        <v>17</v>
      </c>
      <c r="B63" s="26" t="s">
        <v>29</v>
      </c>
      <c r="C63" s="24">
        <v>9685</v>
      </c>
      <c r="D63" s="24">
        <v>9768</v>
      </c>
      <c r="E63" s="25">
        <v>26.58</v>
      </c>
      <c r="F63" s="25">
        <f t="shared" si="18"/>
        <v>25963.343999999997</v>
      </c>
      <c r="G63" s="24">
        <v>10574</v>
      </c>
      <c r="H63" s="24">
        <v>11048</v>
      </c>
      <c r="I63" s="25">
        <v>26.78</v>
      </c>
      <c r="J63" s="25">
        <f t="shared" si="19"/>
        <v>29586.544000000002</v>
      </c>
      <c r="K63" s="24">
        <v>766</v>
      </c>
      <c r="L63" s="24">
        <v>7779</v>
      </c>
      <c r="M63" s="25">
        <v>27.78</v>
      </c>
      <c r="N63" s="25">
        <f t="shared" si="20"/>
        <v>21610.061999999998</v>
      </c>
      <c r="O63" s="24">
        <v>15139</v>
      </c>
      <c r="P63" s="24">
        <v>7220</v>
      </c>
      <c r="Q63" s="25">
        <v>27.67</v>
      </c>
      <c r="R63" s="25">
        <f t="shared" si="21"/>
        <v>19977.740000000002</v>
      </c>
      <c r="S63" s="24">
        <v>8470</v>
      </c>
      <c r="T63" s="24">
        <v>8564</v>
      </c>
      <c r="U63" s="25">
        <v>29.81</v>
      </c>
      <c r="V63" s="25">
        <f t="shared" si="22"/>
        <v>25529.284</v>
      </c>
      <c r="Y63" s="57">
        <f t="shared" si="13"/>
        <v>259633.43999999997</v>
      </c>
      <c r="Z63" s="57">
        <f t="shared" si="14"/>
        <v>295865.44</v>
      </c>
      <c r="AA63" s="57">
        <f t="shared" si="15"/>
        <v>216100.62</v>
      </c>
      <c r="AB63" s="57">
        <f t="shared" si="16"/>
        <v>199777.40000000002</v>
      </c>
      <c r="AC63" s="57">
        <f t="shared" si="17"/>
        <v>255292.84</v>
      </c>
    </row>
    <row r="64" spans="1:29" ht="14.1" customHeight="1" x14ac:dyDescent="0.3">
      <c r="A64" s="22">
        <v>18</v>
      </c>
      <c r="B64" s="26" t="s">
        <v>30</v>
      </c>
      <c r="C64" s="24">
        <v>3824</v>
      </c>
      <c r="D64" s="24">
        <v>3863</v>
      </c>
      <c r="E64" s="25">
        <v>28.47</v>
      </c>
      <c r="F64" s="25">
        <f t="shared" si="18"/>
        <v>10997.960999999999</v>
      </c>
      <c r="G64" s="24">
        <v>4049.5</v>
      </c>
      <c r="H64" s="24">
        <v>4034.5</v>
      </c>
      <c r="I64" s="25">
        <v>28.67</v>
      </c>
      <c r="J64" s="25">
        <f t="shared" si="19"/>
        <v>11566.9115</v>
      </c>
      <c r="K64" s="24">
        <v>2919</v>
      </c>
      <c r="L64" s="24">
        <v>3185</v>
      </c>
      <c r="M64" s="25">
        <v>30.67</v>
      </c>
      <c r="N64" s="25">
        <f t="shared" si="20"/>
        <v>9768.3950000000004</v>
      </c>
      <c r="O64" s="24">
        <v>3411</v>
      </c>
      <c r="P64" s="24">
        <v>3072</v>
      </c>
      <c r="Q64" s="25">
        <v>29.61</v>
      </c>
      <c r="R64" s="25">
        <f t="shared" si="21"/>
        <v>9096.1919999999991</v>
      </c>
      <c r="S64" s="24">
        <v>3281</v>
      </c>
      <c r="T64" s="24">
        <v>3313</v>
      </c>
      <c r="U64" s="25">
        <v>31.72</v>
      </c>
      <c r="V64" s="25">
        <f t="shared" si="22"/>
        <v>10508.835999999999</v>
      </c>
      <c r="Y64" s="57">
        <f t="shared" si="13"/>
        <v>109979.60999999999</v>
      </c>
      <c r="Z64" s="57">
        <f t="shared" si="14"/>
        <v>115669.11500000001</v>
      </c>
      <c r="AA64" s="57">
        <f t="shared" si="15"/>
        <v>97683.950000000012</v>
      </c>
      <c r="AB64" s="57">
        <f t="shared" si="16"/>
        <v>90961.919999999984</v>
      </c>
      <c r="AC64" s="57">
        <f t="shared" si="17"/>
        <v>105088.35999999999</v>
      </c>
    </row>
    <row r="65" spans="1:32" ht="14.1" customHeight="1" x14ac:dyDescent="0.3">
      <c r="A65" s="22">
        <v>19</v>
      </c>
      <c r="B65" s="26" t="s">
        <v>31</v>
      </c>
      <c r="C65" s="24">
        <v>6764</v>
      </c>
      <c r="D65" s="24">
        <v>6840</v>
      </c>
      <c r="E65" s="25">
        <v>26.33</v>
      </c>
      <c r="F65" s="25">
        <f t="shared" si="18"/>
        <v>18009.719999999998</v>
      </c>
      <c r="G65" s="24">
        <v>5234.5</v>
      </c>
      <c r="H65" s="24">
        <v>5051.5</v>
      </c>
      <c r="I65" s="25">
        <v>26.52</v>
      </c>
      <c r="J65" s="25">
        <f t="shared" si="19"/>
        <v>13396.578</v>
      </c>
      <c r="K65" s="24">
        <v>3898</v>
      </c>
      <c r="L65" s="24">
        <v>7583</v>
      </c>
      <c r="M65" s="25">
        <v>28.52</v>
      </c>
      <c r="N65" s="25">
        <f t="shared" si="20"/>
        <v>21626.716</v>
      </c>
      <c r="O65" s="24">
        <v>8212</v>
      </c>
      <c r="P65" s="24">
        <v>4474</v>
      </c>
      <c r="Q65" s="25">
        <v>27.4</v>
      </c>
      <c r="R65" s="25">
        <f t="shared" si="21"/>
        <v>12258.759999999998</v>
      </c>
      <c r="S65" s="24">
        <v>4775</v>
      </c>
      <c r="T65" s="24">
        <v>4830</v>
      </c>
      <c r="U65" s="25">
        <v>29.51</v>
      </c>
      <c r="V65" s="25">
        <f t="shared" si="22"/>
        <v>14253.330000000002</v>
      </c>
      <c r="Y65" s="57">
        <f t="shared" si="13"/>
        <v>180097.19999999998</v>
      </c>
      <c r="Z65" s="57">
        <f t="shared" si="14"/>
        <v>133965.78</v>
      </c>
      <c r="AA65" s="57">
        <f t="shared" si="15"/>
        <v>216267.16</v>
      </c>
      <c r="AB65" s="57">
        <f t="shared" si="16"/>
        <v>122587.59999999998</v>
      </c>
      <c r="AC65" s="57">
        <f t="shared" si="17"/>
        <v>142533.30000000002</v>
      </c>
    </row>
    <row r="66" spans="1:32" ht="14.1" customHeight="1" x14ac:dyDescent="0.3">
      <c r="A66" s="22">
        <v>20</v>
      </c>
      <c r="B66" s="26" t="s">
        <v>32</v>
      </c>
      <c r="C66" s="24">
        <v>4824</v>
      </c>
      <c r="D66" s="24">
        <v>4902</v>
      </c>
      <c r="E66" s="25">
        <v>26.68</v>
      </c>
      <c r="F66" s="25">
        <f t="shared" si="18"/>
        <v>13078.536</v>
      </c>
      <c r="G66" s="24">
        <v>4749</v>
      </c>
      <c r="H66" s="24">
        <v>5800</v>
      </c>
      <c r="I66" s="25">
        <v>26.88</v>
      </c>
      <c r="J66" s="25">
        <f t="shared" si="19"/>
        <v>15590.4</v>
      </c>
      <c r="K66" s="24">
        <v>3233</v>
      </c>
      <c r="L66" s="24">
        <v>3635</v>
      </c>
      <c r="M66" s="25">
        <v>27.88</v>
      </c>
      <c r="N66" s="25">
        <f t="shared" si="20"/>
        <v>10134.380000000001</v>
      </c>
      <c r="O66" s="24">
        <v>5790</v>
      </c>
      <c r="P66" s="24">
        <v>4090</v>
      </c>
      <c r="Q66" s="25">
        <v>27.77</v>
      </c>
      <c r="R66" s="25">
        <f t="shared" si="21"/>
        <v>11357.93</v>
      </c>
      <c r="S66" s="24">
        <v>5195</v>
      </c>
      <c r="T66" s="24">
        <v>5053</v>
      </c>
      <c r="U66" s="25">
        <v>28.56</v>
      </c>
      <c r="V66" s="25">
        <f t="shared" si="22"/>
        <v>14431.367999999999</v>
      </c>
      <c r="Y66" s="57">
        <f t="shared" si="13"/>
        <v>130785.36</v>
      </c>
      <c r="Z66" s="57">
        <f t="shared" si="14"/>
        <v>155904</v>
      </c>
      <c r="AA66" s="57">
        <f t="shared" si="15"/>
        <v>101343.80000000002</v>
      </c>
      <c r="AB66" s="57">
        <f t="shared" si="16"/>
        <v>113579.3</v>
      </c>
      <c r="AC66" s="57">
        <f t="shared" si="17"/>
        <v>144313.68</v>
      </c>
    </row>
    <row r="67" spans="1:32" ht="14.1" customHeight="1" x14ac:dyDescent="0.3">
      <c r="A67" s="22">
        <v>21</v>
      </c>
      <c r="B67" s="26" t="s">
        <v>33</v>
      </c>
      <c r="C67" s="24">
        <v>3744</v>
      </c>
      <c r="D67" s="24">
        <v>3919</v>
      </c>
      <c r="E67" s="25">
        <v>26.48</v>
      </c>
      <c r="F67" s="25">
        <f t="shared" si="18"/>
        <v>10377.511999999999</v>
      </c>
      <c r="G67" s="24">
        <v>3046</v>
      </c>
      <c r="H67" s="24">
        <v>3414</v>
      </c>
      <c r="I67" s="25">
        <v>26.68</v>
      </c>
      <c r="J67" s="25">
        <f t="shared" si="19"/>
        <v>9108.5519999999997</v>
      </c>
      <c r="K67" s="24">
        <v>3745</v>
      </c>
      <c r="L67" s="24">
        <v>3267</v>
      </c>
      <c r="M67" s="25">
        <v>26.68</v>
      </c>
      <c r="N67" s="25">
        <f t="shared" si="20"/>
        <v>8716.3559999999998</v>
      </c>
      <c r="O67" s="24">
        <v>2886</v>
      </c>
      <c r="P67" s="24">
        <v>2857</v>
      </c>
      <c r="Q67" s="25">
        <v>27.57</v>
      </c>
      <c r="R67" s="25">
        <f t="shared" si="21"/>
        <v>7876.7490000000007</v>
      </c>
      <c r="S67" s="24">
        <v>2989</v>
      </c>
      <c r="T67" s="24">
        <v>2915</v>
      </c>
      <c r="U67" s="25">
        <v>27.65</v>
      </c>
      <c r="V67" s="25">
        <f t="shared" si="22"/>
        <v>8059.9750000000004</v>
      </c>
      <c r="Y67" s="57">
        <f t="shared" si="13"/>
        <v>103775.12</v>
      </c>
      <c r="Z67" s="57">
        <f t="shared" si="14"/>
        <v>91085.51999999999</v>
      </c>
      <c r="AA67" s="57">
        <f t="shared" si="15"/>
        <v>87163.56</v>
      </c>
      <c r="AB67" s="57">
        <f t="shared" si="16"/>
        <v>78767.490000000005</v>
      </c>
      <c r="AC67" s="57">
        <f t="shared" si="17"/>
        <v>80599.75</v>
      </c>
    </row>
    <row r="68" spans="1:32" ht="14.1" customHeight="1" x14ac:dyDescent="0.3">
      <c r="A68" s="22">
        <v>22</v>
      </c>
      <c r="B68" s="26" t="s">
        <v>34</v>
      </c>
      <c r="C68" s="24">
        <v>7631</v>
      </c>
      <c r="D68" s="24">
        <v>8281</v>
      </c>
      <c r="E68" s="25">
        <v>26.47</v>
      </c>
      <c r="F68" s="25">
        <f t="shared" si="18"/>
        <v>21919.806999999997</v>
      </c>
      <c r="G68" s="24">
        <v>7497</v>
      </c>
      <c r="H68" s="24">
        <v>7808</v>
      </c>
      <c r="I68" s="25">
        <v>26.67</v>
      </c>
      <c r="J68" s="25">
        <f t="shared" si="19"/>
        <v>20823.936000000002</v>
      </c>
      <c r="K68" s="24">
        <v>7203</v>
      </c>
      <c r="L68" s="24">
        <v>7380</v>
      </c>
      <c r="M68" s="25">
        <v>26.67</v>
      </c>
      <c r="N68" s="25">
        <f t="shared" si="20"/>
        <v>19682.46</v>
      </c>
      <c r="O68" s="24">
        <v>7330</v>
      </c>
      <c r="P68" s="24">
        <v>6322</v>
      </c>
      <c r="Q68" s="25">
        <v>27.56</v>
      </c>
      <c r="R68" s="25">
        <f t="shared" si="21"/>
        <v>17423.431999999997</v>
      </c>
      <c r="S68" s="24">
        <v>6951</v>
      </c>
      <c r="T68" s="24">
        <v>6920</v>
      </c>
      <c r="U68" s="25">
        <v>28.56</v>
      </c>
      <c r="V68" s="25">
        <f t="shared" si="22"/>
        <v>19763.519999999997</v>
      </c>
      <c r="Y68" s="57">
        <f t="shared" si="13"/>
        <v>219198.06999999998</v>
      </c>
      <c r="Z68" s="57">
        <f t="shared" si="14"/>
        <v>208239.36000000002</v>
      </c>
      <c r="AA68" s="57">
        <f t="shared" si="15"/>
        <v>196824.59999999998</v>
      </c>
      <c r="AB68" s="57">
        <f t="shared" si="16"/>
        <v>174234.31999999998</v>
      </c>
      <c r="AC68" s="57">
        <f t="shared" si="17"/>
        <v>197635.19999999995</v>
      </c>
    </row>
    <row r="69" spans="1:32" ht="14.1" customHeight="1" x14ac:dyDescent="0.3">
      <c r="A69" s="22">
        <v>23</v>
      </c>
      <c r="B69" s="26" t="s">
        <v>35</v>
      </c>
      <c r="C69" s="24">
        <v>3105</v>
      </c>
      <c r="D69" s="24">
        <v>3279</v>
      </c>
      <c r="E69" s="25">
        <v>26.08</v>
      </c>
      <c r="F69" s="25">
        <f t="shared" si="18"/>
        <v>8551.6319999999996</v>
      </c>
      <c r="G69" s="24">
        <v>2627</v>
      </c>
      <c r="H69" s="24">
        <v>2986</v>
      </c>
      <c r="I69" s="25">
        <v>26.28</v>
      </c>
      <c r="J69" s="25">
        <f t="shared" si="19"/>
        <v>7847.2080000000005</v>
      </c>
      <c r="K69" s="24">
        <v>2299</v>
      </c>
      <c r="L69" s="24">
        <v>2753</v>
      </c>
      <c r="M69" s="25">
        <v>26.28</v>
      </c>
      <c r="N69" s="25">
        <f t="shared" si="20"/>
        <v>7234.884</v>
      </c>
      <c r="O69" s="24">
        <v>4236</v>
      </c>
      <c r="P69" s="24">
        <v>3185</v>
      </c>
      <c r="Q69" s="25">
        <v>27.16</v>
      </c>
      <c r="R69" s="25">
        <f t="shared" si="21"/>
        <v>8650.4600000000009</v>
      </c>
      <c r="S69" s="24">
        <v>2555</v>
      </c>
      <c r="T69" s="24">
        <v>3008</v>
      </c>
      <c r="U69" s="25">
        <v>27.21</v>
      </c>
      <c r="V69" s="25">
        <f t="shared" si="22"/>
        <v>8184.7680000000009</v>
      </c>
      <c r="Y69" s="57">
        <f t="shared" si="13"/>
        <v>85516.319999999992</v>
      </c>
      <c r="Z69" s="57">
        <f t="shared" si="14"/>
        <v>78472.08</v>
      </c>
      <c r="AA69" s="57">
        <f t="shared" si="15"/>
        <v>72348.84</v>
      </c>
      <c r="AB69" s="57">
        <f t="shared" si="16"/>
        <v>86504.6</v>
      </c>
      <c r="AC69" s="57">
        <f t="shared" si="17"/>
        <v>81847.680000000008</v>
      </c>
    </row>
    <row r="70" spans="1:32" ht="14.1" customHeight="1" x14ac:dyDescent="0.3">
      <c r="A70" s="22">
        <v>24</v>
      </c>
      <c r="B70" s="26" t="s">
        <v>36</v>
      </c>
      <c r="C70" s="24">
        <v>5718</v>
      </c>
      <c r="D70" s="24">
        <v>5773</v>
      </c>
      <c r="E70" s="25">
        <v>26.07</v>
      </c>
      <c r="F70" s="25">
        <f t="shared" si="18"/>
        <v>15050.211000000001</v>
      </c>
      <c r="G70" s="24">
        <v>6368</v>
      </c>
      <c r="H70" s="24">
        <v>6089</v>
      </c>
      <c r="I70" s="25">
        <v>26.26</v>
      </c>
      <c r="J70" s="25">
        <f t="shared" si="19"/>
        <v>15989.714000000002</v>
      </c>
      <c r="K70" s="24">
        <v>1772</v>
      </c>
      <c r="L70" s="24">
        <v>6477</v>
      </c>
      <c r="M70" s="25">
        <v>26.26</v>
      </c>
      <c r="N70" s="25">
        <f t="shared" si="20"/>
        <v>17008.602000000003</v>
      </c>
      <c r="O70" s="24">
        <v>9295</v>
      </c>
      <c r="P70" s="24">
        <v>4822</v>
      </c>
      <c r="Q70" s="25">
        <v>27.13</v>
      </c>
      <c r="R70" s="25">
        <f t="shared" si="21"/>
        <v>13082.085999999999</v>
      </c>
      <c r="S70" s="24">
        <v>5170</v>
      </c>
      <c r="T70" s="24">
        <v>4962</v>
      </c>
      <c r="U70" s="25">
        <v>28.24</v>
      </c>
      <c r="V70" s="25">
        <f t="shared" si="22"/>
        <v>14012.688</v>
      </c>
      <c r="Y70" s="57">
        <f t="shared" si="13"/>
        <v>150502.11000000002</v>
      </c>
      <c r="Z70" s="57">
        <f t="shared" si="14"/>
        <v>159897.14000000001</v>
      </c>
      <c r="AA70" s="57">
        <f t="shared" si="15"/>
        <v>170086.02000000002</v>
      </c>
      <c r="AB70" s="57">
        <f t="shared" si="16"/>
        <v>130820.85999999999</v>
      </c>
      <c r="AC70" s="57">
        <f t="shared" si="17"/>
        <v>140126.88</v>
      </c>
    </row>
    <row r="71" spans="1:32" ht="14.1" customHeight="1" x14ac:dyDescent="0.3">
      <c r="A71" s="22">
        <v>25</v>
      </c>
      <c r="B71" s="26" t="s">
        <v>37</v>
      </c>
      <c r="C71" s="24">
        <v>11484</v>
      </c>
      <c r="D71" s="24">
        <v>11704</v>
      </c>
      <c r="E71" s="25">
        <v>27.34</v>
      </c>
      <c r="F71" s="25">
        <f t="shared" si="18"/>
        <v>31998.735999999997</v>
      </c>
      <c r="G71" s="24">
        <v>8651</v>
      </c>
      <c r="H71" s="24">
        <v>8869</v>
      </c>
      <c r="I71" s="25">
        <v>27.54</v>
      </c>
      <c r="J71" s="25">
        <f t="shared" si="19"/>
        <v>24425.225999999999</v>
      </c>
      <c r="K71" s="24">
        <v>7293</v>
      </c>
      <c r="L71" s="24">
        <v>12724</v>
      </c>
      <c r="M71" s="25">
        <v>26.75</v>
      </c>
      <c r="N71" s="25">
        <f t="shared" si="20"/>
        <v>34036.699999999997</v>
      </c>
      <c r="O71" s="24">
        <v>13653</v>
      </c>
      <c r="P71" s="24">
        <v>8918</v>
      </c>
      <c r="Q71" s="25">
        <v>28.45</v>
      </c>
      <c r="R71" s="25">
        <f t="shared" si="21"/>
        <v>25371.71</v>
      </c>
      <c r="S71" s="24">
        <v>10164</v>
      </c>
      <c r="T71" s="24">
        <v>8672</v>
      </c>
      <c r="U71" s="25">
        <v>28.51</v>
      </c>
      <c r="V71" s="25">
        <f t="shared" si="22"/>
        <v>24723.871999999999</v>
      </c>
      <c r="Y71" s="57">
        <f t="shared" si="13"/>
        <v>319987.36</v>
      </c>
      <c r="Z71" s="57">
        <f t="shared" si="14"/>
        <v>244252.25999999998</v>
      </c>
      <c r="AA71" s="57">
        <f t="shared" si="15"/>
        <v>340367</v>
      </c>
      <c r="AB71" s="57">
        <f t="shared" si="16"/>
        <v>253717.09999999998</v>
      </c>
      <c r="AC71" s="57">
        <f t="shared" si="17"/>
        <v>247238.72</v>
      </c>
    </row>
    <row r="72" spans="1:32" ht="14.1" customHeight="1" x14ac:dyDescent="0.3">
      <c r="A72" s="22">
        <v>26</v>
      </c>
      <c r="B72" s="26" t="s">
        <v>38</v>
      </c>
      <c r="C72" s="24">
        <v>11667</v>
      </c>
      <c r="D72" s="24">
        <v>11732</v>
      </c>
      <c r="E72" s="25">
        <v>27.33</v>
      </c>
      <c r="F72" s="25">
        <f t="shared" si="18"/>
        <v>32063.556</v>
      </c>
      <c r="G72" s="24">
        <v>9262</v>
      </c>
      <c r="H72" s="24">
        <v>9865</v>
      </c>
      <c r="I72" s="25">
        <v>27.53</v>
      </c>
      <c r="J72" s="25">
        <f t="shared" si="19"/>
        <v>27158.345000000001</v>
      </c>
      <c r="K72" s="24">
        <v>9455</v>
      </c>
      <c r="L72" s="24">
        <v>15547</v>
      </c>
      <c r="M72" s="25">
        <v>26.83</v>
      </c>
      <c r="N72" s="25">
        <f t="shared" si="20"/>
        <v>41712.600999999995</v>
      </c>
      <c r="O72" s="24">
        <v>16560</v>
      </c>
      <c r="P72" s="24">
        <v>9529</v>
      </c>
      <c r="Q72" s="25">
        <v>28.44</v>
      </c>
      <c r="R72" s="25">
        <f t="shared" si="21"/>
        <v>27100.476000000002</v>
      </c>
      <c r="S72" s="24">
        <v>9854</v>
      </c>
      <c r="T72" s="24">
        <v>9484</v>
      </c>
      <c r="U72" s="25">
        <v>28.63</v>
      </c>
      <c r="V72" s="25">
        <f t="shared" si="22"/>
        <v>27152.691999999999</v>
      </c>
      <c r="Y72" s="57">
        <f t="shared" si="13"/>
        <v>320635.56</v>
      </c>
      <c r="Z72" s="57">
        <f t="shared" si="14"/>
        <v>271583.45</v>
      </c>
      <c r="AA72" s="57">
        <f t="shared" si="15"/>
        <v>417126.00999999995</v>
      </c>
      <c r="AB72" s="57">
        <f t="shared" si="16"/>
        <v>271004.76</v>
      </c>
      <c r="AC72" s="57">
        <f t="shared" si="17"/>
        <v>271526.92</v>
      </c>
    </row>
    <row r="73" spans="1:32" ht="14.1" customHeight="1" x14ac:dyDescent="0.3">
      <c r="A73" s="27">
        <v>27</v>
      </c>
      <c r="B73" s="28" t="s">
        <v>39</v>
      </c>
      <c r="C73" s="29">
        <v>3136</v>
      </c>
      <c r="D73" s="29">
        <v>3227</v>
      </c>
      <c r="E73" s="30">
        <v>26.51</v>
      </c>
      <c r="F73" s="25">
        <f t="shared" si="18"/>
        <v>8554.777</v>
      </c>
      <c r="G73" s="29">
        <v>2364</v>
      </c>
      <c r="H73" s="29">
        <v>2820</v>
      </c>
      <c r="I73" s="30">
        <v>26.68</v>
      </c>
      <c r="J73" s="25">
        <f t="shared" si="19"/>
        <v>7523.76</v>
      </c>
      <c r="K73" s="29">
        <v>2264</v>
      </c>
      <c r="L73" s="29">
        <v>3463</v>
      </c>
      <c r="M73" s="30">
        <v>26.68</v>
      </c>
      <c r="N73" s="25">
        <f t="shared" si="20"/>
        <v>9239.2839999999997</v>
      </c>
      <c r="O73" s="29">
        <v>3799</v>
      </c>
      <c r="P73" s="29">
        <v>2289</v>
      </c>
      <c r="Q73" s="30">
        <v>27.57</v>
      </c>
      <c r="R73" s="25">
        <f t="shared" si="21"/>
        <v>6310.7730000000001</v>
      </c>
      <c r="S73" s="29">
        <v>3200</v>
      </c>
      <c r="T73" s="29">
        <v>2825</v>
      </c>
      <c r="U73" s="30">
        <v>27.57</v>
      </c>
      <c r="V73" s="25">
        <f t="shared" si="22"/>
        <v>7788.5249999999996</v>
      </c>
      <c r="Y73" s="57">
        <f t="shared" si="13"/>
        <v>85547.77</v>
      </c>
      <c r="Z73" s="57">
        <f t="shared" si="14"/>
        <v>75237.600000000006</v>
      </c>
      <c r="AA73" s="57">
        <f t="shared" si="15"/>
        <v>92392.84</v>
      </c>
      <c r="AB73" s="57">
        <f t="shared" si="16"/>
        <v>63107.73</v>
      </c>
      <c r="AC73" s="57">
        <f t="shared" si="17"/>
        <v>77885.25</v>
      </c>
    </row>
    <row r="74" spans="1:32" s="12" customFormat="1" ht="14.1" customHeight="1" x14ac:dyDescent="0.3">
      <c r="A74" s="112" t="s">
        <v>40</v>
      </c>
      <c r="B74" s="113"/>
      <c r="C74" s="32">
        <f>SUM(C47:C73)</f>
        <v>141998</v>
      </c>
      <c r="D74" s="32">
        <f>SUM(D47:D73)</f>
        <v>143215.1</v>
      </c>
      <c r="E74" s="33">
        <f>+F74/D74*10</f>
        <v>28.841485611503252</v>
      </c>
      <c r="F74" s="34">
        <f>SUM(F47:F73)</f>
        <v>413053.62459999992</v>
      </c>
      <c r="G74" s="32">
        <f>SUM(G47:G73)</f>
        <v>133862.9</v>
      </c>
      <c r="H74" s="32">
        <f>SUM(H47:H73)</f>
        <v>139183.9</v>
      </c>
      <c r="I74" s="33">
        <f>+J74/H74*10</f>
        <v>29.203300302693055</v>
      </c>
      <c r="J74" s="34">
        <f>SUM(J47:J73)</f>
        <v>406462.92290000001</v>
      </c>
      <c r="K74" s="32">
        <f>SUM(K47:K73)</f>
        <v>103381.90000000001</v>
      </c>
      <c r="L74" s="32">
        <f>SUM(L47:L73)</f>
        <v>145490</v>
      </c>
      <c r="M74" s="33">
        <f>+N74/L74*10</f>
        <v>29.773687167502928</v>
      </c>
      <c r="N74" s="34">
        <f>SUM(N47:N73)</f>
        <v>433177.3746000001</v>
      </c>
      <c r="O74" s="32">
        <f>SUM(O47:O73)</f>
        <v>166421.5</v>
      </c>
      <c r="P74" s="32">
        <f>SUM(P47:P73)</f>
        <v>118850.9</v>
      </c>
      <c r="Q74" s="33">
        <f>SUM(Q47:Q73)/27</f>
        <v>30.038148148148153</v>
      </c>
      <c r="R74" s="34">
        <f>SUM(R47:R73)</f>
        <v>361737.65750000003</v>
      </c>
      <c r="S74" s="32">
        <f>SUM(S47:S73)</f>
        <v>127872</v>
      </c>
      <c r="T74" s="32">
        <f>SUM(T47:T73)</f>
        <v>121869</v>
      </c>
      <c r="U74" s="33">
        <f>+V74/T74*10</f>
        <v>31.024459542623642</v>
      </c>
      <c r="V74" s="34">
        <f>SUM(V47:V73)</f>
        <v>378091.98600000003</v>
      </c>
      <c r="Y74" s="59">
        <f>SUM(Y47:Y73)</f>
        <v>4130536.2459999998</v>
      </c>
      <c r="Z74" s="59">
        <f t="shared" ref="Z74:AC74" si="23">SUM(Z47:Z73)</f>
        <v>4064629.2290000003</v>
      </c>
      <c r="AA74" s="59">
        <f t="shared" si="23"/>
        <v>4331773.7460000003</v>
      </c>
      <c r="AB74" s="59">
        <f t="shared" si="23"/>
        <v>3617376.5749999997</v>
      </c>
      <c r="AC74" s="59">
        <f t="shared" si="23"/>
        <v>3780919.8600000003</v>
      </c>
      <c r="AF74" s="59"/>
    </row>
    <row r="75" spans="1:32" x14ac:dyDescent="0.3">
      <c r="I75" s="38"/>
    </row>
    <row r="76" spans="1:32" x14ac:dyDescent="0.3">
      <c r="I76" s="38"/>
    </row>
    <row r="77" spans="1:32" x14ac:dyDescent="0.3">
      <c r="I77" s="38"/>
    </row>
    <row r="78" spans="1:32" x14ac:dyDescent="0.3">
      <c r="I78" s="38"/>
    </row>
    <row r="79" spans="1:32" x14ac:dyDescent="0.3">
      <c r="A79" s="1"/>
      <c r="B79" s="2"/>
      <c r="C79" s="3"/>
      <c r="D79" s="3"/>
      <c r="E79" s="1"/>
      <c r="F79" s="4"/>
      <c r="G79" s="3"/>
      <c r="H79" s="3"/>
      <c r="I79" s="1"/>
      <c r="J79" s="4"/>
      <c r="K79" s="3"/>
      <c r="L79" s="3"/>
      <c r="M79" s="1"/>
      <c r="N79" s="4"/>
      <c r="O79" s="3"/>
      <c r="P79" s="3"/>
      <c r="Q79" s="1"/>
      <c r="R79" s="4"/>
      <c r="S79" s="3"/>
      <c r="T79" s="3"/>
      <c r="U79" s="1"/>
      <c r="V79" s="4"/>
    </row>
    <row r="80" spans="1:32" x14ac:dyDescent="0.3">
      <c r="A80" s="1"/>
      <c r="B80" s="2"/>
      <c r="C80" s="3"/>
      <c r="D80" s="3"/>
      <c r="E80" s="1"/>
      <c r="F80" s="4"/>
      <c r="G80" s="3"/>
      <c r="H80" s="3"/>
      <c r="I80" s="1"/>
      <c r="J80" s="4"/>
      <c r="K80" s="3"/>
      <c r="L80" s="3"/>
      <c r="M80" s="1"/>
      <c r="N80" s="4"/>
      <c r="O80" s="3"/>
      <c r="P80" s="3"/>
      <c r="Q80" s="1"/>
      <c r="R80" s="4"/>
      <c r="S80" s="3"/>
      <c r="T80" s="3"/>
      <c r="U80" s="1"/>
      <c r="V80" s="4"/>
    </row>
    <row r="81" spans="1:34" x14ac:dyDescent="0.3">
      <c r="A81" s="39"/>
      <c r="B81" s="40"/>
      <c r="C81" s="41"/>
      <c r="D81" s="41"/>
      <c r="E81" s="39"/>
      <c r="F81" s="42"/>
      <c r="G81" s="41"/>
      <c r="H81" s="41"/>
      <c r="I81" s="39"/>
      <c r="J81" s="42"/>
      <c r="K81" s="41"/>
      <c r="L81" s="41"/>
      <c r="M81" s="39"/>
      <c r="N81" s="42"/>
      <c r="O81" s="41"/>
      <c r="P81" s="41"/>
      <c r="Q81" s="39"/>
      <c r="R81" s="42"/>
      <c r="S81" s="41"/>
      <c r="T81" s="41"/>
      <c r="U81" s="39"/>
      <c r="V81" s="42"/>
    </row>
    <row r="82" spans="1:34" x14ac:dyDescent="0.3">
      <c r="A82" s="6"/>
      <c r="B82" s="7"/>
      <c r="C82" s="8"/>
      <c r="D82" s="8"/>
      <c r="E82" s="9"/>
      <c r="F82" s="10"/>
      <c r="G82" s="8"/>
      <c r="H82" s="8"/>
      <c r="I82" s="44"/>
      <c r="J82" s="45"/>
      <c r="K82" s="8"/>
      <c r="L82" s="8"/>
      <c r="M82" s="9"/>
      <c r="N82" s="10"/>
      <c r="O82" s="8"/>
      <c r="P82" s="8"/>
      <c r="Q82" s="9"/>
      <c r="R82" s="10"/>
      <c r="S82" s="8"/>
      <c r="T82" s="8"/>
      <c r="U82" s="9"/>
      <c r="V82" s="10"/>
    </row>
    <row r="83" spans="1:34" ht="14.1" customHeight="1" x14ac:dyDescent="0.3">
      <c r="A83" s="114" t="s">
        <v>3</v>
      </c>
      <c r="B83" s="117" t="s">
        <v>4</v>
      </c>
      <c r="C83" s="111">
        <v>2017</v>
      </c>
      <c r="D83" s="111"/>
      <c r="E83" s="111"/>
      <c r="F83" s="111"/>
      <c r="G83" s="111">
        <v>2018</v>
      </c>
      <c r="H83" s="111"/>
      <c r="I83" s="111"/>
      <c r="J83" s="111"/>
      <c r="K83" s="111">
        <v>2019</v>
      </c>
      <c r="L83" s="111"/>
      <c r="M83" s="111"/>
      <c r="N83" s="111"/>
      <c r="O83" s="111">
        <v>2020</v>
      </c>
      <c r="P83" s="111"/>
      <c r="Q83" s="111"/>
      <c r="R83" s="111"/>
      <c r="S83" s="111" t="s">
        <v>5</v>
      </c>
      <c r="T83" s="111"/>
      <c r="U83" s="111"/>
      <c r="V83" s="111"/>
    </row>
    <row r="84" spans="1:34" ht="14.1" customHeight="1" x14ac:dyDescent="0.3">
      <c r="A84" s="115"/>
      <c r="B84" s="118"/>
      <c r="C84" s="13" t="s">
        <v>6</v>
      </c>
      <c r="D84" s="13" t="s">
        <v>7</v>
      </c>
      <c r="E84" s="17" t="s">
        <v>8</v>
      </c>
      <c r="F84" s="15" t="s">
        <v>46</v>
      </c>
      <c r="G84" s="13" t="s">
        <v>6</v>
      </c>
      <c r="H84" s="13" t="s">
        <v>7</v>
      </c>
      <c r="I84" s="17" t="s">
        <v>8</v>
      </c>
      <c r="J84" s="15" t="s">
        <v>46</v>
      </c>
      <c r="K84" s="13" t="s">
        <v>6</v>
      </c>
      <c r="L84" s="13" t="s">
        <v>7</v>
      </c>
      <c r="M84" s="17" t="s">
        <v>8</v>
      </c>
      <c r="N84" s="15" t="s">
        <v>46</v>
      </c>
      <c r="O84" s="13" t="s">
        <v>6</v>
      </c>
      <c r="P84" s="13" t="s">
        <v>7</v>
      </c>
      <c r="Q84" s="17" t="s">
        <v>8</v>
      </c>
      <c r="R84" s="15" t="s">
        <v>46</v>
      </c>
      <c r="S84" s="13" t="s">
        <v>6</v>
      </c>
      <c r="T84" s="13" t="s">
        <v>7</v>
      </c>
      <c r="U84" s="17" t="s">
        <v>8</v>
      </c>
      <c r="V84" s="15" t="s">
        <v>46</v>
      </c>
    </row>
    <row r="85" spans="1:34" ht="14.1" customHeight="1" x14ac:dyDescent="0.3">
      <c r="A85" s="116"/>
      <c r="B85" s="118"/>
      <c r="C85" s="13" t="s">
        <v>10</v>
      </c>
      <c r="D85" s="13" t="s">
        <v>10</v>
      </c>
      <c r="E85" s="17" t="s">
        <v>11</v>
      </c>
      <c r="F85" s="15" t="s">
        <v>12</v>
      </c>
      <c r="G85" s="13" t="s">
        <v>10</v>
      </c>
      <c r="H85" s="13" t="s">
        <v>10</v>
      </c>
      <c r="I85" s="17" t="s">
        <v>11</v>
      </c>
      <c r="J85" s="15" t="s">
        <v>12</v>
      </c>
      <c r="K85" s="13" t="s">
        <v>10</v>
      </c>
      <c r="L85" s="13" t="s">
        <v>10</v>
      </c>
      <c r="M85" s="17" t="s">
        <v>11</v>
      </c>
      <c r="N85" s="15" t="s">
        <v>12</v>
      </c>
      <c r="O85" s="13" t="s">
        <v>10</v>
      </c>
      <c r="P85" s="13" t="s">
        <v>10</v>
      </c>
      <c r="Q85" s="17" t="s">
        <v>11</v>
      </c>
      <c r="R85" s="15" t="s">
        <v>12</v>
      </c>
      <c r="S85" s="13" t="s">
        <v>10</v>
      </c>
      <c r="T85" s="13" t="s">
        <v>10</v>
      </c>
      <c r="U85" s="17" t="s">
        <v>11</v>
      </c>
      <c r="V85" s="15" t="s">
        <v>12</v>
      </c>
      <c r="Y85" s="110">
        <v>2017</v>
      </c>
      <c r="Z85" s="110">
        <v>2018</v>
      </c>
      <c r="AA85" s="110">
        <v>2019</v>
      </c>
      <c r="AB85" s="110">
        <v>2020</v>
      </c>
      <c r="AC85" s="110">
        <v>2021</v>
      </c>
    </row>
    <row r="86" spans="1:34" ht="14.1" customHeight="1" x14ac:dyDescent="0.3">
      <c r="A86" s="18">
        <v>1</v>
      </c>
      <c r="B86" s="19" t="s">
        <v>13</v>
      </c>
      <c r="C86" s="20">
        <v>171</v>
      </c>
      <c r="D86" s="20">
        <v>171</v>
      </c>
      <c r="E86" s="21">
        <v>13.53</v>
      </c>
      <c r="F86" s="21">
        <f>+E86*D86/10</f>
        <v>231.363</v>
      </c>
      <c r="G86" s="20">
        <v>1500</v>
      </c>
      <c r="H86" s="20">
        <v>1500</v>
      </c>
      <c r="I86" s="21">
        <v>13.45</v>
      </c>
      <c r="J86" s="21">
        <f>+I86*H86/10</f>
        <v>2017.5</v>
      </c>
      <c r="K86" s="20">
        <v>116</v>
      </c>
      <c r="L86" s="20">
        <v>116</v>
      </c>
      <c r="M86" s="21">
        <v>13.48</v>
      </c>
      <c r="N86" s="21">
        <f>+M86*L86/10</f>
        <v>156.36799999999999</v>
      </c>
      <c r="O86" s="20">
        <v>14</v>
      </c>
      <c r="P86" s="20">
        <v>14</v>
      </c>
      <c r="Q86" s="21">
        <v>13.48</v>
      </c>
      <c r="R86" s="21">
        <f>+Q86*P86/10</f>
        <v>18.872</v>
      </c>
      <c r="S86" s="20">
        <v>0</v>
      </c>
      <c r="T86" s="20">
        <v>0</v>
      </c>
      <c r="U86" s="21">
        <v>0</v>
      </c>
      <c r="V86" s="21">
        <f>+U86*T86/10</f>
        <v>0</v>
      </c>
      <c r="Y86" s="57">
        <f>+F86+F124+F162+F200</f>
        <v>3381.779</v>
      </c>
      <c r="Z86" s="57">
        <f>+J86+J124+J162+J200</f>
        <v>2111.34</v>
      </c>
      <c r="AA86" s="57">
        <f>+N86+N124+N162+N200</f>
        <v>4147.3779999999997</v>
      </c>
      <c r="AB86" s="57">
        <f>+R86+R124+R162+R200</f>
        <v>5189.415</v>
      </c>
      <c r="AC86" s="57">
        <f>+V86+V124+V162+V200</f>
        <v>2409.1059999999998</v>
      </c>
      <c r="AD86" s="5">
        <f>+Y86*10</f>
        <v>33817.79</v>
      </c>
      <c r="AE86" s="5">
        <f t="shared" ref="AE86:AH86" si="24">+Z86*10</f>
        <v>21113.4</v>
      </c>
      <c r="AF86" s="5">
        <f t="shared" si="24"/>
        <v>41473.78</v>
      </c>
      <c r="AG86" s="5">
        <f t="shared" si="24"/>
        <v>51894.15</v>
      </c>
      <c r="AH86" s="5">
        <f t="shared" si="24"/>
        <v>24091.059999999998</v>
      </c>
    </row>
    <row r="87" spans="1:34" ht="14.1" customHeight="1" x14ac:dyDescent="0.3">
      <c r="A87" s="22">
        <v>2</v>
      </c>
      <c r="B87" s="23" t="s">
        <v>14</v>
      </c>
      <c r="C87" s="24">
        <v>299</v>
      </c>
      <c r="D87" s="24">
        <v>299</v>
      </c>
      <c r="E87" s="25">
        <v>14.39</v>
      </c>
      <c r="F87" s="25">
        <f>+E87*D87/10</f>
        <v>430.26100000000008</v>
      </c>
      <c r="G87" s="24">
        <v>830</v>
      </c>
      <c r="H87" s="24">
        <v>830</v>
      </c>
      <c r="I87" s="25">
        <v>14.3</v>
      </c>
      <c r="J87" s="25">
        <f>+I87*H87/10</f>
        <v>1186.9000000000001</v>
      </c>
      <c r="K87" s="24">
        <v>287</v>
      </c>
      <c r="L87" s="24">
        <v>287</v>
      </c>
      <c r="M87" s="25">
        <v>14.32</v>
      </c>
      <c r="N87" s="25">
        <f>+M87*L87/10</f>
        <v>410.98400000000004</v>
      </c>
      <c r="O87" s="24">
        <v>23</v>
      </c>
      <c r="P87" s="24">
        <v>23</v>
      </c>
      <c r="Q87" s="25">
        <v>14.32</v>
      </c>
      <c r="R87" s="25">
        <f>+Q87*P87/10</f>
        <v>32.936</v>
      </c>
      <c r="S87" s="24">
        <v>0</v>
      </c>
      <c r="T87" s="24">
        <v>0</v>
      </c>
      <c r="U87" s="25">
        <v>0</v>
      </c>
      <c r="V87" s="25">
        <f>+U87*T87/10</f>
        <v>0</v>
      </c>
      <c r="Y87" s="57">
        <f t="shared" ref="Y87:Y112" si="25">+F87+F125+F163+F201</f>
        <v>672.02100000000007</v>
      </c>
      <c r="Z87" s="57">
        <f t="shared" ref="Z87:Z112" si="26">+J87+J125+J163+J201</f>
        <v>1507.874</v>
      </c>
      <c r="AA87" s="57">
        <f t="shared" ref="AA87:AA112" si="27">+N87+N125+N163+N201</f>
        <v>3821.4249999999997</v>
      </c>
      <c r="AB87" s="57">
        <f t="shared" ref="AB87:AB112" si="28">+R87+R125+R163+R201</f>
        <v>2234.6750000000002</v>
      </c>
      <c r="AC87" s="57">
        <f t="shared" ref="AC87:AC112" si="29">+V87+V125+V163+V201</f>
        <v>4449.076</v>
      </c>
      <c r="AD87" s="5">
        <f t="shared" ref="AD87:AD112" si="30">+Y87*10</f>
        <v>6720.2100000000009</v>
      </c>
      <c r="AE87" s="5">
        <f t="shared" ref="AE87:AE112" si="31">+Z87*10</f>
        <v>15078.74</v>
      </c>
      <c r="AF87" s="5">
        <f t="shared" ref="AF87:AF112" si="32">+AA87*10</f>
        <v>38214.25</v>
      </c>
      <c r="AG87" s="5">
        <f t="shared" ref="AG87:AG112" si="33">+AB87*10</f>
        <v>22346.75</v>
      </c>
      <c r="AH87" s="5">
        <f t="shared" ref="AH87:AH112" si="34">+AC87*10</f>
        <v>44490.76</v>
      </c>
    </row>
    <row r="88" spans="1:34" ht="14.1" customHeight="1" x14ac:dyDescent="0.3">
      <c r="A88" s="22">
        <v>3</v>
      </c>
      <c r="B88" s="23" t="s">
        <v>15</v>
      </c>
      <c r="C88" s="24">
        <v>0</v>
      </c>
      <c r="D88" s="24">
        <v>0</v>
      </c>
      <c r="E88" s="25">
        <v>0</v>
      </c>
      <c r="F88" s="25">
        <f t="shared" ref="F88:F112" si="35">+E88*D88/10</f>
        <v>0</v>
      </c>
      <c r="G88" s="24">
        <v>190</v>
      </c>
      <c r="H88" s="24">
        <v>190</v>
      </c>
      <c r="I88" s="25">
        <v>14.01</v>
      </c>
      <c r="J88" s="25">
        <f t="shared" ref="J88:J112" si="36">+I88*H88/10</f>
        <v>266.19</v>
      </c>
      <c r="K88" s="24">
        <v>11</v>
      </c>
      <c r="L88" s="24">
        <v>11</v>
      </c>
      <c r="M88" s="25">
        <v>14.05</v>
      </c>
      <c r="N88" s="25">
        <f t="shared" ref="N88:N104" si="37">+M88*L88/10</f>
        <v>15.455000000000002</v>
      </c>
      <c r="O88" s="24">
        <v>0</v>
      </c>
      <c r="P88" s="24">
        <v>0</v>
      </c>
      <c r="Q88" s="25">
        <v>0</v>
      </c>
      <c r="R88" s="25">
        <f t="shared" ref="R88" si="38">+Q88*P88/10</f>
        <v>0</v>
      </c>
      <c r="S88" s="24">
        <v>0</v>
      </c>
      <c r="T88" s="24">
        <v>0</v>
      </c>
      <c r="U88" s="25">
        <v>0</v>
      </c>
      <c r="V88" s="25">
        <f t="shared" ref="V88" si="39">+U88*T88/10</f>
        <v>0</v>
      </c>
      <c r="Y88" s="57">
        <f t="shared" si="25"/>
        <v>26599.512999999999</v>
      </c>
      <c r="Z88" s="57">
        <f t="shared" si="26"/>
        <v>18511.902999999998</v>
      </c>
      <c r="AA88" s="57">
        <f t="shared" si="27"/>
        <v>2884.779</v>
      </c>
      <c r="AB88" s="57">
        <f t="shared" si="28"/>
        <v>6967.2937999999995</v>
      </c>
      <c r="AC88" s="57">
        <f t="shared" si="29"/>
        <v>40410.125999999997</v>
      </c>
      <c r="AD88" s="5">
        <f t="shared" si="30"/>
        <v>265995.13</v>
      </c>
      <c r="AE88" s="5">
        <f t="shared" si="31"/>
        <v>185119.02999999997</v>
      </c>
      <c r="AF88" s="5">
        <f t="shared" si="32"/>
        <v>28847.79</v>
      </c>
      <c r="AG88" s="5">
        <f t="shared" si="33"/>
        <v>69672.937999999995</v>
      </c>
      <c r="AH88" s="5">
        <f t="shared" si="34"/>
        <v>404101.25999999995</v>
      </c>
    </row>
    <row r="89" spans="1:34" ht="14.1" customHeight="1" x14ac:dyDescent="0.3">
      <c r="A89" s="22">
        <v>4</v>
      </c>
      <c r="B89" s="23" t="s">
        <v>16</v>
      </c>
      <c r="C89" s="24">
        <v>0</v>
      </c>
      <c r="D89" s="24">
        <v>0</v>
      </c>
      <c r="E89" s="25">
        <v>0</v>
      </c>
      <c r="F89" s="25">
        <f t="shared" si="35"/>
        <v>0</v>
      </c>
      <c r="G89" s="24">
        <v>10</v>
      </c>
      <c r="H89" s="24">
        <v>0</v>
      </c>
      <c r="I89" s="48">
        <v>0</v>
      </c>
      <c r="J89" s="25">
        <f t="shared" si="36"/>
        <v>0</v>
      </c>
      <c r="K89" s="24" t="s">
        <v>49</v>
      </c>
      <c r="L89" s="24" t="s">
        <v>49</v>
      </c>
      <c r="M89" s="25">
        <v>0</v>
      </c>
      <c r="N89" s="25">
        <v>0</v>
      </c>
      <c r="O89" s="24">
        <v>0</v>
      </c>
      <c r="P89" s="24">
        <v>0</v>
      </c>
      <c r="Q89" s="25">
        <v>0</v>
      </c>
      <c r="R89" s="25">
        <v>0</v>
      </c>
      <c r="S89" s="24">
        <v>0</v>
      </c>
      <c r="T89" s="24">
        <v>0</v>
      </c>
      <c r="U89" s="25">
        <v>0</v>
      </c>
      <c r="V89" s="25">
        <v>0</v>
      </c>
      <c r="Y89" s="57">
        <f t="shared" si="25"/>
        <v>1079.172</v>
      </c>
      <c r="Z89" s="57">
        <f t="shared" si="26"/>
        <v>528.54399999999998</v>
      </c>
      <c r="AA89" s="57">
        <f t="shared" si="27"/>
        <v>974.01100000000008</v>
      </c>
      <c r="AB89" s="57">
        <f t="shared" si="28"/>
        <v>771.34599999999989</v>
      </c>
      <c r="AC89" s="57">
        <f t="shared" si="29"/>
        <v>1630.0920000000001</v>
      </c>
      <c r="AD89" s="5">
        <f t="shared" si="30"/>
        <v>10791.720000000001</v>
      </c>
      <c r="AE89" s="5">
        <f t="shared" si="31"/>
        <v>5285.44</v>
      </c>
      <c r="AF89" s="5">
        <f t="shared" si="32"/>
        <v>9740.11</v>
      </c>
      <c r="AG89" s="5">
        <f t="shared" si="33"/>
        <v>7713.4599999999991</v>
      </c>
      <c r="AH89" s="5">
        <f t="shared" si="34"/>
        <v>16300.920000000002</v>
      </c>
    </row>
    <row r="90" spans="1:34" ht="14.1" customHeight="1" x14ac:dyDescent="0.3">
      <c r="A90" s="22">
        <v>5</v>
      </c>
      <c r="B90" s="23" t="s">
        <v>17</v>
      </c>
      <c r="C90" s="24">
        <v>0</v>
      </c>
      <c r="D90" s="24">
        <v>0</v>
      </c>
      <c r="E90" s="25">
        <v>0</v>
      </c>
      <c r="F90" s="25">
        <f t="shared" si="35"/>
        <v>0</v>
      </c>
      <c r="G90" s="24">
        <v>50</v>
      </c>
      <c r="H90" s="24">
        <v>50</v>
      </c>
      <c r="I90" s="25">
        <v>13.28</v>
      </c>
      <c r="J90" s="25">
        <f t="shared" si="36"/>
        <v>66.400000000000006</v>
      </c>
      <c r="K90" s="24" t="s">
        <v>49</v>
      </c>
      <c r="L90" s="24" t="s">
        <v>49</v>
      </c>
      <c r="M90" s="25">
        <v>0</v>
      </c>
      <c r="N90" s="25">
        <v>0</v>
      </c>
      <c r="O90" s="24">
        <v>2</v>
      </c>
      <c r="P90" s="24">
        <v>2</v>
      </c>
      <c r="Q90" s="25">
        <v>13.28</v>
      </c>
      <c r="R90" s="25">
        <v>0</v>
      </c>
      <c r="S90" s="24">
        <v>0</v>
      </c>
      <c r="T90" s="24">
        <v>0</v>
      </c>
      <c r="U90" s="25">
        <v>0</v>
      </c>
      <c r="V90" s="25">
        <v>0</v>
      </c>
      <c r="Y90" s="57">
        <f t="shared" si="25"/>
        <v>383.79</v>
      </c>
      <c r="Z90" s="57">
        <f t="shared" si="26"/>
        <v>88.704000000000008</v>
      </c>
      <c r="AA90" s="57">
        <f t="shared" si="27"/>
        <v>4805.5450000000001</v>
      </c>
      <c r="AB90" s="57">
        <f t="shared" si="28"/>
        <v>7279.3769999999986</v>
      </c>
      <c r="AC90" s="57">
        <f t="shared" si="29"/>
        <v>5759.6249999999991</v>
      </c>
      <c r="AD90" s="5">
        <f t="shared" si="30"/>
        <v>3837.9</v>
      </c>
      <c r="AE90" s="5">
        <f t="shared" si="31"/>
        <v>887.04000000000008</v>
      </c>
      <c r="AF90" s="5">
        <f t="shared" si="32"/>
        <v>48055.45</v>
      </c>
      <c r="AG90" s="5">
        <f t="shared" si="33"/>
        <v>72793.76999999999</v>
      </c>
      <c r="AH90" s="5">
        <f t="shared" si="34"/>
        <v>57596.249999999993</v>
      </c>
    </row>
    <row r="91" spans="1:34" ht="14.1" customHeight="1" x14ac:dyDescent="0.3">
      <c r="A91" s="22">
        <v>6</v>
      </c>
      <c r="B91" s="23" t="s">
        <v>18</v>
      </c>
      <c r="C91" s="24">
        <v>0</v>
      </c>
      <c r="D91" s="24">
        <v>0</v>
      </c>
      <c r="E91" s="25">
        <v>0</v>
      </c>
      <c r="F91" s="25">
        <f t="shared" si="35"/>
        <v>0</v>
      </c>
      <c r="G91" s="24">
        <v>25</v>
      </c>
      <c r="H91" s="24">
        <v>0</v>
      </c>
      <c r="I91" s="25">
        <v>0</v>
      </c>
      <c r="J91" s="25">
        <f t="shared" si="36"/>
        <v>0</v>
      </c>
      <c r="K91" s="24" t="s">
        <v>49</v>
      </c>
      <c r="L91" s="24" t="s">
        <v>49</v>
      </c>
      <c r="M91" s="25">
        <v>0</v>
      </c>
      <c r="N91" s="25">
        <v>0</v>
      </c>
      <c r="O91" s="24">
        <v>0</v>
      </c>
      <c r="P91" s="24">
        <v>0</v>
      </c>
      <c r="Q91" s="25">
        <v>0</v>
      </c>
      <c r="R91" s="25">
        <v>0</v>
      </c>
      <c r="S91" s="24">
        <v>0</v>
      </c>
      <c r="T91" s="24">
        <v>0</v>
      </c>
      <c r="U91" s="25">
        <v>0</v>
      </c>
      <c r="V91" s="25">
        <v>0</v>
      </c>
      <c r="Y91" s="57">
        <f t="shared" si="25"/>
        <v>163.33599999999998</v>
      </c>
      <c r="Z91" s="57">
        <f t="shared" si="26"/>
        <v>175.92000000000002</v>
      </c>
      <c r="AA91" s="57">
        <f t="shared" si="27"/>
        <v>168.72500000000002</v>
      </c>
      <c r="AB91" s="57">
        <f t="shared" si="28"/>
        <v>397.46600000000001</v>
      </c>
      <c r="AC91" s="57">
        <f t="shared" si="29"/>
        <v>725.90000000000009</v>
      </c>
      <c r="AD91" s="5">
        <f t="shared" si="30"/>
        <v>1633.36</v>
      </c>
      <c r="AE91" s="5">
        <f t="shared" si="31"/>
        <v>1759.2000000000003</v>
      </c>
      <c r="AF91" s="5">
        <f t="shared" si="32"/>
        <v>1687.2500000000002</v>
      </c>
      <c r="AG91" s="5">
        <f t="shared" si="33"/>
        <v>3974.66</v>
      </c>
      <c r="AH91" s="5">
        <f t="shared" si="34"/>
        <v>7259.0000000000009</v>
      </c>
    </row>
    <row r="92" spans="1:34" ht="14.1" customHeight="1" x14ac:dyDescent="0.3">
      <c r="A92" s="22">
        <v>7</v>
      </c>
      <c r="B92" s="23" t="s">
        <v>19</v>
      </c>
      <c r="C92" s="24">
        <v>19</v>
      </c>
      <c r="D92" s="24">
        <v>19</v>
      </c>
      <c r="E92" s="25">
        <v>13.23</v>
      </c>
      <c r="F92" s="25">
        <f t="shared" si="35"/>
        <v>25.137</v>
      </c>
      <c r="G92" s="24">
        <v>50</v>
      </c>
      <c r="H92" s="24">
        <v>41</v>
      </c>
      <c r="I92" s="25">
        <v>13.37</v>
      </c>
      <c r="J92" s="25">
        <f t="shared" si="36"/>
        <v>54.816999999999993</v>
      </c>
      <c r="K92" s="24">
        <v>53</v>
      </c>
      <c r="L92" s="24">
        <v>53</v>
      </c>
      <c r="M92" s="25">
        <v>13.39</v>
      </c>
      <c r="N92" s="25">
        <f t="shared" si="37"/>
        <v>70.967000000000013</v>
      </c>
      <c r="O92" s="24">
        <v>0</v>
      </c>
      <c r="P92" s="24">
        <v>0</v>
      </c>
      <c r="Q92" s="25">
        <v>0</v>
      </c>
      <c r="R92" s="25">
        <f t="shared" ref="R92" si="40">+Q92*P92/10</f>
        <v>0</v>
      </c>
      <c r="S92" s="24">
        <v>0</v>
      </c>
      <c r="T92" s="24">
        <v>0</v>
      </c>
      <c r="U92" s="25">
        <v>0</v>
      </c>
      <c r="V92" s="25">
        <f t="shared" ref="V92" si="41">+U92*T92/10</f>
        <v>0</v>
      </c>
      <c r="Y92" s="57">
        <f t="shared" si="25"/>
        <v>110.01300000000001</v>
      </c>
      <c r="Z92" s="57">
        <f t="shared" si="26"/>
        <v>171.92199999999997</v>
      </c>
      <c r="AA92" s="57">
        <f t="shared" si="27"/>
        <v>443.83600000000001</v>
      </c>
      <c r="AB92" s="57">
        <f t="shared" si="28"/>
        <v>1448.9852000000001</v>
      </c>
      <c r="AC92" s="57">
        <f t="shared" si="29"/>
        <v>442.11099999999999</v>
      </c>
      <c r="AD92" s="5">
        <f t="shared" si="30"/>
        <v>1100.1300000000001</v>
      </c>
      <c r="AE92" s="5">
        <f t="shared" si="31"/>
        <v>1719.2199999999998</v>
      </c>
      <c r="AF92" s="5">
        <f t="shared" si="32"/>
        <v>4438.3600000000006</v>
      </c>
      <c r="AG92" s="5">
        <f t="shared" si="33"/>
        <v>14489.852000000001</v>
      </c>
      <c r="AH92" s="5">
        <f t="shared" si="34"/>
        <v>4421.1099999999997</v>
      </c>
    </row>
    <row r="93" spans="1:34" ht="14.1" customHeight="1" x14ac:dyDescent="0.3">
      <c r="A93" s="22">
        <v>8</v>
      </c>
      <c r="B93" s="26" t="s">
        <v>20</v>
      </c>
      <c r="C93" s="24">
        <v>0</v>
      </c>
      <c r="D93" s="24">
        <v>0</v>
      </c>
      <c r="E93" s="25">
        <v>0</v>
      </c>
      <c r="F93" s="25">
        <f t="shared" si="35"/>
        <v>0</v>
      </c>
      <c r="G93" s="24">
        <v>100</v>
      </c>
      <c r="H93" s="24">
        <v>100</v>
      </c>
      <c r="I93" s="48">
        <v>13.59</v>
      </c>
      <c r="J93" s="25">
        <f t="shared" si="36"/>
        <v>135.9</v>
      </c>
      <c r="K93" s="24" t="s">
        <v>49</v>
      </c>
      <c r="L93" s="24" t="s">
        <v>49</v>
      </c>
      <c r="M93" s="25">
        <v>0</v>
      </c>
      <c r="N93" s="25">
        <v>0</v>
      </c>
      <c r="O93" s="24">
        <v>10</v>
      </c>
      <c r="P93" s="24">
        <v>10</v>
      </c>
      <c r="Q93" s="25">
        <v>13.59</v>
      </c>
      <c r="R93" s="25">
        <v>0</v>
      </c>
      <c r="S93" s="24">
        <v>0</v>
      </c>
      <c r="T93" s="24">
        <v>0</v>
      </c>
      <c r="U93" s="25">
        <v>0</v>
      </c>
      <c r="V93" s="25">
        <v>0</v>
      </c>
      <c r="Y93" s="57">
        <f t="shared" si="25"/>
        <v>57.507000000000005</v>
      </c>
      <c r="Z93" s="57">
        <f t="shared" si="26"/>
        <v>378.34929999999997</v>
      </c>
      <c r="AA93" s="57">
        <f t="shared" si="27"/>
        <v>301.791</v>
      </c>
      <c r="AB93" s="57">
        <f t="shared" si="28"/>
        <v>1953.9951999999998</v>
      </c>
      <c r="AC93" s="57">
        <f t="shared" si="29"/>
        <v>459.65999999999997</v>
      </c>
      <c r="AD93" s="5">
        <f t="shared" si="30"/>
        <v>575.07000000000005</v>
      </c>
      <c r="AE93" s="5">
        <f t="shared" si="31"/>
        <v>3783.4929999999995</v>
      </c>
      <c r="AF93" s="5">
        <f t="shared" si="32"/>
        <v>3017.91</v>
      </c>
      <c r="AG93" s="5">
        <f t="shared" si="33"/>
        <v>19539.951999999997</v>
      </c>
      <c r="AH93" s="5">
        <f t="shared" si="34"/>
        <v>4596.5999999999995</v>
      </c>
    </row>
    <row r="94" spans="1:34" ht="14.1" customHeight="1" x14ac:dyDescent="0.3">
      <c r="A94" s="22">
        <v>9</v>
      </c>
      <c r="B94" s="26" t="s">
        <v>21</v>
      </c>
      <c r="C94" s="24">
        <v>1011</v>
      </c>
      <c r="D94" s="24">
        <v>1011</v>
      </c>
      <c r="E94" s="25">
        <v>15.8</v>
      </c>
      <c r="F94" s="25">
        <f t="shared" si="35"/>
        <v>1597.38</v>
      </c>
      <c r="G94" s="24">
        <v>1250</v>
      </c>
      <c r="H94" s="24">
        <v>1238</v>
      </c>
      <c r="I94" s="25">
        <v>15.47</v>
      </c>
      <c r="J94" s="25">
        <f t="shared" si="36"/>
        <v>1915.1860000000001</v>
      </c>
      <c r="K94" s="24">
        <v>1040</v>
      </c>
      <c r="L94" s="24">
        <v>1040</v>
      </c>
      <c r="M94" s="25">
        <v>15.48</v>
      </c>
      <c r="N94" s="25">
        <f t="shared" si="37"/>
        <v>1609.92</v>
      </c>
      <c r="O94" s="24">
        <v>46</v>
      </c>
      <c r="P94" s="24">
        <v>46</v>
      </c>
      <c r="Q94" s="25">
        <v>15.48</v>
      </c>
      <c r="R94" s="25">
        <f t="shared" ref="R94:R99" si="42">+Q94*P94/10</f>
        <v>71.207999999999998</v>
      </c>
      <c r="S94" s="24">
        <v>36</v>
      </c>
      <c r="T94" s="24">
        <v>36</v>
      </c>
      <c r="U94" s="25">
        <v>13.88</v>
      </c>
      <c r="V94" s="25">
        <f t="shared" ref="V94:V99" si="43">+U94*T94/10</f>
        <v>49.968000000000004</v>
      </c>
      <c r="Y94" s="57">
        <f t="shared" si="25"/>
        <v>1998.1580000000001</v>
      </c>
      <c r="Z94" s="57">
        <f t="shared" si="26"/>
        <v>2024.0356000000002</v>
      </c>
      <c r="AA94" s="57">
        <f t="shared" si="27"/>
        <v>2277.2744000000002</v>
      </c>
      <c r="AB94" s="57">
        <f t="shared" si="28"/>
        <v>5050.5379999999996</v>
      </c>
      <c r="AC94" s="57">
        <f t="shared" si="29"/>
        <v>3721.7849999999999</v>
      </c>
      <c r="AD94" s="5">
        <f t="shared" si="30"/>
        <v>19981.580000000002</v>
      </c>
      <c r="AE94" s="5">
        <f t="shared" si="31"/>
        <v>20240.356</v>
      </c>
      <c r="AF94" s="5">
        <f t="shared" si="32"/>
        <v>22772.744000000002</v>
      </c>
      <c r="AG94" s="5">
        <f t="shared" si="33"/>
        <v>50505.38</v>
      </c>
      <c r="AH94" s="5">
        <f t="shared" si="34"/>
        <v>37217.85</v>
      </c>
    </row>
    <row r="95" spans="1:34" ht="14.1" customHeight="1" x14ac:dyDescent="0.3">
      <c r="A95" s="22">
        <v>10</v>
      </c>
      <c r="B95" s="26" t="s">
        <v>22</v>
      </c>
      <c r="C95" s="24">
        <v>1086</v>
      </c>
      <c r="D95" s="24">
        <v>1086</v>
      </c>
      <c r="E95" s="25">
        <v>15.84</v>
      </c>
      <c r="F95" s="25">
        <f t="shared" si="35"/>
        <v>1720.2240000000002</v>
      </c>
      <c r="G95" s="24">
        <v>2500</v>
      </c>
      <c r="H95" s="24">
        <v>2500</v>
      </c>
      <c r="I95" s="25">
        <v>15.59</v>
      </c>
      <c r="J95" s="25">
        <f t="shared" si="36"/>
        <v>3897.5</v>
      </c>
      <c r="K95" s="24">
        <v>942</v>
      </c>
      <c r="L95" s="24">
        <v>942</v>
      </c>
      <c r="M95" s="25">
        <v>15.61</v>
      </c>
      <c r="N95" s="25">
        <f t="shared" si="37"/>
        <v>1470.462</v>
      </c>
      <c r="O95" s="24">
        <v>33</v>
      </c>
      <c r="P95" s="24">
        <v>33</v>
      </c>
      <c r="Q95" s="25">
        <v>15.61</v>
      </c>
      <c r="R95" s="25">
        <f t="shared" si="42"/>
        <v>51.512999999999998</v>
      </c>
      <c r="S95" s="24">
        <v>3</v>
      </c>
      <c r="T95" s="24">
        <v>3</v>
      </c>
      <c r="U95" s="25">
        <v>13.91</v>
      </c>
      <c r="V95" s="25">
        <f t="shared" si="43"/>
        <v>4.173</v>
      </c>
      <c r="Y95" s="57">
        <f t="shared" si="25"/>
        <v>1938.2060000000001</v>
      </c>
      <c r="Z95" s="57">
        <f t="shared" si="26"/>
        <v>4394.6593000000003</v>
      </c>
      <c r="AA95" s="57">
        <f t="shared" si="27"/>
        <v>4769.9139999999998</v>
      </c>
      <c r="AB95" s="57">
        <f t="shared" si="28"/>
        <v>5640.8950000000004</v>
      </c>
      <c r="AC95" s="57">
        <f t="shared" si="29"/>
        <v>5426.8989999999994</v>
      </c>
      <c r="AD95" s="5">
        <f t="shared" si="30"/>
        <v>19382.060000000001</v>
      </c>
      <c r="AE95" s="5">
        <f t="shared" si="31"/>
        <v>43946.593000000001</v>
      </c>
      <c r="AF95" s="5">
        <f t="shared" si="32"/>
        <v>47699.14</v>
      </c>
      <c r="AG95" s="5">
        <f t="shared" si="33"/>
        <v>56408.950000000004</v>
      </c>
      <c r="AH95" s="5">
        <f t="shared" si="34"/>
        <v>54268.989999999991</v>
      </c>
    </row>
    <row r="96" spans="1:34" ht="14.1" customHeight="1" x14ac:dyDescent="0.3">
      <c r="A96" s="22">
        <v>11</v>
      </c>
      <c r="B96" s="26" t="s">
        <v>23</v>
      </c>
      <c r="C96" s="24">
        <v>807</v>
      </c>
      <c r="D96" s="24">
        <v>807</v>
      </c>
      <c r="E96" s="25">
        <v>15.89</v>
      </c>
      <c r="F96" s="25">
        <f t="shared" si="35"/>
        <v>1282.3229999999999</v>
      </c>
      <c r="G96" s="24">
        <v>1630</v>
      </c>
      <c r="H96" s="24">
        <v>1630</v>
      </c>
      <c r="I96" s="25">
        <v>15.89</v>
      </c>
      <c r="J96" s="25">
        <f t="shared" si="36"/>
        <v>2590.0700000000002</v>
      </c>
      <c r="K96" s="24">
        <v>1063</v>
      </c>
      <c r="L96" s="24">
        <v>1063</v>
      </c>
      <c r="M96" s="25">
        <v>15.91</v>
      </c>
      <c r="N96" s="25">
        <f t="shared" si="37"/>
        <v>1691.2330000000002</v>
      </c>
      <c r="O96" s="24">
        <v>58</v>
      </c>
      <c r="P96" s="24">
        <v>58</v>
      </c>
      <c r="Q96" s="25">
        <v>15.91</v>
      </c>
      <c r="R96" s="25">
        <f t="shared" si="42"/>
        <v>92.277999999999992</v>
      </c>
      <c r="S96" s="24">
        <v>21</v>
      </c>
      <c r="T96" s="24">
        <v>21</v>
      </c>
      <c r="U96" s="25">
        <v>13.97</v>
      </c>
      <c r="V96" s="25">
        <f t="shared" si="43"/>
        <v>29.337</v>
      </c>
      <c r="Y96" s="57">
        <f t="shared" si="25"/>
        <v>1780.3489999999999</v>
      </c>
      <c r="Z96" s="57">
        <f t="shared" si="26"/>
        <v>2718.0358000000001</v>
      </c>
      <c r="AA96" s="57">
        <f t="shared" si="27"/>
        <v>4038.2090000000003</v>
      </c>
      <c r="AB96" s="57">
        <f t="shared" si="28"/>
        <v>2247.9215999999997</v>
      </c>
      <c r="AC96" s="57">
        <f t="shared" si="29"/>
        <v>2087.884</v>
      </c>
      <c r="AD96" s="5">
        <f t="shared" si="30"/>
        <v>17803.489999999998</v>
      </c>
      <c r="AE96" s="5">
        <f t="shared" si="31"/>
        <v>27180.358</v>
      </c>
      <c r="AF96" s="5">
        <f t="shared" si="32"/>
        <v>40382.090000000004</v>
      </c>
      <c r="AG96" s="5">
        <f t="shared" si="33"/>
        <v>22479.215999999997</v>
      </c>
      <c r="AH96" s="5">
        <f t="shared" si="34"/>
        <v>20878.84</v>
      </c>
    </row>
    <row r="97" spans="1:34" ht="14.1" customHeight="1" x14ac:dyDescent="0.3">
      <c r="A97" s="22">
        <v>12</v>
      </c>
      <c r="B97" s="26" t="s">
        <v>24</v>
      </c>
      <c r="C97" s="24">
        <v>279</v>
      </c>
      <c r="D97" s="24">
        <v>279</v>
      </c>
      <c r="E97" s="25">
        <v>13.64</v>
      </c>
      <c r="F97" s="25">
        <f t="shared" si="35"/>
        <v>380.55599999999998</v>
      </c>
      <c r="G97" s="24">
        <v>1275</v>
      </c>
      <c r="H97" s="24">
        <v>1275</v>
      </c>
      <c r="I97" s="25">
        <v>14.09</v>
      </c>
      <c r="J97" s="25">
        <f t="shared" si="36"/>
        <v>1796.4749999999999</v>
      </c>
      <c r="K97" s="24">
        <v>371</v>
      </c>
      <c r="L97" s="24">
        <v>371</v>
      </c>
      <c r="M97" s="25">
        <v>14.04</v>
      </c>
      <c r="N97" s="25">
        <f t="shared" si="37"/>
        <v>520.8839999999999</v>
      </c>
      <c r="O97" s="24">
        <v>22</v>
      </c>
      <c r="P97" s="24">
        <v>22</v>
      </c>
      <c r="Q97" s="25">
        <v>14.04</v>
      </c>
      <c r="R97" s="25">
        <f t="shared" si="42"/>
        <v>30.887999999999998</v>
      </c>
      <c r="S97" s="24">
        <v>0</v>
      </c>
      <c r="T97" s="24">
        <v>0</v>
      </c>
      <c r="U97" s="25">
        <v>0</v>
      </c>
      <c r="V97" s="25">
        <f t="shared" si="43"/>
        <v>0</v>
      </c>
      <c r="Y97" s="57">
        <f t="shared" si="25"/>
        <v>5241.1329999999998</v>
      </c>
      <c r="Z97" s="57">
        <f t="shared" si="26"/>
        <v>2029.2669999999998</v>
      </c>
      <c r="AA97" s="57">
        <f t="shared" si="27"/>
        <v>9055.4290000000001</v>
      </c>
      <c r="AB97" s="57">
        <f t="shared" si="28"/>
        <v>9758.755000000001</v>
      </c>
      <c r="AC97" s="57">
        <f t="shared" si="29"/>
        <v>8053.1549999999997</v>
      </c>
      <c r="AD97" s="5">
        <f t="shared" si="30"/>
        <v>52411.33</v>
      </c>
      <c r="AE97" s="5">
        <f t="shared" si="31"/>
        <v>20292.669999999998</v>
      </c>
      <c r="AF97" s="5">
        <f t="shared" si="32"/>
        <v>90554.290000000008</v>
      </c>
      <c r="AG97" s="5">
        <f t="shared" si="33"/>
        <v>97587.550000000017</v>
      </c>
      <c r="AH97" s="5">
        <f t="shared" si="34"/>
        <v>80531.55</v>
      </c>
    </row>
    <row r="98" spans="1:34" ht="14.1" customHeight="1" x14ac:dyDescent="0.3">
      <c r="A98" s="22">
        <v>13</v>
      </c>
      <c r="B98" s="26" t="s">
        <v>25</v>
      </c>
      <c r="C98" s="24">
        <v>266</v>
      </c>
      <c r="D98" s="24">
        <v>266</v>
      </c>
      <c r="E98" s="25">
        <v>13.61</v>
      </c>
      <c r="F98" s="25">
        <f t="shared" si="35"/>
        <v>362.02599999999995</v>
      </c>
      <c r="G98" s="24">
        <v>750</v>
      </c>
      <c r="H98" s="24">
        <v>750</v>
      </c>
      <c r="I98" s="25">
        <v>14.21</v>
      </c>
      <c r="J98" s="25">
        <f t="shared" si="36"/>
        <v>1065.75</v>
      </c>
      <c r="K98" s="24">
        <v>124</v>
      </c>
      <c r="L98" s="24">
        <v>124</v>
      </c>
      <c r="M98" s="25">
        <v>14.18</v>
      </c>
      <c r="N98" s="25">
        <f t="shared" si="37"/>
        <v>175.83199999999999</v>
      </c>
      <c r="O98" s="24">
        <v>5</v>
      </c>
      <c r="P98" s="24">
        <v>5</v>
      </c>
      <c r="Q98" s="25">
        <v>14.18</v>
      </c>
      <c r="R98" s="25">
        <f t="shared" si="42"/>
        <v>7.0900000000000007</v>
      </c>
      <c r="S98" s="24">
        <v>0</v>
      </c>
      <c r="T98" s="24">
        <v>0</v>
      </c>
      <c r="U98" s="25">
        <v>0</v>
      </c>
      <c r="V98" s="25">
        <f t="shared" si="43"/>
        <v>0</v>
      </c>
      <c r="Y98" s="57">
        <f t="shared" si="25"/>
        <v>1801.0640000000001</v>
      </c>
      <c r="Z98" s="57">
        <f t="shared" si="26"/>
        <v>1480.6037000000001</v>
      </c>
      <c r="AA98" s="57">
        <f t="shared" si="27"/>
        <v>1089.7267999999999</v>
      </c>
      <c r="AB98" s="57">
        <f t="shared" si="28"/>
        <v>2230.7683999999999</v>
      </c>
      <c r="AC98" s="57">
        <f t="shared" si="29"/>
        <v>2970.8450000000003</v>
      </c>
      <c r="AD98" s="5">
        <f t="shared" si="30"/>
        <v>18010.64</v>
      </c>
      <c r="AE98" s="5">
        <f t="shared" si="31"/>
        <v>14806.037</v>
      </c>
      <c r="AF98" s="5">
        <f t="shared" si="32"/>
        <v>10897.268</v>
      </c>
      <c r="AG98" s="5">
        <f t="shared" si="33"/>
        <v>22307.684000000001</v>
      </c>
      <c r="AH98" s="5">
        <f t="shared" si="34"/>
        <v>29708.450000000004</v>
      </c>
    </row>
    <row r="99" spans="1:34" ht="14.1" customHeight="1" x14ac:dyDescent="0.3">
      <c r="A99" s="22">
        <v>14</v>
      </c>
      <c r="B99" s="26" t="s">
        <v>26</v>
      </c>
      <c r="C99" s="24">
        <v>197</v>
      </c>
      <c r="D99" s="24">
        <v>197</v>
      </c>
      <c r="E99" s="25">
        <v>13.26</v>
      </c>
      <c r="F99" s="25">
        <f t="shared" si="35"/>
        <v>261.22199999999998</v>
      </c>
      <c r="G99" s="24">
        <v>1245</v>
      </c>
      <c r="H99" s="24">
        <v>494</v>
      </c>
      <c r="I99" s="25">
        <v>13.47</v>
      </c>
      <c r="J99" s="25">
        <f t="shared" si="36"/>
        <v>665.41800000000001</v>
      </c>
      <c r="K99" s="24">
        <v>78</v>
      </c>
      <c r="L99" s="24">
        <v>78</v>
      </c>
      <c r="M99" s="25">
        <v>13.45</v>
      </c>
      <c r="N99" s="25">
        <f t="shared" si="37"/>
        <v>104.91</v>
      </c>
      <c r="O99" s="24">
        <v>0</v>
      </c>
      <c r="P99" s="24">
        <v>0</v>
      </c>
      <c r="Q99" s="25">
        <v>0</v>
      </c>
      <c r="R99" s="25">
        <f t="shared" si="42"/>
        <v>0</v>
      </c>
      <c r="S99" s="24">
        <v>0</v>
      </c>
      <c r="T99" s="24">
        <v>0</v>
      </c>
      <c r="U99" s="25">
        <v>0</v>
      </c>
      <c r="V99" s="25">
        <f t="shared" si="43"/>
        <v>0</v>
      </c>
      <c r="Y99" s="57">
        <f t="shared" si="25"/>
        <v>1023.0050000000001</v>
      </c>
      <c r="Z99" s="57">
        <f t="shared" si="26"/>
        <v>1038.9610000000002</v>
      </c>
      <c r="AA99" s="57">
        <f t="shared" si="27"/>
        <v>2017.0969999999998</v>
      </c>
      <c r="AB99" s="57">
        <f t="shared" si="28"/>
        <v>1576.9434000000001</v>
      </c>
      <c r="AC99" s="57">
        <f t="shared" si="29"/>
        <v>5372.63</v>
      </c>
      <c r="AD99" s="5">
        <f t="shared" si="30"/>
        <v>10230.050000000001</v>
      </c>
      <c r="AE99" s="5">
        <f t="shared" si="31"/>
        <v>10389.610000000002</v>
      </c>
      <c r="AF99" s="5">
        <f t="shared" si="32"/>
        <v>20170.969999999998</v>
      </c>
      <c r="AG99" s="5">
        <f t="shared" si="33"/>
        <v>15769.434000000001</v>
      </c>
      <c r="AH99" s="5">
        <f t="shared" si="34"/>
        <v>53726.3</v>
      </c>
    </row>
    <row r="100" spans="1:34" ht="14.1" customHeight="1" x14ac:dyDescent="0.3">
      <c r="A100" s="22">
        <v>15</v>
      </c>
      <c r="B100" s="26" t="s">
        <v>27</v>
      </c>
      <c r="C100" s="24">
        <v>0</v>
      </c>
      <c r="D100" s="24">
        <v>0</v>
      </c>
      <c r="E100" s="25">
        <v>0</v>
      </c>
      <c r="F100" s="25">
        <f t="shared" si="35"/>
        <v>0</v>
      </c>
      <c r="G100" s="24">
        <v>800</v>
      </c>
      <c r="H100" s="24">
        <v>800</v>
      </c>
      <c r="I100" s="25">
        <v>13.37</v>
      </c>
      <c r="J100" s="25">
        <f t="shared" si="36"/>
        <v>1069.5999999999999</v>
      </c>
      <c r="K100" s="24" t="s">
        <v>49</v>
      </c>
      <c r="L100" s="24" t="s">
        <v>49</v>
      </c>
      <c r="M100" s="25">
        <v>0</v>
      </c>
      <c r="N100" s="25">
        <v>0</v>
      </c>
      <c r="O100" s="24">
        <v>0</v>
      </c>
      <c r="P100" s="24">
        <v>0</v>
      </c>
      <c r="Q100" s="25">
        <v>0</v>
      </c>
      <c r="R100" s="25">
        <v>0</v>
      </c>
      <c r="S100" s="24">
        <v>0</v>
      </c>
      <c r="T100" s="24">
        <v>0</v>
      </c>
      <c r="U100" s="25">
        <v>0</v>
      </c>
      <c r="V100" s="25">
        <v>0</v>
      </c>
      <c r="Y100" s="57">
        <f t="shared" si="25"/>
        <v>1935.0831169999997</v>
      </c>
      <c r="Z100" s="57">
        <f t="shared" si="26"/>
        <v>1361.8904579999999</v>
      </c>
      <c r="AA100" s="57">
        <f t="shared" si="27"/>
        <v>1478.743115</v>
      </c>
      <c r="AB100" s="57">
        <f t="shared" si="28"/>
        <v>5233.5137059999997</v>
      </c>
      <c r="AC100" s="57">
        <f t="shared" si="29"/>
        <v>4098.9751459999998</v>
      </c>
      <c r="AD100" s="5">
        <f t="shared" si="30"/>
        <v>19350.831169999998</v>
      </c>
      <c r="AE100" s="5">
        <f t="shared" si="31"/>
        <v>13618.904579999999</v>
      </c>
      <c r="AF100" s="5">
        <f t="shared" si="32"/>
        <v>14787.43115</v>
      </c>
      <c r="AG100" s="5">
        <f t="shared" si="33"/>
        <v>52335.137059999994</v>
      </c>
      <c r="AH100" s="5">
        <f t="shared" si="34"/>
        <v>40989.751459999999</v>
      </c>
    </row>
    <row r="101" spans="1:34" ht="14.1" customHeight="1" x14ac:dyDescent="0.3">
      <c r="A101" s="22">
        <v>16</v>
      </c>
      <c r="B101" s="26" t="s">
        <v>28</v>
      </c>
      <c r="C101" s="24">
        <v>0</v>
      </c>
      <c r="D101" s="24">
        <v>0</v>
      </c>
      <c r="E101" s="25">
        <v>0</v>
      </c>
      <c r="F101" s="25">
        <f t="shared" si="35"/>
        <v>0</v>
      </c>
      <c r="G101" s="24">
        <v>1000</v>
      </c>
      <c r="H101" s="24">
        <v>1000</v>
      </c>
      <c r="I101" s="25">
        <v>13.09</v>
      </c>
      <c r="J101" s="25">
        <f t="shared" si="36"/>
        <v>1309</v>
      </c>
      <c r="K101" s="24" t="s">
        <v>49</v>
      </c>
      <c r="L101" s="24" t="s">
        <v>49</v>
      </c>
      <c r="M101" s="25">
        <v>0</v>
      </c>
      <c r="N101" s="25">
        <v>0</v>
      </c>
      <c r="O101" s="24">
        <v>2</v>
      </c>
      <c r="P101" s="24">
        <v>2</v>
      </c>
      <c r="Q101" s="25">
        <v>13.09</v>
      </c>
      <c r="R101" s="25">
        <v>0</v>
      </c>
      <c r="S101" s="24">
        <v>0</v>
      </c>
      <c r="T101" s="24">
        <v>0</v>
      </c>
      <c r="U101" s="25">
        <v>0</v>
      </c>
      <c r="V101" s="25">
        <v>0</v>
      </c>
      <c r="Y101" s="57">
        <f t="shared" si="25"/>
        <v>1919.0930000000001</v>
      </c>
      <c r="Z101" s="57">
        <f t="shared" si="26"/>
        <v>1620.626</v>
      </c>
      <c r="AA101" s="57">
        <f t="shared" si="27"/>
        <v>1949.5360000000001</v>
      </c>
      <c r="AB101" s="57">
        <f t="shared" si="28"/>
        <v>3955.5079999999998</v>
      </c>
      <c r="AC101" s="57">
        <f t="shared" si="29"/>
        <v>3088.3440000000005</v>
      </c>
      <c r="AD101" s="5">
        <f t="shared" si="30"/>
        <v>19190.93</v>
      </c>
      <c r="AE101" s="5">
        <f t="shared" si="31"/>
        <v>16206.26</v>
      </c>
      <c r="AF101" s="5">
        <f t="shared" si="32"/>
        <v>19495.36</v>
      </c>
      <c r="AG101" s="5">
        <f t="shared" si="33"/>
        <v>39555.08</v>
      </c>
      <c r="AH101" s="5">
        <f t="shared" si="34"/>
        <v>30883.440000000006</v>
      </c>
    </row>
    <row r="102" spans="1:34" ht="14.1" customHeight="1" x14ac:dyDescent="0.3">
      <c r="A102" s="22">
        <v>17</v>
      </c>
      <c r="B102" s="26" t="s">
        <v>29</v>
      </c>
      <c r="C102" s="24">
        <v>0</v>
      </c>
      <c r="D102" s="24">
        <v>0</v>
      </c>
      <c r="E102" s="25">
        <v>0</v>
      </c>
      <c r="F102" s="25">
        <f t="shared" si="35"/>
        <v>0</v>
      </c>
      <c r="G102" s="24">
        <v>250</v>
      </c>
      <c r="H102" s="24">
        <v>250</v>
      </c>
      <c r="I102" s="25">
        <v>12.82</v>
      </c>
      <c r="J102" s="25">
        <f t="shared" si="36"/>
        <v>320.5</v>
      </c>
      <c r="K102" s="24">
        <v>5</v>
      </c>
      <c r="L102" s="24"/>
      <c r="M102" s="25">
        <v>0</v>
      </c>
      <c r="N102" s="25">
        <f t="shared" si="37"/>
        <v>0</v>
      </c>
      <c r="O102" s="24">
        <v>0</v>
      </c>
      <c r="P102" s="24">
        <v>5</v>
      </c>
      <c r="Q102" s="25">
        <v>12.82</v>
      </c>
      <c r="R102" s="25">
        <f t="shared" ref="R102" si="44">+Q102*P102/10</f>
        <v>6.4099999999999993</v>
      </c>
      <c r="S102" s="24">
        <v>0</v>
      </c>
      <c r="T102" s="24">
        <v>0</v>
      </c>
      <c r="U102" s="25">
        <v>0</v>
      </c>
      <c r="V102" s="25">
        <f t="shared" ref="V102" si="45">+U102*T102/10</f>
        <v>0</v>
      </c>
      <c r="Y102" s="57">
        <f t="shared" si="25"/>
        <v>1312.1030000000001</v>
      </c>
      <c r="Z102" s="57">
        <f t="shared" si="26"/>
        <v>446.66200000000003</v>
      </c>
      <c r="AA102" s="57">
        <f t="shared" si="27"/>
        <v>1314.143</v>
      </c>
      <c r="AB102" s="57">
        <f t="shared" si="28"/>
        <v>853.49900000000002</v>
      </c>
      <c r="AC102" s="57">
        <f t="shared" si="29"/>
        <v>6056.2520000000004</v>
      </c>
      <c r="AD102" s="5">
        <f t="shared" si="30"/>
        <v>13121.03</v>
      </c>
      <c r="AE102" s="5">
        <f t="shared" si="31"/>
        <v>4466.6200000000008</v>
      </c>
      <c r="AF102" s="5">
        <f t="shared" si="32"/>
        <v>13141.43</v>
      </c>
      <c r="AG102" s="5">
        <f t="shared" si="33"/>
        <v>8534.99</v>
      </c>
      <c r="AH102" s="5">
        <f t="shared" si="34"/>
        <v>60562.520000000004</v>
      </c>
    </row>
    <row r="103" spans="1:34" ht="14.1" customHeight="1" x14ac:dyDescent="0.3">
      <c r="A103" s="22">
        <v>18</v>
      </c>
      <c r="B103" s="26" t="s">
        <v>30</v>
      </c>
      <c r="C103" s="24">
        <v>0</v>
      </c>
      <c r="D103" s="24">
        <v>0</v>
      </c>
      <c r="E103" s="25">
        <v>0</v>
      </c>
      <c r="F103" s="25">
        <f t="shared" si="35"/>
        <v>0</v>
      </c>
      <c r="G103" s="24">
        <v>500</v>
      </c>
      <c r="H103" s="24">
        <v>286</v>
      </c>
      <c r="I103" s="48">
        <v>12.54</v>
      </c>
      <c r="J103" s="25">
        <f t="shared" si="36"/>
        <v>358.64399999999995</v>
      </c>
      <c r="K103" s="24" t="s">
        <v>49</v>
      </c>
      <c r="L103" s="24" t="s">
        <v>49</v>
      </c>
      <c r="M103" s="25">
        <v>0</v>
      </c>
      <c r="N103" s="25">
        <v>0</v>
      </c>
      <c r="O103" s="24">
        <v>2</v>
      </c>
      <c r="P103" s="24">
        <v>2</v>
      </c>
      <c r="Q103" s="25">
        <v>12.54</v>
      </c>
      <c r="R103" s="25">
        <v>0</v>
      </c>
      <c r="S103" s="24">
        <v>0</v>
      </c>
      <c r="T103" s="24">
        <v>0</v>
      </c>
      <c r="U103" s="25">
        <v>0</v>
      </c>
      <c r="V103" s="25">
        <v>0</v>
      </c>
      <c r="Y103" s="57">
        <f t="shared" si="25"/>
        <v>1838.7939999999999</v>
      </c>
      <c r="Z103" s="57">
        <f t="shared" si="26"/>
        <v>2329.5308999999997</v>
      </c>
      <c r="AA103" s="57">
        <f t="shared" si="27"/>
        <v>4958.9639999999999</v>
      </c>
      <c r="AB103" s="57">
        <f t="shared" si="28"/>
        <v>1696.7054000000001</v>
      </c>
      <c r="AC103" s="57">
        <f t="shared" si="29"/>
        <v>12379.396000000001</v>
      </c>
      <c r="AD103" s="5">
        <f t="shared" si="30"/>
        <v>18387.939999999999</v>
      </c>
      <c r="AE103" s="5">
        <f t="shared" si="31"/>
        <v>23295.308999999997</v>
      </c>
      <c r="AF103" s="5">
        <f t="shared" si="32"/>
        <v>49589.64</v>
      </c>
      <c r="AG103" s="5">
        <f t="shared" si="33"/>
        <v>16967.054</v>
      </c>
      <c r="AH103" s="5">
        <f t="shared" si="34"/>
        <v>123793.96</v>
      </c>
    </row>
    <row r="104" spans="1:34" ht="14.1" customHeight="1" x14ac:dyDescent="0.3">
      <c r="A104" s="22">
        <v>19</v>
      </c>
      <c r="B104" s="26" t="s">
        <v>31</v>
      </c>
      <c r="C104" s="24">
        <v>0</v>
      </c>
      <c r="D104" s="24">
        <v>0</v>
      </c>
      <c r="E104" s="25">
        <v>0</v>
      </c>
      <c r="F104" s="25">
        <f t="shared" si="35"/>
        <v>0</v>
      </c>
      <c r="G104" s="24">
        <v>315</v>
      </c>
      <c r="H104" s="24">
        <v>73</v>
      </c>
      <c r="I104" s="25">
        <v>12.16</v>
      </c>
      <c r="J104" s="25">
        <f t="shared" si="36"/>
        <v>88.768000000000001</v>
      </c>
      <c r="K104" s="24">
        <v>14</v>
      </c>
      <c r="L104" s="24">
        <v>14</v>
      </c>
      <c r="M104" s="25">
        <v>12.14</v>
      </c>
      <c r="N104" s="25">
        <f t="shared" si="37"/>
        <v>16.996000000000002</v>
      </c>
      <c r="O104" s="24">
        <v>12</v>
      </c>
      <c r="P104" s="24">
        <v>12</v>
      </c>
      <c r="Q104" s="25">
        <v>12.14</v>
      </c>
      <c r="R104" s="25">
        <f t="shared" ref="R104" si="46">+Q104*P104/10</f>
        <v>14.568000000000001</v>
      </c>
      <c r="S104" s="24">
        <v>0</v>
      </c>
      <c r="T104" s="24">
        <v>0</v>
      </c>
      <c r="U104" s="25">
        <v>0</v>
      </c>
      <c r="V104" s="25">
        <f t="shared" ref="V104" si="47">+U104*T104/10</f>
        <v>0</v>
      </c>
      <c r="Y104" s="57">
        <f t="shared" si="25"/>
        <v>1087.7280000000001</v>
      </c>
      <c r="Z104" s="57">
        <f t="shared" si="26"/>
        <v>2507.431</v>
      </c>
      <c r="AA104" s="57">
        <f t="shared" si="27"/>
        <v>3022.9399999999996</v>
      </c>
      <c r="AB104" s="57">
        <f t="shared" si="28"/>
        <v>1737.8316</v>
      </c>
      <c r="AC104" s="57">
        <f t="shared" si="29"/>
        <v>3276.0240000000003</v>
      </c>
      <c r="AD104" s="5">
        <f t="shared" si="30"/>
        <v>10877.28</v>
      </c>
      <c r="AE104" s="5">
        <f t="shared" si="31"/>
        <v>25074.31</v>
      </c>
      <c r="AF104" s="5">
        <f t="shared" si="32"/>
        <v>30229.399999999994</v>
      </c>
      <c r="AG104" s="5">
        <f t="shared" si="33"/>
        <v>17378.315999999999</v>
      </c>
      <c r="AH104" s="5">
        <f t="shared" si="34"/>
        <v>32760.240000000005</v>
      </c>
    </row>
    <row r="105" spans="1:34" ht="14.1" customHeight="1" x14ac:dyDescent="0.3">
      <c r="A105" s="22">
        <v>20</v>
      </c>
      <c r="B105" s="26" t="s">
        <v>32</v>
      </c>
      <c r="C105" s="24">
        <v>0</v>
      </c>
      <c r="D105" s="24">
        <v>0</v>
      </c>
      <c r="E105" s="25">
        <v>0</v>
      </c>
      <c r="F105" s="25">
        <f t="shared" si="35"/>
        <v>0</v>
      </c>
      <c r="G105" s="24">
        <v>645</v>
      </c>
      <c r="H105" s="24">
        <v>645</v>
      </c>
      <c r="I105" s="48">
        <v>12.89</v>
      </c>
      <c r="J105" s="25">
        <f t="shared" si="36"/>
        <v>831.40500000000009</v>
      </c>
      <c r="K105" s="24" t="s">
        <v>49</v>
      </c>
      <c r="L105" s="24" t="s">
        <v>49</v>
      </c>
      <c r="M105" s="25">
        <v>0</v>
      </c>
      <c r="N105" s="25">
        <v>0</v>
      </c>
      <c r="O105" s="24">
        <v>0</v>
      </c>
      <c r="P105" s="24">
        <v>0</v>
      </c>
      <c r="Q105" s="25">
        <v>0</v>
      </c>
      <c r="R105" s="25">
        <v>0</v>
      </c>
      <c r="S105" s="24">
        <v>0</v>
      </c>
      <c r="T105" s="24">
        <v>0</v>
      </c>
      <c r="U105" s="25">
        <v>0</v>
      </c>
      <c r="V105" s="25">
        <v>0</v>
      </c>
      <c r="Y105" s="57">
        <f t="shared" si="25"/>
        <v>9427.616</v>
      </c>
      <c r="Z105" s="57">
        <f t="shared" si="26"/>
        <v>972.00000000000011</v>
      </c>
      <c r="AA105" s="57">
        <f t="shared" si="27"/>
        <v>2568.5660000000003</v>
      </c>
      <c r="AB105" s="57">
        <f t="shared" si="28"/>
        <v>2150.8519999999999</v>
      </c>
      <c r="AC105" s="57">
        <f t="shared" si="29"/>
        <v>9780.226999999999</v>
      </c>
      <c r="AD105" s="5">
        <f t="shared" si="30"/>
        <v>94276.160000000003</v>
      </c>
      <c r="AE105" s="5">
        <f t="shared" si="31"/>
        <v>9720.0000000000018</v>
      </c>
      <c r="AF105" s="5">
        <f t="shared" si="32"/>
        <v>25685.660000000003</v>
      </c>
      <c r="AG105" s="5">
        <f t="shared" si="33"/>
        <v>21508.519999999997</v>
      </c>
      <c r="AH105" s="5">
        <f t="shared" si="34"/>
        <v>97802.26999999999</v>
      </c>
    </row>
    <row r="106" spans="1:34" ht="14.1" customHeight="1" x14ac:dyDescent="0.3">
      <c r="A106" s="22">
        <v>21</v>
      </c>
      <c r="B106" s="26" t="s">
        <v>33</v>
      </c>
      <c r="C106" s="24">
        <v>0</v>
      </c>
      <c r="D106" s="24">
        <v>0</v>
      </c>
      <c r="E106" s="25">
        <v>0</v>
      </c>
      <c r="F106" s="25">
        <f t="shared" si="35"/>
        <v>0</v>
      </c>
      <c r="G106" s="24">
        <v>475</v>
      </c>
      <c r="H106" s="24">
        <v>475</v>
      </c>
      <c r="I106" s="25">
        <v>12.65</v>
      </c>
      <c r="J106" s="25">
        <f t="shared" si="36"/>
        <v>600.875</v>
      </c>
      <c r="K106" s="24" t="s">
        <v>49</v>
      </c>
      <c r="L106" s="24" t="s">
        <v>49</v>
      </c>
      <c r="M106" s="25">
        <v>0</v>
      </c>
      <c r="N106" s="25">
        <v>0</v>
      </c>
      <c r="O106" s="24">
        <v>0</v>
      </c>
      <c r="P106" s="24">
        <v>0</v>
      </c>
      <c r="Q106" s="25">
        <v>0</v>
      </c>
      <c r="R106" s="25">
        <v>0</v>
      </c>
      <c r="S106" s="24">
        <v>0</v>
      </c>
      <c r="T106" s="24">
        <v>0</v>
      </c>
      <c r="U106" s="25">
        <v>0</v>
      </c>
      <c r="V106" s="25">
        <v>0</v>
      </c>
      <c r="Y106" s="57">
        <f t="shared" si="25"/>
        <v>6371.7780000000002</v>
      </c>
      <c r="Z106" s="57">
        <f t="shared" si="26"/>
        <v>768.94100000000003</v>
      </c>
      <c r="AA106" s="57">
        <f t="shared" si="27"/>
        <v>2132.0520000000001</v>
      </c>
      <c r="AB106" s="57">
        <f t="shared" si="28"/>
        <v>367.44</v>
      </c>
      <c r="AC106" s="57">
        <f t="shared" si="29"/>
        <v>19197.018000000004</v>
      </c>
      <c r="AD106" s="5">
        <f t="shared" si="30"/>
        <v>63717.78</v>
      </c>
      <c r="AE106" s="5">
        <f t="shared" si="31"/>
        <v>7689.41</v>
      </c>
      <c r="AF106" s="5">
        <f t="shared" si="32"/>
        <v>21320.52</v>
      </c>
      <c r="AG106" s="5">
        <f t="shared" si="33"/>
        <v>3674.4</v>
      </c>
      <c r="AH106" s="5">
        <f t="shared" si="34"/>
        <v>191970.18000000005</v>
      </c>
    </row>
    <row r="107" spans="1:34" ht="14.1" customHeight="1" x14ac:dyDescent="0.3">
      <c r="A107" s="22">
        <v>22</v>
      </c>
      <c r="B107" s="26" t="s">
        <v>34</v>
      </c>
      <c r="C107" s="24">
        <v>0</v>
      </c>
      <c r="D107" s="24">
        <v>0</v>
      </c>
      <c r="E107" s="25">
        <v>0</v>
      </c>
      <c r="F107" s="25">
        <f t="shared" si="35"/>
        <v>0</v>
      </c>
      <c r="G107" s="24">
        <v>0</v>
      </c>
      <c r="H107" s="24">
        <v>0</v>
      </c>
      <c r="I107" s="25">
        <v>0</v>
      </c>
      <c r="J107" s="25">
        <f t="shared" si="36"/>
        <v>0</v>
      </c>
      <c r="K107" s="24" t="s">
        <v>49</v>
      </c>
      <c r="L107" s="24" t="s">
        <v>49</v>
      </c>
      <c r="M107" s="25">
        <v>0</v>
      </c>
      <c r="N107" s="25">
        <v>0</v>
      </c>
      <c r="O107" s="24">
        <v>0</v>
      </c>
      <c r="P107" s="24">
        <v>0</v>
      </c>
      <c r="Q107" s="25">
        <v>0</v>
      </c>
      <c r="R107" s="25">
        <v>0</v>
      </c>
      <c r="S107" s="24">
        <v>0</v>
      </c>
      <c r="T107" s="24">
        <v>0</v>
      </c>
      <c r="U107" s="25">
        <v>0</v>
      </c>
      <c r="V107" s="25">
        <v>0</v>
      </c>
      <c r="Y107" s="57">
        <f t="shared" si="25"/>
        <v>940.87599999999998</v>
      </c>
      <c r="Z107" s="57">
        <f t="shared" si="26"/>
        <v>597.60390000000007</v>
      </c>
      <c r="AA107" s="57">
        <f t="shared" si="27"/>
        <v>807.35399999999993</v>
      </c>
      <c r="AB107" s="57">
        <f t="shared" si="28"/>
        <v>284.08500000000004</v>
      </c>
      <c r="AC107" s="57">
        <f t="shared" si="29"/>
        <v>6924.2109999999993</v>
      </c>
      <c r="AD107" s="5">
        <f t="shared" si="30"/>
        <v>9408.76</v>
      </c>
      <c r="AE107" s="5">
        <f t="shared" si="31"/>
        <v>5976.0390000000007</v>
      </c>
      <c r="AF107" s="5">
        <f t="shared" si="32"/>
        <v>8073.5399999999991</v>
      </c>
      <c r="AG107" s="5">
        <f t="shared" si="33"/>
        <v>2840.8500000000004</v>
      </c>
      <c r="AH107" s="5">
        <f t="shared" si="34"/>
        <v>69242.109999999986</v>
      </c>
    </row>
    <row r="108" spans="1:34" ht="14.1" customHeight="1" x14ac:dyDescent="0.3">
      <c r="A108" s="22">
        <v>23</v>
      </c>
      <c r="B108" s="26" t="s">
        <v>35</v>
      </c>
      <c r="C108" s="24">
        <v>0</v>
      </c>
      <c r="D108" s="24">
        <v>0</v>
      </c>
      <c r="E108" s="48">
        <v>0</v>
      </c>
      <c r="F108" s="25">
        <f t="shared" si="35"/>
        <v>0</v>
      </c>
      <c r="G108" s="24">
        <v>0</v>
      </c>
      <c r="H108" s="24">
        <v>0</v>
      </c>
      <c r="I108" s="25">
        <v>0</v>
      </c>
      <c r="J108" s="25">
        <f t="shared" si="36"/>
        <v>0</v>
      </c>
      <c r="K108" s="24" t="s">
        <v>49</v>
      </c>
      <c r="L108" s="24" t="s">
        <v>49</v>
      </c>
      <c r="M108" s="25">
        <v>0</v>
      </c>
      <c r="N108" s="25">
        <v>0</v>
      </c>
      <c r="O108" s="24">
        <v>0</v>
      </c>
      <c r="P108" s="24">
        <v>0</v>
      </c>
      <c r="Q108" s="25">
        <v>0</v>
      </c>
      <c r="R108" s="25">
        <v>0</v>
      </c>
      <c r="S108" s="24">
        <v>0</v>
      </c>
      <c r="T108" s="24">
        <v>0</v>
      </c>
      <c r="U108" s="25">
        <v>0</v>
      </c>
      <c r="V108" s="25">
        <v>0</v>
      </c>
      <c r="Y108" s="57">
        <f t="shared" si="25"/>
        <v>89.317999999999998</v>
      </c>
      <c r="Z108" s="57">
        <f t="shared" si="26"/>
        <v>572.60299999999995</v>
      </c>
      <c r="AA108" s="57">
        <f t="shared" si="27"/>
        <v>1293.9219999999998</v>
      </c>
      <c r="AB108" s="57">
        <f t="shared" si="28"/>
        <v>1049.6289999999999</v>
      </c>
      <c r="AC108" s="57">
        <f>+V108+V146+V184+V222</f>
        <v>0</v>
      </c>
      <c r="AD108" s="5">
        <f t="shared" si="30"/>
        <v>893.18</v>
      </c>
      <c r="AE108" s="5">
        <f t="shared" si="31"/>
        <v>5726.03</v>
      </c>
      <c r="AF108" s="5">
        <f t="shared" si="32"/>
        <v>12939.219999999998</v>
      </c>
      <c r="AG108" s="5">
        <f t="shared" si="33"/>
        <v>10496.289999999999</v>
      </c>
      <c r="AH108" s="5">
        <f t="shared" si="34"/>
        <v>0</v>
      </c>
    </row>
    <row r="109" spans="1:34" ht="14.1" customHeight="1" x14ac:dyDescent="0.3">
      <c r="A109" s="22">
        <v>24</v>
      </c>
      <c r="B109" s="26" t="s">
        <v>36</v>
      </c>
      <c r="C109" s="24">
        <v>0</v>
      </c>
      <c r="D109" s="24">
        <v>0</v>
      </c>
      <c r="E109" s="25">
        <v>0</v>
      </c>
      <c r="F109" s="25">
        <f t="shared" si="35"/>
        <v>0</v>
      </c>
      <c r="G109" s="24">
        <v>0</v>
      </c>
      <c r="H109" s="24">
        <v>0</v>
      </c>
      <c r="I109" s="25">
        <v>0</v>
      </c>
      <c r="J109" s="25">
        <f t="shared" si="36"/>
        <v>0</v>
      </c>
      <c r="K109" s="24" t="s">
        <v>49</v>
      </c>
      <c r="L109" s="24" t="s">
        <v>49</v>
      </c>
      <c r="M109" s="25">
        <v>0</v>
      </c>
      <c r="N109" s="25">
        <v>0</v>
      </c>
      <c r="O109" s="24">
        <v>0</v>
      </c>
      <c r="P109" s="24">
        <v>0</v>
      </c>
      <c r="Q109" s="25">
        <v>0</v>
      </c>
      <c r="R109" s="25">
        <v>0</v>
      </c>
      <c r="S109" s="24">
        <v>0</v>
      </c>
      <c r="T109" s="24">
        <v>0</v>
      </c>
      <c r="U109" s="25">
        <v>0</v>
      </c>
      <c r="V109" s="25">
        <v>0</v>
      </c>
      <c r="Y109" s="57">
        <f t="shared" si="25"/>
        <v>400.67699999999996</v>
      </c>
      <c r="Z109" s="57">
        <f t="shared" si="26"/>
        <v>927.8549999999999</v>
      </c>
      <c r="AA109" s="57">
        <f t="shared" si="27"/>
        <v>351.59400000000005</v>
      </c>
      <c r="AB109" s="57">
        <f t="shared" si="28"/>
        <v>436.642</v>
      </c>
      <c r="AC109" s="57">
        <f t="shared" si="29"/>
        <v>0</v>
      </c>
      <c r="AD109" s="5">
        <f t="shared" si="30"/>
        <v>4006.7699999999995</v>
      </c>
      <c r="AE109" s="5">
        <f t="shared" si="31"/>
        <v>9278.5499999999993</v>
      </c>
      <c r="AF109" s="5">
        <f t="shared" si="32"/>
        <v>3515.9400000000005</v>
      </c>
      <c r="AG109" s="5">
        <f t="shared" si="33"/>
        <v>4366.42</v>
      </c>
      <c r="AH109" s="5">
        <f t="shared" si="34"/>
        <v>0</v>
      </c>
    </row>
    <row r="110" spans="1:34" ht="14.1" customHeight="1" x14ac:dyDescent="0.3">
      <c r="A110" s="22">
        <v>25</v>
      </c>
      <c r="B110" s="26" t="s">
        <v>37</v>
      </c>
      <c r="C110" s="24">
        <v>0</v>
      </c>
      <c r="D110" s="24">
        <v>0</v>
      </c>
      <c r="E110" s="25">
        <v>0</v>
      </c>
      <c r="F110" s="25">
        <f t="shared" si="35"/>
        <v>0</v>
      </c>
      <c r="G110" s="24">
        <v>1645</v>
      </c>
      <c r="H110" s="24">
        <v>1645</v>
      </c>
      <c r="I110" s="25">
        <v>12.31</v>
      </c>
      <c r="J110" s="25">
        <f t="shared" si="36"/>
        <v>2024.9950000000001</v>
      </c>
      <c r="K110" s="24" t="s">
        <v>49</v>
      </c>
      <c r="L110" s="24" t="s">
        <v>49</v>
      </c>
      <c r="M110" s="25">
        <v>0</v>
      </c>
      <c r="N110" s="25">
        <v>0</v>
      </c>
      <c r="O110" s="24">
        <v>0</v>
      </c>
      <c r="P110" s="24">
        <v>0</v>
      </c>
      <c r="Q110" s="25">
        <v>0</v>
      </c>
      <c r="R110" s="25">
        <v>0</v>
      </c>
      <c r="S110" s="24">
        <v>0</v>
      </c>
      <c r="T110" s="24">
        <v>0</v>
      </c>
      <c r="U110" s="25">
        <v>0</v>
      </c>
      <c r="V110" s="25">
        <v>0</v>
      </c>
      <c r="Y110" s="57">
        <f t="shared" si="25"/>
        <v>15.707999999999998</v>
      </c>
      <c r="Z110" s="57">
        <f t="shared" si="26"/>
        <v>2239.6010000000001</v>
      </c>
      <c r="AA110" s="57">
        <f t="shared" si="27"/>
        <v>385.76</v>
      </c>
      <c r="AB110" s="57">
        <f t="shared" si="28"/>
        <v>268.33499999999998</v>
      </c>
      <c r="AC110" s="57">
        <f t="shared" si="29"/>
        <v>13247.222</v>
      </c>
      <c r="AD110" s="5">
        <f t="shared" si="30"/>
        <v>157.07999999999998</v>
      </c>
      <c r="AE110" s="5">
        <f t="shared" si="31"/>
        <v>22396.010000000002</v>
      </c>
      <c r="AF110" s="5">
        <f t="shared" si="32"/>
        <v>3857.6</v>
      </c>
      <c r="AG110" s="5">
        <f t="shared" si="33"/>
        <v>2683.35</v>
      </c>
      <c r="AH110" s="5">
        <f t="shared" si="34"/>
        <v>132472.22</v>
      </c>
    </row>
    <row r="111" spans="1:34" ht="14.1" customHeight="1" x14ac:dyDescent="0.3">
      <c r="A111" s="22">
        <v>26</v>
      </c>
      <c r="B111" s="26" t="s">
        <v>38</v>
      </c>
      <c r="C111" s="24">
        <v>0</v>
      </c>
      <c r="D111" s="24">
        <v>0</v>
      </c>
      <c r="E111" s="25">
        <v>0</v>
      </c>
      <c r="F111" s="25">
        <f t="shared" si="35"/>
        <v>0</v>
      </c>
      <c r="G111" s="24">
        <v>500</v>
      </c>
      <c r="H111" s="24">
        <v>500</v>
      </c>
      <c r="I111" s="25">
        <v>12.3</v>
      </c>
      <c r="J111" s="25">
        <f t="shared" si="36"/>
        <v>615</v>
      </c>
      <c r="K111" s="24" t="s">
        <v>49</v>
      </c>
      <c r="L111" s="24" t="s">
        <v>49</v>
      </c>
      <c r="M111" s="25">
        <v>0</v>
      </c>
      <c r="N111" s="25">
        <v>0</v>
      </c>
      <c r="O111" s="24">
        <v>0</v>
      </c>
      <c r="P111" s="24">
        <v>0</v>
      </c>
      <c r="Q111" s="25">
        <v>0</v>
      </c>
      <c r="R111" s="25">
        <v>0</v>
      </c>
      <c r="S111" s="24">
        <v>0</v>
      </c>
      <c r="T111" s="24">
        <v>0</v>
      </c>
      <c r="U111" s="25">
        <v>0</v>
      </c>
      <c r="V111" s="25">
        <v>0</v>
      </c>
      <c r="Y111" s="57">
        <f t="shared" si="25"/>
        <v>1858.981</v>
      </c>
      <c r="Z111" s="57">
        <f t="shared" si="26"/>
        <v>762.322</v>
      </c>
      <c r="AA111" s="57">
        <f t="shared" si="27"/>
        <v>996.79500000000007</v>
      </c>
      <c r="AB111" s="57">
        <f t="shared" si="28"/>
        <v>106.10799999999999</v>
      </c>
      <c r="AC111" s="57">
        <f t="shared" si="29"/>
        <v>5600.9389999999994</v>
      </c>
      <c r="AD111" s="5">
        <f t="shared" si="30"/>
        <v>18589.810000000001</v>
      </c>
      <c r="AE111" s="5">
        <f t="shared" si="31"/>
        <v>7623.22</v>
      </c>
      <c r="AF111" s="5">
        <f t="shared" si="32"/>
        <v>9967.9500000000007</v>
      </c>
      <c r="AG111" s="5">
        <f t="shared" si="33"/>
        <v>1061.08</v>
      </c>
      <c r="AH111" s="5">
        <f t="shared" si="34"/>
        <v>56009.389999999992</v>
      </c>
    </row>
    <row r="112" spans="1:34" ht="14.1" customHeight="1" x14ac:dyDescent="0.3">
      <c r="A112" s="27">
        <v>27</v>
      </c>
      <c r="B112" s="28" t="s">
        <v>39</v>
      </c>
      <c r="C112" s="29">
        <v>0</v>
      </c>
      <c r="D112" s="29">
        <v>0</v>
      </c>
      <c r="E112" s="30">
        <v>0</v>
      </c>
      <c r="F112" s="25">
        <f t="shared" si="35"/>
        <v>0</v>
      </c>
      <c r="G112" s="29">
        <v>0</v>
      </c>
      <c r="H112" s="29">
        <v>0</v>
      </c>
      <c r="I112" s="30">
        <v>0</v>
      </c>
      <c r="J112" s="25">
        <f t="shared" si="36"/>
        <v>0</v>
      </c>
      <c r="K112" s="29" t="s">
        <v>49</v>
      </c>
      <c r="L112" s="29" t="s">
        <v>49</v>
      </c>
      <c r="M112" s="25">
        <v>0</v>
      </c>
      <c r="N112" s="25">
        <v>0</v>
      </c>
      <c r="O112" s="29">
        <v>0</v>
      </c>
      <c r="P112" s="29">
        <v>0</v>
      </c>
      <c r="Q112" s="25">
        <v>0</v>
      </c>
      <c r="R112" s="25">
        <v>0</v>
      </c>
      <c r="S112" s="29">
        <v>0</v>
      </c>
      <c r="T112" s="29">
        <v>0</v>
      </c>
      <c r="U112" s="25">
        <v>0</v>
      </c>
      <c r="V112" s="25">
        <v>0</v>
      </c>
      <c r="Y112" s="57">
        <f t="shared" si="25"/>
        <v>1640.7079999999999</v>
      </c>
      <c r="Z112" s="57">
        <f t="shared" si="26"/>
        <v>1660.14</v>
      </c>
      <c r="AA112" s="57">
        <f t="shared" si="27"/>
        <v>2272.8829999999998</v>
      </c>
      <c r="AB112" s="57">
        <f t="shared" si="28"/>
        <v>119.52799999999999</v>
      </c>
      <c r="AC112" s="57">
        <f t="shared" si="29"/>
        <v>2479.4209999999998</v>
      </c>
      <c r="AD112" s="5">
        <f t="shared" si="30"/>
        <v>16407.079999999998</v>
      </c>
      <c r="AE112" s="5">
        <f t="shared" si="31"/>
        <v>16601.400000000001</v>
      </c>
      <c r="AF112" s="5">
        <f t="shared" si="32"/>
        <v>22728.829999999998</v>
      </c>
      <c r="AG112" s="5">
        <f t="shared" si="33"/>
        <v>1195.28</v>
      </c>
      <c r="AH112" s="5">
        <f t="shared" si="34"/>
        <v>24794.21</v>
      </c>
    </row>
    <row r="113" spans="1:34" s="12" customFormat="1" ht="14.1" customHeight="1" x14ac:dyDescent="0.3">
      <c r="A113" s="112" t="s">
        <v>40</v>
      </c>
      <c r="B113" s="113"/>
      <c r="C113" s="32">
        <f>SUM(C86:C112)</f>
        <v>4135</v>
      </c>
      <c r="D113" s="32">
        <f>SUM(D86:D112)</f>
        <v>4135</v>
      </c>
      <c r="E113" s="33">
        <f>+F113/D113*10</f>
        <v>15.21279806529625</v>
      </c>
      <c r="F113" s="34">
        <f>SUM(F86:F112)</f>
        <v>6290.4919999999993</v>
      </c>
      <c r="G113" s="32">
        <f>SUM(G86:G112)</f>
        <v>17535</v>
      </c>
      <c r="H113" s="32">
        <f>SUM(H86:H112)</f>
        <v>16272</v>
      </c>
      <c r="I113" s="33">
        <f>+J113/H113*10</f>
        <v>14.059054203539819</v>
      </c>
      <c r="J113" s="34">
        <f>SUM(J86:J112)</f>
        <v>22876.892999999996</v>
      </c>
      <c r="K113" s="32">
        <f>SUM(K86:K112)</f>
        <v>4104</v>
      </c>
      <c r="L113" s="32">
        <f>SUM(L86:L112)</f>
        <v>4099</v>
      </c>
      <c r="M113" s="33">
        <f>+N113/L113*10</f>
        <v>15.233010490363505</v>
      </c>
      <c r="N113" s="34">
        <f>SUM(N86:N112)</f>
        <v>6244.0110000000013</v>
      </c>
      <c r="O113" s="32">
        <f>SUM(O86:O112)</f>
        <v>229</v>
      </c>
      <c r="P113" s="32">
        <f>SUM(P86:P112)</f>
        <v>234</v>
      </c>
      <c r="Q113" s="33">
        <f>SUM(Q86:Q112)/13</f>
        <v>13.883076923076924</v>
      </c>
      <c r="R113" s="34">
        <f>SUM(R86:R112)</f>
        <v>325.76299999999998</v>
      </c>
      <c r="S113" s="32">
        <f>SUM(S86:S112)</f>
        <v>60</v>
      </c>
      <c r="T113" s="32">
        <f>SUM(T86:T112)</f>
        <v>60</v>
      </c>
      <c r="U113" s="33">
        <f>+V113/T113*10</f>
        <v>13.913000000000002</v>
      </c>
      <c r="V113" s="34">
        <f>SUM(V86:V112)</f>
        <v>83.478000000000009</v>
      </c>
      <c r="Y113" s="59"/>
      <c r="Z113" s="59"/>
      <c r="AA113" s="59"/>
      <c r="AB113" s="59"/>
      <c r="AC113" s="59"/>
      <c r="AD113" s="12">
        <f>SUM(AD86:AD112)</f>
        <v>750675.09117000015</v>
      </c>
      <c r="AE113" s="12">
        <f t="shared" ref="AE113:AH113" si="48">SUM(AE86:AE112)</f>
        <v>539273.24957999995</v>
      </c>
      <c r="AF113" s="12">
        <f t="shared" si="48"/>
        <v>643283.92314999981</v>
      </c>
      <c r="AG113" s="12">
        <f t="shared" si="48"/>
        <v>710080.51306000003</v>
      </c>
      <c r="AH113" s="12">
        <f t="shared" si="48"/>
        <v>1700469.2314599999</v>
      </c>
    </row>
    <row r="114" spans="1:34" x14ac:dyDescent="0.3">
      <c r="I114" s="38"/>
    </row>
    <row r="115" spans="1:34" x14ac:dyDescent="0.3">
      <c r="I115" s="38"/>
    </row>
    <row r="116" spans="1:34" x14ac:dyDescent="0.3">
      <c r="I116" s="38"/>
    </row>
    <row r="117" spans="1:34" x14ac:dyDescent="0.3">
      <c r="A117" s="1"/>
      <c r="B117" s="2"/>
      <c r="C117" s="3"/>
      <c r="D117" s="3"/>
      <c r="E117" s="1"/>
      <c r="F117" s="4"/>
      <c r="G117" s="3"/>
      <c r="H117" s="3"/>
      <c r="I117" s="1"/>
      <c r="J117" s="4"/>
      <c r="K117" s="3"/>
      <c r="L117" s="3"/>
      <c r="M117" s="1"/>
      <c r="N117" s="4"/>
      <c r="O117" s="3"/>
      <c r="P117" s="3"/>
      <c r="Q117" s="1"/>
      <c r="R117" s="4"/>
      <c r="S117" s="3"/>
      <c r="T117" s="3"/>
      <c r="U117" s="1"/>
      <c r="V117" s="4"/>
    </row>
    <row r="118" spans="1:34" x14ac:dyDescent="0.3">
      <c r="A118" s="1"/>
      <c r="B118" s="2"/>
      <c r="C118" s="3"/>
      <c r="D118" s="3"/>
      <c r="E118" s="1"/>
      <c r="F118" s="4"/>
      <c r="G118" s="3"/>
      <c r="H118" s="3"/>
      <c r="I118" s="1"/>
      <c r="J118" s="4"/>
      <c r="K118" s="3"/>
      <c r="L118" s="3"/>
      <c r="M118" s="1"/>
      <c r="N118" s="4"/>
      <c r="O118" s="3"/>
      <c r="P118" s="3"/>
      <c r="Q118" s="1"/>
      <c r="R118" s="4"/>
      <c r="S118" s="3"/>
      <c r="T118" s="3"/>
      <c r="U118" s="1"/>
      <c r="V118" s="4"/>
    </row>
    <row r="119" spans="1:34" x14ac:dyDescent="0.3">
      <c r="A119" s="39"/>
      <c r="B119" s="40"/>
      <c r="C119" s="41"/>
      <c r="D119" s="41"/>
      <c r="E119" s="39"/>
      <c r="F119" s="42"/>
      <c r="G119" s="41"/>
      <c r="H119" s="41"/>
      <c r="I119" s="39"/>
      <c r="J119" s="42"/>
      <c r="K119" s="41"/>
      <c r="L119" s="41"/>
      <c r="M119" s="39"/>
      <c r="N119" s="42"/>
      <c r="O119" s="41"/>
      <c r="P119" s="41"/>
      <c r="Q119" s="39"/>
      <c r="R119" s="42"/>
      <c r="S119" s="41"/>
      <c r="T119" s="41"/>
      <c r="U119" s="39"/>
      <c r="V119" s="42"/>
    </row>
    <row r="120" spans="1:34" x14ac:dyDescent="0.3">
      <c r="A120" s="6"/>
      <c r="B120" s="7"/>
      <c r="C120" s="8"/>
      <c r="D120" s="8"/>
      <c r="E120" s="9"/>
      <c r="F120" s="10"/>
      <c r="G120" s="8"/>
      <c r="H120" s="8"/>
      <c r="I120" s="44"/>
      <c r="J120" s="45"/>
      <c r="K120" s="8"/>
      <c r="L120" s="8"/>
      <c r="M120" s="9"/>
      <c r="N120" s="10"/>
      <c r="O120" s="8"/>
      <c r="P120" s="8"/>
      <c r="Q120" s="9"/>
      <c r="R120" s="10"/>
      <c r="S120" s="8"/>
      <c r="T120" s="8"/>
      <c r="U120" s="9"/>
      <c r="V120" s="10"/>
    </row>
    <row r="121" spans="1:34" ht="14.1" customHeight="1" x14ac:dyDescent="0.3">
      <c r="A121" s="114" t="s">
        <v>3</v>
      </c>
      <c r="B121" s="117" t="s">
        <v>4</v>
      </c>
      <c r="C121" s="111">
        <v>2017</v>
      </c>
      <c r="D121" s="111"/>
      <c r="E121" s="111"/>
      <c r="F121" s="111"/>
      <c r="G121" s="111">
        <v>2018</v>
      </c>
      <c r="H121" s="111"/>
      <c r="I121" s="111"/>
      <c r="J121" s="111"/>
      <c r="K121" s="111">
        <v>2019</v>
      </c>
      <c r="L121" s="111"/>
      <c r="M121" s="111"/>
      <c r="N121" s="111"/>
      <c r="O121" s="111">
        <v>2020</v>
      </c>
      <c r="P121" s="111"/>
      <c r="Q121" s="111"/>
      <c r="R121" s="111"/>
      <c r="S121" s="111" t="s">
        <v>5</v>
      </c>
      <c r="T121" s="111"/>
      <c r="U121" s="111"/>
      <c r="V121" s="111"/>
    </row>
    <row r="122" spans="1:34" ht="14.1" customHeight="1" x14ac:dyDescent="0.3">
      <c r="A122" s="115"/>
      <c r="B122" s="118"/>
      <c r="C122" s="13" t="s">
        <v>6</v>
      </c>
      <c r="D122" s="13" t="s">
        <v>7</v>
      </c>
      <c r="E122" s="17" t="s">
        <v>8</v>
      </c>
      <c r="F122" s="15" t="s">
        <v>46</v>
      </c>
      <c r="G122" s="13" t="s">
        <v>6</v>
      </c>
      <c r="H122" s="13" t="s">
        <v>7</v>
      </c>
      <c r="I122" s="17" t="s">
        <v>8</v>
      </c>
      <c r="J122" s="15" t="s">
        <v>46</v>
      </c>
      <c r="K122" s="13" t="s">
        <v>6</v>
      </c>
      <c r="L122" s="13" t="s">
        <v>7</v>
      </c>
      <c r="M122" s="17" t="s">
        <v>8</v>
      </c>
      <c r="N122" s="15" t="s">
        <v>46</v>
      </c>
      <c r="O122" s="13" t="s">
        <v>6</v>
      </c>
      <c r="P122" s="13" t="s">
        <v>7</v>
      </c>
      <c r="Q122" s="17" t="s">
        <v>8</v>
      </c>
      <c r="R122" s="15" t="s">
        <v>46</v>
      </c>
      <c r="S122" s="13" t="s">
        <v>6</v>
      </c>
      <c r="T122" s="13" t="s">
        <v>7</v>
      </c>
      <c r="U122" s="17" t="s">
        <v>8</v>
      </c>
      <c r="V122" s="15" t="s">
        <v>46</v>
      </c>
    </row>
    <row r="123" spans="1:34" ht="14.1" customHeight="1" x14ac:dyDescent="0.3">
      <c r="A123" s="116"/>
      <c r="B123" s="118"/>
      <c r="C123" s="13" t="s">
        <v>10</v>
      </c>
      <c r="D123" s="13" t="s">
        <v>10</v>
      </c>
      <c r="E123" s="17" t="s">
        <v>11</v>
      </c>
      <c r="F123" s="15" t="s">
        <v>12</v>
      </c>
      <c r="G123" s="13" t="s">
        <v>10</v>
      </c>
      <c r="H123" s="13" t="s">
        <v>10</v>
      </c>
      <c r="I123" s="17" t="s">
        <v>11</v>
      </c>
      <c r="J123" s="15" t="s">
        <v>12</v>
      </c>
      <c r="K123" s="13" t="s">
        <v>10</v>
      </c>
      <c r="L123" s="13" t="s">
        <v>10</v>
      </c>
      <c r="M123" s="17" t="s">
        <v>11</v>
      </c>
      <c r="N123" s="15" t="s">
        <v>12</v>
      </c>
      <c r="O123" s="13" t="s">
        <v>10</v>
      </c>
      <c r="P123" s="13" t="s">
        <v>10</v>
      </c>
      <c r="Q123" s="17" t="s">
        <v>11</v>
      </c>
      <c r="R123" s="15" t="s">
        <v>12</v>
      </c>
      <c r="S123" s="13" t="s">
        <v>10</v>
      </c>
      <c r="T123" s="13" t="s">
        <v>10</v>
      </c>
      <c r="U123" s="17" t="s">
        <v>11</v>
      </c>
      <c r="V123" s="15" t="s">
        <v>12</v>
      </c>
    </row>
    <row r="124" spans="1:34" ht="14.1" customHeight="1" x14ac:dyDescent="0.3">
      <c r="A124" s="18">
        <v>1</v>
      </c>
      <c r="B124" s="19" t="s">
        <v>13</v>
      </c>
      <c r="C124" s="20">
        <v>71</v>
      </c>
      <c r="D124" s="20">
        <v>65</v>
      </c>
      <c r="E124" s="21">
        <v>14.36</v>
      </c>
      <c r="F124" s="21">
        <f>+E124*D124/10</f>
        <v>93.34</v>
      </c>
      <c r="G124" s="20">
        <v>32</v>
      </c>
      <c r="H124" s="20">
        <v>6</v>
      </c>
      <c r="I124" s="21">
        <v>14.36</v>
      </c>
      <c r="J124" s="21">
        <f>+I124*H124/10</f>
        <v>8.6159999999999997</v>
      </c>
      <c r="K124" s="20">
        <v>22</v>
      </c>
      <c r="L124" s="20">
        <v>54</v>
      </c>
      <c r="M124" s="21">
        <v>14.35</v>
      </c>
      <c r="N124" s="21">
        <f>+M124*L124/10</f>
        <v>77.489999999999995</v>
      </c>
      <c r="O124" s="20">
        <v>310</v>
      </c>
      <c r="P124" s="20">
        <v>248</v>
      </c>
      <c r="Q124" s="21">
        <v>14.35</v>
      </c>
      <c r="R124" s="21">
        <f>+Q124*P124/10</f>
        <v>355.88</v>
      </c>
      <c r="S124" s="20">
        <v>119</v>
      </c>
      <c r="T124" s="20">
        <v>168</v>
      </c>
      <c r="U124" s="21">
        <v>14.35</v>
      </c>
      <c r="V124" s="21">
        <f>+U124*T124/10</f>
        <v>241.07999999999998</v>
      </c>
    </row>
    <row r="125" spans="1:34" ht="14.1" customHeight="1" x14ac:dyDescent="0.3">
      <c r="A125" s="22">
        <v>2</v>
      </c>
      <c r="B125" s="23" t="s">
        <v>14</v>
      </c>
      <c r="C125" s="24">
        <v>57</v>
      </c>
      <c r="D125" s="24">
        <v>57</v>
      </c>
      <c r="E125" s="25">
        <v>14.38</v>
      </c>
      <c r="F125" s="25">
        <f>+E125*D125/10</f>
        <v>81.966000000000008</v>
      </c>
      <c r="G125" s="24">
        <v>33</v>
      </c>
      <c r="H125" s="24">
        <v>12</v>
      </c>
      <c r="I125" s="25">
        <v>14.38</v>
      </c>
      <c r="J125" s="25">
        <f>+I125*H125/10</f>
        <v>17.256</v>
      </c>
      <c r="K125" s="24">
        <v>19</v>
      </c>
      <c r="L125" s="24">
        <v>40</v>
      </c>
      <c r="M125" s="25">
        <v>14.41</v>
      </c>
      <c r="N125" s="25">
        <f>+M125*L125/10</f>
        <v>57.64</v>
      </c>
      <c r="O125" s="24">
        <v>360</v>
      </c>
      <c r="P125" s="24">
        <v>125</v>
      </c>
      <c r="Q125" s="25">
        <v>14.41</v>
      </c>
      <c r="R125" s="25">
        <f>+Q125*P125/10</f>
        <v>180.125</v>
      </c>
      <c r="S125" s="24">
        <v>86</v>
      </c>
      <c r="T125" s="24">
        <v>321</v>
      </c>
      <c r="U125" s="25">
        <v>14.41</v>
      </c>
      <c r="V125" s="25">
        <f>+U125*T125/10</f>
        <v>462.56099999999998</v>
      </c>
    </row>
    <row r="126" spans="1:34" ht="14.1" customHeight="1" x14ac:dyDescent="0.3">
      <c r="A126" s="22">
        <v>3</v>
      </c>
      <c r="B126" s="23" t="s">
        <v>15</v>
      </c>
      <c r="C126" s="24">
        <v>264</v>
      </c>
      <c r="D126" s="24">
        <v>285</v>
      </c>
      <c r="E126" s="25">
        <v>15.13</v>
      </c>
      <c r="F126" s="25">
        <f t="shared" ref="F126:F150" si="49">+E126*D126/10</f>
        <v>431.20500000000004</v>
      </c>
      <c r="G126" s="24">
        <v>52</v>
      </c>
      <c r="H126" s="24">
        <v>14</v>
      </c>
      <c r="I126" s="25">
        <v>15.13</v>
      </c>
      <c r="J126" s="25">
        <f t="shared" ref="J126:J150" si="50">+I126*H126/10</f>
        <v>21.182000000000002</v>
      </c>
      <c r="K126" s="24">
        <v>175</v>
      </c>
      <c r="L126" s="24">
        <v>213</v>
      </c>
      <c r="M126" s="25">
        <v>15.16</v>
      </c>
      <c r="N126" s="25">
        <f t="shared" ref="N126:N150" si="51">+M126*L126/10</f>
        <v>322.90800000000002</v>
      </c>
      <c r="O126" s="24">
        <v>289.8</v>
      </c>
      <c r="P126" s="24">
        <v>218.8</v>
      </c>
      <c r="Q126" s="25">
        <v>15.16</v>
      </c>
      <c r="R126" s="25">
        <f t="shared" ref="R126:R150" si="52">+Q126*P126/10</f>
        <v>331.70080000000002</v>
      </c>
      <c r="S126" s="24">
        <v>167</v>
      </c>
      <c r="T126" s="24">
        <v>106</v>
      </c>
      <c r="U126" s="25">
        <v>15.16</v>
      </c>
      <c r="V126" s="25">
        <f t="shared" ref="V126:V150" si="53">+U126*T126/10</f>
        <v>160.696</v>
      </c>
    </row>
    <row r="127" spans="1:34" ht="14.1" customHeight="1" x14ac:dyDescent="0.3">
      <c r="A127" s="22">
        <v>4</v>
      </c>
      <c r="B127" s="23" t="s">
        <v>16</v>
      </c>
      <c r="C127" s="24">
        <v>0</v>
      </c>
      <c r="D127" s="24">
        <v>0</v>
      </c>
      <c r="E127" s="25">
        <v>0</v>
      </c>
      <c r="F127" s="25">
        <f t="shared" si="49"/>
        <v>0</v>
      </c>
      <c r="G127" s="24">
        <v>14</v>
      </c>
      <c r="H127" s="24">
        <v>14</v>
      </c>
      <c r="I127" s="25">
        <v>13.24</v>
      </c>
      <c r="J127" s="25">
        <f t="shared" si="50"/>
        <v>18.536000000000001</v>
      </c>
      <c r="K127" s="24">
        <v>39</v>
      </c>
      <c r="L127" s="24">
        <v>39</v>
      </c>
      <c r="M127" s="25">
        <v>13.22</v>
      </c>
      <c r="N127" s="25">
        <f t="shared" si="51"/>
        <v>51.558000000000007</v>
      </c>
      <c r="O127" s="24">
        <v>71</v>
      </c>
      <c r="P127" s="24">
        <v>39</v>
      </c>
      <c r="Q127" s="25">
        <v>13.22</v>
      </c>
      <c r="R127" s="25">
        <f t="shared" si="52"/>
        <v>51.558000000000007</v>
      </c>
      <c r="S127" s="24">
        <v>32</v>
      </c>
      <c r="T127" s="24">
        <v>64</v>
      </c>
      <c r="U127" s="25">
        <v>13.22</v>
      </c>
      <c r="V127" s="25">
        <f t="shared" si="53"/>
        <v>84.608000000000004</v>
      </c>
    </row>
    <row r="128" spans="1:34" ht="14.1" customHeight="1" x14ac:dyDescent="0.3">
      <c r="A128" s="22">
        <v>5</v>
      </c>
      <c r="B128" s="23" t="s">
        <v>17</v>
      </c>
      <c r="C128" s="24">
        <v>7</v>
      </c>
      <c r="D128" s="24">
        <v>16</v>
      </c>
      <c r="E128" s="25">
        <v>13.94</v>
      </c>
      <c r="F128" s="25">
        <f t="shared" si="49"/>
        <v>22.303999999999998</v>
      </c>
      <c r="G128" s="24">
        <v>65</v>
      </c>
      <c r="H128" s="24">
        <v>16</v>
      </c>
      <c r="I128" s="25">
        <v>13.94</v>
      </c>
      <c r="J128" s="25">
        <f t="shared" si="50"/>
        <v>22.303999999999998</v>
      </c>
      <c r="K128" s="24">
        <v>213</v>
      </c>
      <c r="L128" s="24">
        <v>262</v>
      </c>
      <c r="M128" s="25">
        <v>13.95</v>
      </c>
      <c r="N128" s="25">
        <f t="shared" si="51"/>
        <v>365.48999999999995</v>
      </c>
      <c r="O128" s="24">
        <v>612</v>
      </c>
      <c r="P128" s="24">
        <v>430</v>
      </c>
      <c r="Q128" s="25">
        <v>13.95</v>
      </c>
      <c r="R128" s="25">
        <f t="shared" si="52"/>
        <v>599.85</v>
      </c>
      <c r="S128" s="24">
        <v>289</v>
      </c>
      <c r="T128" s="24">
        <v>287</v>
      </c>
      <c r="U128" s="25">
        <v>13.95</v>
      </c>
      <c r="V128" s="25">
        <f t="shared" si="53"/>
        <v>400.36499999999995</v>
      </c>
    </row>
    <row r="129" spans="1:22" ht="14.1" customHeight="1" x14ac:dyDescent="0.3">
      <c r="A129" s="22">
        <v>6</v>
      </c>
      <c r="B129" s="23" t="s">
        <v>18</v>
      </c>
      <c r="C129" s="24">
        <v>0</v>
      </c>
      <c r="D129" s="24">
        <v>7</v>
      </c>
      <c r="E129" s="48">
        <v>13.84</v>
      </c>
      <c r="F129" s="25">
        <f t="shared" si="49"/>
        <v>9.6879999999999988</v>
      </c>
      <c r="G129" s="24">
        <v>10</v>
      </c>
      <c r="H129" s="24">
        <v>6</v>
      </c>
      <c r="I129" s="25">
        <v>13.84</v>
      </c>
      <c r="J129" s="25">
        <f t="shared" si="50"/>
        <v>8.3039999999999985</v>
      </c>
      <c r="K129" s="24">
        <v>20</v>
      </c>
      <c r="L129" s="24">
        <v>24</v>
      </c>
      <c r="M129" s="25">
        <v>13.82</v>
      </c>
      <c r="N129" s="25">
        <f t="shared" si="51"/>
        <v>33.167999999999999</v>
      </c>
      <c r="O129" s="24">
        <v>42</v>
      </c>
      <c r="P129" s="24">
        <v>42</v>
      </c>
      <c r="Q129" s="25">
        <v>13.82</v>
      </c>
      <c r="R129" s="25">
        <f t="shared" si="52"/>
        <v>58.044000000000004</v>
      </c>
      <c r="S129" s="24">
        <v>0</v>
      </c>
      <c r="T129" s="24">
        <v>0</v>
      </c>
      <c r="U129" s="48">
        <v>13.82</v>
      </c>
      <c r="V129" s="25">
        <f t="shared" si="53"/>
        <v>0</v>
      </c>
    </row>
    <row r="130" spans="1:22" ht="14.1" customHeight="1" x14ac:dyDescent="0.3">
      <c r="A130" s="22">
        <v>7</v>
      </c>
      <c r="B130" s="23" t="s">
        <v>19</v>
      </c>
      <c r="C130" s="24">
        <v>19</v>
      </c>
      <c r="D130" s="24">
        <v>3</v>
      </c>
      <c r="E130" s="25">
        <v>14.6</v>
      </c>
      <c r="F130" s="25">
        <f t="shared" si="49"/>
        <v>4.38</v>
      </c>
      <c r="G130" s="24">
        <v>21.9</v>
      </c>
      <c r="H130" s="24">
        <v>20.9</v>
      </c>
      <c r="I130" s="25">
        <v>14.6</v>
      </c>
      <c r="J130" s="25">
        <f t="shared" si="50"/>
        <v>30.513999999999999</v>
      </c>
      <c r="K130" s="24">
        <v>50</v>
      </c>
      <c r="L130" s="24">
        <v>67</v>
      </c>
      <c r="M130" s="25">
        <v>14.61</v>
      </c>
      <c r="N130" s="25">
        <f t="shared" si="51"/>
        <v>97.887</v>
      </c>
      <c r="O130" s="24">
        <v>107.2</v>
      </c>
      <c r="P130" s="24">
        <v>49.2</v>
      </c>
      <c r="Q130" s="25">
        <v>14.61</v>
      </c>
      <c r="R130" s="25">
        <f t="shared" si="52"/>
        <v>71.881200000000007</v>
      </c>
      <c r="S130" s="24">
        <v>93</v>
      </c>
      <c r="T130" s="24">
        <v>151</v>
      </c>
      <c r="U130" s="25">
        <v>14.61</v>
      </c>
      <c r="V130" s="25">
        <f t="shared" si="53"/>
        <v>220.61100000000002</v>
      </c>
    </row>
    <row r="131" spans="1:22" ht="14.1" customHeight="1" x14ac:dyDescent="0.3">
      <c r="A131" s="22">
        <v>8</v>
      </c>
      <c r="B131" s="26" t="s">
        <v>20</v>
      </c>
      <c r="C131" s="24">
        <v>9</v>
      </c>
      <c r="D131" s="24">
        <v>3</v>
      </c>
      <c r="E131" s="25">
        <v>14.83</v>
      </c>
      <c r="F131" s="25">
        <f t="shared" si="49"/>
        <v>4.4489999999999998</v>
      </c>
      <c r="G131" s="24">
        <v>23.9</v>
      </c>
      <c r="H131" s="24">
        <v>16.899999999999999</v>
      </c>
      <c r="I131" s="25">
        <v>14.83</v>
      </c>
      <c r="J131" s="25">
        <f t="shared" si="50"/>
        <v>25.0627</v>
      </c>
      <c r="K131" s="24">
        <v>112.5</v>
      </c>
      <c r="L131" s="24">
        <v>125.5</v>
      </c>
      <c r="M131" s="25">
        <v>14.82</v>
      </c>
      <c r="N131" s="25">
        <f t="shared" si="51"/>
        <v>185.99100000000001</v>
      </c>
      <c r="O131" s="24">
        <v>261.10000000000002</v>
      </c>
      <c r="P131" s="24">
        <v>188.1</v>
      </c>
      <c r="Q131" s="25">
        <v>14.82</v>
      </c>
      <c r="R131" s="25">
        <f t="shared" si="52"/>
        <v>278.76419999999996</v>
      </c>
      <c r="S131" s="24">
        <v>94</v>
      </c>
      <c r="T131" s="24">
        <v>76</v>
      </c>
      <c r="U131" s="25">
        <v>14.82</v>
      </c>
      <c r="V131" s="25">
        <f t="shared" si="53"/>
        <v>112.63199999999999</v>
      </c>
    </row>
    <row r="132" spans="1:22" ht="14.1" customHeight="1" x14ac:dyDescent="0.3">
      <c r="A132" s="22">
        <v>9</v>
      </c>
      <c r="B132" s="26" t="s">
        <v>21</v>
      </c>
      <c r="C132" s="24">
        <v>8</v>
      </c>
      <c r="D132" s="24">
        <v>8</v>
      </c>
      <c r="E132" s="25">
        <v>15.38</v>
      </c>
      <c r="F132" s="25">
        <f t="shared" si="49"/>
        <v>12.304</v>
      </c>
      <c r="G132" s="24">
        <v>73.7</v>
      </c>
      <c r="H132" s="24">
        <v>52.7</v>
      </c>
      <c r="I132" s="25">
        <v>15.38</v>
      </c>
      <c r="J132" s="25">
        <f t="shared" si="50"/>
        <v>81.052600000000012</v>
      </c>
      <c r="K132" s="24">
        <v>69.400000000000006</v>
      </c>
      <c r="L132" s="24">
        <v>90.4</v>
      </c>
      <c r="M132" s="25">
        <v>15.41</v>
      </c>
      <c r="N132" s="25">
        <f t="shared" si="51"/>
        <v>139.3064</v>
      </c>
      <c r="O132" s="24">
        <v>476</v>
      </c>
      <c r="P132" s="24">
        <v>476</v>
      </c>
      <c r="Q132" s="25">
        <v>15.41</v>
      </c>
      <c r="R132" s="25">
        <f t="shared" si="52"/>
        <v>733.51599999999996</v>
      </c>
      <c r="S132" s="24">
        <v>60</v>
      </c>
      <c r="T132" s="24">
        <v>36</v>
      </c>
      <c r="U132" s="25">
        <v>15.41</v>
      </c>
      <c r="V132" s="25">
        <f t="shared" si="53"/>
        <v>55.475999999999999</v>
      </c>
    </row>
    <row r="133" spans="1:22" ht="14.1" customHeight="1" x14ac:dyDescent="0.3">
      <c r="A133" s="22">
        <v>10</v>
      </c>
      <c r="B133" s="26" t="s">
        <v>22</v>
      </c>
      <c r="C133" s="24">
        <v>95</v>
      </c>
      <c r="D133" s="24">
        <v>91</v>
      </c>
      <c r="E133" s="25">
        <v>15.41</v>
      </c>
      <c r="F133" s="25">
        <f t="shared" si="49"/>
        <v>140.23099999999999</v>
      </c>
      <c r="G133" s="24">
        <v>88.7</v>
      </c>
      <c r="H133" s="24">
        <v>60.7</v>
      </c>
      <c r="I133" s="25">
        <v>15.41</v>
      </c>
      <c r="J133" s="25">
        <f t="shared" si="50"/>
        <v>93.538700000000006</v>
      </c>
      <c r="K133" s="24">
        <v>869</v>
      </c>
      <c r="L133" s="24">
        <v>901</v>
      </c>
      <c r="M133" s="25">
        <v>15.43</v>
      </c>
      <c r="N133" s="25">
        <f t="shared" si="51"/>
        <v>1390.2429999999999</v>
      </c>
      <c r="O133" s="24">
        <v>1718</v>
      </c>
      <c r="P133" s="24">
        <v>1718</v>
      </c>
      <c r="Q133" s="25">
        <v>15.43</v>
      </c>
      <c r="R133" s="25">
        <f t="shared" si="52"/>
        <v>2650.8739999999998</v>
      </c>
      <c r="S133" s="24">
        <v>1036</v>
      </c>
      <c r="T133" s="24">
        <v>1036</v>
      </c>
      <c r="U133" s="25">
        <v>15.43</v>
      </c>
      <c r="V133" s="25">
        <f t="shared" si="53"/>
        <v>1598.548</v>
      </c>
    </row>
    <row r="134" spans="1:22" ht="14.1" customHeight="1" x14ac:dyDescent="0.3">
      <c r="A134" s="22">
        <v>11</v>
      </c>
      <c r="B134" s="26" t="s">
        <v>23</v>
      </c>
      <c r="C134" s="24">
        <v>0</v>
      </c>
      <c r="D134" s="24">
        <v>3</v>
      </c>
      <c r="E134" s="25">
        <v>15.42</v>
      </c>
      <c r="F134" s="25">
        <f t="shared" si="49"/>
        <v>4.6259999999999994</v>
      </c>
      <c r="G134" s="24">
        <v>57.9</v>
      </c>
      <c r="H134" s="24">
        <v>34.9</v>
      </c>
      <c r="I134" s="25">
        <v>15.42</v>
      </c>
      <c r="J134" s="25">
        <f t="shared" si="50"/>
        <v>53.815800000000003</v>
      </c>
      <c r="K134" s="24">
        <v>35</v>
      </c>
      <c r="L134" s="24">
        <v>58</v>
      </c>
      <c r="M134" s="25">
        <v>15.46</v>
      </c>
      <c r="N134" s="25">
        <f t="shared" si="51"/>
        <v>89.668000000000006</v>
      </c>
      <c r="O134" s="24">
        <v>941.1</v>
      </c>
      <c r="P134" s="24">
        <v>120.1</v>
      </c>
      <c r="Q134" s="25">
        <v>15.46</v>
      </c>
      <c r="R134" s="25">
        <f t="shared" si="52"/>
        <v>185.6746</v>
      </c>
      <c r="S134" s="24">
        <v>108</v>
      </c>
      <c r="T134" s="24">
        <v>821</v>
      </c>
      <c r="U134" s="25">
        <v>15.46</v>
      </c>
      <c r="V134" s="25">
        <f t="shared" si="53"/>
        <v>1269.2660000000001</v>
      </c>
    </row>
    <row r="135" spans="1:22" ht="14.1" customHeight="1" x14ac:dyDescent="0.3">
      <c r="A135" s="22">
        <v>12</v>
      </c>
      <c r="B135" s="26" t="s">
        <v>24</v>
      </c>
      <c r="C135" s="24">
        <v>579</v>
      </c>
      <c r="D135" s="24">
        <v>579</v>
      </c>
      <c r="E135" s="25">
        <v>14.98</v>
      </c>
      <c r="F135" s="25">
        <f t="shared" si="49"/>
        <v>867.34199999999998</v>
      </c>
      <c r="G135" s="24">
        <v>31</v>
      </c>
      <c r="H135" s="24">
        <v>19</v>
      </c>
      <c r="I135" s="25">
        <v>14.98</v>
      </c>
      <c r="J135" s="25">
        <f t="shared" si="50"/>
        <v>28.462</v>
      </c>
      <c r="K135" s="24">
        <v>704</v>
      </c>
      <c r="L135" s="24">
        <v>716</v>
      </c>
      <c r="M135" s="25">
        <v>14.98</v>
      </c>
      <c r="N135" s="25">
        <f t="shared" si="51"/>
        <v>1072.568</v>
      </c>
      <c r="O135" s="24">
        <v>696</v>
      </c>
      <c r="P135" s="24">
        <v>675</v>
      </c>
      <c r="Q135" s="25">
        <v>14.98</v>
      </c>
      <c r="R135" s="25">
        <f t="shared" si="52"/>
        <v>1011.15</v>
      </c>
      <c r="S135" s="24">
        <v>2230</v>
      </c>
      <c r="T135" s="24">
        <v>2171</v>
      </c>
      <c r="U135" s="25">
        <v>14.98</v>
      </c>
      <c r="V135" s="25">
        <f t="shared" si="53"/>
        <v>3252.1580000000004</v>
      </c>
    </row>
    <row r="136" spans="1:22" ht="14.1" customHeight="1" x14ac:dyDescent="0.3">
      <c r="A136" s="22">
        <v>13</v>
      </c>
      <c r="B136" s="26" t="s">
        <v>25</v>
      </c>
      <c r="C136" s="24">
        <v>220</v>
      </c>
      <c r="D136" s="24">
        <v>220</v>
      </c>
      <c r="E136" s="25">
        <v>15.13</v>
      </c>
      <c r="F136" s="25">
        <f t="shared" si="49"/>
        <v>332.86</v>
      </c>
      <c r="G136" s="24">
        <v>19.899999999999999</v>
      </c>
      <c r="H136" s="24">
        <v>14.9</v>
      </c>
      <c r="I136" s="25">
        <v>15.13</v>
      </c>
      <c r="J136" s="25">
        <f t="shared" si="50"/>
        <v>22.543700000000001</v>
      </c>
      <c r="K136" s="24">
        <v>58.8</v>
      </c>
      <c r="L136" s="24">
        <v>66.8</v>
      </c>
      <c r="M136" s="25">
        <v>15.11</v>
      </c>
      <c r="N136" s="25">
        <f t="shared" si="51"/>
        <v>100.9348</v>
      </c>
      <c r="O136" s="24">
        <v>295.39999999999998</v>
      </c>
      <c r="P136" s="24">
        <v>295.39999999999998</v>
      </c>
      <c r="Q136" s="25">
        <v>15.11</v>
      </c>
      <c r="R136" s="25">
        <f t="shared" si="52"/>
        <v>446.34939999999995</v>
      </c>
      <c r="S136" s="24">
        <v>218</v>
      </c>
      <c r="T136" s="24">
        <v>217</v>
      </c>
      <c r="U136" s="25">
        <v>15.11</v>
      </c>
      <c r="V136" s="25">
        <f t="shared" si="53"/>
        <v>327.887</v>
      </c>
    </row>
    <row r="137" spans="1:22" ht="14.1" customHeight="1" x14ac:dyDescent="0.3">
      <c r="A137" s="22">
        <v>14</v>
      </c>
      <c r="B137" s="26" t="s">
        <v>26</v>
      </c>
      <c r="C137" s="24">
        <v>62</v>
      </c>
      <c r="D137" s="24">
        <v>58</v>
      </c>
      <c r="E137" s="25">
        <v>14.88</v>
      </c>
      <c r="F137" s="25">
        <f t="shared" si="49"/>
        <v>86.304000000000002</v>
      </c>
      <c r="G137" s="24">
        <v>22</v>
      </c>
      <c r="H137" s="24">
        <v>18</v>
      </c>
      <c r="I137" s="25">
        <v>14.88</v>
      </c>
      <c r="J137" s="25">
        <f t="shared" si="50"/>
        <v>26.784000000000002</v>
      </c>
      <c r="K137" s="24">
        <v>260</v>
      </c>
      <c r="L137" s="24">
        <v>276</v>
      </c>
      <c r="M137" s="25">
        <v>14.91</v>
      </c>
      <c r="N137" s="25">
        <f t="shared" si="51"/>
        <v>411.51599999999996</v>
      </c>
      <c r="O137" s="24">
        <v>460.4</v>
      </c>
      <c r="P137" s="24">
        <v>341.4</v>
      </c>
      <c r="Q137" s="25">
        <v>14.91</v>
      </c>
      <c r="R137" s="25">
        <f t="shared" si="52"/>
        <v>509.02739999999994</v>
      </c>
      <c r="S137" s="24">
        <v>194</v>
      </c>
      <c r="T137" s="24">
        <v>119</v>
      </c>
      <c r="U137" s="25">
        <v>14.91</v>
      </c>
      <c r="V137" s="25">
        <f t="shared" si="53"/>
        <v>177.429</v>
      </c>
    </row>
    <row r="138" spans="1:22" ht="14.1" customHeight="1" x14ac:dyDescent="0.3">
      <c r="A138" s="22">
        <v>15</v>
      </c>
      <c r="B138" s="26" t="s">
        <v>27</v>
      </c>
      <c r="C138" s="24">
        <v>148</v>
      </c>
      <c r="D138" s="24">
        <v>151</v>
      </c>
      <c r="E138" s="25">
        <v>14.78</v>
      </c>
      <c r="F138" s="25">
        <f t="shared" si="49"/>
        <v>223.17799999999997</v>
      </c>
      <c r="G138" s="24">
        <v>40.9</v>
      </c>
      <c r="H138" s="24">
        <v>36.9</v>
      </c>
      <c r="I138" s="25">
        <v>14.78</v>
      </c>
      <c r="J138" s="25">
        <f t="shared" si="50"/>
        <v>54.538199999999996</v>
      </c>
      <c r="K138" s="24">
        <v>577</v>
      </c>
      <c r="L138" s="24">
        <v>601</v>
      </c>
      <c r="M138" s="25">
        <v>14.78</v>
      </c>
      <c r="N138" s="25">
        <f t="shared" si="51"/>
        <v>888.27799999999991</v>
      </c>
      <c r="O138" s="24">
        <v>608</v>
      </c>
      <c r="P138" s="24">
        <v>571</v>
      </c>
      <c r="Q138" s="25">
        <v>14.78</v>
      </c>
      <c r="R138" s="25">
        <f t="shared" si="52"/>
        <v>843.93799999999987</v>
      </c>
      <c r="S138" s="24">
        <v>344</v>
      </c>
      <c r="T138" s="24">
        <v>37</v>
      </c>
      <c r="U138" s="25">
        <v>14.78</v>
      </c>
      <c r="V138" s="25">
        <f t="shared" si="53"/>
        <v>54.686</v>
      </c>
    </row>
    <row r="139" spans="1:22" ht="14.1" customHeight="1" x14ac:dyDescent="0.3">
      <c r="A139" s="22">
        <v>16</v>
      </c>
      <c r="B139" s="26" t="s">
        <v>28</v>
      </c>
      <c r="C139" s="24">
        <v>74</v>
      </c>
      <c r="D139" s="24">
        <v>86</v>
      </c>
      <c r="E139" s="25">
        <v>14.98</v>
      </c>
      <c r="F139" s="25">
        <f t="shared" si="49"/>
        <v>128.828</v>
      </c>
      <c r="G139" s="24">
        <v>46.9</v>
      </c>
      <c r="H139" s="24">
        <v>72</v>
      </c>
      <c r="I139" s="25">
        <v>14.98</v>
      </c>
      <c r="J139" s="25">
        <f t="shared" si="50"/>
        <v>107.85599999999999</v>
      </c>
      <c r="K139" s="24">
        <v>265</v>
      </c>
      <c r="L139" s="24">
        <v>286</v>
      </c>
      <c r="M139" s="25">
        <v>14.96</v>
      </c>
      <c r="N139" s="25">
        <f t="shared" si="51"/>
        <v>427.85600000000005</v>
      </c>
      <c r="O139" s="24">
        <v>221.1</v>
      </c>
      <c r="P139" s="24">
        <v>142.1</v>
      </c>
      <c r="Q139" s="25">
        <v>14.96</v>
      </c>
      <c r="R139" s="25">
        <f t="shared" si="52"/>
        <v>212.58160000000004</v>
      </c>
      <c r="S139" s="24">
        <v>124</v>
      </c>
      <c r="T139" s="24">
        <v>99</v>
      </c>
      <c r="U139" s="25">
        <v>14.96</v>
      </c>
      <c r="V139" s="25">
        <f t="shared" si="53"/>
        <v>148.10400000000001</v>
      </c>
    </row>
    <row r="140" spans="1:22" ht="14.1" customHeight="1" x14ac:dyDescent="0.3">
      <c r="A140" s="22">
        <v>17</v>
      </c>
      <c r="B140" s="26" t="s">
        <v>29</v>
      </c>
      <c r="C140" s="24">
        <v>92</v>
      </c>
      <c r="D140" s="24">
        <v>92</v>
      </c>
      <c r="E140" s="25">
        <v>14.68</v>
      </c>
      <c r="F140" s="25">
        <f t="shared" si="49"/>
        <v>135.05599999999998</v>
      </c>
      <c r="G140" s="24">
        <v>22</v>
      </c>
      <c r="H140" s="24">
        <v>27</v>
      </c>
      <c r="I140" s="25">
        <v>14.68</v>
      </c>
      <c r="J140" s="25">
        <f t="shared" si="50"/>
        <v>39.636000000000003</v>
      </c>
      <c r="K140" s="24">
        <v>77</v>
      </c>
      <c r="L140" s="24">
        <v>80</v>
      </c>
      <c r="M140" s="25">
        <v>14.65</v>
      </c>
      <c r="N140" s="25">
        <f t="shared" si="51"/>
        <v>117.2</v>
      </c>
      <c r="O140" s="24">
        <v>419.8</v>
      </c>
      <c r="P140" s="24">
        <v>235.8</v>
      </c>
      <c r="Q140" s="25">
        <v>14.65</v>
      </c>
      <c r="R140" s="25">
        <f t="shared" si="52"/>
        <v>345.447</v>
      </c>
      <c r="S140" s="24">
        <v>382</v>
      </c>
      <c r="T140" s="24">
        <v>209</v>
      </c>
      <c r="U140" s="25">
        <v>14.65</v>
      </c>
      <c r="V140" s="25">
        <f t="shared" si="53"/>
        <v>306.185</v>
      </c>
    </row>
    <row r="141" spans="1:22" ht="14.1" customHeight="1" x14ac:dyDescent="0.3">
      <c r="A141" s="22">
        <v>18</v>
      </c>
      <c r="B141" s="26" t="s">
        <v>30</v>
      </c>
      <c r="C141" s="24">
        <v>246</v>
      </c>
      <c r="D141" s="24">
        <v>54</v>
      </c>
      <c r="E141" s="25">
        <v>14.99</v>
      </c>
      <c r="F141" s="25">
        <f t="shared" si="49"/>
        <v>80.945999999999998</v>
      </c>
      <c r="G141" s="24">
        <v>269.89999999999998</v>
      </c>
      <c r="H141" s="24">
        <v>202.9</v>
      </c>
      <c r="I141" s="25">
        <v>14.99</v>
      </c>
      <c r="J141" s="25">
        <f t="shared" si="50"/>
        <v>304.14710000000002</v>
      </c>
      <c r="K141" s="24">
        <v>422</v>
      </c>
      <c r="L141" s="24">
        <v>681</v>
      </c>
      <c r="M141" s="25">
        <v>14.98</v>
      </c>
      <c r="N141" s="25">
        <f t="shared" si="51"/>
        <v>1020.1380000000001</v>
      </c>
      <c r="O141" s="24">
        <v>706.3</v>
      </c>
      <c r="P141" s="24">
        <v>463.3</v>
      </c>
      <c r="Q141" s="25">
        <v>14.98</v>
      </c>
      <c r="R141" s="25">
        <f t="shared" si="52"/>
        <v>694.02340000000004</v>
      </c>
      <c r="S141" s="24">
        <v>569</v>
      </c>
      <c r="T141" s="24">
        <v>371</v>
      </c>
      <c r="U141" s="25">
        <v>14.98</v>
      </c>
      <c r="V141" s="25">
        <f t="shared" si="53"/>
        <v>555.75800000000004</v>
      </c>
    </row>
    <row r="142" spans="1:22" ht="14.1" customHeight="1" x14ac:dyDescent="0.3">
      <c r="A142" s="22">
        <v>19</v>
      </c>
      <c r="B142" s="26" t="s">
        <v>31</v>
      </c>
      <c r="C142" s="24">
        <v>89</v>
      </c>
      <c r="D142" s="24">
        <v>95</v>
      </c>
      <c r="E142" s="25">
        <v>14.13</v>
      </c>
      <c r="F142" s="25">
        <f t="shared" si="49"/>
        <v>134.23500000000001</v>
      </c>
      <c r="G142" s="24">
        <v>228</v>
      </c>
      <c r="H142" s="24">
        <v>47</v>
      </c>
      <c r="I142" s="25">
        <v>14.13</v>
      </c>
      <c r="J142" s="25">
        <f t="shared" si="50"/>
        <v>66.411000000000001</v>
      </c>
      <c r="K142" s="24">
        <v>228</v>
      </c>
      <c r="L142" s="24">
        <v>420</v>
      </c>
      <c r="M142" s="25">
        <v>14.16</v>
      </c>
      <c r="N142" s="25">
        <f t="shared" si="51"/>
        <v>594.72</v>
      </c>
      <c r="O142" s="24">
        <v>353.6</v>
      </c>
      <c r="P142" s="24">
        <v>177.6</v>
      </c>
      <c r="Q142" s="25">
        <v>14.16</v>
      </c>
      <c r="R142" s="25">
        <f t="shared" si="52"/>
        <v>251.48159999999999</v>
      </c>
      <c r="S142" s="24">
        <v>230</v>
      </c>
      <c r="T142" s="24">
        <v>250</v>
      </c>
      <c r="U142" s="25">
        <v>14.16</v>
      </c>
      <c r="V142" s="25">
        <f t="shared" si="53"/>
        <v>354</v>
      </c>
    </row>
    <row r="143" spans="1:22" ht="14.1" customHeight="1" x14ac:dyDescent="0.3">
      <c r="A143" s="22">
        <v>20</v>
      </c>
      <c r="B143" s="26" t="s">
        <v>32</v>
      </c>
      <c r="C143" s="24">
        <v>101</v>
      </c>
      <c r="D143" s="24">
        <v>174</v>
      </c>
      <c r="E143" s="25">
        <v>14.23</v>
      </c>
      <c r="F143" s="25">
        <f t="shared" si="49"/>
        <v>247.602</v>
      </c>
      <c r="G143" s="24">
        <v>185</v>
      </c>
      <c r="H143" s="24">
        <v>28</v>
      </c>
      <c r="I143" s="25">
        <v>14.23</v>
      </c>
      <c r="J143" s="25">
        <f t="shared" si="50"/>
        <v>39.844000000000001</v>
      </c>
      <c r="K143" s="24">
        <v>196</v>
      </c>
      <c r="L143" s="24">
        <v>365</v>
      </c>
      <c r="M143" s="25">
        <v>14.26</v>
      </c>
      <c r="N143" s="25">
        <f t="shared" si="51"/>
        <v>520.49</v>
      </c>
      <c r="O143" s="24">
        <v>378.3</v>
      </c>
      <c r="P143" s="24">
        <v>154.30000000000001</v>
      </c>
      <c r="Q143" s="25">
        <v>14.26</v>
      </c>
      <c r="R143" s="25">
        <f t="shared" si="52"/>
        <v>220.03180000000003</v>
      </c>
      <c r="S143" s="24">
        <v>319</v>
      </c>
      <c r="T143" s="24">
        <v>224</v>
      </c>
      <c r="U143" s="25">
        <v>14.26</v>
      </c>
      <c r="V143" s="25">
        <f t="shared" si="53"/>
        <v>319.42399999999998</v>
      </c>
    </row>
    <row r="144" spans="1:22" ht="14.1" customHeight="1" x14ac:dyDescent="0.3">
      <c r="A144" s="22">
        <v>21</v>
      </c>
      <c r="B144" s="26" t="s">
        <v>33</v>
      </c>
      <c r="C144" s="24">
        <v>21</v>
      </c>
      <c r="D144" s="24">
        <v>243</v>
      </c>
      <c r="E144" s="25">
        <v>14.58</v>
      </c>
      <c r="F144" s="25">
        <f t="shared" si="49"/>
        <v>354.29399999999998</v>
      </c>
      <c r="G144" s="24">
        <v>120.9</v>
      </c>
      <c r="H144" s="24">
        <v>24</v>
      </c>
      <c r="I144" s="25">
        <v>14.58</v>
      </c>
      <c r="J144" s="25">
        <f t="shared" si="50"/>
        <v>34.992000000000004</v>
      </c>
      <c r="K144" s="24">
        <v>0</v>
      </c>
      <c r="L144" s="24">
        <v>118</v>
      </c>
      <c r="M144" s="25">
        <v>14.59</v>
      </c>
      <c r="N144" s="25">
        <f t="shared" si="51"/>
        <v>172.16199999999998</v>
      </c>
      <c r="O144" s="24">
        <v>129</v>
      </c>
      <c r="P144" s="24">
        <v>129</v>
      </c>
      <c r="Q144" s="25">
        <v>14.59</v>
      </c>
      <c r="R144" s="25">
        <f t="shared" si="52"/>
        <v>188.21099999999998</v>
      </c>
      <c r="S144" s="24">
        <v>102</v>
      </c>
      <c r="T144" s="24">
        <v>12</v>
      </c>
      <c r="U144" s="25">
        <v>14.59</v>
      </c>
      <c r="V144" s="25">
        <f t="shared" si="53"/>
        <v>17.507999999999999</v>
      </c>
    </row>
    <row r="145" spans="1:32" ht="14.1" customHeight="1" x14ac:dyDescent="0.3">
      <c r="A145" s="22">
        <v>22</v>
      </c>
      <c r="B145" s="26" t="s">
        <v>34</v>
      </c>
      <c r="C145" s="24">
        <v>276</v>
      </c>
      <c r="D145" s="24">
        <v>276</v>
      </c>
      <c r="E145" s="25">
        <v>14.61</v>
      </c>
      <c r="F145" s="25">
        <f t="shared" si="49"/>
        <v>403.23599999999999</v>
      </c>
      <c r="G145" s="24">
        <v>98.9</v>
      </c>
      <c r="H145" s="24">
        <v>203.9</v>
      </c>
      <c r="I145" s="25">
        <v>14.61</v>
      </c>
      <c r="J145" s="25">
        <f t="shared" si="50"/>
        <v>297.89789999999999</v>
      </c>
      <c r="K145" s="24">
        <v>42</v>
      </c>
      <c r="L145" s="24">
        <v>135</v>
      </c>
      <c r="M145" s="25">
        <v>14.58</v>
      </c>
      <c r="N145" s="25">
        <f t="shared" si="51"/>
        <v>196.82999999999998</v>
      </c>
      <c r="O145" s="24">
        <v>330</v>
      </c>
      <c r="P145" s="24">
        <v>16</v>
      </c>
      <c r="Q145" s="25">
        <v>14.58</v>
      </c>
      <c r="R145" s="25">
        <f t="shared" si="52"/>
        <v>23.327999999999999</v>
      </c>
      <c r="S145" s="24">
        <v>323</v>
      </c>
      <c r="T145" s="24">
        <v>371</v>
      </c>
      <c r="U145" s="25">
        <v>14.58</v>
      </c>
      <c r="V145" s="25">
        <f t="shared" si="53"/>
        <v>540.91800000000001</v>
      </c>
    </row>
    <row r="146" spans="1:32" ht="14.1" customHeight="1" x14ac:dyDescent="0.3">
      <c r="A146" s="22">
        <v>23</v>
      </c>
      <c r="B146" s="26" t="s">
        <v>35</v>
      </c>
      <c r="C146" s="24">
        <v>57</v>
      </c>
      <c r="D146" s="24">
        <v>53</v>
      </c>
      <c r="E146" s="25">
        <v>13.86</v>
      </c>
      <c r="F146" s="25">
        <f t="shared" si="49"/>
        <v>73.457999999999998</v>
      </c>
      <c r="G146" s="24">
        <v>2</v>
      </c>
      <c r="H146" s="24">
        <v>4</v>
      </c>
      <c r="I146" s="25">
        <v>13.86</v>
      </c>
      <c r="J146" s="25">
        <f t="shared" si="50"/>
        <v>5.5439999999999996</v>
      </c>
      <c r="K146" s="24">
        <v>9</v>
      </c>
      <c r="L146" s="24">
        <v>11</v>
      </c>
      <c r="M146" s="25">
        <v>13.71</v>
      </c>
      <c r="N146" s="25">
        <f t="shared" si="51"/>
        <v>15.081</v>
      </c>
      <c r="O146" s="24">
        <v>23</v>
      </c>
      <c r="P146" s="24">
        <v>23</v>
      </c>
      <c r="Q146" s="25">
        <v>13.71</v>
      </c>
      <c r="R146" s="25">
        <f t="shared" si="52"/>
        <v>31.533000000000005</v>
      </c>
      <c r="S146" s="24">
        <v>0</v>
      </c>
      <c r="T146" s="24">
        <v>0</v>
      </c>
      <c r="U146" s="48">
        <v>13.71</v>
      </c>
      <c r="V146" s="25">
        <f t="shared" si="53"/>
        <v>0</v>
      </c>
    </row>
    <row r="147" spans="1:32" ht="14.1" customHeight="1" x14ac:dyDescent="0.3">
      <c r="A147" s="22">
        <v>24</v>
      </c>
      <c r="B147" s="26" t="s">
        <v>36</v>
      </c>
      <c r="C147" s="24">
        <v>8</v>
      </c>
      <c r="D147" s="24">
        <v>0</v>
      </c>
      <c r="E147" s="25">
        <v>13.77</v>
      </c>
      <c r="F147" s="25">
        <f t="shared" si="49"/>
        <v>0</v>
      </c>
      <c r="G147" s="24">
        <v>0</v>
      </c>
      <c r="H147" s="24">
        <v>8</v>
      </c>
      <c r="I147" s="25">
        <v>13.77</v>
      </c>
      <c r="J147" s="25">
        <f t="shared" si="50"/>
        <v>11.016</v>
      </c>
      <c r="K147" s="24">
        <v>23</v>
      </c>
      <c r="L147" s="24">
        <v>23</v>
      </c>
      <c r="M147" s="25">
        <v>13.76</v>
      </c>
      <c r="N147" s="25">
        <f t="shared" si="51"/>
        <v>31.648000000000003</v>
      </c>
      <c r="O147" s="24">
        <v>42</v>
      </c>
      <c r="P147" s="24">
        <v>42</v>
      </c>
      <c r="Q147" s="25">
        <v>13.76</v>
      </c>
      <c r="R147" s="25">
        <f t="shared" si="52"/>
        <v>57.791999999999994</v>
      </c>
      <c r="S147" s="24">
        <v>87</v>
      </c>
      <c r="T147" s="24">
        <v>0</v>
      </c>
      <c r="U147" s="48">
        <v>13.76</v>
      </c>
      <c r="V147" s="25">
        <f t="shared" si="53"/>
        <v>0</v>
      </c>
    </row>
    <row r="148" spans="1:32" ht="14.1" customHeight="1" x14ac:dyDescent="0.3">
      <c r="A148" s="22">
        <v>25</v>
      </c>
      <c r="B148" s="26" t="s">
        <v>37</v>
      </c>
      <c r="C148" s="24">
        <v>8</v>
      </c>
      <c r="D148" s="24">
        <v>11</v>
      </c>
      <c r="E148" s="25">
        <v>14.28</v>
      </c>
      <c r="F148" s="25">
        <f t="shared" si="49"/>
        <v>15.707999999999998</v>
      </c>
      <c r="G148" s="24">
        <v>14</v>
      </c>
      <c r="H148" s="24">
        <v>8</v>
      </c>
      <c r="I148" s="25">
        <v>14.28</v>
      </c>
      <c r="J148" s="25">
        <f t="shared" si="50"/>
        <v>11.423999999999999</v>
      </c>
      <c r="K148" s="24">
        <v>63</v>
      </c>
      <c r="L148" s="24">
        <v>77</v>
      </c>
      <c r="M148" s="25">
        <v>14.28</v>
      </c>
      <c r="N148" s="25">
        <f t="shared" si="51"/>
        <v>109.95599999999999</v>
      </c>
      <c r="O148" s="24">
        <v>0</v>
      </c>
      <c r="P148" s="24">
        <v>0</v>
      </c>
      <c r="Q148" s="25">
        <v>0</v>
      </c>
      <c r="R148" s="25">
        <f t="shared" si="52"/>
        <v>0</v>
      </c>
      <c r="S148" s="24">
        <v>522</v>
      </c>
      <c r="T148" s="24">
        <v>128</v>
      </c>
      <c r="U148" s="25">
        <v>14.26</v>
      </c>
      <c r="V148" s="25">
        <f t="shared" si="53"/>
        <v>182.52799999999999</v>
      </c>
    </row>
    <row r="149" spans="1:32" ht="14.1" customHeight="1" x14ac:dyDescent="0.3">
      <c r="A149" s="22">
        <v>26</v>
      </c>
      <c r="B149" s="26" t="s">
        <v>38</v>
      </c>
      <c r="C149" s="24">
        <v>34</v>
      </c>
      <c r="D149" s="24">
        <v>49</v>
      </c>
      <c r="E149" s="25">
        <v>14.27</v>
      </c>
      <c r="F149" s="25">
        <f t="shared" si="49"/>
        <v>69.923000000000002</v>
      </c>
      <c r="G149" s="24">
        <v>0</v>
      </c>
      <c r="H149" s="24">
        <v>11</v>
      </c>
      <c r="I149" s="25">
        <v>14.27</v>
      </c>
      <c r="J149" s="25">
        <f t="shared" si="50"/>
        <v>15.696999999999999</v>
      </c>
      <c r="K149" s="24">
        <v>42</v>
      </c>
      <c r="L149" s="24">
        <v>42</v>
      </c>
      <c r="M149" s="25">
        <v>14.29</v>
      </c>
      <c r="N149" s="25">
        <f t="shared" si="51"/>
        <v>60.017999999999994</v>
      </c>
      <c r="O149" s="24">
        <v>109</v>
      </c>
      <c r="P149" s="24">
        <v>0</v>
      </c>
      <c r="Q149" s="25">
        <v>0</v>
      </c>
      <c r="R149" s="25">
        <f t="shared" si="52"/>
        <v>0</v>
      </c>
      <c r="S149" s="24">
        <v>119</v>
      </c>
      <c r="T149" s="24">
        <v>109</v>
      </c>
      <c r="U149" s="25">
        <v>14.31</v>
      </c>
      <c r="V149" s="25">
        <f t="shared" si="53"/>
        <v>155.97899999999998</v>
      </c>
    </row>
    <row r="150" spans="1:32" ht="14.1" customHeight="1" x14ac:dyDescent="0.3">
      <c r="A150" s="27">
        <v>27</v>
      </c>
      <c r="B150" s="28" t="s">
        <v>39</v>
      </c>
      <c r="C150" s="29">
        <v>37</v>
      </c>
      <c r="D150" s="29">
        <v>31</v>
      </c>
      <c r="E150" s="30">
        <v>14.15</v>
      </c>
      <c r="F150" s="25">
        <f t="shared" si="49"/>
        <v>43.865000000000002</v>
      </c>
      <c r="G150" s="29">
        <v>17</v>
      </c>
      <c r="H150" s="29">
        <v>23</v>
      </c>
      <c r="I150" s="30">
        <v>14.15</v>
      </c>
      <c r="J150" s="25">
        <f t="shared" si="50"/>
        <v>32.545000000000002</v>
      </c>
      <c r="K150" s="29">
        <v>39</v>
      </c>
      <c r="L150" s="29">
        <v>56</v>
      </c>
      <c r="M150" s="30">
        <v>14.11</v>
      </c>
      <c r="N150" s="25">
        <f t="shared" si="51"/>
        <v>79.015999999999991</v>
      </c>
      <c r="O150" s="29">
        <v>0</v>
      </c>
      <c r="P150" s="29">
        <v>0</v>
      </c>
      <c r="Q150" s="30">
        <v>0</v>
      </c>
      <c r="R150" s="25">
        <f t="shared" si="52"/>
        <v>0</v>
      </c>
      <c r="S150" s="29">
        <v>74</v>
      </c>
      <c r="T150" s="29">
        <v>3</v>
      </c>
      <c r="U150" s="30">
        <v>13.24</v>
      </c>
      <c r="V150" s="25">
        <f t="shared" si="53"/>
        <v>3.972</v>
      </c>
    </row>
    <row r="151" spans="1:32" s="12" customFormat="1" ht="14.1" customHeight="1" x14ac:dyDescent="0.3">
      <c r="A151" s="112" t="s">
        <v>40</v>
      </c>
      <c r="B151" s="113"/>
      <c r="C151" s="32">
        <f>SUM(C124:C150)</f>
        <v>2582</v>
      </c>
      <c r="D151" s="32">
        <f>SUM(D124:D150)</f>
        <v>2710</v>
      </c>
      <c r="E151" s="33">
        <f>+F151/D151*10</f>
        <v>14.765047970479703</v>
      </c>
      <c r="F151" s="34">
        <f>SUM(F124:F150)</f>
        <v>4001.3279999999995</v>
      </c>
      <c r="G151" s="32">
        <f>SUM(G124:G150)</f>
        <v>1590.5</v>
      </c>
      <c r="H151" s="32">
        <f>SUM(H124:H150)</f>
        <v>1001.6999999999999</v>
      </c>
      <c r="I151" s="33">
        <f>+J151/H151*10</f>
        <v>14.770087850653891</v>
      </c>
      <c r="J151" s="34">
        <f>SUM(J124:J150)</f>
        <v>1479.5197000000001</v>
      </c>
      <c r="K151" s="32">
        <f>SUM(K124:K150)</f>
        <v>4629.7000000000007</v>
      </c>
      <c r="L151" s="32">
        <f>SUM(L124:L150)</f>
        <v>5827.7000000000007</v>
      </c>
      <c r="M151" s="33">
        <f>+N151/L151*10</f>
        <v>14.808176810748662</v>
      </c>
      <c r="N151" s="34">
        <f>SUM(N124:N150)</f>
        <v>8629.761199999999</v>
      </c>
      <c r="O151" s="32">
        <f>SUM(O124:O150)</f>
        <v>9960.1</v>
      </c>
      <c r="P151" s="32">
        <f>SUM(P124:P150)</f>
        <v>6920.1</v>
      </c>
      <c r="Q151" s="33">
        <f>SUM(Q124:Q150)/24</f>
        <v>14.58625</v>
      </c>
      <c r="R151" s="34">
        <f>SUM(R124:R150)</f>
        <v>10332.761999999997</v>
      </c>
      <c r="S151" s="32">
        <f>SUM(S124:S150)</f>
        <v>7921</v>
      </c>
      <c r="T151" s="32">
        <f>SUM(T124:T150)</f>
        <v>7386</v>
      </c>
      <c r="U151" s="33">
        <f>+V151/T151*10</f>
        <v>14.896261846737067</v>
      </c>
      <c r="V151" s="34">
        <f>SUM(V124:V150)</f>
        <v>11002.378999999997</v>
      </c>
      <c r="X151" s="12">
        <f>+F151*10</f>
        <v>40013.279999999999</v>
      </c>
      <c r="Y151" s="59">
        <f>+J151*10</f>
        <v>14795.197</v>
      </c>
      <c r="Z151" s="59">
        <f>+N151*10</f>
        <v>86297.611999999994</v>
      </c>
      <c r="AA151" s="59">
        <f>+R151*10</f>
        <v>103327.61999999997</v>
      </c>
      <c r="AB151" s="59">
        <f>+V151*10</f>
        <v>110023.78999999998</v>
      </c>
      <c r="AC151" s="59"/>
      <c r="AF151" s="59"/>
    </row>
    <row r="152" spans="1:32" x14ac:dyDescent="0.3">
      <c r="I152" s="38"/>
    </row>
    <row r="153" spans="1:32" x14ac:dyDescent="0.3">
      <c r="I153" s="38"/>
    </row>
    <row r="154" spans="1:32" x14ac:dyDescent="0.3">
      <c r="I154" s="38"/>
    </row>
    <row r="155" spans="1:32" x14ac:dyDescent="0.3">
      <c r="A155" s="1"/>
      <c r="B155" s="2"/>
      <c r="C155" s="3"/>
      <c r="D155" s="3"/>
      <c r="E155" s="1"/>
      <c r="F155" s="4"/>
      <c r="G155" s="3"/>
      <c r="H155" s="3"/>
      <c r="I155" s="1"/>
      <c r="J155" s="4"/>
      <c r="K155" s="3"/>
      <c r="L155" s="3"/>
      <c r="M155" s="1"/>
      <c r="N155" s="4"/>
      <c r="O155" s="3"/>
      <c r="P155" s="3"/>
      <c r="Q155" s="1"/>
      <c r="R155" s="4"/>
      <c r="S155" s="3"/>
      <c r="T155" s="3"/>
      <c r="U155" s="1"/>
      <c r="V155" s="4"/>
    </row>
    <row r="156" spans="1:32" x14ac:dyDescent="0.3">
      <c r="A156" s="1"/>
      <c r="B156" s="2"/>
      <c r="C156" s="3"/>
      <c r="D156" s="3"/>
      <c r="E156" s="1"/>
      <c r="F156" s="4"/>
      <c r="G156" s="3"/>
      <c r="H156" s="3"/>
      <c r="I156" s="1"/>
      <c r="J156" s="4"/>
      <c r="K156" s="3"/>
      <c r="L156" s="3"/>
      <c r="M156" s="1"/>
      <c r="N156" s="4"/>
      <c r="O156" s="3"/>
      <c r="P156" s="3"/>
      <c r="Q156" s="1"/>
      <c r="R156" s="4"/>
      <c r="S156" s="3"/>
      <c r="T156" s="3"/>
      <c r="U156" s="1"/>
      <c r="V156" s="4"/>
    </row>
    <row r="157" spans="1:32" x14ac:dyDescent="0.3">
      <c r="A157" s="39"/>
      <c r="B157" s="40"/>
      <c r="C157" s="41"/>
      <c r="D157" s="41"/>
      <c r="E157" s="39"/>
      <c r="F157" s="42"/>
      <c r="G157" s="41"/>
      <c r="H157" s="41"/>
      <c r="I157" s="39"/>
      <c r="J157" s="42"/>
      <c r="K157" s="41"/>
      <c r="L157" s="41"/>
      <c r="M157" s="39"/>
      <c r="N157" s="42"/>
      <c r="O157" s="41"/>
      <c r="P157" s="41"/>
      <c r="Q157" s="39"/>
      <c r="R157" s="42"/>
      <c r="S157" s="41"/>
      <c r="T157" s="41"/>
      <c r="U157" s="39"/>
      <c r="V157" s="42"/>
    </row>
    <row r="158" spans="1:32" x14ac:dyDescent="0.3">
      <c r="A158" s="6"/>
      <c r="B158" s="7"/>
      <c r="C158" s="8"/>
      <c r="D158" s="8"/>
      <c r="E158" s="9"/>
      <c r="F158" s="10"/>
      <c r="G158" s="8"/>
      <c r="H158" s="8"/>
      <c r="I158" s="44"/>
      <c r="J158" s="45"/>
      <c r="K158" s="8"/>
      <c r="L158" s="8"/>
      <c r="M158" s="9"/>
      <c r="N158" s="10"/>
      <c r="O158" s="8"/>
      <c r="P158" s="8"/>
      <c r="Q158" s="9"/>
      <c r="R158" s="10"/>
      <c r="S158" s="8"/>
      <c r="T158" s="8"/>
      <c r="U158" s="9"/>
      <c r="V158" s="10"/>
    </row>
    <row r="159" spans="1:32" ht="14.1" customHeight="1" x14ac:dyDescent="0.3">
      <c r="A159" s="114" t="s">
        <v>3</v>
      </c>
      <c r="B159" s="117" t="s">
        <v>4</v>
      </c>
      <c r="C159" s="111">
        <v>2017</v>
      </c>
      <c r="D159" s="111"/>
      <c r="E159" s="111"/>
      <c r="F159" s="111"/>
      <c r="G159" s="111">
        <v>2018</v>
      </c>
      <c r="H159" s="111"/>
      <c r="I159" s="111"/>
      <c r="J159" s="111"/>
      <c r="K159" s="111">
        <v>2019</v>
      </c>
      <c r="L159" s="111"/>
      <c r="M159" s="111"/>
      <c r="N159" s="111"/>
      <c r="O159" s="111">
        <v>2020</v>
      </c>
      <c r="P159" s="111"/>
      <c r="Q159" s="111"/>
      <c r="R159" s="111"/>
      <c r="S159" s="111" t="s">
        <v>5</v>
      </c>
      <c r="T159" s="111"/>
      <c r="U159" s="111"/>
      <c r="V159" s="111"/>
    </row>
    <row r="160" spans="1:32" ht="14.1" customHeight="1" x14ac:dyDescent="0.3">
      <c r="A160" s="115"/>
      <c r="B160" s="118"/>
      <c r="C160" s="13" t="s">
        <v>6</v>
      </c>
      <c r="D160" s="13" t="s">
        <v>7</v>
      </c>
      <c r="E160" s="17" t="s">
        <v>8</v>
      </c>
      <c r="F160" s="15" t="s">
        <v>46</v>
      </c>
      <c r="G160" s="13" t="s">
        <v>6</v>
      </c>
      <c r="H160" s="13" t="s">
        <v>7</v>
      </c>
      <c r="I160" s="17" t="s">
        <v>8</v>
      </c>
      <c r="J160" s="15" t="s">
        <v>46</v>
      </c>
      <c r="K160" s="13" t="s">
        <v>6</v>
      </c>
      <c r="L160" s="13" t="s">
        <v>7</v>
      </c>
      <c r="M160" s="17" t="s">
        <v>8</v>
      </c>
      <c r="N160" s="15" t="s">
        <v>46</v>
      </c>
      <c r="O160" s="13" t="s">
        <v>6</v>
      </c>
      <c r="P160" s="13" t="s">
        <v>7</v>
      </c>
      <c r="Q160" s="17" t="s">
        <v>8</v>
      </c>
      <c r="R160" s="15" t="s">
        <v>46</v>
      </c>
      <c r="S160" s="13" t="s">
        <v>6</v>
      </c>
      <c r="T160" s="13" t="s">
        <v>7</v>
      </c>
      <c r="U160" s="17" t="s">
        <v>8</v>
      </c>
      <c r="V160" s="15" t="s">
        <v>46</v>
      </c>
    </row>
    <row r="161" spans="1:22" ht="14.1" customHeight="1" x14ac:dyDescent="0.3">
      <c r="A161" s="116"/>
      <c r="B161" s="118"/>
      <c r="C161" s="13" t="s">
        <v>10</v>
      </c>
      <c r="D161" s="13" t="s">
        <v>10</v>
      </c>
      <c r="E161" s="17" t="s">
        <v>11</v>
      </c>
      <c r="F161" s="15" t="s">
        <v>12</v>
      </c>
      <c r="G161" s="13" t="s">
        <v>10</v>
      </c>
      <c r="H161" s="13" t="s">
        <v>10</v>
      </c>
      <c r="I161" s="17" t="s">
        <v>11</v>
      </c>
      <c r="J161" s="15" t="s">
        <v>12</v>
      </c>
      <c r="K161" s="13" t="s">
        <v>10</v>
      </c>
      <c r="L161" s="13" t="s">
        <v>10</v>
      </c>
      <c r="M161" s="17" t="s">
        <v>11</v>
      </c>
      <c r="N161" s="15" t="s">
        <v>12</v>
      </c>
      <c r="O161" s="13" t="s">
        <v>10</v>
      </c>
      <c r="P161" s="13" t="s">
        <v>10</v>
      </c>
      <c r="Q161" s="17" t="s">
        <v>11</v>
      </c>
      <c r="R161" s="15" t="s">
        <v>12</v>
      </c>
      <c r="S161" s="13" t="s">
        <v>10</v>
      </c>
      <c r="T161" s="13" t="s">
        <v>10</v>
      </c>
      <c r="U161" s="17" t="s">
        <v>11</v>
      </c>
      <c r="V161" s="15" t="s">
        <v>12</v>
      </c>
    </row>
    <row r="162" spans="1:22" ht="14.1" customHeight="1" x14ac:dyDescent="0.3">
      <c r="A162" s="18">
        <v>1</v>
      </c>
      <c r="B162" s="19" t="s">
        <v>13</v>
      </c>
      <c r="C162" s="20">
        <v>1862</v>
      </c>
      <c r="D162" s="20">
        <v>1862</v>
      </c>
      <c r="E162" s="21">
        <v>14.74</v>
      </c>
      <c r="F162" s="21">
        <f>+E162*D162/10</f>
        <v>2744.5880000000002</v>
      </c>
      <c r="G162" s="20">
        <v>11</v>
      </c>
      <c r="H162" s="20">
        <v>0</v>
      </c>
      <c r="I162" s="21">
        <v>0</v>
      </c>
      <c r="J162" s="21">
        <f>+I162*H162/10</f>
        <v>0</v>
      </c>
      <c r="K162" s="20">
        <v>1861</v>
      </c>
      <c r="L162" s="20">
        <v>1872</v>
      </c>
      <c r="M162" s="21">
        <v>14.75</v>
      </c>
      <c r="N162" s="21">
        <f>+M162*L162/10</f>
        <v>2761.2</v>
      </c>
      <c r="O162" s="20">
        <v>2035</v>
      </c>
      <c r="P162" s="20">
        <v>1921</v>
      </c>
      <c r="Q162" s="21">
        <v>14.75</v>
      </c>
      <c r="R162" s="21">
        <f>+Q162*P162/10</f>
        <v>2833.4749999999999</v>
      </c>
      <c r="S162" s="20">
        <v>959</v>
      </c>
      <c r="T162" s="20">
        <v>1073</v>
      </c>
      <c r="U162" s="21">
        <v>14.75</v>
      </c>
      <c r="V162" s="21">
        <f>+U162*T162/10</f>
        <v>1582.675</v>
      </c>
    </row>
    <row r="163" spans="1:22" ht="14.1" customHeight="1" x14ac:dyDescent="0.3">
      <c r="A163" s="22">
        <v>2</v>
      </c>
      <c r="B163" s="23" t="s">
        <v>14</v>
      </c>
      <c r="C163" s="24">
        <v>109</v>
      </c>
      <c r="D163" s="24">
        <v>109</v>
      </c>
      <c r="E163" s="25">
        <v>14.66</v>
      </c>
      <c r="F163" s="25">
        <f>+E163*D163/10</f>
        <v>159.79400000000001</v>
      </c>
      <c r="G163" s="24">
        <v>95</v>
      </c>
      <c r="H163" s="24">
        <v>89</v>
      </c>
      <c r="I163" s="25">
        <v>14.66</v>
      </c>
      <c r="J163" s="25">
        <f>+I163*H163/10</f>
        <v>130.47399999999999</v>
      </c>
      <c r="K163" s="24">
        <v>2153</v>
      </c>
      <c r="L163" s="24">
        <v>2159</v>
      </c>
      <c r="M163" s="25">
        <v>14.66</v>
      </c>
      <c r="N163" s="25">
        <f>+M163*L163/10</f>
        <v>3165.0940000000001</v>
      </c>
      <c r="O163" s="24">
        <v>1379</v>
      </c>
      <c r="P163" s="24">
        <v>1379</v>
      </c>
      <c r="Q163" s="25">
        <v>14.66</v>
      </c>
      <c r="R163" s="25">
        <f>+Q163*P163/10</f>
        <v>2021.614</v>
      </c>
      <c r="S163" s="24">
        <v>2504</v>
      </c>
      <c r="T163" s="24">
        <v>2504</v>
      </c>
      <c r="U163" s="25">
        <v>14.66</v>
      </c>
      <c r="V163" s="25">
        <f>+U163*T163/10</f>
        <v>3670.864</v>
      </c>
    </row>
    <row r="164" spans="1:22" ht="14.1" customHeight="1" x14ac:dyDescent="0.3">
      <c r="A164" s="22">
        <v>3</v>
      </c>
      <c r="B164" s="23" t="s">
        <v>15</v>
      </c>
      <c r="C164" s="24">
        <v>3465</v>
      </c>
      <c r="D164" s="24">
        <v>3465</v>
      </c>
      <c r="E164" s="25">
        <v>14.63</v>
      </c>
      <c r="F164" s="25">
        <f t="shared" ref="F164:F188" si="54">+E164*D164/10</f>
        <v>5069.2950000000001</v>
      </c>
      <c r="G164" s="24">
        <v>1278</v>
      </c>
      <c r="H164" s="24">
        <v>1261</v>
      </c>
      <c r="I164" s="25">
        <v>14.63</v>
      </c>
      <c r="J164" s="25">
        <f t="shared" ref="J164:J188" si="55">+I164*H164/10</f>
        <v>1844.8430000000001</v>
      </c>
      <c r="K164" s="24">
        <v>721</v>
      </c>
      <c r="L164" s="24">
        <v>738</v>
      </c>
      <c r="M164" s="25">
        <v>14.63</v>
      </c>
      <c r="N164" s="25">
        <f t="shared" ref="N164:N188" si="56">+M164*L164/10</f>
        <v>1079.694</v>
      </c>
      <c r="O164" s="24">
        <v>3191</v>
      </c>
      <c r="P164" s="24">
        <v>3191</v>
      </c>
      <c r="Q164" s="25">
        <v>14.63</v>
      </c>
      <c r="R164" s="25">
        <f t="shared" ref="R164:R188" si="57">+Q164*P164/10</f>
        <v>4668.433</v>
      </c>
      <c r="S164" s="24">
        <v>2626</v>
      </c>
      <c r="T164" s="24">
        <v>2626</v>
      </c>
      <c r="U164" s="25">
        <v>14.63</v>
      </c>
      <c r="V164" s="25">
        <f t="shared" ref="V164:V188" si="58">+U164*T164/10</f>
        <v>3841.8380000000006</v>
      </c>
    </row>
    <row r="165" spans="1:22" ht="14.1" customHeight="1" x14ac:dyDescent="0.3">
      <c r="A165" s="22">
        <v>4</v>
      </c>
      <c r="B165" s="23" t="s">
        <v>16</v>
      </c>
      <c r="C165" s="24">
        <v>38</v>
      </c>
      <c r="D165" s="24">
        <v>38</v>
      </c>
      <c r="E165" s="25">
        <v>11.94</v>
      </c>
      <c r="F165" s="25">
        <f t="shared" si="54"/>
        <v>45.372</v>
      </c>
      <c r="G165" s="24">
        <v>0</v>
      </c>
      <c r="H165" s="24">
        <v>0</v>
      </c>
      <c r="I165" s="25">
        <v>0</v>
      </c>
      <c r="J165" s="25">
        <f t="shared" si="55"/>
        <v>0</v>
      </c>
      <c r="K165" s="24">
        <v>58</v>
      </c>
      <c r="L165" s="24">
        <v>58</v>
      </c>
      <c r="M165" s="25">
        <v>11.96</v>
      </c>
      <c r="N165" s="25">
        <f t="shared" si="56"/>
        <v>69.368000000000009</v>
      </c>
      <c r="O165" s="24">
        <v>66</v>
      </c>
      <c r="P165" s="24">
        <v>17</v>
      </c>
      <c r="Q165" s="25">
        <v>11.96</v>
      </c>
      <c r="R165" s="25">
        <f t="shared" si="57"/>
        <v>20.332000000000001</v>
      </c>
      <c r="S165" s="24">
        <v>60</v>
      </c>
      <c r="T165" s="24">
        <v>86</v>
      </c>
      <c r="U165" s="25">
        <v>11.96</v>
      </c>
      <c r="V165" s="25">
        <f t="shared" si="58"/>
        <v>102.85600000000002</v>
      </c>
    </row>
    <row r="166" spans="1:22" ht="14.1" customHeight="1" x14ac:dyDescent="0.3">
      <c r="A166" s="22">
        <v>5</v>
      </c>
      <c r="B166" s="23" t="s">
        <v>17</v>
      </c>
      <c r="C166" s="24">
        <v>58</v>
      </c>
      <c r="D166" s="24">
        <v>58</v>
      </c>
      <c r="E166" s="25">
        <v>12.28</v>
      </c>
      <c r="F166" s="25">
        <f t="shared" si="54"/>
        <v>71.224000000000004</v>
      </c>
      <c r="G166" s="24">
        <v>0</v>
      </c>
      <c r="H166" s="24">
        <v>0</v>
      </c>
      <c r="I166" s="48">
        <v>0</v>
      </c>
      <c r="J166" s="25">
        <f t="shared" si="55"/>
        <v>0</v>
      </c>
      <c r="K166" s="24">
        <v>43</v>
      </c>
      <c r="L166" s="24">
        <v>43</v>
      </c>
      <c r="M166" s="25">
        <v>12.31</v>
      </c>
      <c r="N166" s="25">
        <f t="shared" si="56"/>
        <v>52.933000000000007</v>
      </c>
      <c r="O166" s="24">
        <v>221</v>
      </c>
      <c r="P166" s="24">
        <v>50</v>
      </c>
      <c r="Q166" s="25">
        <v>12.31</v>
      </c>
      <c r="R166" s="25">
        <f t="shared" si="57"/>
        <v>61.55</v>
      </c>
      <c r="S166" s="24">
        <v>105</v>
      </c>
      <c r="T166" s="24">
        <v>276</v>
      </c>
      <c r="U166" s="25">
        <v>12.31</v>
      </c>
      <c r="V166" s="25">
        <f t="shared" si="58"/>
        <v>339.75599999999997</v>
      </c>
    </row>
    <row r="167" spans="1:22" ht="14.1" customHeight="1" x14ac:dyDescent="0.3">
      <c r="A167" s="22">
        <v>6</v>
      </c>
      <c r="B167" s="23" t="s">
        <v>18</v>
      </c>
      <c r="C167" s="24">
        <v>0</v>
      </c>
      <c r="D167" s="24">
        <v>0</v>
      </c>
      <c r="E167" s="25">
        <v>0</v>
      </c>
      <c r="F167" s="25">
        <f t="shared" si="54"/>
        <v>0</v>
      </c>
      <c r="G167" s="24">
        <v>0</v>
      </c>
      <c r="H167" s="24">
        <v>0</v>
      </c>
      <c r="I167" s="25">
        <v>0</v>
      </c>
      <c r="J167" s="25">
        <f t="shared" si="55"/>
        <v>0</v>
      </c>
      <c r="K167" s="24">
        <v>8</v>
      </c>
      <c r="L167" s="24">
        <v>8</v>
      </c>
      <c r="M167" s="25">
        <v>12.34</v>
      </c>
      <c r="N167" s="25">
        <f t="shared" si="56"/>
        <v>9.8719999999999999</v>
      </c>
      <c r="O167" s="24">
        <v>70</v>
      </c>
      <c r="P167" s="24">
        <v>51</v>
      </c>
      <c r="Q167" s="25">
        <v>12.34</v>
      </c>
      <c r="R167" s="25">
        <f t="shared" si="57"/>
        <v>62.934000000000005</v>
      </c>
      <c r="S167" s="24">
        <v>15</v>
      </c>
      <c r="T167" s="24">
        <v>34</v>
      </c>
      <c r="U167" s="25">
        <v>12.34</v>
      </c>
      <c r="V167" s="25">
        <f t="shared" si="58"/>
        <v>41.956000000000003</v>
      </c>
    </row>
    <row r="168" spans="1:22" ht="14.1" customHeight="1" x14ac:dyDescent="0.3">
      <c r="A168" s="22">
        <v>7</v>
      </c>
      <c r="B168" s="23" t="s">
        <v>19</v>
      </c>
      <c r="C168" s="24">
        <v>35</v>
      </c>
      <c r="D168" s="24">
        <v>40</v>
      </c>
      <c r="E168" s="25">
        <v>13.1</v>
      </c>
      <c r="F168" s="25">
        <f t="shared" si="54"/>
        <v>52.4</v>
      </c>
      <c r="G168" s="24">
        <v>55.1</v>
      </c>
      <c r="H168" s="24">
        <v>66.099999999999994</v>
      </c>
      <c r="I168" s="25">
        <v>13.1</v>
      </c>
      <c r="J168" s="25">
        <f t="shared" si="55"/>
        <v>86.59099999999998</v>
      </c>
      <c r="K168" s="24">
        <v>25</v>
      </c>
      <c r="L168" s="24">
        <v>25</v>
      </c>
      <c r="M168" s="25">
        <v>13.12</v>
      </c>
      <c r="N168" s="25">
        <f t="shared" si="56"/>
        <v>32.799999999999997</v>
      </c>
      <c r="O168" s="24">
        <v>144.5</v>
      </c>
      <c r="P168" s="24">
        <v>144.5</v>
      </c>
      <c r="Q168" s="25">
        <v>13.12</v>
      </c>
      <c r="R168" s="25">
        <f t="shared" si="57"/>
        <v>189.584</v>
      </c>
      <c r="S168" s="24">
        <v>67</v>
      </c>
      <c r="T168" s="24">
        <v>67</v>
      </c>
      <c r="U168" s="25">
        <v>13.12</v>
      </c>
      <c r="V168" s="25">
        <f t="shared" si="58"/>
        <v>87.903999999999996</v>
      </c>
    </row>
    <row r="169" spans="1:22" ht="14.1" customHeight="1" x14ac:dyDescent="0.3">
      <c r="A169" s="22">
        <v>8</v>
      </c>
      <c r="B169" s="26" t="s">
        <v>20</v>
      </c>
      <c r="C169" s="24">
        <v>37</v>
      </c>
      <c r="D169" s="24">
        <v>37</v>
      </c>
      <c r="E169" s="25">
        <v>14.34</v>
      </c>
      <c r="F169" s="25">
        <f t="shared" si="54"/>
        <v>53.058000000000007</v>
      </c>
      <c r="G169" s="24">
        <v>82.5</v>
      </c>
      <c r="H169" s="24">
        <v>82.4</v>
      </c>
      <c r="I169" s="25">
        <v>14.34</v>
      </c>
      <c r="J169" s="25">
        <f t="shared" si="55"/>
        <v>118.16159999999999</v>
      </c>
      <c r="K169" s="24">
        <v>37</v>
      </c>
      <c r="L169" s="24">
        <v>37</v>
      </c>
      <c r="M169" s="25">
        <v>0</v>
      </c>
      <c r="N169" s="25">
        <f t="shared" si="56"/>
        <v>0</v>
      </c>
      <c r="O169" s="24">
        <v>285</v>
      </c>
      <c r="P169" s="24">
        <v>169</v>
      </c>
      <c r="Q169" s="25">
        <v>14.34</v>
      </c>
      <c r="R169" s="25">
        <f t="shared" si="57"/>
        <v>242.346</v>
      </c>
      <c r="S169" s="24">
        <v>213</v>
      </c>
      <c r="T169" s="24">
        <v>242</v>
      </c>
      <c r="U169" s="25">
        <v>14.34</v>
      </c>
      <c r="V169" s="25">
        <f t="shared" si="58"/>
        <v>347.02799999999996</v>
      </c>
    </row>
    <row r="170" spans="1:22" ht="14.1" customHeight="1" x14ac:dyDescent="0.3">
      <c r="A170" s="22">
        <v>9</v>
      </c>
      <c r="B170" s="26" t="s">
        <v>21</v>
      </c>
      <c r="C170" s="24">
        <v>0</v>
      </c>
      <c r="D170" s="24">
        <v>23</v>
      </c>
      <c r="E170" s="25">
        <v>14.63</v>
      </c>
      <c r="F170" s="25">
        <f t="shared" si="54"/>
        <v>33.649000000000001</v>
      </c>
      <c r="G170" s="24">
        <v>92</v>
      </c>
      <c r="H170" s="24">
        <v>19</v>
      </c>
      <c r="I170" s="25">
        <v>14.63</v>
      </c>
      <c r="J170" s="25">
        <f t="shared" si="55"/>
        <v>27.797000000000004</v>
      </c>
      <c r="K170" s="24">
        <v>26</v>
      </c>
      <c r="L170" s="24">
        <v>99</v>
      </c>
      <c r="M170" s="25">
        <v>14.63</v>
      </c>
      <c r="N170" s="25">
        <f t="shared" si="56"/>
        <v>144.83700000000002</v>
      </c>
      <c r="O170" s="24">
        <v>1588</v>
      </c>
      <c r="P170" s="24">
        <v>1588</v>
      </c>
      <c r="Q170" s="25">
        <v>14.63</v>
      </c>
      <c r="R170" s="25">
        <f t="shared" si="57"/>
        <v>2323.2440000000001</v>
      </c>
      <c r="S170" s="24">
        <v>546</v>
      </c>
      <c r="T170" s="24">
        <v>531</v>
      </c>
      <c r="U170" s="25">
        <v>14.63</v>
      </c>
      <c r="V170" s="25">
        <f t="shared" si="58"/>
        <v>776.85300000000007</v>
      </c>
    </row>
    <row r="171" spans="1:22" ht="14.1" customHeight="1" x14ac:dyDescent="0.3">
      <c r="A171" s="22">
        <v>10</v>
      </c>
      <c r="B171" s="26" t="s">
        <v>22</v>
      </c>
      <c r="C171" s="24">
        <v>53</v>
      </c>
      <c r="D171" s="24">
        <v>53</v>
      </c>
      <c r="E171" s="25">
        <v>14.67</v>
      </c>
      <c r="F171" s="25">
        <f t="shared" si="54"/>
        <v>77.751000000000005</v>
      </c>
      <c r="G171" s="24">
        <v>73.8</v>
      </c>
      <c r="H171" s="24">
        <v>69.8</v>
      </c>
      <c r="I171" s="25">
        <v>14.67</v>
      </c>
      <c r="J171" s="25">
        <f t="shared" si="55"/>
        <v>102.39660000000001</v>
      </c>
      <c r="K171" s="24">
        <v>1041</v>
      </c>
      <c r="L171" s="24">
        <v>1045</v>
      </c>
      <c r="M171" s="25">
        <v>14.67</v>
      </c>
      <c r="N171" s="25">
        <f t="shared" si="56"/>
        <v>1533.0149999999999</v>
      </c>
      <c r="O171" s="24">
        <v>889</v>
      </c>
      <c r="P171" s="24">
        <v>852</v>
      </c>
      <c r="Q171" s="25">
        <v>14.67</v>
      </c>
      <c r="R171" s="25">
        <f t="shared" si="57"/>
        <v>1249.884</v>
      </c>
      <c r="S171" s="24">
        <v>1614</v>
      </c>
      <c r="T171" s="24">
        <v>1651</v>
      </c>
      <c r="U171" s="25">
        <v>14.67</v>
      </c>
      <c r="V171" s="25">
        <f t="shared" si="58"/>
        <v>2422.0169999999998</v>
      </c>
    </row>
    <row r="172" spans="1:22" ht="14.1" customHeight="1" x14ac:dyDescent="0.3">
      <c r="A172" s="22">
        <v>11</v>
      </c>
      <c r="B172" s="26" t="s">
        <v>23</v>
      </c>
      <c r="C172" s="24">
        <v>144</v>
      </c>
      <c r="D172" s="24">
        <v>128</v>
      </c>
      <c r="E172" s="25">
        <v>14.83</v>
      </c>
      <c r="F172" s="25">
        <f t="shared" si="54"/>
        <v>189.82400000000001</v>
      </c>
      <c r="G172" s="24">
        <v>250</v>
      </c>
      <c r="H172" s="24">
        <v>50</v>
      </c>
      <c r="I172" s="25">
        <v>14.83</v>
      </c>
      <c r="J172" s="25">
        <f t="shared" si="55"/>
        <v>74.150000000000006</v>
      </c>
      <c r="K172" s="24">
        <v>857</v>
      </c>
      <c r="L172" s="24">
        <v>1073</v>
      </c>
      <c r="M172" s="25">
        <v>14.84</v>
      </c>
      <c r="N172" s="25">
        <f t="shared" si="56"/>
        <v>1592.3319999999999</v>
      </c>
      <c r="O172" s="24">
        <v>485</v>
      </c>
      <c r="P172" s="24">
        <v>485</v>
      </c>
      <c r="Q172" s="25">
        <v>14.84</v>
      </c>
      <c r="R172" s="25">
        <f t="shared" si="57"/>
        <v>719.74</v>
      </c>
      <c r="S172" s="24">
        <v>136</v>
      </c>
      <c r="T172" s="24">
        <v>136</v>
      </c>
      <c r="U172" s="25">
        <v>14.84</v>
      </c>
      <c r="V172" s="25">
        <f t="shared" si="58"/>
        <v>201.82400000000001</v>
      </c>
    </row>
    <row r="173" spans="1:22" ht="14.1" customHeight="1" x14ac:dyDescent="0.3">
      <c r="A173" s="22">
        <v>12</v>
      </c>
      <c r="B173" s="26" t="s">
        <v>24</v>
      </c>
      <c r="C173" s="24">
        <v>1480</v>
      </c>
      <c r="D173" s="24">
        <v>1480</v>
      </c>
      <c r="E173" s="25">
        <v>14.26</v>
      </c>
      <c r="F173" s="25">
        <f t="shared" si="54"/>
        <v>2110.48</v>
      </c>
      <c r="G173" s="24">
        <v>0</v>
      </c>
      <c r="H173" s="24">
        <v>0</v>
      </c>
      <c r="I173" s="25">
        <v>0</v>
      </c>
      <c r="J173" s="25">
        <f t="shared" si="55"/>
        <v>0</v>
      </c>
      <c r="K173" s="24">
        <v>1257</v>
      </c>
      <c r="L173" s="24">
        <v>1257</v>
      </c>
      <c r="M173" s="25">
        <v>14.24</v>
      </c>
      <c r="N173" s="25">
        <f t="shared" si="56"/>
        <v>1789.9680000000001</v>
      </c>
      <c r="O173" s="24">
        <v>2014</v>
      </c>
      <c r="P173" s="24">
        <v>776</v>
      </c>
      <c r="Q173" s="25">
        <v>14.24</v>
      </c>
      <c r="R173" s="25">
        <f t="shared" si="57"/>
        <v>1105.0239999999999</v>
      </c>
      <c r="S173" s="24">
        <v>117</v>
      </c>
      <c r="T173" s="24">
        <v>1355</v>
      </c>
      <c r="U173" s="25">
        <v>14.24</v>
      </c>
      <c r="V173" s="25">
        <f t="shared" si="58"/>
        <v>1929.52</v>
      </c>
    </row>
    <row r="174" spans="1:22" ht="14.1" customHeight="1" x14ac:dyDescent="0.3">
      <c r="A174" s="22">
        <v>13</v>
      </c>
      <c r="B174" s="26" t="s">
        <v>25</v>
      </c>
      <c r="C174" s="24">
        <v>276</v>
      </c>
      <c r="D174" s="24">
        <v>276</v>
      </c>
      <c r="E174" s="25">
        <v>13.23</v>
      </c>
      <c r="F174" s="25">
        <f t="shared" si="54"/>
        <v>365.14800000000002</v>
      </c>
      <c r="G174" s="24">
        <v>0</v>
      </c>
      <c r="H174" s="24">
        <v>0</v>
      </c>
      <c r="I174" s="25">
        <v>0</v>
      </c>
      <c r="J174" s="25">
        <f t="shared" si="55"/>
        <v>0</v>
      </c>
      <c r="K174" s="24">
        <v>109</v>
      </c>
      <c r="L174" s="24">
        <v>109</v>
      </c>
      <c r="M174" s="25">
        <v>13.26</v>
      </c>
      <c r="N174" s="25">
        <f t="shared" si="56"/>
        <v>144.53399999999999</v>
      </c>
      <c r="O174" s="24">
        <v>1236</v>
      </c>
      <c r="P174" s="24">
        <v>621</v>
      </c>
      <c r="Q174" s="25">
        <v>13.26</v>
      </c>
      <c r="R174" s="25">
        <f t="shared" si="57"/>
        <v>823.44599999999991</v>
      </c>
      <c r="S174" s="24">
        <v>282</v>
      </c>
      <c r="T174" s="24">
        <v>897</v>
      </c>
      <c r="U174" s="25">
        <v>13.26</v>
      </c>
      <c r="V174" s="25">
        <f t="shared" si="58"/>
        <v>1189.422</v>
      </c>
    </row>
    <row r="175" spans="1:22" ht="14.1" customHeight="1" x14ac:dyDescent="0.3">
      <c r="A175" s="22">
        <v>14</v>
      </c>
      <c r="B175" s="26" t="s">
        <v>26</v>
      </c>
      <c r="C175" s="24">
        <v>163</v>
      </c>
      <c r="D175" s="24">
        <v>163</v>
      </c>
      <c r="E175" s="25">
        <v>13.51</v>
      </c>
      <c r="F175" s="25">
        <f t="shared" si="54"/>
        <v>220.21300000000002</v>
      </c>
      <c r="G175" s="24">
        <v>92</v>
      </c>
      <c r="H175" s="24">
        <v>61</v>
      </c>
      <c r="I175" s="25">
        <v>13.51</v>
      </c>
      <c r="J175" s="25">
        <f t="shared" si="55"/>
        <v>82.411000000000001</v>
      </c>
      <c r="K175" s="24">
        <v>3</v>
      </c>
      <c r="L175" s="24">
        <v>34</v>
      </c>
      <c r="M175" s="25">
        <v>13.49</v>
      </c>
      <c r="N175" s="25">
        <f t="shared" si="56"/>
        <v>45.866</v>
      </c>
      <c r="O175" s="24">
        <v>303</v>
      </c>
      <c r="P175" s="24">
        <v>156</v>
      </c>
      <c r="Q175" s="25">
        <v>13.49</v>
      </c>
      <c r="R175" s="25">
        <f t="shared" si="57"/>
        <v>210.44400000000002</v>
      </c>
      <c r="S175" s="24">
        <v>106</v>
      </c>
      <c r="T175" s="24">
        <v>253</v>
      </c>
      <c r="U175" s="25">
        <v>13.49</v>
      </c>
      <c r="V175" s="25">
        <f t="shared" si="58"/>
        <v>341.29700000000003</v>
      </c>
    </row>
    <row r="176" spans="1:22" ht="14.1" customHeight="1" x14ac:dyDescent="0.3">
      <c r="A176" s="22">
        <v>15</v>
      </c>
      <c r="B176" s="26" t="s">
        <v>27</v>
      </c>
      <c r="C176" s="24">
        <v>125</v>
      </c>
      <c r="D176" s="24">
        <v>119</v>
      </c>
      <c r="E176" s="25">
        <v>13.640429999999999</v>
      </c>
      <c r="F176" s="25">
        <f t="shared" si="54"/>
        <v>162.32111699999999</v>
      </c>
      <c r="G176" s="24">
        <v>0</v>
      </c>
      <c r="H176" s="24">
        <v>6</v>
      </c>
      <c r="I176" s="25">
        <v>13.640429999999999</v>
      </c>
      <c r="J176" s="25">
        <f t="shared" si="55"/>
        <v>8.1842579999999998</v>
      </c>
      <c r="K176" s="24">
        <v>305</v>
      </c>
      <c r="L176" s="24">
        <v>305</v>
      </c>
      <c r="M176" s="25">
        <v>13.640429999999999</v>
      </c>
      <c r="N176" s="25">
        <f t="shared" si="56"/>
        <v>416.03311500000001</v>
      </c>
      <c r="O176" s="24">
        <v>485</v>
      </c>
      <c r="P176" s="24">
        <v>342</v>
      </c>
      <c r="Q176" s="25">
        <v>13.640429999999999</v>
      </c>
      <c r="R176" s="25">
        <f t="shared" si="57"/>
        <v>466.50270599999993</v>
      </c>
      <c r="S176" s="24">
        <v>293</v>
      </c>
      <c r="T176" s="24">
        <v>422</v>
      </c>
      <c r="U176" s="25">
        <v>13.640429999999999</v>
      </c>
      <c r="V176" s="25">
        <f t="shared" si="58"/>
        <v>575.62614599999995</v>
      </c>
    </row>
    <row r="177" spans="1:32" ht="14.1" customHeight="1" x14ac:dyDescent="0.3">
      <c r="A177" s="22">
        <v>16</v>
      </c>
      <c r="B177" s="26" t="s">
        <v>28</v>
      </c>
      <c r="C177" s="24">
        <v>0</v>
      </c>
      <c r="D177" s="24">
        <v>0</v>
      </c>
      <c r="E177" s="25">
        <v>0</v>
      </c>
      <c r="F177" s="25">
        <f t="shared" si="54"/>
        <v>0</v>
      </c>
      <c r="G177" s="24">
        <v>0</v>
      </c>
      <c r="H177" s="24">
        <v>0</v>
      </c>
      <c r="I177" s="25">
        <v>0</v>
      </c>
      <c r="J177" s="25">
        <f t="shared" si="55"/>
        <v>0</v>
      </c>
      <c r="K177" s="24">
        <v>138</v>
      </c>
      <c r="L177" s="24">
        <v>138</v>
      </c>
      <c r="M177" s="25">
        <v>13.28</v>
      </c>
      <c r="N177" s="25">
        <f t="shared" si="56"/>
        <v>183.26399999999998</v>
      </c>
      <c r="O177" s="24">
        <v>185.8</v>
      </c>
      <c r="P177" s="24">
        <v>175.8</v>
      </c>
      <c r="Q177" s="25">
        <v>13.28</v>
      </c>
      <c r="R177" s="25">
        <f t="shared" si="57"/>
        <v>233.46240000000003</v>
      </c>
      <c r="S177" s="24">
        <v>17</v>
      </c>
      <c r="T177" s="24">
        <v>27</v>
      </c>
      <c r="U177" s="25">
        <v>13.28</v>
      </c>
      <c r="V177" s="25">
        <f t="shared" si="58"/>
        <v>35.856000000000002</v>
      </c>
    </row>
    <row r="178" spans="1:32" ht="14.1" customHeight="1" x14ac:dyDescent="0.3">
      <c r="A178" s="22">
        <v>17</v>
      </c>
      <c r="B178" s="26" t="s">
        <v>29</v>
      </c>
      <c r="C178" s="24">
        <v>29</v>
      </c>
      <c r="D178" s="24">
        <v>72</v>
      </c>
      <c r="E178" s="25">
        <v>13.26</v>
      </c>
      <c r="F178" s="25">
        <f t="shared" si="54"/>
        <v>95.472000000000008</v>
      </c>
      <c r="G178" s="24">
        <v>0</v>
      </c>
      <c r="H178" s="24">
        <v>0</v>
      </c>
      <c r="I178" s="25">
        <v>0</v>
      </c>
      <c r="J178" s="25">
        <f t="shared" si="55"/>
        <v>0</v>
      </c>
      <c r="K178" s="24">
        <v>0</v>
      </c>
      <c r="L178" s="24">
        <v>0</v>
      </c>
      <c r="M178" s="25">
        <v>0</v>
      </c>
      <c r="N178" s="25">
        <f t="shared" si="56"/>
        <v>0</v>
      </c>
      <c r="O178" s="24">
        <v>270</v>
      </c>
      <c r="P178" s="24">
        <v>61</v>
      </c>
      <c r="Q178" s="25">
        <v>13.26</v>
      </c>
      <c r="R178" s="25">
        <f t="shared" si="57"/>
        <v>80.885999999999996</v>
      </c>
      <c r="S178" s="24">
        <v>127</v>
      </c>
      <c r="T178" s="24">
        <v>336</v>
      </c>
      <c r="U178" s="25">
        <v>13.26</v>
      </c>
      <c r="V178" s="25">
        <f t="shared" si="58"/>
        <v>445.53599999999994</v>
      </c>
    </row>
    <row r="179" spans="1:32" ht="14.1" customHeight="1" x14ac:dyDescent="0.3">
      <c r="A179" s="22">
        <v>18</v>
      </c>
      <c r="B179" s="26" t="s">
        <v>30</v>
      </c>
      <c r="C179" s="24">
        <v>257</v>
      </c>
      <c r="D179" s="24">
        <v>257</v>
      </c>
      <c r="E179" s="25">
        <v>13.82</v>
      </c>
      <c r="F179" s="25">
        <f t="shared" si="54"/>
        <v>355.17400000000004</v>
      </c>
      <c r="G179" s="24">
        <v>998.9</v>
      </c>
      <c r="H179" s="24">
        <v>998.9</v>
      </c>
      <c r="I179" s="25">
        <v>13.82</v>
      </c>
      <c r="J179" s="25">
        <f t="shared" si="55"/>
        <v>1380.4798000000001</v>
      </c>
      <c r="K179" s="24">
        <v>1142</v>
      </c>
      <c r="L179" s="24">
        <v>1142</v>
      </c>
      <c r="M179" s="25">
        <v>13.82</v>
      </c>
      <c r="N179" s="25">
        <f t="shared" si="56"/>
        <v>1578.2440000000001</v>
      </c>
      <c r="O179" s="24">
        <v>217</v>
      </c>
      <c r="P179" s="24">
        <v>217</v>
      </c>
      <c r="Q179" s="25">
        <v>13.82</v>
      </c>
      <c r="R179" s="25">
        <f t="shared" si="57"/>
        <v>299.89400000000001</v>
      </c>
      <c r="S179" s="24">
        <v>21</v>
      </c>
      <c r="T179" s="24">
        <v>21</v>
      </c>
      <c r="U179" s="25">
        <v>13.82</v>
      </c>
      <c r="V179" s="25">
        <f t="shared" si="58"/>
        <v>29.022000000000002</v>
      </c>
    </row>
    <row r="180" spans="1:32" ht="14.1" customHeight="1" x14ac:dyDescent="0.3">
      <c r="A180" s="22">
        <v>19</v>
      </c>
      <c r="B180" s="26" t="s">
        <v>31</v>
      </c>
      <c r="C180" s="24">
        <v>73</v>
      </c>
      <c r="D180" s="24">
        <v>82</v>
      </c>
      <c r="E180" s="25">
        <v>13.08</v>
      </c>
      <c r="F180" s="25">
        <f t="shared" si="54"/>
        <v>107.256</v>
      </c>
      <c r="G180" s="24">
        <v>0</v>
      </c>
      <c r="H180" s="24">
        <v>0</v>
      </c>
      <c r="I180" s="25">
        <v>0</v>
      </c>
      <c r="J180" s="25">
        <f t="shared" si="55"/>
        <v>0</v>
      </c>
      <c r="K180" s="24">
        <v>197</v>
      </c>
      <c r="L180" s="24">
        <v>197</v>
      </c>
      <c r="M180" s="25">
        <v>13.08</v>
      </c>
      <c r="N180" s="25">
        <f t="shared" si="56"/>
        <v>257.67600000000004</v>
      </c>
      <c r="O180" s="24">
        <v>24</v>
      </c>
      <c r="P180" s="24">
        <v>24</v>
      </c>
      <c r="Q180" s="25">
        <v>13.08</v>
      </c>
      <c r="R180" s="25">
        <f t="shared" si="57"/>
        <v>31.392000000000003</v>
      </c>
      <c r="S180" s="24">
        <v>217</v>
      </c>
      <c r="T180" s="24">
        <v>217</v>
      </c>
      <c r="U180" s="25">
        <v>13.08</v>
      </c>
      <c r="V180" s="25">
        <f t="shared" si="58"/>
        <v>283.83600000000001</v>
      </c>
    </row>
    <row r="181" spans="1:32" ht="14.1" customHeight="1" x14ac:dyDescent="0.3">
      <c r="A181" s="22">
        <v>20</v>
      </c>
      <c r="B181" s="26" t="s">
        <v>32</v>
      </c>
      <c r="C181" s="24">
        <v>9</v>
      </c>
      <c r="D181" s="24">
        <v>9</v>
      </c>
      <c r="E181" s="25">
        <v>12.97</v>
      </c>
      <c r="F181" s="25">
        <f t="shared" si="54"/>
        <v>11.673</v>
      </c>
      <c r="G181" s="24">
        <v>0</v>
      </c>
      <c r="H181" s="24">
        <v>0</v>
      </c>
      <c r="I181" s="25">
        <v>0</v>
      </c>
      <c r="J181" s="25">
        <f t="shared" si="55"/>
        <v>0</v>
      </c>
      <c r="K181" s="24">
        <v>16</v>
      </c>
      <c r="L181" s="24">
        <v>16</v>
      </c>
      <c r="M181" s="25">
        <v>12.96</v>
      </c>
      <c r="N181" s="25">
        <f t="shared" si="56"/>
        <v>20.736000000000001</v>
      </c>
      <c r="O181" s="24">
        <v>174.2</v>
      </c>
      <c r="P181" s="24">
        <v>174.2</v>
      </c>
      <c r="Q181" s="25">
        <v>12.96</v>
      </c>
      <c r="R181" s="25">
        <f t="shared" si="57"/>
        <v>225.76320000000001</v>
      </c>
      <c r="S181" s="24">
        <v>0</v>
      </c>
      <c r="T181" s="24">
        <v>0</v>
      </c>
      <c r="U181" s="48">
        <v>12.96</v>
      </c>
      <c r="V181" s="25">
        <f t="shared" si="58"/>
        <v>0</v>
      </c>
    </row>
    <row r="182" spans="1:32" ht="14.1" customHeight="1" x14ac:dyDescent="0.3">
      <c r="A182" s="22">
        <v>21</v>
      </c>
      <c r="B182" s="26" t="s">
        <v>33</v>
      </c>
      <c r="C182" s="24">
        <v>61</v>
      </c>
      <c r="D182" s="24">
        <v>58</v>
      </c>
      <c r="E182" s="25">
        <v>12.99</v>
      </c>
      <c r="F182" s="25">
        <f t="shared" si="54"/>
        <v>75.341999999999999</v>
      </c>
      <c r="G182" s="24">
        <v>0</v>
      </c>
      <c r="H182" s="24">
        <v>3</v>
      </c>
      <c r="I182" s="25">
        <v>12.99</v>
      </c>
      <c r="J182" s="25">
        <f t="shared" si="55"/>
        <v>3.8969999999999998</v>
      </c>
      <c r="K182" s="24">
        <v>327</v>
      </c>
      <c r="L182" s="24">
        <v>327</v>
      </c>
      <c r="M182" s="25">
        <v>12.97</v>
      </c>
      <c r="N182" s="25">
        <f t="shared" si="56"/>
        <v>424.11900000000003</v>
      </c>
      <c r="O182" s="24">
        <v>227</v>
      </c>
      <c r="P182" s="24">
        <v>69</v>
      </c>
      <c r="Q182" s="25">
        <v>12.97</v>
      </c>
      <c r="R182" s="25">
        <f t="shared" si="57"/>
        <v>89.493000000000009</v>
      </c>
      <c r="S182" s="24">
        <v>28</v>
      </c>
      <c r="T182" s="24">
        <v>166</v>
      </c>
      <c r="U182" s="25">
        <v>12.97</v>
      </c>
      <c r="V182" s="25">
        <f t="shared" si="58"/>
        <v>215.30199999999999</v>
      </c>
    </row>
    <row r="183" spans="1:32" ht="14.1" customHeight="1" x14ac:dyDescent="0.3">
      <c r="A183" s="22">
        <v>22</v>
      </c>
      <c r="B183" s="26" t="s">
        <v>34</v>
      </c>
      <c r="C183" s="24">
        <v>289</v>
      </c>
      <c r="D183" s="24">
        <v>289</v>
      </c>
      <c r="E183" s="25">
        <v>13.14</v>
      </c>
      <c r="F183" s="25">
        <f t="shared" si="54"/>
        <v>379.74599999999998</v>
      </c>
      <c r="G183" s="24">
        <v>0</v>
      </c>
      <c r="H183" s="24">
        <v>97</v>
      </c>
      <c r="I183" s="25">
        <v>13.14</v>
      </c>
      <c r="J183" s="25">
        <f t="shared" si="55"/>
        <v>127.45800000000001</v>
      </c>
      <c r="K183" s="24">
        <v>268</v>
      </c>
      <c r="L183" s="24">
        <v>268</v>
      </c>
      <c r="M183" s="25">
        <v>13.14</v>
      </c>
      <c r="N183" s="25">
        <f t="shared" si="56"/>
        <v>352.15199999999999</v>
      </c>
      <c r="O183" s="24">
        <v>96</v>
      </c>
      <c r="P183" s="24">
        <v>96</v>
      </c>
      <c r="Q183" s="25">
        <v>13.14</v>
      </c>
      <c r="R183" s="25">
        <f t="shared" si="57"/>
        <v>126.14400000000001</v>
      </c>
      <c r="S183" s="24">
        <v>430</v>
      </c>
      <c r="T183" s="24">
        <v>430</v>
      </c>
      <c r="U183" s="25">
        <v>13.14</v>
      </c>
      <c r="V183" s="25">
        <f t="shared" si="58"/>
        <v>565.02</v>
      </c>
    </row>
    <row r="184" spans="1:32" ht="14.1" customHeight="1" x14ac:dyDescent="0.3">
      <c r="A184" s="22">
        <v>23</v>
      </c>
      <c r="B184" s="26" t="s">
        <v>35</v>
      </c>
      <c r="C184" s="24">
        <v>20</v>
      </c>
      <c r="D184" s="24">
        <v>13</v>
      </c>
      <c r="E184" s="25">
        <v>12.2</v>
      </c>
      <c r="F184" s="25">
        <f t="shared" si="54"/>
        <v>15.86</v>
      </c>
      <c r="G184" s="24">
        <v>0</v>
      </c>
      <c r="H184" s="24">
        <v>7</v>
      </c>
      <c r="I184" s="25">
        <v>12.2</v>
      </c>
      <c r="J184" s="25">
        <f t="shared" si="55"/>
        <v>8.5399999999999991</v>
      </c>
      <c r="K184" s="24">
        <v>0</v>
      </c>
      <c r="L184" s="24">
        <v>0</v>
      </c>
      <c r="M184" s="25">
        <v>0</v>
      </c>
      <c r="N184" s="25">
        <f t="shared" si="56"/>
        <v>0</v>
      </c>
      <c r="O184" s="24">
        <v>0</v>
      </c>
      <c r="P184" s="24">
        <v>0</v>
      </c>
      <c r="Q184" s="25">
        <v>0</v>
      </c>
      <c r="R184" s="25">
        <f t="shared" si="57"/>
        <v>0</v>
      </c>
      <c r="S184" s="24">
        <v>0</v>
      </c>
      <c r="T184" s="24">
        <v>0</v>
      </c>
      <c r="U184" s="25">
        <v>0</v>
      </c>
      <c r="V184" s="25">
        <f t="shared" si="58"/>
        <v>0</v>
      </c>
    </row>
    <row r="185" spans="1:32" ht="14.1" customHeight="1" x14ac:dyDescent="0.3">
      <c r="A185" s="22">
        <v>24</v>
      </c>
      <c r="B185" s="26" t="s">
        <v>36</v>
      </c>
      <c r="C185" s="24">
        <v>0</v>
      </c>
      <c r="D185" s="24">
        <v>6</v>
      </c>
      <c r="E185" s="25">
        <v>12.91</v>
      </c>
      <c r="F185" s="25">
        <f t="shared" si="54"/>
        <v>7.7460000000000004</v>
      </c>
      <c r="G185" s="24">
        <v>0</v>
      </c>
      <c r="H185" s="24">
        <v>0</v>
      </c>
      <c r="I185" s="25">
        <v>0</v>
      </c>
      <c r="J185" s="25">
        <f t="shared" si="55"/>
        <v>0</v>
      </c>
      <c r="K185" s="24">
        <v>0</v>
      </c>
      <c r="L185" s="24">
        <v>0</v>
      </c>
      <c r="M185" s="25">
        <v>0</v>
      </c>
      <c r="N185" s="25">
        <f t="shared" si="56"/>
        <v>0</v>
      </c>
      <c r="O185" s="24">
        <v>0</v>
      </c>
      <c r="P185" s="24">
        <v>0</v>
      </c>
      <c r="Q185" s="25">
        <v>0</v>
      </c>
      <c r="R185" s="25">
        <f t="shared" si="57"/>
        <v>0</v>
      </c>
      <c r="S185" s="24">
        <v>146</v>
      </c>
      <c r="T185" s="24">
        <v>0</v>
      </c>
      <c r="U185" s="25">
        <v>0</v>
      </c>
      <c r="V185" s="25">
        <f t="shared" si="58"/>
        <v>0</v>
      </c>
    </row>
    <row r="186" spans="1:32" ht="14.1" customHeight="1" x14ac:dyDescent="0.3">
      <c r="A186" s="22">
        <v>25</v>
      </c>
      <c r="B186" s="26" t="s">
        <v>37</v>
      </c>
      <c r="C186" s="24">
        <v>0</v>
      </c>
      <c r="D186" s="24">
        <v>0</v>
      </c>
      <c r="E186" s="25">
        <v>0</v>
      </c>
      <c r="F186" s="25">
        <f t="shared" si="54"/>
        <v>0</v>
      </c>
      <c r="G186" s="24">
        <v>0</v>
      </c>
      <c r="H186" s="24">
        <v>0</v>
      </c>
      <c r="I186" s="25">
        <v>0</v>
      </c>
      <c r="J186" s="25">
        <f t="shared" si="55"/>
        <v>0</v>
      </c>
      <c r="K186" s="24">
        <v>0</v>
      </c>
      <c r="L186" s="24">
        <v>0</v>
      </c>
      <c r="M186" s="25">
        <v>0</v>
      </c>
      <c r="N186" s="25">
        <f t="shared" si="56"/>
        <v>0</v>
      </c>
      <c r="O186" s="24">
        <v>442</v>
      </c>
      <c r="P186" s="24">
        <v>201</v>
      </c>
      <c r="Q186" s="25">
        <v>13.35</v>
      </c>
      <c r="R186" s="25">
        <f t="shared" si="57"/>
        <v>268.33499999999998</v>
      </c>
      <c r="S186" s="24">
        <v>672</v>
      </c>
      <c r="T186" s="24">
        <v>506</v>
      </c>
      <c r="U186" s="25">
        <v>13.35</v>
      </c>
      <c r="V186" s="25">
        <f t="shared" si="58"/>
        <v>675.51</v>
      </c>
    </row>
    <row r="187" spans="1:32" ht="14.1" customHeight="1" x14ac:dyDescent="0.3">
      <c r="A187" s="22">
        <v>26</v>
      </c>
      <c r="B187" s="26" t="s">
        <v>38</v>
      </c>
      <c r="C187" s="24">
        <v>49</v>
      </c>
      <c r="D187" s="24">
        <v>49</v>
      </c>
      <c r="E187" s="25">
        <v>12.92</v>
      </c>
      <c r="F187" s="25">
        <f t="shared" si="54"/>
        <v>63.308000000000007</v>
      </c>
      <c r="G187" s="24">
        <v>0</v>
      </c>
      <c r="H187" s="24">
        <v>0</v>
      </c>
      <c r="I187" s="25">
        <v>0</v>
      </c>
      <c r="J187" s="25">
        <f t="shared" si="55"/>
        <v>0</v>
      </c>
      <c r="K187" s="24">
        <v>12</v>
      </c>
      <c r="L187" s="24">
        <v>12</v>
      </c>
      <c r="M187" s="25">
        <v>12.94</v>
      </c>
      <c r="N187" s="25">
        <f t="shared" si="56"/>
        <v>15.528</v>
      </c>
      <c r="O187" s="24">
        <v>474</v>
      </c>
      <c r="P187" s="24">
        <v>82</v>
      </c>
      <c r="Q187" s="25">
        <v>12.94</v>
      </c>
      <c r="R187" s="25">
        <f t="shared" si="57"/>
        <v>106.10799999999999</v>
      </c>
      <c r="S187" s="24">
        <v>120</v>
      </c>
      <c r="T187" s="24">
        <v>392</v>
      </c>
      <c r="U187" s="25">
        <v>12.94</v>
      </c>
      <c r="V187" s="25">
        <f t="shared" si="58"/>
        <v>507.24799999999993</v>
      </c>
    </row>
    <row r="188" spans="1:32" ht="14.1" customHeight="1" x14ac:dyDescent="0.3">
      <c r="A188" s="27">
        <v>27</v>
      </c>
      <c r="B188" s="28" t="s">
        <v>39</v>
      </c>
      <c r="C188" s="29">
        <v>13</v>
      </c>
      <c r="D188" s="29">
        <v>20</v>
      </c>
      <c r="E188" s="30">
        <v>12.93</v>
      </c>
      <c r="F188" s="25">
        <f t="shared" si="54"/>
        <v>25.860000000000003</v>
      </c>
      <c r="G188" s="29">
        <v>0</v>
      </c>
      <c r="H188" s="29">
        <v>0</v>
      </c>
      <c r="I188" s="30">
        <v>0</v>
      </c>
      <c r="J188" s="25">
        <f t="shared" si="55"/>
        <v>0</v>
      </c>
      <c r="K188" s="29">
        <v>0</v>
      </c>
      <c r="L188" s="29">
        <v>0</v>
      </c>
      <c r="M188" s="30">
        <v>0</v>
      </c>
      <c r="N188" s="25">
        <f t="shared" si="56"/>
        <v>0</v>
      </c>
      <c r="O188" s="29">
        <v>0</v>
      </c>
      <c r="P188" s="29">
        <v>0</v>
      </c>
      <c r="Q188" s="30">
        <v>0</v>
      </c>
      <c r="R188" s="25">
        <f t="shared" si="57"/>
        <v>0</v>
      </c>
      <c r="S188" s="29">
        <v>11</v>
      </c>
      <c r="T188" s="29">
        <v>8</v>
      </c>
      <c r="U188" s="30">
        <v>12.73</v>
      </c>
      <c r="V188" s="25">
        <f t="shared" si="58"/>
        <v>10.184000000000001</v>
      </c>
    </row>
    <row r="189" spans="1:32" s="12" customFormat="1" ht="14.1" customHeight="1" x14ac:dyDescent="0.3">
      <c r="A189" s="112" t="s">
        <v>40</v>
      </c>
      <c r="B189" s="113"/>
      <c r="C189" s="32">
        <f>SUM(C162:C188)</f>
        <v>8645</v>
      </c>
      <c r="D189" s="32">
        <f>SUM(D162:D188)</f>
        <v>8706</v>
      </c>
      <c r="E189" s="33">
        <f>+F189/D189*10</f>
        <v>14.349361494371697</v>
      </c>
      <c r="F189" s="34">
        <f>SUM(F162:F188)</f>
        <v>12492.554117</v>
      </c>
      <c r="G189" s="32">
        <f>SUM(G162:G188)</f>
        <v>3028.2999999999997</v>
      </c>
      <c r="H189" s="32">
        <f>SUM(H162:H188)</f>
        <v>2810.2</v>
      </c>
      <c r="I189" s="33">
        <f>+J189/H189*10</f>
        <v>14.217433841007761</v>
      </c>
      <c r="J189" s="34">
        <f>SUM(J162:J188)</f>
        <v>3995.3832580000003</v>
      </c>
      <c r="K189" s="32">
        <f>SUM(K162:K188)</f>
        <v>10604</v>
      </c>
      <c r="L189" s="32">
        <f>SUM(L162:L188)</f>
        <v>10962</v>
      </c>
      <c r="M189" s="33">
        <f>+N189/L189*10</f>
        <v>14.294166315453387</v>
      </c>
      <c r="N189" s="34">
        <f>SUM(N162:N188)</f>
        <v>15669.265115000002</v>
      </c>
      <c r="O189" s="32">
        <f>SUM(O162:O188)</f>
        <v>16501.5</v>
      </c>
      <c r="P189" s="32">
        <f>SUM(P162:P188)</f>
        <v>12842.5</v>
      </c>
      <c r="Q189" s="33">
        <f>SUM(Q162:Q188)/24</f>
        <v>13.570017916666666</v>
      </c>
      <c r="R189" s="34">
        <f>SUM(R162:R188)</f>
        <v>18460.030305999997</v>
      </c>
      <c r="S189" s="32">
        <f>SUM(S162:S188)</f>
        <v>11432</v>
      </c>
      <c r="T189" s="32">
        <f>SUM(T162:T188)</f>
        <v>14256</v>
      </c>
      <c r="U189" s="33">
        <f>+V189/T189*10</f>
        <v>14.182765253928167</v>
      </c>
      <c r="V189" s="34">
        <f>SUM(V162:V188)</f>
        <v>20218.950145999996</v>
      </c>
      <c r="Y189" s="59"/>
      <c r="Z189" s="59"/>
      <c r="AA189" s="59"/>
      <c r="AB189" s="59"/>
      <c r="AC189" s="59"/>
      <c r="AF189" s="59"/>
    </row>
    <row r="190" spans="1:32" x14ac:dyDescent="0.3">
      <c r="I190" s="38"/>
    </row>
    <row r="191" spans="1:32" x14ac:dyDescent="0.3">
      <c r="I191" s="38"/>
    </row>
    <row r="192" spans="1:32" x14ac:dyDescent="0.3">
      <c r="I192" s="38"/>
    </row>
    <row r="193" spans="1:22" x14ac:dyDescent="0.3">
      <c r="A193" s="1"/>
      <c r="B193" s="2"/>
      <c r="C193" s="3"/>
      <c r="D193" s="3"/>
      <c r="E193" s="1"/>
      <c r="F193" s="4"/>
      <c r="G193" s="3"/>
      <c r="H193" s="3"/>
      <c r="I193" s="1"/>
      <c r="J193" s="4"/>
      <c r="K193" s="3"/>
      <c r="L193" s="3"/>
      <c r="M193" s="1"/>
      <c r="N193" s="4"/>
      <c r="O193" s="3"/>
      <c r="P193" s="3"/>
      <c r="Q193" s="1"/>
      <c r="R193" s="4"/>
      <c r="S193" s="3"/>
      <c r="T193" s="3"/>
      <c r="U193" s="1"/>
      <c r="V193" s="4"/>
    </row>
    <row r="194" spans="1:22" x14ac:dyDescent="0.3">
      <c r="A194" s="1"/>
      <c r="B194" s="2"/>
      <c r="C194" s="3"/>
      <c r="D194" s="3"/>
      <c r="E194" s="1"/>
      <c r="F194" s="4"/>
      <c r="G194" s="3"/>
      <c r="H194" s="3"/>
      <c r="I194" s="1"/>
      <c r="J194" s="4"/>
      <c r="K194" s="3"/>
      <c r="L194" s="3"/>
      <c r="M194" s="1"/>
      <c r="N194" s="4"/>
      <c r="O194" s="3"/>
      <c r="P194" s="3"/>
      <c r="Q194" s="1"/>
      <c r="R194" s="4"/>
      <c r="S194" s="3"/>
      <c r="T194" s="3"/>
      <c r="U194" s="1"/>
      <c r="V194" s="4"/>
    </row>
    <row r="195" spans="1:22" x14ac:dyDescent="0.3">
      <c r="A195" s="39"/>
      <c r="B195" s="40"/>
      <c r="C195" s="41"/>
      <c r="D195" s="41"/>
      <c r="E195" s="39"/>
      <c r="F195" s="42"/>
      <c r="G195" s="41"/>
      <c r="H195" s="41"/>
      <c r="I195" s="39"/>
      <c r="J195" s="42"/>
      <c r="K195" s="41"/>
      <c r="L195" s="41"/>
      <c r="M195" s="39"/>
      <c r="N195" s="42"/>
      <c r="O195" s="41"/>
      <c r="P195" s="41"/>
      <c r="Q195" s="39"/>
      <c r="R195" s="42"/>
      <c r="S195" s="41"/>
      <c r="T195" s="41"/>
      <c r="U195" s="39"/>
      <c r="V195" s="42"/>
    </row>
    <row r="196" spans="1:22" x14ac:dyDescent="0.3">
      <c r="A196" s="6"/>
      <c r="B196" s="7"/>
      <c r="C196" s="8"/>
      <c r="D196" s="8"/>
      <c r="E196" s="9"/>
      <c r="F196" s="10"/>
      <c r="G196" s="8"/>
      <c r="H196" s="8"/>
      <c r="I196" s="44"/>
      <c r="J196" s="45"/>
      <c r="K196" s="8"/>
      <c r="L196" s="8"/>
      <c r="M196" s="9"/>
      <c r="N196" s="10"/>
      <c r="O196" s="8"/>
      <c r="P196" s="8"/>
      <c r="Q196" s="9"/>
      <c r="R196" s="10"/>
      <c r="S196" s="8"/>
      <c r="T196" s="8"/>
      <c r="U196" s="9"/>
      <c r="V196" s="10"/>
    </row>
    <row r="197" spans="1:22" ht="14.1" customHeight="1" x14ac:dyDescent="0.3">
      <c r="A197" s="114" t="s">
        <v>3</v>
      </c>
      <c r="B197" s="117" t="s">
        <v>4</v>
      </c>
      <c r="C197" s="111">
        <v>2017</v>
      </c>
      <c r="D197" s="111"/>
      <c r="E197" s="111"/>
      <c r="F197" s="111"/>
      <c r="G197" s="111">
        <v>2018</v>
      </c>
      <c r="H197" s="111"/>
      <c r="I197" s="111"/>
      <c r="J197" s="111"/>
      <c r="K197" s="111">
        <v>2019</v>
      </c>
      <c r="L197" s="111"/>
      <c r="M197" s="111"/>
      <c r="N197" s="111"/>
      <c r="O197" s="111">
        <v>2020</v>
      </c>
      <c r="P197" s="111"/>
      <c r="Q197" s="111"/>
      <c r="R197" s="111"/>
      <c r="S197" s="111" t="s">
        <v>5</v>
      </c>
      <c r="T197" s="111"/>
      <c r="U197" s="111"/>
      <c r="V197" s="111"/>
    </row>
    <row r="198" spans="1:22" ht="14.1" customHeight="1" x14ac:dyDescent="0.3">
      <c r="A198" s="115"/>
      <c r="B198" s="118"/>
      <c r="C198" s="13" t="s">
        <v>6</v>
      </c>
      <c r="D198" s="13" t="s">
        <v>7</v>
      </c>
      <c r="E198" s="17" t="s">
        <v>8</v>
      </c>
      <c r="F198" s="15" t="s">
        <v>46</v>
      </c>
      <c r="G198" s="13" t="s">
        <v>6</v>
      </c>
      <c r="H198" s="13" t="s">
        <v>7</v>
      </c>
      <c r="I198" s="17" t="s">
        <v>8</v>
      </c>
      <c r="J198" s="15" t="s">
        <v>46</v>
      </c>
      <c r="K198" s="13" t="s">
        <v>6</v>
      </c>
      <c r="L198" s="13" t="s">
        <v>7</v>
      </c>
      <c r="M198" s="17" t="s">
        <v>8</v>
      </c>
      <c r="N198" s="15" t="s">
        <v>46</v>
      </c>
      <c r="O198" s="13" t="s">
        <v>6</v>
      </c>
      <c r="P198" s="13" t="s">
        <v>7</v>
      </c>
      <c r="Q198" s="17" t="s">
        <v>8</v>
      </c>
      <c r="R198" s="15" t="s">
        <v>46</v>
      </c>
      <c r="S198" s="13" t="s">
        <v>6</v>
      </c>
      <c r="T198" s="13" t="s">
        <v>7</v>
      </c>
      <c r="U198" s="17" t="s">
        <v>8</v>
      </c>
      <c r="V198" s="15" t="s">
        <v>46</v>
      </c>
    </row>
    <row r="199" spans="1:22" ht="14.1" customHeight="1" x14ac:dyDescent="0.3">
      <c r="A199" s="116"/>
      <c r="B199" s="118"/>
      <c r="C199" s="13" t="s">
        <v>10</v>
      </c>
      <c r="D199" s="13" t="s">
        <v>10</v>
      </c>
      <c r="E199" s="17" t="s">
        <v>11</v>
      </c>
      <c r="F199" s="15" t="s">
        <v>12</v>
      </c>
      <c r="G199" s="13" t="s">
        <v>10</v>
      </c>
      <c r="H199" s="13" t="s">
        <v>10</v>
      </c>
      <c r="I199" s="17" t="s">
        <v>11</v>
      </c>
      <c r="J199" s="15" t="s">
        <v>12</v>
      </c>
      <c r="K199" s="13" t="s">
        <v>10</v>
      </c>
      <c r="L199" s="13" t="s">
        <v>10</v>
      </c>
      <c r="M199" s="17" t="s">
        <v>11</v>
      </c>
      <c r="N199" s="15" t="s">
        <v>12</v>
      </c>
      <c r="O199" s="13" t="s">
        <v>10</v>
      </c>
      <c r="P199" s="13" t="s">
        <v>10</v>
      </c>
      <c r="Q199" s="17" t="s">
        <v>11</v>
      </c>
      <c r="R199" s="15" t="s">
        <v>12</v>
      </c>
      <c r="S199" s="13" t="s">
        <v>10</v>
      </c>
      <c r="T199" s="13" t="s">
        <v>10</v>
      </c>
      <c r="U199" s="17" t="s">
        <v>11</v>
      </c>
      <c r="V199" s="15" t="s">
        <v>12</v>
      </c>
    </row>
    <row r="200" spans="1:22" ht="14.1" customHeight="1" x14ac:dyDescent="0.3">
      <c r="A200" s="18">
        <v>1</v>
      </c>
      <c r="B200" s="19" t="s">
        <v>13</v>
      </c>
      <c r="C200" s="20">
        <v>28</v>
      </c>
      <c r="D200" s="20">
        <v>22</v>
      </c>
      <c r="E200" s="21">
        <v>142.04</v>
      </c>
      <c r="F200" s="21">
        <f>+E200*D200/10</f>
        <v>312.48799999999994</v>
      </c>
      <c r="G200" s="20">
        <v>75</v>
      </c>
      <c r="H200" s="20">
        <v>6</v>
      </c>
      <c r="I200" s="21">
        <v>142.04</v>
      </c>
      <c r="J200" s="21">
        <f>+I200*H200/10</f>
        <v>85.224000000000004</v>
      </c>
      <c r="K200" s="20">
        <v>16</v>
      </c>
      <c r="L200" s="20">
        <v>80</v>
      </c>
      <c r="M200" s="21">
        <v>144.04</v>
      </c>
      <c r="N200" s="21">
        <f>+M200*L200/10</f>
        <v>1152.32</v>
      </c>
      <c r="O200" s="20">
        <v>160</v>
      </c>
      <c r="P200" s="20">
        <v>132</v>
      </c>
      <c r="Q200" s="21">
        <v>150.09</v>
      </c>
      <c r="R200" s="21">
        <f>+Q200*P200/10</f>
        <v>1981.1880000000001</v>
      </c>
      <c r="S200" s="20">
        <v>144</v>
      </c>
      <c r="T200" s="20">
        <v>39</v>
      </c>
      <c r="U200" s="21">
        <v>150.09</v>
      </c>
      <c r="V200" s="21">
        <f>+U200*T200/10</f>
        <v>585.351</v>
      </c>
    </row>
    <row r="201" spans="1:22" ht="14.1" customHeight="1" x14ac:dyDescent="0.3">
      <c r="A201" s="22">
        <v>2</v>
      </c>
      <c r="B201" s="23" t="s">
        <v>14</v>
      </c>
      <c r="C201" s="24">
        <v>12</v>
      </c>
      <c r="D201" s="24">
        <v>0</v>
      </c>
      <c r="E201" s="25">
        <v>0</v>
      </c>
      <c r="F201" s="25">
        <f>+E201*D201/10</f>
        <v>0</v>
      </c>
      <c r="G201" s="24">
        <v>13</v>
      </c>
      <c r="H201" s="24">
        <v>12</v>
      </c>
      <c r="I201" s="25">
        <v>144.37</v>
      </c>
      <c r="J201" s="25">
        <f>+I201*H201/10</f>
        <v>173.244</v>
      </c>
      <c r="K201" s="24">
        <v>0</v>
      </c>
      <c r="L201" s="24">
        <v>13</v>
      </c>
      <c r="M201" s="25">
        <v>144.38999999999999</v>
      </c>
      <c r="N201" s="25">
        <f>+M201*L201/10</f>
        <v>187.70699999999997</v>
      </c>
      <c r="O201" s="24">
        <v>21</v>
      </c>
      <c r="P201" s="24">
        <v>0</v>
      </c>
      <c r="Q201" s="25">
        <v>0</v>
      </c>
      <c r="R201" s="25">
        <f>+Q201*P201/10</f>
        <v>0</v>
      </c>
      <c r="S201" s="24">
        <v>32</v>
      </c>
      <c r="T201" s="24">
        <v>21</v>
      </c>
      <c r="U201" s="25">
        <v>150.31</v>
      </c>
      <c r="V201" s="25">
        <f>+U201*T201/10</f>
        <v>315.65100000000001</v>
      </c>
    </row>
    <row r="202" spans="1:22" ht="14.1" customHeight="1" x14ac:dyDescent="0.3">
      <c r="A202" s="22">
        <v>3</v>
      </c>
      <c r="B202" s="23" t="s">
        <v>15</v>
      </c>
      <c r="C202" s="24">
        <v>1414</v>
      </c>
      <c r="D202" s="24">
        <v>1453</v>
      </c>
      <c r="E202" s="25">
        <v>145.21</v>
      </c>
      <c r="F202" s="25">
        <f t="shared" ref="F202:F226" si="59">+E202*D202/10</f>
        <v>21099.012999999999</v>
      </c>
      <c r="G202" s="24">
        <v>101</v>
      </c>
      <c r="H202" s="24">
        <v>1128</v>
      </c>
      <c r="I202" s="25">
        <v>145.21</v>
      </c>
      <c r="J202" s="25">
        <f t="shared" ref="J202:J226" si="60">+I202*H202/10</f>
        <v>16379.688</v>
      </c>
      <c r="K202" s="24">
        <v>16</v>
      </c>
      <c r="L202" s="24">
        <v>101</v>
      </c>
      <c r="M202" s="25">
        <v>145.22</v>
      </c>
      <c r="N202" s="25">
        <f t="shared" ref="N202:N226" si="61">+M202*L202/10</f>
        <v>1466.722</v>
      </c>
      <c r="O202" s="24">
        <v>2520</v>
      </c>
      <c r="P202" s="24">
        <v>130</v>
      </c>
      <c r="Q202" s="25">
        <v>151.32</v>
      </c>
      <c r="R202" s="25">
        <f t="shared" ref="R202:R226" si="62">+Q202*P202/10</f>
        <v>1967.1599999999999</v>
      </c>
      <c r="S202" s="24">
        <v>95</v>
      </c>
      <c r="T202" s="24">
        <v>2406</v>
      </c>
      <c r="U202" s="25">
        <v>151.32</v>
      </c>
      <c r="V202" s="25">
        <f t="shared" ref="V202:V226" si="63">+U202*T202/10</f>
        <v>36407.591999999997</v>
      </c>
    </row>
    <row r="203" spans="1:22" ht="14.1" customHeight="1" x14ac:dyDescent="0.3">
      <c r="A203" s="22">
        <v>4</v>
      </c>
      <c r="B203" s="23" t="s">
        <v>16</v>
      </c>
      <c r="C203" s="24">
        <v>2</v>
      </c>
      <c r="D203" s="24">
        <v>75</v>
      </c>
      <c r="E203" s="25">
        <v>137.84</v>
      </c>
      <c r="F203" s="25">
        <f t="shared" si="59"/>
        <v>1033.8</v>
      </c>
      <c r="G203" s="24">
        <v>87</v>
      </c>
      <c r="H203" s="24">
        <v>37</v>
      </c>
      <c r="I203" s="25">
        <v>137.84</v>
      </c>
      <c r="J203" s="25">
        <f t="shared" si="60"/>
        <v>510.00799999999998</v>
      </c>
      <c r="K203" s="24">
        <v>31</v>
      </c>
      <c r="L203" s="24">
        <v>61</v>
      </c>
      <c r="M203" s="25">
        <v>139.85</v>
      </c>
      <c r="N203" s="25">
        <f t="shared" si="61"/>
        <v>853.08500000000004</v>
      </c>
      <c r="O203" s="24">
        <v>36</v>
      </c>
      <c r="P203" s="24">
        <v>48</v>
      </c>
      <c r="Q203" s="25">
        <v>145.72</v>
      </c>
      <c r="R203" s="25">
        <f t="shared" si="62"/>
        <v>699.4559999999999</v>
      </c>
      <c r="S203" s="24">
        <v>193</v>
      </c>
      <c r="T203" s="24">
        <v>99</v>
      </c>
      <c r="U203" s="25">
        <v>145.72</v>
      </c>
      <c r="V203" s="25">
        <f t="shared" si="63"/>
        <v>1442.6280000000002</v>
      </c>
    </row>
    <row r="204" spans="1:22" ht="14.1" customHeight="1" x14ac:dyDescent="0.3">
      <c r="A204" s="22">
        <v>5</v>
      </c>
      <c r="B204" s="23" t="s">
        <v>17</v>
      </c>
      <c r="C204" s="24">
        <v>0</v>
      </c>
      <c r="D204" s="24">
        <v>21</v>
      </c>
      <c r="E204" s="25">
        <v>138.22</v>
      </c>
      <c r="F204" s="25">
        <f t="shared" si="59"/>
        <v>290.262</v>
      </c>
      <c r="G204" s="24">
        <v>71</v>
      </c>
      <c r="H204" s="24">
        <v>0</v>
      </c>
      <c r="I204" s="25">
        <v>138.22</v>
      </c>
      <c r="J204" s="25">
        <f t="shared" si="60"/>
        <v>0</v>
      </c>
      <c r="K204" s="24">
        <v>235</v>
      </c>
      <c r="L204" s="24">
        <v>306</v>
      </c>
      <c r="M204" s="25">
        <v>143.37</v>
      </c>
      <c r="N204" s="25">
        <f t="shared" si="61"/>
        <v>4387.1220000000003</v>
      </c>
      <c r="O204" s="24">
        <v>443</v>
      </c>
      <c r="P204" s="24">
        <v>443</v>
      </c>
      <c r="Q204" s="25">
        <v>149.38999999999999</v>
      </c>
      <c r="R204" s="25">
        <f t="shared" si="62"/>
        <v>6617.976999999999</v>
      </c>
      <c r="S204" s="24">
        <v>643</v>
      </c>
      <c r="T204" s="24">
        <v>336</v>
      </c>
      <c r="U204" s="25">
        <v>149.38999999999999</v>
      </c>
      <c r="V204" s="25">
        <f t="shared" si="63"/>
        <v>5019.503999999999</v>
      </c>
    </row>
    <row r="205" spans="1:22" ht="14.1" customHeight="1" x14ac:dyDescent="0.3">
      <c r="A205" s="22">
        <v>6</v>
      </c>
      <c r="B205" s="23" t="s">
        <v>18</v>
      </c>
      <c r="C205" s="24">
        <v>16</v>
      </c>
      <c r="D205" s="24">
        <v>11</v>
      </c>
      <c r="E205" s="25">
        <v>139.68</v>
      </c>
      <c r="F205" s="25">
        <f t="shared" si="59"/>
        <v>153.648</v>
      </c>
      <c r="G205" s="24">
        <v>9</v>
      </c>
      <c r="H205" s="24">
        <v>12</v>
      </c>
      <c r="I205" s="25">
        <v>139.68</v>
      </c>
      <c r="J205" s="25">
        <f t="shared" si="60"/>
        <v>167.61600000000001</v>
      </c>
      <c r="K205" s="24">
        <v>6</v>
      </c>
      <c r="L205" s="24">
        <v>9</v>
      </c>
      <c r="M205" s="25">
        <v>139.65</v>
      </c>
      <c r="N205" s="25">
        <f t="shared" si="61"/>
        <v>125.68500000000002</v>
      </c>
      <c r="O205" s="24">
        <v>39</v>
      </c>
      <c r="P205" s="24">
        <v>19</v>
      </c>
      <c r="Q205" s="25">
        <v>145.52000000000001</v>
      </c>
      <c r="R205" s="25">
        <f t="shared" si="62"/>
        <v>276.488</v>
      </c>
      <c r="S205" s="24">
        <v>29</v>
      </c>
      <c r="T205" s="24">
        <v>47</v>
      </c>
      <c r="U205" s="25">
        <v>145.52000000000001</v>
      </c>
      <c r="V205" s="25">
        <f t="shared" si="63"/>
        <v>683.94400000000007</v>
      </c>
    </row>
    <row r="206" spans="1:22" ht="14.1" customHeight="1" x14ac:dyDescent="0.3">
      <c r="A206" s="22">
        <v>7</v>
      </c>
      <c r="B206" s="23" t="s">
        <v>19</v>
      </c>
      <c r="C206" s="24">
        <v>2</v>
      </c>
      <c r="D206" s="24">
        <v>2</v>
      </c>
      <c r="E206" s="25">
        <v>140.47999999999999</v>
      </c>
      <c r="F206" s="25">
        <f t="shared" si="59"/>
        <v>28.095999999999997</v>
      </c>
      <c r="G206" s="24">
        <v>15</v>
      </c>
      <c r="H206" s="24">
        <v>0</v>
      </c>
      <c r="I206" s="25">
        <v>140.47999999999999</v>
      </c>
      <c r="J206" s="25">
        <f t="shared" si="60"/>
        <v>0</v>
      </c>
      <c r="K206" s="24">
        <v>40</v>
      </c>
      <c r="L206" s="24">
        <v>17</v>
      </c>
      <c r="M206" s="25">
        <v>142.46</v>
      </c>
      <c r="N206" s="25">
        <f t="shared" si="61"/>
        <v>242.18200000000002</v>
      </c>
      <c r="O206" s="24">
        <v>51</v>
      </c>
      <c r="P206" s="24">
        <v>80</v>
      </c>
      <c r="Q206" s="25">
        <v>148.44</v>
      </c>
      <c r="R206" s="25">
        <f t="shared" si="62"/>
        <v>1187.52</v>
      </c>
      <c r="S206" s="24">
        <v>58</v>
      </c>
      <c r="T206" s="24">
        <v>9</v>
      </c>
      <c r="U206" s="25">
        <v>148.44</v>
      </c>
      <c r="V206" s="25">
        <f t="shared" si="63"/>
        <v>133.596</v>
      </c>
    </row>
    <row r="207" spans="1:22" ht="14.1" customHeight="1" x14ac:dyDescent="0.3">
      <c r="A207" s="22">
        <v>8</v>
      </c>
      <c r="B207" s="26" t="s">
        <v>20</v>
      </c>
      <c r="C207" s="24">
        <v>7</v>
      </c>
      <c r="D207" s="24">
        <v>0</v>
      </c>
      <c r="E207" s="25">
        <v>0</v>
      </c>
      <c r="F207" s="25">
        <f t="shared" si="59"/>
        <v>0</v>
      </c>
      <c r="G207" s="24">
        <v>6</v>
      </c>
      <c r="H207" s="24">
        <v>7</v>
      </c>
      <c r="I207" s="25">
        <v>141.75</v>
      </c>
      <c r="J207" s="25">
        <f t="shared" si="60"/>
        <v>99.224999999999994</v>
      </c>
      <c r="K207" s="24">
        <v>2</v>
      </c>
      <c r="L207" s="24">
        <v>8</v>
      </c>
      <c r="M207" s="25">
        <v>144.75</v>
      </c>
      <c r="N207" s="25">
        <f t="shared" si="61"/>
        <v>115.8</v>
      </c>
      <c r="O207" s="24">
        <v>95</v>
      </c>
      <c r="P207" s="24">
        <v>95</v>
      </c>
      <c r="Q207" s="25">
        <v>150.83000000000001</v>
      </c>
      <c r="R207" s="25">
        <f t="shared" si="62"/>
        <v>1432.885</v>
      </c>
      <c r="S207" s="24">
        <v>63</v>
      </c>
      <c r="T207" s="24">
        <v>0</v>
      </c>
      <c r="U207" s="48">
        <v>150.83000000000001</v>
      </c>
      <c r="V207" s="25">
        <f t="shared" si="63"/>
        <v>0</v>
      </c>
    </row>
    <row r="208" spans="1:22" ht="14.1" customHeight="1" x14ac:dyDescent="0.3">
      <c r="A208" s="22">
        <v>9</v>
      </c>
      <c r="B208" s="26" t="s">
        <v>21</v>
      </c>
      <c r="C208" s="24">
        <v>0</v>
      </c>
      <c r="D208" s="24">
        <v>25</v>
      </c>
      <c r="E208" s="25">
        <v>141.93</v>
      </c>
      <c r="F208" s="25">
        <f t="shared" si="59"/>
        <v>354.82499999999999</v>
      </c>
      <c r="G208" s="24">
        <v>27</v>
      </c>
      <c r="H208" s="24">
        <v>0</v>
      </c>
      <c r="I208" s="25">
        <v>141.93</v>
      </c>
      <c r="J208" s="25">
        <f t="shared" si="60"/>
        <v>0</v>
      </c>
      <c r="K208" s="24">
        <v>3</v>
      </c>
      <c r="L208" s="24">
        <v>27</v>
      </c>
      <c r="M208" s="25">
        <v>141.93</v>
      </c>
      <c r="N208" s="25">
        <f t="shared" si="61"/>
        <v>383.21100000000001</v>
      </c>
      <c r="O208" s="24">
        <v>127</v>
      </c>
      <c r="P208" s="24">
        <v>130</v>
      </c>
      <c r="Q208" s="25">
        <v>147.88999999999999</v>
      </c>
      <c r="R208" s="25">
        <f t="shared" si="62"/>
        <v>1922.5699999999997</v>
      </c>
      <c r="S208" s="24">
        <v>285</v>
      </c>
      <c r="T208" s="24">
        <v>192</v>
      </c>
      <c r="U208" s="25">
        <v>147.88999999999999</v>
      </c>
      <c r="V208" s="25">
        <f t="shared" si="63"/>
        <v>2839.4879999999998</v>
      </c>
    </row>
    <row r="209" spans="1:22" ht="14.1" customHeight="1" x14ac:dyDescent="0.3">
      <c r="A209" s="22">
        <v>10</v>
      </c>
      <c r="B209" s="26" t="s">
        <v>22</v>
      </c>
      <c r="C209" s="24">
        <v>21</v>
      </c>
      <c r="D209" s="24">
        <v>0</v>
      </c>
      <c r="E209" s="25">
        <v>0</v>
      </c>
      <c r="F209" s="25">
        <f t="shared" si="59"/>
        <v>0</v>
      </c>
      <c r="G209" s="24">
        <v>26</v>
      </c>
      <c r="H209" s="24">
        <v>21</v>
      </c>
      <c r="I209" s="25">
        <v>143.44</v>
      </c>
      <c r="J209" s="25">
        <f t="shared" si="60"/>
        <v>301.22399999999999</v>
      </c>
      <c r="K209" s="24">
        <v>4</v>
      </c>
      <c r="L209" s="24">
        <v>26</v>
      </c>
      <c r="M209" s="25">
        <v>144.69</v>
      </c>
      <c r="N209" s="25">
        <f t="shared" si="61"/>
        <v>376.19400000000002</v>
      </c>
      <c r="O209" s="24">
        <v>111</v>
      </c>
      <c r="P209" s="24">
        <v>112</v>
      </c>
      <c r="Q209" s="25">
        <v>150.77000000000001</v>
      </c>
      <c r="R209" s="25">
        <f t="shared" si="62"/>
        <v>1688.6240000000003</v>
      </c>
      <c r="S209" s="24">
        <v>103</v>
      </c>
      <c r="T209" s="24">
        <v>93</v>
      </c>
      <c r="U209" s="25">
        <v>150.77000000000001</v>
      </c>
      <c r="V209" s="25">
        <f t="shared" si="63"/>
        <v>1402.1610000000001</v>
      </c>
    </row>
    <row r="210" spans="1:22" ht="14.1" customHeight="1" x14ac:dyDescent="0.3">
      <c r="A210" s="22">
        <v>11</v>
      </c>
      <c r="B210" s="26" t="s">
        <v>23</v>
      </c>
      <c r="C210" s="24">
        <v>16</v>
      </c>
      <c r="D210" s="24">
        <v>21</v>
      </c>
      <c r="E210" s="25">
        <v>144.56</v>
      </c>
      <c r="F210" s="25">
        <f t="shared" si="59"/>
        <v>303.57600000000002</v>
      </c>
      <c r="G210" s="24">
        <v>37</v>
      </c>
      <c r="H210" s="24">
        <v>0</v>
      </c>
      <c r="I210" s="25">
        <v>144.56</v>
      </c>
      <c r="J210" s="25">
        <f t="shared" si="60"/>
        <v>0</v>
      </c>
      <c r="K210" s="24">
        <v>9</v>
      </c>
      <c r="L210" s="24">
        <v>46</v>
      </c>
      <c r="M210" s="25">
        <v>144.56</v>
      </c>
      <c r="N210" s="25">
        <f t="shared" si="61"/>
        <v>664.976</v>
      </c>
      <c r="O210" s="24">
        <v>83</v>
      </c>
      <c r="P210" s="24">
        <v>83</v>
      </c>
      <c r="Q210" s="25">
        <v>150.63</v>
      </c>
      <c r="R210" s="25">
        <f t="shared" si="62"/>
        <v>1250.2289999999998</v>
      </c>
      <c r="S210" s="24">
        <v>130</v>
      </c>
      <c r="T210" s="24">
        <v>39</v>
      </c>
      <c r="U210" s="25">
        <v>150.63</v>
      </c>
      <c r="V210" s="25">
        <f t="shared" si="63"/>
        <v>587.45699999999999</v>
      </c>
    </row>
    <row r="211" spans="1:22" ht="14.1" customHeight="1" x14ac:dyDescent="0.3">
      <c r="A211" s="22">
        <v>12</v>
      </c>
      <c r="B211" s="26" t="s">
        <v>24</v>
      </c>
      <c r="C211" s="24">
        <v>123</v>
      </c>
      <c r="D211" s="24">
        <v>129</v>
      </c>
      <c r="E211" s="25">
        <v>145.94999999999999</v>
      </c>
      <c r="F211" s="25">
        <f t="shared" si="59"/>
        <v>1882.7549999999999</v>
      </c>
      <c r="G211" s="24">
        <v>32</v>
      </c>
      <c r="H211" s="24">
        <v>14</v>
      </c>
      <c r="I211" s="25">
        <v>145.94999999999999</v>
      </c>
      <c r="J211" s="25">
        <f t="shared" si="60"/>
        <v>204.32999999999998</v>
      </c>
      <c r="K211" s="24">
        <v>469</v>
      </c>
      <c r="L211" s="24">
        <v>389</v>
      </c>
      <c r="M211" s="25">
        <v>145.81</v>
      </c>
      <c r="N211" s="25">
        <f t="shared" si="61"/>
        <v>5672.009</v>
      </c>
      <c r="O211" s="24">
        <v>478</v>
      </c>
      <c r="P211" s="24">
        <v>501</v>
      </c>
      <c r="Q211" s="25">
        <v>151.93</v>
      </c>
      <c r="R211" s="25">
        <f t="shared" si="62"/>
        <v>7611.6930000000011</v>
      </c>
      <c r="S211" s="24">
        <v>136</v>
      </c>
      <c r="T211" s="24">
        <v>189</v>
      </c>
      <c r="U211" s="25">
        <v>151.93</v>
      </c>
      <c r="V211" s="25">
        <f t="shared" si="63"/>
        <v>2871.4769999999999</v>
      </c>
    </row>
    <row r="212" spans="1:22" ht="14.1" customHeight="1" x14ac:dyDescent="0.3">
      <c r="A212" s="22">
        <v>13</v>
      </c>
      <c r="B212" s="26" t="s">
        <v>25</v>
      </c>
      <c r="C212" s="24">
        <v>44</v>
      </c>
      <c r="D212" s="24">
        <v>51</v>
      </c>
      <c r="E212" s="25">
        <v>145.30000000000001</v>
      </c>
      <c r="F212" s="25">
        <f t="shared" si="59"/>
        <v>741.03</v>
      </c>
      <c r="G212" s="24">
        <v>31</v>
      </c>
      <c r="H212" s="24">
        <v>27</v>
      </c>
      <c r="I212" s="25">
        <v>145.30000000000001</v>
      </c>
      <c r="J212" s="25">
        <f t="shared" si="60"/>
        <v>392.31000000000006</v>
      </c>
      <c r="K212" s="24">
        <v>20</v>
      </c>
      <c r="L212" s="24">
        <v>46</v>
      </c>
      <c r="M212" s="25">
        <v>145.31</v>
      </c>
      <c r="N212" s="25">
        <f t="shared" si="61"/>
        <v>668.42600000000004</v>
      </c>
      <c r="O212" s="24">
        <v>111</v>
      </c>
      <c r="P212" s="24">
        <v>63</v>
      </c>
      <c r="Q212" s="25">
        <v>151.41</v>
      </c>
      <c r="R212" s="25">
        <f t="shared" si="62"/>
        <v>953.88300000000004</v>
      </c>
      <c r="S212" s="24">
        <v>137</v>
      </c>
      <c r="T212" s="24">
        <v>96</v>
      </c>
      <c r="U212" s="25">
        <v>151.41</v>
      </c>
      <c r="V212" s="25">
        <f t="shared" si="63"/>
        <v>1453.5360000000001</v>
      </c>
    </row>
    <row r="213" spans="1:22" ht="14.1" customHeight="1" x14ac:dyDescent="0.3">
      <c r="A213" s="22">
        <v>14</v>
      </c>
      <c r="B213" s="26" t="s">
        <v>26</v>
      </c>
      <c r="C213" s="24">
        <v>12</v>
      </c>
      <c r="D213" s="24">
        <v>31</v>
      </c>
      <c r="E213" s="25">
        <v>146.86000000000001</v>
      </c>
      <c r="F213" s="25">
        <f t="shared" si="59"/>
        <v>455.26600000000008</v>
      </c>
      <c r="G213" s="24">
        <v>39</v>
      </c>
      <c r="H213" s="24">
        <v>18</v>
      </c>
      <c r="I213" s="25">
        <v>146.86000000000001</v>
      </c>
      <c r="J213" s="25">
        <f t="shared" si="60"/>
        <v>264.34800000000007</v>
      </c>
      <c r="K213" s="24">
        <v>66</v>
      </c>
      <c r="L213" s="24">
        <v>99</v>
      </c>
      <c r="M213" s="25">
        <v>146.94999999999999</v>
      </c>
      <c r="N213" s="25">
        <f t="shared" si="61"/>
        <v>1454.8049999999998</v>
      </c>
      <c r="O213" s="24">
        <v>373</v>
      </c>
      <c r="P213" s="24">
        <v>56</v>
      </c>
      <c r="Q213" s="25">
        <v>153.12</v>
      </c>
      <c r="R213" s="25">
        <f t="shared" si="62"/>
        <v>857.47200000000009</v>
      </c>
      <c r="S213" s="24">
        <v>159</v>
      </c>
      <c r="T213" s="24">
        <v>317</v>
      </c>
      <c r="U213" s="25">
        <v>153.12</v>
      </c>
      <c r="V213" s="25">
        <f t="shared" si="63"/>
        <v>4853.9040000000005</v>
      </c>
    </row>
    <row r="214" spans="1:22" ht="14.1" customHeight="1" x14ac:dyDescent="0.3">
      <c r="A214" s="22">
        <v>15</v>
      </c>
      <c r="B214" s="26" t="s">
        <v>27</v>
      </c>
      <c r="C214" s="24">
        <v>88</v>
      </c>
      <c r="D214" s="24">
        <v>108</v>
      </c>
      <c r="E214" s="25">
        <v>143.47999999999999</v>
      </c>
      <c r="F214" s="25">
        <f t="shared" si="59"/>
        <v>1549.5839999999998</v>
      </c>
      <c r="G214" s="24">
        <v>28</v>
      </c>
      <c r="H214" s="24">
        <v>16</v>
      </c>
      <c r="I214" s="25">
        <v>143.47999999999999</v>
      </c>
      <c r="J214" s="25">
        <f t="shared" si="60"/>
        <v>229.56799999999998</v>
      </c>
      <c r="K214" s="24">
        <v>126</v>
      </c>
      <c r="L214" s="24">
        <v>12</v>
      </c>
      <c r="M214" s="25">
        <v>145.36000000000001</v>
      </c>
      <c r="N214" s="25">
        <f t="shared" si="61"/>
        <v>174.43200000000002</v>
      </c>
      <c r="O214" s="24">
        <v>362</v>
      </c>
      <c r="P214" s="24">
        <v>259</v>
      </c>
      <c r="Q214" s="25">
        <v>151.47</v>
      </c>
      <c r="R214" s="25">
        <f t="shared" si="62"/>
        <v>3923.0730000000003</v>
      </c>
      <c r="S214" s="24">
        <v>133</v>
      </c>
      <c r="T214" s="24">
        <v>229</v>
      </c>
      <c r="U214" s="25">
        <v>151.47</v>
      </c>
      <c r="V214" s="25">
        <f t="shared" si="63"/>
        <v>3468.6629999999996</v>
      </c>
    </row>
    <row r="215" spans="1:22" ht="14.1" customHeight="1" x14ac:dyDescent="0.3">
      <c r="A215" s="22">
        <v>16</v>
      </c>
      <c r="B215" s="26" t="s">
        <v>28</v>
      </c>
      <c r="C215" s="24">
        <v>42</v>
      </c>
      <c r="D215" s="24">
        <v>123</v>
      </c>
      <c r="E215" s="25">
        <v>145.55000000000001</v>
      </c>
      <c r="F215" s="25">
        <f t="shared" si="59"/>
        <v>1790.2650000000001</v>
      </c>
      <c r="G215" s="24">
        <v>92</v>
      </c>
      <c r="H215" s="24">
        <v>14</v>
      </c>
      <c r="I215" s="25">
        <v>145.55000000000001</v>
      </c>
      <c r="J215" s="25">
        <f t="shared" si="60"/>
        <v>203.77000000000004</v>
      </c>
      <c r="K215" s="24">
        <v>0</v>
      </c>
      <c r="L215" s="24">
        <v>92</v>
      </c>
      <c r="M215" s="25">
        <v>145.47999999999999</v>
      </c>
      <c r="N215" s="25">
        <f t="shared" si="61"/>
        <v>1338.4159999999999</v>
      </c>
      <c r="O215" s="24">
        <v>422</v>
      </c>
      <c r="P215" s="24">
        <v>232</v>
      </c>
      <c r="Q215" s="25">
        <v>151.27000000000001</v>
      </c>
      <c r="R215" s="25">
        <f t="shared" si="62"/>
        <v>3509.4639999999999</v>
      </c>
      <c r="S215" s="24">
        <v>51</v>
      </c>
      <c r="T215" s="24">
        <v>192</v>
      </c>
      <c r="U215" s="25">
        <v>151.27000000000001</v>
      </c>
      <c r="V215" s="25">
        <f t="shared" si="63"/>
        <v>2904.3840000000005</v>
      </c>
    </row>
    <row r="216" spans="1:22" ht="14.1" customHeight="1" x14ac:dyDescent="0.3">
      <c r="A216" s="22">
        <v>17</v>
      </c>
      <c r="B216" s="26" t="s">
        <v>29</v>
      </c>
      <c r="C216" s="24">
        <v>17</v>
      </c>
      <c r="D216" s="24">
        <v>75</v>
      </c>
      <c r="E216" s="25">
        <v>144.21</v>
      </c>
      <c r="F216" s="25">
        <f t="shared" si="59"/>
        <v>1081.575</v>
      </c>
      <c r="G216" s="24">
        <v>69</v>
      </c>
      <c r="H216" s="24">
        <v>6</v>
      </c>
      <c r="I216" s="25">
        <v>144.21</v>
      </c>
      <c r="J216" s="25">
        <f t="shared" si="60"/>
        <v>86.525999999999996</v>
      </c>
      <c r="K216" s="24">
        <v>16</v>
      </c>
      <c r="L216" s="24">
        <v>83</v>
      </c>
      <c r="M216" s="25">
        <v>144.21</v>
      </c>
      <c r="N216" s="25">
        <f t="shared" si="61"/>
        <v>1196.943</v>
      </c>
      <c r="O216" s="24">
        <v>356</v>
      </c>
      <c r="P216" s="24">
        <v>28</v>
      </c>
      <c r="Q216" s="25">
        <v>150.27000000000001</v>
      </c>
      <c r="R216" s="25">
        <f t="shared" si="62"/>
        <v>420.75600000000003</v>
      </c>
      <c r="S216" s="24">
        <v>484</v>
      </c>
      <c r="T216" s="24">
        <v>353</v>
      </c>
      <c r="U216" s="25">
        <v>150.27000000000001</v>
      </c>
      <c r="V216" s="25">
        <f t="shared" si="63"/>
        <v>5304.5310000000009</v>
      </c>
    </row>
    <row r="217" spans="1:22" ht="14.1" customHeight="1" x14ac:dyDescent="0.3">
      <c r="A217" s="22">
        <v>18</v>
      </c>
      <c r="B217" s="26" t="s">
        <v>30</v>
      </c>
      <c r="C217" s="24">
        <v>23</v>
      </c>
      <c r="D217" s="24">
        <v>98</v>
      </c>
      <c r="E217" s="25">
        <v>143.13</v>
      </c>
      <c r="F217" s="25">
        <f t="shared" si="59"/>
        <v>1402.674</v>
      </c>
      <c r="G217" s="24">
        <v>169</v>
      </c>
      <c r="H217" s="24">
        <v>20</v>
      </c>
      <c r="I217" s="25">
        <v>143.13</v>
      </c>
      <c r="J217" s="25">
        <f t="shared" si="60"/>
        <v>286.26</v>
      </c>
      <c r="K217" s="24">
        <v>2</v>
      </c>
      <c r="L217" s="24">
        <v>161</v>
      </c>
      <c r="M217" s="25">
        <v>146.62</v>
      </c>
      <c r="N217" s="25">
        <f t="shared" si="61"/>
        <v>2360.5819999999999</v>
      </c>
      <c r="O217" s="24">
        <v>613</v>
      </c>
      <c r="P217" s="24">
        <v>46</v>
      </c>
      <c r="Q217" s="25">
        <v>152.78</v>
      </c>
      <c r="R217" s="25">
        <f t="shared" si="62"/>
        <v>702.78800000000001</v>
      </c>
      <c r="S217" s="24">
        <v>349</v>
      </c>
      <c r="T217" s="24">
        <v>772</v>
      </c>
      <c r="U217" s="25">
        <v>152.78</v>
      </c>
      <c r="V217" s="25">
        <f t="shared" si="63"/>
        <v>11794.616</v>
      </c>
    </row>
    <row r="218" spans="1:22" ht="14.1" customHeight="1" x14ac:dyDescent="0.3">
      <c r="A218" s="22">
        <v>19</v>
      </c>
      <c r="B218" s="26" t="s">
        <v>31</v>
      </c>
      <c r="C218" s="24">
        <v>156</v>
      </c>
      <c r="D218" s="24">
        <v>59</v>
      </c>
      <c r="E218" s="25">
        <v>143.43</v>
      </c>
      <c r="F218" s="25">
        <f t="shared" si="59"/>
        <v>846.23700000000008</v>
      </c>
      <c r="G218" s="24">
        <v>156</v>
      </c>
      <c r="H218" s="24">
        <v>164</v>
      </c>
      <c r="I218" s="25">
        <v>143.43</v>
      </c>
      <c r="J218" s="25">
        <f t="shared" si="60"/>
        <v>2352.252</v>
      </c>
      <c r="K218" s="24">
        <v>4</v>
      </c>
      <c r="L218" s="24">
        <v>148</v>
      </c>
      <c r="M218" s="25">
        <v>145.51</v>
      </c>
      <c r="N218" s="25">
        <f t="shared" si="61"/>
        <v>2153.5479999999998</v>
      </c>
      <c r="O218" s="24">
        <v>265</v>
      </c>
      <c r="P218" s="24">
        <v>95</v>
      </c>
      <c r="Q218" s="25">
        <v>151.62</v>
      </c>
      <c r="R218" s="25">
        <f t="shared" si="62"/>
        <v>1440.3899999999999</v>
      </c>
      <c r="S218" s="24">
        <v>184</v>
      </c>
      <c r="T218" s="24">
        <v>174</v>
      </c>
      <c r="U218" s="25">
        <v>151.62</v>
      </c>
      <c r="V218" s="25">
        <f t="shared" si="63"/>
        <v>2638.1880000000001</v>
      </c>
    </row>
    <row r="219" spans="1:22" ht="14.1" customHeight="1" x14ac:dyDescent="0.3">
      <c r="A219" s="22">
        <v>20</v>
      </c>
      <c r="B219" s="26" t="s">
        <v>32</v>
      </c>
      <c r="C219" s="24">
        <v>7</v>
      </c>
      <c r="D219" s="24">
        <v>637</v>
      </c>
      <c r="E219" s="25">
        <v>143.93</v>
      </c>
      <c r="F219" s="25">
        <f t="shared" si="59"/>
        <v>9168.3410000000003</v>
      </c>
      <c r="G219" s="24">
        <v>140</v>
      </c>
      <c r="H219" s="24">
        <v>7</v>
      </c>
      <c r="I219" s="25">
        <v>143.93</v>
      </c>
      <c r="J219" s="25">
        <f t="shared" si="60"/>
        <v>100.751</v>
      </c>
      <c r="K219" s="24">
        <v>0</v>
      </c>
      <c r="L219" s="24">
        <v>140</v>
      </c>
      <c r="M219" s="25">
        <v>144.81</v>
      </c>
      <c r="N219" s="25">
        <f t="shared" si="61"/>
        <v>2027.3400000000001</v>
      </c>
      <c r="O219" s="24">
        <v>740</v>
      </c>
      <c r="P219" s="24">
        <v>113</v>
      </c>
      <c r="Q219" s="25">
        <v>150.88999999999999</v>
      </c>
      <c r="R219" s="25">
        <f t="shared" si="62"/>
        <v>1705.057</v>
      </c>
      <c r="S219" s="24">
        <v>699</v>
      </c>
      <c r="T219" s="24">
        <v>627</v>
      </c>
      <c r="U219" s="25">
        <v>150.88999999999999</v>
      </c>
      <c r="V219" s="25">
        <f t="shared" si="63"/>
        <v>9460.8029999999981</v>
      </c>
    </row>
    <row r="220" spans="1:22" ht="14.1" customHeight="1" x14ac:dyDescent="0.3">
      <c r="A220" s="22">
        <v>21</v>
      </c>
      <c r="B220" s="26" t="s">
        <v>33</v>
      </c>
      <c r="C220" s="24">
        <v>9</v>
      </c>
      <c r="D220" s="24">
        <v>414</v>
      </c>
      <c r="E220" s="25">
        <v>143.53</v>
      </c>
      <c r="F220" s="25">
        <f t="shared" si="59"/>
        <v>5942.1419999999998</v>
      </c>
      <c r="G220" s="24">
        <v>107</v>
      </c>
      <c r="H220" s="24">
        <v>9</v>
      </c>
      <c r="I220" s="25">
        <v>143.53</v>
      </c>
      <c r="J220" s="25">
        <f t="shared" si="60"/>
        <v>129.17699999999999</v>
      </c>
      <c r="K220" s="24">
        <v>6</v>
      </c>
      <c r="L220" s="24">
        <v>107</v>
      </c>
      <c r="M220" s="25">
        <v>143.53</v>
      </c>
      <c r="N220" s="25">
        <f t="shared" si="61"/>
        <v>1535.7710000000002</v>
      </c>
      <c r="O220" s="24">
        <v>1268</v>
      </c>
      <c r="P220" s="24">
        <v>6</v>
      </c>
      <c r="Q220" s="25">
        <v>149.56</v>
      </c>
      <c r="R220" s="25">
        <f t="shared" si="62"/>
        <v>89.736000000000004</v>
      </c>
      <c r="S220" s="24">
        <v>1268</v>
      </c>
      <c r="T220" s="24">
        <v>1268</v>
      </c>
      <c r="U220" s="25">
        <v>149.56</v>
      </c>
      <c r="V220" s="25">
        <f t="shared" si="63"/>
        <v>18964.208000000002</v>
      </c>
    </row>
    <row r="221" spans="1:22" ht="14.1" customHeight="1" x14ac:dyDescent="0.3">
      <c r="A221" s="22">
        <v>22</v>
      </c>
      <c r="B221" s="26" t="s">
        <v>34</v>
      </c>
      <c r="C221" s="24">
        <v>23</v>
      </c>
      <c r="D221" s="24">
        <v>11</v>
      </c>
      <c r="E221" s="25">
        <v>143.54</v>
      </c>
      <c r="F221" s="25">
        <f t="shared" si="59"/>
        <v>157.89399999999998</v>
      </c>
      <c r="G221" s="24">
        <v>18</v>
      </c>
      <c r="H221" s="24">
        <v>12</v>
      </c>
      <c r="I221" s="25">
        <v>143.54</v>
      </c>
      <c r="J221" s="25">
        <f t="shared" si="60"/>
        <v>172.24799999999999</v>
      </c>
      <c r="K221" s="24">
        <v>9</v>
      </c>
      <c r="L221" s="24">
        <v>18</v>
      </c>
      <c r="M221" s="25">
        <v>143.54</v>
      </c>
      <c r="N221" s="25">
        <f t="shared" si="61"/>
        <v>258.37199999999996</v>
      </c>
      <c r="O221" s="24">
        <v>389</v>
      </c>
      <c r="P221" s="24">
        <v>9</v>
      </c>
      <c r="Q221" s="25">
        <v>149.57</v>
      </c>
      <c r="R221" s="25">
        <f t="shared" si="62"/>
        <v>134.613</v>
      </c>
      <c r="S221" s="24">
        <v>368</v>
      </c>
      <c r="T221" s="24">
        <v>389</v>
      </c>
      <c r="U221" s="25">
        <v>149.57</v>
      </c>
      <c r="V221" s="25">
        <f t="shared" si="63"/>
        <v>5818.2729999999992</v>
      </c>
    </row>
    <row r="222" spans="1:22" ht="14.1" customHeight="1" x14ac:dyDescent="0.3">
      <c r="A222" s="22">
        <v>23</v>
      </c>
      <c r="B222" s="26" t="s">
        <v>35</v>
      </c>
      <c r="C222" s="24">
        <v>39</v>
      </c>
      <c r="D222" s="24">
        <v>0</v>
      </c>
      <c r="E222" s="25">
        <v>0</v>
      </c>
      <c r="F222" s="25">
        <f t="shared" si="59"/>
        <v>0</v>
      </c>
      <c r="G222" s="24">
        <v>86</v>
      </c>
      <c r="H222" s="24">
        <v>39</v>
      </c>
      <c r="I222" s="25">
        <v>143.21</v>
      </c>
      <c r="J222" s="25">
        <f t="shared" si="60"/>
        <v>558.51900000000001</v>
      </c>
      <c r="K222" s="24">
        <v>3</v>
      </c>
      <c r="L222" s="24">
        <v>89</v>
      </c>
      <c r="M222" s="25">
        <v>143.69</v>
      </c>
      <c r="N222" s="25">
        <f t="shared" si="61"/>
        <v>1278.8409999999999</v>
      </c>
      <c r="O222" s="24">
        <v>68</v>
      </c>
      <c r="P222" s="24">
        <v>68</v>
      </c>
      <c r="Q222" s="25">
        <v>149.72</v>
      </c>
      <c r="R222" s="25">
        <f t="shared" si="62"/>
        <v>1018.0959999999999</v>
      </c>
      <c r="S222" s="24">
        <v>143</v>
      </c>
      <c r="T222" s="24">
        <v>0</v>
      </c>
      <c r="U222" s="48">
        <v>149.72</v>
      </c>
      <c r="V222" s="25">
        <f t="shared" si="63"/>
        <v>0</v>
      </c>
    </row>
    <row r="223" spans="1:22" ht="14.1" customHeight="1" x14ac:dyDescent="0.3">
      <c r="A223" s="22">
        <v>24</v>
      </c>
      <c r="B223" s="26" t="s">
        <v>36</v>
      </c>
      <c r="C223" s="24">
        <v>90</v>
      </c>
      <c r="D223" s="24">
        <v>27</v>
      </c>
      <c r="E223" s="25">
        <v>145.53</v>
      </c>
      <c r="F223" s="25">
        <f t="shared" si="59"/>
        <v>392.93099999999998</v>
      </c>
      <c r="G223" s="24">
        <v>22</v>
      </c>
      <c r="H223" s="24">
        <v>63</v>
      </c>
      <c r="I223" s="25">
        <v>145.53</v>
      </c>
      <c r="J223" s="25">
        <f t="shared" si="60"/>
        <v>916.83899999999994</v>
      </c>
      <c r="K223" s="24">
        <v>6</v>
      </c>
      <c r="L223" s="24">
        <v>22</v>
      </c>
      <c r="M223" s="25">
        <v>145.43</v>
      </c>
      <c r="N223" s="25">
        <f t="shared" si="61"/>
        <v>319.94600000000003</v>
      </c>
      <c r="O223" s="24">
        <v>19</v>
      </c>
      <c r="P223" s="24">
        <v>25</v>
      </c>
      <c r="Q223" s="25">
        <v>151.54</v>
      </c>
      <c r="R223" s="25">
        <f t="shared" si="62"/>
        <v>378.85</v>
      </c>
      <c r="S223" s="24">
        <v>169</v>
      </c>
      <c r="T223" s="24">
        <v>0</v>
      </c>
      <c r="U223" s="48">
        <v>151.54</v>
      </c>
      <c r="V223" s="25">
        <f t="shared" si="63"/>
        <v>0</v>
      </c>
    </row>
    <row r="224" spans="1:22" ht="14.1" customHeight="1" x14ac:dyDescent="0.3">
      <c r="A224" s="22">
        <v>25</v>
      </c>
      <c r="B224" s="26" t="s">
        <v>37</v>
      </c>
      <c r="C224" s="24">
        <v>14</v>
      </c>
      <c r="D224" s="24">
        <v>0</v>
      </c>
      <c r="E224" s="25">
        <v>0</v>
      </c>
      <c r="F224" s="25">
        <f t="shared" si="59"/>
        <v>0</v>
      </c>
      <c r="G224" s="24">
        <v>19</v>
      </c>
      <c r="H224" s="24">
        <v>14</v>
      </c>
      <c r="I224" s="25">
        <v>145.13</v>
      </c>
      <c r="J224" s="25">
        <f t="shared" si="60"/>
        <v>203.18199999999999</v>
      </c>
      <c r="K224" s="24">
        <v>0</v>
      </c>
      <c r="L224" s="24">
        <v>19</v>
      </c>
      <c r="M224" s="25">
        <v>145.16</v>
      </c>
      <c r="N224" s="25">
        <f t="shared" si="61"/>
        <v>275.80399999999997</v>
      </c>
      <c r="O224" s="24">
        <v>822</v>
      </c>
      <c r="P224" s="24">
        <v>0</v>
      </c>
      <c r="Q224" s="25">
        <v>0</v>
      </c>
      <c r="R224" s="25">
        <f t="shared" si="62"/>
        <v>0</v>
      </c>
      <c r="S224" s="24">
        <v>1014</v>
      </c>
      <c r="T224" s="24">
        <v>822</v>
      </c>
      <c r="U224" s="25">
        <v>150.72</v>
      </c>
      <c r="V224" s="25">
        <f t="shared" si="63"/>
        <v>12389.183999999999</v>
      </c>
    </row>
    <row r="225" spans="1:32" ht="14.1" customHeight="1" x14ac:dyDescent="0.3">
      <c r="A225" s="22">
        <v>26</v>
      </c>
      <c r="B225" s="26" t="s">
        <v>38</v>
      </c>
      <c r="C225" s="24">
        <v>127</v>
      </c>
      <c r="D225" s="24">
        <v>118</v>
      </c>
      <c r="E225" s="25">
        <v>146.25</v>
      </c>
      <c r="F225" s="25">
        <f t="shared" si="59"/>
        <v>1725.75</v>
      </c>
      <c r="G225" s="24">
        <v>63</v>
      </c>
      <c r="H225" s="24">
        <v>9</v>
      </c>
      <c r="I225" s="25">
        <v>146.25</v>
      </c>
      <c r="J225" s="25">
        <f t="shared" si="60"/>
        <v>131.625</v>
      </c>
      <c r="K225" s="24">
        <v>0</v>
      </c>
      <c r="L225" s="24">
        <v>63</v>
      </c>
      <c r="M225" s="25">
        <v>146.22999999999999</v>
      </c>
      <c r="N225" s="25">
        <f t="shared" si="61"/>
        <v>921.24900000000002</v>
      </c>
      <c r="O225" s="24">
        <v>328</v>
      </c>
      <c r="P225" s="24">
        <v>0</v>
      </c>
      <c r="Q225" s="25">
        <v>0</v>
      </c>
      <c r="R225" s="25">
        <f t="shared" si="62"/>
        <v>0</v>
      </c>
      <c r="S225" s="24">
        <v>464</v>
      </c>
      <c r="T225" s="24">
        <v>328</v>
      </c>
      <c r="U225" s="25">
        <v>150.54</v>
      </c>
      <c r="V225" s="25">
        <f t="shared" si="63"/>
        <v>4937.7119999999995</v>
      </c>
    </row>
    <row r="226" spans="1:32" ht="13.5" customHeight="1" x14ac:dyDescent="0.3">
      <c r="A226" s="27">
        <v>27</v>
      </c>
      <c r="B226" s="28" t="s">
        <v>39</v>
      </c>
      <c r="C226" s="29">
        <v>115</v>
      </c>
      <c r="D226" s="29">
        <v>111</v>
      </c>
      <c r="E226" s="30">
        <v>141.53</v>
      </c>
      <c r="F226" s="25">
        <f t="shared" si="59"/>
        <v>1570.9829999999999</v>
      </c>
      <c r="G226" s="29">
        <v>116</v>
      </c>
      <c r="H226" s="29">
        <v>115</v>
      </c>
      <c r="I226" s="30">
        <v>141.53</v>
      </c>
      <c r="J226" s="25">
        <f t="shared" si="60"/>
        <v>1627.595</v>
      </c>
      <c r="K226" s="29">
        <v>45</v>
      </c>
      <c r="L226" s="29">
        <v>153</v>
      </c>
      <c r="M226" s="30">
        <v>143.38999999999999</v>
      </c>
      <c r="N226" s="25">
        <f t="shared" si="61"/>
        <v>2193.8669999999997</v>
      </c>
      <c r="O226" s="29">
        <v>0</v>
      </c>
      <c r="P226" s="29">
        <v>8</v>
      </c>
      <c r="Q226" s="30">
        <v>149.41</v>
      </c>
      <c r="R226" s="25">
        <f t="shared" si="62"/>
        <v>119.52799999999999</v>
      </c>
      <c r="S226" s="29">
        <v>367</v>
      </c>
      <c r="T226" s="29">
        <v>165</v>
      </c>
      <c r="U226" s="30">
        <v>149.41</v>
      </c>
      <c r="V226" s="25">
        <f t="shared" si="63"/>
        <v>2465.2649999999999</v>
      </c>
    </row>
    <row r="227" spans="1:32" s="12" customFormat="1" ht="14.1" customHeight="1" x14ac:dyDescent="0.3">
      <c r="A227" s="112" t="s">
        <v>40</v>
      </c>
      <c r="B227" s="113"/>
      <c r="C227" s="32">
        <f>SUM(C200:C226)</f>
        <v>2447</v>
      </c>
      <c r="D227" s="32">
        <f>SUM(D200:D226)</f>
        <v>3622</v>
      </c>
      <c r="E227" s="33">
        <f>+F227/D227*10</f>
        <v>144.34879900607396</v>
      </c>
      <c r="F227" s="34">
        <f>SUM(F200:F226)</f>
        <v>52283.134999999995</v>
      </c>
      <c r="G227" s="32">
        <f>SUM(G200:G226)</f>
        <v>1654</v>
      </c>
      <c r="H227" s="32">
        <f>SUM(H200:H226)</f>
        <v>1770</v>
      </c>
      <c r="I227" s="33">
        <f>+J227/H227*10</f>
        <v>144.4945141242938</v>
      </c>
      <c r="J227" s="34">
        <f>SUM(J200:J226)</f>
        <v>25575.529000000006</v>
      </c>
      <c r="K227" s="32">
        <f>SUM(K200:K226)</f>
        <v>1134</v>
      </c>
      <c r="L227" s="32">
        <f>SUM(L200:L226)</f>
        <v>2335</v>
      </c>
      <c r="M227" s="33">
        <f>+N227/L227*10</f>
        <v>144.69102783725907</v>
      </c>
      <c r="N227" s="34">
        <f>SUM(N200:N226)</f>
        <v>33785.354999999996</v>
      </c>
      <c r="O227" s="32">
        <f>SUM(O200:O226)</f>
        <v>10300</v>
      </c>
      <c r="P227" s="32">
        <f>SUM(P200:P226)</f>
        <v>2781</v>
      </c>
      <c r="Q227" s="33">
        <f>SUM(Q200:Q226)/24</f>
        <v>150.21499999999997</v>
      </c>
      <c r="R227" s="34">
        <f>SUM(R200:R226)</f>
        <v>41889.495999999992</v>
      </c>
      <c r="S227" s="32">
        <f>SUM(S200:S226)</f>
        <v>7900</v>
      </c>
      <c r="T227" s="32">
        <f>SUM(T200:T226)</f>
        <v>9202</v>
      </c>
      <c r="U227" s="33">
        <f>+V227/T227*10</f>
        <v>150.77387089763096</v>
      </c>
      <c r="V227" s="34">
        <f>SUM(V200:V226)</f>
        <v>138742.11600000001</v>
      </c>
      <c r="Y227" s="59"/>
      <c r="Z227" s="59"/>
      <c r="AA227" s="59"/>
      <c r="AB227" s="59"/>
      <c r="AC227" s="59"/>
      <c r="AF227" s="59"/>
    </row>
    <row r="228" spans="1:32" x14ac:dyDescent="0.3">
      <c r="I228" s="38"/>
    </row>
    <row r="229" spans="1:32" x14ac:dyDescent="0.3">
      <c r="I229" s="38"/>
    </row>
    <row r="230" spans="1:32" hidden="1" x14ac:dyDescent="0.3">
      <c r="A230" s="1" t="s">
        <v>0</v>
      </c>
      <c r="B230" s="2"/>
      <c r="C230" s="3"/>
      <c r="D230" s="3"/>
      <c r="E230" s="1"/>
      <c r="F230" s="4"/>
      <c r="G230" s="3"/>
      <c r="H230" s="3"/>
      <c r="I230" s="1"/>
      <c r="J230" s="4"/>
      <c r="K230" s="3"/>
      <c r="L230" s="3"/>
      <c r="M230" s="1"/>
      <c r="N230" s="4"/>
      <c r="O230" s="3"/>
      <c r="P230" s="3"/>
      <c r="Q230" s="1"/>
      <c r="R230" s="4"/>
      <c r="S230" s="3"/>
      <c r="T230" s="3"/>
      <c r="U230" s="1"/>
      <c r="V230" s="4"/>
    </row>
    <row r="231" spans="1:32" hidden="1" x14ac:dyDescent="0.3">
      <c r="A231" s="1" t="s">
        <v>1</v>
      </c>
      <c r="B231" s="2"/>
      <c r="C231" s="3"/>
      <c r="D231" s="3"/>
      <c r="E231" s="1"/>
      <c r="F231" s="4"/>
      <c r="G231" s="3"/>
      <c r="H231" s="3"/>
      <c r="I231" s="1"/>
      <c r="J231" s="4"/>
      <c r="K231" s="3"/>
      <c r="L231" s="3"/>
      <c r="M231" s="1"/>
      <c r="N231" s="4"/>
      <c r="O231" s="3"/>
      <c r="P231" s="3"/>
      <c r="Q231" s="1"/>
      <c r="R231" s="4"/>
      <c r="S231" s="3"/>
      <c r="T231" s="3"/>
      <c r="U231" s="1"/>
      <c r="V231" s="4"/>
    </row>
    <row r="232" spans="1:32" hidden="1" x14ac:dyDescent="0.3">
      <c r="A232" s="39"/>
      <c r="B232" s="40"/>
      <c r="C232" s="41"/>
      <c r="D232" s="41"/>
      <c r="E232" s="39"/>
      <c r="F232" s="42"/>
      <c r="G232" s="41"/>
      <c r="H232" s="41"/>
      <c r="I232" s="39"/>
      <c r="J232" s="42"/>
      <c r="K232" s="41"/>
      <c r="L232" s="41"/>
      <c r="M232" s="39"/>
      <c r="N232" s="42"/>
      <c r="O232" s="41"/>
      <c r="P232" s="41"/>
      <c r="Q232" s="39"/>
      <c r="R232" s="42"/>
      <c r="S232" s="41"/>
      <c r="T232" s="41"/>
      <c r="U232" s="39"/>
      <c r="V232" s="42"/>
    </row>
    <row r="233" spans="1:32" hidden="1" x14ac:dyDescent="0.3">
      <c r="A233" s="6" t="s">
        <v>51</v>
      </c>
      <c r="B233" s="7"/>
      <c r="C233" s="8"/>
      <c r="D233" s="8"/>
      <c r="E233" s="9"/>
      <c r="F233" s="10"/>
      <c r="G233" s="8"/>
      <c r="H233" s="8"/>
      <c r="I233" s="44"/>
      <c r="J233" s="45"/>
      <c r="K233" s="8"/>
      <c r="L233" s="8"/>
      <c r="M233" s="9"/>
      <c r="N233" s="10"/>
      <c r="O233" s="8"/>
      <c r="P233" s="8"/>
      <c r="Q233" s="9"/>
      <c r="R233" s="10"/>
      <c r="S233" s="8"/>
      <c r="T233" s="8"/>
      <c r="U233" s="9"/>
      <c r="V233" s="10"/>
    </row>
    <row r="234" spans="1:32" ht="14.1" hidden="1" customHeight="1" x14ac:dyDescent="0.3">
      <c r="A234" s="114" t="s">
        <v>3</v>
      </c>
      <c r="B234" s="117" t="s">
        <v>4</v>
      </c>
      <c r="C234" s="111">
        <v>2017</v>
      </c>
      <c r="D234" s="111"/>
      <c r="E234" s="111"/>
      <c r="F234" s="111"/>
      <c r="G234" s="111">
        <v>2018</v>
      </c>
      <c r="H234" s="111"/>
      <c r="I234" s="111"/>
      <c r="J234" s="111"/>
      <c r="K234" s="111">
        <v>2019</v>
      </c>
      <c r="L234" s="111"/>
      <c r="M234" s="111"/>
      <c r="N234" s="111"/>
      <c r="O234" s="111">
        <v>2020</v>
      </c>
      <c r="P234" s="111"/>
      <c r="Q234" s="111"/>
      <c r="R234" s="111"/>
      <c r="S234" s="111">
        <v>2021</v>
      </c>
      <c r="T234" s="111"/>
      <c r="U234" s="111"/>
      <c r="V234" s="111"/>
    </row>
    <row r="235" spans="1:32" ht="14.1" hidden="1" customHeight="1" x14ac:dyDescent="0.3">
      <c r="A235" s="115"/>
      <c r="B235" s="118"/>
      <c r="C235" s="13" t="s">
        <v>6</v>
      </c>
      <c r="D235" s="13" t="s">
        <v>7</v>
      </c>
      <c r="E235" s="17" t="s">
        <v>8</v>
      </c>
      <c r="F235" s="15" t="s">
        <v>46</v>
      </c>
      <c r="G235" s="13" t="s">
        <v>6</v>
      </c>
      <c r="H235" s="13" t="s">
        <v>7</v>
      </c>
      <c r="I235" s="17" t="s">
        <v>8</v>
      </c>
      <c r="J235" s="15" t="s">
        <v>46</v>
      </c>
      <c r="K235" s="13" t="s">
        <v>6</v>
      </c>
      <c r="L235" s="13" t="s">
        <v>7</v>
      </c>
      <c r="M235" s="17" t="s">
        <v>8</v>
      </c>
      <c r="N235" s="15" t="s">
        <v>46</v>
      </c>
      <c r="O235" s="13" t="s">
        <v>6</v>
      </c>
      <c r="P235" s="13" t="s">
        <v>7</v>
      </c>
      <c r="Q235" s="17" t="s">
        <v>8</v>
      </c>
      <c r="R235" s="15" t="s">
        <v>46</v>
      </c>
      <c r="S235" s="13" t="s">
        <v>6</v>
      </c>
      <c r="T235" s="13" t="s">
        <v>7</v>
      </c>
      <c r="U235" s="17" t="s">
        <v>8</v>
      </c>
      <c r="V235" s="15" t="s">
        <v>46</v>
      </c>
    </row>
    <row r="236" spans="1:32" ht="14.1" hidden="1" customHeight="1" x14ac:dyDescent="0.3">
      <c r="A236" s="116"/>
      <c r="B236" s="118"/>
      <c r="C236" s="13" t="s">
        <v>10</v>
      </c>
      <c r="D236" s="13" t="s">
        <v>10</v>
      </c>
      <c r="E236" s="17" t="s">
        <v>11</v>
      </c>
      <c r="F236" s="15" t="s">
        <v>12</v>
      </c>
      <c r="G236" s="13" t="s">
        <v>10</v>
      </c>
      <c r="H236" s="13" t="s">
        <v>10</v>
      </c>
      <c r="I236" s="17" t="s">
        <v>11</v>
      </c>
      <c r="J236" s="15" t="s">
        <v>12</v>
      </c>
      <c r="K236" s="13" t="s">
        <v>10</v>
      </c>
      <c r="L236" s="13" t="s">
        <v>10</v>
      </c>
      <c r="M236" s="17" t="s">
        <v>11</v>
      </c>
      <c r="N236" s="15" t="s">
        <v>12</v>
      </c>
      <c r="O236" s="13" t="s">
        <v>10</v>
      </c>
      <c r="P236" s="13" t="s">
        <v>10</v>
      </c>
      <c r="Q236" s="17" t="s">
        <v>11</v>
      </c>
      <c r="R236" s="15" t="s">
        <v>12</v>
      </c>
      <c r="S236" s="13" t="s">
        <v>10</v>
      </c>
      <c r="T236" s="13" t="s">
        <v>10</v>
      </c>
      <c r="U236" s="17" t="s">
        <v>11</v>
      </c>
      <c r="V236" s="15" t="s">
        <v>12</v>
      </c>
    </row>
    <row r="237" spans="1:32" ht="14.1" hidden="1" customHeight="1" x14ac:dyDescent="0.3">
      <c r="A237" s="18">
        <v>1</v>
      </c>
      <c r="B237" s="19" t="s">
        <v>13</v>
      </c>
      <c r="C237" s="20">
        <v>0</v>
      </c>
      <c r="D237" s="20">
        <v>0</v>
      </c>
      <c r="E237" s="21">
        <v>0</v>
      </c>
      <c r="F237" s="21">
        <v>0</v>
      </c>
      <c r="G237" s="20">
        <v>2</v>
      </c>
      <c r="H237" s="20">
        <v>0</v>
      </c>
      <c r="I237" s="21">
        <v>0</v>
      </c>
      <c r="J237" s="21">
        <f>+I237*H237/10</f>
        <v>0</v>
      </c>
      <c r="K237" s="20">
        <v>0</v>
      </c>
      <c r="L237" s="20">
        <v>2</v>
      </c>
      <c r="M237" s="21">
        <v>52.62</v>
      </c>
      <c r="N237" s="25">
        <f t="shared" ref="N237:N263" si="64">+M237*L237/10</f>
        <v>10.523999999999999</v>
      </c>
      <c r="O237" s="20"/>
      <c r="P237" s="20"/>
      <c r="Q237" s="21">
        <v>52.62</v>
      </c>
      <c r="R237" s="25">
        <f t="shared" ref="R237:R263" si="65">+Q237*P237/10</f>
        <v>0</v>
      </c>
      <c r="S237" s="20"/>
      <c r="T237" s="20"/>
      <c r="U237" s="21">
        <v>52.62</v>
      </c>
      <c r="V237" s="25">
        <f t="shared" ref="V237:V263" si="66">+U237*T237/10</f>
        <v>0</v>
      </c>
    </row>
    <row r="238" spans="1:32" ht="14.1" hidden="1" customHeight="1" x14ac:dyDescent="0.3">
      <c r="A238" s="22">
        <v>2</v>
      </c>
      <c r="B238" s="23" t="s">
        <v>14</v>
      </c>
      <c r="C238" s="24">
        <v>0</v>
      </c>
      <c r="D238" s="24">
        <v>0</v>
      </c>
      <c r="E238" s="25">
        <v>0</v>
      </c>
      <c r="F238" s="25">
        <f t="shared" ref="F238:F263" si="67">+E238*D238/10</f>
        <v>0</v>
      </c>
      <c r="G238" s="24">
        <v>0</v>
      </c>
      <c r="H238" s="24">
        <v>0</v>
      </c>
      <c r="I238" s="25">
        <v>0</v>
      </c>
      <c r="J238" s="25">
        <f>+I238*H238/10</f>
        <v>0</v>
      </c>
      <c r="K238" s="24">
        <v>0</v>
      </c>
      <c r="L238" s="24">
        <v>0</v>
      </c>
      <c r="M238" s="25">
        <v>0</v>
      </c>
      <c r="N238" s="25">
        <f t="shared" si="64"/>
        <v>0</v>
      </c>
      <c r="O238" s="24"/>
      <c r="P238" s="24"/>
      <c r="Q238" s="25">
        <v>0</v>
      </c>
      <c r="R238" s="25">
        <f t="shared" si="65"/>
        <v>0</v>
      </c>
      <c r="S238" s="24"/>
      <c r="T238" s="24"/>
      <c r="U238" s="25">
        <v>0</v>
      </c>
      <c r="V238" s="25">
        <f t="shared" si="66"/>
        <v>0</v>
      </c>
    </row>
    <row r="239" spans="1:32" ht="14.1" hidden="1" customHeight="1" x14ac:dyDescent="0.3">
      <c r="A239" s="22">
        <v>3</v>
      </c>
      <c r="B239" s="23" t="s">
        <v>15</v>
      </c>
      <c r="C239" s="24">
        <v>3</v>
      </c>
      <c r="D239" s="24">
        <v>3</v>
      </c>
      <c r="E239" s="25">
        <v>52.56</v>
      </c>
      <c r="F239" s="25">
        <f t="shared" si="67"/>
        <v>15.768000000000001</v>
      </c>
      <c r="G239" s="24">
        <v>0</v>
      </c>
      <c r="H239" s="24">
        <v>0</v>
      </c>
      <c r="I239" s="25">
        <v>0</v>
      </c>
      <c r="J239" s="25">
        <f t="shared" ref="J239:J263" si="68">+I239*H239/10</f>
        <v>0</v>
      </c>
      <c r="K239" s="24">
        <v>0</v>
      </c>
      <c r="L239" s="24">
        <v>0</v>
      </c>
      <c r="M239" s="25">
        <v>0</v>
      </c>
      <c r="N239" s="25">
        <f t="shared" si="64"/>
        <v>0</v>
      </c>
      <c r="O239" s="24"/>
      <c r="P239" s="24"/>
      <c r="Q239" s="25">
        <v>0</v>
      </c>
      <c r="R239" s="25">
        <f t="shared" si="65"/>
        <v>0</v>
      </c>
      <c r="S239" s="24"/>
      <c r="T239" s="24"/>
      <c r="U239" s="25">
        <v>0</v>
      </c>
      <c r="V239" s="25">
        <f t="shared" si="66"/>
        <v>0</v>
      </c>
    </row>
    <row r="240" spans="1:32" ht="14.1" hidden="1" customHeight="1" x14ac:dyDescent="0.3">
      <c r="A240" s="22">
        <v>4</v>
      </c>
      <c r="B240" s="23" t="s">
        <v>16</v>
      </c>
      <c r="C240" s="24">
        <v>0</v>
      </c>
      <c r="D240" s="24">
        <v>0</v>
      </c>
      <c r="E240" s="25">
        <v>0</v>
      </c>
      <c r="F240" s="25">
        <f t="shared" si="67"/>
        <v>0</v>
      </c>
      <c r="G240" s="24">
        <v>0</v>
      </c>
      <c r="H240" s="24">
        <v>0</v>
      </c>
      <c r="I240" s="25">
        <v>0</v>
      </c>
      <c r="J240" s="25">
        <f t="shared" si="68"/>
        <v>0</v>
      </c>
      <c r="K240" s="24">
        <v>0</v>
      </c>
      <c r="L240" s="24">
        <v>0</v>
      </c>
      <c r="M240" s="25">
        <v>0</v>
      </c>
      <c r="N240" s="25">
        <f t="shared" si="64"/>
        <v>0</v>
      </c>
      <c r="O240" s="24"/>
      <c r="P240" s="24"/>
      <c r="Q240" s="25">
        <v>0</v>
      </c>
      <c r="R240" s="25">
        <f t="shared" si="65"/>
        <v>0</v>
      </c>
      <c r="S240" s="24"/>
      <c r="T240" s="24"/>
      <c r="U240" s="25">
        <v>0</v>
      </c>
      <c r="V240" s="25">
        <f t="shared" si="66"/>
        <v>0</v>
      </c>
    </row>
    <row r="241" spans="1:22" ht="14.1" hidden="1" customHeight="1" x14ac:dyDescent="0.3">
      <c r="A241" s="22">
        <v>5</v>
      </c>
      <c r="B241" s="23" t="s">
        <v>17</v>
      </c>
      <c r="C241" s="24">
        <v>0</v>
      </c>
      <c r="D241" s="24">
        <v>0</v>
      </c>
      <c r="E241" s="25">
        <v>0</v>
      </c>
      <c r="F241" s="25">
        <f t="shared" si="67"/>
        <v>0</v>
      </c>
      <c r="G241" s="24">
        <v>0</v>
      </c>
      <c r="H241" s="24">
        <v>0</v>
      </c>
      <c r="I241" s="25">
        <v>0</v>
      </c>
      <c r="J241" s="25">
        <f t="shared" si="68"/>
        <v>0</v>
      </c>
      <c r="K241" s="24">
        <v>2</v>
      </c>
      <c r="L241" s="24">
        <v>2</v>
      </c>
      <c r="M241" s="25">
        <v>50.71</v>
      </c>
      <c r="N241" s="25">
        <f t="shared" si="64"/>
        <v>10.141999999999999</v>
      </c>
      <c r="O241" s="24"/>
      <c r="P241" s="24"/>
      <c r="Q241" s="25">
        <v>50.71</v>
      </c>
      <c r="R241" s="25">
        <f t="shared" si="65"/>
        <v>0</v>
      </c>
      <c r="S241" s="24"/>
      <c r="T241" s="24"/>
      <c r="U241" s="25">
        <v>50.71</v>
      </c>
      <c r="V241" s="25">
        <f t="shared" si="66"/>
        <v>0</v>
      </c>
    </row>
    <row r="242" spans="1:22" ht="14.1" hidden="1" customHeight="1" x14ac:dyDescent="0.3">
      <c r="A242" s="22">
        <v>6</v>
      </c>
      <c r="B242" s="23" t="s">
        <v>18</v>
      </c>
      <c r="C242" s="24">
        <v>3</v>
      </c>
      <c r="D242" s="24">
        <v>3</v>
      </c>
      <c r="E242" s="25">
        <v>51.26</v>
      </c>
      <c r="F242" s="25">
        <f t="shared" si="67"/>
        <v>15.378</v>
      </c>
      <c r="G242" s="24">
        <v>2</v>
      </c>
      <c r="H242" s="24">
        <v>0</v>
      </c>
      <c r="I242" s="25">
        <v>0</v>
      </c>
      <c r="J242" s="25">
        <f t="shared" si="68"/>
        <v>0</v>
      </c>
      <c r="K242" s="24">
        <v>6</v>
      </c>
      <c r="L242" s="24">
        <v>8</v>
      </c>
      <c r="M242" s="25">
        <v>51.54</v>
      </c>
      <c r="N242" s="25">
        <f t="shared" si="64"/>
        <v>41.231999999999999</v>
      </c>
      <c r="O242" s="24"/>
      <c r="P242" s="24"/>
      <c r="Q242" s="25">
        <v>51.54</v>
      </c>
      <c r="R242" s="25">
        <f t="shared" si="65"/>
        <v>0</v>
      </c>
      <c r="S242" s="24"/>
      <c r="T242" s="24"/>
      <c r="U242" s="25">
        <v>51.54</v>
      </c>
      <c r="V242" s="25">
        <f t="shared" si="66"/>
        <v>0</v>
      </c>
    </row>
    <row r="243" spans="1:22" ht="14.1" hidden="1" customHeight="1" x14ac:dyDescent="0.3">
      <c r="A243" s="22">
        <v>7</v>
      </c>
      <c r="B243" s="23" t="s">
        <v>19</v>
      </c>
      <c r="C243" s="24">
        <v>0</v>
      </c>
      <c r="D243" s="24">
        <v>0</v>
      </c>
      <c r="E243" s="25">
        <v>0</v>
      </c>
      <c r="F243" s="25">
        <f t="shared" si="67"/>
        <v>0</v>
      </c>
      <c r="G243" s="24">
        <v>0</v>
      </c>
      <c r="H243" s="24">
        <v>0</v>
      </c>
      <c r="I243" s="25">
        <v>0</v>
      </c>
      <c r="J243" s="25">
        <f t="shared" si="68"/>
        <v>0</v>
      </c>
      <c r="K243" s="24">
        <v>0</v>
      </c>
      <c r="L243" s="24">
        <v>0</v>
      </c>
      <c r="M243" s="25">
        <v>0</v>
      </c>
      <c r="N243" s="25">
        <f t="shared" si="64"/>
        <v>0</v>
      </c>
      <c r="O243" s="24"/>
      <c r="P243" s="24"/>
      <c r="Q243" s="25">
        <v>0</v>
      </c>
      <c r="R243" s="25">
        <f t="shared" si="65"/>
        <v>0</v>
      </c>
      <c r="S243" s="24"/>
      <c r="T243" s="24"/>
      <c r="U243" s="25">
        <v>0</v>
      </c>
      <c r="V243" s="25">
        <f t="shared" si="66"/>
        <v>0</v>
      </c>
    </row>
    <row r="244" spans="1:22" ht="14.1" hidden="1" customHeight="1" x14ac:dyDescent="0.3">
      <c r="A244" s="22">
        <v>8</v>
      </c>
      <c r="B244" s="26" t="s">
        <v>20</v>
      </c>
      <c r="C244" s="24">
        <v>2</v>
      </c>
      <c r="D244" s="24">
        <v>2</v>
      </c>
      <c r="E244" s="25">
        <v>51.1</v>
      </c>
      <c r="F244" s="25">
        <f t="shared" si="67"/>
        <v>10.220000000000001</v>
      </c>
      <c r="G244" s="24">
        <v>0</v>
      </c>
      <c r="H244" s="24">
        <v>0</v>
      </c>
      <c r="I244" s="25">
        <v>0</v>
      </c>
      <c r="J244" s="25">
        <f t="shared" si="68"/>
        <v>0</v>
      </c>
      <c r="K244" s="24">
        <v>0</v>
      </c>
      <c r="L244" s="24">
        <v>0</v>
      </c>
      <c r="M244" s="25">
        <v>0</v>
      </c>
      <c r="N244" s="25">
        <f t="shared" si="64"/>
        <v>0</v>
      </c>
      <c r="O244" s="24"/>
      <c r="P244" s="24"/>
      <c r="Q244" s="25">
        <v>0</v>
      </c>
      <c r="R244" s="25">
        <f t="shared" si="65"/>
        <v>0</v>
      </c>
      <c r="S244" s="24"/>
      <c r="T244" s="24"/>
      <c r="U244" s="25">
        <v>0</v>
      </c>
      <c r="V244" s="25">
        <f t="shared" si="66"/>
        <v>0</v>
      </c>
    </row>
    <row r="245" spans="1:22" ht="14.1" hidden="1" customHeight="1" x14ac:dyDescent="0.3">
      <c r="A245" s="22">
        <v>9</v>
      </c>
      <c r="B245" s="26" t="s">
        <v>21</v>
      </c>
      <c r="C245" s="24">
        <v>0</v>
      </c>
      <c r="D245" s="24">
        <v>0</v>
      </c>
      <c r="E245" s="25">
        <v>0</v>
      </c>
      <c r="F245" s="25">
        <f t="shared" si="67"/>
        <v>0</v>
      </c>
      <c r="G245" s="24">
        <v>0</v>
      </c>
      <c r="H245" s="24">
        <v>0</v>
      </c>
      <c r="I245" s="25">
        <v>0</v>
      </c>
      <c r="J245" s="25">
        <f t="shared" si="68"/>
        <v>0</v>
      </c>
      <c r="K245" s="24">
        <v>0</v>
      </c>
      <c r="L245" s="24">
        <v>0</v>
      </c>
      <c r="M245" s="25">
        <v>0</v>
      </c>
      <c r="N245" s="25">
        <f t="shared" si="64"/>
        <v>0</v>
      </c>
      <c r="O245" s="24"/>
      <c r="P245" s="24"/>
      <c r="Q245" s="25">
        <v>0</v>
      </c>
      <c r="R245" s="25">
        <f t="shared" si="65"/>
        <v>0</v>
      </c>
      <c r="S245" s="24"/>
      <c r="T245" s="24"/>
      <c r="U245" s="25">
        <v>0</v>
      </c>
      <c r="V245" s="25">
        <f t="shared" si="66"/>
        <v>0</v>
      </c>
    </row>
    <row r="246" spans="1:22" ht="14.1" hidden="1" customHeight="1" x14ac:dyDescent="0.3">
      <c r="A246" s="22">
        <v>10</v>
      </c>
      <c r="B246" s="26" t="s">
        <v>22</v>
      </c>
      <c r="C246" s="24">
        <v>0</v>
      </c>
      <c r="D246" s="24">
        <v>0</v>
      </c>
      <c r="E246" s="25">
        <v>0</v>
      </c>
      <c r="F246" s="25">
        <f t="shared" si="67"/>
        <v>0</v>
      </c>
      <c r="G246" s="24">
        <v>0</v>
      </c>
      <c r="H246" s="24">
        <v>0</v>
      </c>
      <c r="I246" s="25">
        <v>0</v>
      </c>
      <c r="J246" s="25">
        <f t="shared" si="68"/>
        <v>0</v>
      </c>
      <c r="K246" s="24">
        <v>0</v>
      </c>
      <c r="L246" s="24">
        <v>0</v>
      </c>
      <c r="M246" s="25">
        <v>0</v>
      </c>
      <c r="N246" s="25">
        <f t="shared" si="64"/>
        <v>0</v>
      </c>
      <c r="O246" s="24"/>
      <c r="P246" s="24"/>
      <c r="Q246" s="25">
        <v>0</v>
      </c>
      <c r="R246" s="25">
        <f t="shared" si="65"/>
        <v>0</v>
      </c>
      <c r="S246" s="24"/>
      <c r="T246" s="24"/>
      <c r="U246" s="25">
        <v>0</v>
      </c>
      <c r="V246" s="25">
        <f t="shared" si="66"/>
        <v>0</v>
      </c>
    </row>
    <row r="247" spans="1:22" ht="14.1" hidden="1" customHeight="1" x14ac:dyDescent="0.3">
      <c r="A247" s="22">
        <v>11</v>
      </c>
      <c r="B247" s="26" t="s">
        <v>23</v>
      </c>
      <c r="C247" s="24">
        <v>0</v>
      </c>
      <c r="D247" s="24">
        <v>1</v>
      </c>
      <c r="E247" s="25">
        <v>52.21</v>
      </c>
      <c r="F247" s="25">
        <f t="shared" si="67"/>
        <v>5.2210000000000001</v>
      </c>
      <c r="G247" s="24">
        <v>2</v>
      </c>
      <c r="H247" s="24">
        <v>0</v>
      </c>
      <c r="I247" s="25">
        <v>0</v>
      </c>
      <c r="J247" s="25">
        <f t="shared" si="68"/>
        <v>0</v>
      </c>
      <c r="K247" s="24">
        <v>0</v>
      </c>
      <c r="L247" s="24">
        <v>2</v>
      </c>
      <c r="M247" s="25">
        <v>52.38</v>
      </c>
      <c r="N247" s="25">
        <f t="shared" si="64"/>
        <v>10.476000000000001</v>
      </c>
      <c r="O247" s="24"/>
      <c r="P247" s="24"/>
      <c r="Q247" s="25">
        <v>52.38</v>
      </c>
      <c r="R247" s="25">
        <f t="shared" si="65"/>
        <v>0</v>
      </c>
      <c r="S247" s="24"/>
      <c r="T247" s="24"/>
      <c r="U247" s="25">
        <v>52.38</v>
      </c>
      <c r="V247" s="25">
        <f t="shared" si="66"/>
        <v>0</v>
      </c>
    </row>
    <row r="248" spans="1:22" ht="14.1" hidden="1" customHeight="1" x14ac:dyDescent="0.3">
      <c r="A248" s="22">
        <v>12</v>
      </c>
      <c r="B248" s="26" t="s">
        <v>24</v>
      </c>
      <c r="C248" s="24">
        <v>0</v>
      </c>
      <c r="D248" s="24">
        <v>0</v>
      </c>
      <c r="E248" s="25">
        <v>0</v>
      </c>
      <c r="F248" s="25">
        <f t="shared" si="67"/>
        <v>0</v>
      </c>
      <c r="G248" s="24">
        <v>0</v>
      </c>
      <c r="H248" s="24">
        <v>0</v>
      </c>
      <c r="I248" s="25">
        <v>0</v>
      </c>
      <c r="J248" s="25">
        <f t="shared" si="68"/>
        <v>0</v>
      </c>
      <c r="K248" s="24">
        <v>0</v>
      </c>
      <c r="L248" s="24">
        <v>0</v>
      </c>
      <c r="M248" s="25">
        <v>0</v>
      </c>
      <c r="N248" s="25">
        <f t="shared" si="64"/>
        <v>0</v>
      </c>
      <c r="O248" s="24"/>
      <c r="P248" s="24"/>
      <c r="Q248" s="25">
        <v>0</v>
      </c>
      <c r="R248" s="25">
        <f t="shared" si="65"/>
        <v>0</v>
      </c>
      <c r="S248" s="24"/>
      <c r="T248" s="24"/>
      <c r="U248" s="25">
        <v>0</v>
      </c>
      <c r="V248" s="25">
        <f t="shared" si="66"/>
        <v>0</v>
      </c>
    </row>
    <row r="249" spans="1:22" ht="14.1" hidden="1" customHeight="1" x14ac:dyDescent="0.3">
      <c r="A249" s="22">
        <v>13</v>
      </c>
      <c r="B249" s="26" t="s">
        <v>25</v>
      </c>
      <c r="C249" s="24">
        <v>0</v>
      </c>
      <c r="D249" s="24">
        <v>0</v>
      </c>
      <c r="E249" s="25">
        <v>0</v>
      </c>
      <c r="F249" s="25">
        <f t="shared" si="67"/>
        <v>0</v>
      </c>
      <c r="G249" s="24">
        <v>0</v>
      </c>
      <c r="H249" s="24">
        <v>0</v>
      </c>
      <c r="I249" s="25">
        <v>0</v>
      </c>
      <c r="J249" s="25">
        <f t="shared" si="68"/>
        <v>0</v>
      </c>
      <c r="K249" s="24">
        <v>0</v>
      </c>
      <c r="L249" s="24">
        <v>0</v>
      </c>
      <c r="M249" s="25">
        <v>0</v>
      </c>
      <c r="N249" s="25">
        <f t="shared" si="64"/>
        <v>0</v>
      </c>
      <c r="O249" s="24"/>
      <c r="P249" s="24"/>
      <c r="Q249" s="25">
        <v>0</v>
      </c>
      <c r="R249" s="25">
        <f t="shared" si="65"/>
        <v>0</v>
      </c>
      <c r="S249" s="24"/>
      <c r="T249" s="24"/>
      <c r="U249" s="25">
        <v>0</v>
      </c>
      <c r="V249" s="25">
        <f t="shared" si="66"/>
        <v>0</v>
      </c>
    </row>
    <row r="250" spans="1:22" ht="14.1" hidden="1" customHeight="1" x14ac:dyDescent="0.3">
      <c r="A250" s="22">
        <v>14</v>
      </c>
      <c r="B250" s="26" t="s">
        <v>26</v>
      </c>
      <c r="C250" s="24">
        <v>0</v>
      </c>
      <c r="D250" s="24">
        <v>0</v>
      </c>
      <c r="E250" s="25">
        <v>0</v>
      </c>
      <c r="F250" s="25">
        <f t="shared" si="67"/>
        <v>0</v>
      </c>
      <c r="G250" s="24">
        <v>0</v>
      </c>
      <c r="H250" s="24">
        <v>0</v>
      </c>
      <c r="I250" s="25">
        <v>0</v>
      </c>
      <c r="J250" s="25">
        <f t="shared" si="68"/>
        <v>0</v>
      </c>
      <c r="K250" s="24">
        <v>0</v>
      </c>
      <c r="L250" s="24">
        <v>0</v>
      </c>
      <c r="M250" s="25">
        <v>0</v>
      </c>
      <c r="N250" s="25">
        <f t="shared" si="64"/>
        <v>0</v>
      </c>
      <c r="O250" s="24"/>
      <c r="P250" s="24"/>
      <c r="Q250" s="25">
        <v>0</v>
      </c>
      <c r="R250" s="25">
        <f t="shared" si="65"/>
        <v>0</v>
      </c>
      <c r="S250" s="24"/>
      <c r="T250" s="24"/>
      <c r="U250" s="25">
        <v>0</v>
      </c>
      <c r="V250" s="25">
        <f t="shared" si="66"/>
        <v>0</v>
      </c>
    </row>
    <row r="251" spans="1:22" ht="14.1" hidden="1" customHeight="1" x14ac:dyDescent="0.3">
      <c r="A251" s="22">
        <v>15</v>
      </c>
      <c r="B251" s="26" t="s">
        <v>27</v>
      </c>
      <c r="C251" s="24">
        <v>0</v>
      </c>
      <c r="D251" s="24">
        <v>0</v>
      </c>
      <c r="E251" s="25">
        <v>0</v>
      </c>
      <c r="F251" s="25">
        <f t="shared" si="67"/>
        <v>0</v>
      </c>
      <c r="G251" s="24">
        <v>0</v>
      </c>
      <c r="H251" s="24">
        <v>0</v>
      </c>
      <c r="I251" s="25">
        <v>0</v>
      </c>
      <c r="J251" s="25">
        <f t="shared" si="68"/>
        <v>0</v>
      </c>
      <c r="K251" s="24">
        <v>0</v>
      </c>
      <c r="L251" s="24">
        <v>0</v>
      </c>
      <c r="M251" s="25">
        <v>0</v>
      </c>
      <c r="N251" s="25">
        <f t="shared" si="64"/>
        <v>0</v>
      </c>
      <c r="O251" s="24"/>
      <c r="P251" s="24"/>
      <c r="Q251" s="25">
        <v>0</v>
      </c>
      <c r="R251" s="25">
        <f t="shared" si="65"/>
        <v>0</v>
      </c>
      <c r="S251" s="24"/>
      <c r="T251" s="24"/>
      <c r="U251" s="25">
        <v>0</v>
      </c>
      <c r="V251" s="25">
        <f t="shared" si="66"/>
        <v>0</v>
      </c>
    </row>
    <row r="252" spans="1:22" ht="14.1" hidden="1" customHeight="1" x14ac:dyDescent="0.3">
      <c r="A252" s="22">
        <v>16</v>
      </c>
      <c r="B252" s="26" t="s">
        <v>28</v>
      </c>
      <c r="C252" s="24">
        <v>0</v>
      </c>
      <c r="D252" s="24">
        <v>0</v>
      </c>
      <c r="E252" s="25">
        <v>0</v>
      </c>
      <c r="F252" s="25">
        <f t="shared" si="67"/>
        <v>0</v>
      </c>
      <c r="G252" s="24">
        <v>0</v>
      </c>
      <c r="H252" s="24">
        <v>0</v>
      </c>
      <c r="I252" s="25">
        <v>0</v>
      </c>
      <c r="J252" s="25">
        <f t="shared" si="68"/>
        <v>0</v>
      </c>
      <c r="K252" s="24">
        <v>0</v>
      </c>
      <c r="L252" s="24">
        <v>0</v>
      </c>
      <c r="M252" s="25">
        <v>0</v>
      </c>
      <c r="N252" s="25">
        <f t="shared" si="64"/>
        <v>0</v>
      </c>
      <c r="O252" s="24"/>
      <c r="P252" s="24"/>
      <c r="Q252" s="25">
        <v>0</v>
      </c>
      <c r="R252" s="25">
        <f t="shared" si="65"/>
        <v>0</v>
      </c>
      <c r="S252" s="24"/>
      <c r="T252" s="24"/>
      <c r="U252" s="25">
        <v>0</v>
      </c>
      <c r="V252" s="25">
        <f t="shared" si="66"/>
        <v>0</v>
      </c>
    </row>
    <row r="253" spans="1:22" ht="14.1" hidden="1" customHeight="1" x14ac:dyDescent="0.3">
      <c r="A253" s="22">
        <v>17</v>
      </c>
      <c r="B253" s="26" t="s">
        <v>29</v>
      </c>
      <c r="C253" s="24">
        <v>0</v>
      </c>
      <c r="D253" s="24">
        <v>0</v>
      </c>
      <c r="E253" s="25">
        <v>0</v>
      </c>
      <c r="F253" s="25">
        <f t="shared" si="67"/>
        <v>0</v>
      </c>
      <c r="G253" s="24">
        <v>0</v>
      </c>
      <c r="H253" s="24">
        <v>0</v>
      </c>
      <c r="I253" s="25">
        <v>0</v>
      </c>
      <c r="J253" s="25">
        <f t="shared" si="68"/>
        <v>0</v>
      </c>
      <c r="K253" s="24">
        <v>0</v>
      </c>
      <c r="L253" s="24">
        <v>0</v>
      </c>
      <c r="M253" s="25">
        <v>0</v>
      </c>
      <c r="N253" s="25">
        <f t="shared" si="64"/>
        <v>0</v>
      </c>
      <c r="O253" s="24"/>
      <c r="P253" s="24"/>
      <c r="Q253" s="25">
        <v>0</v>
      </c>
      <c r="R253" s="25">
        <f t="shared" si="65"/>
        <v>0</v>
      </c>
      <c r="S253" s="24"/>
      <c r="T253" s="24"/>
      <c r="U253" s="25">
        <v>0</v>
      </c>
      <c r="V253" s="25">
        <f t="shared" si="66"/>
        <v>0</v>
      </c>
    </row>
    <row r="254" spans="1:22" ht="14.1" hidden="1" customHeight="1" x14ac:dyDescent="0.3">
      <c r="A254" s="22">
        <v>18</v>
      </c>
      <c r="B254" s="26" t="s">
        <v>30</v>
      </c>
      <c r="C254" s="24">
        <v>0</v>
      </c>
      <c r="D254" s="24">
        <v>0</v>
      </c>
      <c r="E254" s="25">
        <v>0</v>
      </c>
      <c r="F254" s="25">
        <f t="shared" si="67"/>
        <v>0</v>
      </c>
      <c r="G254" s="24">
        <v>0</v>
      </c>
      <c r="H254" s="24">
        <v>0</v>
      </c>
      <c r="I254" s="25">
        <v>0</v>
      </c>
      <c r="J254" s="25">
        <f t="shared" si="68"/>
        <v>0</v>
      </c>
      <c r="K254" s="24">
        <v>0</v>
      </c>
      <c r="L254" s="24">
        <v>0</v>
      </c>
      <c r="M254" s="25">
        <v>0</v>
      </c>
      <c r="N254" s="25">
        <f t="shared" si="64"/>
        <v>0</v>
      </c>
      <c r="O254" s="24"/>
      <c r="P254" s="24"/>
      <c r="Q254" s="25">
        <v>0</v>
      </c>
      <c r="R254" s="25">
        <f t="shared" si="65"/>
        <v>0</v>
      </c>
      <c r="S254" s="24"/>
      <c r="T254" s="24"/>
      <c r="U254" s="25">
        <v>0</v>
      </c>
      <c r="V254" s="25">
        <f t="shared" si="66"/>
        <v>0</v>
      </c>
    </row>
    <row r="255" spans="1:22" ht="14.1" hidden="1" customHeight="1" x14ac:dyDescent="0.3">
      <c r="A255" s="22">
        <v>19</v>
      </c>
      <c r="B255" s="26" t="s">
        <v>31</v>
      </c>
      <c r="C255" s="24">
        <v>0</v>
      </c>
      <c r="D255" s="24">
        <v>0</v>
      </c>
      <c r="E255" s="25">
        <v>0</v>
      </c>
      <c r="F255" s="25">
        <f t="shared" si="67"/>
        <v>0</v>
      </c>
      <c r="G255" s="24">
        <v>0</v>
      </c>
      <c r="H255" s="24">
        <v>0</v>
      </c>
      <c r="I255" s="25">
        <v>0</v>
      </c>
      <c r="J255" s="25">
        <f t="shared" si="68"/>
        <v>0</v>
      </c>
      <c r="K255" s="24">
        <v>0</v>
      </c>
      <c r="L255" s="24">
        <v>0</v>
      </c>
      <c r="M255" s="25">
        <v>0</v>
      </c>
      <c r="N255" s="25">
        <f t="shared" si="64"/>
        <v>0</v>
      </c>
      <c r="O255" s="24"/>
      <c r="P255" s="24"/>
      <c r="Q255" s="25">
        <v>0</v>
      </c>
      <c r="R255" s="25">
        <f t="shared" si="65"/>
        <v>0</v>
      </c>
      <c r="S255" s="24"/>
      <c r="T255" s="24"/>
      <c r="U255" s="25">
        <v>0</v>
      </c>
      <c r="V255" s="25">
        <f t="shared" si="66"/>
        <v>0</v>
      </c>
    </row>
    <row r="256" spans="1:22" ht="14.1" hidden="1" customHeight="1" x14ac:dyDescent="0.3">
      <c r="A256" s="22">
        <v>20</v>
      </c>
      <c r="B256" s="26" t="s">
        <v>32</v>
      </c>
      <c r="C256" s="24">
        <v>0</v>
      </c>
      <c r="D256" s="24">
        <v>0</v>
      </c>
      <c r="E256" s="25">
        <v>0</v>
      </c>
      <c r="F256" s="25">
        <f t="shared" si="67"/>
        <v>0</v>
      </c>
      <c r="G256" s="24">
        <v>0</v>
      </c>
      <c r="H256" s="24">
        <v>0</v>
      </c>
      <c r="I256" s="25">
        <v>0</v>
      </c>
      <c r="J256" s="25">
        <f t="shared" si="68"/>
        <v>0</v>
      </c>
      <c r="K256" s="24">
        <v>0</v>
      </c>
      <c r="L256" s="24">
        <v>0</v>
      </c>
      <c r="M256" s="25">
        <v>0</v>
      </c>
      <c r="N256" s="25">
        <f t="shared" si="64"/>
        <v>0</v>
      </c>
      <c r="O256" s="24"/>
      <c r="P256" s="24"/>
      <c r="Q256" s="25">
        <v>0</v>
      </c>
      <c r="R256" s="25">
        <f t="shared" si="65"/>
        <v>0</v>
      </c>
      <c r="S256" s="24"/>
      <c r="T256" s="24"/>
      <c r="U256" s="25">
        <v>0</v>
      </c>
      <c r="V256" s="25">
        <f t="shared" si="66"/>
        <v>0</v>
      </c>
    </row>
    <row r="257" spans="1:32" ht="14.1" hidden="1" customHeight="1" x14ac:dyDescent="0.3">
      <c r="A257" s="22">
        <v>21</v>
      </c>
      <c r="B257" s="26" t="s">
        <v>33</v>
      </c>
      <c r="C257" s="24">
        <v>0</v>
      </c>
      <c r="D257" s="24">
        <v>0</v>
      </c>
      <c r="E257" s="25">
        <v>0</v>
      </c>
      <c r="F257" s="25">
        <f t="shared" si="67"/>
        <v>0</v>
      </c>
      <c r="G257" s="24">
        <v>0</v>
      </c>
      <c r="H257" s="24">
        <v>0</v>
      </c>
      <c r="I257" s="25">
        <v>0</v>
      </c>
      <c r="J257" s="25">
        <f t="shared" si="68"/>
        <v>0</v>
      </c>
      <c r="K257" s="24">
        <v>0</v>
      </c>
      <c r="L257" s="24">
        <v>0</v>
      </c>
      <c r="M257" s="25">
        <v>0</v>
      </c>
      <c r="N257" s="25">
        <f t="shared" si="64"/>
        <v>0</v>
      </c>
      <c r="O257" s="24"/>
      <c r="P257" s="24"/>
      <c r="Q257" s="25">
        <v>0</v>
      </c>
      <c r="R257" s="25">
        <f t="shared" si="65"/>
        <v>0</v>
      </c>
      <c r="S257" s="24"/>
      <c r="T257" s="24"/>
      <c r="U257" s="25">
        <v>0</v>
      </c>
      <c r="V257" s="25">
        <f t="shared" si="66"/>
        <v>0</v>
      </c>
    </row>
    <row r="258" spans="1:32" ht="14.1" hidden="1" customHeight="1" x14ac:dyDescent="0.3">
      <c r="A258" s="22">
        <v>22</v>
      </c>
      <c r="B258" s="26" t="s">
        <v>34</v>
      </c>
      <c r="C258" s="24">
        <v>0</v>
      </c>
      <c r="D258" s="24">
        <v>0</v>
      </c>
      <c r="E258" s="25">
        <v>0</v>
      </c>
      <c r="F258" s="25">
        <f t="shared" si="67"/>
        <v>0</v>
      </c>
      <c r="G258" s="24">
        <v>0</v>
      </c>
      <c r="H258" s="24">
        <v>0</v>
      </c>
      <c r="I258" s="25">
        <v>0</v>
      </c>
      <c r="J258" s="25">
        <f t="shared" si="68"/>
        <v>0</v>
      </c>
      <c r="K258" s="24">
        <v>0</v>
      </c>
      <c r="L258" s="24">
        <v>0</v>
      </c>
      <c r="M258" s="25">
        <v>0</v>
      </c>
      <c r="N258" s="25">
        <f t="shared" si="64"/>
        <v>0</v>
      </c>
      <c r="O258" s="24"/>
      <c r="P258" s="24"/>
      <c r="Q258" s="25">
        <v>0</v>
      </c>
      <c r="R258" s="25">
        <f t="shared" si="65"/>
        <v>0</v>
      </c>
      <c r="S258" s="24"/>
      <c r="T258" s="24"/>
      <c r="U258" s="25">
        <v>0</v>
      </c>
      <c r="V258" s="25">
        <f t="shared" si="66"/>
        <v>0</v>
      </c>
    </row>
    <row r="259" spans="1:32" ht="14.1" hidden="1" customHeight="1" x14ac:dyDescent="0.3">
      <c r="A259" s="22">
        <v>23</v>
      </c>
      <c r="B259" s="26" t="s">
        <v>35</v>
      </c>
      <c r="C259" s="24">
        <v>0</v>
      </c>
      <c r="D259" s="24">
        <v>0</v>
      </c>
      <c r="E259" s="25">
        <v>0</v>
      </c>
      <c r="F259" s="25">
        <f t="shared" si="67"/>
        <v>0</v>
      </c>
      <c r="G259" s="24">
        <v>0</v>
      </c>
      <c r="H259" s="24">
        <v>0</v>
      </c>
      <c r="I259" s="25">
        <v>0</v>
      </c>
      <c r="J259" s="25">
        <f t="shared" si="68"/>
        <v>0</v>
      </c>
      <c r="K259" s="24">
        <v>0</v>
      </c>
      <c r="L259" s="24">
        <v>0</v>
      </c>
      <c r="M259" s="25">
        <v>0</v>
      </c>
      <c r="N259" s="25">
        <f t="shared" si="64"/>
        <v>0</v>
      </c>
      <c r="O259" s="24"/>
      <c r="P259" s="24"/>
      <c r="Q259" s="25">
        <v>0</v>
      </c>
      <c r="R259" s="25">
        <f t="shared" si="65"/>
        <v>0</v>
      </c>
      <c r="S259" s="24"/>
      <c r="T259" s="24"/>
      <c r="U259" s="25">
        <v>0</v>
      </c>
      <c r="V259" s="25">
        <f t="shared" si="66"/>
        <v>0</v>
      </c>
    </row>
    <row r="260" spans="1:32" ht="14.1" hidden="1" customHeight="1" x14ac:dyDescent="0.3">
      <c r="A260" s="22">
        <v>24</v>
      </c>
      <c r="B260" s="26" t="s">
        <v>36</v>
      </c>
      <c r="C260" s="24">
        <v>0</v>
      </c>
      <c r="D260" s="24">
        <v>0</v>
      </c>
      <c r="E260" s="25">
        <v>0</v>
      </c>
      <c r="F260" s="25">
        <f t="shared" si="67"/>
        <v>0</v>
      </c>
      <c r="G260" s="24">
        <v>0</v>
      </c>
      <c r="H260" s="24">
        <v>0</v>
      </c>
      <c r="I260" s="25">
        <v>0</v>
      </c>
      <c r="J260" s="25">
        <f t="shared" si="68"/>
        <v>0</v>
      </c>
      <c r="K260" s="24">
        <v>0</v>
      </c>
      <c r="L260" s="24">
        <v>0</v>
      </c>
      <c r="M260" s="25">
        <v>0</v>
      </c>
      <c r="N260" s="25">
        <f t="shared" si="64"/>
        <v>0</v>
      </c>
      <c r="O260" s="24"/>
      <c r="P260" s="24"/>
      <c r="Q260" s="25">
        <v>0</v>
      </c>
      <c r="R260" s="25">
        <f t="shared" si="65"/>
        <v>0</v>
      </c>
      <c r="S260" s="24"/>
      <c r="T260" s="24"/>
      <c r="U260" s="25">
        <v>0</v>
      </c>
      <c r="V260" s="25">
        <f t="shared" si="66"/>
        <v>0</v>
      </c>
    </row>
    <row r="261" spans="1:32" ht="14.1" hidden="1" customHeight="1" x14ac:dyDescent="0.3">
      <c r="A261" s="22">
        <v>25</v>
      </c>
      <c r="B261" s="26" t="s">
        <v>37</v>
      </c>
      <c r="C261" s="24">
        <v>10</v>
      </c>
      <c r="D261" s="24">
        <v>6</v>
      </c>
      <c r="E261" s="25">
        <v>51.62</v>
      </c>
      <c r="F261" s="25">
        <f t="shared" si="67"/>
        <v>30.971999999999998</v>
      </c>
      <c r="G261" s="24">
        <v>0</v>
      </c>
      <c r="H261" s="24">
        <v>4</v>
      </c>
      <c r="I261" s="25">
        <v>51.62</v>
      </c>
      <c r="J261" s="25">
        <f t="shared" si="68"/>
        <v>20.648</v>
      </c>
      <c r="K261" s="24">
        <v>0</v>
      </c>
      <c r="L261" s="24">
        <v>0</v>
      </c>
      <c r="M261" s="25">
        <v>0</v>
      </c>
      <c r="N261" s="25">
        <f t="shared" si="64"/>
        <v>0</v>
      </c>
      <c r="O261" s="24"/>
      <c r="P261" s="24"/>
      <c r="Q261" s="25">
        <v>0</v>
      </c>
      <c r="R261" s="25">
        <f t="shared" si="65"/>
        <v>0</v>
      </c>
      <c r="S261" s="24"/>
      <c r="T261" s="24"/>
      <c r="U261" s="25">
        <v>0</v>
      </c>
      <c r="V261" s="25">
        <f t="shared" si="66"/>
        <v>0</v>
      </c>
    </row>
    <row r="262" spans="1:32" ht="14.1" hidden="1" customHeight="1" x14ac:dyDescent="0.3">
      <c r="A262" s="22">
        <v>26</v>
      </c>
      <c r="B262" s="26" t="s">
        <v>38</v>
      </c>
      <c r="C262" s="24">
        <v>0</v>
      </c>
      <c r="D262" s="24">
        <v>0</v>
      </c>
      <c r="E262" s="25">
        <v>0</v>
      </c>
      <c r="F262" s="25">
        <f t="shared" si="67"/>
        <v>0</v>
      </c>
      <c r="G262" s="24">
        <v>0</v>
      </c>
      <c r="H262" s="24">
        <v>0</v>
      </c>
      <c r="I262" s="25">
        <v>0</v>
      </c>
      <c r="J262" s="25">
        <f t="shared" si="68"/>
        <v>0</v>
      </c>
      <c r="K262" s="24">
        <v>0</v>
      </c>
      <c r="L262" s="24">
        <v>0</v>
      </c>
      <c r="M262" s="25">
        <v>0</v>
      </c>
      <c r="N262" s="25">
        <f t="shared" si="64"/>
        <v>0</v>
      </c>
      <c r="O262" s="24"/>
      <c r="P262" s="24"/>
      <c r="Q262" s="25">
        <v>0</v>
      </c>
      <c r="R262" s="25">
        <f t="shared" si="65"/>
        <v>0</v>
      </c>
      <c r="S262" s="24"/>
      <c r="T262" s="24"/>
      <c r="U262" s="25">
        <v>0</v>
      </c>
      <c r="V262" s="25">
        <f t="shared" si="66"/>
        <v>0</v>
      </c>
    </row>
    <row r="263" spans="1:32" ht="14.1" hidden="1" customHeight="1" x14ac:dyDescent="0.3">
      <c r="A263" s="27">
        <v>27</v>
      </c>
      <c r="B263" s="28" t="s">
        <v>39</v>
      </c>
      <c r="C263" s="29">
        <v>0</v>
      </c>
      <c r="D263" s="29">
        <v>0</v>
      </c>
      <c r="E263" s="30">
        <v>0</v>
      </c>
      <c r="F263" s="25">
        <f t="shared" si="67"/>
        <v>0</v>
      </c>
      <c r="G263" s="29">
        <v>0</v>
      </c>
      <c r="H263" s="29">
        <v>0</v>
      </c>
      <c r="I263" s="30">
        <v>0</v>
      </c>
      <c r="J263" s="25">
        <f t="shared" si="68"/>
        <v>0</v>
      </c>
      <c r="K263" s="29">
        <v>0</v>
      </c>
      <c r="L263" s="29">
        <v>0</v>
      </c>
      <c r="M263" s="30">
        <v>0</v>
      </c>
      <c r="N263" s="25">
        <f t="shared" si="64"/>
        <v>0</v>
      </c>
      <c r="O263" s="29"/>
      <c r="P263" s="29"/>
      <c r="Q263" s="30">
        <v>0</v>
      </c>
      <c r="R263" s="25">
        <f t="shared" si="65"/>
        <v>0</v>
      </c>
      <c r="S263" s="29"/>
      <c r="T263" s="29"/>
      <c r="U263" s="30">
        <v>0</v>
      </c>
      <c r="V263" s="25">
        <f t="shared" si="66"/>
        <v>0</v>
      </c>
    </row>
    <row r="264" spans="1:32" s="12" customFormat="1" ht="14.1" hidden="1" customHeight="1" x14ac:dyDescent="0.3">
      <c r="A264" s="112" t="s">
        <v>40</v>
      </c>
      <c r="B264" s="113"/>
      <c r="C264" s="32">
        <f>SUM(C237:C263)</f>
        <v>18</v>
      </c>
      <c r="D264" s="32">
        <f>SUM(D237:D263)</f>
        <v>15</v>
      </c>
      <c r="E264" s="33">
        <f>+F264/D264*10</f>
        <v>51.705999999999996</v>
      </c>
      <c r="F264" s="34">
        <f>SUM(F237:F263)</f>
        <v>77.558999999999997</v>
      </c>
      <c r="G264" s="32">
        <f>SUM(G237:G263)</f>
        <v>6</v>
      </c>
      <c r="H264" s="32">
        <f>SUM(H237:H263)</f>
        <v>4</v>
      </c>
      <c r="I264" s="33">
        <f>+J264/H264*10</f>
        <v>51.62</v>
      </c>
      <c r="J264" s="34">
        <f>SUM(J237:J263)</f>
        <v>20.648</v>
      </c>
      <c r="K264" s="32">
        <f>SUM(K237:K263)</f>
        <v>8</v>
      </c>
      <c r="L264" s="32">
        <f>SUM(L237:L263)</f>
        <v>14</v>
      </c>
      <c r="M264" s="33">
        <f>+N264/L264*10</f>
        <v>51.695714285714288</v>
      </c>
      <c r="N264" s="34">
        <f>SUM(N237:N263)</f>
        <v>72.373999999999995</v>
      </c>
      <c r="O264" s="32">
        <f>SUM(O237:O263)</f>
        <v>0</v>
      </c>
      <c r="P264" s="32">
        <f>SUM(P237:P263)</f>
        <v>0</v>
      </c>
      <c r="Q264" s="33" t="e">
        <f>+R264/P264*10</f>
        <v>#DIV/0!</v>
      </c>
      <c r="R264" s="34">
        <f>SUM(R237:R263)</f>
        <v>0</v>
      </c>
      <c r="S264" s="32">
        <f>SUM(S237:S263)</f>
        <v>0</v>
      </c>
      <c r="T264" s="32">
        <f>SUM(T237:T263)</f>
        <v>0</v>
      </c>
      <c r="U264" s="33" t="e">
        <f>+V264/T264*10</f>
        <v>#DIV/0!</v>
      </c>
      <c r="V264" s="34">
        <f>SUM(V237:V263)</f>
        <v>0</v>
      </c>
      <c r="Y264" s="59"/>
      <c r="Z264" s="59"/>
      <c r="AA264" s="59"/>
      <c r="AB264" s="59"/>
      <c r="AC264" s="59"/>
      <c r="AF264" s="59"/>
    </row>
    <row r="265" spans="1:32" hidden="1" x14ac:dyDescent="0.3">
      <c r="I265" s="38"/>
    </row>
    <row r="266" spans="1:32" hidden="1" x14ac:dyDescent="0.3">
      <c r="I266" s="38"/>
    </row>
    <row r="267" spans="1:32" hidden="1" x14ac:dyDescent="0.3">
      <c r="A267" s="1" t="s">
        <v>0</v>
      </c>
      <c r="B267" s="2"/>
      <c r="C267" s="3"/>
      <c r="D267" s="3"/>
      <c r="E267" s="1"/>
      <c r="F267" s="4"/>
      <c r="G267" s="3"/>
      <c r="H267" s="3"/>
      <c r="I267" s="1"/>
      <c r="J267" s="4"/>
      <c r="K267" s="3"/>
      <c r="L267" s="3"/>
      <c r="M267" s="1"/>
      <c r="N267" s="4"/>
      <c r="O267" s="3"/>
      <c r="P267" s="3"/>
      <c r="Q267" s="1"/>
      <c r="R267" s="4"/>
      <c r="S267" s="3"/>
      <c r="T267" s="3"/>
      <c r="U267" s="1"/>
      <c r="V267" s="4"/>
    </row>
    <row r="268" spans="1:32" hidden="1" x14ac:dyDescent="0.3">
      <c r="A268" s="1" t="s">
        <v>52</v>
      </c>
      <c r="B268" s="2"/>
      <c r="C268" s="3"/>
      <c r="D268" s="3"/>
      <c r="E268" s="1"/>
      <c r="F268" s="4"/>
      <c r="G268" s="3"/>
      <c r="H268" s="3"/>
      <c r="I268" s="1"/>
      <c r="J268" s="4"/>
      <c r="K268" s="3"/>
      <c r="L268" s="3"/>
      <c r="M268" s="1"/>
      <c r="N268" s="4"/>
      <c r="O268" s="3"/>
      <c r="P268" s="3"/>
      <c r="Q268" s="1"/>
      <c r="R268" s="4"/>
      <c r="S268" s="3"/>
      <c r="T268" s="3"/>
      <c r="U268" s="1"/>
      <c r="V268" s="4"/>
    </row>
    <row r="269" spans="1:32" hidden="1" x14ac:dyDescent="0.3">
      <c r="A269" s="39"/>
      <c r="B269" s="40"/>
      <c r="C269" s="41"/>
      <c r="D269" s="41"/>
      <c r="E269" s="39"/>
      <c r="F269" s="42"/>
      <c r="G269" s="41"/>
      <c r="H269" s="41"/>
      <c r="I269" s="39"/>
      <c r="J269" s="42"/>
      <c r="K269" s="41"/>
      <c r="L269" s="41"/>
      <c r="M269" s="39"/>
      <c r="N269" s="42"/>
      <c r="O269" s="41"/>
      <c r="P269" s="41"/>
      <c r="Q269" s="39"/>
      <c r="R269" s="42"/>
      <c r="S269" s="41"/>
      <c r="T269" s="41"/>
      <c r="U269" s="39"/>
      <c r="V269" s="42"/>
    </row>
    <row r="270" spans="1:32" hidden="1" x14ac:dyDescent="0.3">
      <c r="A270" s="6" t="s">
        <v>53</v>
      </c>
      <c r="B270" s="7"/>
      <c r="C270" s="8"/>
      <c r="D270" s="8"/>
      <c r="E270" s="9"/>
      <c r="F270" s="10"/>
      <c r="G270" s="8"/>
      <c r="H270" s="8"/>
      <c r="I270" s="44"/>
      <c r="J270" s="45"/>
      <c r="K270" s="8"/>
      <c r="L270" s="8"/>
      <c r="M270" s="9"/>
      <c r="N270" s="10"/>
      <c r="O270" s="8"/>
      <c r="P270" s="8"/>
      <c r="Q270" s="9"/>
      <c r="R270" s="10"/>
      <c r="S270" s="8"/>
      <c r="T270" s="8"/>
      <c r="U270" s="9"/>
      <c r="V270" s="10"/>
    </row>
    <row r="271" spans="1:32" hidden="1" x14ac:dyDescent="0.3">
      <c r="A271" s="49"/>
      <c r="B271" s="50"/>
      <c r="C271" s="51"/>
      <c r="D271" s="51"/>
      <c r="E271" s="52"/>
      <c r="F271" s="53"/>
      <c r="G271" s="51"/>
      <c r="H271" s="51"/>
      <c r="I271" s="38"/>
      <c r="K271" s="51"/>
      <c r="L271" s="51"/>
      <c r="M271" s="52"/>
      <c r="N271" s="53"/>
      <c r="O271" s="51"/>
      <c r="P271" s="51"/>
      <c r="Q271" s="52"/>
      <c r="R271" s="53"/>
      <c r="S271" s="51"/>
      <c r="T271" s="51"/>
      <c r="U271" s="52"/>
      <c r="V271" s="53"/>
    </row>
    <row r="272" spans="1:32" ht="14.1" hidden="1" customHeight="1" x14ac:dyDescent="0.3">
      <c r="A272" s="114" t="s">
        <v>3</v>
      </c>
      <c r="B272" s="117" t="s">
        <v>54</v>
      </c>
      <c r="C272" s="111">
        <v>2017</v>
      </c>
      <c r="D272" s="111"/>
      <c r="E272" s="111"/>
      <c r="F272" s="111"/>
      <c r="G272" s="111">
        <v>2018</v>
      </c>
      <c r="H272" s="111"/>
      <c r="I272" s="111"/>
      <c r="J272" s="111"/>
      <c r="K272" s="111">
        <v>2019</v>
      </c>
      <c r="L272" s="111"/>
      <c r="M272" s="111"/>
      <c r="N272" s="111"/>
      <c r="O272" s="111">
        <v>2020</v>
      </c>
      <c r="P272" s="111"/>
      <c r="Q272" s="111"/>
      <c r="R272" s="111"/>
      <c r="S272" s="111">
        <v>2021</v>
      </c>
      <c r="T272" s="111"/>
      <c r="U272" s="111"/>
      <c r="V272" s="111"/>
    </row>
    <row r="273" spans="1:22" ht="14.1" hidden="1" customHeight="1" x14ac:dyDescent="0.3">
      <c r="A273" s="115"/>
      <c r="B273" s="118"/>
      <c r="C273" s="13" t="s">
        <v>6</v>
      </c>
      <c r="D273" s="13" t="s">
        <v>7</v>
      </c>
      <c r="E273" s="17" t="s">
        <v>8</v>
      </c>
      <c r="F273" s="15" t="s">
        <v>46</v>
      </c>
      <c r="G273" s="13" t="s">
        <v>6</v>
      </c>
      <c r="H273" s="13" t="s">
        <v>7</v>
      </c>
      <c r="I273" s="17" t="s">
        <v>8</v>
      </c>
      <c r="J273" s="15" t="s">
        <v>46</v>
      </c>
      <c r="K273" s="13" t="s">
        <v>6</v>
      </c>
      <c r="L273" s="13" t="s">
        <v>7</v>
      </c>
      <c r="M273" s="17" t="s">
        <v>8</v>
      </c>
      <c r="N273" s="15" t="s">
        <v>46</v>
      </c>
      <c r="O273" s="13" t="s">
        <v>6</v>
      </c>
      <c r="P273" s="13" t="s">
        <v>7</v>
      </c>
      <c r="Q273" s="17" t="s">
        <v>8</v>
      </c>
      <c r="R273" s="15" t="s">
        <v>46</v>
      </c>
      <c r="S273" s="13" t="s">
        <v>6</v>
      </c>
      <c r="T273" s="13" t="s">
        <v>7</v>
      </c>
      <c r="U273" s="17" t="s">
        <v>8</v>
      </c>
      <c r="V273" s="15" t="s">
        <v>46</v>
      </c>
    </row>
    <row r="274" spans="1:22" ht="14.1" hidden="1" customHeight="1" x14ac:dyDescent="0.3">
      <c r="A274" s="116"/>
      <c r="B274" s="118"/>
      <c r="C274" s="13" t="s">
        <v>10</v>
      </c>
      <c r="D274" s="13" t="s">
        <v>10</v>
      </c>
      <c r="E274" s="17" t="s">
        <v>11</v>
      </c>
      <c r="F274" s="15" t="s">
        <v>12</v>
      </c>
      <c r="G274" s="13" t="s">
        <v>10</v>
      </c>
      <c r="H274" s="13" t="s">
        <v>10</v>
      </c>
      <c r="I274" s="17" t="s">
        <v>11</v>
      </c>
      <c r="J274" s="15" t="s">
        <v>12</v>
      </c>
      <c r="K274" s="13" t="s">
        <v>10</v>
      </c>
      <c r="L274" s="13" t="s">
        <v>10</v>
      </c>
      <c r="M274" s="17" t="s">
        <v>11</v>
      </c>
      <c r="N274" s="15" t="s">
        <v>12</v>
      </c>
      <c r="O274" s="13" t="s">
        <v>10</v>
      </c>
      <c r="P274" s="13" t="s">
        <v>10</v>
      </c>
      <c r="Q274" s="17" t="s">
        <v>11</v>
      </c>
      <c r="R274" s="15" t="s">
        <v>12</v>
      </c>
      <c r="S274" s="13" t="s">
        <v>10</v>
      </c>
      <c r="T274" s="13" t="s">
        <v>10</v>
      </c>
      <c r="U274" s="17" t="s">
        <v>11</v>
      </c>
      <c r="V274" s="15" t="s">
        <v>12</v>
      </c>
    </row>
    <row r="275" spans="1:22" ht="14.1" hidden="1" customHeight="1" x14ac:dyDescent="0.3">
      <c r="A275" s="18">
        <v>1</v>
      </c>
      <c r="B275" s="19" t="s">
        <v>13</v>
      </c>
      <c r="C275" s="20">
        <v>0</v>
      </c>
      <c r="D275" s="20">
        <v>0</v>
      </c>
      <c r="E275" s="21">
        <v>0</v>
      </c>
      <c r="F275" s="21">
        <v>0</v>
      </c>
      <c r="G275" s="20">
        <v>0</v>
      </c>
      <c r="H275" s="20">
        <v>0</v>
      </c>
      <c r="I275" s="21">
        <v>0</v>
      </c>
      <c r="J275" s="21">
        <f>+I275*H275/10</f>
        <v>0</v>
      </c>
      <c r="K275" s="20">
        <v>0</v>
      </c>
      <c r="L275" s="20">
        <v>0</v>
      </c>
      <c r="M275" s="21">
        <v>0</v>
      </c>
      <c r="N275" s="21">
        <f t="shared" ref="N275:N301" si="69">+M275*L275/10</f>
        <v>0</v>
      </c>
      <c r="O275" s="20"/>
      <c r="P275" s="20"/>
      <c r="Q275" s="21">
        <v>0</v>
      </c>
      <c r="R275" s="21">
        <f t="shared" ref="R275:R301" si="70">+Q275*P275/10</f>
        <v>0</v>
      </c>
      <c r="S275" s="20"/>
      <c r="T275" s="20"/>
      <c r="U275" s="21">
        <v>0</v>
      </c>
      <c r="V275" s="21">
        <f t="shared" ref="V275:V301" si="71">+U275*T275/10</f>
        <v>0</v>
      </c>
    </row>
    <row r="276" spans="1:22" ht="14.1" hidden="1" customHeight="1" x14ac:dyDescent="0.3">
      <c r="A276" s="22">
        <v>2</v>
      </c>
      <c r="B276" s="23" t="s">
        <v>14</v>
      </c>
      <c r="C276" s="24">
        <v>0</v>
      </c>
      <c r="D276" s="24">
        <v>0</v>
      </c>
      <c r="E276" s="25">
        <v>0</v>
      </c>
      <c r="F276" s="25">
        <f t="shared" ref="F276:F301" si="72">+E276*D276/10</f>
        <v>0</v>
      </c>
      <c r="G276" s="24">
        <v>0</v>
      </c>
      <c r="H276" s="24">
        <v>0</v>
      </c>
      <c r="I276" s="25">
        <v>0</v>
      </c>
      <c r="J276" s="25">
        <f>+I276*H276/10</f>
        <v>0</v>
      </c>
      <c r="K276" s="24">
        <v>0</v>
      </c>
      <c r="L276" s="24">
        <v>0</v>
      </c>
      <c r="M276" s="25">
        <v>0</v>
      </c>
      <c r="N276" s="25">
        <f t="shared" si="69"/>
        <v>0</v>
      </c>
      <c r="O276" s="24"/>
      <c r="P276" s="24"/>
      <c r="Q276" s="25">
        <v>0</v>
      </c>
      <c r="R276" s="25">
        <f t="shared" si="70"/>
        <v>0</v>
      </c>
      <c r="S276" s="24"/>
      <c r="T276" s="24"/>
      <c r="U276" s="25">
        <v>0</v>
      </c>
      <c r="V276" s="25">
        <f t="shared" si="71"/>
        <v>0</v>
      </c>
    </row>
    <row r="277" spans="1:22" ht="14.1" hidden="1" customHeight="1" x14ac:dyDescent="0.3">
      <c r="A277" s="22">
        <v>3</v>
      </c>
      <c r="B277" s="23" t="s">
        <v>15</v>
      </c>
      <c r="C277" s="24">
        <v>11</v>
      </c>
      <c r="D277" s="24">
        <v>9</v>
      </c>
      <c r="E277" s="25">
        <v>11.1</v>
      </c>
      <c r="F277" s="25">
        <f t="shared" si="72"/>
        <v>9.9899999999999984</v>
      </c>
      <c r="G277" s="24">
        <v>0</v>
      </c>
      <c r="H277" s="24">
        <v>4</v>
      </c>
      <c r="I277" s="25">
        <v>11.1</v>
      </c>
      <c r="J277" s="25">
        <f t="shared" ref="J277:J301" si="73">+I277*H277/10</f>
        <v>4.4399999999999995</v>
      </c>
      <c r="K277" s="24">
        <v>0</v>
      </c>
      <c r="L277" s="24">
        <v>0</v>
      </c>
      <c r="M277" s="25">
        <v>0</v>
      </c>
      <c r="N277" s="25">
        <f t="shared" si="69"/>
        <v>0</v>
      </c>
      <c r="O277" s="24"/>
      <c r="P277" s="24"/>
      <c r="Q277" s="25">
        <v>0</v>
      </c>
      <c r="R277" s="25">
        <f t="shared" si="70"/>
        <v>0</v>
      </c>
      <c r="S277" s="24"/>
      <c r="T277" s="24"/>
      <c r="U277" s="25">
        <v>0</v>
      </c>
      <c r="V277" s="25">
        <f t="shared" si="71"/>
        <v>0</v>
      </c>
    </row>
    <row r="278" spans="1:22" ht="14.1" hidden="1" customHeight="1" x14ac:dyDescent="0.3">
      <c r="A278" s="22">
        <v>4</v>
      </c>
      <c r="B278" s="23" t="s">
        <v>16</v>
      </c>
      <c r="C278" s="24">
        <v>20</v>
      </c>
      <c r="D278" s="24">
        <v>52</v>
      </c>
      <c r="E278" s="25">
        <v>10.81</v>
      </c>
      <c r="F278" s="25">
        <f t="shared" si="72"/>
        <v>56.212000000000003</v>
      </c>
      <c r="G278" s="24">
        <v>48</v>
      </c>
      <c r="H278" s="24">
        <v>18</v>
      </c>
      <c r="I278" s="25">
        <v>10.8</v>
      </c>
      <c r="J278" s="25">
        <f t="shared" si="73"/>
        <v>19.440000000000001</v>
      </c>
      <c r="K278" s="24">
        <v>15</v>
      </c>
      <c r="L278" s="24">
        <v>45</v>
      </c>
      <c r="M278" s="25">
        <v>10.85</v>
      </c>
      <c r="N278" s="25">
        <f t="shared" si="69"/>
        <v>48.825000000000003</v>
      </c>
      <c r="O278" s="24"/>
      <c r="P278" s="24"/>
      <c r="Q278" s="25">
        <v>10.85</v>
      </c>
      <c r="R278" s="25">
        <f t="shared" si="70"/>
        <v>0</v>
      </c>
      <c r="S278" s="24"/>
      <c r="T278" s="24"/>
      <c r="U278" s="25">
        <v>10.85</v>
      </c>
      <c r="V278" s="25">
        <f t="shared" si="71"/>
        <v>0</v>
      </c>
    </row>
    <row r="279" spans="1:22" ht="14.1" hidden="1" customHeight="1" x14ac:dyDescent="0.3">
      <c r="A279" s="22">
        <v>5</v>
      </c>
      <c r="B279" s="23" t="s">
        <v>17</v>
      </c>
      <c r="C279" s="24">
        <v>0</v>
      </c>
      <c r="D279" s="24">
        <v>0</v>
      </c>
      <c r="E279" s="25">
        <v>0</v>
      </c>
      <c r="F279" s="25">
        <f t="shared" si="72"/>
        <v>0</v>
      </c>
      <c r="G279" s="24">
        <v>14</v>
      </c>
      <c r="H279" s="24">
        <v>0</v>
      </c>
      <c r="I279" s="25">
        <v>0</v>
      </c>
      <c r="J279" s="25">
        <f t="shared" si="73"/>
        <v>0</v>
      </c>
      <c r="K279" s="24">
        <v>2</v>
      </c>
      <c r="L279" s="24">
        <v>14</v>
      </c>
      <c r="M279" s="25">
        <v>10.3</v>
      </c>
      <c r="N279" s="25">
        <f t="shared" si="69"/>
        <v>14.420000000000002</v>
      </c>
      <c r="O279" s="24"/>
      <c r="P279" s="24"/>
      <c r="Q279" s="25">
        <v>10.3</v>
      </c>
      <c r="R279" s="25">
        <f t="shared" si="70"/>
        <v>0</v>
      </c>
      <c r="S279" s="24"/>
      <c r="T279" s="24"/>
      <c r="U279" s="25">
        <v>10.3</v>
      </c>
      <c r="V279" s="25">
        <f t="shared" si="71"/>
        <v>0</v>
      </c>
    </row>
    <row r="280" spans="1:22" ht="14.1" hidden="1" customHeight="1" x14ac:dyDescent="0.3">
      <c r="A280" s="22">
        <v>6</v>
      </c>
      <c r="B280" s="23" t="s">
        <v>18</v>
      </c>
      <c r="C280" s="24">
        <v>0</v>
      </c>
      <c r="D280" s="24">
        <v>0</v>
      </c>
      <c r="E280" s="25">
        <v>0</v>
      </c>
      <c r="F280" s="25">
        <f t="shared" si="72"/>
        <v>0</v>
      </c>
      <c r="G280" s="24">
        <v>0</v>
      </c>
      <c r="H280" s="24">
        <v>0</v>
      </c>
      <c r="I280" s="25">
        <v>0</v>
      </c>
      <c r="J280" s="25">
        <f t="shared" si="73"/>
        <v>0</v>
      </c>
      <c r="K280" s="24">
        <v>0</v>
      </c>
      <c r="L280" s="24">
        <v>0</v>
      </c>
      <c r="M280" s="25">
        <v>0</v>
      </c>
      <c r="N280" s="25">
        <f t="shared" si="69"/>
        <v>0</v>
      </c>
      <c r="O280" s="24"/>
      <c r="P280" s="24"/>
      <c r="Q280" s="25">
        <v>0</v>
      </c>
      <c r="R280" s="25">
        <f t="shared" si="70"/>
        <v>0</v>
      </c>
      <c r="S280" s="24"/>
      <c r="T280" s="24"/>
      <c r="U280" s="25">
        <v>0</v>
      </c>
      <c r="V280" s="25">
        <f t="shared" si="71"/>
        <v>0</v>
      </c>
    </row>
    <row r="281" spans="1:22" ht="14.1" hidden="1" customHeight="1" x14ac:dyDescent="0.3">
      <c r="A281" s="22">
        <v>7</v>
      </c>
      <c r="B281" s="23" t="s">
        <v>19</v>
      </c>
      <c r="C281" s="24">
        <v>0</v>
      </c>
      <c r="D281" s="24">
        <v>0</v>
      </c>
      <c r="E281" s="25">
        <v>0</v>
      </c>
      <c r="F281" s="25">
        <f t="shared" si="72"/>
        <v>0</v>
      </c>
      <c r="G281" s="24">
        <v>0</v>
      </c>
      <c r="H281" s="24">
        <v>0</v>
      </c>
      <c r="I281" s="25">
        <v>0</v>
      </c>
      <c r="J281" s="25">
        <f t="shared" si="73"/>
        <v>0</v>
      </c>
      <c r="K281" s="24">
        <v>0</v>
      </c>
      <c r="L281" s="24">
        <v>0</v>
      </c>
      <c r="M281" s="25">
        <v>0</v>
      </c>
      <c r="N281" s="25">
        <f t="shared" si="69"/>
        <v>0</v>
      </c>
      <c r="O281" s="24"/>
      <c r="P281" s="24"/>
      <c r="Q281" s="25">
        <v>0</v>
      </c>
      <c r="R281" s="25">
        <f t="shared" si="70"/>
        <v>0</v>
      </c>
      <c r="S281" s="24"/>
      <c r="T281" s="24"/>
      <c r="U281" s="25">
        <v>0</v>
      </c>
      <c r="V281" s="25">
        <f t="shared" si="71"/>
        <v>0</v>
      </c>
    </row>
    <row r="282" spans="1:22" ht="14.1" hidden="1" customHeight="1" x14ac:dyDescent="0.3">
      <c r="A282" s="22">
        <v>8</v>
      </c>
      <c r="B282" s="26" t="s">
        <v>20</v>
      </c>
      <c r="C282" s="24">
        <v>0</v>
      </c>
      <c r="D282" s="24">
        <v>0</v>
      </c>
      <c r="E282" s="25">
        <v>0</v>
      </c>
      <c r="F282" s="25">
        <f t="shared" si="72"/>
        <v>0</v>
      </c>
      <c r="G282" s="24">
        <v>0</v>
      </c>
      <c r="H282" s="24">
        <v>0</v>
      </c>
      <c r="I282" s="25">
        <v>0</v>
      </c>
      <c r="J282" s="25">
        <f t="shared" si="73"/>
        <v>0</v>
      </c>
      <c r="K282" s="24">
        <v>0</v>
      </c>
      <c r="L282" s="24">
        <v>0</v>
      </c>
      <c r="M282" s="25">
        <v>0</v>
      </c>
      <c r="N282" s="25">
        <f t="shared" si="69"/>
        <v>0</v>
      </c>
      <c r="O282" s="24"/>
      <c r="P282" s="24"/>
      <c r="Q282" s="25">
        <v>0</v>
      </c>
      <c r="R282" s="25">
        <f t="shared" si="70"/>
        <v>0</v>
      </c>
      <c r="S282" s="24"/>
      <c r="T282" s="24"/>
      <c r="U282" s="25">
        <v>0</v>
      </c>
      <c r="V282" s="25">
        <f t="shared" si="71"/>
        <v>0</v>
      </c>
    </row>
    <row r="283" spans="1:22" ht="14.1" hidden="1" customHeight="1" x14ac:dyDescent="0.3">
      <c r="A283" s="22">
        <v>9</v>
      </c>
      <c r="B283" s="26" t="s">
        <v>21</v>
      </c>
      <c r="C283" s="24">
        <v>0</v>
      </c>
      <c r="D283" s="24">
        <v>0</v>
      </c>
      <c r="E283" s="25">
        <v>0</v>
      </c>
      <c r="F283" s="25">
        <f t="shared" si="72"/>
        <v>0</v>
      </c>
      <c r="G283" s="24">
        <v>0</v>
      </c>
      <c r="H283" s="24">
        <v>0</v>
      </c>
      <c r="I283" s="25">
        <v>0</v>
      </c>
      <c r="J283" s="25">
        <f t="shared" si="73"/>
        <v>0</v>
      </c>
      <c r="K283" s="24">
        <v>0</v>
      </c>
      <c r="L283" s="24">
        <v>0</v>
      </c>
      <c r="M283" s="25">
        <v>0</v>
      </c>
      <c r="N283" s="25">
        <f t="shared" si="69"/>
        <v>0</v>
      </c>
      <c r="O283" s="24"/>
      <c r="P283" s="24"/>
      <c r="Q283" s="25">
        <v>0</v>
      </c>
      <c r="R283" s="25">
        <f t="shared" si="70"/>
        <v>0</v>
      </c>
      <c r="S283" s="24"/>
      <c r="T283" s="24"/>
      <c r="U283" s="25">
        <v>0</v>
      </c>
      <c r="V283" s="25">
        <f t="shared" si="71"/>
        <v>0</v>
      </c>
    </row>
    <row r="284" spans="1:22" ht="14.1" hidden="1" customHeight="1" x14ac:dyDescent="0.3">
      <c r="A284" s="22">
        <v>10</v>
      </c>
      <c r="B284" s="26" t="s">
        <v>22</v>
      </c>
      <c r="C284" s="24">
        <v>0</v>
      </c>
      <c r="D284" s="24">
        <v>0</v>
      </c>
      <c r="E284" s="25">
        <v>0</v>
      </c>
      <c r="F284" s="25">
        <f t="shared" si="72"/>
        <v>0</v>
      </c>
      <c r="G284" s="24">
        <v>0</v>
      </c>
      <c r="H284" s="24">
        <v>0</v>
      </c>
      <c r="I284" s="25">
        <v>0</v>
      </c>
      <c r="J284" s="25">
        <f t="shared" si="73"/>
        <v>0</v>
      </c>
      <c r="K284" s="24">
        <v>0</v>
      </c>
      <c r="L284" s="24">
        <v>0</v>
      </c>
      <c r="M284" s="25">
        <v>0</v>
      </c>
      <c r="N284" s="25">
        <f t="shared" si="69"/>
        <v>0</v>
      </c>
      <c r="O284" s="24"/>
      <c r="P284" s="24"/>
      <c r="Q284" s="25">
        <v>0</v>
      </c>
      <c r="R284" s="25">
        <f t="shared" si="70"/>
        <v>0</v>
      </c>
      <c r="S284" s="24"/>
      <c r="T284" s="24"/>
      <c r="U284" s="25">
        <v>0</v>
      </c>
      <c r="V284" s="25">
        <f t="shared" si="71"/>
        <v>0</v>
      </c>
    </row>
    <row r="285" spans="1:22" ht="14.1" hidden="1" customHeight="1" x14ac:dyDescent="0.3">
      <c r="A285" s="22">
        <v>11</v>
      </c>
      <c r="B285" s="26" t="s">
        <v>23</v>
      </c>
      <c r="C285" s="24">
        <v>0</v>
      </c>
      <c r="D285" s="24">
        <v>0</v>
      </c>
      <c r="E285" s="25">
        <v>0</v>
      </c>
      <c r="F285" s="25">
        <f t="shared" si="72"/>
        <v>0</v>
      </c>
      <c r="G285" s="24">
        <v>0</v>
      </c>
      <c r="H285" s="24">
        <v>0</v>
      </c>
      <c r="I285" s="25">
        <v>0</v>
      </c>
      <c r="J285" s="25">
        <f t="shared" si="73"/>
        <v>0</v>
      </c>
      <c r="K285" s="24">
        <v>0</v>
      </c>
      <c r="L285" s="24">
        <v>0</v>
      </c>
      <c r="M285" s="25">
        <v>0</v>
      </c>
      <c r="N285" s="25">
        <f t="shared" si="69"/>
        <v>0</v>
      </c>
      <c r="O285" s="24"/>
      <c r="P285" s="24"/>
      <c r="Q285" s="25">
        <v>0</v>
      </c>
      <c r="R285" s="25">
        <f t="shared" si="70"/>
        <v>0</v>
      </c>
      <c r="S285" s="24"/>
      <c r="T285" s="24"/>
      <c r="U285" s="25">
        <v>0</v>
      </c>
      <c r="V285" s="25">
        <f t="shared" si="71"/>
        <v>0</v>
      </c>
    </row>
    <row r="286" spans="1:22" ht="14.1" hidden="1" customHeight="1" x14ac:dyDescent="0.3">
      <c r="A286" s="22">
        <v>12</v>
      </c>
      <c r="B286" s="26" t="s">
        <v>24</v>
      </c>
      <c r="C286" s="24">
        <v>0</v>
      </c>
      <c r="D286" s="24">
        <v>0</v>
      </c>
      <c r="E286" s="25">
        <v>0</v>
      </c>
      <c r="F286" s="25">
        <f t="shared" si="72"/>
        <v>0</v>
      </c>
      <c r="G286" s="24">
        <v>0</v>
      </c>
      <c r="H286" s="24">
        <v>0</v>
      </c>
      <c r="I286" s="25">
        <v>0</v>
      </c>
      <c r="J286" s="25">
        <f t="shared" si="73"/>
        <v>0</v>
      </c>
      <c r="K286" s="24">
        <v>0</v>
      </c>
      <c r="L286" s="24">
        <v>0</v>
      </c>
      <c r="M286" s="25">
        <v>0</v>
      </c>
      <c r="N286" s="25">
        <f t="shared" si="69"/>
        <v>0</v>
      </c>
      <c r="O286" s="24"/>
      <c r="P286" s="24"/>
      <c r="Q286" s="25">
        <v>0</v>
      </c>
      <c r="R286" s="25">
        <f t="shared" si="70"/>
        <v>0</v>
      </c>
      <c r="S286" s="24"/>
      <c r="T286" s="24"/>
      <c r="U286" s="25">
        <v>0</v>
      </c>
      <c r="V286" s="25">
        <f t="shared" si="71"/>
        <v>0</v>
      </c>
    </row>
    <row r="287" spans="1:22" ht="14.1" hidden="1" customHeight="1" x14ac:dyDescent="0.3">
      <c r="A287" s="22">
        <v>13</v>
      </c>
      <c r="B287" s="26" t="s">
        <v>25</v>
      </c>
      <c r="C287" s="24">
        <v>0</v>
      </c>
      <c r="D287" s="24">
        <v>0</v>
      </c>
      <c r="E287" s="25">
        <v>0</v>
      </c>
      <c r="F287" s="25">
        <f t="shared" si="72"/>
        <v>0</v>
      </c>
      <c r="G287" s="24">
        <v>0</v>
      </c>
      <c r="H287" s="24">
        <v>0</v>
      </c>
      <c r="I287" s="25">
        <v>0</v>
      </c>
      <c r="J287" s="25">
        <f t="shared" si="73"/>
        <v>0</v>
      </c>
      <c r="K287" s="24">
        <v>0</v>
      </c>
      <c r="L287" s="24">
        <v>0</v>
      </c>
      <c r="M287" s="25">
        <v>0</v>
      </c>
      <c r="N287" s="25">
        <f t="shared" si="69"/>
        <v>0</v>
      </c>
      <c r="O287" s="24"/>
      <c r="P287" s="24"/>
      <c r="Q287" s="25">
        <v>0</v>
      </c>
      <c r="R287" s="25">
        <f t="shared" si="70"/>
        <v>0</v>
      </c>
      <c r="S287" s="24"/>
      <c r="T287" s="24"/>
      <c r="U287" s="25">
        <v>0</v>
      </c>
      <c r="V287" s="25">
        <f t="shared" si="71"/>
        <v>0</v>
      </c>
    </row>
    <row r="288" spans="1:22" ht="14.1" hidden="1" customHeight="1" x14ac:dyDescent="0.3">
      <c r="A288" s="22">
        <v>14</v>
      </c>
      <c r="B288" s="26" t="s">
        <v>26</v>
      </c>
      <c r="C288" s="24">
        <v>0</v>
      </c>
      <c r="D288" s="24">
        <v>0</v>
      </c>
      <c r="E288" s="25">
        <v>0</v>
      </c>
      <c r="F288" s="25">
        <f t="shared" si="72"/>
        <v>0</v>
      </c>
      <c r="G288" s="24">
        <v>0</v>
      </c>
      <c r="H288" s="24">
        <v>0</v>
      </c>
      <c r="I288" s="25">
        <v>0</v>
      </c>
      <c r="J288" s="25">
        <f t="shared" si="73"/>
        <v>0</v>
      </c>
      <c r="K288" s="24">
        <v>0</v>
      </c>
      <c r="L288" s="24">
        <v>0</v>
      </c>
      <c r="M288" s="25">
        <v>0</v>
      </c>
      <c r="N288" s="25">
        <f t="shared" si="69"/>
        <v>0</v>
      </c>
      <c r="O288" s="24"/>
      <c r="P288" s="24"/>
      <c r="Q288" s="25">
        <v>0</v>
      </c>
      <c r="R288" s="25">
        <f t="shared" si="70"/>
        <v>0</v>
      </c>
      <c r="S288" s="24"/>
      <c r="T288" s="24"/>
      <c r="U288" s="25">
        <v>0</v>
      </c>
      <c r="V288" s="25">
        <f t="shared" si="71"/>
        <v>0</v>
      </c>
    </row>
    <row r="289" spans="1:22" ht="14.1" hidden="1" customHeight="1" x14ac:dyDescent="0.3">
      <c r="A289" s="22">
        <v>15</v>
      </c>
      <c r="B289" s="26" t="s">
        <v>27</v>
      </c>
      <c r="C289" s="24">
        <v>0</v>
      </c>
      <c r="D289" s="24">
        <v>0</v>
      </c>
      <c r="E289" s="25">
        <v>0</v>
      </c>
      <c r="F289" s="25">
        <f t="shared" si="72"/>
        <v>0</v>
      </c>
      <c r="G289" s="24">
        <v>0</v>
      </c>
      <c r="H289" s="24">
        <v>0</v>
      </c>
      <c r="I289" s="25">
        <v>0</v>
      </c>
      <c r="J289" s="25">
        <f t="shared" si="73"/>
        <v>0</v>
      </c>
      <c r="K289" s="24">
        <v>0</v>
      </c>
      <c r="L289" s="24">
        <v>0</v>
      </c>
      <c r="M289" s="25">
        <v>0</v>
      </c>
      <c r="N289" s="25">
        <f t="shared" si="69"/>
        <v>0</v>
      </c>
      <c r="O289" s="24"/>
      <c r="P289" s="24"/>
      <c r="Q289" s="25">
        <v>0</v>
      </c>
      <c r="R289" s="25">
        <f t="shared" si="70"/>
        <v>0</v>
      </c>
      <c r="S289" s="24"/>
      <c r="T289" s="24"/>
      <c r="U289" s="25">
        <v>0</v>
      </c>
      <c r="V289" s="25">
        <f t="shared" si="71"/>
        <v>0</v>
      </c>
    </row>
    <row r="290" spans="1:22" ht="14.1" hidden="1" customHeight="1" x14ac:dyDescent="0.3">
      <c r="A290" s="22">
        <v>16</v>
      </c>
      <c r="B290" s="26" t="s">
        <v>28</v>
      </c>
      <c r="C290" s="24">
        <v>0</v>
      </c>
      <c r="D290" s="24">
        <v>0</v>
      </c>
      <c r="E290" s="25">
        <v>0</v>
      </c>
      <c r="F290" s="25">
        <f t="shared" si="72"/>
        <v>0</v>
      </c>
      <c r="G290" s="24">
        <v>0</v>
      </c>
      <c r="H290" s="24">
        <v>0</v>
      </c>
      <c r="I290" s="25">
        <v>0</v>
      </c>
      <c r="J290" s="25">
        <f t="shared" si="73"/>
        <v>0</v>
      </c>
      <c r="K290" s="24">
        <v>0</v>
      </c>
      <c r="L290" s="24">
        <v>0</v>
      </c>
      <c r="M290" s="25">
        <v>0</v>
      </c>
      <c r="N290" s="25">
        <f t="shared" si="69"/>
        <v>0</v>
      </c>
      <c r="O290" s="24"/>
      <c r="P290" s="24"/>
      <c r="Q290" s="25">
        <v>0</v>
      </c>
      <c r="R290" s="25">
        <f t="shared" si="70"/>
        <v>0</v>
      </c>
      <c r="S290" s="24"/>
      <c r="T290" s="24"/>
      <c r="U290" s="25">
        <v>0</v>
      </c>
      <c r="V290" s="25">
        <f t="shared" si="71"/>
        <v>0</v>
      </c>
    </row>
    <row r="291" spans="1:22" ht="14.1" hidden="1" customHeight="1" x14ac:dyDescent="0.3">
      <c r="A291" s="22">
        <v>17</v>
      </c>
      <c r="B291" s="26" t="s">
        <v>29</v>
      </c>
      <c r="C291" s="24">
        <v>0</v>
      </c>
      <c r="D291" s="24">
        <v>0</v>
      </c>
      <c r="E291" s="25">
        <v>0</v>
      </c>
      <c r="F291" s="25">
        <f t="shared" si="72"/>
        <v>0</v>
      </c>
      <c r="G291" s="24">
        <v>0</v>
      </c>
      <c r="H291" s="24">
        <v>0</v>
      </c>
      <c r="I291" s="25">
        <v>0</v>
      </c>
      <c r="J291" s="25">
        <f t="shared" si="73"/>
        <v>0</v>
      </c>
      <c r="K291" s="24">
        <v>0</v>
      </c>
      <c r="L291" s="24">
        <v>0</v>
      </c>
      <c r="M291" s="25">
        <v>0</v>
      </c>
      <c r="N291" s="25">
        <f t="shared" si="69"/>
        <v>0</v>
      </c>
      <c r="O291" s="24"/>
      <c r="P291" s="24"/>
      <c r="Q291" s="25">
        <v>0</v>
      </c>
      <c r="R291" s="25">
        <f t="shared" si="70"/>
        <v>0</v>
      </c>
      <c r="S291" s="24"/>
      <c r="T291" s="24"/>
      <c r="U291" s="25">
        <v>0</v>
      </c>
      <c r="V291" s="25">
        <f t="shared" si="71"/>
        <v>0</v>
      </c>
    </row>
    <row r="292" spans="1:22" ht="14.1" hidden="1" customHeight="1" x14ac:dyDescent="0.3">
      <c r="A292" s="22">
        <v>18</v>
      </c>
      <c r="B292" s="26" t="s">
        <v>30</v>
      </c>
      <c r="C292" s="24">
        <v>0</v>
      </c>
      <c r="D292" s="24">
        <v>0</v>
      </c>
      <c r="E292" s="25">
        <v>0</v>
      </c>
      <c r="F292" s="25">
        <f t="shared" si="72"/>
        <v>0</v>
      </c>
      <c r="G292" s="24">
        <v>0</v>
      </c>
      <c r="H292" s="24">
        <v>0</v>
      </c>
      <c r="I292" s="25">
        <v>0</v>
      </c>
      <c r="J292" s="25">
        <f t="shared" si="73"/>
        <v>0</v>
      </c>
      <c r="K292" s="24">
        <v>0</v>
      </c>
      <c r="L292" s="24">
        <v>0</v>
      </c>
      <c r="M292" s="25">
        <v>0</v>
      </c>
      <c r="N292" s="25">
        <f t="shared" si="69"/>
        <v>0</v>
      </c>
      <c r="O292" s="24"/>
      <c r="P292" s="24"/>
      <c r="Q292" s="25">
        <v>0</v>
      </c>
      <c r="R292" s="25">
        <f t="shared" si="70"/>
        <v>0</v>
      </c>
      <c r="S292" s="24"/>
      <c r="T292" s="24"/>
      <c r="U292" s="25">
        <v>0</v>
      </c>
      <c r="V292" s="25">
        <f t="shared" si="71"/>
        <v>0</v>
      </c>
    </row>
    <row r="293" spans="1:22" ht="14.1" hidden="1" customHeight="1" x14ac:dyDescent="0.3">
      <c r="A293" s="22">
        <v>19</v>
      </c>
      <c r="B293" s="26" t="s">
        <v>31</v>
      </c>
      <c r="C293" s="24">
        <v>0</v>
      </c>
      <c r="D293" s="24">
        <v>0</v>
      </c>
      <c r="E293" s="25">
        <v>0</v>
      </c>
      <c r="F293" s="25">
        <f t="shared" si="72"/>
        <v>0</v>
      </c>
      <c r="G293" s="24">
        <v>0</v>
      </c>
      <c r="H293" s="24">
        <v>0</v>
      </c>
      <c r="I293" s="25">
        <v>0</v>
      </c>
      <c r="J293" s="25">
        <f t="shared" si="73"/>
        <v>0</v>
      </c>
      <c r="K293" s="24">
        <v>0</v>
      </c>
      <c r="L293" s="24">
        <v>0</v>
      </c>
      <c r="M293" s="25">
        <v>0</v>
      </c>
      <c r="N293" s="25">
        <f t="shared" si="69"/>
        <v>0</v>
      </c>
      <c r="O293" s="24"/>
      <c r="P293" s="24"/>
      <c r="Q293" s="25">
        <v>0</v>
      </c>
      <c r="R293" s="25">
        <f t="shared" si="70"/>
        <v>0</v>
      </c>
      <c r="S293" s="24"/>
      <c r="T293" s="24"/>
      <c r="U293" s="25">
        <v>0</v>
      </c>
      <c r="V293" s="25">
        <f t="shared" si="71"/>
        <v>0</v>
      </c>
    </row>
    <row r="294" spans="1:22" ht="14.1" hidden="1" customHeight="1" x14ac:dyDescent="0.3">
      <c r="A294" s="22">
        <v>20</v>
      </c>
      <c r="B294" s="26" t="s">
        <v>32</v>
      </c>
      <c r="C294" s="24">
        <v>0</v>
      </c>
      <c r="D294" s="24">
        <v>0</v>
      </c>
      <c r="E294" s="25">
        <v>0</v>
      </c>
      <c r="F294" s="25">
        <f t="shared" si="72"/>
        <v>0</v>
      </c>
      <c r="G294" s="24">
        <v>0</v>
      </c>
      <c r="H294" s="24">
        <v>0</v>
      </c>
      <c r="I294" s="25">
        <v>0</v>
      </c>
      <c r="J294" s="25">
        <f t="shared" si="73"/>
        <v>0</v>
      </c>
      <c r="K294" s="24">
        <v>0</v>
      </c>
      <c r="L294" s="24">
        <v>0</v>
      </c>
      <c r="M294" s="25">
        <v>0</v>
      </c>
      <c r="N294" s="25">
        <f t="shared" si="69"/>
        <v>0</v>
      </c>
      <c r="O294" s="24"/>
      <c r="P294" s="24"/>
      <c r="Q294" s="25">
        <v>0</v>
      </c>
      <c r="R294" s="25">
        <f t="shared" si="70"/>
        <v>0</v>
      </c>
      <c r="S294" s="24"/>
      <c r="T294" s="24"/>
      <c r="U294" s="25">
        <v>0</v>
      </c>
      <c r="V294" s="25">
        <f t="shared" si="71"/>
        <v>0</v>
      </c>
    </row>
    <row r="295" spans="1:22" ht="14.1" hidden="1" customHeight="1" x14ac:dyDescent="0.3">
      <c r="A295" s="22">
        <v>21</v>
      </c>
      <c r="B295" s="26" t="s">
        <v>33</v>
      </c>
      <c r="C295" s="24">
        <v>0</v>
      </c>
      <c r="D295" s="24">
        <v>0</v>
      </c>
      <c r="E295" s="25">
        <v>0</v>
      </c>
      <c r="F295" s="25">
        <f t="shared" si="72"/>
        <v>0</v>
      </c>
      <c r="G295" s="24">
        <v>14</v>
      </c>
      <c r="H295" s="24">
        <v>14</v>
      </c>
      <c r="I295" s="25">
        <v>10.65</v>
      </c>
      <c r="J295" s="25">
        <f t="shared" si="73"/>
        <v>14.91</v>
      </c>
      <c r="K295" s="24">
        <v>0</v>
      </c>
      <c r="L295" s="24">
        <v>0</v>
      </c>
      <c r="M295" s="25">
        <v>0</v>
      </c>
      <c r="N295" s="25">
        <f t="shared" si="69"/>
        <v>0</v>
      </c>
      <c r="O295" s="24"/>
      <c r="P295" s="24"/>
      <c r="Q295" s="25">
        <v>0</v>
      </c>
      <c r="R295" s="25">
        <f t="shared" si="70"/>
        <v>0</v>
      </c>
      <c r="S295" s="24"/>
      <c r="T295" s="24"/>
      <c r="U295" s="25">
        <v>0</v>
      </c>
      <c r="V295" s="25">
        <f t="shared" si="71"/>
        <v>0</v>
      </c>
    </row>
    <row r="296" spans="1:22" ht="14.1" hidden="1" customHeight="1" x14ac:dyDescent="0.3">
      <c r="A296" s="22">
        <v>22</v>
      </c>
      <c r="B296" s="26" t="s">
        <v>34</v>
      </c>
      <c r="C296" s="24">
        <v>20</v>
      </c>
      <c r="D296" s="24">
        <v>20</v>
      </c>
      <c r="E296" s="25">
        <v>10.4</v>
      </c>
      <c r="F296" s="25">
        <f t="shared" si="72"/>
        <v>20.8</v>
      </c>
      <c r="G296" s="24">
        <v>0</v>
      </c>
      <c r="H296" s="24">
        <v>15</v>
      </c>
      <c r="I296" s="25">
        <v>10.45</v>
      </c>
      <c r="J296" s="25">
        <f t="shared" si="73"/>
        <v>15.675000000000001</v>
      </c>
      <c r="K296" s="24">
        <v>0</v>
      </c>
      <c r="L296" s="24">
        <v>0</v>
      </c>
      <c r="M296" s="25">
        <v>0</v>
      </c>
      <c r="N296" s="25">
        <f t="shared" si="69"/>
        <v>0</v>
      </c>
      <c r="O296" s="24"/>
      <c r="P296" s="24"/>
      <c r="Q296" s="25">
        <v>0</v>
      </c>
      <c r="R296" s="25">
        <f t="shared" si="70"/>
        <v>0</v>
      </c>
      <c r="S296" s="24"/>
      <c r="T296" s="24"/>
      <c r="U296" s="25">
        <v>0</v>
      </c>
      <c r="V296" s="25">
        <f t="shared" si="71"/>
        <v>0</v>
      </c>
    </row>
    <row r="297" spans="1:22" ht="14.1" hidden="1" customHeight="1" x14ac:dyDescent="0.3">
      <c r="A297" s="22">
        <v>23</v>
      </c>
      <c r="B297" s="26" t="s">
        <v>35</v>
      </c>
      <c r="C297" s="24">
        <v>0</v>
      </c>
      <c r="D297" s="24">
        <v>0</v>
      </c>
      <c r="E297" s="25">
        <v>0</v>
      </c>
      <c r="F297" s="25">
        <f t="shared" si="72"/>
        <v>0</v>
      </c>
      <c r="G297" s="24">
        <v>0</v>
      </c>
      <c r="H297" s="24">
        <v>0</v>
      </c>
      <c r="I297" s="25">
        <v>0</v>
      </c>
      <c r="J297" s="25">
        <f t="shared" si="73"/>
        <v>0</v>
      </c>
      <c r="K297" s="24">
        <v>0</v>
      </c>
      <c r="L297" s="24">
        <v>0</v>
      </c>
      <c r="M297" s="25">
        <v>0</v>
      </c>
      <c r="N297" s="25">
        <f t="shared" si="69"/>
        <v>0</v>
      </c>
      <c r="O297" s="24"/>
      <c r="P297" s="24"/>
      <c r="Q297" s="25">
        <v>0</v>
      </c>
      <c r="R297" s="25">
        <f t="shared" si="70"/>
        <v>0</v>
      </c>
      <c r="S297" s="24"/>
      <c r="T297" s="24"/>
      <c r="U297" s="25">
        <v>0</v>
      </c>
      <c r="V297" s="25">
        <f t="shared" si="71"/>
        <v>0</v>
      </c>
    </row>
    <row r="298" spans="1:22" ht="14.1" hidden="1" customHeight="1" x14ac:dyDescent="0.3">
      <c r="A298" s="22">
        <v>24</v>
      </c>
      <c r="B298" s="26" t="s">
        <v>36</v>
      </c>
      <c r="C298" s="24">
        <v>0</v>
      </c>
      <c r="D298" s="24">
        <v>0</v>
      </c>
      <c r="E298" s="25">
        <v>0</v>
      </c>
      <c r="F298" s="25">
        <f t="shared" si="72"/>
        <v>0</v>
      </c>
      <c r="G298" s="24">
        <v>0</v>
      </c>
      <c r="H298" s="24">
        <v>0</v>
      </c>
      <c r="I298" s="25">
        <v>0</v>
      </c>
      <c r="J298" s="25">
        <f t="shared" si="73"/>
        <v>0</v>
      </c>
      <c r="K298" s="24">
        <v>0</v>
      </c>
      <c r="L298" s="24">
        <v>0</v>
      </c>
      <c r="M298" s="25">
        <v>0</v>
      </c>
      <c r="N298" s="25">
        <f t="shared" si="69"/>
        <v>0</v>
      </c>
      <c r="O298" s="24"/>
      <c r="P298" s="24"/>
      <c r="Q298" s="25">
        <v>0</v>
      </c>
      <c r="R298" s="25">
        <f t="shared" si="70"/>
        <v>0</v>
      </c>
      <c r="S298" s="24"/>
      <c r="T298" s="24"/>
      <c r="U298" s="25">
        <v>0</v>
      </c>
      <c r="V298" s="25">
        <f t="shared" si="71"/>
        <v>0</v>
      </c>
    </row>
    <row r="299" spans="1:22" ht="14.1" hidden="1" customHeight="1" x14ac:dyDescent="0.3">
      <c r="A299" s="22">
        <v>25</v>
      </c>
      <c r="B299" s="26" t="s">
        <v>37</v>
      </c>
      <c r="C299" s="24">
        <v>0</v>
      </c>
      <c r="D299" s="24">
        <v>0</v>
      </c>
      <c r="E299" s="25">
        <v>0</v>
      </c>
      <c r="F299" s="25">
        <f t="shared" si="72"/>
        <v>0</v>
      </c>
      <c r="G299" s="24">
        <v>0</v>
      </c>
      <c r="H299" s="24">
        <v>0</v>
      </c>
      <c r="I299" s="25">
        <v>0</v>
      </c>
      <c r="J299" s="25">
        <f t="shared" si="73"/>
        <v>0</v>
      </c>
      <c r="K299" s="24">
        <v>0</v>
      </c>
      <c r="L299" s="24">
        <v>0</v>
      </c>
      <c r="M299" s="25">
        <v>0</v>
      </c>
      <c r="N299" s="25">
        <f t="shared" si="69"/>
        <v>0</v>
      </c>
      <c r="O299" s="24"/>
      <c r="P299" s="24"/>
      <c r="Q299" s="25">
        <v>0</v>
      </c>
      <c r="R299" s="25">
        <f t="shared" si="70"/>
        <v>0</v>
      </c>
      <c r="S299" s="24"/>
      <c r="T299" s="24"/>
      <c r="U299" s="25">
        <v>0</v>
      </c>
      <c r="V299" s="25">
        <f t="shared" si="71"/>
        <v>0</v>
      </c>
    </row>
    <row r="300" spans="1:22" ht="14.1" hidden="1" customHeight="1" x14ac:dyDescent="0.3">
      <c r="A300" s="22">
        <v>26</v>
      </c>
      <c r="B300" s="26" t="s">
        <v>38</v>
      </c>
      <c r="C300" s="24">
        <v>0</v>
      </c>
      <c r="D300" s="24">
        <v>0</v>
      </c>
      <c r="E300" s="25">
        <v>0</v>
      </c>
      <c r="F300" s="25">
        <f t="shared" si="72"/>
        <v>0</v>
      </c>
      <c r="G300" s="24">
        <v>0</v>
      </c>
      <c r="H300" s="24">
        <v>0</v>
      </c>
      <c r="I300" s="25">
        <v>0</v>
      </c>
      <c r="J300" s="25">
        <f t="shared" si="73"/>
        <v>0</v>
      </c>
      <c r="K300" s="24">
        <v>0</v>
      </c>
      <c r="L300" s="24">
        <v>0</v>
      </c>
      <c r="M300" s="25">
        <v>0</v>
      </c>
      <c r="N300" s="25">
        <f t="shared" si="69"/>
        <v>0</v>
      </c>
      <c r="O300" s="24"/>
      <c r="P300" s="24"/>
      <c r="Q300" s="25">
        <v>0</v>
      </c>
      <c r="R300" s="25">
        <f t="shared" si="70"/>
        <v>0</v>
      </c>
      <c r="S300" s="24"/>
      <c r="T300" s="24"/>
      <c r="U300" s="25">
        <v>0</v>
      </c>
      <c r="V300" s="25">
        <f t="shared" si="71"/>
        <v>0</v>
      </c>
    </row>
    <row r="301" spans="1:22" ht="14.1" hidden="1" customHeight="1" x14ac:dyDescent="0.3">
      <c r="A301" s="27">
        <v>27</v>
      </c>
      <c r="B301" s="28" t="s">
        <v>39</v>
      </c>
      <c r="C301" s="29">
        <v>0</v>
      </c>
      <c r="D301" s="29">
        <v>0</v>
      </c>
      <c r="E301" s="30">
        <v>0</v>
      </c>
      <c r="F301" s="25">
        <f t="shared" si="72"/>
        <v>0</v>
      </c>
      <c r="G301" s="29">
        <v>0</v>
      </c>
      <c r="H301" s="29">
        <v>0</v>
      </c>
      <c r="I301" s="30">
        <v>0</v>
      </c>
      <c r="J301" s="25">
        <f t="shared" si="73"/>
        <v>0</v>
      </c>
      <c r="K301" s="24">
        <v>0</v>
      </c>
      <c r="L301" s="24">
        <v>0</v>
      </c>
      <c r="M301" s="30">
        <v>0</v>
      </c>
      <c r="N301" s="25">
        <f t="shared" si="69"/>
        <v>0</v>
      </c>
      <c r="O301" s="24"/>
      <c r="P301" s="24"/>
      <c r="Q301" s="30">
        <v>0</v>
      </c>
      <c r="R301" s="25">
        <f t="shared" si="70"/>
        <v>0</v>
      </c>
      <c r="S301" s="24"/>
      <c r="T301" s="24"/>
      <c r="U301" s="30">
        <v>0</v>
      </c>
      <c r="V301" s="25">
        <f t="shared" si="71"/>
        <v>0</v>
      </c>
    </row>
    <row r="302" spans="1:22" ht="14.1" hidden="1" customHeight="1" x14ac:dyDescent="0.3">
      <c r="A302" s="119" t="s">
        <v>40</v>
      </c>
      <c r="B302" s="120"/>
      <c r="C302" s="54">
        <f>SUM(C275:C301)</f>
        <v>51</v>
      </c>
      <c r="D302" s="54">
        <f>SUM(D275:D301)</f>
        <v>81</v>
      </c>
      <c r="E302" s="55">
        <f>+F302/D302*10</f>
        <v>10.740987654320989</v>
      </c>
      <c r="F302" s="55">
        <f>SUM(F275:F301)</f>
        <v>87.001999999999995</v>
      </c>
      <c r="G302" s="54">
        <f>SUM(G275:G301)</f>
        <v>76</v>
      </c>
      <c r="H302" s="54">
        <f>SUM(H275:H301)</f>
        <v>51</v>
      </c>
      <c r="I302" s="56">
        <f>+J302/H302*10</f>
        <v>10.679411764705884</v>
      </c>
      <c r="J302" s="55">
        <f>SUM(J275:J301)</f>
        <v>54.465000000000003</v>
      </c>
      <c r="K302" s="54">
        <f>SUM(K275:K301)</f>
        <v>17</v>
      </c>
      <c r="L302" s="54">
        <f>SUM(L275:L301)</f>
        <v>59</v>
      </c>
      <c r="M302" s="56">
        <f>+N302/L302*10</f>
        <v>10.719491525423731</v>
      </c>
      <c r="N302" s="55">
        <f>SUM(N275:N301)</f>
        <v>63.245000000000005</v>
      </c>
      <c r="O302" s="54">
        <f>SUM(O275:O301)</f>
        <v>0</v>
      </c>
      <c r="P302" s="54">
        <f>SUM(P275:P301)</f>
        <v>0</v>
      </c>
      <c r="Q302" s="56" t="e">
        <f>+R302/P302*10</f>
        <v>#DIV/0!</v>
      </c>
      <c r="R302" s="55">
        <f>SUM(R275:R301)</f>
        <v>0</v>
      </c>
      <c r="S302" s="54">
        <f>SUM(S275:S301)</f>
        <v>0</v>
      </c>
      <c r="T302" s="54">
        <f>SUM(T275:T301)</f>
        <v>0</v>
      </c>
      <c r="U302" s="56" t="e">
        <f>+V302/T302*10</f>
        <v>#DIV/0!</v>
      </c>
      <c r="V302" s="55">
        <f>SUM(V275:V301)</f>
        <v>0</v>
      </c>
    </row>
    <row r="303" spans="1:22" hidden="1" x14ac:dyDescent="0.3"/>
    <row r="304" spans="1:22" hidden="1" x14ac:dyDescent="0.3">
      <c r="A304" s="1" t="s">
        <v>0</v>
      </c>
      <c r="B304" s="2"/>
      <c r="C304" s="3"/>
      <c r="D304" s="3"/>
      <c r="E304" s="1"/>
      <c r="F304" s="4"/>
      <c r="G304" s="3"/>
      <c r="H304" s="3"/>
      <c r="I304" s="1"/>
      <c r="J304" s="4"/>
      <c r="K304" s="3"/>
      <c r="L304" s="3"/>
      <c r="M304" s="1"/>
      <c r="N304" s="4"/>
      <c r="O304" s="3"/>
      <c r="P304" s="3"/>
      <c r="Q304" s="1"/>
      <c r="R304" s="4"/>
      <c r="S304" s="3"/>
      <c r="T304" s="3"/>
      <c r="U304" s="1"/>
      <c r="V304" s="4"/>
    </row>
    <row r="305" spans="1:22" hidden="1" x14ac:dyDescent="0.3">
      <c r="A305" s="1" t="s">
        <v>52</v>
      </c>
      <c r="B305" s="2"/>
      <c r="C305" s="3"/>
      <c r="D305" s="3"/>
      <c r="E305" s="1"/>
      <c r="F305" s="4"/>
      <c r="G305" s="3"/>
      <c r="H305" s="3"/>
      <c r="I305" s="1"/>
      <c r="J305" s="4"/>
      <c r="K305" s="3"/>
      <c r="L305" s="3"/>
      <c r="M305" s="1"/>
      <c r="N305" s="4"/>
      <c r="O305" s="3"/>
      <c r="P305" s="3"/>
      <c r="Q305" s="1"/>
      <c r="R305" s="4"/>
      <c r="S305" s="3"/>
      <c r="T305" s="3"/>
      <c r="U305" s="1"/>
      <c r="V305" s="4"/>
    </row>
    <row r="306" spans="1:22" hidden="1" x14ac:dyDescent="0.3">
      <c r="A306" s="39"/>
      <c r="B306" s="40"/>
      <c r="C306" s="41"/>
      <c r="D306" s="41"/>
      <c r="E306" s="39"/>
      <c r="F306" s="42"/>
      <c r="G306" s="41"/>
      <c r="H306" s="41"/>
      <c r="I306" s="39"/>
      <c r="J306" s="42"/>
      <c r="K306" s="41"/>
      <c r="L306" s="41"/>
      <c r="M306" s="39"/>
      <c r="N306" s="42"/>
      <c r="O306" s="41"/>
      <c r="P306" s="41"/>
      <c r="Q306" s="39"/>
      <c r="R306" s="42"/>
      <c r="S306" s="41"/>
      <c r="T306" s="41"/>
      <c r="U306" s="39"/>
      <c r="V306" s="42"/>
    </row>
    <row r="307" spans="1:22" hidden="1" x14ac:dyDescent="0.3">
      <c r="A307" s="6" t="s">
        <v>55</v>
      </c>
      <c r="B307" s="7"/>
      <c r="C307" s="8"/>
      <c r="D307" s="8"/>
      <c r="E307" s="9"/>
      <c r="F307" s="10"/>
      <c r="G307" s="8"/>
      <c r="H307" s="8"/>
      <c r="I307" s="44"/>
      <c r="J307" s="45"/>
      <c r="K307" s="8"/>
      <c r="L307" s="8"/>
      <c r="M307" s="9"/>
      <c r="N307" s="10"/>
      <c r="O307" s="8"/>
      <c r="P307" s="8"/>
      <c r="Q307" s="9"/>
      <c r="R307" s="10"/>
      <c r="S307" s="8"/>
      <c r="T307" s="8"/>
      <c r="U307" s="9"/>
      <c r="V307" s="10"/>
    </row>
    <row r="308" spans="1:22" hidden="1" x14ac:dyDescent="0.3">
      <c r="A308" s="49"/>
      <c r="B308" s="50"/>
      <c r="C308" s="51"/>
      <c r="D308" s="51"/>
      <c r="E308" s="52"/>
      <c r="F308" s="53"/>
      <c r="G308" s="51"/>
      <c r="H308" s="51"/>
      <c r="I308" s="38"/>
      <c r="K308" s="51"/>
      <c r="L308" s="51"/>
      <c r="M308" s="52"/>
      <c r="N308" s="53"/>
      <c r="O308" s="51"/>
      <c r="P308" s="51"/>
      <c r="Q308" s="52"/>
      <c r="R308" s="53"/>
      <c r="S308" s="51"/>
      <c r="T308" s="51"/>
      <c r="U308" s="52"/>
      <c r="V308" s="53"/>
    </row>
    <row r="309" spans="1:22" ht="14.1" hidden="1" customHeight="1" x14ac:dyDescent="0.3">
      <c r="A309" s="114" t="s">
        <v>3</v>
      </c>
      <c r="B309" s="117" t="s">
        <v>54</v>
      </c>
      <c r="C309" s="111">
        <v>2017</v>
      </c>
      <c r="D309" s="111"/>
      <c r="E309" s="111"/>
      <c r="F309" s="111"/>
      <c r="G309" s="111">
        <v>2018</v>
      </c>
      <c r="H309" s="111"/>
      <c r="I309" s="111"/>
      <c r="J309" s="111"/>
      <c r="K309" s="111">
        <v>2019</v>
      </c>
      <c r="L309" s="111"/>
      <c r="M309" s="111"/>
      <c r="N309" s="111"/>
      <c r="O309" s="111">
        <v>2020</v>
      </c>
      <c r="P309" s="111"/>
      <c r="Q309" s="111"/>
      <c r="R309" s="111"/>
      <c r="S309" s="111">
        <v>2021</v>
      </c>
      <c r="T309" s="111"/>
      <c r="U309" s="111"/>
      <c r="V309" s="111"/>
    </row>
    <row r="310" spans="1:22" ht="14.1" hidden="1" customHeight="1" x14ac:dyDescent="0.3">
      <c r="A310" s="115"/>
      <c r="B310" s="118"/>
      <c r="C310" s="13" t="s">
        <v>6</v>
      </c>
      <c r="D310" s="13" t="s">
        <v>7</v>
      </c>
      <c r="E310" s="17" t="s">
        <v>8</v>
      </c>
      <c r="F310" s="15" t="s">
        <v>46</v>
      </c>
      <c r="G310" s="13" t="s">
        <v>6</v>
      </c>
      <c r="H310" s="13" t="s">
        <v>7</v>
      </c>
      <c r="I310" s="17" t="s">
        <v>8</v>
      </c>
      <c r="J310" s="15" t="s">
        <v>46</v>
      </c>
      <c r="K310" s="13" t="s">
        <v>6</v>
      </c>
      <c r="L310" s="13" t="s">
        <v>7</v>
      </c>
      <c r="M310" s="17" t="s">
        <v>8</v>
      </c>
      <c r="N310" s="15" t="s">
        <v>46</v>
      </c>
      <c r="O310" s="13" t="s">
        <v>6</v>
      </c>
      <c r="P310" s="13" t="s">
        <v>7</v>
      </c>
      <c r="Q310" s="17" t="s">
        <v>8</v>
      </c>
      <c r="R310" s="15" t="s">
        <v>46</v>
      </c>
      <c r="S310" s="13" t="s">
        <v>6</v>
      </c>
      <c r="T310" s="13" t="s">
        <v>7</v>
      </c>
      <c r="U310" s="17" t="s">
        <v>8</v>
      </c>
      <c r="V310" s="15" t="s">
        <v>46</v>
      </c>
    </row>
    <row r="311" spans="1:22" ht="14.1" hidden="1" customHeight="1" x14ac:dyDescent="0.3">
      <c r="A311" s="116"/>
      <c r="B311" s="118"/>
      <c r="C311" s="13" t="s">
        <v>10</v>
      </c>
      <c r="D311" s="13" t="s">
        <v>10</v>
      </c>
      <c r="E311" s="17" t="s">
        <v>11</v>
      </c>
      <c r="F311" s="15" t="s">
        <v>12</v>
      </c>
      <c r="G311" s="13" t="s">
        <v>10</v>
      </c>
      <c r="H311" s="13" t="s">
        <v>10</v>
      </c>
      <c r="I311" s="17" t="s">
        <v>11</v>
      </c>
      <c r="J311" s="15" t="s">
        <v>12</v>
      </c>
      <c r="K311" s="13" t="s">
        <v>10</v>
      </c>
      <c r="L311" s="13" t="s">
        <v>10</v>
      </c>
      <c r="M311" s="17" t="s">
        <v>11</v>
      </c>
      <c r="N311" s="15" t="s">
        <v>12</v>
      </c>
      <c r="O311" s="13" t="s">
        <v>10</v>
      </c>
      <c r="P311" s="13" t="s">
        <v>10</v>
      </c>
      <c r="Q311" s="17" t="s">
        <v>11</v>
      </c>
      <c r="R311" s="15" t="s">
        <v>12</v>
      </c>
      <c r="S311" s="13" t="s">
        <v>10</v>
      </c>
      <c r="T311" s="13" t="s">
        <v>10</v>
      </c>
      <c r="U311" s="17" t="s">
        <v>11</v>
      </c>
      <c r="V311" s="15" t="s">
        <v>12</v>
      </c>
    </row>
    <row r="312" spans="1:22" ht="14.1" hidden="1" customHeight="1" x14ac:dyDescent="0.3">
      <c r="A312" s="18">
        <v>1</v>
      </c>
      <c r="B312" s="19" t="s">
        <v>13</v>
      </c>
      <c r="C312" s="20">
        <v>0</v>
      </c>
      <c r="D312" s="20">
        <v>0</v>
      </c>
      <c r="E312" s="21">
        <v>0</v>
      </c>
      <c r="F312" s="21">
        <v>0</v>
      </c>
      <c r="G312" s="20">
        <v>0</v>
      </c>
      <c r="H312" s="20">
        <v>0</v>
      </c>
      <c r="I312" s="21">
        <v>0</v>
      </c>
      <c r="J312" s="21">
        <f>+I312*H312/10</f>
        <v>0</v>
      </c>
      <c r="K312" s="20">
        <v>0</v>
      </c>
      <c r="L312" s="20">
        <v>0</v>
      </c>
      <c r="M312" s="21">
        <v>0</v>
      </c>
      <c r="N312" s="21">
        <f t="shared" ref="N312:N338" si="74">+M312*L312/10</f>
        <v>0</v>
      </c>
      <c r="O312" s="20"/>
      <c r="P312" s="20"/>
      <c r="Q312" s="21">
        <v>0</v>
      </c>
      <c r="R312" s="21">
        <f t="shared" ref="R312:R338" si="75">+Q312*P312/10</f>
        <v>0</v>
      </c>
      <c r="S312" s="20"/>
      <c r="T312" s="20"/>
      <c r="U312" s="21">
        <v>0</v>
      </c>
      <c r="V312" s="21">
        <f t="shared" ref="V312:V338" si="76">+U312*T312/10</f>
        <v>0</v>
      </c>
    </row>
    <row r="313" spans="1:22" ht="14.1" hidden="1" customHeight="1" x14ac:dyDescent="0.3">
      <c r="A313" s="22">
        <v>2</v>
      </c>
      <c r="B313" s="23" t="s">
        <v>14</v>
      </c>
      <c r="C313" s="24">
        <v>0</v>
      </c>
      <c r="D313" s="24">
        <v>0</v>
      </c>
      <c r="E313" s="25">
        <v>0</v>
      </c>
      <c r="F313" s="25">
        <f t="shared" ref="F313:F338" si="77">+E313*D313/10</f>
        <v>0</v>
      </c>
      <c r="G313" s="24">
        <v>0</v>
      </c>
      <c r="H313" s="24">
        <v>0</v>
      </c>
      <c r="I313" s="25">
        <v>0</v>
      </c>
      <c r="J313" s="25">
        <f>+I313*H313/10</f>
        <v>0</v>
      </c>
      <c r="K313" s="24">
        <v>0</v>
      </c>
      <c r="L313" s="24">
        <v>0</v>
      </c>
      <c r="M313" s="25">
        <v>0</v>
      </c>
      <c r="N313" s="25">
        <f t="shared" si="74"/>
        <v>0</v>
      </c>
      <c r="O313" s="24"/>
      <c r="P313" s="24"/>
      <c r="Q313" s="25">
        <v>0</v>
      </c>
      <c r="R313" s="25">
        <f t="shared" si="75"/>
        <v>0</v>
      </c>
      <c r="S313" s="24"/>
      <c r="T313" s="24"/>
      <c r="U313" s="25">
        <v>0</v>
      </c>
      <c r="V313" s="25">
        <f t="shared" si="76"/>
        <v>0</v>
      </c>
    </row>
    <row r="314" spans="1:22" ht="14.1" hidden="1" customHeight="1" x14ac:dyDescent="0.3">
      <c r="A314" s="22">
        <v>3</v>
      </c>
      <c r="B314" s="23" t="s">
        <v>15</v>
      </c>
      <c r="C314" s="24">
        <v>0</v>
      </c>
      <c r="D314" s="24">
        <v>0</v>
      </c>
      <c r="E314" s="25">
        <v>0</v>
      </c>
      <c r="F314" s="25">
        <f t="shared" si="77"/>
        <v>0</v>
      </c>
      <c r="G314" s="24">
        <v>0</v>
      </c>
      <c r="H314" s="24">
        <v>0</v>
      </c>
      <c r="I314" s="25">
        <v>0</v>
      </c>
      <c r="J314" s="25">
        <f t="shared" ref="J314:J338" si="78">+I314*H314/10</f>
        <v>0</v>
      </c>
      <c r="K314" s="24">
        <v>0</v>
      </c>
      <c r="L314" s="24">
        <v>0</v>
      </c>
      <c r="M314" s="25">
        <v>0</v>
      </c>
      <c r="N314" s="25">
        <f t="shared" si="74"/>
        <v>0</v>
      </c>
      <c r="O314" s="24"/>
      <c r="P314" s="24"/>
      <c r="Q314" s="25">
        <v>0</v>
      </c>
      <c r="R314" s="25">
        <f t="shared" si="75"/>
        <v>0</v>
      </c>
      <c r="S314" s="24"/>
      <c r="T314" s="24"/>
      <c r="U314" s="25">
        <v>0</v>
      </c>
      <c r="V314" s="25">
        <f t="shared" si="76"/>
        <v>0</v>
      </c>
    </row>
    <row r="315" spans="1:22" ht="14.1" hidden="1" customHeight="1" x14ac:dyDescent="0.3">
      <c r="A315" s="22">
        <v>4</v>
      </c>
      <c r="B315" s="23" t="s">
        <v>16</v>
      </c>
      <c r="C315" s="24">
        <v>0</v>
      </c>
      <c r="D315" s="24">
        <v>0</v>
      </c>
      <c r="E315" s="25">
        <v>0</v>
      </c>
      <c r="F315" s="25">
        <f t="shared" si="77"/>
        <v>0</v>
      </c>
      <c r="G315" s="24">
        <v>0</v>
      </c>
      <c r="H315" s="24">
        <v>0</v>
      </c>
      <c r="I315" s="25">
        <v>0</v>
      </c>
      <c r="J315" s="25">
        <f t="shared" si="78"/>
        <v>0</v>
      </c>
      <c r="K315" s="24">
        <v>0</v>
      </c>
      <c r="L315" s="24">
        <v>0</v>
      </c>
      <c r="M315" s="25">
        <v>0</v>
      </c>
      <c r="N315" s="25">
        <f t="shared" si="74"/>
        <v>0</v>
      </c>
      <c r="O315" s="24"/>
      <c r="P315" s="24"/>
      <c r="Q315" s="25">
        <v>0</v>
      </c>
      <c r="R315" s="25">
        <f t="shared" si="75"/>
        <v>0</v>
      </c>
      <c r="S315" s="24"/>
      <c r="T315" s="24"/>
      <c r="U315" s="25">
        <v>0</v>
      </c>
      <c r="V315" s="25">
        <f t="shared" si="76"/>
        <v>0</v>
      </c>
    </row>
    <row r="316" spans="1:22" ht="14.1" hidden="1" customHeight="1" x14ac:dyDescent="0.3">
      <c r="A316" s="22">
        <v>5</v>
      </c>
      <c r="B316" s="23" t="s">
        <v>17</v>
      </c>
      <c r="C316" s="24">
        <v>0</v>
      </c>
      <c r="D316" s="24">
        <v>0</v>
      </c>
      <c r="E316" s="25">
        <v>0</v>
      </c>
      <c r="F316" s="25">
        <f t="shared" si="77"/>
        <v>0</v>
      </c>
      <c r="G316" s="24">
        <v>0</v>
      </c>
      <c r="H316" s="24">
        <v>0</v>
      </c>
      <c r="I316" s="25">
        <v>0</v>
      </c>
      <c r="J316" s="25">
        <f t="shared" si="78"/>
        <v>0</v>
      </c>
      <c r="K316" s="24">
        <v>1</v>
      </c>
      <c r="L316" s="24">
        <v>0</v>
      </c>
      <c r="M316" s="25">
        <v>0</v>
      </c>
      <c r="N316" s="25">
        <f t="shared" si="74"/>
        <v>0</v>
      </c>
      <c r="O316" s="24"/>
      <c r="P316" s="24"/>
      <c r="Q316" s="25">
        <v>0</v>
      </c>
      <c r="R316" s="25">
        <f t="shared" si="75"/>
        <v>0</v>
      </c>
      <c r="S316" s="24"/>
      <c r="T316" s="24"/>
      <c r="U316" s="25">
        <v>0</v>
      </c>
      <c r="V316" s="25">
        <f t="shared" si="76"/>
        <v>0</v>
      </c>
    </row>
    <row r="317" spans="1:22" ht="14.1" hidden="1" customHeight="1" x14ac:dyDescent="0.3">
      <c r="A317" s="22">
        <v>6</v>
      </c>
      <c r="B317" s="23" t="s">
        <v>18</v>
      </c>
      <c r="C317" s="24">
        <v>0</v>
      </c>
      <c r="D317" s="24">
        <v>0</v>
      </c>
      <c r="E317" s="25">
        <v>0</v>
      </c>
      <c r="F317" s="25">
        <f t="shared" si="77"/>
        <v>0</v>
      </c>
      <c r="G317" s="24">
        <v>0</v>
      </c>
      <c r="H317" s="24">
        <v>0</v>
      </c>
      <c r="I317" s="25">
        <v>0</v>
      </c>
      <c r="J317" s="25">
        <f t="shared" si="78"/>
        <v>0</v>
      </c>
      <c r="K317" s="24">
        <v>0</v>
      </c>
      <c r="L317" s="24">
        <v>0</v>
      </c>
      <c r="M317" s="25">
        <v>0</v>
      </c>
      <c r="N317" s="25">
        <f t="shared" si="74"/>
        <v>0</v>
      </c>
      <c r="O317" s="24"/>
      <c r="P317" s="24"/>
      <c r="Q317" s="25">
        <v>0</v>
      </c>
      <c r="R317" s="25">
        <f t="shared" si="75"/>
        <v>0</v>
      </c>
      <c r="S317" s="24"/>
      <c r="T317" s="24"/>
      <c r="U317" s="25">
        <v>0</v>
      </c>
      <c r="V317" s="25">
        <f t="shared" si="76"/>
        <v>0</v>
      </c>
    </row>
    <row r="318" spans="1:22" ht="14.1" hidden="1" customHeight="1" x14ac:dyDescent="0.3">
      <c r="A318" s="22">
        <v>7</v>
      </c>
      <c r="B318" s="23" t="s">
        <v>19</v>
      </c>
      <c r="C318" s="24">
        <v>0</v>
      </c>
      <c r="D318" s="24">
        <v>0</v>
      </c>
      <c r="E318" s="25">
        <v>0</v>
      </c>
      <c r="F318" s="25">
        <f t="shared" si="77"/>
        <v>0</v>
      </c>
      <c r="G318" s="24">
        <v>0</v>
      </c>
      <c r="H318" s="24">
        <v>0</v>
      </c>
      <c r="I318" s="25">
        <v>0</v>
      </c>
      <c r="J318" s="25">
        <f t="shared" si="78"/>
        <v>0</v>
      </c>
      <c r="K318" s="24">
        <v>0</v>
      </c>
      <c r="L318" s="24">
        <v>0</v>
      </c>
      <c r="M318" s="25">
        <v>0</v>
      </c>
      <c r="N318" s="25">
        <f t="shared" si="74"/>
        <v>0</v>
      </c>
      <c r="O318" s="24"/>
      <c r="P318" s="24"/>
      <c r="Q318" s="25">
        <v>0</v>
      </c>
      <c r="R318" s="25">
        <f t="shared" si="75"/>
        <v>0</v>
      </c>
      <c r="S318" s="24"/>
      <c r="T318" s="24"/>
      <c r="U318" s="25">
        <v>0</v>
      </c>
      <c r="V318" s="25">
        <f t="shared" si="76"/>
        <v>0</v>
      </c>
    </row>
    <row r="319" spans="1:22" ht="14.1" hidden="1" customHeight="1" x14ac:dyDescent="0.3">
      <c r="A319" s="22">
        <v>8</v>
      </c>
      <c r="B319" s="26" t="s">
        <v>20</v>
      </c>
      <c r="C319" s="24">
        <v>0</v>
      </c>
      <c r="D319" s="24">
        <v>0</v>
      </c>
      <c r="E319" s="25">
        <v>0</v>
      </c>
      <c r="F319" s="25">
        <f t="shared" si="77"/>
        <v>0</v>
      </c>
      <c r="G319" s="24">
        <v>0</v>
      </c>
      <c r="H319" s="24">
        <v>0</v>
      </c>
      <c r="I319" s="25">
        <v>0</v>
      </c>
      <c r="J319" s="25">
        <f t="shared" si="78"/>
        <v>0</v>
      </c>
      <c r="K319" s="24">
        <v>7</v>
      </c>
      <c r="L319" s="24">
        <v>7</v>
      </c>
      <c r="M319" s="25">
        <v>69.849999999999994</v>
      </c>
      <c r="N319" s="25">
        <f t="shared" si="74"/>
        <v>48.894999999999996</v>
      </c>
      <c r="O319" s="24"/>
      <c r="P319" s="24"/>
      <c r="Q319" s="25">
        <v>69.849999999999994</v>
      </c>
      <c r="R319" s="25">
        <f t="shared" si="75"/>
        <v>0</v>
      </c>
      <c r="S319" s="24"/>
      <c r="T319" s="24"/>
      <c r="U319" s="25">
        <v>69.849999999999994</v>
      </c>
      <c r="V319" s="25">
        <f t="shared" si="76"/>
        <v>0</v>
      </c>
    </row>
    <row r="320" spans="1:22" ht="14.1" hidden="1" customHeight="1" x14ac:dyDescent="0.3">
      <c r="A320" s="22">
        <v>9</v>
      </c>
      <c r="B320" s="26" t="s">
        <v>21</v>
      </c>
      <c r="C320" s="24">
        <v>0</v>
      </c>
      <c r="D320" s="24">
        <v>0</v>
      </c>
      <c r="E320" s="25">
        <v>0</v>
      </c>
      <c r="F320" s="25">
        <f t="shared" si="77"/>
        <v>0</v>
      </c>
      <c r="G320" s="24">
        <v>0</v>
      </c>
      <c r="H320" s="24">
        <v>0</v>
      </c>
      <c r="I320" s="25">
        <v>0</v>
      </c>
      <c r="J320" s="25">
        <f t="shared" si="78"/>
        <v>0</v>
      </c>
      <c r="K320" s="24">
        <v>0</v>
      </c>
      <c r="L320" s="24">
        <v>0</v>
      </c>
      <c r="M320" s="25">
        <v>0</v>
      </c>
      <c r="N320" s="25">
        <f t="shared" si="74"/>
        <v>0</v>
      </c>
      <c r="O320" s="24"/>
      <c r="P320" s="24"/>
      <c r="Q320" s="25">
        <v>0</v>
      </c>
      <c r="R320" s="25">
        <f t="shared" si="75"/>
        <v>0</v>
      </c>
      <c r="S320" s="24"/>
      <c r="T320" s="24"/>
      <c r="U320" s="25">
        <v>0</v>
      </c>
      <c r="V320" s="25">
        <f t="shared" si="76"/>
        <v>0</v>
      </c>
    </row>
    <row r="321" spans="1:22" ht="14.1" hidden="1" customHeight="1" x14ac:dyDescent="0.3">
      <c r="A321" s="22">
        <v>10</v>
      </c>
      <c r="B321" s="26" t="s">
        <v>22</v>
      </c>
      <c r="C321" s="24">
        <v>0</v>
      </c>
      <c r="D321" s="24">
        <v>0</v>
      </c>
      <c r="E321" s="25">
        <v>0</v>
      </c>
      <c r="F321" s="25">
        <f t="shared" si="77"/>
        <v>0</v>
      </c>
      <c r="G321" s="24">
        <v>0</v>
      </c>
      <c r="H321" s="24">
        <v>0</v>
      </c>
      <c r="I321" s="25">
        <v>0</v>
      </c>
      <c r="J321" s="25">
        <f t="shared" si="78"/>
        <v>0</v>
      </c>
      <c r="K321" s="24">
        <v>0</v>
      </c>
      <c r="L321" s="24">
        <v>0</v>
      </c>
      <c r="M321" s="25">
        <v>0</v>
      </c>
      <c r="N321" s="25">
        <f t="shared" si="74"/>
        <v>0</v>
      </c>
      <c r="O321" s="24"/>
      <c r="P321" s="24"/>
      <c r="Q321" s="25">
        <v>0</v>
      </c>
      <c r="R321" s="25">
        <f t="shared" si="75"/>
        <v>0</v>
      </c>
      <c r="S321" s="24"/>
      <c r="T321" s="24"/>
      <c r="U321" s="25">
        <v>0</v>
      </c>
      <c r="V321" s="25">
        <f t="shared" si="76"/>
        <v>0</v>
      </c>
    </row>
    <row r="322" spans="1:22" ht="14.1" hidden="1" customHeight="1" x14ac:dyDescent="0.3">
      <c r="A322" s="22">
        <v>11</v>
      </c>
      <c r="B322" s="26" t="s">
        <v>23</v>
      </c>
      <c r="C322" s="24">
        <v>0</v>
      </c>
      <c r="D322" s="24">
        <v>0</v>
      </c>
      <c r="E322" s="25">
        <v>0</v>
      </c>
      <c r="F322" s="25">
        <f t="shared" si="77"/>
        <v>0</v>
      </c>
      <c r="G322" s="24">
        <v>0</v>
      </c>
      <c r="H322" s="24">
        <v>0</v>
      </c>
      <c r="I322" s="25">
        <v>0</v>
      </c>
      <c r="J322" s="25">
        <f t="shared" si="78"/>
        <v>0</v>
      </c>
      <c r="K322" s="24">
        <v>0</v>
      </c>
      <c r="L322" s="24">
        <v>0</v>
      </c>
      <c r="M322" s="25">
        <v>0</v>
      </c>
      <c r="N322" s="25">
        <f t="shared" si="74"/>
        <v>0</v>
      </c>
      <c r="O322" s="24"/>
      <c r="P322" s="24"/>
      <c r="Q322" s="25">
        <v>0</v>
      </c>
      <c r="R322" s="25">
        <f t="shared" si="75"/>
        <v>0</v>
      </c>
      <c r="S322" s="24"/>
      <c r="T322" s="24"/>
      <c r="U322" s="25">
        <v>0</v>
      </c>
      <c r="V322" s="25">
        <f t="shared" si="76"/>
        <v>0</v>
      </c>
    </row>
    <row r="323" spans="1:22" ht="14.1" hidden="1" customHeight="1" x14ac:dyDescent="0.3">
      <c r="A323" s="22">
        <v>12</v>
      </c>
      <c r="B323" s="26" t="s">
        <v>24</v>
      </c>
      <c r="C323" s="24">
        <v>1</v>
      </c>
      <c r="D323" s="24">
        <v>5</v>
      </c>
      <c r="E323" s="25">
        <v>70.25</v>
      </c>
      <c r="F323" s="25">
        <f t="shared" si="77"/>
        <v>35.125</v>
      </c>
      <c r="G323" s="24">
        <v>0</v>
      </c>
      <c r="H323" s="24">
        <v>0</v>
      </c>
      <c r="I323" s="25">
        <v>0</v>
      </c>
      <c r="J323" s="25">
        <f t="shared" si="78"/>
        <v>0</v>
      </c>
      <c r="K323" s="24">
        <v>0</v>
      </c>
      <c r="L323" s="24">
        <v>0</v>
      </c>
      <c r="M323" s="25">
        <v>0</v>
      </c>
      <c r="N323" s="25">
        <f t="shared" si="74"/>
        <v>0</v>
      </c>
      <c r="O323" s="24"/>
      <c r="P323" s="24"/>
      <c r="Q323" s="25">
        <v>0</v>
      </c>
      <c r="R323" s="25">
        <f t="shared" si="75"/>
        <v>0</v>
      </c>
      <c r="S323" s="24"/>
      <c r="T323" s="24"/>
      <c r="U323" s="25">
        <v>0</v>
      </c>
      <c r="V323" s="25">
        <f t="shared" si="76"/>
        <v>0</v>
      </c>
    </row>
    <row r="324" spans="1:22" ht="14.1" hidden="1" customHeight="1" x14ac:dyDescent="0.3">
      <c r="A324" s="22">
        <v>13</v>
      </c>
      <c r="B324" s="26" t="s">
        <v>25</v>
      </c>
      <c r="C324" s="24">
        <v>0</v>
      </c>
      <c r="D324" s="24">
        <v>0</v>
      </c>
      <c r="E324" s="25">
        <v>0</v>
      </c>
      <c r="F324" s="25">
        <f t="shared" si="77"/>
        <v>0</v>
      </c>
      <c r="G324" s="24">
        <v>0</v>
      </c>
      <c r="H324" s="24">
        <v>0</v>
      </c>
      <c r="I324" s="25">
        <v>0</v>
      </c>
      <c r="J324" s="25">
        <f t="shared" si="78"/>
        <v>0</v>
      </c>
      <c r="K324" s="24">
        <v>0</v>
      </c>
      <c r="L324" s="24">
        <v>0</v>
      </c>
      <c r="M324" s="25">
        <v>0</v>
      </c>
      <c r="N324" s="25">
        <f t="shared" si="74"/>
        <v>0</v>
      </c>
      <c r="O324" s="24"/>
      <c r="P324" s="24"/>
      <c r="Q324" s="25">
        <v>0</v>
      </c>
      <c r="R324" s="25">
        <f t="shared" si="75"/>
        <v>0</v>
      </c>
      <c r="S324" s="24"/>
      <c r="T324" s="24"/>
      <c r="U324" s="25">
        <v>0</v>
      </c>
      <c r="V324" s="25">
        <f t="shared" si="76"/>
        <v>0</v>
      </c>
    </row>
    <row r="325" spans="1:22" ht="14.1" hidden="1" customHeight="1" x14ac:dyDescent="0.3">
      <c r="A325" s="22">
        <v>14</v>
      </c>
      <c r="B325" s="26" t="s">
        <v>26</v>
      </c>
      <c r="C325" s="24">
        <v>0</v>
      </c>
      <c r="D325" s="24">
        <v>0</v>
      </c>
      <c r="E325" s="25">
        <v>0</v>
      </c>
      <c r="F325" s="25">
        <f t="shared" si="77"/>
        <v>0</v>
      </c>
      <c r="G325" s="24">
        <v>0</v>
      </c>
      <c r="H325" s="24">
        <v>0</v>
      </c>
      <c r="I325" s="25">
        <v>0</v>
      </c>
      <c r="J325" s="25">
        <f t="shared" si="78"/>
        <v>0</v>
      </c>
      <c r="K325" s="24">
        <v>3</v>
      </c>
      <c r="L325" s="24">
        <v>3</v>
      </c>
      <c r="M325" s="25">
        <v>69.900000000000006</v>
      </c>
      <c r="N325" s="25">
        <f t="shared" si="74"/>
        <v>20.970000000000002</v>
      </c>
      <c r="O325" s="24"/>
      <c r="P325" s="24"/>
      <c r="Q325" s="25">
        <v>69.900000000000006</v>
      </c>
      <c r="R325" s="25">
        <f t="shared" si="75"/>
        <v>0</v>
      </c>
      <c r="S325" s="24"/>
      <c r="T325" s="24"/>
      <c r="U325" s="25">
        <v>69.900000000000006</v>
      </c>
      <c r="V325" s="25">
        <f t="shared" si="76"/>
        <v>0</v>
      </c>
    </row>
    <row r="326" spans="1:22" ht="14.1" hidden="1" customHeight="1" x14ac:dyDescent="0.3">
      <c r="A326" s="22">
        <v>15</v>
      </c>
      <c r="B326" s="26" t="s">
        <v>27</v>
      </c>
      <c r="C326" s="24">
        <v>0</v>
      </c>
      <c r="D326" s="24">
        <v>1</v>
      </c>
      <c r="E326" s="25">
        <v>71.3</v>
      </c>
      <c r="F326" s="25">
        <f t="shared" si="77"/>
        <v>7.13</v>
      </c>
      <c r="G326" s="24">
        <v>0</v>
      </c>
      <c r="H326" s="24">
        <v>0</v>
      </c>
      <c r="I326" s="25">
        <v>0</v>
      </c>
      <c r="J326" s="25">
        <f t="shared" si="78"/>
        <v>0</v>
      </c>
      <c r="K326" s="24">
        <v>0</v>
      </c>
      <c r="L326" s="24">
        <v>0</v>
      </c>
      <c r="M326" s="25">
        <v>0</v>
      </c>
      <c r="N326" s="25">
        <f t="shared" si="74"/>
        <v>0</v>
      </c>
      <c r="O326" s="24"/>
      <c r="P326" s="24"/>
      <c r="Q326" s="25">
        <v>0</v>
      </c>
      <c r="R326" s="25">
        <f t="shared" si="75"/>
        <v>0</v>
      </c>
      <c r="S326" s="24"/>
      <c r="T326" s="24"/>
      <c r="U326" s="25">
        <v>0</v>
      </c>
      <c r="V326" s="25">
        <f t="shared" si="76"/>
        <v>0</v>
      </c>
    </row>
    <row r="327" spans="1:22" ht="14.1" hidden="1" customHeight="1" x14ac:dyDescent="0.3">
      <c r="A327" s="22">
        <v>16</v>
      </c>
      <c r="B327" s="26" t="s">
        <v>28</v>
      </c>
      <c r="C327" s="24">
        <v>0</v>
      </c>
      <c r="D327" s="24">
        <v>17</v>
      </c>
      <c r="E327" s="25">
        <v>71.05</v>
      </c>
      <c r="F327" s="25">
        <f t="shared" si="77"/>
        <v>120.785</v>
      </c>
      <c r="G327" s="24">
        <v>0</v>
      </c>
      <c r="H327" s="24">
        <v>0</v>
      </c>
      <c r="I327" s="25">
        <v>0</v>
      </c>
      <c r="J327" s="25">
        <f t="shared" si="78"/>
        <v>0</v>
      </c>
      <c r="K327" s="24">
        <v>0</v>
      </c>
      <c r="L327" s="24">
        <v>0</v>
      </c>
      <c r="M327" s="25">
        <v>0</v>
      </c>
      <c r="N327" s="25">
        <f t="shared" si="74"/>
        <v>0</v>
      </c>
      <c r="O327" s="24"/>
      <c r="P327" s="24"/>
      <c r="Q327" s="25">
        <v>0</v>
      </c>
      <c r="R327" s="25">
        <f t="shared" si="75"/>
        <v>0</v>
      </c>
      <c r="S327" s="24"/>
      <c r="T327" s="24"/>
      <c r="U327" s="25">
        <v>0</v>
      </c>
      <c r="V327" s="25">
        <f t="shared" si="76"/>
        <v>0</v>
      </c>
    </row>
    <row r="328" spans="1:22" ht="14.1" hidden="1" customHeight="1" x14ac:dyDescent="0.3">
      <c r="A328" s="22">
        <v>17</v>
      </c>
      <c r="B328" s="26" t="s">
        <v>29</v>
      </c>
      <c r="C328" s="24">
        <v>0</v>
      </c>
      <c r="D328" s="24">
        <v>0</v>
      </c>
      <c r="E328" s="25">
        <v>0</v>
      </c>
      <c r="F328" s="25">
        <f t="shared" si="77"/>
        <v>0</v>
      </c>
      <c r="G328" s="24">
        <v>0</v>
      </c>
      <c r="H328" s="24">
        <v>0</v>
      </c>
      <c r="I328" s="25">
        <v>0</v>
      </c>
      <c r="J328" s="25">
        <f t="shared" si="78"/>
        <v>0</v>
      </c>
      <c r="K328" s="24">
        <v>2</v>
      </c>
      <c r="L328" s="24">
        <v>2</v>
      </c>
      <c r="M328" s="25">
        <v>69.55</v>
      </c>
      <c r="N328" s="25">
        <f t="shared" si="74"/>
        <v>13.91</v>
      </c>
      <c r="O328" s="24"/>
      <c r="P328" s="24"/>
      <c r="Q328" s="25">
        <v>69.55</v>
      </c>
      <c r="R328" s="25">
        <f t="shared" si="75"/>
        <v>0</v>
      </c>
      <c r="S328" s="24"/>
      <c r="T328" s="24"/>
      <c r="U328" s="25">
        <v>69.55</v>
      </c>
      <c r="V328" s="25">
        <f t="shared" si="76"/>
        <v>0</v>
      </c>
    </row>
    <row r="329" spans="1:22" ht="14.1" hidden="1" customHeight="1" x14ac:dyDescent="0.3">
      <c r="A329" s="22">
        <v>18</v>
      </c>
      <c r="B329" s="26" t="s">
        <v>30</v>
      </c>
      <c r="C329" s="24">
        <v>0</v>
      </c>
      <c r="D329" s="24">
        <v>0</v>
      </c>
      <c r="E329" s="25">
        <v>0</v>
      </c>
      <c r="F329" s="25">
        <f t="shared" si="77"/>
        <v>0</v>
      </c>
      <c r="G329" s="24">
        <v>0</v>
      </c>
      <c r="H329" s="24">
        <v>0</v>
      </c>
      <c r="I329" s="25">
        <v>0</v>
      </c>
      <c r="J329" s="25">
        <f t="shared" si="78"/>
        <v>0</v>
      </c>
      <c r="K329" s="24">
        <v>0</v>
      </c>
      <c r="L329" s="24">
        <v>0</v>
      </c>
      <c r="M329" s="25">
        <v>0</v>
      </c>
      <c r="N329" s="25">
        <f t="shared" si="74"/>
        <v>0</v>
      </c>
      <c r="O329" s="24"/>
      <c r="P329" s="24"/>
      <c r="Q329" s="25">
        <v>0</v>
      </c>
      <c r="R329" s="25">
        <f t="shared" si="75"/>
        <v>0</v>
      </c>
      <c r="S329" s="24"/>
      <c r="T329" s="24"/>
      <c r="U329" s="25">
        <v>0</v>
      </c>
      <c r="V329" s="25">
        <f t="shared" si="76"/>
        <v>0</v>
      </c>
    </row>
    <row r="330" spans="1:22" ht="14.1" hidden="1" customHeight="1" x14ac:dyDescent="0.3">
      <c r="A330" s="22">
        <v>19</v>
      </c>
      <c r="B330" s="26" t="s">
        <v>31</v>
      </c>
      <c r="C330" s="24">
        <v>0</v>
      </c>
      <c r="D330" s="24">
        <v>0</v>
      </c>
      <c r="E330" s="25">
        <v>0</v>
      </c>
      <c r="F330" s="25">
        <f t="shared" si="77"/>
        <v>0</v>
      </c>
      <c r="G330" s="24">
        <v>0</v>
      </c>
      <c r="H330" s="24">
        <v>0</v>
      </c>
      <c r="I330" s="25">
        <v>0</v>
      </c>
      <c r="J330" s="25">
        <f t="shared" si="78"/>
        <v>0</v>
      </c>
      <c r="K330" s="24">
        <v>0</v>
      </c>
      <c r="L330" s="24">
        <v>0</v>
      </c>
      <c r="M330" s="25">
        <v>0</v>
      </c>
      <c r="N330" s="25">
        <f t="shared" si="74"/>
        <v>0</v>
      </c>
      <c r="O330" s="24"/>
      <c r="P330" s="24"/>
      <c r="Q330" s="25">
        <v>0</v>
      </c>
      <c r="R330" s="25">
        <f t="shared" si="75"/>
        <v>0</v>
      </c>
      <c r="S330" s="24"/>
      <c r="T330" s="24"/>
      <c r="U330" s="25">
        <v>0</v>
      </c>
      <c r="V330" s="25">
        <f t="shared" si="76"/>
        <v>0</v>
      </c>
    </row>
    <row r="331" spans="1:22" ht="14.1" hidden="1" customHeight="1" x14ac:dyDescent="0.3">
      <c r="A331" s="22">
        <v>20</v>
      </c>
      <c r="B331" s="26" t="s">
        <v>32</v>
      </c>
      <c r="C331" s="24">
        <v>0</v>
      </c>
      <c r="D331" s="24">
        <v>0</v>
      </c>
      <c r="E331" s="25">
        <v>0</v>
      </c>
      <c r="F331" s="25">
        <f t="shared" si="77"/>
        <v>0</v>
      </c>
      <c r="G331" s="24">
        <v>0</v>
      </c>
      <c r="H331" s="24">
        <v>0</v>
      </c>
      <c r="I331" s="25">
        <v>0</v>
      </c>
      <c r="J331" s="25">
        <f t="shared" si="78"/>
        <v>0</v>
      </c>
      <c r="K331" s="24">
        <v>0</v>
      </c>
      <c r="L331" s="24">
        <v>0</v>
      </c>
      <c r="M331" s="25">
        <v>0</v>
      </c>
      <c r="N331" s="25">
        <f t="shared" si="74"/>
        <v>0</v>
      </c>
      <c r="O331" s="24"/>
      <c r="P331" s="24"/>
      <c r="Q331" s="25">
        <v>0</v>
      </c>
      <c r="R331" s="25">
        <f t="shared" si="75"/>
        <v>0</v>
      </c>
      <c r="S331" s="24"/>
      <c r="T331" s="24"/>
      <c r="U331" s="25">
        <v>0</v>
      </c>
      <c r="V331" s="25">
        <f t="shared" si="76"/>
        <v>0</v>
      </c>
    </row>
    <row r="332" spans="1:22" ht="14.1" hidden="1" customHeight="1" x14ac:dyDescent="0.3">
      <c r="A332" s="22">
        <v>21</v>
      </c>
      <c r="B332" s="26" t="s">
        <v>33</v>
      </c>
      <c r="C332" s="24">
        <v>0</v>
      </c>
      <c r="D332" s="24">
        <v>0</v>
      </c>
      <c r="E332" s="25">
        <v>0</v>
      </c>
      <c r="F332" s="25">
        <f t="shared" si="77"/>
        <v>0</v>
      </c>
      <c r="G332" s="24">
        <v>0</v>
      </c>
      <c r="H332" s="24">
        <v>0</v>
      </c>
      <c r="I332" s="25">
        <v>0</v>
      </c>
      <c r="J332" s="25">
        <f t="shared" si="78"/>
        <v>0</v>
      </c>
      <c r="K332" s="24">
        <v>0</v>
      </c>
      <c r="L332" s="24">
        <v>0</v>
      </c>
      <c r="M332" s="25">
        <v>0</v>
      </c>
      <c r="N332" s="25">
        <f t="shared" si="74"/>
        <v>0</v>
      </c>
      <c r="O332" s="24"/>
      <c r="P332" s="24"/>
      <c r="Q332" s="25">
        <v>0</v>
      </c>
      <c r="R332" s="25">
        <f t="shared" si="75"/>
        <v>0</v>
      </c>
      <c r="S332" s="24"/>
      <c r="T332" s="24"/>
      <c r="U332" s="25">
        <v>0</v>
      </c>
      <c r="V332" s="25">
        <f t="shared" si="76"/>
        <v>0</v>
      </c>
    </row>
    <row r="333" spans="1:22" ht="14.1" hidden="1" customHeight="1" x14ac:dyDescent="0.3">
      <c r="A333" s="22">
        <v>22</v>
      </c>
      <c r="B333" s="26" t="s">
        <v>34</v>
      </c>
      <c r="C333" s="24">
        <v>0</v>
      </c>
      <c r="D333" s="24">
        <v>0</v>
      </c>
      <c r="E333" s="25">
        <v>0</v>
      </c>
      <c r="F333" s="25">
        <f t="shared" si="77"/>
        <v>0</v>
      </c>
      <c r="G333" s="24">
        <v>0</v>
      </c>
      <c r="H333" s="24">
        <v>0</v>
      </c>
      <c r="I333" s="25">
        <v>0</v>
      </c>
      <c r="J333" s="25">
        <f t="shared" si="78"/>
        <v>0</v>
      </c>
      <c r="K333" s="24">
        <v>0</v>
      </c>
      <c r="L333" s="24">
        <v>0</v>
      </c>
      <c r="M333" s="25">
        <v>0</v>
      </c>
      <c r="N333" s="25">
        <f t="shared" si="74"/>
        <v>0</v>
      </c>
      <c r="O333" s="24"/>
      <c r="P333" s="24"/>
      <c r="Q333" s="25">
        <v>0</v>
      </c>
      <c r="R333" s="25">
        <f t="shared" si="75"/>
        <v>0</v>
      </c>
      <c r="S333" s="24"/>
      <c r="T333" s="24"/>
      <c r="U333" s="25">
        <v>0</v>
      </c>
      <c r="V333" s="25">
        <f t="shared" si="76"/>
        <v>0</v>
      </c>
    </row>
    <row r="334" spans="1:22" ht="14.1" hidden="1" customHeight="1" x14ac:dyDescent="0.3">
      <c r="A334" s="22">
        <v>23</v>
      </c>
      <c r="B334" s="26" t="s">
        <v>35</v>
      </c>
      <c r="C334" s="24">
        <v>0</v>
      </c>
      <c r="D334" s="24">
        <v>0</v>
      </c>
      <c r="E334" s="25">
        <v>0</v>
      </c>
      <c r="F334" s="25">
        <f t="shared" si="77"/>
        <v>0</v>
      </c>
      <c r="G334" s="24">
        <v>0</v>
      </c>
      <c r="H334" s="24">
        <v>0</v>
      </c>
      <c r="I334" s="25">
        <v>0</v>
      </c>
      <c r="J334" s="25">
        <f t="shared" si="78"/>
        <v>0</v>
      </c>
      <c r="K334" s="24">
        <v>0</v>
      </c>
      <c r="L334" s="24">
        <v>0</v>
      </c>
      <c r="M334" s="25">
        <v>0</v>
      </c>
      <c r="N334" s="25">
        <f t="shared" si="74"/>
        <v>0</v>
      </c>
      <c r="O334" s="24"/>
      <c r="P334" s="24"/>
      <c r="Q334" s="25">
        <v>0</v>
      </c>
      <c r="R334" s="25">
        <f t="shared" si="75"/>
        <v>0</v>
      </c>
      <c r="S334" s="24"/>
      <c r="T334" s="24"/>
      <c r="U334" s="25">
        <v>0</v>
      </c>
      <c r="V334" s="25">
        <f t="shared" si="76"/>
        <v>0</v>
      </c>
    </row>
    <row r="335" spans="1:22" ht="14.1" hidden="1" customHeight="1" x14ac:dyDescent="0.3">
      <c r="A335" s="22">
        <v>24</v>
      </c>
      <c r="B335" s="26" t="s">
        <v>36</v>
      </c>
      <c r="C335" s="24">
        <v>0</v>
      </c>
      <c r="D335" s="24">
        <v>0</v>
      </c>
      <c r="E335" s="25">
        <v>0</v>
      </c>
      <c r="F335" s="25">
        <f t="shared" si="77"/>
        <v>0</v>
      </c>
      <c r="G335" s="24">
        <v>0</v>
      </c>
      <c r="H335" s="24">
        <v>0</v>
      </c>
      <c r="I335" s="25">
        <v>0</v>
      </c>
      <c r="J335" s="25">
        <f t="shared" si="78"/>
        <v>0</v>
      </c>
      <c r="K335" s="24">
        <v>0</v>
      </c>
      <c r="L335" s="24">
        <v>0</v>
      </c>
      <c r="M335" s="25">
        <v>0</v>
      </c>
      <c r="N335" s="25">
        <f t="shared" si="74"/>
        <v>0</v>
      </c>
      <c r="O335" s="24"/>
      <c r="P335" s="24"/>
      <c r="Q335" s="25">
        <v>0</v>
      </c>
      <c r="R335" s="25">
        <f t="shared" si="75"/>
        <v>0</v>
      </c>
      <c r="S335" s="24"/>
      <c r="T335" s="24"/>
      <c r="U335" s="25">
        <v>0</v>
      </c>
      <c r="V335" s="25">
        <f t="shared" si="76"/>
        <v>0</v>
      </c>
    </row>
    <row r="336" spans="1:22" ht="14.1" hidden="1" customHeight="1" x14ac:dyDescent="0.3">
      <c r="A336" s="22">
        <v>25</v>
      </c>
      <c r="B336" s="26" t="s">
        <v>37</v>
      </c>
      <c r="C336" s="24">
        <v>0</v>
      </c>
      <c r="D336" s="24">
        <v>0</v>
      </c>
      <c r="E336" s="25">
        <v>0</v>
      </c>
      <c r="F336" s="25">
        <f t="shared" si="77"/>
        <v>0</v>
      </c>
      <c r="G336" s="24">
        <v>0</v>
      </c>
      <c r="H336" s="24">
        <v>0</v>
      </c>
      <c r="I336" s="25">
        <v>0</v>
      </c>
      <c r="J336" s="25">
        <f t="shared" si="78"/>
        <v>0</v>
      </c>
      <c r="K336" s="24">
        <v>0</v>
      </c>
      <c r="L336" s="24">
        <v>0</v>
      </c>
      <c r="M336" s="25">
        <v>0</v>
      </c>
      <c r="N336" s="25">
        <f t="shared" si="74"/>
        <v>0</v>
      </c>
      <c r="O336" s="24"/>
      <c r="P336" s="24"/>
      <c r="Q336" s="25">
        <v>0</v>
      </c>
      <c r="R336" s="25">
        <f t="shared" si="75"/>
        <v>0</v>
      </c>
      <c r="S336" s="24"/>
      <c r="T336" s="24"/>
      <c r="U336" s="25">
        <v>0</v>
      </c>
      <c r="V336" s="25">
        <f t="shared" si="76"/>
        <v>0</v>
      </c>
    </row>
    <row r="337" spans="1:22" ht="14.1" hidden="1" customHeight="1" x14ac:dyDescent="0.3">
      <c r="A337" s="22">
        <v>26</v>
      </c>
      <c r="B337" s="26" t="s">
        <v>38</v>
      </c>
      <c r="C337" s="24">
        <v>0</v>
      </c>
      <c r="D337" s="24">
        <v>0</v>
      </c>
      <c r="E337" s="25">
        <v>0</v>
      </c>
      <c r="F337" s="25">
        <f t="shared" si="77"/>
        <v>0</v>
      </c>
      <c r="G337" s="24">
        <v>0</v>
      </c>
      <c r="H337" s="24">
        <v>0</v>
      </c>
      <c r="I337" s="25">
        <v>0</v>
      </c>
      <c r="J337" s="25">
        <f t="shared" si="78"/>
        <v>0</v>
      </c>
      <c r="K337" s="24">
        <v>0</v>
      </c>
      <c r="L337" s="24">
        <v>0</v>
      </c>
      <c r="M337" s="25">
        <v>0</v>
      </c>
      <c r="N337" s="25">
        <f t="shared" si="74"/>
        <v>0</v>
      </c>
      <c r="O337" s="24"/>
      <c r="P337" s="24"/>
      <c r="Q337" s="25">
        <v>0</v>
      </c>
      <c r="R337" s="25">
        <f t="shared" si="75"/>
        <v>0</v>
      </c>
      <c r="S337" s="24"/>
      <c r="T337" s="24"/>
      <c r="U337" s="25">
        <v>0</v>
      </c>
      <c r="V337" s="25">
        <f t="shared" si="76"/>
        <v>0</v>
      </c>
    </row>
    <row r="338" spans="1:22" ht="14.1" hidden="1" customHeight="1" x14ac:dyDescent="0.3">
      <c r="A338" s="27">
        <v>27</v>
      </c>
      <c r="B338" s="28" t="s">
        <v>39</v>
      </c>
      <c r="C338" s="29">
        <v>0</v>
      </c>
      <c r="D338" s="29">
        <v>0</v>
      </c>
      <c r="E338" s="30">
        <v>0</v>
      </c>
      <c r="F338" s="25">
        <f t="shared" si="77"/>
        <v>0</v>
      </c>
      <c r="G338" s="29">
        <v>0</v>
      </c>
      <c r="H338" s="29">
        <v>0</v>
      </c>
      <c r="I338" s="30">
        <v>0</v>
      </c>
      <c r="J338" s="25">
        <f t="shared" si="78"/>
        <v>0</v>
      </c>
      <c r="K338" s="24">
        <v>0</v>
      </c>
      <c r="L338" s="24">
        <v>0</v>
      </c>
      <c r="M338" s="30">
        <v>0</v>
      </c>
      <c r="N338" s="25">
        <f t="shared" si="74"/>
        <v>0</v>
      </c>
      <c r="O338" s="24"/>
      <c r="P338" s="24"/>
      <c r="Q338" s="30">
        <v>0</v>
      </c>
      <c r="R338" s="25">
        <f t="shared" si="75"/>
        <v>0</v>
      </c>
      <c r="S338" s="24"/>
      <c r="T338" s="24"/>
      <c r="U338" s="30">
        <v>0</v>
      </c>
      <c r="V338" s="25">
        <f t="shared" si="76"/>
        <v>0</v>
      </c>
    </row>
    <row r="339" spans="1:22" ht="14.1" hidden="1" customHeight="1" x14ac:dyDescent="0.3">
      <c r="A339" s="119" t="s">
        <v>40</v>
      </c>
      <c r="B339" s="120"/>
      <c r="C339" s="54">
        <f>SUM(C312:C338)</f>
        <v>1</v>
      </c>
      <c r="D339" s="54">
        <f>SUM(D312:D338)</f>
        <v>23</v>
      </c>
      <c r="E339" s="55">
        <f>+F339/D339*10</f>
        <v>70.886956521739123</v>
      </c>
      <c r="F339" s="55">
        <f>SUM(F312:F338)</f>
        <v>163.04</v>
      </c>
      <c r="G339" s="54">
        <f>SUM(G312:G338)</f>
        <v>0</v>
      </c>
      <c r="H339" s="54">
        <f>SUM(H312:H338)</f>
        <v>0</v>
      </c>
      <c r="I339" s="56" t="e">
        <f>+J339/H339*10</f>
        <v>#DIV/0!</v>
      </c>
      <c r="J339" s="55">
        <f>SUM(J312:J338)</f>
        <v>0</v>
      </c>
      <c r="K339" s="54">
        <f>SUM(K312:K338)</f>
        <v>13</v>
      </c>
      <c r="L339" s="54">
        <f>SUM(L312:L338)</f>
        <v>12</v>
      </c>
      <c r="M339" s="56">
        <f>+N339/L339*10</f>
        <v>69.8125</v>
      </c>
      <c r="N339" s="55">
        <f>SUM(N312:N338)</f>
        <v>83.774999999999991</v>
      </c>
      <c r="O339" s="54">
        <f>SUM(O312:O338)</f>
        <v>0</v>
      </c>
      <c r="P339" s="54">
        <f>SUM(P312:P338)</f>
        <v>0</v>
      </c>
      <c r="Q339" s="56" t="e">
        <f>+R339/P339*10</f>
        <v>#DIV/0!</v>
      </c>
      <c r="R339" s="55">
        <f>SUM(R312:R338)</f>
        <v>0</v>
      </c>
      <c r="S339" s="54">
        <f>SUM(S312:S338)</f>
        <v>0</v>
      </c>
      <c r="T339" s="54">
        <f>SUM(T312:T338)</f>
        <v>0</v>
      </c>
      <c r="U339" s="56" t="e">
        <f>+V339/T339*10</f>
        <v>#DIV/0!</v>
      </c>
      <c r="V339" s="55">
        <f>SUM(V312:V338)</f>
        <v>0</v>
      </c>
    </row>
    <row r="340" spans="1:22" hidden="1" x14ac:dyDescent="0.3"/>
    <row r="341" spans="1:22" hidden="1" x14ac:dyDescent="0.3">
      <c r="A341" s="5" t="s">
        <v>43</v>
      </c>
      <c r="B341" s="35" t="s">
        <v>44</v>
      </c>
    </row>
  </sheetData>
  <mergeCells count="72">
    <mergeCell ref="O309:R309"/>
    <mergeCell ref="S309:V309"/>
    <mergeCell ref="A339:B339"/>
    <mergeCell ref="A302:B302"/>
    <mergeCell ref="A309:A311"/>
    <mergeCell ref="B309:B311"/>
    <mergeCell ref="C309:F309"/>
    <mergeCell ref="G309:J309"/>
    <mergeCell ref="K309:N309"/>
    <mergeCell ref="O234:R234"/>
    <mergeCell ref="S234:V234"/>
    <mergeCell ref="A264:B264"/>
    <mergeCell ref="A272:A274"/>
    <mergeCell ref="B272:B274"/>
    <mergeCell ref="C272:F272"/>
    <mergeCell ref="G272:J272"/>
    <mergeCell ref="K272:N272"/>
    <mergeCell ref="O272:R272"/>
    <mergeCell ref="S272:V272"/>
    <mergeCell ref="K234:N234"/>
    <mergeCell ref="A227:B227"/>
    <mergeCell ref="A234:A236"/>
    <mergeCell ref="B234:B236"/>
    <mergeCell ref="C234:F234"/>
    <mergeCell ref="G234:J234"/>
    <mergeCell ref="O159:R159"/>
    <mergeCell ref="S159:V159"/>
    <mergeCell ref="A189:B189"/>
    <mergeCell ref="A197:A199"/>
    <mergeCell ref="B197:B199"/>
    <mergeCell ref="C197:F197"/>
    <mergeCell ref="G197:J197"/>
    <mergeCell ref="K197:N197"/>
    <mergeCell ref="O197:R197"/>
    <mergeCell ref="S197:V197"/>
    <mergeCell ref="K159:N159"/>
    <mergeCell ref="A151:B151"/>
    <mergeCell ref="A159:A161"/>
    <mergeCell ref="B159:B161"/>
    <mergeCell ref="C159:F159"/>
    <mergeCell ref="G159:J159"/>
    <mergeCell ref="O83:R83"/>
    <mergeCell ref="S83:V83"/>
    <mergeCell ref="A113:B113"/>
    <mergeCell ref="A121:A123"/>
    <mergeCell ref="B121:B123"/>
    <mergeCell ref="C121:F121"/>
    <mergeCell ref="G121:J121"/>
    <mergeCell ref="K121:N121"/>
    <mergeCell ref="O121:R121"/>
    <mergeCell ref="S121:V121"/>
    <mergeCell ref="K83:N83"/>
    <mergeCell ref="A74:B74"/>
    <mergeCell ref="A83:A85"/>
    <mergeCell ref="B83:B85"/>
    <mergeCell ref="C83:F83"/>
    <mergeCell ref="G83:J83"/>
    <mergeCell ref="S5:V5"/>
    <mergeCell ref="A35:B35"/>
    <mergeCell ref="A44:A46"/>
    <mergeCell ref="B44:B46"/>
    <mergeCell ref="C44:F44"/>
    <mergeCell ref="G44:J44"/>
    <mergeCell ref="K44:N44"/>
    <mergeCell ref="O44:R44"/>
    <mergeCell ref="S44:V44"/>
    <mergeCell ref="A5:A7"/>
    <mergeCell ref="B5:B7"/>
    <mergeCell ref="C5:F5"/>
    <mergeCell ref="G5:J5"/>
    <mergeCell ref="K5:N5"/>
    <mergeCell ref="O5:R5"/>
  </mergeCells>
  <printOptions horizontalCentered="1"/>
  <pageMargins left="0.19685039370078741" right="0.19685039370078741" top="0.74803149606299213" bottom="0.74803149606299213" header="0.31496062992125984" footer="0.31496062992125984"/>
  <pageSetup paperSize="256" scale="95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view="pageBreakPreview" zoomScale="85" zoomScaleNormal="100" zoomScaleSheetLayoutView="85" workbookViewId="0">
      <selection activeCell="Q11" sqref="Q11"/>
    </sheetView>
  </sheetViews>
  <sheetFormatPr defaultColWidth="9.109375" defaultRowHeight="15.6" x14ac:dyDescent="0.3"/>
  <cols>
    <col min="1" max="1" width="7.88671875" style="65" customWidth="1"/>
    <col min="2" max="2" width="26.88671875" style="64" customWidth="1"/>
    <col min="3" max="7" width="28.5546875" style="64" hidden="1" customWidth="1"/>
    <col min="8" max="8" width="22.44140625" style="64" customWidth="1"/>
    <col min="9" max="9" width="4.33203125" style="64" bestFit="1" customWidth="1"/>
    <col min="10" max="10" width="25.77734375" style="64" customWidth="1"/>
    <col min="11" max="11" width="22.44140625" style="64" customWidth="1"/>
    <col min="12" max="16384" width="9.109375" style="64"/>
  </cols>
  <sheetData>
    <row r="1" spans="1:11" s="61" customFormat="1" ht="18" x14ac:dyDescent="0.35">
      <c r="A1" s="63" t="s">
        <v>56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s="61" customFormat="1" ht="18" x14ac:dyDescent="0.35">
      <c r="A2" s="63" t="s">
        <v>57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s="61" customFormat="1" ht="18" x14ac:dyDescent="0.35">
      <c r="A3" s="63" t="s">
        <v>58</v>
      </c>
      <c r="B3" s="62"/>
      <c r="C3" s="62"/>
      <c r="D3" s="62"/>
      <c r="E3" s="62"/>
      <c r="F3" s="62"/>
      <c r="G3" s="62"/>
      <c r="H3" s="62"/>
      <c r="I3" s="62"/>
      <c r="J3" s="62"/>
      <c r="K3" s="62"/>
    </row>
    <row r="4" spans="1:11" ht="16.2" thickBot="1" x14ac:dyDescent="0.35"/>
    <row r="5" spans="1:11" s="66" customFormat="1" ht="43.5" customHeight="1" thickTop="1" x14ac:dyDescent="0.3">
      <c r="A5" s="104" t="s">
        <v>59</v>
      </c>
      <c r="B5" s="105" t="s">
        <v>60</v>
      </c>
      <c r="C5" s="105" t="s">
        <v>72</v>
      </c>
      <c r="D5" s="105" t="s">
        <v>73</v>
      </c>
      <c r="E5" s="105" t="s">
        <v>71</v>
      </c>
      <c r="F5" s="105" t="s">
        <v>70</v>
      </c>
      <c r="G5" s="105" t="s">
        <v>74</v>
      </c>
      <c r="H5" s="121" t="s">
        <v>90</v>
      </c>
      <c r="I5" s="121"/>
      <c r="J5" s="105" t="s">
        <v>78</v>
      </c>
      <c r="K5" s="106" t="s">
        <v>89</v>
      </c>
    </row>
    <row r="6" spans="1:11" ht="33" customHeight="1" x14ac:dyDescent="0.35">
      <c r="A6" s="75">
        <v>1</v>
      </c>
      <c r="B6" s="76" t="s">
        <v>61</v>
      </c>
      <c r="C6" s="77">
        <v>33711.699999999997</v>
      </c>
      <c r="D6" s="78">
        <v>58.986186946964992</v>
      </c>
      <c r="E6" s="79">
        <v>1.5580000000000001</v>
      </c>
      <c r="F6" s="80">
        <v>1134129</v>
      </c>
      <c r="G6" s="78">
        <f>+C6*D6/10</f>
        <v>198852.46384999997</v>
      </c>
      <c r="H6" s="81">
        <f>+G6*64.02%</f>
        <v>127305.34735676998</v>
      </c>
      <c r="I6" s="82" t="s">
        <v>75</v>
      </c>
      <c r="J6" s="78">
        <f>+E6*52*F6/1000</f>
        <v>91882.595064000008</v>
      </c>
      <c r="K6" s="83">
        <f>+H6-J6</f>
        <v>35422.752292769976</v>
      </c>
    </row>
    <row r="7" spans="1:11" ht="33" customHeight="1" x14ac:dyDescent="0.35">
      <c r="A7" s="84">
        <v>2</v>
      </c>
      <c r="B7" s="85" t="s">
        <v>62</v>
      </c>
      <c r="C7" s="86">
        <v>121869</v>
      </c>
      <c r="D7" s="87">
        <v>31.024459542623642</v>
      </c>
      <c r="E7" s="87">
        <v>0.42099999999999999</v>
      </c>
      <c r="F7" s="88">
        <v>1134129</v>
      </c>
      <c r="G7" s="87">
        <f t="shared" ref="G7:G10" si="0">+C7*D7/10</f>
        <v>378091.98600000009</v>
      </c>
      <c r="H7" s="89">
        <f>+G7*93%</f>
        <v>351625.5469800001</v>
      </c>
      <c r="I7" s="90" t="s">
        <v>76</v>
      </c>
      <c r="J7" s="87">
        <f t="shared" ref="J7:J10" si="1">+E7*52*F7/1000</f>
        <v>24828.352068</v>
      </c>
      <c r="K7" s="91">
        <f t="shared" ref="K7:K10" si="2">+H7-J7</f>
        <v>326797.19491200009</v>
      </c>
    </row>
    <row r="8" spans="1:11" ht="33" customHeight="1" x14ac:dyDescent="0.35">
      <c r="A8" s="84">
        <v>3</v>
      </c>
      <c r="B8" s="85" t="s">
        <v>63</v>
      </c>
      <c r="C8" s="86">
        <v>60</v>
      </c>
      <c r="D8" s="87">
        <v>13.913000000000002</v>
      </c>
      <c r="E8" s="92">
        <v>1.6298843156708505E-4</v>
      </c>
      <c r="F8" s="88">
        <v>1134129</v>
      </c>
      <c r="G8" s="87">
        <f t="shared" si="0"/>
        <v>83.478000000000009</v>
      </c>
      <c r="H8" s="89">
        <f>+G8</f>
        <v>83.478000000000009</v>
      </c>
      <c r="I8" s="90" t="s">
        <v>77</v>
      </c>
      <c r="J8" s="87">
        <f t="shared" si="1"/>
        <v>9.6121951590468235</v>
      </c>
      <c r="K8" s="91">
        <f t="shared" si="2"/>
        <v>73.865804840953189</v>
      </c>
    </row>
    <row r="9" spans="1:11" ht="33" customHeight="1" x14ac:dyDescent="0.35">
      <c r="A9" s="84">
        <v>4</v>
      </c>
      <c r="B9" s="85" t="s">
        <v>64</v>
      </c>
      <c r="C9" s="86">
        <v>7386</v>
      </c>
      <c r="D9" s="87">
        <v>14.896261846737067</v>
      </c>
      <c r="E9" s="87">
        <v>5.1999999999999998E-2</v>
      </c>
      <c r="F9" s="88">
        <v>1134129</v>
      </c>
      <c r="G9" s="87">
        <f t="shared" si="0"/>
        <v>11002.378999999997</v>
      </c>
      <c r="H9" s="89">
        <f t="shared" ref="H9:H10" si="3">+G9</f>
        <v>11002.378999999997</v>
      </c>
      <c r="I9" s="90" t="s">
        <v>77</v>
      </c>
      <c r="J9" s="87">
        <f t="shared" si="1"/>
        <v>3066.6848159999995</v>
      </c>
      <c r="K9" s="91">
        <f t="shared" si="2"/>
        <v>7935.6941839999981</v>
      </c>
    </row>
    <row r="10" spans="1:11" ht="33" customHeight="1" x14ac:dyDescent="0.35">
      <c r="A10" s="84">
        <v>5</v>
      </c>
      <c r="B10" s="85" t="s">
        <v>65</v>
      </c>
      <c r="C10" s="86">
        <v>14256</v>
      </c>
      <c r="D10" s="87">
        <v>14.182765253928167</v>
      </c>
      <c r="E10" s="93">
        <v>4.0000000000000001E-3</v>
      </c>
      <c r="F10" s="88">
        <v>1134129</v>
      </c>
      <c r="G10" s="87">
        <f t="shared" si="0"/>
        <v>20218.950145999996</v>
      </c>
      <c r="H10" s="89">
        <f t="shared" si="3"/>
        <v>20218.950145999996</v>
      </c>
      <c r="I10" s="90" t="s">
        <v>77</v>
      </c>
      <c r="J10" s="87">
        <f t="shared" si="1"/>
        <v>235.89883200000003</v>
      </c>
      <c r="K10" s="91">
        <f t="shared" si="2"/>
        <v>19983.051313999997</v>
      </c>
    </row>
    <row r="11" spans="1:11" ht="33" customHeight="1" x14ac:dyDescent="0.35">
      <c r="A11" s="84">
        <v>6</v>
      </c>
      <c r="B11" s="85" t="s">
        <v>66</v>
      </c>
      <c r="C11" s="86"/>
      <c r="D11" s="87"/>
      <c r="E11" s="87"/>
      <c r="F11" s="88">
        <v>1134129</v>
      </c>
      <c r="G11" s="87"/>
      <c r="H11" s="94"/>
      <c r="I11" s="90"/>
      <c r="J11" s="88"/>
      <c r="K11" s="95"/>
    </row>
    <row r="12" spans="1:11" ht="33" customHeight="1" x14ac:dyDescent="0.35">
      <c r="A12" s="84">
        <v>7</v>
      </c>
      <c r="B12" s="85" t="s">
        <v>67</v>
      </c>
      <c r="C12" s="86"/>
      <c r="D12" s="87"/>
      <c r="E12" s="87"/>
      <c r="F12" s="88">
        <v>1134129</v>
      </c>
      <c r="G12" s="87"/>
      <c r="H12" s="94"/>
      <c r="I12" s="90"/>
      <c r="J12" s="88"/>
      <c r="K12" s="95"/>
    </row>
    <row r="13" spans="1:11" ht="33" customHeight="1" x14ac:dyDescent="0.35">
      <c r="A13" s="84">
        <v>8</v>
      </c>
      <c r="B13" s="85" t="s">
        <v>68</v>
      </c>
      <c r="C13" s="86"/>
      <c r="D13" s="87"/>
      <c r="E13" s="87"/>
      <c r="F13" s="88">
        <v>1134129</v>
      </c>
      <c r="G13" s="87"/>
      <c r="H13" s="94"/>
      <c r="I13" s="90"/>
      <c r="J13" s="88"/>
      <c r="K13" s="95"/>
    </row>
    <row r="14" spans="1:11" ht="33" customHeight="1" thickBot="1" x14ac:dyDescent="0.4">
      <c r="A14" s="96">
        <v>9</v>
      </c>
      <c r="B14" s="97" t="s">
        <v>69</v>
      </c>
      <c r="C14" s="98"/>
      <c r="D14" s="99"/>
      <c r="E14" s="99"/>
      <c r="F14" s="100">
        <v>1134129</v>
      </c>
      <c r="G14" s="99"/>
      <c r="H14" s="101"/>
      <c r="I14" s="102"/>
      <c r="J14" s="100"/>
      <c r="K14" s="103"/>
    </row>
    <row r="15" spans="1:11" ht="16.2" thickTop="1" x14ac:dyDescent="0.3">
      <c r="A15" s="73" t="s">
        <v>84</v>
      </c>
      <c r="B15" s="74" t="s">
        <v>85</v>
      </c>
    </row>
    <row r="16" spans="1:11" x14ac:dyDescent="0.3">
      <c r="A16" s="73"/>
      <c r="B16" s="74" t="s">
        <v>86</v>
      </c>
    </row>
    <row r="17" spans="1:12" x14ac:dyDescent="0.3">
      <c r="A17" s="73"/>
      <c r="B17" s="74" t="s">
        <v>87</v>
      </c>
    </row>
    <row r="18" spans="1:12" x14ac:dyDescent="0.3">
      <c r="A18" s="73"/>
      <c r="B18" s="74" t="s">
        <v>88</v>
      </c>
      <c r="J18" s="67" t="s">
        <v>79</v>
      </c>
      <c r="K18" s="68"/>
      <c r="L18" s="70"/>
    </row>
    <row r="19" spans="1:12" x14ac:dyDescent="0.3">
      <c r="J19" s="67" t="s">
        <v>80</v>
      </c>
      <c r="K19" s="67"/>
      <c r="L19" s="70"/>
    </row>
    <row r="20" spans="1:12" x14ac:dyDescent="0.3">
      <c r="J20" s="67" t="s">
        <v>81</v>
      </c>
      <c r="K20" s="67"/>
      <c r="L20" s="70"/>
    </row>
    <row r="21" spans="1:12" x14ac:dyDescent="0.3">
      <c r="J21" s="72"/>
      <c r="K21" s="72"/>
      <c r="L21" s="71"/>
    </row>
    <row r="22" spans="1:12" x14ac:dyDescent="0.3">
      <c r="J22" s="72"/>
      <c r="K22" s="72"/>
      <c r="L22" s="71"/>
    </row>
    <row r="23" spans="1:12" x14ac:dyDescent="0.3">
      <c r="J23" s="72"/>
      <c r="K23" s="72"/>
      <c r="L23" s="71"/>
    </row>
    <row r="24" spans="1:12" x14ac:dyDescent="0.3">
      <c r="J24" s="69" t="s">
        <v>82</v>
      </c>
      <c r="K24" s="67"/>
      <c r="L24" s="70"/>
    </row>
    <row r="25" spans="1:12" x14ac:dyDescent="0.3">
      <c r="J25" s="67" t="s">
        <v>83</v>
      </c>
      <c r="K25" s="67"/>
      <c r="L25" s="70"/>
    </row>
  </sheetData>
  <mergeCells count="1">
    <mergeCell ref="H5:I5"/>
  </mergeCells>
  <pageMargins left="0.70866141732283472" right="0.70866141732283472" top="0.74803149606299213" bottom="0.74803149606299213" header="0.31496062992125984" footer="0.31496062992125984"/>
  <pageSetup paperSize="256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Q116"/>
  <sheetViews>
    <sheetView view="pageBreakPreview" zoomScaleSheetLayoutView="100" workbookViewId="0">
      <selection activeCell="U16" sqref="U16"/>
    </sheetView>
  </sheetViews>
  <sheetFormatPr defaultColWidth="9.109375" defaultRowHeight="10.199999999999999" x14ac:dyDescent="0.3"/>
  <cols>
    <col min="1" max="1" width="4.44140625" style="5" customWidth="1"/>
    <col min="2" max="2" width="16.44140625" style="35" customWidth="1"/>
    <col min="3" max="4" width="10.109375" style="36" customWidth="1"/>
    <col min="5" max="5" width="10.109375" style="38" customWidth="1"/>
    <col min="6" max="6" width="10.109375" style="37" customWidth="1"/>
    <col min="7" max="8" width="10.109375" style="36" customWidth="1"/>
    <col min="9" max="9" width="10.109375" style="38" customWidth="1"/>
    <col min="10" max="10" width="10.109375" style="37" customWidth="1"/>
    <col min="11" max="12" width="10.109375" style="36" customWidth="1"/>
    <col min="13" max="13" width="10.109375" style="38" customWidth="1"/>
    <col min="14" max="14" width="10.109375" style="37" customWidth="1"/>
    <col min="15" max="16384" width="9.109375" style="5"/>
  </cols>
  <sheetData>
    <row r="1" spans="1:17" x14ac:dyDescent="0.3">
      <c r="A1" s="1" t="s">
        <v>92</v>
      </c>
      <c r="B1" s="2"/>
      <c r="C1" s="3"/>
      <c r="D1" s="3"/>
      <c r="E1" s="1"/>
      <c r="F1" s="4"/>
      <c r="G1" s="3"/>
      <c r="H1" s="3"/>
      <c r="I1" s="1"/>
      <c r="J1" s="4"/>
      <c r="K1" s="3"/>
      <c r="L1" s="3"/>
      <c r="M1" s="1"/>
      <c r="N1" s="4"/>
    </row>
    <row r="2" spans="1:17" x14ac:dyDescent="0.3">
      <c r="A2" s="1" t="s">
        <v>91</v>
      </c>
      <c r="B2" s="2"/>
      <c r="C2" s="3"/>
      <c r="D2" s="3"/>
      <c r="E2" s="1"/>
      <c r="F2" s="4"/>
      <c r="G2" s="3"/>
      <c r="H2" s="3"/>
      <c r="I2" s="1"/>
      <c r="J2" s="4"/>
      <c r="K2" s="3"/>
      <c r="L2" s="3"/>
      <c r="M2" s="1"/>
      <c r="N2" s="4"/>
    </row>
    <row r="3" spans="1:17" x14ac:dyDescent="0.3">
      <c r="A3" s="1"/>
      <c r="B3" s="2"/>
      <c r="C3" s="3"/>
      <c r="D3" s="3"/>
      <c r="E3" s="1"/>
      <c r="F3" s="4"/>
      <c r="G3" s="3"/>
      <c r="H3" s="3"/>
      <c r="I3" s="1"/>
      <c r="J3" s="4"/>
      <c r="K3" s="3"/>
      <c r="L3" s="3"/>
      <c r="M3" s="1"/>
      <c r="N3" s="4"/>
    </row>
    <row r="4" spans="1:17" x14ac:dyDescent="0.3">
      <c r="A4" s="6" t="s">
        <v>2</v>
      </c>
      <c r="B4" s="7"/>
      <c r="C4" s="8"/>
      <c r="D4" s="8"/>
      <c r="E4" s="9"/>
      <c r="F4" s="10"/>
      <c r="G4" s="8"/>
      <c r="H4" s="8"/>
      <c r="I4" s="9"/>
      <c r="J4" s="10"/>
      <c r="K4" s="8"/>
      <c r="L4" s="8"/>
      <c r="M4" s="9"/>
      <c r="N4" s="10"/>
    </row>
    <row r="5" spans="1:17" s="12" customFormat="1" x14ac:dyDescent="0.3">
      <c r="A5" s="114" t="s">
        <v>3</v>
      </c>
      <c r="B5" s="117" t="s">
        <v>4</v>
      </c>
      <c r="C5" s="111">
        <v>2020</v>
      </c>
      <c r="D5" s="111"/>
      <c r="E5" s="111"/>
      <c r="F5" s="111"/>
      <c r="G5" s="111" t="s">
        <v>5</v>
      </c>
      <c r="H5" s="111"/>
      <c r="I5" s="111"/>
      <c r="J5" s="111"/>
      <c r="K5" s="111" t="s">
        <v>93</v>
      </c>
      <c r="L5" s="111"/>
      <c r="M5" s="111"/>
      <c r="N5" s="111"/>
      <c r="O5" s="111" t="s">
        <v>97</v>
      </c>
      <c r="P5" s="111"/>
      <c r="Q5" s="111"/>
    </row>
    <row r="6" spans="1:17" s="12" customFormat="1" ht="10.8" x14ac:dyDescent="0.3">
      <c r="A6" s="115"/>
      <c r="B6" s="118"/>
      <c r="C6" s="13" t="s">
        <v>6</v>
      </c>
      <c r="D6" s="13" t="s">
        <v>7</v>
      </c>
      <c r="E6" s="14" t="s">
        <v>8</v>
      </c>
      <c r="F6" s="16" t="s">
        <v>9</v>
      </c>
      <c r="G6" s="13" t="s">
        <v>6</v>
      </c>
      <c r="H6" s="13" t="s">
        <v>7</v>
      </c>
      <c r="I6" s="14" t="s">
        <v>8</v>
      </c>
      <c r="J6" s="16" t="s">
        <v>9</v>
      </c>
      <c r="K6" s="13" t="s">
        <v>6</v>
      </c>
      <c r="L6" s="13" t="s">
        <v>7</v>
      </c>
      <c r="M6" s="14" t="s">
        <v>8</v>
      </c>
      <c r="N6" s="16" t="s">
        <v>9</v>
      </c>
      <c r="O6" s="109">
        <v>2020</v>
      </c>
      <c r="P6" s="109">
        <v>2021</v>
      </c>
      <c r="Q6" s="109">
        <v>2022</v>
      </c>
    </row>
    <row r="7" spans="1:17" s="12" customFormat="1" x14ac:dyDescent="0.3">
      <c r="A7" s="116"/>
      <c r="B7" s="118"/>
      <c r="C7" s="13" t="s">
        <v>10</v>
      </c>
      <c r="D7" s="13" t="s">
        <v>10</v>
      </c>
      <c r="E7" s="17" t="s">
        <v>11</v>
      </c>
      <c r="F7" s="15" t="s">
        <v>12</v>
      </c>
      <c r="G7" s="13" t="s">
        <v>10</v>
      </c>
      <c r="H7" s="13" t="s">
        <v>10</v>
      </c>
      <c r="I7" s="17" t="s">
        <v>11</v>
      </c>
      <c r="J7" s="15" t="s">
        <v>12</v>
      </c>
      <c r="K7" s="13" t="s">
        <v>10</v>
      </c>
      <c r="L7" s="13" t="s">
        <v>10</v>
      </c>
      <c r="M7" s="17" t="s">
        <v>11</v>
      </c>
      <c r="N7" s="15" t="s">
        <v>12</v>
      </c>
      <c r="O7" s="107" t="s">
        <v>98</v>
      </c>
      <c r="P7" s="107" t="s">
        <v>98</v>
      </c>
      <c r="Q7" s="108" t="s">
        <v>98</v>
      </c>
    </row>
    <row r="8" spans="1:17" ht="14.1" customHeight="1" x14ac:dyDescent="0.3">
      <c r="A8" s="18">
        <v>1</v>
      </c>
      <c r="B8" s="19" t="s">
        <v>13</v>
      </c>
      <c r="C8" s="20">
        <v>831.7</v>
      </c>
      <c r="D8" s="20">
        <v>436.79999999999995</v>
      </c>
      <c r="E8" s="21">
        <v>56.965000000000003</v>
      </c>
      <c r="F8" s="21">
        <f>+E8*D8/10</f>
        <v>2488.2311999999997</v>
      </c>
      <c r="G8" s="20">
        <v>301.10000000000002</v>
      </c>
      <c r="H8" s="20">
        <v>696</v>
      </c>
      <c r="I8" s="21">
        <v>56.965000000000003</v>
      </c>
      <c r="J8" s="21">
        <f>+I8*H8/10</f>
        <v>3964.7640000000001</v>
      </c>
      <c r="K8" s="20">
        <v>58</v>
      </c>
      <c r="L8" s="20">
        <v>79</v>
      </c>
      <c r="M8" s="21">
        <v>58.23</v>
      </c>
      <c r="N8" s="21">
        <f>+M8*L8/10</f>
        <v>460.017</v>
      </c>
      <c r="O8" s="20">
        <f>+F8*83.38%</f>
        <v>2074.6871745599997</v>
      </c>
      <c r="P8" s="20">
        <f>+J8*83.38%</f>
        <v>3305.8202231999999</v>
      </c>
      <c r="Q8" s="20">
        <f>+N8*83.38%</f>
        <v>383.56217459999999</v>
      </c>
    </row>
    <row r="9" spans="1:17" ht="14.1" customHeight="1" x14ac:dyDescent="0.3">
      <c r="A9" s="22">
        <v>2</v>
      </c>
      <c r="B9" s="23" t="s">
        <v>14</v>
      </c>
      <c r="C9" s="24">
        <v>236.3</v>
      </c>
      <c r="D9" s="24">
        <v>24.5</v>
      </c>
      <c r="E9" s="25">
        <v>58.01</v>
      </c>
      <c r="F9" s="25">
        <f>+E9*D9/10</f>
        <v>142.12449999999998</v>
      </c>
      <c r="G9" s="24">
        <v>79.5</v>
      </c>
      <c r="H9" s="24">
        <v>225.5</v>
      </c>
      <c r="I9" s="25">
        <v>58.01</v>
      </c>
      <c r="J9" s="25">
        <f>+I9*H9/10</f>
        <v>1308.1254999999999</v>
      </c>
      <c r="K9" s="24">
        <v>0</v>
      </c>
      <c r="L9" s="24">
        <v>8</v>
      </c>
      <c r="M9" s="25">
        <v>57.01</v>
      </c>
      <c r="N9" s="25">
        <f>+M9*L9/10</f>
        <v>45.607999999999997</v>
      </c>
      <c r="O9" s="24">
        <f t="shared" ref="O9:O34" si="0">+F9*83.38%</f>
        <v>118.50340809999999</v>
      </c>
      <c r="P9" s="24">
        <f t="shared" ref="P9:P34" si="1">+J9*83.38%</f>
        <v>1090.7150419</v>
      </c>
      <c r="Q9" s="25">
        <f t="shared" ref="Q9:Q34" si="2">+N9*83.38%</f>
        <v>38.027950399999995</v>
      </c>
    </row>
    <row r="10" spans="1:17" ht="14.1" customHeight="1" x14ac:dyDescent="0.3">
      <c r="A10" s="22">
        <v>3</v>
      </c>
      <c r="B10" s="23" t="s">
        <v>15</v>
      </c>
      <c r="C10" s="24">
        <v>1973.2</v>
      </c>
      <c r="D10" s="24">
        <v>1446.7</v>
      </c>
      <c r="E10" s="25">
        <v>59.234999999999999</v>
      </c>
      <c r="F10" s="25">
        <f t="shared" ref="F10:F34" si="3">+E10*D10/10</f>
        <v>8569.5274499999996</v>
      </c>
      <c r="G10" s="24">
        <v>1362.8999999999999</v>
      </c>
      <c r="H10" s="24">
        <v>1064.0999999999999</v>
      </c>
      <c r="I10" s="25">
        <v>59.32</v>
      </c>
      <c r="J10" s="25">
        <f t="shared" ref="J10:J34" si="4">+I10*H10/10</f>
        <v>6312.2411999999995</v>
      </c>
      <c r="K10" s="24">
        <v>115</v>
      </c>
      <c r="L10" s="24">
        <v>124</v>
      </c>
      <c r="M10" s="25">
        <v>59.41</v>
      </c>
      <c r="N10" s="25">
        <f t="shared" ref="N10:N34" si="5">+M10*L10/10</f>
        <v>736.68399999999997</v>
      </c>
      <c r="O10" s="24">
        <f t="shared" si="0"/>
        <v>7145.2719878099997</v>
      </c>
      <c r="P10" s="24">
        <f t="shared" si="1"/>
        <v>5263.1467125599993</v>
      </c>
      <c r="Q10" s="25">
        <f t="shared" si="2"/>
        <v>614.24711919999993</v>
      </c>
    </row>
    <row r="11" spans="1:17" ht="14.1" customHeight="1" x14ac:dyDescent="0.3">
      <c r="A11" s="22">
        <v>4</v>
      </c>
      <c r="B11" s="23" t="s">
        <v>16</v>
      </c>
      <c r="C11" s="24">
        <v>0</v>
      </c>
      <c r="D11" s="24">
        <v>0</v>
      </c>
      <c r="E11" s="25">
        <v>0</v>
      </c>
      <c r="F11" s="25">
        <f t="shared" si="3"/>
        <v>0</v>
      </c>
      <c r="G11" s="24">
        <v>10</v>
      </c>
      <c r="H11" s="24">
        <v>0</v>
      </c>
      <c r="I11" s="25">
        <v>0</v>
      </c>
      <c r="J11" s="25">
        <f t="shared" si="4"/>
        <v>0</v>
      </c>
      <c r="K11" s="24">
        <v>0</v>
      </c>
      <c r="L11" s="24">
        <v>0</v>
      </c>
      <c r="M11" s="25">
        <v>0</v>
      </c>
      <c r="N11" s="25">
        <f t="shared" si="5"/>
        <v>0</v>
      </c>
      <c r="O11" s="24">
        <f t="shared" si="0"/>
        <v>0</v>
      </c>
      <c r="P11" s="24">
        <f t="shared" si="1"/>
        <v>0</v>
      </c>
      <c r="Q11" s="25">
        <f t="shared" si="2"/>
        <v>0</v>
      </c>
    </row>
    <row r="12" spans="1:17" ht="14.1" customHeight="1" x14ac:dyDescent="0.3">
      <c r="A12" s="22">
        <v>5</v>
      </c>
      <c r="B12" s="23" t="s">
        <v>17</v>
      </c>
      <c r="C12" s="24">
        <v>0</v>
      </c>
      <c r="D12" s="24">
        <v>0</v>
      </c>
      <c r="E12" s="25">
        <v>0</v>
      </c>
      <c r="F12" s="25">
        <f t="shared" si="3"/>
        <v>0</v>
      </c>
      <c r="G12" s="24">
        <v>0</v>
      </c>
      <c r="H12" s="24">
        <v>0</v>
      </c>
      <c r="I12" s="25">
        <v>0</v>
      </c>
      <c r="J12" s="25">
        <f t="shared" si="4"/>
        <v>0</v>
      </c>
      <c r="K12" s="24">
        <v>0</v>
      </c>
      <c r="L12" s="24">
        <v>0</v>
      </c>
      <c r="M12" s="25">
        <v>0</v>
      </c>
      <c r="N12" s="25">
        <f t="shared" si="5"/>
        <v>0</v>
      </c>
      <c r="O12" s="24">
        <f t="shared" si="0"/>
        <v>0</v>
      </c>
      <c r="P12" s="24">
        <f t="shared" si="1"/>
        <v>0</v>
      </c>
      <c r="Q12" s="25">
        <f t="shared" si="2"/>
        <v>0</v>
      </c>
    </row>
    <row r="13" spans="1:17" ht="14.1" customHeight="1" x14ac:dyDescent="0.3">
      <c r="A13" s="22">
        <v>6</v>
      </c>
      <c r="B13" s="23" t="s">
        <v>18</v>
      </c>
      <c r="C13" s="24">
        <v>147.39999999999998</v>
      </c>
      <c r="D13" s="24">
        <v>67.8</v>
      </c>
      <c r="E13" s="25">
        <v>56.775000000000006</v>
      </c>
      <c r="F13" s="25">
        <f t="shared" si="3"/>
        <v>384.93450000000001</v>
      </c>
      <c r="G13" s="24">
        <v>54</v>
      </c>
      <c r="H13" s="24">
        <v>105</v>
      </c>
      <c r="I13" s="25">
        <v>56.775000000000006</v>
      </c>
      <c r="J13" s="25">
        <f t="shared" si="4"/>
        <v>596.13750000000005</v>
      </c>
      <c r="K13" s="24">
        <v>0</v>
      </c>
      <c r="L13" s="24">
        <v>0</v>
      </c>
      <c r="M13" s="25">
        <v>0</v>
      </c>
      <c r="N13" s="25">
        <f t="shared" si="5"/>
        <v>0</v>
      </c>
      <c r="O13" s="24">
        <f t="shared" si="0"/>
        <v>320.95838609999998</v>
      </c>
      <c r="P13" s="24">
        <f t="shared" si="1"/>
        <v>497.05944750000003</v>
      </c>
      <c r="Q13" s="25">
        <f t="shared" si="2"/>
        <v>0</v>
      </c>
    </row>
    <row r="14" spans="1:17" ht="14.1" customHeight="1" x14ac:dyDescent="0.3">
      <c r="A14" s="22">
        <v>7</v>
      </c>
      <c r="B14" s="23" t="s">
        <v>19</v>
      </c>
      <c r="C14" s="24">
        <v>1149.7</v>
      </c>
      <c r="D14" s="24">
        <v>1213.5</v>
      </c>
      <c r="E14" s="25">
        <v>59.15</v>
      </c>
      <c r="F14" s="25">
        <f t="shared" si="3"/>
        <v>7177.8524999999991</v>
      </c>
      <c r="G14" s="24">
        <v>1756.8000000000002</v>
      </c>
      <c r="H14" s="24">
        <v>1297.6999999999998</v>
      </c>
      <c r="I14" s="25">
        <v>59.21</v>
      </c>
      <c r="J14" s="25">
        <f t="shared" si="4"/>
        <v>7683.6816999999992</v>
      </c>
      <c r="K14" s="24">
        <v>84</v>
      </c>
      <c r="L14" s="24">
        <v>86</v>
      </c>
      <c r="M14" s="25">
        <v>59.35</v>
      </c>
      <c r="N14" s="25">
        <f t="shared" si="5"/>
        <v>510.41</v>
      </c>
      <c r="O14" s="24">
        <f t="shared" si="0"/>
        <v>5984.8934144999994</v>
      </c>
      <c r="P14" s="24">
        <f t="shared" si="1"/>
        <v>6406.6538014599992</v>
      </c>
      <c r="Q14" s="25">
        <f t="shared" si="2"/>
        <v>425.579858</v>
      </c>
    </row>
    <row r="15" spans="1:17" ht="14.1" customHeight="1" x14ac:dyDescent="0.3">
      <c r="A15" s="22">
        <v>8</v>
      </c>
      <c r="B15" s="26" t="s">
        <v>20</v>
      </c>
      <c r="C15" s="24">
        <v>2075.4</v>
      </c>
      <c r="D15" s="24">
        <v>1339</v>
      </c>
      <c r="E15" s="25">
        <v>59.225000000000001</v>
      </c>
      <c r="F15" s="25">
        <f t="shared" si="3"/>
        <v>7930.2275000000009</v>
      </c>
      <c r="G15" s="24">
        <v>1678.8</v>
      </c>
      <c r="H15" s="24">
        <v>1643.6000000000001</v>
      </c>
      <c r="I15" s="25">
        <v>59.33</v>
      </c>
      <c r="J15" s="25">
        <f t="shared" si="4"/>
        <v>9751.4788000000008</v>
      </c>
      <c r="K15" s="24">
        <v>135</v>
      </c>
      <c r="L15" s="24">
        <v>146</v>
      </c>
      <c r="M15" s="25">
        <v>59.46</v>
      </c>
      <c r="N15" s="25">
        <f t="shared" si="5"/>
        <v>868.11599999999999</v>
      </c>
      <c r="O15" s="24">
        <f t="shared" si="0"/>
        <v>6612.2236895000005</v>
      </c>
      <c r="P15" s="24">
        <f t="shared" si="1"/>
        <v>8130.7830234400008</v>
      </c>
      <c r="Q15" s="25">
        <f t="shared" si="2"/>
        <v>723.83512080000003</v>
      </c>
    </row>
    <row r="16" spans="1:17" ht="14.1" customHeight="1" x14ac:dyDescent="0.3">
      <c r="A16" s="22">
        <v>9</v>
      </c>
      <c r="B16" s="26" t="s">
        <v>21</v>
      </c>
      <c r="C16" s="24">
        <v>1004.5999999999999</v>
      </c>
      <c r="D16" s="24">
        <v>1404.8</v>
      </c>
      <c r="E16" s="25">
        <v>59.605000000000004</v>
      </c>
      <c r="F16" s="25">
        <f t="shared" si="3"/>
        <v>8373.3104000000003</v>
      </c>
      <c r="G16" s="24">
        <v>1789.5</v>
      </c>
      <c r="H16" s="24">
        <v>1284.8</v>
      </c>
      <c r="I16" s="25">
        <v>59.61</v>
      </c>
      <c r="J16" s="25">
        <f t="shared" si="4"/>
        <v>7658.6927999999998</v>
      </c>
      <c r="K16" s="24">
        <v>376</v>
      </c>
      <c r="L16" s="24">
        <v>218</v>
      </c>
      <c r="M16" s="25">
        <v>59.72</v>
      </c>
      <c r="N16" s="25">
        <f t="shared" si="5"/>
        <v>1301.896</v>
      </c>
      <c r="O16" s="24">
        <f t="shared" si="0"/>
        <v>6981.6662115199997</v>
      </c>
      <c r="P16" s="24">
        <f t="shared" si="1"/>
        <v>6385.8180566399997</v>
      </c>
      <c r="Q16" s="25">
        <f t="shared" si="2"/>
        <v>1085.5208848</v>
      </c>
    </row>
    <row r="17" spans="1:17" ht="14.1" customHeight="1" x14ac:dyDescent="0.3">
      <c r="A17" s="22">
        <v>10</v>
      </c>
      <c r="B17" s="26" t="s">
        <v>22</v>
      </c>
      <c r="C17" s="24">
        <v>1805.3</v>
      </c>
      <c r="D17" s="24">
        <v>1503.4</v>
      </c>
      <c r="E17" s="25">
        <v>59</v>
      </c>
      <c r="F17" s="25">
        <f t="shared" si="3"/>
        <v>8870.0600000000013</v>
      </c>
      <c r="G17" s="24">
        <v>1109.5999999999999</v>
      </c>
      <c r="H17" s="24">
        <v>965.1</v>
      </c>
      <c r="I17" s="25">
        <v>59.12</v>
      </c>
      <c r="J17" s="25">
        <f t="shared" si="4"/>
        <v>5705.6711999999998</v>
      </c>
      <c r="K17" s="24">
        <v>0</v>
      </c>
      <c r="L17" s="24">
        <v>4</v>
      </c>
      <c r="M17" s="25">
        <v>59.33</v>
      </c>
      <c r="N17" s="25">
        <f t="shared" si="5"/>
        <v>23.731999999999999</v>
      </c>
      <c r="O17" s="24">
        <f t="shared" si="0"/>
        <v>7395.8560280000011</v>
      </c>
      <c r="P17" s="24">
        <f t="shared" si="1"/>
        <v>4757.3886465599999</v>
      </c>
      <c r="Q17" s="25">
        <f t="shared" si="2"/>
        <v>19.7877416</v>
      </c>
    </row>
    <row r="18" spans="1:17" ht="14.1" customHeight="1" x14ac:dyDescent="0.3">
      <c r="A18" s="22">
        <v>11</v>
      </c>
      <c r="B18" s="26" t="s">
        <v>23</v>
      </c>
      <c r="C18" s="24">
        <v>2382.6</v>
      </c>
      <c r="D18" s="24">
        <v>2374.4</v>
      </c>
      <c r="E18" s="25">
        <v>59.51</v>
      </c>
      <c r="F18" s="25">
        <f t="shared" si="3"/>
        <v>14130.054399999999</v>
      </c>
      <c r="G18" s="24">
        <v>2440</v>
      </c>
      <c r="H18" s="24">
        <v>1903.4999999999998</v>
      </c>
      <c r="I18" s="25">
        <v>59.51</v>
      </c>
      <c r="J18" s="25">
        <f t="shared" si="4"/>
        <v>11327.728499999999</v>
      </c>
      <c r="K18" s="24">
        <v>336</v>
      </c>
      <c r="L18" s="24">
        <v>156</v>
      </c>
      <c r="M18" s="25">
        <v>59.61</v>
      </c>
      <c r="N18" s="25">
        <f t="shared" si="5"/>
        <v>929.91599999999994</v>
      </c>
      <c r="O18" s="24">
        <f t="shared" si="0"/>
        <v>11781.639358719998</v>
      </c>
      <c r="P18" s="24">
        <f t="shared" si="1"/>
        <v>9445.0600232999986</v>
      </c>
      <c r="Q18" s="25">
        <f t="shared" si="2"/>
        <v>775.36396079999997</v>
      </c>
    </row>
    <row r="19" spans="1:17" ht="14.1" customHeight="1" x14ac:dyDescent="0.3">
      <c r="A19" s="22">
        <v>12</v>
      </c>
      <c r="B19" s="26" t="s">
        <v>24</v>
      </c>
      <c r="C19" s="24">
        <v>3508.8</v>
      </c>
      <c r="D19" s="24">
        <v>2335</v>
      </c>
      <c r="E19" s="25">
        <v>58.59</v>
      </c>
      <c r="F19" s="25">
        <f t="shared" si="3"/>
        <v>13680.764999999999</v>
      </c>
      <c r="G19" s="24">
        <v>1462.2</v>
      </c>
      <c r="H19" s="24">
        <v>1531.3</v>
      </c>
      <c r="I19" s="25">
        <v>58.59</v>
      </c>
      <c r="J19" s="25">
        <f t="shared" si="4"/>
        <v>8971.8866999999991</v>
      </c>
      <c r="K19" s="24">
        <v>217</v>
      </c>
      <c r="L19" s="24">
        <v>97</v>
      </c>
      <c r="M19" s="25">
        <v>58.63</v>
      </c>
      <c r="N19" s="25">
        <f t="shared" si="5"/>
        <v>568.71100000000001</v>
      </c>
      <c r="O19" s="24">
        <f t="shared" si="0"/>
        <v>11407.021857</v>
      </c>
      <c r="P19" s="24">
        <f t="shared" si="1"/>
        <v>7480.7591304599991</v>
      </c>
      <c r="Q19" s="25">
        <f t="shared" si="2"/>
        <v>474.19123180000003</v>
      </c>
    </row>
    <row r="20" spans="1:17" ht="14.1" customHeight="1" x14ac:dyDescent="0.3">
      <c r="A20" s="22">
        <v>13</v>
      </c>
      <c r="B20" s="26" t="s">
        <v>25</v>
      </c>
      <c r="C20" s="24">
        <v>1492.2</v>
      </c>
      <c r="D20" s="24">
        <v>868.59999999999991</v>
      </c>
      <c r="E20" s="25">
        <v>58.11</v>
      </c>
      <c r="F20" s="25">
        <f t="shared" si="3"/>
        <v>5047.4345999999996</v>
      </c>
      <c r="G20" s="24">
        <v>744.80000000000007</v>
      </c>
      <c r="H20" s="24">
        <v>1132.8999999999999</v>
      </c>
      <c r="I20" s="25">
        <v>58.11</v>
      </c>
      <c r="J20" s="25">
        <f t="shared" si="4"/>
        <v>6583.281899999999</v>
      </c>
      <c r="K20" s="24">
        <v>0</v>
      </c>
      <c r="L20" s="24">
        <v>15</v>
      </c>
      <c r="M20" s="25">
        <v>58.23</v>
      </c>
      <c r="N20" s="25">
        <f t="shared" si="5"/>
        <v>87.344999999999999</v>
      </c>
      <c r="O20" s="24">
        <f t="shared" si="0"/>
        <v>4208.5509694799994</v>
      </c>
      <c r="P20" s="24">
        <f t="shared" si="1"/>
        <v>5489.1404482199987</v>
      </c>
      <c r="Q20" s="25">
        <f t="shared" si="2"/>
        <v>72.828260999999998</v>
      </c>
    </row>
    <row r="21" spans="1:17" ht="14.1" customHeight="1" x14ac:dyDescent="0.3">
      <c r="A21" s="22">
        <v>14</v>
      </c>
      <c r="B21" s="26" t="s">
        <v>26</v>
      </c>
      <c r="C21" s="24">
        <v>1249.7</v>
      </c>
      <c r="D21" s="24">
        <v>1273.7</v>
      </c>
      <c r="E21" s="25">
        <v>57.93</v>
      </c>
      <c r="F21" s="25">
        <f t="shared" si="3"/>
        <v>7378.544100000001</v>
      </c>
      <c r="G21" s="24">
        <v>572</v>
      </c>
      <c r="H21" s="24">
        <v>1233</v>
      </c>
      <c r="I21" s="25">
        <v>57.93</v>
      </c>
      <c r="J21" s="25">
        <f t="shared" si="4"/>
        <v>7142.7690000000002</v>
      </c>
      <c r="K21" s="24">
        <v>278</v>
      </c>
      <c r="L21" s="24">
        <v>73</v>
      </c>
      <c r="M21" s="25">
        <v>57.98</v>
      </c>
      <c r="N21" s="25">
        <f t="shared" si="5"/>
        <v>423.25400000000002</v>
      </c>
      <c r="O21" s="24">
        <f t="shared" si="0"/>
        <v>6152.2300705800008</v>
      </c>
      <c r="P21" s="24">
        <f t="shared" si="1"/>
        <v>5955.6407921999999</v>
      </c>
      <c r="Q21" s="25">
        <f t="shared" si="2"/>
        <v>352.90918520000002</v>
      </c>
    </row>
    <row r="22" spans="1:17" ht="14.1" customHeight="1" x14ac:dyDescent="0.3">
      <c r="A22" s="22">
        <v>15</v>
      </c>
      <c r="B22" s="26" t="s">
        <v>27</v>
      </c>
      <c r="C22" s="24">
        <v>2019.7</v>
      </c>
      <c r="D22" s="24">
        <v>1684.7</v>
      </c>
      <c r="E22" s="25">
        <v>58.36</v>
      </c>
      <c r="F22" s="25">
        <f t="shared" si="3"/>
        <v>9831.9092000000001</v>
      </c>
      <c r="G22" s="24">
        <v>728.30000000000007</v>
      </c>
      <c r="H22" s="24">
        <v>904.2</v>
      </c>
      <c r="I22" s="25">
        <v>58.42</v>
      </c>
      <c r="J22" s="25">
        <f t="shared" si="4"/>
        <v>5282.3364000000001</v>
      </c>
      <c r="K22" s="24">
        <v>91</v>
      </c>
      <c r="L22" s="24">
        <v>158</v>
      </c>
      <c r="M22" s="25">
        <v>58.51</v>
      </c>
      <c r="N22" s="25">
        <f t="shared" si="5"/>
        <v>924.45799999999997</v>
      </c>
      <c r="O22" s="24">
        <f t="shared" si="0"/>
        <v>8197.8458909599995</v>
      </c>
      <c r="P22" s="24">
        <f t="shared" si="1"/>
        <v>4404.4120903200001</v>
      </c>
      <c r="Q22" s="25">
        <f t="shared" si="2"/>
        <v>770.81308039999999</v>
      </c>
    </row>
    <row r="23" spans="1:17" ht="14.1" customHeight="1" x14ac:dyDescent="0.3">
      <c r="A23" s="22">
        <v>16</v>
      </c>
      <c r="B23" s="26" t="s">
        <v>28</v>
      </c>
      <c r="C23" s="24">
        <v>3240.7</v>
      </c>
      <c r="D23" s="24">
        <v>1826.3</v>
      </c>
      <c r="E23" s="25">
        <v>59.150000000000006</v>
      </c>
      <c r="F23" s="25">
        <f t="shared" si="3"/>
        <v>10802.5645</v>
      </c>
      <c r="G23" s="24">
        <v>1576</v>
      </c>
      <c r="H23" s="24">
        <v>2677.9</v>
      </c>
      <c r="I23" s="25">
        <v>59.26</v>
      </c>
      <c r="J23" s="25">
        <f t="shared" si="4"/>
        <v>15869.2354</v>
      </c>
      <c r="K23" s="24">
        <v>53</v>
      </c>
      <c r="L23" s="24">
        <v>7</v>
      </c>
      <c r="M23" s="25">
        <v>59.32</v>
      </c>
      <c r="N23" s="25">
        <f t="shared" si="5"/>
        <v>41.524000000000001</v>
      </c>
      <c r="O23" s="24">
        <f t="shared" si="0"/>
        <v>9007.1782801000008</v>
      </c>
      <c r="P23" s="24">
        <f t="shared" si="1"/>
        <v>13231.768476519999</v>
      </c>
      <c r="Q23" s="25">
        <f t="shared" si="2"/>
        <v>34.622711199999998</v>
      </c>
    </row>
    <row r="24" spans="1:17" ht="14.1" customHeight="1" x14ac:dyDescent="0.3">
      <c r="A24" s="22">
        <v>17</v>
      </c>
      <c r="B24" s="26" t="s">
        <v>29</v>
      </c>
      <c r="C24" s="24">
        <v>1138.8000000000002</v>
      </c>
      <c r="D24" s="24">
        <v>794.80000000000007</v>
      </c>
      <c r="E24" s="25">
        <v>56.8</v>
      </c>
      <c r="F24" s="25">
        <f t="shared" si="3"/>
        <v>4514.4639999999999</v>
      </c>
      <c r="G24" s="24">
        <v>627.79999999999995</v>
      </c>
      <c r="H24" s="24">
        <v>534.1</v>
      </c>
      <c r="I24" s="25">
        <v>56.88</v>
      </c>
      <c r="J24" s="25">
        <f t="shared" si="4"/>
        <v>3037.9608000000003</v>
      </c>
      <c r="K24" s="24">
        <v>294</v>
      </c>
      <c r="L24" s="24">
        <v>14</v>
      </c>
      <c r="M24" s="25">
        <v>56.91</v>
      </c>
      <c r="N24" s="25">
        <f t="shared" si="5"/>
        <v>79.674000000000007</v>
      </c>
      <c r="O24" s="24">
        <f t="shared" si="0"/>
        <v>3764.1600831999999</v>
      </c>
      <c r="P24" s="24">
        <f t="shared" si="1"/>
        <v>2533.0517150400001</v>
      </c>
      <c r="Q24" s="25">
        <f t="shared" si="2"/>
        <v>66.432181200000002</v>
      </c>
    </row>
    <row r="25" spans="1:17" ht="14.1" customHeight="1" x14ac:dyDescent="0.3">
      <c r="A25" s="22">
        <v>18</v>
      </c>
      <c r="B25" s="26" t="s">
        <v>30</v>
      </c>
      <c r="C25" s="24">
        <v>2489.9</v>
      </c>
      <c r="D25" s="24">
        <v>2639.8</v>
      </c>
      <c r="E25" s="25">
        <v>59.94</v>
      </c>
      <c r="F25" s="25">
        <f t="shared" si="3"/>
        <v>15822.9612</v>
      </c>
      <c r="G25" s="24">
        <v>3210</v>
      </c>
      <c r="H25" s="24">
        <v>2768.2</v>
      </c>
      <c r="I25" s="25">
        <v>59.96</v>
      </c>
      <c r="J25" s="25">
        <f t="shared" si="4"/>
        <v>16598.127199999999</v>
      </c>
      <c r="K25" s="24">
        <v>309</v>
      </c>
      <c r="L25" s="24">
        <v>89</v>
      </c>
      <c r="M25" s="25">
        <v>59.98</v>
      </c>
      <c r="N25" s="25">
        <f t="shared" si="5"/>
        <v>533.82199999999989</v>
      </c>
      <c r="O25" s="24">
        <f t="shared" si="0"/>
        <v>13193.185048559999</v>
      </c>
      <c r="P25" s="24">
        <f t="shared" si="1"/>
        <v>13839.518459359999</v>
      </c>
      <c r="Q25" s="25">
        <f t="shared" si="2"/>
        <v>445.10078359999989</v>
      </c>
    </row>
    <row r="26" spans="1:17" ht="14.1" customHeight="1" x14ac:dyDescent="0.3">
      <c r="A26" s="22">
        <v>19</v>
      </c>
      <c r="B26" s="26" t="s">
        <v>31</v>
      </c>
      <c r="C26" s="24">
        <v>2441.5</v>
      </c>
      <c r="D26" s="24">
        <v>1464.4999999999998</v>
      </c>
      <c r="E26" s="25">
        <v>57.129999999999995</v>
      </c>
      <c r="F26" s="25">
        <f t="shared" si="3"/>
        <v>8366.6884999999984</v>
      </c>
      <c r="G26" s="24">
        <v>1684.8000000000002</v>
      </c>
      <c r="H26" s="24">
        <v>1475.7</v>
      </c>
      <c r="I26" s="25">
        <v>57.129999999999995</v>
      </c>
      <c r="J26" s="25">
        <f t="shared" si="4"/>
        <v>8430.6741000000002</v>
      </c>
      <c r="K26" s="24">
        <v>204</v>
      </c>
      <c r="L26" s="24">
        <v>42</v>
      </c>
      <c r="M26" s="25">
        <v>57.31</v>
      </c>
      <c r="N26" s="25">
        <f t="shared" si="5"/>
        <v>240.702</v>
      </c>
      <c r="O26" s="24">
        <f t="shared" si="0"/>
        <v>6976.1448712999982</v>
      </c>
      <c r="P26" s="24">
        <f t="shared" si="1"/>
        <v>7029.4960645800002</v>
      </c>
      <c r="Q26" s="25">
        <f t="shared" si="2"/>
        <v>200.69732759999999</v>
      </c>
    </row>
    <row r="27" spans="1:17" ht="14.1" customHeight="1" x14ac:dyDescent="0.3">
      <c r="A27" s="22">
        <v>20</v>
      </c>
      <c r="B27" s="26" t="s">
        <v>32</v>
      </c>
      <c r="C27" s="24">
        <v>745.6</v>
      </c>
      <c r="D27" s="24">
        <v>794.4</v>
      </c>
      <c r="E27" s="25">
        <v>57.75</v>
      </c>
      <c r="F27" s="25">
        <f t="shared" si="3"/>
        <v>4587.66</v>
      </c>
      <c r="G27" s="24">
        <v>866.99999999999989</v>
      </c>
      <c r="H27" s="24">
        <v>799.59999999999991</v>
      </c>
      <c r="I27" s="25">
        <v>57.75</v>
      </c>
      <c r="J27" s="25">
        <f t="shared" si="4"/>
        <v>4617.6899999999996</v>
      </c>
      <c r="K27" s="24">
        <v>0</v>
      </c>
      <c r="L27" s="24">
        <v>2</v>
      </c>
      <c r="M27" s="25">
        <v>57.78</v>
      </c>
      <c r="N27" s="25">
        <f t="shared" si="5"/>
        <v>11.556000000000001</v>
      </c>
      <c r="O27" s="24">
        <f t="shared" si="0"/>
        <v>3825.190908</v>
      </c>
      <c r="P27" s="24">
        <f t="shared" si="1"/>
        <v>3850.2299219999995</v>
      </c>
      <c r="Q27" s="25">
        <f t="shared" si="2"/>
        <v>9.6353928</v>
      </c>
    </row>
    <row r="28" spans="1:17" ht="14.1" customHeight="1" x14ac:dyDescent="0.3">
      <c r="A28" s="22">
        <v>21</v>
      </c>
      <c r="B28" s="26" t="s">
        <v>33</v>
      </c>
      <c r="C28" s="24">
        <v>504.5</v>
      </c>
      <c r="D28" s="24">
        <v>404.5</v>
      </c>
      <c r="E28" s="25">
        <v>56.745000000000005</v>
      </c>
      <c r="F28" s="25">
        <f t="shared" si="3"/>
        <v>2295.3352500000001</v>
      </c>
      <c r="G28" s="24">
        <v>277.2</v>
      </c>
      <c r="H28" s="24">
        <v>345.9</v>
      </c>
      <c r="I28" s="25">
        <v>56.745000000000005</v>
      </c>
      <c r="J28" s="25">
        <f t="shared" si="4"/>
        <v>1962.8095499999999</v>
      </c>
      <c r="K28" s="24">
        <v>35</v>
      </c>
      <c r="L28" s="24">
        <v>98</v>
      </c>
      <c r="M28" s="25">
        <v>56.82</v>
      </c>
      <c r="N28" s="25">
        <f t="shared" si="5"/>
        <v>556.83600000000001</v>
      </c>
      <c r="O28" s="24">
        <f t="shared" si="0"/>
        <v>1913.8505314500001</v>
      </c>
      <c r="P28" s="24">
        <f t="shared" si="1"/>
        <v>1636.5906027899998</v>
      </c>
      <c r="Q28" s="25">
        <f t="shared" si="2"/>
        <v>464.2898568</v>
      </c>
    </row>
    <row r="29" spans="1:17" ht="14.1" customHeight="1" x14ac:dyDescent="0.3">
      <c r="A29" s="22">
        <v>22</v>
      </c>
      <c r="B29" s="26" t="s">
        <v>34</v>
      </c>
      <c r="C29" s="24">
        <v>701.6</v>
      </c>
      <c r="D29" s="24">
        <v>675.5</v>
      </c>
      <c r="E29" s="25">
        <v>58.094999999999999</v>
      </c>
      <c r="F29" s="25">
        <f t="shared" si="3"/>
        <v>3924.3172500000001</v>
      </c>
      <c r="G29" s="24">
        <v>610.9</v>
      </c>
      <c r="H29" s="24">
        <v>641.79999999999995</v>
      </c>
      <c r="I29" s="25">
        <v>58.094999999999999</v>
      </c>
      <c r="J29" s="25">
        <f t="shared" si="4"/>
        <v>3728.5371</v>
      </c>
      <c r="K29" s="24">
        <v>128</v>
      </c>
      <c r="L29" s="24">
        <v>180</v>
      </c>
      <c r="M29" s="25">
        <v>58.16</v>
      </c>
      <c r="N29" s="25">
        <f t="shared" si="5"/>
        <v>1046.8799999999999</v>
      </c>
      <c r="O29" s="24">
        <f t="shared" si="0"/>
        <v>3272.0957230499998</v>
      </c>
      <c r="P29" s="24">
        <f t="shared" si="1"/>
        <v>3108.8542339800001</v>
      </c>
      <c r="Q29" s="25">
        <f t="shared" si="2"/>
        <v>872.88854399999991</v>
      </c>
    </row>
    <row r="30" spans="1:17" ht="14.1" customHeight="1" x14ac:dyDescent="0.3">
      <c r="A30" s="22">
        <v>23</v>
      </c>
      <c r="B30" s="26" t="s">
        <v>35</v>
      </c>
      <c r="C30" s="24">
        <v>230.2</v>
      </c>
      <c r="D30" s="24">
        <v>211.6</v>
      </c>
      <c r="E30" s="25">
        <v>57.29</v>
      </c>
      <c r="F30" s="25">
        <f t="shared" si="3"/>
        <v>1212.2564</v>
      </c>
      <c r="G30" s="24">
        <v>525.20000000000005</v>
      </c>
      <c r="H30" s="24">
        <v>230.1</v>
      </c>
      <c r="I30" s="25">
        <v>57.29</v>
      </c>
      <c r="J30" s="25">
        <f t="shared" si="4"/>
        <v>1318.2429</v>
      </c>
      <c r="K30" s="24">
        <v>0</v>
      </c>
      <c r="L30" s="24">
        <v>103</v>
      </c>
      <c r="M30" s="25">
        <v>57.32</v>
      </c>
      <c r="N30" s="25">
        <f t="shared" si="5"/>
        <v>590.39599999999996</v>
      </c>
      <c r="O30" s="24">
        <f t="shared" si="0"/>
        <v>1010.77938632</v>
      </c>
      <c r="P30" s="24">
        <f t="shared" si="1"/>
        <v>1099.15093002</v>
      </c>
      <c r="Q30" s="25">
        <f t="shared" si="2"/>
        <v>492.27218479999993</v>
      </c>
    </row>
    <row r="31" spans="1:17" ht="14.1" customHeight="1" x14ac:dyDescent="0.3">
      <c r="A31" s="22">
        <v>24</v>
      </c>
      <c r="B31" s="26" t="s">
        <v>36</v>
      </c>
      <c r="C31" s="24">
        <v>2140.8000000000002</v>
      </c>
      <c r="D31" s="24">
        <v>1490</v>
      </c>
      <c r="E31" s="25">
        <v>57.715000000000003</v>
      </c>
      <c r="F31" s="25">
        <f t="shared" si="3"/>
        <v>8599.5349999999999</v>
      </c>
      <c r="G31" s="24">
        <v>1379.1</v>
      </c>
      <c r="H31" s="24">
        <v>1734</v>
      </c>
      <c r="I31" s="25">
        <v>57.715000000000003</v>
      </c>
      <c r="J31" s="25">
        <f t="shared" si="4"/>
        <v>10007.781000000001</v>
      </c>
      <c r="K31" s="24">
        <v>169</v>
      </c>
      <c r="L31" s="24">
        <v>234</v>
      </c>
      <c r="M31" s="25">
        <v>57.82</v>
      </c>
      <c r="N31" s="25">
        <f t="shared" si="5"/>
        <v>1352.9879999999998</v>
      </c>
      <c r="O31" s="24">
        <f t="shared" si="0"/>
        <v>7170.2922829999998</v>
      </c>
      <c r="P31" s="24">
        <f t="shared" si="1"/>
        <v>8344.4877978000004</v>
      </c>
      <c r="Q31" s="25">
        <f t="shared" si="2"/>
        <v>1128.1213943999999</v>
      </c>
    </row>
    <row r="32" spans="1:17" ht="14.1" customHeight="1" x14ac:dyDescent="0.3">
      <c r="A32" s="22">
        <v>25</v>
      </c>
      <c r="B32" s="26" t="s">
        <v>37</v>
      </c>
      <c r="C32" s="24">
        <v>7075.8</v>
      </c>
      <c r="D32" s="24">
        <v>8380.7000000000007</v>
      </c>
      <c r="E32" s="25">
        <v>59.96</v>
      </c>
      <c r="F32" s="25">
        <f t="shared" si="3"/>
        <v>50250.677200000006</v>
      </c>
      <c r="G32" s="24">
        <v>8915.2999999999993</v>
      </c>
      <c r="H32" s="24">
        <v>6695.7</v>
      </c>
      <c r="I32" s="25">
        <v>59.98</v>
      </c>
      <c r="J32" s="25">
        <f t="shared" si="4"/>
        <v>40160.808599999997</v>
      </c>
      <c r="K32" s="24">
        <v>469</v>
      </c>
      <c r="L32" s="24">
        <v>1770</v>
      </c>
      <c r="M32" s="25">
        <v>59.98</v>
      </c>
      <c r="N32" s="25">
        <f t="shared" si="5"/>
        <v>10616.46</v>
      </c>
      <c r="O32" s="24">
        <f t="shared" si="0"/>
        <v>41899.014649360004</v>
      </c>
      <c r="P32" s="24">
        <f t="shared" si="1"/>
        <v>33486.082210679997</v>
      </c>
      <c r="Q32" s="25">
        <f t="shared" si="2"/>
        <v>8852.0043479999986</v>
      </c>
    </row>
    <row r="33" spans="1:17" ht="14.1" customHeight="1" x14ac:dyDescent="0.3">
      <c r="A33" s="22">
        <v>26</v>
      </c>
      <c r="B33" s="26" t="s">
        <v>38</v>
      </c>
      <c r="C33" s="24">
        <v>1742.6999999999998</v>
      </c>
      <c r="D33" s="24">
        <v>1724.8</v>
      </c>
      <c r="E33" s="25">
        <v>59.48</v>
      </c>
      <c r="F33" s="25">
        <f t="shared" si="3"/>
        <v>10259.1104</v>
      </c>
      <c r="G33" s="24">
        <v>1995.7</v>
      </c>
      <c r="H33" s="24">
        <v>1787</v>
      </c>
      <c r="I33" s="25">
        <v>59.51</v>
      </c>
      <c r="J33" s="25">
        <f t="shared" si="4"/>
        <v>10634.437</v>
      </c>
      <c r="K33" s="24">
        <v>51</v>
      </c>
      <c r="L33" s="24">
        <v>520</v>
      </c>
      <c r="M33" s="25">
        <v>59.58</v>
      </c>
      <c r="N33" s="25">
        <f t="shared" si="5"/>
        <v>3098.16</v>
      </c>
      <c r="O33" s="24">
        <f t="shared" si="0"/>
        <v>8554.0462515199997</v>
      </c>
      <c r="P33" s="24">
        <f t="shared" si="1"/>
        <v>8866.9935705999997</v>
      </c>
      <c r="Q33" s="25">
        <f t="shared" si="2"/>
        <v>2583.2458079999997</v>
      </c>
    </row>
    <row r="34" spans="1:17" ht="14.1" customHeight="1" x14ac:dyDescent="0.3">
      <c r="A34" s="27">
        <v>27</v>
      </c>
      <c r="B34" s="28" t="s">
        <v>39</v>
      </c>
      <c r="C34" s="29">
        <v>35</v>
      </c>
      <c r="D34" s="29">
        <v>8</v>
      </c>
      <c r="E34" s="30">
        <v>56.39</v>
      </c>
      <c r="F34" s="25">
        <f t="shared" si="3"/>
        <v>45.112000000000002</v>
      </c>
      <c r="G34" s="29">
        <v>59</v>
      </c>
      <c r="H34" s="29">
        <v>35</v>
      </c>
      <c r="I34" s="30">
        <v>56.39</v>
      </c>
      <c r="J34" s="25">
        <f t="shared" si="4"/>
        <v>197.36500000000001</v>
      </c>
      <c r="K34" s="29">
        <v>1</v>
      </c>
      <c r="L34" s="29">
        <v>20</v>
      </c>
      <c r="M34" s="30">
        <v>56.43</v>
      </c>
      <c r="N34" s="25">
        <f t="shared" si="5"/>
        <v>112.85999999999999</v>
      </c>
      <c r="O34" s="29">
        <f t="shared" si="0"/>
        <v>37.614385599999999</v>
      </c>
      <c r="P34" s="29">
        <f t="shared" si="1"/>
        <v>164.56293700000001</v>
      </c>
      <c r="Q34" s="30">
        <f t="shared" si="2"/>
        <v>94.10266799999998</v>
      </c>
    </row>
    <row r="35" spans="1:17" s="12" customFormat="1" ht="14.1" customHeight="1" x14ac:dyDescent="0.3">
      <c r="A35" s="112" t="s">
        <v>40</v>
      </c>
      <c r="B35" s="113"/>
      <c r="C35" s="32">
        <f>SUM(C8:C34)</f>
        <v>42363.700000000004</v>
      </c>
      <c r="D35" s="32">
        <f>SUM(D8:D34)</f>
        <v>36387.800000000003</v>
      </c>
      <c r="E35" s="33">
        <f>SUM(E8:E34)/25</f>
        <v>58.276400000000002</v>
      </c>
      <c r="F35" s="34">
        <f>SUM(F8:F34)</f>
        <v>214685.65705000001</v>
      </c>
      <c r="G35" s="32">
        <f>SUM(G8:G34)</f>
        <v>35817.5</v>
      </c>
      <c r="H35" s="32">
        <f>SUM(H8:H34)</f>
        <v>33711.699999999997</v>
      </c>
      <c r="I35" s="33">
        <f>+J35/H35*10</f>
        <v>58.986186946964992</v>
      </c>
      <c r="J35" s="34">
        <f>SUM(J8:J34)</f>
        <v>198852.46384999997</v>
      </c>
      <c r="K35" s="32">
        <f>SUM(K8:K34)</f>
        <v>3403</v>
      </c>
      <c r="L35" s="32">
        <f>SUM(L8:L34)</f>
        <v>4243</v>
      </c>
      <c r="M35" s="33">
        <f>+N35/L35*10</f>
        <v>59.302392175347634</v>
      </c>
      <c r="N35" s="34">
        <f>SUM(N8:N34)</f>
        <v>25162.005000000001</v>
      </c>
      <c r="O35" s="32">
        <f>SUM(O8:O34)</f>
        <v>179004.90084829001</v>
      </c>
      <c r="P35" s="32">
        <f t="shared" ref="P35:Q35" si="6">SUM(P8:P34)</f>
        <v>165803.18435813001</v>
      </c>
      <c r="Q35" s="32">
        <f t="shared" si="6"/>
        <v>20980.079768999996</v>
      </c>
    </row>
    <row r="36" spans="1:17" x14ac:dyDescent="0.3">
      <c r="A36" s="5" t="s">
        <v>41</v>
      </c>
      <c r="B36" s="35" t="s">
        <v>42</v>
      </c>
    </row>
    <row r="37" spans="1:17" x14ac:dyDescent="0.3">
      <c r="A37" s="5" t="s">
        <v>94</v>
      </c>
      <c r="B37" s="35" t="s">
        <v>95</v>
      </c>
    </row>
    <row r="38" spans="1:17" x14ac:dyDescent="0.3">
      <c r="A38" s="5" t="s">
        <v>43</v>
      </c>
      <c r="B38" s="35" t="s">
        <v>96</v>
      </c>
    </row>
    <row r="40" spans="1:17" x14ac:dyDescent="0.3">
      <c r="A40" s="1" t="s">
        <v>92</v>
      </c>
      <c r="B40" s="2"/>
      <c r="C40" s="3"/>
      <c r="D40" s="3"/>
      <c r="E40" s="1"/>
      <c r="F40" s="4"/>
      <c r="G40" s="3"/>
      <c r="H40" s="3"/>
      <c r="I40" s="1"/>
      <c r="J40" s="4"/>
      <c r="K40" s="3"/>
      <c r="L40" s="3"/>
      <c r="M40" s="1"/>
      <c r="N40" s="4"/>
    </row>
    <row r="41" spans="1:17" x14ac:dyDescent="0.3">
      <c r="A41" s="1" t="s">
        <v>91</v>
      </c>
      <c r="B41" s="2"/>
      <c r="C41" s="3"/>
      <c r="D41" s="3"/>
      <c r="E41" s="1"/>
      <c r="F41" s="4"/>
      <c r="G41" s="3"/>
      <c r="H41" s="3"/>
      <c r="I41" s="1"/>
      <c r="J41" s="4"/>
      <c r="K41" s="3"/>
      <c r="L41" s="3"/>
      <c r="M41" s="1"/>
      <c r="N41" s="4"/>
    </row>
    <row r="42" spans="1:17" x14ac:dyDescent="0.3">
      <c r="A42" s="39"/>
      <c r="B42" s="40"/>
      <c r="C42" s="41"/>
      <c r="D42" s="41"/>
      <c r="E42" s="39"/>
      <c r="F42" s="43"/>
      <c r="G42" s="41"/>
      <c r="H42" s="41"/>
      <c r="I42" s="39"/>
      <c r="J42" s="43"/>
      <c r="K42" s="41"/>
      <c r="L42" s="41"/>
      <c r="M42" s="39"/>
      <c r="N42" s="43"/>
    </row>
    <row r="43" spans="1:17" x14ac:dyDescent="0.3">
      <c r="A43" s="6" t="s">
        <v>45</v>
      </c>
      <c r="B43" s="7"/>
      <c r="C43" s="8"/>
      <c r="D43" s="8"/>
      <c r="E43" s="9"/>
      <c r="F43" s="46"/>
      <c r="G43" s="8"/>
      <c r="H43" s="8"/>
      <c r="I43" s="9"/>
      <c r="J43" s="46"/>
      <c r="K43" s="8"/>
      <c r="L43" s="8"/>
      <c r="M43" s="9"/>
      <c r="N43" s="46"/>
    </row>
    <row r="44" spans="1:17" x14ac:dyDescent="0.3">
      <c r="A44" s="114" t="s">
        <v>3</v>
      </c>
      <c r="B44" s="117" t="s">
        <v>4</v>
      </c>
      <c r="C44" s="111">
        <v>2020</v>
      </c>
      <c r="D44" s="111"/>
      <c r="E44" s="111"/>
      <c r="F44" s="111"/>
      <c r="G44" s="111" t="s">
        <v>5</v>
      </c>
      <c r="H44" s="111"/>
      <c r="I44" s="111"/>
      <c r="J44" s="111"/>
      <c r="K44" s="111" t="s">
        <v>93</v>
      </c>
      <c r="L44" s="111"/>
      <c r="M44" s="111"/>
      <c r="N44" s="111"/>
    </row>
    <row r="45" spans="1:17" x14ac:dyDescent="0.3">
      <c r="A45" s="115"/>
      <c r="B45" s="118"/>
      <c r="C45" s="13" t="s">
        <v>6</v>
      </c>
      <c r="D45" s="13" t="s">
        <v>7</v>
      </c>
      <c r="E45" s="47" t="s">
        <v>8</v>
      </c>
      <c r="F45" s="15" t="s">
        <v>46</v>
      </c>
      <c r="G45" s="13" t="s">
        <v>6</v>
      </c>
      <c r="H45" s="13" t="s">
        <v>7</v>
      </c>
      <c r="I45" s="47" t="s">
        <v>8</v>
      </c>
      <c r="J45" s="15" t="s">
        <v>46</v>
      </c>
      <c r="K45" s="13" t="s">
        <v>6</v>
      </c>
      <c r="L45" s="13" t="s">
        <v>7</v>
      </c>
      <c r="M45" s="47" t="s">
        <v>8</v>
      </c>
      <c r="N45" s="15" t="s">
        <v>46</v>
      </c>
    </row>
    <row r="46" spans="1:17" x14ac:dyDescent="0.3">
      <c r="A46" s="116"/>
      <c r="B46" s="118"/>
      <c r="C46" s="13" t="s">
        <v>10</v>
      </c>
      <c r="D46" s="13" t="s">
        <v>10</v>
      </c>
      <c r="E46" s="17" t="s">
        <v>11</v>
      </c>
      <c r="F46" s="15" t="s">
        <v>12</v>
      </c>
      <c r="G46" s="13" t="s">
        <v>10</v>
      </c>
      <c r="H46" s="13" t="s">
        <v>10</v>
      </c>
      <c r="I46" s="17" t="s">
        <v>11</v>
      </c>
      <c r="J46" s="15" t="s">
        <v>12</v>
      </c>
      <c r="K46" s="13" t="s">
        <v>10</v>
      </c>
      <c r="L46" s="13" t="s">
        <v>10</v>
      </c>
      <c r="M46" s="17" t="s">
        <v>11</v>
      </c>
      <c r="N46" s="15" t="s">
        <v>12</v>
      </c>
    </row>
    <row r="47" spans="1:17" ht="14.1" customHeight="1" x14ac:dyDescent="0.3">
      <c r="A47" s="18">
        <v>1</v>
      </c>
      <c r="B47" s="19" t="s">
        <v>13</v>
      </c>
      <c r="C47" s="20">
        <v>5598</v>
      </c>
      <c r="D47" s="20">
        <v>5511</v>
      </c>
      <c r="E47" s="21">
        <v>32.590000000000003</v>
      </c>
      <c r="F47" s="21">
        <f>+E47*D47/10</f>
        <v>17960.349000000002</v>
      </c>
      <c r="G47" s="20">
        <v>5544</v>
      </c>
      <c r="H47" s="20">
        <v>5270</v>
      </c>
      <c r="I47" s="21">
        <v>33.69</v>
      </c>
      <c r="J47" s="21">
        <f>+I47*H47/10</f>
        <v>17754.629999999997</v>
      </c>
      <c r="K47" s="20">
        <v>245.22</v>
      </c>
      <c r="L47" s="20">
        <v>1372</v>
      </c>
      <c r="M47" s="21">
        <v>33.72</v>
      </c>
      <c r="N47" s="21">
        <f>+M47*L47/10</f>
        <v>4626.384</v>
      </c>
    </row>
    <row r="48" spans="1:17" ht="14.1" customHeight="1" x14ac:dyDescent="0.3">
      <c r="A48" s="22">
        <v>2</v>
      </c>
      <c r="B48" s="23" t="s">
        <v>14</v>
      </c>
      <c r="C48" s="24">
        <v>3826</v>
      </c>
      <c r="D48" s="24">
        <v>4066</v>
      </c>
      <c r="E48" s="25">
        <v>33.47</v>
      </c>
      <c r="F48" s="25">
        <f>+E48*D48/10</f>
        <v>13608.901999999998</v>
      </c>
      <c r="G48" s="24">
        <v>4135</v>
      </c>
      <c r="H48" s="24">
        <v>4043</v>
      </c>
      <c r="I48" s="25">
        <v>33.57</v>
      </c>
      <c r="J48" s="25">
        <f>+I48*H48/10</f>
        <v>13572.351000000001</v>
      </c>
      <c r="K48" s="24">
        <v>111</v>
      </c>
      <c r="L48" s="24">
        <v>1132</v>
      </c>
      <c r="M48" s="25">
        <v>33.61</v>
      </c>
      <c r="N48" s="25">
        <f>+M48*L48/10</f>
        <v>3804.6519999999996</v>
      </c>
    </row>
    <row r="49" spans="1:14" ht="14.1" customHeight="1" x14ac:dyDescent="0.3">
      <c r="A49" s="22">
        <v>3</v>
      </c>
      <c r="B49" s="23" t="s">
        <v>15</v>
      </c>
      <c r="C49" s="24">
        <v>4021</v>
      </c>
      <c r="D49" s="24">
        <v>4066</v>
      </c>
      <c r="E49" s="25">
        <v>33.58</v>
      </c>
      <c r="F49" s="25">
        <f t="shared" ref="F49:F73" si="7">+E49*D49/10</f>
        <v>13653.628000000001</v>
      </c>
      <c r="G49" s="24">
        <v>3970</v>
      </c>
      <c r="H49" s="24">
        <v>3828</v>
      </c>
      <c r="I49" s="25">
        <v>33.68</v>
      </c>
      <c r="J49" s="25">
        <f t="shared" ref="J49:J73" si="8">+I49*H49/10</f>
        <v>12892.704</v>
      </c>
      <c r="K49" s="24">
        <v>61</v>
      </c>
      <c r="L49" s="24">
        <v>1015</v>
      </c>
      <c r="M49" s="25">
        <v>33.71</v>
      </c>
      <c r="N49" s="25">
        <f t="shared" ref="N49:N73" si="9">+M49*L49/10</f>
        <v>3421.5650000000001</v>
      </c>
    </row>
    <row r="50" spans="1:14" ht="14.1" customHeight="1" x14ac:dyDescent="0.3">
      <c r="A50" s="22">
        <v>4</v>
      </c>
      <c r="B50" s="23" t="s">
        <v>16</v>
      </c>
      <c r="C50" s="24">
        <v>1831</v>
      </c>
      <c r="D50" s="24">
        <v>1831</v>
      </c>
      <c r="E50" s="25">
        <v>25.38</v>
      </c>
      <c r="F50" s="25">
        <f t="shared" si="7"/>
        <v>4647.0779999999995</v>
      </c>
      <c r="G50" s="24">
        <v>1995</v>
      </c>
      <c r="H50" s="24">
        <v>1788</v>
      </c>
      <c r="I50" s="25">
        <v>26.38</v>
      </c>
      <c r="J50" s="25">
        <f t="shared" si="8"/>
        <v>4716.7439999999997</v>
      </c>
      <c r="K50" s="24">
        <v>164</v>
      </c>
      <c r="L50" s="24">
        <v>864</v>
      </c>
      <c r="M50" s="25">
        <v>26.38</v>
      </c>
      <c r="N50" s="25">
        <f t="shared" si="9"/>
        <v>2279.232</v>
      </c>
    </row>
    <row r="51" spans="1:14" ht="14.1" customHeight="1" x14ac:dyDescent="0.3">
      <c r="A51" s="22">
        <v>5</v>
      </c>
      <c r="B51" s="23" t="s">
        <v>17</v>
      </c>
      <c r="C51" s="24">
        <v>4379</v>
      </c>
      <c r="D51" s="24">
        <v>4241</v>
      </c>
      <c r="E51" s="25">
        <v>30.24</v>
      </c>
      <c r="F51" s="25">
        <f t="shared" si="7"/>
        <v>12824.784</v>
      </c>
      <c r="G51" s="24">
        <v>5504</v>
      </c>
      <c r="H51" s="24">
        <v>5188</v>
      </c>
      <c r="I51" s="25">
        <v>30.24</v>
      </c>
      <c r="J51" s="25">
        <f t="shared" si="8"/>
        <v>15688.511999999999</v>
      </c>
      <c r="K51" s="24">
        <v>81</v>
      </c>
      <c r="L51" s="24">
        <v>1417</v>
      </c>
      <c r="M51" s="25">
        <v>30.49</v>
      </c>
      <c r="N51" s="25">
        <f t="shared" si="9"/>
        <v>4320.4329999999991</v>
      </c>
    </row>
    <row r="52" spans="1:14" ht="14.1" customHeight="1" x14ac:dyDescent="0.3">
      <c r="A52" s="22">
        <v>6</v>
      </c>
      <c r="B52" s="23" t="s">
        <v>18</v>
      </c>
      <c r="C52" s="24">
        <v>466</v>
      </c>
      <c r="D52" s="24">
        <v>519</v>
      </c>
      <c r="E52" s="25">
        <v>27.42</v>
      </c>
      <c r="F52" s="25">
        <f t="shared" si="7"/>
        <v>1423.0980000000002</v>
      </c>
      <c r="G52" s="24">
        <v>419</v>
      </c>
      <c r="H52" s="24">
        <v>402</v>
      </c>
      <c r="I52" s="25">
        <v>27.42</v>
      </c>
      <c r="J52" s="25">
        <f t="shared" si="8"/>
        <v>1102.2840000000001</v>
      </c>
      <c r="K52" s="24">
        <v>43</v>
      </c>
      <c r="L52" s="24">
        <v>129</v>
      </c>
      <c r="M52" s="25">
        <v>27.48</v>
      </c>
      <c r="N52" s="25">
        <f t="shared" si="9"/>
        <v>354.49200000000002</v>
      </c>
    </row>
    <row r="53" spans="1:14" ht="14.1" customHeight="1" x14ac:dyDescent="0.3">
      <c r="A53" s="22">
        <v>7</v>
      </c>
      <c r="B53" s="23" t="s">
        <v>19</v>
      </c>
      <c r="C53" s="24">
        <v>1158</v>
      </c>
      <c r="D53" s="24">
        <v>510</v>
      </c>
      <c r="E53" s="25">
        <v>30.27</v>
      </c>
      <c r="F53" s="25">
        <f t="shared" si="7"/>
        <v>1543.77</v>
      </c>
      <c r="G53" s="24">
        <v>848</v>
      </c>
      <c r="H53" s="24">
        <v>829</v>
      </c>
      <c r="I53" s="25">
        <v>30.27</v>
      </c>
      <c r="J53" s="25">
        <f t="shared" si="8"/>
        <v>2509.3829999999998</v>
      </c>
      <c r="K53" s="24">
        <v>43</v>
      </c>
      <c r="L53" s="24">
        <v>169</v>
      </c>
      <c r="M53" s="25">
        <v>30.29</v>
      </c>
      <c r="N53" s="25">
        <f t="shared" si="9"/>
        <v>511.90100000000001</v>
      </c>
    </row>
    <row r="54" spans="1:14" ht="14.1" customHeight="1" x14ac:dyDescent="0.3">
      <c r="A54" s="22">
        <v>8</v>
      </c>
      <c r="B54" s="26" t="s">
        <v>20</v>
      </c>
      <c r="C54" s="24">
        <v>1556</v>
      </c>
      <c r="D54" s="24">
        <v>728</v>
      </c>
      <c r="E54" s="25">
        <v>28.59</v>
      </c>
      <c r="F54" s="25">
        <f t="shared" si="7"/>
        <v>2081.3519999999999</v>
      </c>
      <c r="G54" s="24">
        <v>1389</v>
      </c>
      <c r="H54" s="24">
        <v>1335</v>
      </c>
      <c r="I54" s="25">
        <v>29.73</v>
      </c>
      <c r="J54" s="25">
        <f t="shared" si="8"/>
        <v>3968.9550000000004</v>
      </c>
      <c r="K54" s="24">
        <v>10</v>
      </c>
      <c r="L54" s="24">
        <v>367</v>
      </c>
      <c r="M54" s="25">
        <v>29.76</v>
      </c>
      <c r="N54" s="25">
        <f t="shared" si="9"/>
        <v>1092.192</v>
      </c>
    </row>
    <row r="55" spans="1:14" ht="14.1" customHeight="1" x14ac:dyDescent="0.3">
      <c r="A55" s="22">
        <v>9</v>
      </c>
      <c r="B55" s="26" t="s">
        <v>21</v>
      </c>
      <c r="C55" s="24">
        <v>10376</v>
      </c>
      <c r="D55" s="24">
        <v>5291</v>
      </c>
      <c r="E55" s="25">
        <v>36.81</v>
      </c>
      <c r="F55" s="25">
        <f t="shared" si="7"/>
        <v>19476.171000000002</v>
      </c>
      <c r="G55" s="24">
        <v>6064</v>
      </c>
      <c r="H55" s="24">
        <v>5897</v>
      </c>
      <c r="I55" s="25">
        <v>36.81</v>
      </c>
      <c r="J55" s="25">
        <f t="shared" si="8"/>
        <v>21706.857</v>
      </c>
      <c r="K55" s="24">
        <v>57</v>
      </c>
      <c r="L55" s="24">
        <v>1586</v>
      </c>
      <c r="M55" s="25">
        <v>36.85</v>
      </c>
      <c r="N55" s="25">
        <f t="shared" si="9"/>
        <v>5844.4100000000008</v>
      </c>
    </row>
    <row r="56" spans="1:14" ht="14.1" customHeight="1" x14ac:dyDescent="0.3">
      <c r="A56" s="22">
        <v>10</v>
      </c>
      <c r="B56" s="26" t="s">
        <v>22</v>
      </c>
      <c r="C56" s="24">
        <v>4574</v>
      </c>
      <c r="D56" s="24">
        <v>4058</v>
      </c>
      <c r="E56" s="25">
        <v>37.049999999999997</v>
      </c>
      <c r="F56" s="25">
        <f t="shared" si="7"/>
        <v>15034.89</v>
      </c>
      <c r="G56" s="24">
        <v>4925</v>
      </c>
      <c r="H56" s="24">
        <v>4906</v>
      </c>
      <c r="I56" s="25">
        <v>37.17</v>
      </c>
      <c r="J56" s="25">
        <f t="shared" si="8"/>
        <v>18235.602000000003</v>
      </c>
      <c r="K56" s="24">
        <v>429</v>
      </c>
      <c r="L56" s="24">
        <v>932</v>
      </c>
      <c r="M56" s="25">
        <v>37.22</v>
      </c>
      <c r="N56" s="25">
        <f t="shared" si="9"/>
        <v>3468.904</v>
      </c>
    </row>
    <row r="57" spans="1:14" ht="14.1" customHeight="1" x14ac:dyDescent="0.3">
      <c r="A57" s="22">
        <v>11</v>
      </c>
      <c r="B57" s="26" t="s">
        <v>23</v>
      </c>
      <c r="C57" s="24">
        <v>6387</v>
      </c>
      <c r="D57" s="24">
        <v>6825.4</v>
      </c>
      <c r="E57" s="25">
        <v>38.08</v>
      </c>
      <c r="F57" s="25">
        <f t="shared" si="7"/>
        <v>25991.123199999998</v>
      </c>
      <c r="G57" s="24">
        <v>4242</v>
      </c>
      <c r="H57" s="24">
        <v>3990</v>
      </c>
      <c r="I57" s="25">
        <v>38.36</v>
      </c>
      <c r="J57" s="25">
        <f t="shared" si="8"/>
        <v>15305.64</v>
      </c>
      <c r="K57" s="24">
        <v>718</v>
      </c>
      <c r="L57" s="24">
        <v>1409</v>
      </c>
      <c r="M57" s="25">
        <v>38.39</v>
      </c>
      <c r="N57" s="25">
        <f t="shared" si="9"/>
        <v>5409.1509999999998</v>
      </c>
    </row>
    <row r="58" spans="1:14" ht="14.1" customHeight="1" x14ac:dyDescent="0.3">
      <c r="A58" s="22">
        <v>12</v>
      </c>
      <c r="B58" s="26" t="s">
        <v>24</v>
      </c>
      <c r="C58" s="24">
        <v>11500</v>
      </c>
      <c r="D58" s="24">
        <v>6816</v>
      </c>
      <c r="E58" s="25">
        <v>32.909999999999997</v>
      </c>
      <c r="F58" s="25">
        <f t="shared" si="7"/>
        <v>22431.455999999998</v>
      </c>
      <c r="G58" s="24">
        <v>7115</v>
      </c>
      <c r="H58" s="24">
        <v>7101</v>
      </c>
      <c r="I58" s="25">
        <v>33.31</v>
      </c>
      <c r="J58" s="25">
        <f t="shared" si="8"/>
        <v>23653.431000000004</v>
      </c>
      <c r="K58" s="24">
        <v>11</v>
      </c>
      <c r="L58" s="24">
        <v>1981</v>
      </c>
      <c r="M58" s="25">
        <v>33.380000000000003</v>
      </c>
      <c r="N58" s="25">
        <f t="shared" si="9"/>
        <v>6612.5779999999995</v>
      </c>
    </row>
    <row r="59" spans="1:14" ht="14.1" customHeight="1" x14ac:dyDescent="0.3">
      <c r="A59" s="22">
        <v>13</v>
      </c>
      <c r="B59" s="26" t="s">
        <v>25</v>
      </c>
      <c r="C59" s="24">
        <v>4529.2</v>
      </c>
      <c r="D59" s="24">
        <v>5056.2</v>
      </c>
      <c r="E59" s="25">
        <v>33.97</v>
      </c>
      <c r="F59" s="25">
        <f t="shared" si="7"/>
        <v>17175.911400000001</v>
      </c>
      <c r="G59" s="24">
        <v>4539</v>
      </c>
      <c r="H59" s="24">
        <v>3722</v>
      </c>
      <c r="I59" s="25">
        <v>34.81</v>
      </c>
      <c r="J59" s="25">
        <f t="shared" si="8"/>
        <v>12956.282000000001</v>
      </c>
      <c r="K59" s="24">
        <v>52</v>
      </c>
      <c r="L59" s="24">
        <v>1349</v>
      </c>
      <c r="M59" s="25">
        <v>34.869999999999997</v>
      </c>
      <c r="N59" s="25">
        <f t="shared" si="9"/>
        <v>4703.9629999999997</v>
      </c>
    </row>
    <row r="60" spans="1:14" ht="14.1" customHeight="1" x14ac:dyDescent="0.3">
      <c r="A60" s="22">
        <v>14</v>
      </c>
      <c r="B60" s="26" t="s">
        <v>26</v>
      </c>
      <c r="C60" s="24">
        <v>5667</v>
      </c>
      <c r="D60" s="24">
        <v>4847</v>
      </c>
      <c r="E60" s="25">
        <v>28.38</v>
      </c>
      <c r="F60" s="25">
        <f t="shared" si="7"/>
        <v>13755.785999999998</v>
      </c>
      <c r="G60" s="24">
        <v>6158</v>
      </c>
      <c r="H60" s="24">
        <v>5650</v>
      </c>
      <c r="I60" s="25">
        <v>29.38</v>
      </c>
      <c r="J60" s="25">
        <f t="shared" si="8"/>
        <v>16599.7</v>
      </c>
      <c r="K60" s="24">
        <v>20</v>
      </c>
      <c r="L60" s="24">
        <v>1804</v>
      </c>
      <c r="M60" s="25">
        <v>29.52</v>
      </c>
      <c r="N60" s="25">
        <f t="shared" si="9"/>
        <v>5325.4080000000004</v>
      </c>
    </row>
    <row r="61" spans="1:14" ht="14.1" customHeight="1" x14ac:dyDescent="0.3">
      <c r="A61" s="22">
        <v>15</v>
      </c>
      <c r="B61" s="26" t="s">
        <v>27</v>
      </c>
      <c r="C61" s="24">
        <v>5738</v>
      </c>
      <c r="D61" s="24">
        <v>4300</v>
      </c>
      <c r="E61" s="25">
        <v>28.63</v>
      </c>
      <c r="F61" s="25">
        <f t="shared" si="7"/>
        <v>12310.9</v>
      </c>
      <c r="G61" s="24">
        <v>4044</v>
      </c>
      <c r="H61" s="24">
        <v>4365</v>
      </c>
      <c r="I61" s="25">
        <v>31.63</v>
      </c>
      <c r="J61" s="25">
        <f t="shared" si="8"/>
        <v>13806.494999999999</v>
      </c>
      <c r="K61" s="24">
        <v>1145</v>
      </c>
      <c r="L61" s="24">
        <v>1230</v>
      </c>
      <c r="M61" s="25">
        <v>31.65</v>
      </c>
      <c r="N61" s="25">
        <f t="shared" si="9"/>
        <v>3892.95</v>
      </c>
    </row>
    <row r="62" spans="1:14" ht="14.1" customHeight="1" x14ac:dyDescent="0.3">
      <c r="A62" s="22">
        <v>16</v>
      </c>
      <c r="B62" s="26" t="s">
        <v>28</v>
      </c>
      <c r="C62" s="24">
        <v>4504.3</v>
      </c>
      <c r="D62" s="24">
        <v>3407.3</v>
      </c>
      <c r="E62" s="25">
        <v>27.33</v>
      </c>
      <c r="F62" s="25">
        <f t="shared" si="7"/>
        <v>9312.1509000000005</v>
      </c>
      <c r="G62" s="24">
        <v>4377</v>
      </c>
      <c r="H62" s="24">
        <v>3009</v>
      </c>
      <c r="I62" s="25">
        <v>30.62</v>
      </c>
      <c r="J62" s="25">
        <f t="shared" si="8"/>
        <v>9213.5580000000009</v>
      </c>
      <c r="K62" s="24">
        <v>718</v>
      </c>
      <c r="L62" s="24">
        <v>1294</v>
      </c>
      <c r="M62" s="25">
        <v>30.66</v>
      </c>
      <c r="N62" s="25">
        <f t="shared" si="9"/>
        <v>3967.404</v>
      </c>
    </row>
    <row r="63" spans="1:14" ht="14.1" customHeight="1" x14ac:dyDescent="0.3">
      <c r="A63" s="22">
        <v>17</v>
      </c>
      <c r="B63" s="26" t="s">
        <v>29</v>
      </c>
      <c r="C63" s="24">
        <v>15139</v>
      </c>
      <c r="D63" s="24">
        <v>7220</v>
      </c>
      <c r="E63" s="25">
        <v>27.67</v>
      </c>
      <c r="F63" s="25">
        <f t="shared" si="7"/>
        <v>19977.740000000002</v>
      </c>
      <c r="G63" s="24">
        <v>8470</v>
      </c>
      <c r="H63" s="24">
        <v>8564</v>
      </c>
      <c r="I63" s="25">
        <v>29.81</v>
      </c>
      <c r="J63" s="25">
        <f t="shared" si="8"/>
        <v>25529.284</v>
      </c>
      <c r="K63" s="24">
        <v>340</v>
      </c>
      <c r="L63" s="24">
        <v>1415</v>
      </c>
      <c r="M63" s="25">
        <v>29.83</v>
      </c>
      <c r="N63" s="25">
        <f t="shared" si="9"/>
        <v>4220.9449999999997</v>
      </c>
    </row>
    <row r="64" spans="1:14" ht="14.1" customHeight="1" x14ac:dyDescent="0.3">
      <c r="A64" s="22">
        <v>18</v>
      </c>
      <c r="B64" s="26" t="s">
        <v>30</v>
      </c>
      <c r="C64" s="24">
        <v>3411</v>
      </c>
      <c r="D64" s="24">
        <v>3072</v>
      </c>
      <c r="E64" s="25">
        <v>29.61</v>
      </c>
      <c r="F64" s="25">
        <f t="shared" si="7"/>
        <v>9096.1919999999991</v>
      </c>
      <c r="G64" s="24">
        <v>3281</v>
      </c>
      <c r="H64" s="24">
        <v>3313</v>
      </c>
      <c r="I64" s="25">
        <v>31.72</v>
      </c>
      <c r="J64" s="25">
        <f t="shared" si="8"/>
        <v>10508.835999999999</v>
      </c>
      <c r="K64" s="24">
        <v>35</v>
      </c>
      <c r="L64" s="24">
        <v>519</v>
      </c>
      <c r="M64" s="25">
        <v>31.77</v>
      </c>
      <c r="N64" s="25">
        <f t="shared" si="9"/>
        <v>1648.8630000000001</v>
      </c>
    </row>
    <row r="65" spans="1:14" ht="14.1" customHeight="1" x14ac:dyDescent="0.3">
      <c r="A65" s="22">
        <v>19</v>
      </c>
      <c r="B65" s="26" t="s">
        <v>31</v>
      </c>
      <c r="C65" s="24">
        <v>8212</v>
      </c>
      <c r="D65" s="24">
        <v>4474</v>
      </c>
      <c r="E65" s="25">
        <v>27.4</v>
      </c>
      <c r="F65" s="25">
        <f t="shared" si="7"/>
        <v>12258.759999999998</v>
      </c>
      <c r="G65" s="24">
        <v>4775</v>
      </c>
      <c r="H65" s="24">
        <v>4830</v>
      </c>
      <c r="I65" s="25">
        <v>29.51</v>
      </c>
      <c r="J65" s="25">
        <f t="shared" si="8"/>
        <v>14253.330000000002</v>
      </c>
      <c r="K65" s="24">
        <v>135</v>
      </c>
      <c r="L65" s="24">
        <v>1040</v>
      </c>
      <c r="M65" s="25">
        <v>29.62</v>
      </c>
      <c r="N65" s="25">
        <f t="shared" si="9"/>
        <v>3080.48</v>
      </c>
    </row>
    <row r="66" spans="1:14" ht="14.1" customHeight="1" x14ac:dyDescent="0.3">
      <c r="A66" s="22">
        <v>20</v>
      </c>
      <c r="B66" s="26" t="s">
        <v>32</v>
      </c>
      <c r="C66" s="24">
        <v>5790</v>
      </c>
      <c r="D66" s="24">
        <v>4090</v>
      </c>
      <c r="E66" s="25">
        <v>27.77</v>
      </c>
      <c r="F66" s="25">
        <f t="shared" si="7"/>
        <v>11357.93</v>
      </c>
      <c r="G66" s="24">
        <v>5195</v>
      </c>
      <c r="H66" s="24">
        <v>5053</v>
      </c>
      <c r="I66" s="25">
        <v>28.56</v>
      </c>
      <c r="J66" s="25">
        <f t="shared" si="8"/>
        <v>14431.367999999999</v>
      </c>
      <c r="K66" s="24">
        <v>89</v>
      </c>
      <c r="L66" s="24">
        <v>1490</v>
      </c>
      <c r="M66" s="25">
        <v>28.66</v>
      </c>
      <c r="N66" s="25">
        <f t="shared" si="9"/>
        <v>4270.34</v>
      </c>
    </row>
    <row r="67" spans="1:14" ht="14.1" customHeight="1" x14ac:dyDescent="0.3">
      <c r="A67" s="22">
        <v>21</v>
      </c>
      <c r="B67" s="26" t="s">
        <v>33</v>
      </c>
      <c r="C67" s="24">
        <v>2886</v>
      </c>
      <c r="D67" s="24">
        <v>2857</v>
      </c>
      <c r="E67" s="25">
        <v>27.57</v>
      </c>
      <c r="F67" s="25">
        <f t="shared" si="7"/>
        <v>7876.7490000000007</v>
      </c>
      <c r="G67" s="24">
        <v>2989</v>
      </c>
      <c r="H67" s="24">
        <v>2915</v>
      </c>
      <c r="I67" s="25">
        <v>27.65</v>
      </c>
      <c r="J67" s="25">
        <f t="shared" si="8"/>
        <v>8059.9750000000004</v>
      </c>
      <c r="K67" s="24">
        <v>214</v>
      </c>
      <c r="L67" s="24">
        <v>1232</v>
      </c>
      <c r="M67" s="25">
        <v>27.88</v>
      </c>
      <c r="N67" s="25">
        <f t="shared" si="9"/>
        <v>3434.8159999999998</v>
      </c>
    </row>
    <row r="68" spans="1:14" ht="14.1" customHeight="1" x14ac:dyDescent="0.3">
      <c r="A68" s="22">
        <v>22</v>
      </c>
      <c r="B68" s="26" t="s">
        <v>34</v>
      </c>
      <c r="C68" s="24">
        <v>7330</v>
      </c>
      <c r="D68" s="24">
        <v>6322</v>
      </c>
      <c r="E68" s="25">
        <v>27.56</v>
      </c>
      <c r="F68" s="25">
        <f t="shared" si="7"/>
        <v>17423.431999999997</v>
      </c>
      <c r="G68" s="24">
        <v>6951</v>
      </c>
      <c r="H68" s="24">
        <v>6920</v>
      </c>
      <c r="I68" s="25">
        <v>28.56</v>
      </c>
      <c r="J68" s="25">
        <f t="shared" si="8"/>
        <v>19763.519999999997</v>
      </c>
      <c r="K68" s="24">
        <v>6</v>
      </c>
      <c r="L68" s="24">
        <v>2487</v>
      </c>
      <c r="M68" s="25">
        <v>28.93</v>
      </c>
      <c r="N68" s="25">
        <f t="shared" si="9"/>
        <v>7194.8910000000005</v>
      </c>
    </row>
    <row r="69" spans="1:14" ht="14.1" customHeight="1" x14ac:dyDescent="0.3">
      <c r="A69" s="22">
        <v>23</v>
      </c>
      <c r="B69" s="26" t="s">
        <v>35</v>
      </c>
      <c r="C69" s="24">
        <v>4236</v>
      </c>
      <c r="D69" s="24">
        <v>3185</v>
      </c>
      <c r="E69" s="25">
        <v>27.16</v>
      </c>
      <c r="F69" s="25">
        <f t="shared" si="7"/>
        <v>8650.4600000000009</v>
      </c>
      <c r="G69" s="24">
        <v>2555</v>
      </c>
      <c r="H69" s="24">
        <v>3008</v>
      </c>
      <c r="I69" s="25">
        <v>27.21</v>
      </c>
      <c r="J69" s="25">
        <f t="shared" si="8"/>
        <v>8184.7680000000009</v>
      </c>
      <c r="K69" s="24">
        <v>0</v>
      </c>
      <c r="L69" s="24">
        <v>804</v>
      </c>
      <c r="M69" s="25">
        <v>27.33</v>
      </c>
      <c r="N69" s="25">
        <f t="shared" si="9"/>
        <v>2197.3319999999999</v>
      </c>
    </row>
    <row r="70" spans="1:14" ht="14.1" customHeight="1" x14ac:dyDescent="0.3">
      <c r="A70" s="22">
        <v>24</v>
      </c>
      <c r="B70" s="26" t="s">
        <v>36</v>
      </c>
      <c r="C70" s="24">
        <v>9295</v>
      </c>
      <c r="D70" s="24">
        <v>4822</v>
      </c>
      <c r="E70" s="25">
        <v>27.13</v>
      </c>
      <c r="F70" s="25">
        <f t="shared" si="7"/>
        <v>13082.085999999999</v>
      </c>
      <c r="G70" s="24">
        <v>5170</v>
      </c>
      <c r="H70" s="24">
        <v>4962</v>
      </c>
      <c r="I70" s="25">
        <v>28.24</v>
      </c>
      <c r="J70" s="25">
        <f t="shared" si="8"/>
        <v>14012.688</v>
      </c>
      <c r="K70" s="24">
        <v>0</v>
      </c>
      <c r="L70" s="24">
        <v>1134</v>
      </c>
      <c r="M70" s="25">
        <v>28.32</v>
      </c>
      <c r="N70" s="25">
        <f t="shared" si="9"/>
        <v>3211.4880000000003</v>
      </c>
    </row>
    <row r="71" spans="1:14" ht="14.1" customHeight="1" x14ac:dyDescent="0.3">
      <c r="A71" s="22">
        <v>25</v>
      </c>
      <c r="B71" s="26" t="s">
        <v>37</v>
      </c>
      <c r="C71" s="24">
        <v>13653</v>
      </c>
      <c r="D71" s="24">
        <v>8918</v>
      </c>
      <c r="E71" s="25">
        <v>28.45</v>
      </c>
      <c r="F71" s="25">
        <f t="shared" si="7"/>
        <v>25371.71</v>
      </c>
      <c r="G71" s="24">
        <v>10164</v>
      </c>
      <c r="H71" s="24">
        <v>8672</v>
      </c>
      <c r="I71" s="25">
        <v>28.51</v>
      </c>
      <c r="J71" s="25">
        <f t="shared" si="8"/>
        <v>24723.871999999999</v>
      </c>
      <c r="K71" s="24">
        <v>19</v>
      </c>
      <c r="L71" s="24">
        <v>2335</v>
      </c>
      <c r="M71" s="25">
        <v>28.84</v>
      </c>
      <c r="N71" s="25">
        <f t="shared" si="9"/>
        <v>6734.1399999999994</v>
      </c>
    </row>
    <row r="72" spans="1:14" ht="14.1" customHeight="1" x14ac:dyDescent="0.3">
      <c r="A72" s="22">
        <v>26</v>
      </c>
      <c r="B72" s="26" t="s">
        <v>38</v>
      </c>
      <c r="C72" s="24">
        <v>16560</v>
      </c>
      <c r="D72" s="24">
        <v>9529</v>
      </c>
      <c r="E72" s="25">
        <v>28.44</v>
      </c>
      <c r="F72" s="25">
        <f t="shared" si="7"/>
        <v>27100.476000000002</v>
      </c>
      <c r="G72" s="24">
        <v>9854</v>
      </c>
      <c r="H72" s="24">
        <v>9484</v>
      </c>
      <c r="I72" s="25">
        <v>28.63</v>
      </c>
      <c r="J72" s="25">
        <f t="shared" si="8"/>
        <v>27152.691999999999</v>
      </c>
      <c r="K72" s="24">
        <v>0</v>
      </c>
      <c r="L72" s="24">
        <v>2661</v>
      </c>
      <c r="M72" s="25">
        <v>28.93</v>
      </c>
      <c r="N72" s="25">
        <f t="shared" si="9"/>
        <v>7698.2729999999992</v>
      </c>
    </row>
    <row r="73" spans="1:14" ht="14.1" customHeight="1" x14ac:dyDescent="0.3">
      <c r="A73" s="27">
        <v>27</v>
      </c>
      <c r="B73" s="28" t="s">
        <v>39</v>
      </c>
      <c r="C73" s="29">
        <v>3799</v>
      </c>
      <c r="D73" s="29">
        <v>2289</v>
      </c>
      <c r="E73" s="30">
        <v>27.57</v>
      </c>
      <c r="F73" s="25">
        <f t="shared" si="7"/>
        <v>6310.7730000000001</v>
      </c>
      <c r="G73" s="29">
        <v>3200</v>
      </c>
      <c r="H73" s="29">
        <v>2825</v>
      </c>
      <c r="I73" s="30">
        <v>27.57</v>
      </c>
      <c r="J73" s="25">
        <f t="shared" si="8"/>
        <v>7788.5249999999996</v>
      </c>
      <c r="K73" s="29">
        <v>58</v>
      </c>
      <c r="L73" s="29">
        <v>1398</v>
      </c>
      <c r="M73" s="30">
        <v>27.73</v>
      </c>
      <c r="N73" s="25">
        <f t="shared" si="9"/>
        <v>3876.654</v>
      </c>
    </row>
    <row r="74" spans="1:14" s="12" customFormat="1" ht="14.1" customHeight="1" x14ac:dyDescent="0.3">
      <c r="A74" s="112" t="s">
        <v>40</v>
      </c>
      <c r="B74" s="113"/>
      <c r="C74" s="32">
        <f>SUM(C47:C73)</f>
        <v>166421.5</v>
      </c>
      <c r="D74" s="32">
        <f>SUM(D47:D73)</f>
        <v>118850.9</v>
      </c>
      <c r="E74" s="33">
        <f>SUM(E47:E73)/27</f>
        <v>30.038148148148153</v>
      </c>
      <c r="F74" s="34">
        <f>SUM(F47:F73)</f>
        <v>361737.65750000003</v>
      </c>
      <c r="G74" s="32">
        <f>SUM(G47:G73)</f>
        <v>127872</v>
      </c>
      <c r="H74" s="32">
        <f>SUM(H47:H73)</f>
        <v>121869</v>
      </c>
      <c r="I74" s="33">
        <f>+J74/H74*10</f>
        <v>31.024459542623642</v>
      </c>
      <c r="J74" s="34">
        <f>SUM(J47:J73)</f>
        <v>378091.98600000003</v>
      </c>
      <c r="K74" s="32">
        <f>SUM(K47:K73)</f>
        <v>4804.22</v>
      </c>
      <c r="L74" s="32">
        <f>SUM(L47:L73)</f>
        <v>34565</v>
      </c>
      <c r="M74" s="33">
        <f>+N74/L74*10</f>
        <v>31.015142774482861</v>
      </c>
      <c r="N74" s="34">
        <f>SUM(N47:N73)</f>
        <v>107203.841</v>
      </c>
    </row>
    <row r="75" spans="1:14" x14ac:dyDescent="0.3">
      <c r="A75" s="5" t="s">
        <v>41</v>
      </c>
      <c r="B75" s="35" t="s">
        <v>47</v>
      </c>
    </row>
    <row r="76" spans="1:14" x14ac:dyDescent="0.3">
      <c r="A76" s="5" t="s">
        <v>94</v>
      </c>
      <c r="B76" s="35" t="s">
        <v>95</v>
      </c>
    </row>
    <row r="77" spans="1:14" x14ac:dyDescent="0.3">
      <c r="A77" s="5" t="s">
        <v>43</v>
      </c>
      <c r="B77" s="35" t="s">
        <v>96</v>
      </c>
    </row>
    <row r="79" spans="1:14" x14ac:dyDescent="0.3">
      <c r="A79" s="1" t="s">
        <v>92</v>
      </c>
      <c r="B79" s="2"/>
      <c r="C79" s="3"/>
      <c r="D79" s="3"/>
      <c r="E79" s="1"/>
      <c r="F79" s="4"/>
      <c r="G79" s="3"/>
      <c r="H79" s="3"/>
      <c r="I79" s="1"/>
      <c r="J79" s="4"/>
      <c r="K79" s="3"/>
      <c r="L79" s="3"/>
      <c r="M79" s="1"/>
      <c r="N79" s="4"/>
    </row>
    <row r="80" spans="1:14" x14ac:dyDescent="0.3">
      <c r="A80" s="1" t="s">
        <v>91</v>
      </c>
      <c r="B80" s="2"/>
      <c r="C80" s="3"/>
      <c r="D80" s="3"/>
      <c r="E80" s="1"/>
      <c r="F80" s="4"/>
      <c r="G80" s="3"/>
      <c r="H80" s="3"/>
      <c r="I80" s="1"/>
      <c r="J80" s="4"/>
      <c r="K80" s="3"/>
      <c r="L80" s="3"/>
      <c r="M80" s="1"/>
      <c r="N80" s="4"/>
    </row>
    <row r="81" spans="1:14" x14ac:dyDescent="0.3">
      <c r="A81" s="39"/>
      <c r="B81" s="40"/>
      <c r="C81" s="41"/>
      <c r="D81" s="41"/>
      <c r="E81" s="39"/>
      <c r="F81" s="42"/>
      <c r="G81" s="41"/>
      <c r="H81" s="41"/>
      <c r="I81" s="39"/>
      <c r="J81" s="42"/>
      <c r="K81" s="41"/>
      <c r="L81" s="41"/>
      <c r="M81" s="39"/>
      <c r="N81" s="42"/>
    </row>
    <row r="82" spans="1:14" x14ac:dyDescent="0.3">
      <c r="A82" s="6" t="s">
        <v>48</v>
      </c>
      <c r="B82" s="7"/>
      <c r="C82" s="8"/>
      <c r="D82" s="8"/>
      <c r="E82" s="9"/>
      <c r="F82" s="10"/>
      <c r="G82" s="8"/>
      <c r="H82" s="8"/>
      <c r="I82" s="9"/>
      <c r="J82" s="10"/>
      <c r="K82" s="8"/>
      <c r="L82" s="8"/>
      <c r="M82" s="9"/>
      <c r="N82" s="10"/>
    </row>
    <row r="83" spans="1:14" ht="14.1" customHeight="1" x14ac:dyDescent="0.3">
      <c r="A83" s="114" t="s">
        <v>3</v>
      </c>
      <c r="B83" s="117" t="s">
        <v>4</v>
      </c>
      <c r="C83" s="111">
        <v>2020</v>
      </c>
      <c r="D83" s="111"/>
      <c r="E83" s="111"/>
      <c r="F83" s="111"/>
      <c r="G83" s="111" t="s">
        <v>5</v>
      </c>
      <c r="H83" s="111"/>
      <c r="I83" s="111"/>
      <c r="J83" s="111"/>
      <c r="K83" s="111" t="s">
        <v>93</v>
      </c>
      <c r="L83" s="111"/>
      <c r="M83" s="111"/>
      <c r="N83" s="111"/>
    </row>
    <row r="84" spans="1:14" ht="14.1" customHeight="1" x14ac:dyDescent="0.3">
      <c r="A84" s="115"/>
      <c r="B84" s="118"/>
      <c r="C84" s="13" t="s">
        <v>6</v>
      </c>
      <c r="D84" s="13" t="s">
        <v>7</v>
      </c>
      <c r="E84" s="17" t="s">
        <v>8</v>
      </c>
      <c r="F84" s="15" t="s">
        <v>46</v>
      </c>
      <c r="G84" s="13" t="s">
        <v>6</v>
      </c>
      <c r="H84" s="13" t="s">
        <v>7</v>
      </c>
      <c r="I84" s="17" t="s">
        <v>8</v>
      </c>
      <c r="J84" s="15" t="s">
        <v>46</v>
      </c>
      <c r="K84" s="13" t="s">
        <v>6</v>
      </c>
      <c r="L84" s="13" t="s">
        <v>7</v>
      </c>
      <c r="M84" s="17" t="s">
        <v>8</v>
      </c>
      <c r="N84" s="15" t="s">
        <v>46</v>
      </c>
    </row>
    <row r="85" spans="1:14" ht="14.1" customHeight="1" x14ac:dyDescent="0.3">
      <c r="A85" s="116"/>
      <c r="B85" s="118"/>
      <c r="C85" s="13" t="s">
        <v>10</v>
      </c>
      <c r="D85" s="13" t="s">
        <v>10</v>
      </c>
      <c r="E85" s="17" t="s">
        <v>11</v>
      </c>
      <c r="F85" s="15" t="s">
        <v>12</v>
      </c>
      <c r="G85" s="13" t="s">
        <v>10</v>
      </c>
      <c r="H85" s="13" t="s">
        <v>10</v>
      </c>
      <c r="I85" s="17" t="s">
        <v>11</v>
      </c>
      <c r="J85" s="15" t="s">
        <v>12</v>
      </c>
      <c r="K85" s="13" t="s">
        <v>10</v>
      </c>
      <c r="L85" s="13" t="s">
        <v>10</v>
      </c>
      <c r="M85" s="17" t="s">
        <v>11</v>
      </c>
      <c r="N85" s="15" t="s">
        <v>12</v>
      </c>
    </row>
    <row r="86" spans="1:14" ht="14.1" customHeight="1" x14ac:dyDescent="0.3">
      <c r="A86" s="18">
        <v>1</v>
      </c>
      <c r="B86" s="19" t="s">
        <v>13</v>
      </c>
      <c r="C86" s="20">
        <v>14</v>
      </c>
      <c r="D86" s="20">
        <v>14</v>
      </c>
      <c r="E86" s="21">
        <v>13.48</v>
      </c>
      <c r="F86" s="21">
        <f>+E86*D86/10</f>
        <v>18.872</v>
      </c>
      <c r="G86" s="20">
        <v>0</v>
      </c>
      <c r="H86" s="20">
        <v>0</v>
      </c>
      <c r="I86" s="21">
        <v>0</v>
      </c>
      <c r="J86" s="21">
        <f>+I86*H86/10</f>
        <v>0</v>
      </c>
      <c r="K86" s="20">
        <v>0</v>
      </c>
      <c r="L86" s="20">
        <v>0</v>
      </c>
      <c r="M86" s="21">
        <v>0</v>
      </c>
      <c r="N86" s="21">
        <f>+M86*L86/10</f>
        <v>0</v>
      </c>
    </row>
    <row r="87" spans="1:14" ht="14.1" customHeight="1" x14ac:dyDescent="0.3">
      <c r="A87" s="22">
        <v>2</v>
      </c>
      <c r="B87" s="23" t="s">
        <v>14</v>
      </c>
      <c r="C87" s="24">
        <v>23</v>
      </c>
      <c r="D87" s="24">
        <v>23</v>
      </c>
      <c r="E87" s="25">
        <v>14.32</v>
      </c>
      <c r="F87" s="25">
        <f>+E87*D87/10</f>
        <v>32.936</v>
      </c>
      <c r="G87" s="24">
        <v>0</v>
      </c>
      <c r="H87" s="24">
        <v>0</v>
      </c>
      <c r="I87" s="25">
        <v>0</v>
      </c>
      <c r="J87" s="25">
        <f>+I87*H87/10</f>
        <v>0</v>
      </c>
      <c r="K87" s="24">
        <v>0</v>
      </c>
      <c r="L87" s="24">
        <v>0</v>
      </c>
      <c r="M87" s="25">
        <v>0</v>
      </c>
      <c r="N87" s="25">
        <f>+M87*L87/10</f>
        <v>0</v>
      </c>
    </row>
    <row r="88" spans="1:14" ht="14.1" customHeight="1" x14ac:dyDescent="0.3">
      <c r="A88" s="22">
        <v>3</v>
      </c>
      <c r="B88" s="23" t="s">
        <v>15</v>
      </c>
      <c r="C88" s="24">
        <v>0</v>
      </c>
      <c r="D88" s="24">
        <v>0</v>
      </c>
      <c r="E88" s="25">
        <v>0</v>
      </c>
      <c r="F88" s="25">
        <f t="shared" ref="F88" si="10">+E88*D88/10</f>
        <v>0</v>
      </c>
      <c r="G88" s="24">
        <v>0</v>
      </c>
      <c r="H88" s="24">
        <v>0</v>
      </c>
      <c r="I88" s="25">
        <v>0</v>
      </c>
      <c r="J88" s="25">
        <f t="shared" ref="J88" si="11">+I88*H88/10</f>
        <v>0</v>
      </c>
      <c r="K88" s="24">
        <v>0</v>
      </c>
      <c r="L88" s="24">
        <v>0</v>
      </c>
      <c r="M88" s="25">
        <v>0</v>
      </c>
      <c r="N88" s="25">
        <f t="shared" ref="N88" si="12">+M88*L88/10</f>
        <v>0</v>
      </c>
    </row>
    <row r="89" spans="1:14" ht="14.1" customHeight="1" x14ac:dyDescent="0.3">
      <c r="A89" s="22">
        <v>4</v>
      </c>
      <c r="B89" s="23" t="s">
        <v>16</v>
      </c>
      <c r="C89" s="24">
        <v>0</v>
      </c>
      <c r="D89" s="24">
        <v>0</v>
      </c>
      <c r="E89" s="25">
        <v>0</v>
      </c>
      <c r="F89" s="25">
        <v>0</v>
      </c>
      <c r="G89" s="24">
        <v>0</v>
      </c>
      <c r="H89" s="24">
        <v>0</v>
      </c>
      <c r="I89" s="25">
        <v>0</v>
      </c>
      <c r="J89" s="25">
        <v>0</v>
      </c>
      <c r="K89" s="24">
        <v>0</v>
      </c>
      <c r="L89" s="24">
        <v>0</v>
      </c>
      <c r="M89" s="25">
        <v>0</v>
      </c>
      <c r="N89" s="25">
        <v>0</v>
      </c>
    </row>
    <row r="90" spans="1:14" ht="14.1" customHeight="1" x14ac:dyDescent="0.3">
      <c r="A90" s="22">
        <v>5</v>
      </c>
      <c r="B90" s="23" t="s">
        <v>17</v>
      </c>
      <c r="C90" s="24">
        <v>2</v>
      </c>
      <c r="D90" s="24">
        <v>2</v>
      </c>
      <c r="E90" s="25">
        <v>13.28</v>
      </c>
      <c r="F90" s="25">
        <v>0</v>
      </c>
      <c r="G90" s="24">
        <v>0</v>
      </c>
      <c r="H90" s="24">
        <v>0</v>
      </c>
      <c r="I90" s="25">
        <v>0</v>
      </c>
      <c r="J90" s="25">
        <v>0</v>
      </c>
      <c r="K90" s="24">
        <v>0</v>
      </c>
      <c r="L90" s="24">
        <v>0</v>
      </c>
      <c r="M90" s="25">
        <v>0</v>
      </c>
      <c r="N90" s="25">
        <v>0</v>
      </c>
    </row>
    <row r="91" spans="1:14" ht="14.1" customHeight="1" x14ac:dyDescent="0.3">
      <c r="A91" s="22">
        <v>6</v>
      </c>
      <c r="B91" s="23" t="s">
        <v>18</v>
      </c>
      <c r="C91" s="24">
        <v>0</v>
      </c>
      <c r="D91" s="24">
        <v>0</v>
      </c>
      <c r="E91" s="25">
        <v>0</v>
      </c>
      <c r="F91" s="25">
        <v>0</v>
      </c>
      <c r="G91" s="24">
        <v>0</v>
      </c>
      <c r="H91" s="24">
        <v>0</v>
      </c>
      <c r="I91" s="25">
        <v>0</v>
      </c>
      <c r="J91" s="25">
        <v>0</v>
      </c>
      <c r="K91" s="24">
        <v>0</v>
      </c>
      <c r="L91" s="24">
        <v>0</v>
      </c>
      <c r="M91" s="25">
        <v>0</v>
      </c>
      <c r="N91" s="25">
        <v>0</v>
      </c>
    </row>
    <row r="92" spans="1:14" ht="14.1" customHeight="1" x14ac:dyDescent="0.3">
      <c r="A92" s="22">
        <v>7</v>
      </c>
      <c r="B92" s="23" t="s">
        <v>19</v>
      </c>
      <c r="C92" s="24">
        <v>0</v>
      </c>
      <c r="D92" s="24">
        <v>0</v>
      </c>
      <c r="E92" s="25">
        <v>0</v>
      </c>
      <c r="F92" s="25">
        <f t="shared" ref="F92" si="13">+E92*D92/10</f>
        <v>0</v>
      </c>
      <c r="G92" s="24">
        <v>0</v>
      </c>
      <c r="H92" s="24">
        <v>0</v>
      </c>
      <c r="I92" s="25">
        <v>0</v>
      </c>
      <c r="J92" s="25">
        <f t="shared" ref="J92" si="14">+I92*H92/10</f>
        <v>0</v>
      </c>
      <c r="K92" s="24">
        <v>0</v>
      </c>
      <c r="L92" s="24">
        <v>0</v>
      </c>
      <c r="M92" s="25">
        <v>0</v>
      </c>
      <c r="N92" s="25">
        <f t="shared" ref="N92" si="15">+M92*L92/10</f>
        <v>0</v>
      </c>
    </row>
    <row r="93" spans="1:14" ht="14.1" customHeight="1" x14ac:dyDescent="0.3">
      <c r="A93" s="22">
        <v>8</v>
      </c>
      <c r="B93" s="26" t="s">
        <v>20</v>
      </c>
      <c r="C93" s="24">
        <v>10</v>
      </c>
      <c r="D93" s="24">
        <v>10</v>
      </c>
      <c r="E93" s="25">
        <v>13.59</v>
      </c>
      <c r="F93" s="25">
        <v>0</v>
      </c>
      <c r="G93" s="24">
        <v>0</v>
      </c>
      <c r="H93" s="24">
        <v>0</v>
      </c>
      <c r="I93" s="25">
        <v>0</v>
      </c>
      <c r="J93" s="25">
        <v>0</v>
      </c>
      <c r="K93" s="24">
        <v>0</v>
      </c>
      <c r="L93" s="24">
        <v>0</v>
      </c>
      <c r="M93" s="25">
        <v>0</v>
      </c>
      <c r="N93" s="25">
        <v>0</v>
      </c>
    </row>
    <row r="94" spans="1:14" ht="14.1" customHeight="1" x14ac:dyDescent="0.3">
      <c r="A94" s="22">
        <v>9</v>
      </c>
      <c r="B94" s="26" t="s">
        <v>21</v>
      </c>
      <c r="C94" s="24">
        <v>46</v>
      </c>
      <c r="D94" s="24">
        <v>46</v>
      </c>
      <c r="E94" s="25">
        <v>15.48</v>
      </c>
      <c r="F94" s="25">
        <f t="shared" ref="F94:F99" si="16">+E94*D94/10</f>
        <v>71.207999999999998</v>
      </c>
      <c r="G94" s="24">
        <v>36</v>
      </c>
      <c r="H94" s="24">
        <v>36</v>
      </c>
      <c r="I94" s="25">
        <v>13.88</v>
      </c>
      <c r="J94" s="25">
        <f t="shared" ref="J94:J99" si="17">+I94*H94/10</f>
        <v>49.968000000000004</v>
      </c>
      <c r="K94" s="24">
        <v>0</v>
      </c>
      <c r="L94" s="24">
        <v>0</v>
      </c>
      <c r="M94" s="25">
        <v>0</v>
      </c>
      <c r="N94" s="25">
        <f t="shared" ref="N94:N99" si="18">+M94*L94/10</f>
        <v>0</v>
      </c>
    </row>
    <row r="95" spans="1:14" ht="14.1" customHeight="1" x14ac:dyDescent="0.3">
      <c r="A95" s="22">
        <v>10</v>
      </c>
      <c r="B95" s="26" t="s">
        <v>22</v>
      </c>
      <c r="C95" s="24">
        <v>33</v>
      </c>
      <c r="D95" s="24">
        <v>33</v>
      </c>
      <c r="E95" s="25">
        <v>15.61</v>
      </c>
      <c r="F95" s="25">
        <f t="shared" si="16"/>
        <v>51.512999999999998</v>
      </c>
      <c r="G95" s="24">
        <v>3</v>
      </c>
      <c r="H95" s="24">
        <v>3</v>
      </c>
      <c r="I95" s="25">
        <v>13.91</v>
      </c>
      <c r="J95" s="25">
        <f t="shared" si="17"/>
        <v>4.173</v>
      </c>
      <c r="K95" s="24">
        <v>0</v>
      </c>
      <c r="L95" s="24">
        <v>0</v>
      </c>
      <c r="M95" s="25">
        <v>0</v>
      </c>
      <c r="N95" s="25">
        <f t="shared" si="18"/>
        <v>0</v>
      </c>
    </row>
    <row r="96" spans="1:14" ht="14.1" customHeight="1" x14ac:dyDescent="0.3">
      <c r="A96" s="22">
        <v>11</v>
      </c>
      <c r="B96" s="26" t="s">
        <v>23</v>
      </c>
      <c r="C96" s="24">
        <v>58</v>
      </c>
      <c r="D96" s="24">
        <v>58</v>
      </c>
      <c r="E96" s="25">
        <v>15.91</v>
      </c>
      <c r="F96" s="25">
        <f t="shared" si="16"/>
        <v>92.277999999999992</v>
      </c>
      <c r="G96" s="24">
        <v>21</v>
      </c>
      <c r="H96" s="24">
        <v>21</v>
      </c>
      <c r="I96" s="25">
        <v>13.97</v>
      </c>
      <c r="J96" s="25">
        <f t="shared" si="17"/>
        <v>29.337</v>
      </c>
      <c r="K96" s="24">
        <v>0</v>
      </c>
      <c r="L96" s="24">
        <v>0</v>
      </c>
      <c r="M96" s="25">
        <v>0</v>
      </c>
      <c r="N96" s="25">
        <f t="shared" si="18"/>
        <v>0</v>
      </c>
    </row>
    <row r="97" spans="1:14" ht="14.1" customHeight="1" x14ac:dyDescent="0.3">
      <c r="A97" s="22">
        <v>12</v>
      </c>
      <c r="B97" s="26" t="s">
        <v>24</v>
      </c>
      <c r="C97" s="24">
        <v>22</v>
      </c>
      <c r="D97" s="24">
        <v>22</v>
      </c>
      <c r="E97" s="25">
        <v>14.04</v>
      </c>
      <c r="F97" s="25">
        <f t="shared" si="16"/>
        <v>30.887999999999998</v>
      </c>
      <c r="G97" s="24">
        <v>0</v>
      </c>
      <c r="H97" s="24">
        <v>0</v>
      </c>
      <c r="I97" s="25">
        <v>0</v>
      </c>
      <c r="J97" s="25">
        <f t="shared" si="17"/>
        <v>0</v>
      </c>
      <c r="K97" s="24">
        <v>0</v>
      </c>
      <c r="L97" s="24">
        <v>0</v>
      </c>
      <c r="M97" s="25">
        <v>0</v>
      </c>
      <c r="N97" s="25">
        <f t="shared" si="18"/>
        <v>0</v>
      </c>
    </row>
    <row r="98" spans="1:14" ht="14.1" customHeight="1" x14ac:dyDescent="0.3">
      <c r="A98" s="22">
        <v>13</v>
      </c>
      <c r="B98" s="26" t="s">
        <v>25</v>
      </c>
      <c r="C98" s="24">
        <v>5</v>
      </c>
      <c r="D98" s="24">
        <v>5</v>
      </c>
      <c r="E98" s="25">
        <v>14.18</v>
      </c>
      <c r="F98" s="25">
        <f t="shared" si="16"/>
        <v>7.0900000000000007</v>
      </c>
      <c r="G98" s="24">
        <v>0</v>
      </c>
      <c r="H98" s="24">
        <v>0</v>
      </c>
      <c r="I98" s="25">
        <v>0</v>
      </c>
      <c r="J98" s="25">
        <f t="shared" si="17"/>
        <v>0</v>
      </c>
      <c r="K98" s="24">
        <v>0</v>
      </c>
      <c r="L98" s="24">
        <v>0</v>
      </c>
      <c r="M98" s="25">
        <v>0</v>
      </c>
      <c r="N98" s="25">
        <f t="shared" si="18"/>
        <v>0</v>
      </c>
    </row>
    <row r="99" spans="1:14" ht="14.1" customHeight="1" x14ac:dyDescent="0.3">
      <c r="A99" s="22">
        <v>14</v>
      </c>
      <c r="B99" s="26" t="s">
        <v>26</v>
      </c>
      <c r="C99" s="24">
        <v>0</v>
      </c>
      <c r="D99" s="24">
        <v>0</v>
      </c>
      <c r="E99" s="25">
        <v>0</v>
      </c>
      <c r="F99" s="25">
        <f t="shared" si="16"/>
        <v>0</v>
      </c>
      <c r="G99" s="24">
        <v>0</v>
      </c>
      <c r="H99" s="24">
        <v>0</v>
      </c>
      <c r="I99" s="25">
        <v>0</v>
      </c>
      <c r="J99" s="25">
        <f t="shared" si="17"/>
        <v>0</v>
      </c>
      <c r="K99" s="24">
        <v>0</v>
      </c>
      <c r="L99" s="24">
        <v>0</v>
      </c>
      <c r="M99" s="25">
        <v>0</v>
      </c>
      <c r="N99" s="25">
        <f t="shared" si="18"/>
        <v>0</v>
      </c>
    </row>
    <row r="100" spans="1:14" ht="14.1" customHeight="1" x14ac:dyDescent="0.3">
      <c r="A100" s="22">
        <v>15</v>
      </c>
      <c r="B100" s="26" t="s">
        <v>27</v>
      </c>
      <c r="C100" s="24">
        <v>0</v>
      </c>
      <c r="D100" s="24">
        <v>0</v>
      </c>
      <c r="E100" s="25">
        <v>0</v>
      </c>
      <c r="F100" s="25">
        <v>0</v>
      </c>
      <c r="G100" s="24">
        <v>0</v>
      </c>
      <c r="H100" s="24">
        <v>0</v>
      </c>
      <c r="I100" s="25">
        <v>0</v>
      </c>
      <c r="J100" s="25">
        <v>0</v>
      </c>
      <c r="K100" s="24">
        <v>0</v>
      </c>
      <c r="L100" s="24">
        <v>0</v>
      </c>
      <c r="M100" s="25">
        <v>0</v>
      </c>
      <c r="N100" s="25">
        <v>0</v>
      </c>
    </row>
    <row r="101" spans="1:14" ht="14.1" customHeight="1" x14ac:dyDescent="0.3">
      <c r="A101" s="22">
        <v>16</v>
      </c>
      <c r="B101" s="26" t="s">
        <v>28</v>
      </c>
      <c r="C101" s="24">
        <v>2</v>
      </c>
      <c r="D101" s="24">
        <v>2</v>
      </c>
      <c r="E101" s="25">
        <v>13.09</v>
      </c>
      <c r="F101" s="25">
        <v>0</v>
      </c>
      <c r="G101" s="24">
        <v>0</v>
      </c>
      <c r="H101" s="24">
        <v>0</v>
      </c>
      <c r="I101" s="25">
        <v>0</v>
      </c>
      <c r="J101" s="25">
        <v>0</v>
      </c>
      <c r="K101" s="24">
        <v>0</v>
      </c>
      <c r="L101" s="24">
        <v>0</v>
      </c>
      <c r="M101" s="25">
        <v>0</v>
      </c>
      <c r="N101" s="25">
        <v>0</v>
      </c>
    </row>
    <row r="102" spans="1:14" ht="14.1" customHeight="1" x14ac:dyDescent="0.3">
      <c r="A102" s="22">
        <v>17</v>
      </c>
      <c r="B102" s="26" t="s">
        <v>29</v>
      </c>
      <c r="C102" s="24">
        <v>0</v>
      </c>
      <c r="D102" s="24">
        <v>5</v>
      </c>
      <c r="E102" s="25">
        <v>12.82</v>
      </c>
      <c r="F102" s="25">
        <f t="shared" ref="F102" si="19">+E102*D102/10</f>
        <v>6.4099999999999993</v>
      </c>
      <c r="G102" s="24">
        <v>0</v>
      </c>
      <c r="H102" s="24">
        <v>0</v>
      </c>
      <c r="I102" s="25">
        <v>0</v>
      </c>
      <c r="J102" s="25">
        <f t="shared" ref="J102" si="20">+I102*H102/10</f>
        <v>0</v>
      </c>
      <c r="K102" s="24">
        <v>0</v>
      </c>
      <c r="L102" s="24">
        <v>0</v>
      </c>
      <c r="M102" s="25">
        <v>0</v>
      </c>
      <c r="N102" s="25">
        <f t="shared" ref="N102" si="21">+M102*L102/10</f>
        <v>0</v>
      </c>
    </row>
    <row r="103" spans="1:14" ht="14.1" customHeight="1" x14ac:dyDescent="0.3">
      <c r="A103" s="22">
        <v>18</v>
      </c>
      <c r="B103" s="26" t="s">
        <v>30</v>
      </c>
      <c r="C103" s="24">
        <v>2</v>
      </c>
      <c r="D103" s="24">
        <v>2</v>
      </c>
      <c r="E103" s="25">
        <v>12.54</v>
      </c>
      <c r="F103" s="25">
        <v>0</v>
      </c>
      <c r="G103" s="24">
        <v>0</v>
      </c>
      <c r="H103" s="24">
        <v>0</v>
      </c>
      <c r="I103" s="25">
        <v>0</v>
      </c>
      <c r="J103" s="25">
        <v>0</v>
      </c>
      <c r="K103" s="24">
        <v>0</v>
      </c>
      <c r="L103" s="24">
        <v>0</v>
      </c>
      <c r="M103" s="25">
        <v>0</v>
      </c>
      <c r="N103" s="25">
        <v>0</v>
      </c>
    </row>
    <row r="104" spans="1:14" ht="14.1" customHeight="1" x14ac:dyDescent="0.3">
      <c r="A104" s="22">
        <v>19</v>
      </c>
      <c r="B104" s="26" t="s">
        <v>31</v>
      </c>
      <c r="C104" s="24">
        <v>12</v>
      </c>
      <c r="D104" s="24">
        <v>12</v>
      </c>
      <c r="E104" s="25">
        <v>12.14</v>
      </c>
      <c r="F104" s="25">
        <f t="shared" ref="F104" si="22">+E104*D104/10</f>
        <v>14.568000000000001</v>
      </c>
      <c r="G104" s="24">
        <v>0</v>
      </c>
      <c r="H104" s="24">
        <v>0</v>
      </c>
      <c r="I104" s="25">
        <v>0</v>
      </c>
      <c r="J104" s="25">
        <f t="shared" ref="J104" si="23">+I104*H104/10</f>
        <v>0</v>
      </c>
      <c r="K104" s="24">
        <v>0</v>
      </c>
      <c r="L104" s="24">
        <v>0</v>
      </c>
      <c r="M104" s="25">
        <v>0</v>
      </c>
      <c r="N104" s="25">
        <f t="shared" ref="N104" si="24">+M104*L104/10</f>
        <v>0</v>
      </c>
    </row>
    <row r="105" spans="1:14" ht="14.1" customHeight="1" x14ac:dyDescent="0.3">
      <c r="A105" s="22">
        <v>20</v>
      </c>
      <c r="B105" s="26" t="s">
        <v>32</v>
      </c>
      <c r="C105" s="24">
        <v>0</v>
      </c>
      <c r="D105" s="24">
        <v>0</v>
      </c>
      <c r="E105" s="25">
        <v>0</v>
      </c>
      <c r="F105" s="25">
        <v>0</v>
      </c>
      <c r="G105" s="24">
        <v>0</v>
      </c>
      <c r="H105" s="24">
        <v>0</v>
      </c>
      <c r="I105" s="25">
        <v>0</v>
      </c>
      <c r="J105" s="25">
        <v>0</v>
      </c>
      <c r="K105" s="24">
        <v>0</v>
      </c>
      <c r="L105" s="24">
        <v>0</v>
      </c>
      <c r="M105" s="25">
        <v>0</v>
      </c>
      <c r="N105" s="25">
        <v>0</v>
      </c>
    </row>
    <row r="106" spans="1:14" ht="14.1" customHeight="1" x14ac:dyDescent="0.3">
      <c r="A106" s="22">
        <v>21</v>
      </c>
      <c r="B106" s="26" t="s">
        <v>33</v>
      </c>
      <c r="C106" s="24">
        <v>0</v>
      </c>
      <c r="D106" s="24">
        <v>0</v>
      </c>
      <c r="E106" s="25">
        <v>0</v>
      </c>
      <c r="F106" s="25">
        <v>0</v>
      </c>
      <c r="G106" s="24">
        <v>0</v>
      </c>
      <c r="H106" s="24">
        <v>0</v>
      </c>
      <c r="I106" s="25">
        <v>0</v>
      </c>
      <c r="J106" s="25">
        <v>0</v>
      </c>
      <c r="K106" s="24">
        <v>0</v>
      </c>
      <c r="L106" s="24">
        <v>0</v>
      </c>
      <c r="M106" s="25">
        <v>0</v>
      </c>
      <c r="N106" s="25">
        <v>0</v>
      </c>
    </row>
    <row r="107" spans="1:14" ht="14.1" customHeight="1" x14ac:dyDescent="0.3">
      <c r="A107" s="22">
        <v>22</v>
      </c>
      <c r="B107" s="26" t="s">
        <v>34</v>
      </c>
      <c r="C107" s="24">
        <v>0</v>
      </c>
      <c r="D107" s="24">
        <v>0</v>
      </c>
      <c r="E107" s="25">
        <v>0</v>
      </c>
      <c r="F107" s="25">
        <v>0</v>
      </c>
      <c r="G107" s="24">
        <v>0</v>
      </c>
      <c r="H107" s="24">
        <v>0</v>
      </c>
      <c r="I107" s="25">
        <v>0</v>
      </c>
      <c r="J107" s="25">
        <v>0</v>
      </c>
      <c r="K107" s="24">
        <v>0</v>
      </c>
      <c r="L107" s="24">
        <v>0</v>
      </c>
      <c r="M107" s="25">
        <v>0</v>
      </c>
      <c r="N107" s="25">
        <v>0</v>
      </c>
    </row>
    <row r="108" spans="1:14" ht="14.1" customHeight="1" x14ac:dyDescent="0.3">
      <c r="A108" s="22">
        <v>23</v>
      </c>
      <c r="B108" s="26" t="s">
        <v>35</v>
      </c>
      <c r="C108" s="24">
        <v>0</v>
      </c>
      <c r="D108" s="24">
        <v>0</v>
      </c>
      <c r="E108" s="25">
        <v>0</v>
      </c>
      <c r="F108" s="25">
        <v>0</v>
      </c>
      <c r="G108" s="24">
        <v>0</v>
      </c>
      <c r="H108" s="24">
        <v>0</v>
      </c>
      <c r="I108" s="25">
        <v>0</v>
      </c>
      <c r="J108" s="25">
        <v>0</v>
      </c>
      <c r="K108" s="24">
        <v>0</v>
      </c>
      <c r="L108" s="24">
        <v>0</v>
      </c>
      <c r="M108" s="25">
        <v>0</v>
      </c>
      <c r="N108" s="25">
        <v>0</v>
      </c>
    </row>
    <row r="109" spans="1:14" ht="14.1" customHeight="1" x14ac:dyDescent="0.3">
      <c r="A109" s="22">
        <v>24</v>
      </c>
      <c r="B109" s="26" t="s">
        <v>36</v>
      </c>
      <c r="C109" s="24">
        <v>0</v>
      </c>
      <c r="D109" s="24">
        <v>0</v>
      </c>
      <c r="E109" s="25">
        <v>0</v>
      </c>
      <c r="F109" s="25">
        <v>0</v>
      </c>
      <c r="G109" s="24">
        <v>0</v>
      </c>
      <c r="H109" s="24">
        <v>0</v>
      </c>
      <c r="I109" s="25">
        <v>0</v>
      </c>
      <c r="J109" s="25">
        <v>0</v>
      </c>
      <c r="K109" s="24">
        <v>0</v>
      </c>
      <c r="L109" s="24">
        <v>0</v>
      </c>
      <c r="M109" s="25">
        <v>0</v>
      </c>
      <c r="N109" s="25">
        <v>0</v>
      </c>
    </row>
    <row r="110" spans="1:14" ht="14.1" customHeight="1" x14ac:dyDescent="0.3">
      <c r="A110" s="22">
        <v>25</v>
      </c>
      <c r="B110" s="26" t="s">
        <v>37</v>
      </c>
      <c r="C110" s="24">
        <v>0</v>
      </c>
      <c r="D110" s="24">
        <v>0</v>
      </c>
      <c r="E110" s="25">
        <v>0</v>
      </c>
      <c r="F110" s="25">
        <v>0</v>
      </c>
      <c r="G110" s="24">
        <v>0</v>
      </c>
      <c r="H110" s="24">
        <v>0</v>
      </c>
      <c r="I110" s="25">
        <v>0</v>
      </c>
      <c r="J110" s="25">
        <v>0</v>
      </c>
      <c r="K110" s="24">
        <v>0</v>
      </c>
      <c r="L110" s="24">
        <v>0</v>
      </c>
      <c r="M110" s="25">
        <v>0</v>
      </c>
      <c r="N110" s="25">
        <v>0</v>
      </c>
    </row>
    <row r="111" spans="1:14" ht="14.1" customHeight="1" x14ac:dyDescent="0.3">
      <c r="A111" s="22">
        <v>26</v>
      </c>
      <c r="B111" s="26" t="s">
        <v>38</v>
      </c>
      <c r="C111" s="24">
        <v>0</v>
      </c>
      <c r="D111" s="24">
        <v>0</v>
      </c>
      <c r="E111" s="25">
        <v>0</v>
      </c>
      <c r="F111" s="25">
        <v>0</v>
      </c>
      <c r="G111" s="24">
        <v>0</v>
      </c>
      <c r="H111" s="24">
        <v>0</v>
      </c>
      <c r="I111" s="25">
        <v>0</v>
      </c>
      <c r="J111" s="25">
        <v>0</v>
      </c>
      <c r="K111" s="24">
        <v>0</v>
      </c>
      <c r="L111" s="24">
        <v>0</v>
      </c>
      <c r="M111" s="25">
        <v>0</v>
      </c>
      <c r="N111" s="25">
        <v>0</v>
      </c>
    </row>
    <row r="112" spans="1:14" ht="14.1" customHeight="1" x14ac:dyDescent="0.3">
      <c r="A112" s="27">
        <v>27</v>
      </c>
      <c r="B112" s="28" t="s">
        <v>39</v>
      </c>
      <c r="C112" s="29">
        <v>0</v>
      </c>
      <c r="D112" s="29">
        <v>0</v>
      </c>
      <c r="E112" s="25">
        <v>0</v>
      </c>
      <c r="F112" s="25">
        <v>0</v>
      </c>
      <c r="G112" s="29">
        <v>0</v>
      </c>
      <c r="H112" s="29">
        <v>0</v>
      </c>
      <c r="I112" s="25">
        <v>0</v>
      </c>
      <c r="J112" s="25">
        <v>0</v>
      </c>
      <c r="K112" s="29">
        <v>0</v>
      </c>
      <c r="L112" s="29">
        <v>0</v>
      </c>
      <c r="M112" s="25">
        <v>0</v>
      </c>
      <c r="N112" s="25">
        <v>0</v>
      </c>
    </row>
    <row r="113" spans="1:14" s="12" customFormat="1" ht="14.1" customHeight="1" x14ac:dyDescent="0.3">
      <c r="A113" s="112" t="s">
        <v>40</v>
      </c>
      <c r="B113" s="113"/>
      <c r="C113" s="32">
        <f>SUM(C86:C112)</f>
        <v>229</v>
      </c>
      <c r="D113" s="32">
        <f>SUM(D86:D112)</f>
        <v>234</v>
      </c>
      <c r="E113" s="33">
        <f>SUM(E86:E112)/13</f>
        <v>13.883076923076924</v>
      </c>
      <c r="F113" s="34">
        <f>SUM(F86:F112)</f>
        <v>325.76299999999998</v>
      </c>
      <c r="G113" s="32">
        <f>SUM(G86:G112)</f>
        <v>60</v>
      </c>
      <c r="H113" s="32">
        <f>SUM(H86:H112)</f>
        <v>60</v>
      </c>
      <c r="I113" s="33">
        <f>+J113/H113*10</f>
        <v>13.913000000000002</v>
      </c>
      <c r="J113" s="34">
        <f>SUM(J86:J112)</f>
        <v>83.478000000000009</v>
      </c>
      <c r="K113" s="32">
        <f>SUM(K86:K112)</f>
        <v>0</v>
      </c>
      <c r="L113" s="32">
        <f>SUM(L86:L112)</f>
        <v>0</v>
      </c>
      <c r="M113" s="33" t="e">
        <f>+N113/L113*10</f>
        <v>#DIV/0!</v>
      </c>
      <c r="N113" s="34">
        <f>SUM(N86:N112)</f>
        <v>0</v>
      </c>
    </row>
    <row r="114" spans="1:14" x14ac:dyDescent="0.3">
      <c r="A114" s="5" t="s">
        <v>41</v>
      </c>
      <c r="B114" s="35" t="s">
        <v>50</v>
      </c>
    </row>
    <row r="115" spans="1:14" x14ac:dyDescent="0.3">
      <c r="A115" s="5" t="s">
        <v>94</v>
      </c>
      <c r="B115" s="35" t="s">
        <v>95</v>
      </c>
    </row>
    <row r="116" spans="1:14" x14ac:dyDescent="0.3">
      <c r="A116" s="5" t="s">
        <v>43</v>
      </c>
      <c r="B116" s="35" t="s">
        <v>96</v>
      </c>
    </row>
  </sheetData>
  <mergeCells count="19">
    <mergeCell ref="O5:Q5"/>
    <mergeCell ref="K5:N5"/>
    <mergeCell ref="K44:N44"/>
    <mergeCell ref="K83:N83"/>
    <mergeCell ref="C83:F83"/>
    <mergeCell ref="G83:J83"/>
    <mergeCell ref="A113:B113"/>
    <mergeCell ref="A74:B74"/>
    <mergeCell ref="A83:A85"/>
    <mergeCell ref="B83:B85"/>
    <mergeCell ref="G5:J5"/>
    <mergeCell ref="A35:B35"/>
    <mergeCell ref="A44:A46"/>
    <mergeCell ref="B44:B46"/>
    <mergeCell ref="C44:F44"/>
    <mergeCell ref="G44:J44"/>
    <mergeCell ref="A5:A7"/>
    <mergeCell ref="B5:B7"/>
    <mergeCell ref="C5:F5"/>
  </mergeCells>
  <printOptions horizontalCentered="1"/>
  <pageMargins left="0.19685039370078741" right="0.19685039370078741" top="0.74803149606299213" bottom="0.74803149606299213" header="0.31496062992125984" footer="0.31496062992125984"/>
  <pageSetup paperSize="256" scale="9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3</vt:i4>
      </vt:variant>
      <vt:variant>
        <vt:lpstr>Rentang Bernama</vt:lpstr>
      </vt:variant>
      <vt:variant>
        <vt:i4>1</vt:i4>
      </vt:variant>
    </vt:vector>
  </HeadingPairs>
  <TitlesOfParts>
    <vt:vector size="4" baseType="lpstr">
      <vt:lpstr>2017-2021</vt:lpstr>
      <vt:lpstr>Sheet1</vt:lpstr>
      <vt:lpstr>2020-2022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alief akbar purnama</cp:lastModifiedBy>
  <cp:lastPrinted>2022-04-11T01:06:42Z</cp:lastPrinted>
  <dcterms:created xsi:type="dcterms:W3CDTF">2022-01-18T03:04:41Z</dcterms:created>
  <dcterms:modified xsi:type="dcterms:W3CDTF">2022-09-26T04:34:46Z</dcterms:modified>
</cp:coreProperties>
</file>