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Data\2014年项目管理文档\项目过程管理-V1.2\项目过程管理模版\"/>
    </mc:Choice>
  </mc:AlternateContent>
  <bookViews>
    <workbookView xWindow="600" yWindow="135" windowWidth="20475" windowHeight="9600" activeTab="1"/>
  </bookViews>
  <sheets>
    <sheet name="迭代任务执行" sheetId="1" r:id="rId1"/>
    <sheet name="燃尽图" sheetId="2" r:id="rId2"/>
    <sheet name="假期" sheetId="3" r:id="rId3"/>
    <sheet name="说明" sheetId="5" r:id="rId4"/>
  </sheets>
  <definedNames>
    <definedName name="TaskTypes">迭代任务执行!$H$40:$H$44</definedName>
  </definedNames>
  <calcPr calcId="152511"/>
</workbook>
</file>

<file path=xl/calcChain.xml><?xml version="1.0" encoding="utf-8"?>
<calcChain xmlns="http://schemas.openxmlformats.org/spreadsheetml/2006/main">
  <c r="Y18" i="1" l="1"/>
  <c r="Z18" i="1"/>
  <c r="Y9" i="1"/>
  <c r="Z9" i="1"/>
  <c r="Y6" i="1"/>
  <c r="Z6" i="1"/>
  <c r="Y29" i="1"/>
  <c r="Z29" i="1"/>
  <c r="Y35" i="1"/>
  <c r="Z35" i="1"/>
  <c r="K35" i="1"/>
  <c r="L35" i="1"/>
  <c r="M35" i="1" l="1"/>
  <c r="N35" i="1"/>
  <c r="O35" i="1"/>
  <c r="P35" i="1"/>
  <c r="Q35" i="1"/>
  <c r="R35" i="1"/>
  <c r="S35" i="1"/>
  <c r="T35" i="1"/>
  <c r="U35" i="1"/>
  <c r="V35" i="1"/>
  <c r="W35" i="1"/>
  <c r="X35" i="1"/>
  <c r="H35" i="1" l="1"/>
  <c r="K9" i="1"/>
  <c r="K18" i="1"/>
  <c r="K29" i="1"/>
  <c r="E19" i="1"/>
  <c r="E31" i="1"/>
  <c r="E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E27" i="1"/>
  <c r="E26" i="1"/>
  <c r="E25" i="1"/>
  <c r="E24" i="1"/>
  <c r="E23" i="1"/>
  <c r="E22" i="1"/>
  <c r="E21" i="1"/>
  <c r="E20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6" i="1"/>
  <c r="K33" i="1" l="1"/>
  <c r="K37" i="1" s="1"/>
  <c r="E11" i="1" l="1"/>
  <c r="E12" i="1"/>
  <c r="E13" i="1"/>
  <c r="E14" i="1"/>
  <c r="E15" i="1"/>
  <c r="E16" i="1"/>
  <c r="E10" i="1"/>
  <c r="E7" i="1"/>
  <c r="X9" i="1" l="1"/>
  <c r="W9" i="1"/>
  <c r="V9" i="1"/>
  <c r="U9" i="1"/>
  <c r="T9" i="1"/>
  <c r="S9" i="1"/>
  <c r="R9" i="1"/>
  <c r="Q9" i="1"/>
  <c r="P9" i="1"/>
  <c r="O9" i="1"/>
  <c r="N9" i="1"/>
  <c r="M9" i="1"/>
  <c r="L9" i="1"/>
  <c r="M6" i="1"/>
  <c r="N6" i="1"/>
  <c r="N33" i="1" s="1"/>
  <c r="O6" i="1"/>
  <c r="P6" i="1"/>
  <c r="Q6" i="1"/>
  <c r="R6" i="1"/>
  <c r="S6" i="1"/>
  <c r="T6" i="1"/>
  <c r="U6" i="1"/>
  <c r="V6" i="1"/>
  <c r="W6" i="1"/>
  <c r="X6" i="1"/>
  <c r="L6" i="1"/>
  <c r="M33" i="1" l="1"/>
  <c r="L33" i="1"/>
  <c r="H36" i="1"/>
  <c r="L37" i="1" s="1"/>
  <c r="M37" i="1" l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</calcChain>
</file>

<file path=xl/sharedStrings.xml><?xml version="1.0" encoding="utf-8"?>
<sst xmlns="http://schemas.openxmlformats.org/spreadsheetml/2006/main" count="118" uniqueCount="70">
  <si>
    <t>编号</t>
    <phoneticPr fontId="1" type="noConversion"/>
  </si>
  <si>
    <t>类型</t>
    <phoneticPr fontId="1" type="noConversion"/>
  </si>
  <si>
    <t>状态</t>
    <phoneticPr fontId="1" type="noConversion"/>
  </si>
  <si>
    <t>所有者</t>
    <phoneticPr fontId="1" type="noConversion"/>
  </si>
  <si>
    <t>每日估计剩余工作量</t>
    <phoneticPr fontId="1" type="noConversion"/>
  </si>
  <si>
    <t>1.1-01</t>
    <phoneticPr fontId="1" type="noConversion"/>
  </si>
  <si>
    <t>1.1-02</t>
  </si>
  <si>
    <t>Data Validation Lists</t>
  </si>
  <si>
    <t>UI</t>
  </si>
  <si>
    <t>DEV</t>
  </si>
  <si>
    <t>DB</t>
  </si>
  <si>
    <t>QA</t>
  </si>
  <si>
    <t>DOC</t>
  </si>
  <si>
    <t>处理中</t>
    <phoneticPr fontId="1" type="noConversion"/>
  </si>
  <si>
    <t>完成</t>
    <phoneticPr fontId="1" type="noConversion"/>
  </si>
  <si>
    <t>无状态</t>
  </si>
  <si>
    <t>无状态</t>
    <phoneticPr fontId="1" type="noConversion"/>
  </si>
  <si>
    <t>冻结</t>
    <phoneticPr fontId="1" type="noConversion"/>
  </si>
  <si>
    <t>工作天数</t>
    <phoneticPr fontId="1" type="noConversion"/>
  </si>
  <si>
    <t>预计的燃尽增量（每个工作日）</t>
  </si>
  <si>
    <t>预计燃尽轨道</t>
  </si>
  <si>
    <t>Holidays</t>
  </si>
  <si>
    <t>List any non-working holidays in the range below.</t>
  </si>
  <si>
    <t>预估剩余工作量合计</t>
    <phoneticPr fontId="1" type="noConversion"/>
  </si>
  <si>
    <t>故事/任务名称</t>
    <phoneticPr fontId="1" type="noConversion"/>
  </si>
  <si>
    <t>1.2-01</t>
    <phoneticPr fontId="1" type="noConversion"/>
  </si>
  <si>
    <t>1.2-02</t>
  </si>
  <si>
    <t>1.2-03</t>
  </si>
  <si>
    <t>1.2-04</t>
  </si>
  <si>
    <t>1.2-05</t>
  </si>
  <si>
    <t>1.2-06</t>
  </si>
  <si>
    <t>1.2-07</t>
  </si>
  <si>
    <t>Each day requires the copy/paste of an of a cell on the "Total Estimated Remaining" row.</t>
  </si>
  <si>
    <t>分数</t>
    <phoneticPr fontId="1" type="noConversion"/>
  </si>
  <si>
    <t>计划会议1&amp;2</t>
    <phoneticPr fontId="1" type="noConversion"/>
  </si>
  <si>
    <t>All</t>
    <phoneticPr fontId="1" type="noConversion"/>
  </si>
  <si>
    <t>公告列表&amp;公告明细&amp;公告弹窗页面</t>
    <phoneticPr fontId="1" type="noConversion"/>
  </si>
  <si>
    <t>弹窗功能脚本</t>
    <phoneticPr fontId="1" type="noConversion"/>
  </si>
  <si>
    <t>后台公告发起页面[表设计，增、删、改、查]</t>
    <phoneticPr fontId="1" type="noConversion"/>
  </si>
  <si>
    <t>前端调用JQUERY脚本</t>
    <phoneticPr fontId="1" type="noConversion"/>
  </si>
  <si>
    <t>列表页&amp;明细页绑定数据</t>
    <phoneticPr fontId="1" type="noConversion"/>
  </si>
  <si>
    <t>测试用例</t>
    <phoneticPr fontId="1" type="noConversion"/>
  </si>
  <si>
    <t>测试</t>
    <phoneticPr fontId="1" type="noConversion"/>
  </si>
  <si>
    <t>计算每日中奖数据[N]</t>
    <phoneticPr fontId="1" type="noConversion"/>
  </si>
  <si>
    <t>取上一时间段成功订单</t>
    <phoneticPr fontId="1" type="noConversion"/>
  </si>
  <si>
    <t>计算是否中奖</t>
    <phoneticPr fontId="1" type="noConversion"/>
  </si>
  <si>
    <t>记日志，发中奖通知</t>
    <phoneticPr fontId="1" type="noConversion"/>
  </si>
  <si>
    <t>后台页面，包含导出以及发奖</t>
    <phoneticPr fontId="1" type="noConversion"/>
  </si>
  <si>
    <t>金额平衡检查</t>
    <phoneticPr fontId="1" type="noConversion"/>
  </si>
  <si>
    <t>集成测试</t>
    <phoneticPr fontId="1" type="noConversion"/>
  </si>
  <si>
    <t>1.3-01</t>
    <phoneticPr fontId="1" type="noConversion"/>
  </si>
  <si>
    <t>1.3-02</t>
  </si>
  <si>
    <t>1.3-03</t>
  </si>
  <si>
    <t>1.3-04</t>
  </si>
  <si>
    <t>1.3-05</t>
  </si>
  <si>
    <t>1.3-06</t>
  </si>
  <si>
    <t>1.3-07</t>
  </si>
  <si>
    <t>1.3-08</t>
  </si>
  <si>
    <t>部署&amp;验收</t>
    <phoneticPr fontId="1" type="noConversion"/>
  </si>
  <si>
    <t>1.3-00</t>
  </si>
  <si>
    <t>迭代开始时间：2013/7/19 
迭代结束时间：2013/8/1</t>
    <phoneticPr fontId="1" type="noConversion"/>
  </si>
  <si>
    <t>骆崇飞</t>
    <phoneticPr fontId="1" type="noConversion"/>
  </si>
  <si>
    <t>处理中</t>
  </si>
  <si>
    <t>王艳芳</t>
    <phoneticPr fontId="1" type="noConversion"/>
  </si>
  <si>
    <t>张晓兵</t>
    <phoneticPr fontId="1" type="noConversion"/>
  </si>
  <si>
    <t>胡蓝月</t>
    <phoneticPr fontId="1" type="noConversion"/>
  </si>
  <si>
    <t>增加调用交易订单统计数据到计算表</t>
    <phoneticPr fontId="1" type="noConversion"/>
  </si>
  <si>
    <t>PM 姓名</t>
    <phoneticPr fontId="1" type="noConversion"/>
  </si>
  <si>
    <t>最终分数</t>
    <phoneticPr fontId="1" type="noConversion"/>
  </si>
  <si>
    <t>PM 预估分数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</si>
</sst>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9">
    <xf numFmtId="0" fontId="0" fillId="0" borderId="0" xfId="0">
      <alignment vertical="center"/>
    </xf>
    <xf numFmtId="0" fontId="5" fillId="0" borderId="0" xfId="1" applyFont="1" applyAlignment="1">
      <alignment horizontal="center"/>
    </xf>
    <xf numFmtId="0" fontId="3" fillId="3" borderId="7" xfId="0" applyFont="1" applyFill="1" applyBorder="1">
      <alignment vertical="center"/>
    </xf>
    <xf numFmtId="0" fontId="4" fillId="0" borderId="7" xfId="0" applyFont="1" applyBorder="1">
      <alignment vertical="center"/>
    </xf>
    <xf numFmtId="0" fontId="8" fillId="0" borderId="0" xfId="1" applyFont="1" applyFill="1" applyBorder="1" applyAlignment="1" applyProtection="1">
      <alignment horizontal="center"/>
      <protection locked="0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2" fillId="4" borderId="0" xfId="0" applyFont="1" applyFill="1">
      <alignment vertical="center"/>
    </xf>
    <xf numFmtId="14" fontId="2" fillId="4" borderId="0" xfId="0" applyNumberFormat="1" applyFont="1" applyFill="1" applyAlignment="1">
      <alignment vertical="center" textRotation="90"/>
    </xf>
    <xf numFmtId="0" fontId="4" fillId="0" borderId="3" xfId="0" applyFont="1" applyBorder="1">
      <alignment vertical="center"/>
    </xf>
    <xf numFmtId="0" fontId="3" fillId="4" borderId="0" xfId="0" applyFont="1" applyFill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 applyAlignment="1">
      <alignment horizontal="left" vertical="center" wrapText="1"/>
    </xf>
    <xf numFmtId="14" fontId="5" fillId="5" borderId="4" xfId="1" applyNumberFormat="1" applyFill="1" applyBorder="1" applyAlignment="1">
      <alignment horizontal="center"/>
    </xf>
    <xf numFmtId="0" fontId="5" fillId="5" borderId="4" xfId="1" applyFill="1" applyBorder="1" applyAlignment="1">
      <alignment horizontal="center"/>
    </xf>
    <xf numFmtId="0" fontId="5" fillId="5" borderId="5" xfId="1" applyFill="1" applyBorder="1" applyAlignment="1">
      <alignment horizontal="center"/>
    </xf>
    <xf numFmtId="14" fontId="5" fillId="5" borderId="6" xfId="1" applyNumberForma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5" fillId="0" borderId="0" xfId="1" applyFont="1"/>
    <xf numFmtId="0" fontId="3" fillId="0" borderId="0" xfId="0" applyFont="1">
      <alignment vertical="center"/>
    </xf>
    <xf numFmtId="0" fontId="5" fillId="0" borderId="0" xfId="1" applyFont="1" applyFill="1" applyBorder="1" applyAlignment="1" applyProtection="1">
      <alignment horizontal="center"/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5" fillId="0" borderId="0" xfId="1" applyFon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3" fillId="4" borderId="0" xfId="0" applyNumberFormat="1" applyFont="1" applyFill="1" applyBorder="1">
      <alignment vertical="center"/>
    </xf>
    <xf numFmtId="0" fontId="5" fillId="0" borderId="0" xfId="1"/>
    <xf numFmtId="0" fontId="3" fillId="0" borderId="7" xfId="0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 textRotation="255"/>
    </xf>
    <xf numFmtId="0" fontId="2" fillId="6" borderId="7" xfId="0" applyFont="1" applyFill="1" applyBorder="1" applyAlignment="1">
      <alignment horizontal="center" vertical="center" textRotation="255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b/>
        <i val="0"/>
        <color rgb="FFC00000"/>
      </font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项目名称？版本？燃尽图</a:t>
            </a:r>
            <a:endParaRPr 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预计轨迹</c:v>
          </c:tx>
          <c:spPr>
            <a:ln w="19050">
              <a:solidFill>
                <a:schemeClr val="bg2">
                  <a:lumMod val="1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迭代任务执行!$K$4:$Z$4</c:f>
              <c:numCache>
                <c:formatCode>m/d/yyyy</c:formatCode>
                <c:ptCount val="16"/>
                <c:pt idx="0">
                  <c:v>41474</c:v>
                </c:pt>
                <c:pt idx="1">
                  <c:v>41475</c:v>
                </c:pt>
                <c:pt idx="2">
                  <c:v>41476</c:v>
                </c:pt>
                <c:pt idx="3">
                  <c:v>41477</c:v>
                </c:pt>
                <c:pt idx="4">
                  <c:v>41478</c:v>
                </c:pt>
                <c:pt idx="5">
                  <c:v>41479</c:v>
                </c:pt>
                <c:pt idx="6">
                  <c:v>41480</c:v>
                </c:pt>
                <c:pt idx="7">
                  <c:v>41481</c:v>
                </c:pt>
                <c:pt idx="8">
                  <c:v>41482</c:v>
                </c:pt>
                <c:pt idx="9">
                  <c:v>41483</c:v>
                </c:pt>
                <c:pt idx="10">
                  <c:v>41484</c:v>
                </c:pt>
                <c:pt idx="11">
                  <c:v>41485</c:v>
                </c:pt>
                <c:pt idx="12">
                  <c:v>41486</c:v>
                </c:pt>
                <c:pt idx="13">
                  <c:v>41487</c:v>
                </c:pt>
                <c:pt idx="14">
                  <c:v>41488</c:v>
                </c:pt>
                <c:pt idx="15">
                  <c:v>41489</c:v>
                </c:pt>
              </c:numCache>
            </c:numRef>
          </c:cat>
          <c:val>
            <c:numRef>
              <c:f>迭代任务执行!$K$37:$Z$37</c:f>
              <c:numCache>
                <c:formatCode>General</c:formatCode>
                <c:ptCount val="16"/>
                <c:pt idx="0">
                  <c:v>108</c:v>
                </c:pt>
                <c:pt idx="1">
                  <c:v>98.181818181818187</c:v>
                </c:pt>
                <c:pt idx="2">
                  <c:v>98.181818181818187</c:v>
                </c:pt>
                <c:pt idx="3">
                  <c:v>98.181818181818187</c:v>
                </c:pt>
                <c:pt idx="4">
                  <c:v>88.363636363636374</c:v>
                </c:pt>
                <c:pt idx="5">
                  <c:v>78.545454545454561</c:v>
                </c:pt>
                <c:pt idx="6">
                  <c:v>68.727272727272748</c:v>
                </c:pt>
                <c:pt idx="7">
                  <c:v>58.909090909090928</c:v>
                </c:pt>
                <c:pt idx="8">
                  <c:v>49.090909090909108</c:v>
                </c:pt>
                <c:pt idx="9">
                  <c:v>49.090909090909108</c:v>
                </c:pt>
                <c:pt idx="10">
                  <c:v>49.090909090909108</c:v>
                </c:pt>
                <c:pt idx="11">
                  <c:v>39.272727272727288</c:v>
                </c:pt>
                <c:pt idx="12">
                  <c:v>29.454545454545467</c:v>
                </c:pt>
                <c:pt idx="13">
                  <c:v>19.636363636363647</c:v>
                </c:pt>
                <c:pt idx="14">
                  <c:v>9.818181818181829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预计剩余</c:v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迭代任务执行!$K$4:$Z$4</c:f>
              <c:numCache>
                <c:formatCode>m/d/yyyy</c:formatCode>
                <c:ptCount val="16"/>
                <c:pt idx="0">
                  <c:v>41474</c:v>
                </c:pt>
                <c:pt idx="1">
                  <c:v>41475</c:v>
                </c:pt>
                <c:pt idx="2">
                  <c:v>41476</c:v>
                </c:pt>
                <c:pt idx="3">
                  <c:v>41477</c:v>
                </c:pt>
                <c:pt idx="4">
                  <c:v>41478</c:v>
                </c:pt>
                <c:pt idx="5">
                  <c:v>41479</c:v>
                </c:pt>
                <c:pt idx="6">
                  <c:v>41480</c:v>
                </c:pt>
                <c:pt idx="7">
                  <c:v>41481</c:v>
                </c:pt>
                <c:pt idx="8">
                  <c:v>41482</c:v>
                </c:pt>
                <c:pt idx="9">
                  <c:v>41483</c:v>
                </c:pt>
                <c:pt idx="10">
                  <c:v>41484</c:v>
                </c:pt>
                <c:pt idx="11">
                  <c:v>41485</c:v>
                </c:pt>
                <c:pt idx="12">
                  <c:v>41486</c:v>
                </c:pt>
                <c:pt idx="13">
                  <c:v>41487</c:v>
                </c:pt>
                <c:pt idx="14">
                  <c:v>41488</c:v>
                </c:pt>
                <c:pt idx="15">
                  <c:v>41489</c:v>
                </c:pt>
              </c:numCache>
            </c:numRef>
          </c:cat>
          <c:val>
            <c:numRef>
              <c:f>迭代任务执行!$K$33:$Z$33</c:f>
              <c:numCache>
                <c:formatCode>General</c:formatCode>
                <c:ptCount val="16"/>
                <c:pt idx="0">
                  <c:v>108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4406480"/>
        <c:axId val="-433379952"/>
      </c:lineChart>
      <c:dateAx>
        <c:axId val="-434406480"/>
        <c:scaling>
          <c:orientation val="minMax"/>
        </c:scaling>
        <c:delete val="0"/>
        <c:axPos val="b"/>
        <c:majorGridlines/>
        <c:minorGridlines/>
        <c:numFmt formatCode="m/d/yyyy" sourceLinked="1"/>
        <c:majorTickMark val="none"/>
        <c:minorTickMark val="none"/>
        <c:tickLblPos val="nextTo"/>
        <c:crossAx val="-433379952"/>
        <c:crosses val="autoZero"/>
        <c:auto val="1"/>
        <c:lblOffset val="100"/>
        <c:baseTimeUnit val="days"/>
      </c:dateAx>
      <c:valAx>
        <c:axId val="-43337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zh-CN"/>
          </a:p>
        </c:txPr>
        <c:crossAx val="-434406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33337</xdr:rowOff>
    </xdr:from>
    <xdr:to>
      <xdr:col>11</xdr:col>
      <xdr:colOff>38099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workbookViewId="0">
      <pane xSplit="27" ySplit="4" topLeftCell="AB11" activePane="bottomRight" state="frozen"/>
      <selection pane="topRight" activeCell="W1" sqref="W1"/>
      <selection pane="bottomLeft" activeCell="A5" sqref="A5"/>
      <selection pane="bottomRight" activeCell="AC14" sqref="AC14"/>
    </sheetView>
  </sheetViews>
  <sheetFormatPr defaultRowHeight="12" x14ac:dyDescent="0.15"/>
  <cols>
    <col min="1" max="1" width="3.375" style="20" customWidth="1"/>
    <col min="2" max="2" width="3.25" style="20" customWidth="1"/>
    <col min="3" max="4" width="3.125" style="20" customWidth="1"/>
    <col min="5" max="5" width="3.5" style="20" customWidth="1"/>
    <col min="6" max="6" width="6.5" style="20" customWidth="1"/>
    <col min="7" max="7" width="39.125" style="20" bestFit="1" customWidth="1"/>
    <col min="8" max="8" width="5" style="20" bestFit="1" customWidth="1"/>
    <col min="9" max="9" width="6.375" style="20" bestFit="1" customWidth="1"/>
    <col min="10" max="10" width="10.5" style="20" bestFit="1" customWidth="1"/>
    <col min="11" max="11" width="4" style="20" customWidth="1"/>
    <col min="12" max="13" width="3.375" style="20" bestFit="1" customWidth="1"/>
    <col min="14" max="24" width="3.25" style="20" bestFit="1" customWidth="1"/>
    <col min="25" max="25" width="3.25" style="20" customWidth="1"/>
    <col min="26" max="26" width="3.125" style="20" bestFit="1" customWidth="1"/>
    <col min="27" max="27" width="2.875" style="20" customWidth="1"/>
    <col min="28" max="28" width="16.375" style="20" bestFit="1" customWidth="1"/>
    <col min="29" max="29" width="10.5" style="20" bestFit="1" customWidth="1"/>
    <col min="30" max="30" width="16.375" style="20" bestFit="1" customWidth="1"/>
    <col min="31" max="31" width="10.5" style="20" bestFit="1" customWidth="1"/>
    <col min="32" max="16384" width="9" style="20"/>
  </cols>
  <sheetData>
    <row r="2" spans="1:26" ht="24" x14ac:dyDescent="0.15">
      <c r="G2" s="13" t="s">
        <v>60</v>
      </c>
      <c r="H2" s="11"/>
      <c r="I2" s="12"/>
      <c r="J2" s="11"/>
      <c r="K2" s="11"/>
      <c r="M2" s="36" t="s">
        <v>4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4" spans="1:26" ht="61.5" x14ac:dyDescent="0.15">
      <c r="A4" s="34" t="s">
        <v>67</v>
      </c>
      <c r="B4" s="34" t="s">
        <v>67</v>
      </c>
      <c r="C4" s="34" t="s">
        <v>67</v>
      </c>
      <c r="D4" s="34" t="s">
        <v>67</v>
      </c>
      <c r="E4" s="35" t="s">
        <v>68</v>
      </c>
      <c r="F4" s="7" t="s">
        <v>0</v>
      </c>
      <c r="G4" s="7" t="s">
        <v>24</v>
      </c>
      <c r="H4" s="7" t="s">
        <v>1</v>
      </c>
      <c r="I4" s="7" t="s">
        <v>2</v>
      </c>
      <c r="J4" s="7" t="s">
        <v>3</v>
      </c>
      <c r="K4" s="8">
        <v>41474</v>
      </c>
      <c r="L4" s="8">
        <v>41475</v>
      </c>
      <c r="M4" s="8">
        <v>41476</v>
      </c>
      <c r="N4" s="8">
        <v>41477</v>
      </c>
      <c r="O4" s="8">
        <v>41478</v>
      </c>
      <c r="P4" s="8">
        <v>41479</v>
      </c>
      <c r="Q4" s="8">
        <v>41480</v>
      </c>
      <c r="R4" s="8">
        <v>41481</v>
      </c>
      <c r="S4" s="8">
        <v>41482</v>
      </c>
      <c r="T4" s="8">
        <v>41483</v>
      </c>
      <c r="U4" s="8">
        <v>41484</v>
      </c>
      <c r="V4" s="8">
        <v>41485</v>
      </c>
      <c r="W4" s="8">
        <v>41486</v>
      </c>
      <c r="X4" s="8">
        <v>41487</v>
      </c>
      <c r="Y4" s="8">
        <v>41488</v>
      </c>
      <c r="Z4" s="8">
        <v>41489</v>
      </c>
    </row>
    <row r="6" spans="1:26" x14ac:dyDescent="0.15">
      <c r="A6" s="38" t="s">
        <v>69</v>
      </c>
      <c r="B6" s="38"/>
      <c r="C6" s="38"/>
      <c r="D6" s="38"/>
      <c r="E6" s="33" t="s">
        <v>33</v>
      </c>
      <c r="F6" s="24">
        <v>1.1000000000000001</v>
      </c>
      <c r="G6" s="2"/>
      <c r="H6" s="2"/>
      <c r="I6" s="2"/>
      <c r="J6" s="2"/>
      <c r="K6" s="2">
        <f t="shared" ref="K6:Z6" si="0">SUM(K7:K7)</f>
        <v>2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</row>
    <row r="7" spans="1:26" x14ac:dyDescent="0.15">
      <c r="A7" s="28"/>
      <c r="B7" s="28"/>
      <c r="C7" s="28"/>
      <c r="D7" s="28"/>
      <c r="E7" s="29">
        <f>L7</f>
        <v>0</v>
      </c>
      <c r="F7" s="25" t="s">
        <v>5</v>
      </c>
      <c r="G7" s="3" t="s">
        <v>34</v>
      </c>
      <c r="H7" s="3" t="s">
        <v>12</v>
      </c>
      <c r="I7" s="3" t="s">
        <v>15</v>
      </c>
      <c r="J7" s="3" t="s">
        <v>35</v>
      </c>
      <c r="K7" s="3">
        <v>2</v>
      </c>
      <c r="L7" s="3">
        <v>0</v>
      </c>
      <c r="M7" s="3">
        <v>0</v>
      </c>
      <c r="N7" s="3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9" spans="1:26" x14ac:dyDescent="0.15">
      <c r="A9" s="38" t="s">
        <v>69</v>
      </c>
      <c r="B9" s="38"/>
      <c r="C9" s="38"/>
      <c r="D9" s="38"/>
      <c r="E9" s="33" t="s">
        <v>33</v>
      </c>
      <c r="F9" s="24">
        <v>1.2</v>
      </c>
      <c r="G9" s="2"/>
      <c r="H9" s="2"/>
      <c r="I9" s="2"/>
      <c r="J9" s="2"/>
      <c r="K9" s="2">
        <f t="shared" ref="K9:Z9" si="1">SUM(K10:K16)</f>
        <v>37</v>
      </c>
      <c r="L9" s="2">
        <f t="shared" si="1"/>
        <v>25</v>
      </c>
      <c r="M9" s="2">
        <f t="shared" si="1"/>
        <v>25</v>
      </c>
      <c r="N9" s="2">
        <f t="shared" si="1"/>
        <v>25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</row>
    <row r="10" spans="1:26" x14ac:dyDescent="0.15">
      <c r="A10" s="28"/>
      <c r="B10" s="28"/>
      <c r="C10" s="28"/>
      <c r="D10" s="28"/>
      <c r="E10" s="28">
        <f>L10</f>
        <v>2</v>
      </c>
      <c r="F10" s="25" t="s">
        <v>25</v>
      </c>
      <c r="G10" s="3" t="s">
        <v>36</v>
      </c>
      <c r="H10" s="3" t="s">
        <v>8</v>
      </c>
      <c r="I10" s="3" t="s">
        <v>62</v>
      </c>
      <c r="J10" s="3" t="s">
        <v>61</v>
      </c>
      <c r="K10" s="3">
        <v>6</v>
      </c>
      <c r="L10" s="3">
        <v>2</v>
      </c>
      <c r="M10" s="3">
        <v>2</v>
      </c>
      <c r="N10" s="3">
        <v>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15">
      <c r="A11" s="28"/>
      <c r="B11" s="28"/>
      <c r="C11" s="28"/>
      <c r="D11" s="28"/>
      <c r="E11" s="28">
        <f t="shared" ref="E11:E16" si="2">L11</f>
        <v>1</v>
      </c>
      <c r="F11" s="25" t="s">
        <v>26</v>
      </c>
      <c r="G11" s="3" t="s">
        <v>37</v>
      </c>
      <c r="H11" s="3" t="s">
        <v>8</v>
      </c>
      <c r="I11" s="3" t="s">
        <v>15</v>
      </c>
      <c r="J11" s="3"/>
      <c r="K11" s="3">
        <v>1</v>
      </c>
      <c r="L11" s="3">
        <v>1</v>
      </c>
      <c r="M11" s="3">
        <v>1</v>
      </c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15">
      <c r="A12" s="28"/>
      <c r="B12" s="28"/>
      <c r="C12" s="28"/>
      <c r="D12" s="28"/>
      <c r="E12" s="28">
        <f t="shared" si="2"/>
        <v>3</v>
      </c>
      <c r="F12" s="25" t="s">
        <v>27</v>
      </c>
      <c r="G12" s="3" t="s">
        <v>38</v>
      </c>
      <c r="H12" s="3" t="s">
        <v>9</v>
      </c>
      <c r="I12" s="3" t="s">
        <v>62</v>
      </c>
      <c r="J12" s="3" t="s">
        <v>63</v>
      </c>
      <c r="K12" s="3">
        <v>8</v>
      </c>
      <c r="L12" s="3">
        <v>3</v>
      </c>
      <c r="M12" s="3">
        <v>3</v>
      </c>
      <c r="N12" s="3">
        <v>3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15">
      <c r="A13" s="28"/>
      <c r="B13" s="28"/>
      <c r="C13" s="28"/>
      <c r="D13" s="28"/>
      <c r="E13" s="28">
        <f t="shared" si="2"/>
        <v>1</v>
      </c>
      <c r="F13" s="25" t="s">
        <v>28</v>
      </c>
      <c r="G13" s="3" t="s">
        <v>39</v>
      </c>
      <c r="H13" s="3" t="s">
        <v>9</v>
      </c>
      <c r="I13" s="3" t="s">
        <v>62</v>
      </c>
      <c r="J13" s="3" t="s">
        <v>64</v>
      </c>
      <c r="K13" s="3">
        <v>4</v>
      </c>
      <c r="L13" s="3">
        <v>1</v>
      </c>
      <c r="M13" s="3">
        <v>1</v>
      </c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15">
      <c r="A14" s="28"/>
      <c r="B14" s="28"/>
      <c r="C14" s="28"/>
      <c r="D14" s="28"/>
      <c r="E14" s="28">
        <f t="shared" si="2"/>
        <v>6</v>
      </c>
      <c r="F14" s="25" t="s">
        <v>29</v>
      </c>
      <c r="G14" s="3" t="s">
        <v>40</v>
      </c>
      <c r="H14" s="3" t="s">
        <v>9</v>
      </c>
      <c r="I14" s="3" t="s">
        <v>15</v>
      </c>
      <c r="J14" s="3"/>
      <c r="K14" s="3">
        <v>6</v>
      </c>
      <c r="L14" s="3">
        <v>6</v>
      </c>
      <c r="M14" s="3">
        <v>6</v>
      </c>
      <c r="N14" s="3">
        <v>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15">
      <c r="A15" s="28"/>
      <c r="B15" s="28"/>
      <c r="C15" s="28"/>
      <c r="D15" s="28"/>
      <c r="E15" s="28">
        <f t="shared" si="2"/>
        <v>6</v>
      </c>
      <c r="F15" s="25" t="s">
        <v>30</v>
      </c>
      <c r="G15" s="3" t="s">
        <v>41</v>
      </c>
      <c r="H15" s="3" t="s">
        <v>12</v>
      </c>
      <c r="I15" s="3" t="s">
        <v>15</v>
      </c>
      <c r="J15" s="3"/>
      <c r="K15" s="3">
        <v>6</v>
      </c>
      <c r="L15" s="3">
        <v>6</v>
      </c>
      <c r="M15" s="3">
        <v>6</v>
      </c>
      <c r="N15" s="3">
        <v>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15">
      <c r="A16" s="28"/>
      <c r="B16" s="28"/>
      <c r="C16" s="28"/>
      <c r="D16" s="28"/>
      <c r="E16" s="28">
        <f t="shared" si="2"/>
        <v>6</v>
      </c>
      <c r="F16" s="25" t="s">
        <v>31</v>
      </c>
      <c r="G16" s="3" t="s">
        <v>42</v>
      </c>
      <c r="H16" s="3" t="s">
        <v>11</v>
      </c>
      <c r="I16" s="3" t="s">
        <v>15</v>
      </c>
      <c r="J16" s="3"/>
      <c r="K16" s="3">
        <v>6</v>
      </c>
      <c r="L16" s="3">
        <v>6</v>
      </c>
      <c r="M16" s="3">
        <v>6</v>
      </c>
      <c r="N16" s="3">
        <v>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8" spans="1:26" x14ac:dyDescent="0.15">
      <c r="A18" s="38" t="s">
        <v>69</v>
      </c>
      <c r="B18" s="38"/>
      <c r="C18" s="38"/>
      <c r="D18" s="38"/>
      <c r="E18" s="33" t="s">
        <v>33</v>
      </c>
      <c r="F18" s="24">
        <v>1.3</v>
      </c>
      <c r="G18" s="2"/>
      <c r="H18" s="2"/>
      <c r="I18" s="2"/>
      <c r="J18" s="2"/>
      <c r="K18" s="2">
        <f>SUM(K19:K27)</f>
        <v>61</v>
      </c>
      <c r="L18" s="2">
        <f t="shared" ref="L18:Z18" si="3">SUM(L20:L27)</f>
        <v>55</v>
      </c>
      <c r="M18" s="2">
        <f t="shared" si="3"/>
        <v>55</v>
      </c>
      <c r="N18" s="2">
        <f t="shared" si="3"/>
        <v>55</v>
      </c>
      <c r="O18" s="2">
        <f t="shared" si="3"/>
        <v>0</v>
      </c>
      <c r="P18" s="2">
        <f t="shared" si="3"/>
        <v>0</v>
      </c>
      <c r="Q18" s="2">
        <f t="shared" si="3"/>
        <v>0</v>
      </c>
      <c r="R18" s="2">
        <f t="shared" si="3"/>
        <v>0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0</v>
      </c>
      <c r="Y18" s="2">
        <f>SUM(Y19:Y27)</f>
        <v>0</v>
      </c>
      <c r="Z18" s="2">
        <f t="shared" si="3"/>
        <v>0</v>
      </c>
    </row>
    <row r="19" spans="1:26" x14ac:dyDescent="0.15">
      <c r="A19" s="28"/>
      <c r="B19" s="28"/>
      <c r="C19" s="28"/>
      <c r="D19" s="28"/>
      <c r="E19" s="28">
        <f>L19</f>
        <v>2</v>
      </c>
      <c r="F19" s="25" t="s">
        <v>59</v>
      </c>
      <c r="G19" s="3" t="s">
        <v>66</v>
      </c>
      <c r="H19" s="3" t="s">
        <v>9</v>
      </c>
      <c r="I19" s="3" t="s">
        <v>62</v>
      </c>
      <c r="J19" s="3" t="s">
        <v>65</v>
      </c>
      <c r="K19" s="3">
        <v>6</v>
      </c>
      <c r="L19" s="3">
        <v>2</v>
      </c>
      <c r="M19" s="3">
        <v>2</v>
      </c>
      <c r="N19" s="3">
        <v>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15">
      <c r="A20" s="28"/>
      <c r="B20" s="28"/>
      <c r="C20" s="28"/>
      <c r="D20" s="28"/>
      <c r="E20" s="28">
        <f>L20</f>
        <v>5</v>
      </c>
      <c r="F20" s="25" t="s">
        <v>50</v>
      </c>
      <c r="G20" s="3" t="s">
        <v>43</v>
      </c>
      <c r="H20" s="3" t="s">
        <v>9</v>
      </c>
      <c r="I20" s="3" t="s">
        <v>15</v>
      </c>
      <c r="J20" s="3"/>
      <c r="K20" s="3">
        <v>5</v>
      </c>
      <c r="L20" s="3">
        <v>5</v>
      </c>
      <c r="M20" s="3">
        <v>5</v>
      </c>
      <c r="N20" s="3">
        <v>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15">
      <c r="A21" s="28"/>
      <c r="B21" s="28"/>
      <c r="C21" s="28"/>
      <c r="D21" s="28"/>
      <c r="E21" s="28">
        <f t="shared" ref="E21:E27" si="4">L21</f>
        <v>2</v>
      </c>
      <c r="F21" s="25" t="s">
        <v>51</v>
      </c>
      <c r="G21" s="3" t="s">
        <v>44</v>
      </c>
      <c r="H21" s="3" t="s">
        <v>9</v>
      </c>
      <c r="I21" s="3" t="s">
        <v>15</v>
      </c>
      <c r="J21" s="3"/>
      <c r="K21" s="3">
        <v>2</v>
      </c>
      <c r="L21" s="3">
        <v>2</v>
      </c>
      <c r="M21" s="3">
        <v>2</v>
      </c>
      <c r="N21" s="3">
        <v>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15">
      <c r="A22" s="28"/>
      <c r="B22" s="28"/>
      <c r="C22" s="28"/>
      <c r="D22" s="28"/>
      <c r="E22" s="28">
        <f t="shared" si="4"/>
        <v>10</v>
      </c>
      <c r="F22" s="25" t="s">
        <v>52</v>
      </c>
      <c r="G22" s="3" t="s">
        <v>45</v>
      </c>
      <c r="H22" s="3" t="s">
        <v>9</v>
      </c>
      <c r="I22" s="3" t="s">
        <v>15</v>
      </c>
      <c r="J22" s="3"/>
      <c r="K22" s="3">
        <v>10</v>
      </c>
      <c r="L22" s="3">
        <v>10</v>
      </c>
      <c r="M22" s="3">
        <v>10</v>
      </c>
      <c r="N22" s="3">
        <v>10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15">
      <c r="A23" s="28"/>
      <c r="B23" s="28"/>
      <c r="C23" s="28"/>
      <c r="D23" s="28"/>
      <c r="E23" s="28">
        <f t="shared" si="4"/>
        <v>4</v>
      </c>
      <c r="F23" s="25" t="s">
        <v>53</v>
      </c>
      <c r="G23" s="3" t="s">
        <v>46</v>
      </c>
      <c r="H23" s="3" t="s">
        <v>9</v>
      </c>
      <c r="I23" s="3" t="s">
        <v>15</v>
      </c>
      <c r="J23" s="3"/>
      <c r="K23" s="3">
        <v>4</v>
      </c>
      <c r="L23" s="3">
        <v>4</v>
      </c>
      <c r="M23" s="3">
        <v>4</v>
      </c>
      <c r="N23" s="3">
        <v>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15">
      <c r="A24" s="28"/>
      <c r="B24" s="28"/>
      <c r="C24" s="28"/>
      <c r="D24" s="28"/>
      <c r="E24" s="28">
        <f t="shared" si="4"/>
        <v>6</v>
      </c>
      <c r="F24" s="25" t="s">
        <v>54</v>
      </c>
      <c r="G24" s="3" t="s">
        <v>47</v>
      </c>
      <c r="H24" s="3" t="s">
        <v>9</v>
      </c>
      <c r="I24" s="3" t="s">
        <v>15</v>
      </c>
      <c r="J24" s="3"/>
      <c r="K24" s="3">
        <v>6</v>
      </c>
      <c r="L24" s="3">
        <v>6</v>
      </c>
      <c r="M24" s="3">
        <v>6</v>
      </c>
      <c r="N24" s="3">
        <v>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15">
      <c r="A25" s="28"/>
      <c r="B25" s="28"/>
      <c r="C25" s="28"/>
      <c r="D25" s="28"/>
      <c r="E25" s="28">
        <f t="shared" si="4"/>
        <v>4</v>
      </c>
      <c r="F25" s="25" t="s">
        <v>55</v>
      </c>
      <c r="G25" s="3" t="s">
        <v>48</v>
      </c>
      <c r="H25" s="3" t="s">
        <v>9</v>
      </c>
      <c r="I25" s="3" t="s">
        <v>15</v>
      </c>
      <c r="J25" s="3"/>
      <c r="K25" s="3">
        <v>4</v>
      </c>
      <c r="L25" s="3">
        <v>4</v>
      </c>
      <c r="M25" s="3">
        <v>4</v>
      </c>
      <c r="N25" s="3">
        <v>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15">
      <c r="A26" s="28"/>
      <c r="B26" s="28"/>
      <c r="C26" s="28"/>
      <c r="D26" s="28"/>
      <c r="E26" s="28">
        <f t="shared" si="4"/>
        <v>10</v>
      </c>
      <c r="F26" s="25" t="s">
        <v>56</v>
      </c>
      <c r="G26" s="3" t="s">
        <v>41</v>
      </c>
      <c r="H26" s="3" t="s">
        <v>12</v>
      </c>
      <c r="I26" s="3" t="s">
        <v>15</v>
      </c>
      <c r="J26" s="3"/>
      <c r="K26" s="3">
        <v>10</v>
      </c>
      <c r="L26" s="3">
        <v>10</v>
      </c>
      <c r="M26" s="3">
        <v>10</v>
      </c>
      <c r="N26" s="3">
        <v>10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15">
      <c r="A27" s="28"/>
      <c r="B27" s="28"/>
      <c r="C27" s="28"/>
      <c r="D27" s="28"/>
      <c r="E27" s="28">
        <f t="shared" si="4"/>
        <v>14</v>
      </c>
      <c r="F27" s="25" t="s">
        <v>57</v>
      </c>
      <c r="G27" s="3" t="s">
        <v>42</v>
      </c>
      <c r="H27" s="3" t="s">
        <v>11</v>
      </c>
      <c r="I27" s="3" t="s">
        <v>15</v>
      </c>
      <c r="J27" s="3"/>
      <c r="K27" s="3">
        <v>14</v>
      </c>
      <c r="L27" s="3">
        <v>14</v>
      </c>
      <c r="M27" s="3">
        <v>14</v>
      </c>
      <c r="N27" s="3">
        <v>14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15">
      <c r="E28" s="30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15">
      <c r="A29" s="38" t="s">
        <v>69</v>
      </c>
      <c r="B29" s="38"/>
      <c r="C29" s="38"/>
      <c r="D29" s="38"/>
      <c r="E29" s="33" t="s">
        <v>33</v>
      </c>
      <c r="F29" s="24">
        <v>1.4</v>
      </c>
      <c r="G29" s="2"/>
      <c r="H29" s="2"/>
      <c r="I29" s="2"/>
      <c r="J29" s="2"/>
      <c r="K29" s="2">
        <f>SUM(K30:K31)</f>
        <v>8</v>
      </c>
      <c r="L29" s="2">
        <f t="shared" ref="L29:Z29" si="5">SUM(L30:L30)</f>
        <v>4</v>
      </c>
      <c r="M29" s="2">
        <f t="shared" si="5"/>
        <v>4</v>
      </c>
      <c r="N29" s="2">
        <f t="shared" si="5"/>
        <v>4</v>
      </c>
      <c r="O29" s="2">
        <f t="shared" si="5"/>
        <v>0</v>
      </c>
      <c r="P29" s="2">
        <f t="shared" si="5"/>
        <v>0</v>
      </c>
      <c r="Q29" s="2">
        <f t="shared" si="5"/>
        <v>0</v>
      </c>
      <c r="R29" s="2">
        <f t="shared" si="5"/>
        <v>0</v>
      </c>
      <c r="S29" s="2">
        <f t="shared" si="5"/>
        <v>0</v>
      </c>
      <c r="T29" s="2">
        <f t="shared" si="5"/>
        <v>0</v>
      </c>
      <c r="U29" s="2">
        <f t="shared" si="5"/>
        <v>0</v>
      </c>
      <c r="V29" s="2">
        <f t="shared" si="5"/>
        <v>0</v>
      </c>
      <c r="W29" s="2">
        <f t="shared" si="5"/>
        <v>0</v>
      </c>
      <c r="X29" s="2">
        <f t="shared" si="5"/>
        <v>0</v>
      </c>
      <c r="Y29" s="2">
        <f>SUM(Y30:Y31)</f>
        <v>0</v>
      </c>
      <c r="Z29" s="2">
        <f t="shared" si="5"/>
        <v>0</v>
      </c>
    </row>
    <row r="30" spans="1:26" x14ac:dyDescent="0.15">
      <c r="A30" s="28"/>
      <c r="B30" s="28"/>
      <c r="C30" s="28"/>
      <c r="D30" s="28"/>
      <c r="E30" s="29">
        <f>L30</f>
        <v>4</v>
      </c>
      <c r="F30" s="25" t="s">
        <v>5</v>
      </c>
      <c r="G30" s="3" t="s">
        <v>49</v>
      </c>
      <c r="H30" s="3" t="s">
        <v>11</v>
      </c>
      <c r="I30" s="3" t="s">
        <v>15</v>
      </c>
      <c r="J30" s="3"/>
      <c r="K30" s="3">
        <v>4</v>
      </c>
      <c r="L30" s="3">
        <v>4</v>
      </c>
      <c r="M30" s="3">
        <v>4</v>
      </c>
      <c r="N30" s="3">
        <v>4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15">
      <c r="A31" s="28"/>
      <c r="B31" s="28"/>
      <c r="C31" s="28"/>
      <c r="D31" s="28"/>
      <c r="E31" s="29">
        <f>L31</f>
        <v>4</v>
      </c>
      <c r="F31" s="25" t="s">
        <v>6</v>
      </c>
      <c r="G31" s="3" t="s">
        <v>58</v>
      </c>
      <c r="H31" s="3" t="s">
        <v>9</v>
      </c>
      <c r="I31" s="3" t="s">
        <v>15</v>
      </c>
      <c r="J31" s="3"/>
      <c r="K31" s="3">
        <v>4</v>
      </c>
      <c r="L31" s="3">
        <v>4</v>
      </c>
      <c r="M31" s="3">
        <v>4</v>
      </c>
      <c r="N31" s="3">
        <v>4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thickBot="1" x14ac:dyDescent="0.2">
      <c r="G32" s="5"/>
    </row>
    <row r="33" spans="7:26" ht="12.75" thickBot="1" x14ac:dyDescent="0.2">
      <c r="G33" s="6" t="s">
        <v>23</v>
      </c>
      <c r="H33" s="9"/>
      <c r="I33" s="9"/>
      <c r="J33" s="9"/>
      <c r="K33" s="9">
        <f>SUM(K6,K9,K29,K18)</f>
        <v>108</v>
      </c>
      <c r="L33" s="9">
        <f>SUM(L6,L9,L29,L18)</f>
        <v>84</v>
      </c>
      <c r="M33" s="9">
        <f t="shared" ref="M33:N33" si="6">SUM(M6,M9,M29,M18)</f>
        <v>84</v>
      </c>
      <c r="N33" s="9">
        <f t="shared" si="6"/>
        <v>84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5" spans="7:26" x14ac:dyDescent="0.15">
      <c r="G35" s="10" t="s">
        <v>18</v>
      </c>
      <c r="H35" s="10">
        <f>SUM(K35:Z35)</f>
        <v>11</v>
      </c>
      <c r="I35" s="10"/>
      <c r="J35" s="10"/>
      <c r="K35" s="10">
        <f>NETWORKDAYS(K4,K4,假期!$B5:$B28)</f>
        <v>1</v>
      </c>
      <c r="L35" s="10">
        <f>NETWORKDAYS(L4,L4,假期!$B5:$B28)</f>
        <v>0</v>
      </c>
      <c r="M35" s="10">
        <f>NETWORKDAYS(M4,M4,假期!$B5:$B28)</f>
        <v>0</v>
      </c>
      <c r="N35" s="10">
        <f>NETWORKDAYS(N4,N4,假期!$B5:$B28)</f>
        <v>1</v>
      </c>
      <c r="O35" s="10">
        <f>NETWORKDAYS(O4,O4,假期!$B5:$B28)</f>
        <v>1</v>
      </c>
      <c r="P35" s="10">
        <f>NETWORKDAYS(P4,P4,假期!$B5:$B28)</f>
        <v>1</v>
      </c>
      <c r="Q35" s="10">
        <f>NETWORKDAYS(Q4,Q4,假期!$B5:$B28)</f>
        <v>1</v>
      </c>
      <c r="R35" s="10">
        <f>NETWORKDAYS(R4,R4,假期!$B5:$B28)</f>
        <v>1</v>
      </c>
      <c r="S35" s="10">
        <f>NETWORKDAYS(S4,S4,假期!$B5:$B28)</f>
        <v>0</v>
      </c>
      <c r="T35" s="10">
        <f>NETWORKDAYS(T4,T4,假期!$B5:$B28)</f>
        <v>0</v>
      </c>
      <c r="U35" s="10">
        <f>NETWORKDAYS(U4,U4,假期!$B5:$B28)</f>
        <v>1</v>
      </c>
      <c r="V35" s="10">
        <f>NETWORKDAYS(V4,V4,假期!$B5:$B28)</f>
        <v>1</v>
      </c>
      <c r="W35" s="10">
        <f>NETWORKDAYS(W4,W4,假期!$B5:$B28)</f>
        <v>1</v>
      </c>
      <c r="X35" s="10">
        <f>NETWORKDAYS(X4,X4,假期!$B5:$B28)</f>
        <v>1</v>
      </c>
      <c r="Y35" s="10">
        <f>NETWORKDAYS(Y4,Y4,假期!$B5:$B28)</f>
        <v>1</v>
      </c>
      <c r="Z35" s="10">
        <f>NETWORKDAYS(Z4,Z4,假期!$B5:$B28)</f>
        <v>0</v>
      </c>
    </row>
    <row r="36" spans="7:26" x14ac:dyDescent="0.15">
      <c r="G36" s="10" t="s">
        <v>19</v>
      </c>
      <c r="H36" s="26">
        <f>K33/H35</f>
        <v>9.8181818181818183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7:26" x14ac:dyDescent="0.15">
      <c r="G37" s="10" t="s">
        <v>20</v>
      </c>
      <c r="H37" s="10"/>
      <c r="I37" s="10"/>
      <c r="J37" s="10"/>
      <c r="K37" s="10">
        <f>K33</f>
        <v>108</v>
      </c>
      <c r="L37" s="10">
        <f>K37-(K35*$H$36)</f>
        <v>98.181818181818187</v>
      </c>
      <c r="M37" s="10">
        <f>L37-(L35*$H$36)</f>
        <v>98.181818181818187</v>
      </c>
      <c r="N37" s="10">
        <f t="shared" ref="N37:Z37" si="7">M37-(M35*$H$36)</f>
        <v>98.181818181818187</v>
      </c>
      <c r="O37" s="10">
        <f t="shared" si="7"/>
        <v>88.363636363636374</v>
      </c>
      <c r="P37" s="10">
        <f t="shared" si="7"/>
        <v>78.545454545454561</v>
      </c>
      <c r="Q37" s="10">
        <f t="shared" si="7"/>
        <v>68.727272727272748</v>
      </c>
      <c r="R37" s="10">
        <f t="shared" si="7"/>
        <v>58.909090909090928</v>
      </c>
      <c r="S37" s="10">
        <f t="shared" si="7"/>
        <v>49.090909090909108</v>
      </c>
      <c r="T37" s="10">
        <f t="shared" si="7"/>
        <v>49.090909090909108</v>
      </c>
      <c r="U37" s="10">
        <f t="shared" si="7"/>
        <v>49.090909090909108</v>
      </c>
      <c r="V37" s="10">
        <f t="shared" si="7"/>
        <v>39.272727272727288</v>
      </c>
      <c r="W37" s="10">
        <f t="shared" si="7"/>
        <v>29.454545454545467</v>
      </c>
      <c r="X37" s="10">
        <f t="shared" si="7"/>
        <v>19.636363636363647</v>
      </c>
      <c r="Y37" s="10">
        <f t="shared" si="7"/>
        <v>9.818181818181829</v>
      </c>
      <c r="Z37" s="10">
        <f t="shared" si="7"/>
        <v>0</v>
      </c>
    </row>
    <row r="40" spans="7:26" ht="12.75" x14ac:dyDescent="0.2">
      <c r="G40" s="1" t="s">
        <v>7</v>
      </c>
      <c r="H40" s="21" t="s">
        <v>8</v>
      </c>
      <c r="I40" s="22" t="s">
        <v>13</v>
      </c>
    </row>
    <row r="41" spans="7:26" ht="12.75" x14ac:dyDescent="0.2">
      <c r="G41" s="19"/>
      <c r="H41" s="21" t="s">
        <v>9</v>
      </c>
      <c r="I41" s="22" t="s">
        <v>14</v>
      </c>
    </row>
    <row r="42" spans="7:26" ht="12.75" x14ac:dyDescent="0.2">
      <c r="G42" s="19"/>
      <c r="H42" s="21" t="s">
        <v>10</v>
      </c>
      <c r="I42" s="22" t="s">
        <v>16</v>
      </c>
    </row>
    <row r="43" spans="7:26" ht="12.75" x14ac:dyDescent="0.2">
      <c r="G43" s="19"/>
      <c r="H43" s="21" t="s">
        <v>11</v>
      </c>
      <c r="I43" s="4" t="s">
        <v>17</v>
      </c>
    </row>
    <row r="44" spans="7:26" ht="12.75" x14ac:dyDescent="0.2">
      <c r="G44" s="19"/>
      <c r="H44" s="23" t="s">
        <v>12</v>
      </c>
      <c r="I44" s="23"/>
    </row>
  </sheetData>
  <mergeCells count="5">
    <mergeCell ref="M2:Z2"/>
    <mergeCell ref="A18:D18"/>
    <mergeCell ref="A29:D29"/>
    <mergeCell ref="A9:D9"/>
    <mergeCell ref="A6:D6"/>
  </mergeCells>
  <phoneticPr fontId="1" type="noConversion"/>
  <conditionalFormatting sqref="H7 H10:H16 H19:H31">
    <cfRule type="cellIs" dxfId="5" priority="7" operator="equal">
      <formula>$H$40</formula>
    </cfRule>
    <cfRule type="cellIs" dxfId="4" priority="8" operator="equal">
      <formula>$H$41</formula>
    </cfRule>
    <cfRule type="cellIs" dxfId="3" priority="9" operator="equal">
      <formula>$H$42</formula>
    </cfRule>
    <cfRule type="cellIs" dxfId="2" priority="10" operator="equal">
      <formula>$H$43</formula>
    </cfRule>
    <cfRule type="cellIs" dxfId="1" priority="11" operator="equal">
      <formula>$H$44</formula>
    </cfRule>
  </conditionalFormatting>
  <conditionalFormatting sqref="I10:I16 I7 I19:I31">
    <cfRule type="cellIs" dxfId="0" priority="22" operator="equal">
      <formula>$I$43</formula>
    </cfRule>
  </conditionalFormatting>
  <dataValidations count="2">
    <dataValidation type="list" allowBlank="1" showInputMessage="1" showErrorMessage="1" sqref="H10:H16 H30:H31 H19:H28 H7">
      <formula1>TaskTypes</formula1>
    </dataValidation>
    <dataValidation type="list" allowBlank="1" showInputMessage="1" showErrorMessage="1" sqref="I7 I30:I31 I19:I28 I10:I16">
      <formula1>$I$40:$I$43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4" sqref="M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workbookViewId="0">
      <selection activeCell="B19" sqref="B19"/>
    </sheetView>
  </sheetViews>
  <sheetFormatPr defaultRowHeight="13.5" x14ac:dyDescent="0.15"/>
  <sheetData>
    <row r="2" spans="2:2" x14ac:dyDescent="0.2">
      <c r="B2" s="19" t="s">
        <v>22</v>
      </c>
    </row>
    <row r="3" spans="2:2" ht="14.25" thickBot="1" x14ac:dyDescent="0.2"/>
    <row r="4" spans="2:2" ht="14.25" thickBot="1" x14ac:dyDescent="0.25">
      <c r="B4" s="18" t="s">
        <v>21</v>
      </c>
    </row>
    <row r="5" spans="2:2" x14ac:dyDescent="0.2">
      <c r="B5" s="17">
        <v>39083</v>
      </c>
    </row>
    <row r="6" spans="2:2" x14ac:dyDescent="0.2">
      <c r="B6" s="17"/>
    </row>
    <row r="7" spans="2:2" x14ac:dyDescent="0.2">
      <c r="B7" s="17">
        <v>39309</v>
      </c>
    </row>
    <row r="8" spans="2:2" x14ac:dyDescent="0.2">
      <c r="B8" s="15"/>
    </row>
    <row r="9" spans="2:2" x14ac:dyDescent="0.2">
      <c r="B9" s="15"/>
    </row>
    <row r="10" spans="2:2" x14ac:dyDescent="0.2">
      <c r="B10" s="15"/>
    </row>
    <row r="11" spans="2:2" x14ac:dyDescent="0.2">
      <c r="B11" s="15"/>
    </row>
    <row r="12" spans="2:2" x14ac:dyDescent="0.2">
      <c r="B12" s="15"/>
    </row>
    <row r="13" spans="2:2" x14ac:dyDescent="0.2">
      <c r="B13" s="15"/>
    </row>
    <row r="14" spans="2:2" x14ac:dyDescent="0.2">
      <c r="B14" s="14">
        <v>39448</v>
      </c>
    </row>
    <row r="15" spans="2:2" x14ac:dyDescent="0.2">
      <c r="B15" s="14">
        <v>41376</v>
      </c>
    </row>
    <row r="16" spans="2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ht="14.25" thickBot="1" x14ac:dyDescent="0.25">
      <c r="B28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F13" sqref="F13"/>
    </sheetView>
  </sheetViews>
  <sheetFormatPr defaultRowHeight="13.5" x14ac:dyDescent="0.15"/>
  <sheetData>
    <row r="3" spans="2:2" x14ac:dyDescent="0.2">
      <c r="B3" s="27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迭代任务执行</vt:lpstr>
      <vt:lpstr>燃尽图</vt:lpstr>
      <vt:lpstr>假期</vt:lpstr>
      <vt:lpstr>说明</vt:lpstr>
      <vt:lpstr>TaskTypes</vt:lpstr>
    </vt:vector>
  </TitlesOfParts>
  <Company>GYYX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SunWeiSheng</dc:creator>
  <cp:lastModifiedBy>SunWeiSheng</cp:lastModifiedBy>
  <cp:lastPrinted>2013-07-19T01:09:22Z</cp:lastPrinted>
  <dcterms:created xsi:type="dcterms:W3CDTF">2013-04-11T05:53:37Z</dcterms:created>
  <dcterms:modified xsi:type="dcterms:W3CDTF">2014-08-07T13:35:23Z</dcterms:modified>
</cp:coreProperties>
</file>