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filterPrivacy="1" defaultThemeVersion="124226"/>
  <xr:revisionPtr revIDLastSave="0" documentId="13_ncr:1_{1BB866D6-AD47-9343-856B-21A3890ECF66}" xr6:coauthVersionLast="47" xr6:coauthVersionMax="47" xr10:uidLastSave="{00000000-0000-0000-0000-000000000000}"/>
  <bookViews>
    <workbookView xWindow="2840" yWindow="660" windowWidth="24020" windowHeight="14400" xr2:uid="{00000000-000D-0000-FFFF-FFFF00000000}"/>
  </bookViews>
  <sheets>
    <sheet name="Sheet1" sheetId="1" r:id="rId1"/>
    <sheet name="Sheet2" sheetId="3" r:id="rId2"/>
    <sheet name="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2" l="1"/>
  <c r="E47" i="2"/>
  <c r="E46" i="2"/>
  <c r="E53" i="2" s="1"/>
  <c r="E45" i="2"/>
  <c r="E52" i="2" s="1"/>
  <c r="E44" i="2"/>
  <c r="E51" i="2" s="1"/>
  <c r="E43" i="2"/>
  <c r="E50" i="2" s="1"/>
  <c r="D54" i="2"/>
  <c r="D53" i="2"/>
  <c r="D52" i="2"/>
  <c r="C51" i="2"/>
  <c r="C50" i="2"/>
  <c r="C56" i="2" s="1"/>
  <c r="C57" i="2" s="1"/>
  <c r="D44" i="2"/>
  <c r="D51" i="2" s="1"/>
  <c r="D45" i="2"/>
  <c r="D46" i="2"/>
  <c r="D47" i="2"/>
  <c r="D43" i="2"/>
  <c r="D50" i="2" s="1"/>
  <c r="D56" i="2" s="1"/>
  <c r="D57" i="2" s="1"/>
  <c r="C44" i="2"/>
  <c r="C45" i="2"/>
  <c r="C52" i="2" s="1"/>
  <c r="C46" i="2"/>
  <c r="C53" i="2" s="1"/>
  <c r="C47" i="2"/>
  <c r="C54" i="2" s="1"/>
  <c r="C43" i="2"/>
  <c r="E56" i="2" l="1"/>
  <c r="E57" i="2" s="1"/>
  <c r="A29" i="2"/>
  <c r="C25" i="2"/>
  <c r="D24" i="2"/>
  <c r="C24" i="2"/>
  <c r="C21" i="2"/>
  <c r="K17" i="2"/>
  <c r="K26" i="2" s="1"/>
  <c r="C17" i="2"/>
  <c r="C26" i="2" s="1"/>
  <c r="N15" i="2"/>
  <c r="N24" i="2" s="1"/>
  <c r="C15" i="2"/>
  <c r="B15" i="2"/>
  <c r="B24" i="2" s="1"/>
  <c r="N14" i="2"/>
  <c r="N23" i="2" s="1"/>
  <c r="K13" i="2"/>
  <c r="K22" i="2" s="1"/>
  <c r="C13" i="2"/>
  <c r="C22" i="2" s="1"/>
  <c r="Q12" i="2"/>
  <c r="N12" i="2"/>
  <c r="N21" i="2" s="1"/>
  <c r="C12" i="2"/>
  <c r="B12" i="2"/>
  <c r="B21" i="2" s="1"/>
  <c r="Q11" i="2"/>
  <c r="Q10" i="2"/>
  <c r="N10" i="2"/>
  <c r="N17" i="2" s="1"/>
  <c r="N26" i="2" s="1"/>
  <c r="M10" i="2"/>
  <c r="M18" i="2" s="1"/>
  <c r="M27" i="2" s="1"/>
  <c r="L10" i="2"/>
  <c r="L15" i="2" s="1"/>
  <c r="L24" i="2" s="1"/>
  <c r="K10" i="2"/>
  <c r="K16" i="2" s="1"/>
  <c r="K25" i="2" s="1"/>
  <c r="J10" i="2"/>
  <c r="J17" i="2" s="1"/>
  <c r="J26" i="2" s="1"/>
  <c r="I10" i="2"/>
  <c r="I18" i="2" s="1"/>
  <c r="I27" i="2" s="1"/>
  <c r="H10" i="2"/>
  <c r="H15" i="2" s="1"/>
  <c r="H24" i="2" s="1"/>
  <c r="G10" i="2"/>
  <c r="G16" i="2" s="1"/>
  <c r="G25" i="2" s="1"/>
  <c r="F10" i="2"/>
  <c r="F17" i="2" s="1"/>
  <c r="F26" i="2" s="1"/>
  <c r="E10" i="2"/>
  <c r="E18" i="2" s="1"/>
  <c r="E27" i="2" s="1"/>
  <c r="D10" i="2"/>
  <c r="D15" i="2" s="1"/>
  <c r="C10" i="2"/>
  <c r="C16" i="2" s="1"/>
  <c r="B10" i="2"/>
  <c r="B17" i="2" s="1"/>
  <c r="B26" i="2" s="1"/>
  <c r="Q9" i="2"/>
  <c r="Q8" i="2"/>
  <c r="Q7" i="2"/>
  <c r="Q6" i="2"/>
  <c r="Q5" i="2"/>
  <c r="Q4" i="2"/>
  <c r="C18" i="2" l="1"/>
  <c r="C27" i="2" s="1"/>
  <c r="C14" i="2"/>
  <c r="C23" i="2" s="1"/>
  <c r="C29" i="2" s="1"/>
  <c r="C31" i="2" s="1"/>
  <c r="J15" i="2"/>
  <c r="J24" i="2" s="1"/>
  <c r="J18" i="2"/>
  <c r="J27" i="2" s="1"/>
  <c r="K12" i="2"/>
  <c r="K21" i="2" s="1"/>
  <c r="F14" i="2"/>
  <c r="F23" i="2" s="1"/>
  <c r="K15" i="2"/>
  <c r="K24" i="2" s="1"/>
  <c r="K18" i="2"/>
  <c r="K27" i="2" s="1"/>
  <c r="I12" i="2"/>
  <c r="I21" i="2" s="1"/>
  <c r="I29" i="2" s="1"/>
  <c r="I31" i="2" s="1"/>
  <c r="I15" i="2"/>
  <c r="I24" i="2" s="1"/>
  <c r="M12" i="2"/>
  <c r="M21" i="2" s="1"/>
  <c r="M29" i="2" s="1"/>
  <c r="M31" i="2" s="1"/>
  <c r="J14" i="2"/>
  <c r="J23" i="2" s="1"/>
  <c r="M15" i="2"/>
  <c r="M24" i="2" s="1"/>
  <c r="N18" i="2"/>
  <c r="N27" i="2" s="1"/>
  <c r="B18" i="2"/>
  <c r="B27" i="2" s="1"/>
  <c r="B14" i="2"/>
  <c r="B23" i="2" s="1"/>
  <c r="B29" i="2" s="1"/>
  <c r="B31" i="2" s="1"/>
  <c r="J12" i="2"/>
  <c r="J21" i="2" s="1"/>
  <c r="J29" i="2" s="1"/>
  <c r="J31" i="2" s="1"/>
  <c r="K14" i="2"/>
  <c r="K23" i="2" s="1"/>
  <c r="G12" i="2"/>
  <c r="G21" i="2" s="1"/>
  <c r="G14" i="2"/>
  <c r="G23" i="2" s="1"/>
  <c r="G15" i="2"/>
  <c r="G24" i="2" s="1"/>
  <c r="G13" i="2"/>
  <c r="G22" i="2" s="1"/>
  <c r="G17" i="2"/>
  <c r="G26" i="2" s="1"/>
  <c r="G18" i="2"/>
  <c r="G27" i="2" s="1"/>
  <c r="F12" i="2"/>
  <c r="F21" i="2" s="1"/>
  <c r="F15" i="2"/>
  <c r="F24" i="2" s="1"/>
  <c r="F18" i="2"/>
  <c r="F27" i="2" s="1"/>
  <c r="E12" i="2"/>
  <c r="E21" i="2" s="1"/>
  <c r="E15" i="2"/>
  <c r="E24" i="2" s="1"/>
  <c r="D16" i="2"/>
  <c r="D25" i="2" s="1"/>
  <c r="H16" i="2"/>
  <c r="H25" i="2" s="1"/>
  <c r="L16" i="2"/>
  <c r="L25" i="2" s="1"/>
  <c r="D13" i="2"/>
  <c r="D22" i="2" s="1"/>
  <c r="H13" i="2"/>
  <c r="H22" i="2" s="1"/>
  <c r="L13" i="2"/>
  <c r="L22" i="2" s="1"/>
  <c r="E16" i="2"/>
  <c r="E25" i="2" s="1"/>
  <c r="I16" i="2"/>
  <c r="I25" i="2" s="1"/>
  <c r="M16" i="2"/>
  <c r="M25" i="2" s="1"/>
  <c r="D17" i="2"/>
  <c r="D26" i="2" s="1"/>
  <c r="H17" i="2"/>
  <c r="H26" i="2" s="1"/>
  <c r="L17" i="2"/>
  <c r="L26" i="2" s="1"/>
  <c r="E13" i="2"/>
  <c r="E22" i="2" s="1"/>
  <c r="I13" i="2"/>
  <c r="I22" i="2" s="1"/>
  <c r="M13" i="2"/>
  <c r="M22" i="2" s="1"/>
  <c r="D14" i="2"/>
  <c r="D23" i="2" s="1"/>
  <c r="H14" i="2"/>
  <c r="H23" i="2" s="1"/>
  <c r="L14" i="2"/>
  <c r="L23" i="2" s="1"/>
  <c r="B16" i="2"/>
  <c r="B25" i="2" s="1"/>
  <c r="F16" i="2"/>
  <c r="F25" i="2" s="1"/>
  <c r="J16" i="2"/>
  <c r="J25" i="2" s="1"/>
  <c r="N16" i="2"/>
  <c r="N25" i="2" s="1"/>
  <c r="E17" i="2"/>
  <c r="E26" i="2" s="1"/>
  <c r="I17" i="2"/>
  <c r="I26" i="2" s="1"/>
  <c r="M17" i="2"/>
  <c r="M26" i="2" s="1"/>
  <c r="D18" i="2"/>
  <c r="D27" i="2" s="1"/>
  <c r="H18" i="2"/>
  <c r="H27" i="2" s="1"/>
  <c r="L18" i="2"/>
  <c r="L27" i="2" s="1"/>
  <c r="D12" i="2"/>
  <c r="D21" i="2" s="1"/>
  <c r="D29" i="2" s="1"/>
  <c r="D31" i="2" s="1"/>
  <c r="H12" i="2"/>
  <c r="H21" i="2" s="1"/>
  <c r="H29" i="2" s="1"/>
  <c r="H31" i="2" s="1"/>
  <c r="L12" i="2"/>
  <c r="L21" i="2" s="1"/>
  <c r="B13" i="2"/>
  <c r="B22" i="2" s="1"/>
  <c r="F13" i="2"/>
  <c r="F22" i="2" s="1"/>
  <c r="J13" i="2"/>
  <c r="J22" i="2" s="1"/>
  <c r="N13" i="2"/>
  <c r="N22" i="2" s="1"/>
  <c r="N29" i="2" s="1"/>
  <c r="N31" i="2" s="1"/>
  <c r="E14" i="2"/>
  <c r="E23" i="2" s="1"/>
  <c r="I14" i="2"/>
  <c r="I23" i="2" s="1"/>
  <c r="M14" i="2"/>
  <c r="M23" i="2" s="1"/>
  <c r="I33" i="2" l="1"/>
  <c r="D33" i="2"/>
  <c r="M33" i="2"/>
  <c r="E29" i="2"/>
  <c r="E31" i="2" s="1"/>
  <c r="F29" i="2"/>
  <c r="F31" i="2" s="1"/>
  <c r="L29" i="2"/>
  <c r="L31" i="2" s="1"/>
  <c r="G29" i="2"/>
  <c r="G31" i="2" s="1"/>
  <c r="K29" i="2"/>
  <c r="K31" i="2" s="1"/>
  <c r="K33" i="2" s="1"/>
  <c r="J33" i="2" l="1"/>
  <c r="G33" i="2"/>
  <c r="H33" i="2"/>
  <c r="L33" i="2"/>
  <c r="N33" i="2"/>
  <c r="F33" i="2"/>
  <c r="C33" i="2"/>
  <c r="E33" i="2"/>
  <c r="B33" i="2"/>
</calcChain>
</file>

<file path=xl/sharedStrings.xml><?xml version="1.0" encoding="utf-8"?>
<sst xmlns="http://schemas.openxmlformats.org/spreadsheetml/2006/main" count="55" uniqueCount="21">
  <si>
    <t>Hidroelektrik</t>
  </si>
  <si>
    <t>Jeotermal</t>
  </si>
  <si>
    <t>Uretim</t>
  </si>
  <si>
    <t>KapasiteF</t>
  </si>
  <si>
    <t>KuruluG</t>
  </si>
  <si>
    <t>YisOlusturma</t>
  </si>
  <si>
    <t>CO2</t>
  </si>
  <si>
    <t>CH4</t>
  </si>
  <si>
    <t>NOx</t>
  </si>
  <si>
    <t>SO2</t>
  </si>
  <si>
    <t>AraziK</t>
  </si>
  <si>
    <t>YatırımM</t>
  </si>
  <si>
    <t>IsletmeM</t>
  </si>
  <si>
    <t>YakitM</t>
  </si>
  <si>
    <t>GOS</t>
  </si>
  <si>
    <t>Komur</t>
  </si>
  <si>
    <t>Dogalgaz</t>
  </si>
  <si>
    <t>Ruzgar</t>
  </si>
  <si>
    <t>Gunes</t>
  </si>
  <si>
    <t>Diger (Atik vb.)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</si>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</sst>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2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164" fontId="7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zoomScale="105" workbookViewId="0">
      <selection activeCell="H13" sqref="H13"/>
    </sheetView>
  </sheetViews>
  <sheetFormatPr baseColWidth="10" defaultColWidth="8.83203125" defaultRowHeight="19" x14ac:dyDescent="0.25"/>
  <cols>
    <col min="1" max="1" width="17" style="8" customWidth="1"/>
    <col min="2" max="2" width="10.5" bestFit="1" customWidth="1"/>
    <col min="3" max="3" width="9.33203125" bestFit="1" customWidth="1"/>
    <col min="4" max="4" width="11.6640625" customWidth="1"/>
    <col min="5" max="9" width="9.33203125" bestFit="1" customWidth="1"/>
    <col min="10" max="10" width="13" customWidth="1"/>
    <col min="11" max="11" width="14.83203125" customWidth="1"/>
    <col min="12" max="12" width="13.6640625" bestFit="1" customWidth="1"/>
    <col min="13" max="13" width="9.33203125" bestFit="1" customWidth="1"/>
    <col min="14" max="14" width="13.6640625" customWidth="1"/>
  </cols>
  <sheetData>
    <row r="1" spans="1:17" s="6" customFormat="1" x14ac:dyDescent="0.25">
      <c r="A1" s="8" t="s">
        <v>20</v>
      </c>
      <c r="B1" s="7" t="s">
        <v>2</v>
      </c>
      <c r="C1" s="7" t="s">
        <v>3</v>
      </c>
      <c r="D1" s="7" t="s">
        <v>4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5</v>
      </c>
    </row>
    <row r="2" spans="1:17" x14ac:dyDescent="0.25">
      <c r="A2" s="9" t="s">
        <v>15</v>
      </c>
      <c r="B2" s="10">
        <v>113117.82</v>
      </c>
      <c r="C2" s="10">
        <v>0.83540000000000003</v>
      </c>
      <c r="D2" s="10">
        <v>20321.3</v>
      </c>
      <c r="E2" s="10">
        <v>838</v>
      </c>
      <c r="F2" s="10">
        <v>4.7160000000000002</v>
      </c>
      <c r="G2" s="10">
        <v>0.69599999999999995</v>
      </c>
      <c r="H2" s="10">
        <v>0.35099999999999998</v>
      </c>
      <c r="I2" s="10">
        <v>2.5</v>
      </c>
      <c r="J2" s="10">
        <v>3676</v>
      </c>
      <c r="K2" s="10">
        <v>40.58</v>
      </c>
      <c r="L2" s="10">
        <v>4</v>
      </c>
      <c r="M2" s="10">
        <v>10</v>
      </c>
      <c r="N2" s="10">
        <v>0.53763399999999995</v>
      </c>
    </row>
    <row r="3" spans="1:17" x14ac:dyDescent="0.25">
      <c r="A3" s="9" t="s">
        <v>16</v>
      </c>
      <c r="B3" s="10">
        <v>56702.69</v>
      </c>
      <c r="C3" s="10">
        <v>0.2495</v>
      </c>
      <c r="D3" s="10">
        <v>25945.9</v>
      </c>
      <c r="E3" s="10">
        <v>386</v>
      </c>
      <c r="F3" s="10">
        <v>1.0760000000000001</v>
      </c>
      <c r="G3" s="10">
        <v>0.35099999999999998</v>
      </c>
      <c r="H3" s="10">
        <v>0.125</v>
      </c>
      <c r="I3" s="10">
        <v>2.5</v>
      </c>
      <c r="J3" s="10">
        <v>978</v>
      </c>
      <c r="K3" s="10">
        <v>13.17</v>
      </c>
      <c r="L3" s="10">
        <v>8</v>
      </c>
      <c r="M3" s="10">
        <v>9.7200000000000006</v>
      </c>
      <c r="N3" s="10">
        <v>0.394737</v>
      </c>
    </row>
    <row r="4" spans="1:17" x14ac:dyDescent="0.25">
      <c r="A4" s="9" t="s">
        <v>0</v>
      </c>
      <c r="B4" s="10">
        <v>88886.24</v>
      </c>
      <c r="C4" s="10">
        <v>0.45619999999999999</v>
      </c>
      <c r="D4" s="10">
        <v>28486.1</v>
      </c>
      <c r="E4" s="10">
        <v>32</v>
      </c>
      <c r="F4" s="10">
        <v>0.13500000000000001</v>
      </c>
      <c r="G4" s="10">
        <v>5.6000000000000001E-2</v>
      </c>
      <c r="H4" s="10">
        <v>5.5E-2</v>
      </c>
      <c r="I4" s="10">
        <v>750</v>
      </c>
      <c r="J4" s="10">
        <v>5316</v>
      </c>
      <c r="K4" s="10">
        <v>29.86</v>
      </c>
      <c r="L4" s="10">
        <v>1E-3</v>
      </c>
      <c r="M4" s="10">
        <v>14.65</v>
      </c>
      <c r="N4" s="10">
        <v>0.74074099999999998</v>
      </c>
      <c r="P4" s="1"/>
      <c r="Q4" s="1"/>
    </row>
    <row r="5" spans="1:17" x14ac:dyDescent="0.25">
      <c r="A5" s="9" t="s">
        <v>17</v>
      </c>
      <c r="B5" s="10">
        <v>29672.9</v>
      </c>
      <c r="C5" s="10">
        <v>0.26100000000000001</v>
      </c>
      <c r="D5" s="10">
        <v>7348.3</v>
      </c>
      <c r="E5" s="10">
        <v>38</v>
      </c>
      <c r="F5" s="10">
        <v>0.16900000000000001</v>
      </c>
      <c r="G5" s="10">
        <v>5.5E-2</v>
      </c>
      <c r="H5" s="10">
        <v>7.0999999999999994E-2</v>
      </c>
      <c r="I5" s="10">
        <v>100</v>
      </c>
      <c r="J5" s="10">
        <v>1265</v>
      </c>
      <c r="K5" s="10">
        <v>26.34</v>
      </c>
      <c r="L5" s="10">
        <v>1E-3</v>
      </c>
      <c r="M5" s="10">
        <v>6.94</v>
      </c>
      <c r="N5" s="10">
        <v>0.30303000000000002</v>
      </c>
      <c r="P5" s="1"/>
      <c r="Q5" s="1"/>
    </row>
    <row r="6" spans="1:17" x14ac:dyDescent="0.25">
      <c r="A6" s="9" t="s">
        <v>18</v>
      </c>
      <c r="B6" s="10">
        <v>240.9</v>
      </c>
      <c r="C6" s="10">
        <v>0.2049</v>
      </c>
      <c r="D6" s="10">
        <v>5624.6</v>
      </c>
      <c r="E6" s="10">
        <v>319</v>
      </c>
      <c r="F6" s="10">
        <v>0.88300000000000001</v>
      </c>
      <c r="G6" s="10">
        <v>0.40799999999999997</v>
      </c>
      <c r="H6" s="10">
        <v>0.49399999999999999</v>
      </c>
      <c r="I6" s="10">
        <v>35</v>
      </c>
      <c r="J6" s="10">
        <v>1755</v>
      </c>
      <c r="K6" s="10">
        <v>15.25</v>
      </c>
      <c r="L6" s="10">
        <v>1E-3</v>
      </c>
      <c r="M6" s="10">
        <v>8.65</v>
      </c>
      <c r="N6" s="10">
        <v>0.44741199999999998</v>
      </c>
      <c r="P6" s="1"/>
      <c r="Q6" s="1"/>
    </row>
    <row r="7" spans="1:17" x14ac:dyDescent="0.25">
      <c r="A7" s="9" t="s">
        <v>1</v>
      </c>
      <c r="B7" s="10">
        <v>11363.2</v>
      </c>
      <c r="C7" s="10">
        <v>0.79369999999999996</v>
      </c>
      <c r="D7" s="10">
        <v>1451.5</v>
      </c>
      <c r="E7" s="10">
        <v>21</v>
      </c>
      <c r="F7" s="10">
        <v>5.8999999999999997E-2</v>
      </c>
      <c r="G7" s="10">
        <v>1E-3</v>
      </c>
      <c r="H7" s="10">
        <v>1E-3</v>
      </c>
      <c r="I7" s="10">
        <v>18</v>
      </c>
      <c r="J7" s="10">
        <v>2521</v>
      </c>
      <c r="K7" s="10">
        <v>128.54</v>
      </c>
      <c r="L7" s="10">
        <v>1E-3</v>
      </c>
      <c r="M7" s="10">
        <v>16</v>
      </c>
      <c r="N7" s="10">
        <v>0.155556</v>
      </c>
      <c r="P7" s="1"/>
      <c r="Q7" s="1"/>
    </row>
    <row r="8" spans="1:17" x14ac:dyDescent="0.25">
      <c r="A8" s="9" t="s">
        <v>19</v>
      </c>
      <c r="B8" s="10">
        <v>5257.63</v>
      </c>
      <c r="C8" s="10">
        <v>0.68920000000000003</v>
      </c>
      <c r="D8" s="10">
        <v>1542.2</v>
      </c>
      <c r="E8" s="10">
        <v>1E-3</v>
      </c>
      <c r="F8" s="10">
        <v>1E-3</v>
      </c>
      <c r="G8" s="10">
        <v>0.35</v>
      </c>
      <c r="H8" s="10">
        <v>8.6999999999999994E-2</v>
      </c>
      <c r="I8" s="10">
        <v>5000</v>
      </c>
      <c r="J8" s="10">
        <v>4097</v>
      </c>
      <c r="K8" s="10">
        <v>125.72</v>
      </c>
      <c r="L8" s="10">
        <v>1E-3</v>
      </c>
      <c r="M8" s="10">
        <v>11.5</v>
      </c>
      <c r="N8" s="10">
        <v>0.35416700000000001</v>
      </c>
      <c r="P8" s="1"/>
      <c r="Q8" s="1"/>
    </row>
    <row r="9" spans="1:17" x14ac:dyDescent="0.25">
      <c r="K9" s="1"/>
      <c r="P9" s="1"/>
      <c r="Q9" s="1"/>
    </row>
    <row r="10" spans="1:17" x14ac:dyDescent="0.25">
      <c r="B10" s="4"/>
      <c r="C10" s="4"/>
      <c r="D10" s="4"/>
      <c r="E10" s="4"/>
      <c r="F10" s="4"/>
      <c r="G10" s="4"/>
      <c r="H10" s="4"/>
      <c r="I10" s="4"/>
      <c r="J10" s="4"/>
      <c r="K10" s="1"/>
      <c r="L10" s="4"/>
      <c r="M10" s="4"/>
      <c r="N10" s="4"/>
      <c r="P10" s="1"/>
      <c r="Q10" s="1"/>
    </row>
    <row r="11" spans="1:17" x14ac:dyDescent="0.25">
      <c r="H11" s="5"/>
      <c r="P11" s="1"/>
      <c r="Q11" s="1"/>
    </row>
    <row r="12" spans="1:17" x14ac:dyDescent="0.25">
      <c r="H12" s="5"/>
      <c r="P12" s="1"/>
      <c r="Q12" s="1"/>
    </row>
    <row r="13" spans="1:17" x14ac:dyDescent="0.25">
      <c r="H13" s="5"/>
    </row>
    <row r="14" spans="1:17" x14ac:dyDescent="0.25">
      <c r="H14" s="5"/>
    </row>
    <row r="15" spans="1:17" x14ac:dyDescent="0.25">
      <c r="H15" s="5"/>
    </row>
    <row r="16" spans="1:17" x14ac:dyDescent="0.25">
      <c r="H16" s="5"/>
    </row>
    <row r="17" spans="8:8" x14ac:dyDescent="0.25">
      <c r="H17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10.5" bestFit="1" customWidth="1"/>
    <col min="2" max="2" width="9.33203125" bestFit="1" customWidth="1"/>
    <col min="3" max="3" width="11.6640625" customWidth="1"/>
    <col min="4" max="12" width="9.33203125" bestFit="1" customWidth="1"/>
    <col min="13" max="13" width="11" customWidth="1"/>
  </cols>
  <sheetData>
    <row r="1" spans="1:13" x14ac:dyDescent="0.2">
      <c r="A1" s="3" t="s">
        <v>2</v>
      </c>
      <c r="B1" s="3" t="s">
        <v>3</v>
      </c>
      <c r="C1" s="3" t="s">
        <v>4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5</v>
      </c>
    </row>
    <row r="2" spans="1:13" x14ac:dyDescent="0.2">
      <c r="A2">
        <v>1</v>
      </c>
      <c r="B2">
        <v>3</v>
      </c>
      <c r="C2">
        <v>2</v>
      </c>
      <c r="D2">
        <v>4</v>
      </c>
      <c r="E2">
        <v>5</v>
      </c>
      <c r="F2">
        <v>9</v>
      </c>
      <c r="G2">
        <v>8</v>
      </c>
      <c r="H2">
        <v>10</v>
      </c>
      <c r="I2">
        <v>11</v>
      </c>
      <c r="J2">
        <v>12</v>
      </c>
      <c r="K2">
        <v>13</v>
      </c>
      <c r="L2">
        <v>6</v>
      </c>
      <c r="M2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7"/>
  <sheetViews>
    <sheetView topLeftCell="A40" workbookViewId="0">
      <selection activeCell="K47" sqref="K47"/>
    </sheetView>
  </sheetViews>
  <sheetFormatPr baseColWidth="10" defaultColWidth="8.83203125" defaultRowHeight="15" x14ac:dyDescent="0.2"/>
  <cols>
    <col min="1" max="1" width="17" customWidth="1"/>
    <col min="2" max="2" width="10.5" bestFit="1" customWidth="1"/>
    <col min="3" max="3" width="9.33203125" bestFit="1" customWidth="1"/>
    <col min="4" max="4" width="11.6640625" customWidth="1"/>
    <col min="5" max="13" width="9.33203125" bestFit="1" customWidth="1"/>
    <col min="14" max="14" width="11" customWidth="1"/>
  </cols>
  <sheetData>
    <row r="1" spans="1:17" x14ac:dyDescent="0.2">
      <c r="A1" t="s">
        <v>20</v>
      </c>
      <c r="B1" s="3" t="s">
        <v>2</v>
      </c>
      <c r="C1" s="3" t="s">
        <v>3</v>
      </c>
      <c r="D1" s="3" t="s">
        <v>4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5</v>
      </c>
    </row>
    <row r="2" spans="1:17" x14ac:dyDescent="0.2">
      <c r="A2" s="2" t="s">
        <v>15</v>
      </c>
      <c r="B2" s="1">
        <v>113117.82</v>
      </c>
      <c r="C2" s="1">
        <v>0.83540000000000003</v>
      </c>
      <c r="D2" s="1">
        <v>20321.3</v>
      </c>
      <c r="E2" s="1">
        <v>838</v>
      </c>
      <c r="F2" s="1">
        <v>4.7160000000000002</v>
      </c>
      <c r="G2" s="1">
        <v>0.69599999999999995</v>
      </c>
      <c r="H2" s="1">
        <v>0.35099999999999998</v>
      </c>
      <c r="I2" s="1">
        <v>2.5</v>
      </c>
      <c r="J2" s="1">
        <v>3676</v>
      </c>
      <c r="K2" s="1">
        <v>40.58</v>
      </c>
      <c r="L2" s="1">
        <v>4</v>
      </c>
      <c r="M2" s="1">
        <v>10</v>
      </c>
      <c r="N2" s="1">
        <v>0.53763399999999995</v>
      </c>
    </row>
    <row r="3" spans="1:17" x14ac:dyDescent="0.2">
      <c r="A3" s="2" t="s">
        <v>16</v>
      </c>
      <c r="B3" s="1">
        <v>56702.69</v>
      </c>
      <c r="C3" s="1">
        <v>0.2495</v>
      </c>
      <c r="D3" s="1">
        <v>25945.9</v>
      </c>
      <c r="E3" s="1">
        <v>386</v>
      </c>
      <c r="F3" s="1">
        <v>1.0760000000000001</v>
      </c>
      <c r="G3" s="1">
        <v>0.35099999999999998</v>
      </c>
      <c r="H3" s="1">
        <v>0.125</v>
      </c>
      <c r="I3" s="1">
        <v>2.5</v>
      </c>
      <c r="J3" s="1">
        <v>978</v>
      </c>
      <c r="K3" s="1">
        <v>13.17</v>
      </c>
      <c r="L3" s="1">
        <v>8</v>
      </c>
      <c r="M3" s="1">
        <v>9.7200000000000006</v>
      </c>
      <c r="N3" s="1">
        <v>0.394737</v>
      </c>
    </row>
    <row r="4" spans="1:17" x14ac:dyDescent="0.2">
      <c r="A4" s="2" t="s">
        <v>0</v>
      </c>
      <c r="B4" s="1">
        <v>88886.24</v>
      </c>
      <c r="C4" s="1">
        <v>0.45619999999999999</v>
      </c>
      <c r="D4" s="1">
        <v>28486.1</v>
      </c>
      <c r="E4" s="1">
        <v>32</v>
      </c>
      <c r="F4" s="1">
        <v>0.13500000000000001</v>
      </c>
      <c r="G4" s="1">
        <v>5.6000000000000001E-2</v>
      </c>
      <c r="H4" s="1">
        <v>5.5E-2</v>
      </c>
      <c r="I4" s="1">
        <v>750</v>
      </c>
      <c r="J4" s="1">
        <v>5316</v>
      </c>
      <c r="K4" s="1">
        <v>29.86</v>
      </c>
      <c r="L4" s="1">
        <v>1E-3</v>
      </c>
      <c r="M4" s="1">
        <v>14.65</v>
      </c>
      <c r="N4" s="1">
        <v>0.74074099999999998</v>
      </c>
      <c r="P4" s="1">
        <v>2</v>
      </c>
      <c r="Q4" s="1">
        <f>P4/SUM($P$4:$P$12)</f>
        <v>4.1666666666666664E-2</v>
      </c>
    </row>
    <row r="5" spans="1:17" x14ac:dyDescent="0.2">
      <c r="A5" s="2" t="s">
        <v>17</v>
      </c>
      <c r="B5" s="1">
        <v>29672.9</v>
      </c>
      <c r="C5" s="1">
        <v>0.26100000000000001</v>
      </c>
      <c r="D5" s="1">
        <v>7348.3</v>
      </c>
      <c r="E5" s="1">
        <v>38</v>
      </c>
      <c r="F5" s="1">
        <v>0.16900000000000001</v>
      </c>
      <c r="G5" s="1">
        <v>5.5E-2</v>
      </c>
      <c r="H5" s="1">
        <v>7.0999999999999994E-2</v>
      </c>
      <c r="I5" s="1">
        <v>100</v>
      </c>
      <c r="J5" s="1">
        <v>1265</v>
      </c>
      <c r="K5" s="1">
        <v>26.34</v>
      </c>
      <c r="L5" s="1">
        <v>1E-3</v>
      </c>
      <c r="M5" s="1">
        <v>6.94</v>
      </c>
      <c r="N5" s="1">
        <v>0.30303000000000002</v>
      </c>
      <c r="P5" s="1">
        <v>3</v>
      </c>
      <c r="Q5" s="1">
        <f t="shared" ref="Q5:Q12" si="0">P5/SUM($P$4:$P$12)</f>
        <v>6.25E-2</v>
      </c>
    </row>
    <row r="6" spans="1:17" x14ac:dyDescent="0.2">
      <c r="A6" s="2" t="s">
        <v>18</v>
      </c>
      <c r="B6" s="1">
        <v>240.9</v>
      </c>
      <c r="C6" s="1">
        <v>0.2049</v>
      </c>
      <c r="D6" s="1">
        <v>5624.6</v>
      </c>
      <c r="E6" s="1">
        <v>319</v>
      </c>
      <c r="F6" s="1">
        <v>0.88300000000000001</v>
      </c>
      <c r="G6" s="1">
        <v>0.40799999999999997</v>
      </c>
      <c r="H6" s="1">
        <v>0.49399999999999999</v>
      </c>
      <c r="I6" s="1">
        <v>35</v>
      </c>
      <c r="J6" s="1">
        <v>1755</v>
      </c>
      <c r="K6" s="1">
        <v>15.25</v>
      </c>
      <c r="L6" s="1">
        <v>1E-3</v>
      </c>
      <c r="M6" s="1">
        <v>8.65</v>
      </c>
      <c r="N6" s="1">
        <v>0.44741199999999998</v>
      </c>
      <c r="P6" s="1">
        <v>5</v>
      </c>
      <c r="Q6" s="1">
        <f t="shared" si="0"/>
        <v>0.10416666666666667</v>
      </c>
    </row>
    <row r="7" spans="1:17" x14ac:dyDescent="0.2">
      <c r="A7" s="2" t="s">
        <v>1</v>
      </c>
      <c r="B7" s="1">
        <v>11363.2</v>
      </c>
      <c r="C7" s="1">
        <v>0.79369999999999996</v>
      </c>
      <c r="D7" s="1">
        <v>1451.5</v>
      </c>
      <c r="E7" s="1">
        <v>21</v>
      </c>
      <c r="F7" s="1">
        <v>5.8999999999999997E-2</v>
      </c>
      <c r="G7" s="1">
        <v>1E-3</v>
      </c>
      <c r="H7" s="1">
        <v>1E-3</v>
      </c>
      <c r="I7" s="1">
        <v>18</v>
      </c>
      <c r="J7" s="1">
        <v>2521</v>
      </c>
      <c r="K7" s="1">
        <v>128.54</v>
      </c>
      <c r="L7" s="1">
        <v>1E-3</v>
      </c>
      <c r="M7" s="1">
        <v>16</v>
      </c>
      <c r="N7" s="1">
        <v>0.155556</v>
      </c>
      <c r="P7" s="1">
        <v>6</v>
      </c>
      <c r="Q7" s="1">
        <f t="shared" si="0"/>
        <v>0.125</v>
      </c>
    </row>
    <row r="8" spans="1:17" x14ac:dyDescent="0.2">
      <c r="A8" s="2" t="s">
        <v>19</v>
      </c>
      <c r="B8" s="1">
        <v>5257.63</v>
      </c>
      <c r="C8" s="1">
        <v>0.68920000000000003</v>
      </c>
      <c r="D8" s="1">
        <v>1542.2</v>
      </c>
      <c r="E8" s="1">
        <v>1E-3</v>
      </c>
      <c r="F8" s="1">
        <v>1E-3</v>
      </c>
      <c r="G8" s="1">
        <v>0.35</v>
      </c>
      <c r="H8" s="1">
        <v>8.6999999999999994E-2</v>
      </c>
      <c r="I8" s="1">
        <v>5000</v>
      </c>
      <c r="J8" s="1">
        <v>4097</v>
      </c>
      <c r="K8" s="1">
        <v>125.72</v>
      </c>
      <c r="L8" s="1">
        <v>1E-3</v>
      </c>
      <c r="M8" s="1">
        <v>11.5</v>
      </c>
      <c r="N8" s="1">
        <v>0.35416700000000001</v>
      </c>
      <c r="P8" s="1">
        <v>7</v>
      </c>
      <c r="Q8" s="1">
        <f t="shared" si="0"/>
        <v>0.14583333333333334</v>
      </c>
    </row>
    <row r="9" spans="1:17" x14ac:dyDescent="0.2">
      <c r="P9" s="1">
        <v>4</v>
      </c>
      <c r="Q9" s="1">
        <f t="shared" si="0"/>
        <v>8.3333333333333329E-2</v>
      </c>
    </row>
    <row r="10" spans="1:17" x14ac:dyDescent="0.2">
      <c r="B10" s="4">
        <f>SUM(B2:B8)</f>
        <v>305241.38000000006</v>
      </c>
      <c r="C10" s="4">
        <f t="shared" ref="C10:N10" si="1">SUM(C2:C8)</f>
        <v>3.4898999999999996</v>
      </c>
      <c r="D10" s="4">
        <f t="shared" si="1"/>
        <v>90719.9</v>
      </c>
      <c r="E10" s="4">
        <f t="shared" si="1"/>
        <v>1634.001</v>
      </c>
      <c r="F10" s="4">
        <f t="shared" si="1"/>
        <v>7.0389999999999997</v>
      </c>
      <c r="G10" s="4">
        <f t="shared" si="1"/>
        <v>1.9169999999999998</v>
      </c>
      <c r="H10" s="4">
        <f t="shared" si="1"/>
        <v>1.1839999999999999</v>
      </c>
      <c r="I10" s="4">
        <f t="shared" si="1"/>
        <v>5908</v>
      </c>
      <c r="J10" s="4">
        <f t="shared" si="1"/>
        <v>19608</v>
      </c>
      <c r="K10" s="4">
        <f t="shared" si="1"/>
        <v>379.46000000000004</v>
      </c>
      <c r="L10" s="4">
        <f t="shared" si="1"/>
        <v>12.004999999999997</v>
      </c>
      <c r="M10" s="4">
        <f t="shared" si="1"/>
        <v>77.459999999999994</v>
      </c>
      <c r="N10" s="4">
        <f t="shared" si="1"/>
        <v>2.9332769999999995</v>
      </c>
      <c r="P10" s="1">
        <v>8</v>
      </c>
      <c r="Q10" s="1">
        <f t="shared" si="0"/>
        <v>0.16666666666666666</v>
      </c>
    </row>
    <row r="11" spans="1:17" x14ac:dyDescent="0.2">
      <c r="P11" s="1">
        <v>7</v>
      </c>
      <c r="Q11" s="1">
        <f t="shared" si="0"/>
        <v>0.14583333333333334</v>
      </c>
    </row>
    <row r="12" spans="1:17" x14ac:dyDescent="0.2">
      <c r="B12">
        <f>B2/B$10</f>
        <v>0.37058481389384357</v>
      </c>
      <c r="C12">
        <f t="shared" ref="C12:N12" si="2">C2/C$10</f>
        <v>0.23937648643227605</v>
      </c>
      <c r="D12">
        <f t="shared" si="2"/>
        <v>0.22400046737264923</v>
      </c>
      <c r="E12">
        <f t="shared" si="2"/>
        <v>0.51285158332216441</v>
      </c>
      <c r="F12">
        <f t="shared" si="2"/>
        <v>0.66998153146753803</v>
      </c>
      <c r="G12">
        <f t="shared" si="2"/>
        <v>0.36306729264475746</v>
      </c>
      <c r="H12">
        <f t="shared" si="2"/>
        <v>0.29645270270270269</v>
      </c>
      <c r="I12">
        <f t="shared" si="2"/>
        <v>4.231550440081246E-4</v>
      </c>
      <c r="J12">
        <f t="shared" si="2"/>
        <v>0.18747450020399836</v>
      </c>
      <c r="K12">
        <f t="shared" si="2"/>
        <v>0.10694144310335739</v>
      </c>
      <c r="L12">
        <f t="shared" si="2"/>
        <v>0.33319450229071229</v>
      </c>
      <c r="M12">
        <f t="shared" si="2"/>
        <v>0.12909888974954817</v>
      </c>
      <c r="N12">
        <f t="shared" si="2"/>
        <v>0.18328783814143704</v>
      </c>
      <c r="P12" s="1">
        <v>6</v>
      </c>
      <c r="Q12" s="1">
        <f t="shared" si="0"/>
        <v>0.125</v>
      </c>
    </row>
    <row r="13" spans="1:17" x14ac:dyDescent="0.2">
      <c r="B13">
        <f t="shared" ref="B13:N18" si="3">B3/B$10</f>
        <v>0.18576344399963068</v>
      </c>
      <c r="C13">
        <f t="shared" si="3"/>
        <v>7.149201982864839E-2</v>
      </c>
      <c r="D13">
        <f t="shared" si="3"/>
        <v>0.28600009479728267</v>
      </c>
      <c r="E13">
        <f t="shared" si="3"/>
        <v>0.23622996558753637</v>
      </c>
      <c r="F13">
        <f t="shared" si="3"/>
        <v>0.15286262253160962</v>
      </c>
      <c r="G13">
        <f t="shared" si="3"/>
        <v>0.18309859154929578</v>
      </c>
      <c r="H13">
        <f t="shared" si="3"/>
        <v>0.10557432432432433</v>
      </c>
      <c r="I13">
        <f t="shared" si="3"/>
        <v>4.231550440081246E-4</v>
      </c>
      <c r="J13">
        <f t="shared" si="3"/>
        <v>4.9877600979192166E-2</v>
      </c>
      <c r="K13">
        <f t="shared" si="3"/>
        <v>3.4707215516787009E-2</v>
      </c>
      <c r="L13">
        <f t="shared" si="3"/>
        <v>0.66638900458142458</v>
      </c>
      <c r="M13">
        <f t="shared" si="3"/>
        <v>0.12548412083656083</v>
      </c>
      <c r="N13">
        <f t="shared" si="3"/>
        <v>0.13457201621258411</v>
      </c>
    </row>
    <row r="14" spans="1:17" x14ac:dyDescent="0.2">
      <c r="B14">
        <f t="shared" si="3"/>
        <v>0.29119983666696825</v>
      </c>
      <c r="C14">
        <f t="shared" si="3"/>
        <v>0.13072007793919599</v>
      </c>
      <c r="D14">
        <f t="shared" si="3"/>
        <v>0.3140005665791078</v>
      </c>
      <c r="E14">
        <f t="shared" si="3"/>
        <v>1.9583831344044466E-2</v>
      </c>
      <c r="F14">
        <f t="shared" si="3"/>
        <v>1.9178860633612731E-2</v>
      </c>
      <c r="G14">
        <f t="shared" si="3"/>
        <v>2.921231090245175E-2</v>
      </c>
      <c r="H14">
        <f t="shared" si="3"/>
        <v>4.6452702702702707E-2</v>
      </c>
      <c r="I14">
        <f t="shared" si="3"/>
        <v>0.12694651320243738</v>
      </c>
      <c r="J14">
        <f t="shared" si="3"/>
        <v>0.27111383108935128</v>
      </c>
      <c r="K14">
        <f t="shared" si="3"/>
        <v>7.8690771095767664E-2</v>
      </c>
      <c r="L14">
        <f t="shared" si="3"/>
        <v>8.3298625572678079E-5</v>
      </c>
      <c r="M14">
        <f t="shared" si="3"/>
        <v>0.18912987348308807</v>
      </c>
      <c r="N14">
        <f t="shared" si="3"/>
        <v>0.25253019063661569</v>
      </c>
    </row>
    <row r="15" spans="1:17" x14ac:dyDescent="0.2">
      <c r="B15">
        <f t="shared" si="3"/>
        <v>9.7211262771777524E-2</v>
      </c>
      <c r="C15">
        <f t="shared" si="3"/>
        <v>7.4787243187483893E-2</v>
      </c>
      <c r="D15">
        <f t="shared" si="3"/>
        <v>8.0999868827015917E-2</v>
      </c>
      <c r="E15">
        <f t="shared" si="3"/>
        <v>2.3255799721052801E-2</v>
      </c>
      <c r="F15">
        <f t="shared" si="3"/>
        <v>2.4009092200596677E-2</v>
      </c>
      <c r="G15">
        <f t="shared" si="3"/>
        <v>2.8690662493479398E-2</v>
      </c>
      <c r="H15">
        <f t="shared" si="3"/>
        <v>5.9966216216216214E-2</v>
      </c>
      <c r="I15">
        <f t="shared" si="3"/>
        <v>1.6926201760324982E-2</v>
      </c>
      <c r="J15">
        <f t="shared" si="3"/>
        <v>6.451448388412892E-2</v>
      </c>
      <c r="K15">
        <f t="shared" si="3"/>
        <v>6.9414431033574017E-2</v>
      </c>
      <c r="L15">
        <f t="shared" si="3"/>
        <v>8.3298625572678079E-5</v>
      </c>
      <c r="M15">
        <f t="shared" si="3"/>
        <v>8.9594629486186433E-2</v>
      </c>
      <c r="N15">
        <f t="shared" si="3"/>
        <v>0.10330766579494541</v>
      </c>
    </row>
    <row r="16" spans="1:17" x14ac:dyDescent="0.2">
      <c r="B16">
        <f t="shared" si="3"/>
        <v>7.8921147584904761E-4</v>
      </c>
      <c r="C16">
        <f t="shared" si="3"/>
        <v>5.8712284019599423E-2</v>
      </c>
      <c r="D16">
        <f t="shared" si="3"/>
        <v>6.1999627424633413E-2</v>
      </c>
      <c r="E16">
        <f t="shared" si="3"/>
        <v>0.19522631871094326</v>
      </c>
      <c r="F16">
        <f t="shared" si="3"/>
        <v>0.12544395510725956</v>
      </c>
      <c r="G16">
        <f t="shared" si="3"/>
        <v>0.21283255086071989</v>
      </c>
      <c r="H16">
        <f t="shared" si="3"/>
        <v>0.41722972972972977</v>
      </c>
      <c r="I16">
        <f t="shared" si="3"/>
        <v>5.9241706161137437E-3</v>
      </c>
      <c r="J16">
        <f t="shared" si="3"/>
        <v>8.9504283965728279E-2</v>
      </c>
      <c r="K16">
        <f t="shared" si="3"/>
        <v>4.0188689189901435E-2</v>
      </c>
      <c r="L16">
        <f t="shared" si="3"/>
        <v>8.3298625572678079E-5</v>
      </c>
      <c r="M16">
        <f t="shared" si="3"/>
        <v>0.11167053963335917</v>
      </c>
      <c r="N16">
        <f t="shared" si="3"/>
        <v>0.1525297474462862</v>
      </c>
    </row>
    <row r="17" spans="1:14" x14ac:dyDescent="0.2">
      <c r="B17">
        <f t="shared" si="3"/>
        <v>3.7226931682722696E-2</v>
      </c>
      <c r="C17">
        <f t="shared" si="3"/>
        <v>0.22742771999197686</v>
      </c>
      <c r="D17">
        <f t="shared" si="3"/>
        <v>1.5999797177906942E-2</v>
      </c>
      <c r="E17">
        <f t="shared" si="3"/>
        <v>1.2851889319529181E-2</v>
      </c>
      <c r="F17">
        <f t="shared" si="3"/>
        <v>8.3818724250603778E-3</v>
      </c>
      <c r="G17">
        <f t="shared" si="3"/>
        <v>5.2164840897235272E-4</v>
      </c>
      <c r="H17">
        <f t="shared" si="3"/>
        <v>8.4459459459459464E-4</v>
      </c>
      <c r="I17">
        <f t="shared" si="3"/>
        <v>3.046716316858497E-3</v>
      </c>
      <c r="J17">
        <f t="shared" si="3"/>
        <v>0.12856997144022847</v>
      </c>
      <c r="K17">
        <f t="shared" si="3"/>
        <v>0.33874453170294622</v>
      </c>
      <c r="L17">
        <f t="shared" si="3"/>
        <v>8.3298625572678079E-5</v>
      </c>
      <c r="M17">
        <f t="shared" si="3"/>
        <v>0.20655822359927706</v>
      </c>
      <c r="N17">
        <f t="shared" si="3"/>
        <v>5.3031472990788128E-2</v>
      </c>
    </row>
    <row r="18" spans="1:14" x14ac:dyDescent="0.2">
      <c r="B18">
        <f t="shared" si="3"/>
        <v>1.7224499509208086E-2</v>
      </c>
      <c r="C18">
        <f t="shared" si="3"/>
        <v>0.19748416860081955</v>
      </c>
      <c r="D18">
        <f t="shared" si="3"/>
        <v>1.6999577821404127E-2</v>
      </c>
      <c r="E18">
        <f t="shared" si="3"/>
        <v>6.1199472950138958E-7</v>
      </c>
      <c r="F18">
        <f t="shared" si="3"/>
        <v>1.4206563432305727E-4</v>
      </c>
      <c r="G18">
        <f t="shared" si="3"/>
        <v>0.18257694314032344</v>
      </c>
      <c r="H18">
        <f t="shared" si="3"/>
        <v>7.3479729729729729E-2</v>
      </c>
      <c r="I18">
        <f t="shared" si="3"/>
        <v>0.84631008801624918</v>
      </c>
      <c r="J18">
        <f t="shared" si="3"/>
        <v>0.20894532843737251</v>
      </c>
      <c r="K18">
        <f t="shared" si="3"/>
        <v>0.33131291835766613</v>
      </c>
      <c r="L18">
        <f t="shared" si="3"/>
        <v>8.3298625572678079E-5</v>
      </c>
      <c r="M18">
        <f t="shared" si="3"/>
        <v>0.1484637232119804</v>
      </c>
      <c r="N18">
        <f t="shared" si="3"/>
        <v>0.12074106877734359</v>
      </c>
    </row>
    <row r="21" spans="1:14" x14ac:dyDescent="0.2">
      <c r="B21">
        <f>B12*LN(B12)</f>
        <v>-0.36786951785811756</v>
      </c>
      <c r="C21">
        <f t="shared" ref="C21:N21" si="4">C12*LN(C12)</f>
        <v>-0.34224080187281786</v>
      </c>
      <c r="D21">
        <f t="shared" si="4"/>
        <v>-0.33512869874386597</v>
      </c>
      <c r="E21">
        <f t="shared" si="4"/>
        <v>-0.34246627967159826</v>
      </c>
      <c r="F21">
        <f t="shared" si="4"/>
        <v>-0.26833104166505228</v>
      </c>
      <c r="G21">
        <f t="shared" si="4"/>
        <v>-0.3678478297167514</v>
      </c>
      <c r="H21">
        <f t="shared" si="4"/>
        <v>-0.36044723377053034</v>
      </c>
      <c r="I21">
        <f t="shared" si="4"/>
        <v>-3.2869718651731194E-3</v>
      </c>
      <c r="J21">
        <f t="shared" si="4"/>
        <v>-0.31385339329907158</v>
      </c>
      <c r="K21">
        <f t="shared" si="4"/>
        <v>-0.2390648000776234</v>
      </c>
      <c r="L21">
        <f t="shared" si="4"/>
        <v>-0.36619037686075001</v>
      </c>
      <c r="M21">
        <f t="shared" si="4"/>
        <v>-0.2642882237403254</v>
      </c>
      <c r="N21">
        <f t="shared" si="4"/>
        <v>-0.31098401232153866</v>
      </c>
    </row>
    <row r="22" spans="1:14" x14ac:dyDescent="0.2">
      <c r="B22">
        <f t="shared" ref="B22:N22" si="5">B13*LN(B13)</f>
        <v>-0.31269211686160642</v>
      </c>
      <c r="C22">
        <f t="shared" si="5"/>
        <v>-0.18860806236616084</v>
      </c>
      <c r="D22">
        <f t="shared" si="5"/>
        <v>-0.35800437576089028</v>
      </c>
      <c r="E22">
        <f t="shared" si="5"/>
        <v>-0.34086791496988872</v>
      </c>
      <c r="F22">
        <f t="shared" si="5"/>
        <v>-0.28710897038013478</v>
      </c>
      <c r="G22">
        <f t="shared" si="5"/>
        <v>-0.31085206696531159</v>
      </c>
      <c r="H22">
        <f t="shared" si="5"/>
        <v>-0.23736698460110325</v>
      </c>
      <c r="I22">
        <f t="shared" si="5"/>
        <v>-3.2869718651731194E-3</v>
      </c>
      <c r="J22">
        <f t="shared" si="5"/>
        <v>-0.14954218806402092</v>
      </c>
      <c r="K22">
        <f t="shared" si="5"/>
        <v>-0.11664427624091105</v>
      </c>
      <c r="L22">
        <f t="shared" si="5"/>
        <v>-0.27047509403973707</v>
      </c>
      <c r="M22">
        <f t="shared" si="5"/>
        <v>-0.26045183656817189</v>
      </c>
      <c r="N22">
        <f t="shared" si="5"/>
        <v>-0.26990514304606078</v>
      </c>
    </row>
    <row r="23" spans="1:14" x14ac:dyDescent="0.2">
      <c r="B23">
        <f t="shared" ref="B23:N23" si="6">B14*LN(B14)</f>
        <v>-0.3592664949481581</v>
      </c>
      <c r="C23">
        <f t="shared" si="6"/>
        <v>-0.26597575717310401</v>
      </c>
      <c r="D23">
        <f t="shared" si="6"/>
        <v>-0.36372584974945504</v>
      </c>
      <c r="E23">
        <f t="shared" si="6"/>
        <v>-7.7024207150230894E-2</v>
      </c>
      <c r="F23">
        <f t="shared" si="6"/>
        <v>-7.5832191085084502E-2</v>
      </c>
      <c r="G23">
        <f t="shared" si="6"/>
        <v>-0.10321191597777139</v>
      </c>
      <c r="H23">
        <f t="shared" si="6"/>
        <v>-0.142578238734486</v>
      </c>
      <c r="I23">
        <f t="shared" si="6"/>
        <v>-0.26201626232916148</v>
      </c>
      <c r="J23">
        <f t="shared" si="6"/>
        <v>-0.35386224717322029</v>
      </c>
      <c r="K23">
        <f t="shared" si="6"/>
        <v>-0.20004999157782852</v>
      </c>
      <c r="L23">
        <f t="shared" si="6"/>
        <v>-7.8243052966725166E-4</v>
      </c>
      <c r="M23">
        <f t="shared" si="6"/>
        <v>-0.31496201408255503</v>
      </c>
      <c r="N23">
        <f t="shared" si="6"/>
        <v>-0.34753822790337957</v>
      </c>
    </row>
    <row r="24" spans="1:14" x14ac:dyDescent="0.2">
      <c r="B24">
        <f t="shared" ref="B24:N24" si="7">B15*LN(B15)</f>
        <v>-0.2265866898854581</v>
      </c>
      <c r="C24">
        <f t="shared" si="7"/>
        <v>-0.19393139517977129</v>
      </c>
      <c r="D24">
        <f t="shared" si="7"/>
        <v>-0.20357759756409921</v>
      </c>
      <c r="E24">
        <f t="shared" si="7"/>
        <v>-8.7469730833801329E-2</v>
      </c>
      <c r="F24">
        <f t="shared" si="7"/>
        <v>-8.9537652038325741E-2</v>
      </c>
      <c r="G24">
        <f t="shared" si="7"/>
        <v>-0.10188580890961114</v>
      </c>
      <c r="H24">
        <f t="shared" si="7"/>
        <v>-0.16874336961704992</v>
      </c>
      <c r="I24">
        <f t="shared" si="7"/>
        <v>-6.9040156697074792E-2</v>
      </c>
      <c r="J24">
        <f t="shared" si="7"/>
        <v>-0.1768255246796514</v>
      </c>
      <c r="K24">
        <f t="shared" si="7"/>
        <v>-0.18517413532072749</v>
      </c>
      <c r="L24">
        <f t="shared" si="7"/>
        <v>-7.8243052966725166E-4</v>
      </c>
      <c r="M24">
        <f t="shared" si="7"/>
        <v>-0.21614345085206788</v>
      </c>
      <c r="N24">
        <f t="shared" si="7"/>
        <v>-0.23451291554405218</v>
      </c>
    </row>
    <row r="25" spans="1:14" x14ac:dyDescent="0.2">
      <c r="B25">
        <f t="shared" ref="B25:N25" si="8">B16*LN(B16)</f>
        <v>-5.6385026397527144E-3</v>
      </c>
      <c r="C25">
        <f t="shared" si="8"/>
        <v>-0.16645556667807118</v>
      </c>
      <c r="D25">
        <f t="shared" si="8"/>
        <v>-0.17239783200749503</v>
      </c>
      <c r="E25">
        <f t="shared" si="8"/>
        <v>-0.31892089129503381</v>
      </c>
      <c r="F25">
        <f t="shared" si="8"/>
        <v>-0.26040862884254629</v>
      </c>
      <c r="G25">
        <f t="shared" si="8"/>
        <v>-0.32930507251211527</v>
      </c>
      <c r="H25">
        <f t="shared" si="8"/>
        <v>-0.36470814133317403</v>
      </c>
      <c r="I25">
        <f t="shared" si="8"/>
        <v>-3.0383380226077349E-2</v>
      </c>
      <c r="J25">
        <f t="shared" si="8"/>
        <v>-0.21601579586064409</v>
      </c>
      <c r="K25">
        <f t="shared" si="8"/>
        <v>-0.12917326652963196</v>
      </c>
      <c r="L25">
        <f t="shared" si="8"/>
        <v>-7.8243052966725166E-4</v>
      </c>
      <c r="M25">
        <f t="shared" si="8"/>
        <v>-0.2448044197609783</v>
      </c>
      <c r="N25">
        <f t="shared" si="8"/>
        <v>-0.28681627157042056</v>
      </c>
    </row>
    <row r="26" spans="1:14" x14ac:dyDescent="0.2">
      <c r="B26">
        <f t="shared" ref="B26:N26" si="9">B17*LN(B17)</f>
        <v>-0.12250351322263082</v>
      </c>
      <c r="C26">
        <f t="shared" si="9"/>
        <v>-0.3368028971148796</v>
      </c>
      <c r="D26">
        <f t="shared" si="9"/>
        <v>-6.6162029025549032E-2</v>
      </c>
      <c r="E26">
        <f t="shared" si="9"/>
        <v>-5.5960524775395051E-2</v>
      </c>
      <c r="F26">
        <f t="shared" si="9"/>
        <v>-4.0079464843364443E-2</v>
      </c>
      <c r="G26">
        <f t="shared" si="9"/>
        <v>-3.9428882332006501E-3</v>
      </c>
      <c r="H26">
        <f t="shared" si="9"/>
        <v>-5.9769035603411749E-3</v>
      </c>
      <c r="I26">
        <f t="shared" si="9"/>
        <v>-1.7651732556464437E-2</v>
      </c>
      <c r="J26">
        <f t="shared" si="9"/>
        <v>-0.26373326790128987</v>
      </c>
      <c r="K26">
        <f t="shared" si="9"/>
        <v>-0.36669402103465615</v>
      </c>
      <c r="L26">
        <f t="shared" si="9"/>
        <v>-7.8243052966725166E-4</v>
      </c>
      <c r="M26">
        <f t="shared" si="9"/>
        <v>-0.3257780432423083</v>
      </c>
      <c r="N26">
        <f t="shared" si="9"/>
        <v>-0.15574652679148923</v>
      </c>
    </row>
    <row r="27" spans="1:14" x14ac:dyDescent="0.2">
      <c r="B27">
        <f t="shared" ref="B27:N27" si="10">B18*LN(B18)</f>
        <v>-6.9955970177860177E-2</v>
      </c>
      <c r="C27">
        <f t="shared" si="10"/>
        <v>-0.32033844916246856</v>
      </c>
      <c r="D27">
        <f t="shared" si="10"/>
        <v>-6.9265914882701382E-2</v>
      </c>
      <c r="E27">
        <f t="shared" si="10"/>
        <v>-8.7555284032243571E-6</v>
      </c>
      <c r="F27">
        <f t="shared" si="10"/>
        <v>-1.2585909068913385E-3</v>
      </c>
      <c r="G27">
        <f t="shared" si="10"/>
        <v>-0.31048735315428522</v>
      </c>
      <c r="H27">
        <f t="shared" si="10"/>
        <v>-0.19183688819313763</v>
      </c>
      <c r="I27">
        <f t="shared" si="10"/>
        <v>-0.14122330080825404</v>
      </c>
      <c r="J27">
        <f t="shared" si="10"/>
        <v>-0.32714207504423881</v>
      </c>
      <c r="K27">
        <f t="shared" si="10"/>
        <v>-0.36599872295401981</v>
      </c>
      <c r="L27">
        <f t="shared" si="10"/>
        <v>-7.8243052966725166E-4</v>
      </c>
      <c r="M27">
        <f t="shared" si="10"/>
        <v>-0.28318187897301988</v>
      </c>
      <c r="N27">
        <f t="shared" si="10"/>
        <v>-0.25525953310681793</v>
      </c>
    </row>
    <row r="29" spans="1:14" x14ac:dyDescent="0.2">
      <c r="A29">
        <f>1/LN((7))</f>
        <v>0.51389834236975074</v>
      </c>
      <c r="B29">
        <f>-$A$29*SUM(B21:B27)</f>
        <v>0.75261070317381584</v>
      </c>
      <c r="C29">
        <f t="shared" ref="C29:N29" si="11">-$A$29*SUM(C21:C27)</f>
        <v>0.93239296296804497</v>
      </c>
      <c r="D29">
        <f t="shared" si="11"/>
        <v>0.8059273952065078</v>
      </c>
      <c r="E29">
        <f t="shared" si="11"/>
        <v>0.62835290972604685</v>
      </c>
      <c r="F29">
        <f t="shared" si="11"/>
        <v>0.52549011076273122</v>
      </c>
      <c r="G29">
        <f t="shared" si="11"/>
        <v>0.78499664345274245</v>
      </c>
      <c r="H29">
        <f t="shared" si="11"/>
        <v>0.75628248330184855</v>
      </c>
      <c r="I29">
        <f t="shared" si="11"/>
        <v>0.27076726877814411</v>
      </c>
      <c r="J29">
        <f t="shared" si="11"/>
        <v>0.92551780610038004</v>
      </c>
      <c r="K29">
        <f t="shared" si="11"/>
        <v>0.82367585909016106</v>
      </c>
      <c r="L29">
        <f t="shared" si="11"/>
        <v>0.32919177890089441</v>
      </c>
      <c r="M29">
        <f t="shared" si="11"/>
        <v>0.98134534533698314</v>
      </c>
      <c r="N29">
        <f t="shared" si="11"/>
        <v>0.95624283124640108</v>
      </c>
    </row>
    <row r="31" spans="1:14" x14ac:dyDescent="0.2">
      <c r="B31">
        <f>1-B29</f>
        <v>0.24738929682618416</v>
      </c>
      <c r="C31">
        <f t="shared" ref="C31:N31" si="12">1-C29</f>
        <v>6.7607037031955031E-2</v>
      </c>
      <c r="D31">
        <f t="shared" si="12"/>
        <v>0.1940726047934922</v>
      </c>
      <c r="E31">
        <f t="shared" si="12"/>
        <v>0.37164709027395315</v>
      </c>
      <c r="F31">
        <f t="shared" si="12"/>
        <v>0.47450988923726878</v>
      </c>
      <c r="G31">
        <f t="shared" si="12"/>
        <v>0.21500335654725755</v>
      </c>
      <c r="H31">
        <f t="shared" si="12"/>
        <v>0.24371751669815145</v>
      </c>
      <c r="I31">
        <f t="shared" si="12"/>
        <v>0.72923273122185583</v>
      </c>
      <c r="J31">
        <f t="shared" si="12"/>
        <v>7.4482193899619964E-2</v>
      </c>
      <c r="K31">
        <f t="shared" si="12"/>
        <v>0.17632414090983894</v>
      </c>
      <c r="L31">
        <f t="shared" si="12"/>
        <v>0.67080822109910554</v>
      </c>
      <c r="M31">
        <f t="shared" si="12"/>
        <v>1.8654654663016856E-2</v>
      </c>
      <c r="N31">
        <f t="shared" si="12"/>
        <v>4.3757168753598918E-2</v>
      </c>
    </row>
    <row r="33" spans="2:14" x14ac:dyDescent="0.2">
      <c r="B33">
        <f>B31/SUM($B$31:$N$31)</f>
        <v>7.0137469629727167E-2</v>
      </c>
      <c r="C33">
        <f t="shared" ref="C33:N33" si="13">C31/SUM($B$31:$N$31)</f>
        <v>1.9167306619235703E-2</v>
      </c>
      <c r="D33">
        <f t="shared" si="13"/>
        <v>5.5021626235629881E-2</v>
      </c>
      <c r="E33">
        <f t="shared" si="13"/>
        <v>0.1053658619894947</v>
      </c>
      <c r="F33">
        <f t="shared" si="13"/>
        <v>0.13452854821268737</v>
      </c>
      <c r="G33">
        <f t="shared" si="13"/>
        <v>6.0955714671511223E-2</v>
      </c>
      <c r="H33">
        <f t="shared" si="13"/>
        <v>6.9096481314869423E-2</v>
      </c>
      <c r="I33">
        <f t="shared" si="13"/>
        <v>0.20674515508652538</v>
      </c>
      <c r="J33">
        <f t="shared" si="13"/>
        <v>2.1116485958001752E-2</v>
      </c>
      <c r="K33">
        <f t="shared" si="13"/>
        <v>4.9989749907169881E-2</v>
      </c>
      <c r="L33">
        <f t="shared" si="13"/>
        <v>0.19018119149983406</v>
      </c>
      <c r="M33">
        <f t="shared" si="13"/>
        <v>5.2887909528263411E-3</v>
      </c>
      <c r="N33">
        <f t="shared" si="13"/>
        <v>1.2405617922487098E-2</v>
      </c>
    </row>
    <row r="37" spans="2:14" x14ac:dyDescent="0.2">
      <c r="C37">
        <v>20</v>
      </c>
      <c r="D37">
        <v>20</v>
      </c>
      <c r="E37">
        <v>96</v>
      </c>
    </row>
    <row r="38" spans="2:14" x14ac:dyDescent="0.2">
      <c r="C38">
        <v>20</v>
      </c>
      <c r="D38">
        <v>10</v>
      </c>
      <c r="E38">
        <v>1</v>
      </c>
    </row>
    <row r="39" spans="2:14" x14ac:dyDescent="0.2">
      <c r="C39">
        <v>20</v>
      </c>
      <c r="D39">
        <v>5</v>
      </c>
      <c r="E39">
        <v>1</v>
      </c>
    </row>
    <row r="40" spans="2:14" x14ac:dyDescent="0.2">
      <c r="C40">
        <v>20</v>
      </c>
      <c r="D40">
        <v>25</v>
      </c>
      <c r="E40">
        <v>1</v>
      </c>
    </row>
    <row r="41" spans="2:14" x14ac:dyDescent="0.2">
      <c r="C41">
        <v>20</v>
      </c>
      <c r="D41">
        <v>40</v>
      </c>
      <c r="E41">
        <v>1</v>
      </c>
    </row>
    <row r="43" spans="2:14" x14ac:dyDescent="0.2">
      <c r="C43">
        <f>C37/100</f>
        <v>0.2</v>
      </c>
      <c r="D43">
        <f>D37/100</f>
        <v>0.2</v>
      </c>
      <c r="E43">
        <f t="shared" ref="E43:E47" si="14">E37/100</f>
        <v>0.96</v>
      </c>
    </row>
    <row r="44" spans="2:14" x14ac:dyDescent="0.2">
      <c r="C44">
        <f t="shared" ref="C44:D47" si="15">C38/100</f>
        <v>0.2</v>
      </c>
      <c r="D44">
        <f t="shared" si="15"/>
        <v>0.1</v>
      </c>
      <c r="E44">
        <f t="shared" si="14"/>
        <v>0.01</v>
      </c>
    </row>
    <row r="45" spans="2:14" x14ac:dyDescent="0.2">
      <c r="C45">
        <f t="shared" si="15"/>
        <v>0.2</v>
      </c>
      <c r="D45">
        <f t="shared" si="15"/>
        <v>0.05</v>
      </c>
      <c r="E45">
        <f t="shared" si="14"/>
        <v>0.01</v>
      </c>
    </row>
    <row r="46" spans="2:14" x14ac:dyDescent="0.2">
      <c r="C46">
        <f t="shared" si="15"/>
        <v>0.2</v>
      </c>
      <c r="D46">
        <f t="shared" si="15"/>
        <v>0.25</v>
      </c>
      <c r="E46">
        <f t="shared" si="14"/>
        <v>0.01</v>
      </c>
    </row>
    <row r="47" spans="2:14" x14ac:dyDescent="0.2">
      <c r="C47">
        <f t="shared" si="15"/>
        <v>0.2</v>
      </c>
      <c r="D47">
        <f t="shared" si="15"/>
        <v>0.4</v>
      </c>
      <c r="E47">
        <f t="shared" si="14"/>
        <v>0.01</v>
      </c>
    </row>
    <row r="50" spans="3:5" x14ac:dyDescent="0.2">
      <c r="C50">
        <f>C43*LOG(C43,2)</f>
        <v>-0.46438561897747244</v>
      </c>
      <c r="D50">
        <f t="shared" ref="D50:E54" si="16">D43*LOG(D43,2)</f>
        <v>-0.46438561897747244</v>
      </c>
      <c r="E50">
        <f t="shared" si="16"/>
        <v>-5.6537941491425818E-2</v>
      </c>
    </row>
    <row r="51" spans="3:5" x14ac:dyDescent="0.2">
      <c r="C51">
        <f t="shared" ref="C51:C54" si="17">C44*LOG(C44,2)</f>
        <v>-0.46438561897747244</v>
      </c>
      <c r="D51">
        <f t="shared" si="16"/>
        <v>-0.33219280948873625</v>
      </c>
      <c r="E51">
        <f t="shared" si="16"/>
        <v>-6.6438561897747245E-2</v>
      </c>
    </row>
    <row r="52" spans="3:5" x14ac:dyDescent="0.2">
      <c r="C52">
        <f t="shared" si="17"/>
        <v>-0.46438561897747244</v>
      </c>
      <c r="D52">
        <f t="shared" si="16"/>
        <v>-0.21609640474436814</v>
      </c>
      <c r="E52">
        <f t="shared" si="16"/>
        <v>-6.6438561897747245E-2</v>
      </c>
    </row>
    <row r="53" spans="3:5" x14ac:dyDescent="0.2">
      <c r="C53">
        <f t="shared" si="17"/>
        <v>-0.46438561897747244</v>
      </c>
      <c r="D53">
        <f t="shared" si="16"/>
        <v>-0.5</v>
      </c>
      <c r="E53">
        <f t="shared" si="16"/>
        <v>-6.6438561897747245E-2</v>
      </c>
    </row>
    <row r="54" spans="3:5" x14ac:dyDescent="0.2">
      <c r="C54">
        <f t="shared" si="17"/>
        <v>-0.46438561897747244</v>
      </c>
      <c r="D54">
        <f t="shared" si="16"/>
        <v>-0.52877123795494485</v>
      </c>
      <c r="E54">
        <f t="shared" si="16"/>
        <v>-6.6438561897747245E-2</v>
      </c>
    </row>
    <row r="56" spans="3:5" x14ac:dyDescent="0.2">
      <c r="C56">
        <f>SUM(C50:C54)</f>
        <v>-2.3219280948873622</v>
      </c>
      <c r="D56">
        <f>SUM(D50:D54)</f>
        <v>-2.0414460711655216</v>
      </c>
      <c r="E56">
        <f>SUM(E50:E54)</f>
        <v>-0.32229218908241475</v>
      </c>
    </row>
    <row r="57" spans="3:5" x14ac:dyDescent="0.2">
      <c r="C57">
        <f>-0.2*C56</f>
        <v>0.46438561897747244</v>
      </c>
      <c r="D57">
        <f>-0.2*D56</f>
        <v>0.40828921423310433</v>
      </c>
      <c r="E57">
        <f>-0.2*E56</f>
        <v>6.4458437816482958E-2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2021-12-19T15:21:11Z</dcterms:modified>
</cp:coreProperties>
</file>