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3E4B045-F08C-4E94-B15C-A1E5ACAB2DDE}" xr6:coauthVersionLast="45" xr6:coauthVersionMax="45" xr10:uidLastSave="{00000000-0000-0000-0000-000000000000}"/>
  <bookViews>
    <workbookView minimized="1" xWindow="6108" yWindow="3744" windowWidth="17280" windowHeight="8964" xr2:uid="{00000000-000D-0000-FFFF-FFFF00000000}"/>
  </bookViews>
  <sheets>
    <sheet name="Смета 1-й этаж" sheetId="2" r:id="rId1"/>
    <sheet name="Для калькулятора" sheetId="4" state="hidden" r:id="rId2"/>
    <sheet name="Кондиционеры" sheetId="5" state="hidden" r:id="rId3"/>
    <sheet name="Контакты кондиционеры" sheetId="6" state="hidden" r:id="rId4"/>
    <sheet name="ККО" sheetId="7" state="hidden" r:id="rId5"/>
    <sheet name="Инфраструктура" sheetId="8" state="hidden" r:id="rId6"/>
    <sheet name="Список" sheetId="9" state="hidden" r:id="rId7"/>
    <sheet name="свод_исходн" sheetId="10" state="hidden" r:id="rId8"/>
  </sheets>
  <definedNames>
    <definedName name="_xlnm._FilterDatabase" localSheetId="1" hidden="1">'Для калькулятора'!$A$2:$P$2</definedName>
    <definedName name="_xlnm._FilterDatabase" localSheetId="2" hidden="1">Кондиционеры!$A$4:$N$78</definedName>
    <definedName name="_xlnm._FilterDatabase" localSheetId="0" hidden="1">'Смета 1-й этаж'!$A$16:$AS$1214</definedName>
    <definedName name="Z_145269A2_23D0_4FAF_AF6C_EA3945E62B01_.wvu.FilterData" localSheetId="0" hidden="1">'Смета 1-й этаж'!$A$16:$AS$1214</definedName>
    <definedName name="Z_27BD6FC1_ED0E_4085_9D44_6DE5D12854E3_.wvu.FilterData" localSheetId="0" hidden="1">'Смета 1-й этаж'!$A$16:$AS$1214</definedName>
    <definedName name="Z_423FC120_E477_4506_A101_75690A684464_.wvu.FilterData" localSheetId="0" hidden="1">'Смета 1-й этаж'!$A$16:$AS$1214</definedName>
    <definedName name="Z_5B75F3C3_D9AF_4949_B382_EF1A36286570_.wvu.FilterData" localSheetId="0" hidden="1">'Смета 1-й этаж'!$A$16:$AS$1214</definedName>
    <definedName name="Z_6470B0BC_E310_447D_8C8D_8E3F341D25B6_.wvu.FilterData" localSheetId="0" hidden="1">'Смета 1-й этаж'!$A$16:$AS$1214</definedName>
    <definedName name="Z_733C611B_E42C_4D4C_810B_1D2702983524_.wvu.Cols" localSheetId="0" hidden="1">'Смета 1-й этаж'!$A:$E,'Смета 1-й этаж'!$O:$AS</definedName>
    <definedName name="Z_733C611B_E42C_4D4C_810B_1D2702983524_.wvu.FilterData" localSheetId="1" hidden="1">'Для калькулятора'!$A$2:$P$2</definedName>
    <definedName name="Z_733C611B_E42C_4D4C_810B_1D2702983524_.wvu.FilterData" localSheetId="2" hidden="1">Кондиционеры!$A$4:$N$78</definedName>
    <definedName name="Z_733C611B_E42C_4D4C_810B_1D2702983524_.wvu.FilterData" localSheetId="0" hidden="1">'Смета 1-й этаж'!$A$16:$AS$1214</definedName>
    <definedName name="Z_733C611B_E42C_4D4C_810B_1D2702983524_.wvu.Rows" localSheetId="0" hidden="1">'Смета 1-й этаж'!#REF!</definedName>
    <definedName name="Z_7ADBC003_CB14_44A4_84BA_97FDEA2D5262_.wvu.FilterData" localSheetId="0" hidden="1">'Смета 1-й этаж'!$A$16:$AS$1214</definedName>
    <definedName name="Z_823D7EFD_E214_42B3_B778_D312DE84E291_.wvu.FilterData" localSheetId="0" hidden="1">'Смета 1-й этаж'!$A$16:$AS$1214</definedName>
    <definedName name="Z_9C6CBF0F_F840_4C60_905D_D9A10A00FD13_.wvu.Cols" localSheetId="0" hidden="1">'Смета 1-й этаж'!$A:$E,'Смета 1-й этаж'!$O:$AS</definedName>
    <definedName name="Z_9C6CBF0F_F840_4C60_905D_D9A10A00FD13_.wvu.FilterData" localSheetId="1" hidden="1">'Для калькулятора'!$A$2:$P$2</definedName>
    <definedName name="Z_9C6CBF0F_F840_4C60_905D_D9A10A00FD13_.wvu.FilterData" localSheetId="2" hidden="1">Кондиционеры!$A$4:$N$78</definedName>
    <definedName name="Z_9C6CBF0F_F840_4C60_905D_D9A10A00FD13_.wvu.FilterData" localSheetId="0" hidden="1">'Смета 1-й этаж'!$A$16:$AS$1214</definedName>
    <definedName name="Z_9C6CBF0F_F840_4C60_905D_D9A10A00FD13_.wvu.Rows" localSheetId="0" hidden="1">'Смета 1-й этаж'!#REF!</definedName>
    <definedName name="Z_AA0E755A_B4B5_4518_8279_2795F1231540_.wvu.FilterData" localSheetId="0" hidden="1">'Смета 1-й этаж'!$A$16:$AS$1214</definedName>
    <definedName name="Z_ADE04EEA_C940_4930_92F2_2C56F5296E8E_.wvu.FilterData" localSheetId="0" hidden="1">'Смета 1-й этаж'!$A$16:$AS$1214</definedName>
    <definedName name="Z_E40917C2_C5AF_405D_A8D0_C2534CB4C923_.wvu.Cols" localSheetId="0" hidden="1">'Смета 1-й этаж'!$A:$E,'Смета 1-й этаж'!$O:$AS</definedName>
    <definedName name="Z_E40917C2_C5AF_405D_A8D0_C2534CB4C923_.wvu.FilterData" localSheetId="1" hidden="1">'Для калькулятора'!$A$2:$P$2</definedName>
    <definedName name="Z_E40917C2_C5AF_405D_A8D0_C2534CB4C923_.wvu.FilterData" localSheetId="2" hidden="1">Кондиционеры!$A$4:$N$78</definedName>
    <definedName name="Z_E40917C2_C5AF_405D_A8D0_C2534CB4C923_.wvu.FilterData" localSheetId="0" hidden="1">'Смета 1-й этаж'!$A$16:$AS$1214</definedName>
    <definedName name="Z_E40917C2_C5AF_405D_A8D0_C2534CB4C923_.wvu.Rows" localSheetId="0" hidden="1">'Смета 1-й этаж'!#REF!</definedName>
    <definedName name="Z_F3B073FF_9468_4C9E_9AA2_C1D8BC5D8C69_.wvu.FilterData" localSheetId="0" hidden="1">'Смета 1-й этаж'!$A$16:$AS$1214</definedName>
    <definedName name="Z_FC8C6F1F_A5A6_439B_8490_619F030B054E_.wvu.FilterData" localSheetId="0" hidden="1">'Смета 1-й этаж'!$A$16:$AS$1214</definedName>
  </definedNames>
  <calcPr calcId="181029"/>
  <customWorkbookViews>
    <customWorkbookView name="Торощина Анастасия Андреевна - Личное представление" guid="{733C611B-E42C-4D4C-810B-1D2702983524}" mergeInterval="0" personalView="1" xWindow="5" yWindow="2" windowWidth="1003" windowHeight="1040" activeSheetId="3"/>
    <customWorkbookView name="Астафьева Екатерина - Личное представление" guid="{9C6CBF0F-F840-4C60-905D-D9A10A00FD13}" mergeInterval="0" personalView="1" maximized="1" yWindow="-8" windowWidth="1936" windowHeight="1056" activeSheetId="2"/>
    <customWorkbookView name="Шаршавицкий Павел Александрович - Личное представление" guid="{E40917C2-C5AF-405D-A8D0-C2534CB4C923}" mergeInterval="0" personalView="1" maximized="1" yWindow="-8" windowWidth="1936" windowHeight="1056" activeSheetId="2"/>
  </customWorkbookViews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10" l="1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8" i="10" s="1"/>
  <c r="H13" i="8"/>
  <c r="G13" i="8"/>
  <c r="F13" i="8"/>
  <c r="K33" i="7"/>
  <c r="K32" i="7"/>
  <c r="K31" i="7"/>
  <c r="K30" i="7"/>
  <c r="K29" i="7"/>
  <c r="K28" i="7"/>
  <c r="K27" i="7"/>
  <c r="K26" i="7"/>
  <c r="K24" i="7"/>
  <c r="K23" i="7"/>
  <c r="H13" i="7"/>
  <c r="G13" i="7"/>
  <c r="F13" i="7"/>
  <c r="I12" i="7"/>
  <c r="K12" i="7" s="1"/>
  <c r="L12" i="7" s="1"/>
  <c r="J11" i="7"/>
  <c r="I11" i="7"/>
  <c r="J10" i="7"/>
  <c r="I10" i="7"/>
  <c r="K10" i="7" s="1"/>
  <c r="L10" i="7" s="1"/>
  <c r="J9" i="7"/>
  <c r="I9" i="7"/>
  <c r="J8" i="7"/>
  <c r="I8" i="7"/>
  <c r="K8" i="7" s="1"/>
  <c r="L8" i="7" s="1"/>
  <c r="J7" i="7"/>
  <c r="I7" i="7"/>
  <c r="J6" i="7"/>
  <c r="I6" i="7"/>
  <c r="J5" i="7"/>
  <c r="I5" i="7"/>
  <c r="K5" i="7" s="1"/>
  <c r="L5" i="7" s="1"/>
  <c r="J4" i="7"/>
  <c r="I4" i="7"/>
  <c r="J3" i="7"/>
  <c r="I3" i="7"/>
  <c r="J2" i="7"/>
  <c r="I2" i="7"/>
  <c r="N74" i="5"/>
  <c r="K74" i="5"/>
  <c r="N73" i="5"/>
  <c r="K73" i="5"/>
  <c r="N72" i="5"/>
  <c r="K72" i="5"/>
  <c r="N71" i="5"/>
  <c r="K71" i="5"/>
  <c r="N70" i="5"/>
  <c r="K70" i="5"/>
  <c r="N69" i="5"/>
  <c r="K69" i="5"/>
  <c r="N68" i="5"/>
  <c r="K68" i="5"/>
  <c r="N67" i="5"/>
  <c r="K67" i="5"/>
  <c r="N66" i="5"/>
  <c r="K66" i="5"/>
  <c r="N65" i="5"/>
  <c r="K65" i="5"/>
  <c r="N64" i="5"/>
  <c r="K64" i="5"/>
  <c r="N63" i="5"/>
  <c r="K63" i="5"/>
  <c r="N62" i="5"/>
  <c r="K62" i="5"/>
  <c r="N61" i="5"/>
  <c r="K61" i="5"/>
  <c r="N60" i="5"/>
  <c r="K60" i="5"/>
  <c r="N59" i="5"/>
  <c r="K59" i="5"/>
  <c r="N58" i="5"/>
  <c r="K58" i="5"/>
  <c r="N57" i="5"/>
  <c r="K57" i="5"/>
  <c r="N56" i="5"/>
  <c r="K56" i="5"/>
  <c r="N55" i="5"/>
  <c r="K55" i="5"/>
  <c r="N54" i="5"/>
  <c r="K54" i="5"/>
  <c r="N53" i="5"/>
  <c r="K53" i="5"/>
  <c r="N52" i="5"/>
  <c r="K52" i="5"/>
  <c r="N51" i="5"/>
  <c r="K51" i="5"/>
  <c r="N50" i="5"/>
  <c r="K50" i="5"/>
  <c r="N49" i="5"/>
  <c r="K49" i="5"/>
  <c r="N48" i="5"/>
  <c r="K48" i="5"/>
  <c r="N47" i="5"/>
  <c r="K47" i="5"/>
  <c r="N46" i="5"/>
  <c r="K46" i="5"/>
  <c r="N45" i="5"/>
  <c r="K45" i="5"/>
  <c r="N44" i="5"/>
  <c r="K44" i="5"/>
  <c r="N43" i="5"/>
  <c r="K43" i="5"/>
  <c r="N42" i="5"/>
  <c r="K42" i="5"/>
  <c r="N41" i="5"/>
  <c r="K41" i="5"/>
  <c r="N40" i="5"/>
  <c r="K40" i="5"/>
  <c r="N39" i="5"/>
  <c r="K39" i="5"/>
  <c r="N38" i="5"/>
  <c r="K38" i="5"/>
  <c r="N37" i="5"/>
  <c r="K37" i="5"/>
  <c r="N36" i="5"/>
  <c r="K36" i="5"/>
  <c r="N35" i="5"/>
  <c r="K35" i="5"/>
  <c r="N34" i="5"/>
  <c r="K34" i="5"/>
  <c r="N33" i="5"/>
  <c r="K33" i="5"/>
  <c r="N32" i="5"/>
  <c r="K32" i="5"/>
  <c r="N31" i="5"/>
  <c r="K31" i="5"/>
  <c r="N30" i="5"/>
  <c r="O30" i="5" s="1"/>
  <c r="K30" i="5"/>
  <c r="N29" i="5"/>
  <c r="O29" i="5" s="1"/>
  <c r="K29" i="5"/>
  <c r="N28" i="5"/>
  <c r="O28" i="5" s="1"/>
  <c r="K28" i="5"/>
  <c r="N27" i="5"/>
  <c r="K27" i="5"/>
  <c r="N26" i="5"/>
  <c r="K26" i="5"/>
  <c r="N25" i="5"/>
  <c r="K25" i="5"/>
  <c r="N24" i="5"/>
  <c r="K24" i="5"/>
  <c r="N23" i="5"/>
  <c r="K23" i="5"/>
  <c r="N22" i="5"/>
  <c r="K22" i="5"/>
  <c r="N21" i="5"/>
  <c r="K21" i="5"/>
  <c r="N20" i="5"/>
  <c r="K20" i="5"/>
  <c r="N19" i="5"/>
  <c r="K19" i="5"/>
  <c r="N18" i="5"/>
  <c r="K18" i="5"/>
  <c r="N17" i="5"/>
  <c r="K17" i="5"/>
  <c r="N16" i="5"/>
  <c r="K16" i="5"/>
  <c r="N15" i="5"/>
  <c r="K15" i="5"/>
  <c r="N14" i="5"/>
  <c r="K14" i="5"/>
  <c r="N13" i="5"/>
  <c r="K13" i="5"/>
  <c r="N12" i="5"/>
  <c r="K12" i="5"/>
  <c r="N11" i="5"/>
  <c r="K11" i="5"/>
  <c r="N10" i="5"/>
  <c r="K10" i="5"/>
  <c r="N9" i="5"/>
  <c r="K9" i="5"/>
  <c r="O8" i="5"/>
  <c r="N8" i="5"/>
  <c r="K8" i="5"/>
  <c r="N7" i="5"/>
  <c r="O7" i="5" s="1"/>
  <c r="K7" i="5"/>
  <c r="N6" i="5"/>
  <c r="K6" i="5"/>
  <c r="N5" i="5"/>
  <c r="K5" i="5"/>
  <c r="N1209" i="2"/>
  <c r="M1209" i="2"/>
  <c r="N1208" i="2"/>
  <c r="M1208" i="2"/>
  <c r="N1207" i="2"/>
  <c r="M1207" i="2"/>
  <c r="N1206" i="2"/>
  <c r="M1206" i="2"/>
  <c r="F1206" i="2"/>
  <c r="A1206" i="2"/>
  <c r="N1205" i="2"/>
  <c r="M1205" i="2"/>
  <c r="F1205" i="2"/>
  <c r="A1205" i="2"/>
  <c r="N1204" i="2"/>
  <c r="M1204" i="2"/>
  <c r="F1204" i="2"/>
  <c r="A1204" i="2"/>
  <c r="N1203" i="2"/>
  <c r="M1203" i="2"/>
  <c r="F1203" i="2"/>
  <c r="A1203" i="2"/>
  <c r="N1202" i="2"/>
  <c r="M1202" i="2"/>
  <c r="F1202" i="2"/>
  <c r="A1202" i="2"/>
  <c r="N1201" i="2"/>
  <c r="M1201" i="2"/>
  <c r="F1201" i="2"/>
  <c r="A1201" i="2"/>
  <c r="N1200" i="2"/>
  <c r="M1200" i="2"/>
  <c r="F1200" i="2"/>
  <c r="A1200" i="2"/>
  <c r="N1199" i="2"/>
  <c r="M1199" i="2"/>
  <c r="F1199" i="2"/>
  <c r="A1199" i="2"/>
  <c r="N1198" i="2"/>
  <c r="M1198" i="2"/>
  <c r="F1198" i="2"/>
  <c r="A1198" i="2"/>
  <c r="N1197" i="2"/>
  <c r="M1197" i="2"/>
  <c r="F1197" i="2"/>
  <c r="A1197" i="2"/>
  <c r="N1196" i="2"/>
  <c r="M1196" i="2"/>
  <c r="F1196" i="2"/>
  <c r="A1196" i="2"/>
  <c r="N1195" i="2"/>
  <c r="M1195" i="2"/>
  <c r="F1195" i="2"/>
  <c r="A1195" i="2"/>
  <c r="N1194" i="2"/>
  <c r="M1194" i="2"/>
  <c r="F1194" i="2"/>
  <c r="A1194" i="2"/>
  <c r="N1193" i="2"/>
  <c r="M1193" i="2"/>
  <c r="F1193" i="2"/>
  <c r="A1193" i="2"/>
  <c r="N1192" i="2"/>
  <c r="M1192" i="2"/>
  <c r="F1192" i="2"/>
  <c r="A1192" i="2"/>
  <c r="N1191" i="2"/>
  <c r="M1191" i="2"/>
  <c r="F1191" i="2"/>
  <c r="A1191" i="2"/>
  <c r="N1190" i="2"/>
  <c r="M1190" i="2"/>
  <c r="F1190" i="2"/>
  <c r="A1190" i="2"/>
  <c r="N1189" i="2"/>
  <c r="M1189" i="2"/>
  <c r="F1189" i="2"/>
  <c r="A1189" i="2"/>
  <c r="N1188" i="2"/>
  <c r="M1188" i="2"/>
  <c r="F1188" i="2"/>
  <c r="A1188" i="2"/>
  <c r="N1187" i="2"/>
  <c r="M1187" i="2"/>
  <c r="F1187" i="2"/>
  <c r="A1187" i="2"/>
  <c r="N1186" i="2"/>
  <c r="M1186" i="2"/>
  <c r="F1186" i="2"/>
  <c r="A1186" i="2"/>
  <c r="N1185" i="2"/>
  <c r="M1185" i="2"/>
  <c r="F1185" i="2"/>
  <c r="A1185" i="2"/>
  <c r="N1184" i="2"/>
  <c r="M1184" i="2"/>
  <c r="F1184" i="2"/>
  <c r="A1184" i="2"/>
  <c r="N1183" i="2"/>
  <c r="M1183" i="2"/>
  <c r="F1183" i="2"/>
  <c r="A1183" i="2"/>
  <c r="J1182" i="2"/>
  <c r="F1182" i="2"/>
  <c r="A1182" i="2"/>
  <c r="F1181" i="2"/>
  <c r="A1181" i="2"/>
  <c r="AO1180" i="2"/>
  <c r="AM1180" i="2"/>
  <c r="AI1180" i="2"/>
  <c r="AD1180" i="2"/>
  <c r="N1180" i="2"/>
  <c r="M1180" i="2"/>
  <c r="F1180" i="2"/>
  <c r="A1180" i="2"/>
  <c r="AO1179" i="2"/>
  <c r="AM1179" i="2"/>
  <c r="AI1179" i="2"/>
  <c r="AD1179" i="2"/>
  <c r="F1179" i="2"/>
  <c r="A1179" i="2"/>
  <c r="AO1178" i="2"/>
  <c r="AM1178" i="2"/>
  <c r="AI1178" i="2"/>
  <c r="AD1178" i="2"/>
  <c r="N1178" i="2"/>
  <c r="M1178" i="2"/>
  <c r="F1178" i="2"/>
  <c r="A1178" i="2"/>
  <c r="N1177" i="2"/>
  <c r="M1177" i="2"/>
  <c r="N1176" i="2"/>
  <c r="M1176" i="2"/>
  <c r="AO1175" i="2"/>
  <c r="AM1175" i="2"/>
  <c r="AI1175" i="2"/>
  <c r="AD1175" i="2"/>
  <c r="N1175" i="2"/>
  <c r="M1175" i="2"/>
  <c r="F1175" i="2"/>
  <c r="A1175" i="2"/>
  <c r="AO1174" i="2"/>
  <c r="AM1174" i="2"/>
  <c r="AI1174" i="2"/>
  <c r="AD1174" i="2"/>
  <c r="N1174" i="2"/>
  <c r="M1174" i="2"/>
  <c r="F1174" i="2"/>
  <c r="A1174" i="2"/>
  <c r="AO1173" i="2"/>
  <c r="AM1173" i="2"/>
  <c r="AI1173" i="2"/>
  <c r="AD1173" i="2"/>
  <c r="N1173" i="2"/>
  <c r="M1173" i="2"/>
  <c r="F1173" i="2"/>
  <c r="A1173" i="2"/>
  <c r="AO1172" i="2"/>
  <c r="AM1172" i="2"/>
  <c r="AI1172" i="2"/>
  <c r="AD1172" i="2"/>
  <c r="F1172" i="2"/>
  <c r="A1172" i="2"/>
  <c r="N1171" i="2"/>
  <c r="M1171" i="2"/>
  <c r="N1170" i="2"/>
  <c r="M1170" i="2"/>
  <c r="AO1169" i="2"/>
  <c r="AM1169" i="2"/>
  <c r="AI1169" i="2"/>
  <c r="AD1169" i="2"/>
  <c r="N1169" i="2"/>
  <c r="M1169" i="2"/>
  <c r="F1169" i="2"/>
  <c r="A1169" i="2"/>
  <c r="AO1168" i="2"/>
  <c r="AM1168" i="2"/>
  <c r="AI1168" i="2"/>
  <c r="AD1168" i="2"/>
  <c r="N1168" i="2"/>
  <c r="M1168" i="2"/>
  <c r="F1168" i="2"/>
  <c r="A1168" i="2"/>
  <c r="AO1167" i="2"/>
  <c r="AM1167" i="2"/>
  <c r="AI1167" i="2"/>
  <c r="AD1167" i="2"/>
  <c r="N1167" i="2"/>
  <c r="M1167" i="2"/>
  <c r="F1167" i="2"/>
  <c r="A1167" i="2"/>
  <c r="AO1166" i="2"/>
  <c r="AM1166" i="2"/>
  <c r="AI1166" i="2"/>
  <c r="AD1166" i="2"/>
  <c r="F1166" i="2"/>
  <c r="A1166" i="2"/>
  <c r="AO1165" i="2"/>
  <c r="AM1165" i="2"/>
  <c r="AI1165" i="2"/>
  <c r="AD1165" i="2"/>
  <c r="F1165" i="2"/>
  <c r="A1165" i="2"/>
  <c r="AO1164" i="2"/>
  <c r="AM1164" i="2"/>
  <c r="AI1164" i="2"/>
  <c r="AD1164" i="2"/>
  <c r="N1164" i="2"/>
  <c r="M1164" i="2"/>
  <c r="F1164" i="2"/>
  <c r="A1164" i="2"/>
  <c r="AO1163" i="2"/>
  <c r="AM1163" i="2"/>
  <c r="AI1163" i="2"/>
  <c r="AD1163" i="2"/>
  <c r="N1163" i="2"/>
  <c r="M1163" i="2"/>
  <c r="F1163" i="2"/>
  <c r="A1163" i="2"/>
  <c r="AO1162" i="2"/>
  <c r="AM1162" i="2"/>
  <c r="AI1162" i="2"/>
  <c r="AD1162" i="2"/>
  <c r="N1162" i="2"/>
  <c r="M1162" i="2"/>
  <c r="F1162" i="2"/>
  <c r="A1162" i="2"/>
  <c r="N1161" i="2"/>
  <c r="M1161" i="2"/>
  <c r="F1161" i="2"/>
  <c r="A1161" i="2"/>
  <c r="AO1160" i="2"/>
  <c r="AM1160" i="2"/>
  <c r="AI1160" i="2"/>
  <c r="AD1160" i="2"/>
  <c r="N1160" i="2"/>
  <c r="M1160" i="2"/>
  <c r="F1160" i="2"/>
  <c r="A1160" i="2"/>
  <c r="AO1159" i="2"/>
  <c r="AM1159" i="2"/>
  <c r="AI1159" i="2"/>
  <c r="AD1159" i="2"/>
  <c r="N1159" i="2"/>
  <c r="M1159" i="2"/>
  <c r="F1159" i="2"/>
  <c r="A1159" i="2"/>
  <c r="AO1158" i="2"/>
  <c r="AM1158" i="2"/>
  <c r="AI1158" i="2"/>
  <c r="AD1158" i="2"/>
  <c r="N1158" i="2"/>
  <c r="M1158" i="2"/>
  <c r="F1158" i="2"/>
  <c r="A1158" i="2"/>
  <c r="N1157" i="2"/>
  <c r="M1157" i="2"/>
  <c r="AO1156" i="2"/>
  <c r="AM1156" i="2"/>
  <c r="AI1156" i="2"/>
  <c r="AD1156" i="2"/>
  <c r="F1156" i="2"/>
  <c r="A1156" i="2"/>
  <c r="AO1155" i="2"/>
  <c r="J1155" i="2" s="1"/>
  <c r="AM1155" i="2"/>
  <c r="AI1155" i="2"/>
  <c r="AD1155" i="2"/>
  <c r="F1155" i="2"/>
  <c r="A1155" i="2"/>
  <c r="AO1154" i="2"/>
  <c r="AM1154" i="2"/>
  <c r="AI1154" i="2"/>
  <c r="AD1154" i="2"/>
  <c r="F1154" i="2"/>
  <c r="A1154" i="2"/>
  <c r="AO1153" i="2"/>
  <c r="AM1153" i="2"/>
  <c r="AI1153" i="2"/>
  <c r="AD1153" i="2"/>
  <c r="F1153" i="2"/>
  <c r="A1153" i="2"/>
  <c r="AO1152" i="2"/>
  <c r="J1152" i="2" s="1"/>
  <c r="AM1152" i="2"/>
  <c r="AI1152" i="2"/>
  <c r="AD1152" i="2"/>
  <c r="F1152" i="2"/>
  <c r="A1152" i="2"/>
  <c r="AO1151" i="2"/>
  <c r="J1151" i="2" s="1"/>
  <c r="AM1151" i="2"/>
  <c r="AI1151" i="2"/>
  <c r="AD1151" i="2"/>
  <c r="F1151" i="2"/>
  <c r="A1151" i="2"/>
  <c r="J1150" i="2"/>
  <c r="AO1149" i="2"/>
  <c r="AM1149" i="2"/>
  <c r="AI1149" i="2"/>
  <c r="AD1149" i="2"/>
  <c r="F1149" i="2"/>
  <c r="A1149" i="2"/>
  <c r="AO1148" i="2"/>
  <c r="AM1148" i="2"/>
  <c r="AI1148" i="2"/>
  <c r="AD1148" i="2"/>
  <c r="N1148" i="2"/>
  <c r="M1148" i="2"/>
  <c r="F1148" i="2"/>
  <c r="A1148" i="2"/>
  <c r="N1147" i="2"/>
  <c r="M1147" i="2"/>
  <c r="F1147" i="2"/>
  <c r="A1147" i="2"/>
  <c r="N1146" i="2"/>
  <c r="M1146" i="2"/>
  <c r="F1146" i="2"/>
  <c r="A1146" i="2"/>
  <c r="N1145" i="2"/>
  <c r="M1145" i="2"/>
  <c r="F1145" i="2"/>
  <c r="A1145" i="2"/>
  <c r="N1144" i="2"/>
  <c r="M1144" i="2"/>
  <c r="F1144" i="2"/>
  <c r="A1144" i="2"/>
  <c r="AO1143" i="2"/>
  <c r="AM1143" i="2"/>
  <c r="AI1143" i="2"/>
  <c r="AD1143" i="2"/>
  <c r="F1143" i="2"/>
  <c r="A1143" i="2"/>
  <c r="AO1142" i="2"/>
  <c r="AM1142" i="2"/>
  <c r="AI1142" i="2"/>
  <c r="AD1142" i="2"/>
  <c r="F1142" i="2"/>
  <c r="A1142" i="2"/>
  <c r="AO1141" i="2"/>
  <c r="AM1141" i="2"/>
  <c r="AI1141" i="2"/>
  <c r="AD1141" i="2"/>
  <c r="F1141" i="2"/>
  <c r="A1141" i="2"/>
  <c r="AO1140" i="2"/>
  <c r="AM1140" i="2"/>
  <c r="AI1140" i="2"/>
  <c r="AD1140" i="2"/>
  <c r="F1140" i="2"/>
  <c r="A1140" i="2"/>
  <c r="AO1139" i="2"/>
  <c r="AM1139" i="2"/>
  <c r="AI1139" i="2"/>
  <c r="AD1139" i="2"/>
  <c r="F1139" i="2"/>
  <c r="A1139" i="2"/>
  <c r="AO1138" i="2"/>
  <c r="AM1138" i="2"/>
  <c r="AI1138" i="2"/>
  <c r="AD1138" i="2"/>
  <c r="N1138" i="2"/>
  <c r="M1138" i="2"/>
  <c r="F1138" i="2"/>
  <c r="A1138" i="2"/>
  <c r="AO1137" i="2"/>
  <c r="AM1137" i="2"/>
  <c r="AI1137" i="2"/>
  <c r="AD1137" i="2"/>
  <c r="N1137" i="2"/>
  <c r="M1137" i="2"/>
  <c r="F1137" i="2"/>
  <c r="A1137" i="2"/>
  <c r="AO1136" i="2"/>
  <c r="AM1136" i="2"/>
  <c r="AI1136" i="2"/>
  <c r="AD1136" i="2"/>
  <c r="F1136" i="2"/>
  <c r="A1136" i="2"/>
  <c r="AO1135" i="2"/>
  <c r="AM1135" i="2"/>
  <c r="AI1135" i="2"/>
  <c r="AD1135" i="2"/>
  <c r="F1135" i="2"/>
  <c r="A1135" i="2"/>
  <c r="AO1134" i="2"/>
  <c r="AM1134" i="2"/>
  <c r="AI1134" i="2"/>
  <c r="AD1134" i="2"/>
  <c r="F1134" i="2"/>
  <c r="A1134" i="2"/>
  <c r="AO1133" i="2"/>
  <c r="AM1133" i="2"/>
  <c r="AI1133" i="2"/>
  <c r="AD1133" i="2"/>
  <c r="F1133" i="2"/>
  <c r="A1133" i="2"/>
  <c r="AO1132" i="2"/>
  <c r="AM1132" i="2"/>
  <c r="AI1132" i="2"/>
  <c r="AD1132" i="2"/>
  <c r="F1132" i="2"/>
  <c r="A1132" i="2"/>
  <c r="AO1131" i="2"/>
  <c r="AM1131" i="2"/>
  <c r="AI1131" i="2"/>
  <c r="AD1131" i="2"/>
  <c r="F1131" i="2"/>
  <c r="A1131" i="2"/>
  <c r="AO1130" i="2"/>
  <c r="AM1130" i="2"/>
  <c r="AI1130" i="2"/>
  <c r="AD1130" i="2"/>
  <c r="F1130" i="2"/>
  <c r="A1130" i="2"/>
  <c r="AO1129" i="2"/>
  <c r="AM1129" i="2"/>
  <c r="AI1129" i="2"/>
  <c r="AD1129" i="2"/>
  <c r="F1129" i="2"/>
  <c r="A1129" i="2"/>
  <c r="AO1128" i="2"/>
  <c r="AM1128" i="2"/>
  <c r="AI1128" i="2"/>
  <c r="AD1128" i="2"/>
  <c r="F1128" i="2"/>
  <c r="A1128" i="2"/>
  <c r="AO1127" i="2"/>
  <c r="AM1127" i="2"/>
  <c r="AI1127" i="2"/>
  <c r="AD1127" i="2"/>
  <c r="N1127" i="2"/>
  <c r="M1127" i="2"/>
  <c r="F1127" i="2"/>
  <c r="A1127" i="2"/>
  <c r="AO1126" i="2"/>
  <c r="AM1126" i="2"/>
  <c r="AI1126" i="2"/>
  <c r="AD1126" i="2"/>
  <c r="N1126" i="2"/>
  <c r="M1126" i="2"/>
  <c r="F1126" i="2"/>
  <c r="A1126" i="2"/>
  <c r="N1125" i="2"/>
  <c r="M1125" i="2"/>
  <c r="AO1124" i="2"/>
  <c r="AM1124" i="2"/>
  <c r="AI1124" i="2"/>
  <c r="AD1124" i="2"/>
  <c r="N1124" i="2"/>
  <c r="M1124" i="2"/>
  <c r="F1124" i="2"/>
  <c r="A1124" i="2"/>
  <c r="AO1123" i="2"/>
  <c r="AM1123" i="2"/>
  <c r="AI1123" i="2"/>
  <c r="AD1123" i="2"/>
  <c r="N1123" i="2"/>
  <c r="M1123" i="2"/>
  <c r="F1123" i="2"/>
  <c r="A1123" i="2"/>
  <c r="AO1122" i="2"/>
  <c r="AM1122" i="2"/>
  <c r="AI1122" i="2"/>
  <c r="AD1122" i="2"/>
  <c r="N1122" i="2"/>
  <c r="M1122" i="2"/>
  <c r="F1122" i="2"/>
  <c r="A1122" i="2"/>
  <c r="AO1121" i="2"/>
  <c r="AM1121" i="2"/>
  <c r="AI1121" i="2"/>
  <c r="AD1121" i="2"/>
  <c r="N1121" i="2"/>
  <c r="M1121" i="2"/>
  <c r="F1121" i="2"/>
  <c r="A1121" i="2"/>
  <c r="AO1120" i="2"/>
  <c r="AM1120" i="2"/>
  <c r="AI1120" i="2"/>
  <c r="AD1120" i="2"/>
  <c r="F1120" i="2"/>
  <c r="A1120" i="2"/>
  <c r="AO1119" i="2"/>
  <c r="AM1119" i="2"/>
  <c r="AI1119" i="2"/>
  <c r="AD1119" i="2"/>
  <c r="F1119" i="2"/>
  <c r="A1119" i="2"/>
  <c r="AO1118" i="2"/>
  <c r="AM1118" i="2"/>
  <c r="AI1118" i="2"/>
  <c r="AD1118" i="2"/>
  <c r="F1118" i="2"/>
  <c r="A1118" i="2"/>
  <c r="AO1117" i="2"/>
  <c r="AM1117" i="2"/>
  <c r="AI1117" i="2"/>
  <c r="AD1117" i="2"/>
  <c r="F1117" i="2"/>
  <c r="A1117" i="2"/>
  <c r="AO1116" i="2"/>
  <c r="AM1116" i="2"/>
  <c r="AI1116" i="2"/>
  <c r="AD1116" i="2"/>
  <c r="F1116" i="2"/>
  <c r="A1116" i="2"/>
  <c r="AO1115" i="2"/>
  <c r="AM1115" i="2"/>
  <c r="AI1115" i="2"/>
  <c r="AD1115" i="2"/>
  <c r="F1115" i="2"/>
  <c r="A1115" i="2"/>
  <c r="AO1114" i="2"/>
  <c r="AM1114" i="2"/>
  <c r="AI1114" i="2"/>
  <c r="AD1114" i="2"/>
  <c r="F1114" i="2"/>
  <c r="A1114" i="2"/>
  <c r="AO1113" i="2"/>
  <c r="AM1113" i="2"/>
  <c r="AI1113" i="2"/>
  <c r="AD1113" i="2"/>
  <c r="F1113" i="2"/>
  <c r="A1113" i="2"/>
  <c r="AO1112" i="2"/>
  <c r="AM1112" i="2"/>
  <c r="AI1112" i="2"/>
  <c r="AD1112" i="2"/>
  <c r="F1112" i="2"/>
  <c r="A1112" i="2"/>
  <c r="AO1111" i="2"/>
  <c r="AM1111" i="2"/>
  <c r="AI1111" i="2"/>
  <c r="AD1111" i="2"/>
  <c r="F1111" i="2"/>
  <c r="A1111" i="2"/>
  <c r="AO1110" i="2"/>
  <c r="AM1110" i="2"/>
  <c r="AI1110" i="2"/>
  <c r="AD1110" i="2"/>
  <c r="F1110" i="2"/>
  <c r="A1110" i="2"/>
  <c r="AO1109" i="2"/>
  <c r="AM1109" i="2"/>
  <c r="AI1109" i="2"/>
  <c r="AD1109" i="2"/>
  <c r="F1109" i="2"/>
  <c r="A1109" i="2"/>
  <c r="AO1108" i="2"/>
  <c r="AM1108" i="2"/>
  <c r="AI1108" i="2"/>
  <c r="AD1108" i="2"/>
  <c r="F1108" i="2"/>
  <c r="A1108" i="2"/>
  <c r="AO1107" i="2"/>
  <c r="AM1107" i="2"/>
  <c r="AI1107" i="2"/>
  <c r="AD1107" i="2"/>
  <c r="F1107" i="2"/>
  <c r="A1107" i="2"/>
  <c r="AO1106" i="2"/>
  <c r="AM1106" i="2"/>
  <c r="AI1106" i="2"/>
  <c r="AD1106" i="2"/>
  <c r="F1106" i="2"/>
  <c r="A1106" i="2"/>
  <c r="AO1105" i="2"/>
  <c r="AM1105" i="2"/>
  <c r="AI1105" i="2"/>
  <c r="AD1105" i="2"/>
  <c r="N1105" i="2"/>
  <c r="M1105" i="2"/>
  <c r="F1105" i="2"/>
  <c r="A1105" i="2"/>
  <c r="N1104" i="2"/>
  <c r="M1104" i="2"/>
  <c r="N1103" i="2"/>
  <c r="M1103" i="2"/>
  <c r="AO1102" i="2"/>
  <c r="AM1102" i="2"/>
  <c r="AI1102" i="2"/>
  <c r="AD1102" i="2"/>
  <c r="N1102" i="2"/>
  <c r="M1102" i="2"/>
  <c r="F1102" i="2"/>
  <c r="A1102" i="2"/>
  <c r="AO1101" i="2"/>
  <c r="AM1101" i="2"/>
  <c r="AI1101" i="2"/>
  <c r="AD1101" i="2"/>
  <c r="F1101" i="2"/>
  <c r="A1101" i="2"/>
  <c r="N1100" i="2"/>
  <c r="M1100" i="2"/>
  <c r="N1099" i="2"/>
  <c r="M1099" i="2"/>
  <c r="N1098" i="2"/>
  <c r="M1098" i="2"/>
  <c r="N1097" i="2"/>
  <c r="M1097" i="2"/>
  <c r="AO1096" i="2"/>
  <c r="AM1096" i="2"/>
  <c r="AI1096" i="2"/>
  <c r="AD1096" i="2"/>
  <c r="N1096" i="2"/>
  <c r="M1096" i="2"/>
  <c r="F1096" i="2"/>
  <c r="A1096" i="2"/>
  <c r="AO1095" i="2"/>
  <c r="AM1095" i="2"/>
  <c r="AI1095" i="2"/>
  <c r="AD1095" i="2"/>
  <c r="F1095" i="2"/>
  <c r="A1095" i="2"/>
  <c r="AO1094" i="2"/>
  <c r="AM1094" i="2"/>
  <c r="AI1094" i="2"/>
  <c r="AD1094" i="2"/>
  <c r="F1094" i="2"/>
  <c r="A1094" i="2"/>
  <c r="AO1093" i="2"/>
  <c r="AM1093" i="2"/>
  <c r="AI1093" i="2"/>
  <c r="AD1093" i="2"/>
  <c r="F1093" i="2"/>
  <c r="A1093" i="2"/>
  <c r="AO1092" i="2"/>
  <c r="AM1092" i="2"/>
  <c r="AI1092" i="2"/>
  <c r="AD1092" i="2"/>
  <c r="F1092" i="2"/>
  <c r="A1092" i="2"/>
  <c r="N1091" i="2"/>
  <c r="M1091" i="2"/>
  <c r="N1090" i="2"/>
  <c r="M1090" i="2"/>
  <c r="N1089" i="2"/>
  <c r="M1089" i="2"/>
  <c r="AO1088" i="2"/>
  <c r="AM1088" i="2"/>
  <c r="AI1088" i="2"/>
  <c r="AD1088" i="2"/>
  <c r="N1088" i="2"/>
  <c r="M1088" i="2"/>
  <c r="F1088" i="2"/>
  <c r="A1088" i="2"/>
  <c r="AO1087" i="2"/>
  <c r="AM1087" i="2"/>
  <c r="AI1087" i="2"/>
  <c r="AD1087" i="2"/>
  <c r="N1087" i="2"/>
  <c r="M1087" i="2"/>
  <c r="F1087" i="2"/>
  <c r="A1087" i="2"/>
  <c r="N1086" i="2"/>
  <c r="M1086" i="2"/>
  <c r="AO1085" i="2"/>
  <c r="AM1085" i="2"/>
  <c r="AI1085" i="2"/>
  <c r="AD1085" i="2"/>
  <c r="F1085" i="2"/>
  <c r="A1085" i="2"/>
  <c r="AO1084" i="2"/>
  <c r="AM1084" i="2"/>
  <c r="AI1084" i="2"/>
  <c r="AD1084" i="2"/>
  <c r="N1084" i="2"/>
  <c r="M1084" i="2"/>
  <c r="F1084" i="2"/>
  <c r="A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AO1028" i="2"/>
  <c r="AM1028" i="2"/>
  <c r="AI1028" i="2"/>
  <c r="AD1028" i="2"/>
  <c r="F1028" i="2"/>
  <c r="A1028" i="2"/>
  <c r="AO1027" i="2"/>
  <c r="AM1027" i="2"/>
  <c r="AI1027" i="2"/>
  <c r="AD1027" i="2"/>
  <c r="F1027" i="2"/>
  <c r="A1027" i="2"/>
  <c r="AO1026" i="2"/>
  <c r="AM1026" i="2"/>
  <c r="AI1026" i="2"/>
  <c r="AD1026" i="2"/>
  <c r="F1026" i="2"/>
  <c r="A1026" i="2"/>
  <c r="AO1025" i="2"/>
  <c r="AM1025" i="2"/>
  <c r="AI1025" i="2"/>
  <c r="AD1025" i="2"/>
  <c r="F1025" i="2"/>
  <c r="A1025" i="2"/>
  <c r="AO1024" i="2"/>
  <c r="AM1024" i="2"/>
  <c r="AI1024" i="2"/>
  <c r="AD1024" i="2"/>
  <c r="F1024" i="2"/>
  <c r="A1024" i="2"/>
  <c r="AO1023" i="2"/>
  <c r="AM1023" i="2"/>
  <c r="AI1023" i="2"/>
  <c r="AD1023" i="2"/>
  <c r="F1023" i="2"/>
  <c r="A1023" i="2"/>
  <c r="AO1022" i="2"/>
  <c r="AM1022" i="2"/>
  <c r="AI1022" i="2"/>
  <c r="AD1022" i="2"/>
  <c r="F1022" i="2"/>
  <c r="A1022" i="2"/>
  <c r="AO1021" i="2"/>
  <c r="AM1021" i="2"/>
  <c r="AI1021" i="2"/>
  <c r="AD1021" i="2"/>
  <c r="F1021" i="2"/>
  <c r="A1021" i="2"/>
  <c r="AO1020" i="2"/>
  <c r="AM1020" i="2"/>
  <c r="AI1020" i="2"/>
  <c r="AD1020" i="2"/>
  <c r="F1020" i="2"/>
  <c r="A1020" i="2"/>
  <c r="AO1019" i="2"/>
  <c r="AM1019" i="2"/>
  <c r="AI1019" i="2"/>
  <c r="AD1019" i="2"/>
  <c r="F1019" i="2"/>
  <c r="A1019" i="2"/>
  <c r="AO1018" i="2"/>
  <c r="AM1018" i="2"/>
  <c r="AI1018" i="2"/>
  <c r="AD1018" i="2"/>
  <c r="F1018" i="2"/>
  <c r="A1018" i="2"/>
  <c r="AO1017" i="2"/>
  <c r="AM1017" i="2"/>
  <c r="AI1017" i="2"/>
  <c r="AD1017" i="2"/>
  <c r="F1017" i="2"/>
  <c r="A1017" i="2"/>
  <c r="AO1016" i="2"/>
  <c r="AM1016" i="2"/>
  <c r="AI1016" i="2"/>
  <c r="AD1016" i="2"/>
  <c r="F1016" i="2"/>
  <c r="A1016" i="2"/>
  <c r="AO1015" i="2"/>
  <c r="AM1015" i="2"/>
  <c r="AI1015" i="2"/>
  <c r="AD1015" i="2"/>
  <c r="F1015" i="2"/>
  <c r="A1015" i="2"/>
  <c r="AO1014" i="2"/>
  <c r="AM1014" i="2"/>
  <c r="AI1014" i="2"/>
  <c r="AD1014" i="2"/>
  <c r="J1014" i="2" s="1"/>
  <c r="F1014" i="2"/>
  <c r="A1014" i="2"/>
  <c r="AO1013" i="2"/>
  <c r="AM1013" i="2"/>
  <c r="AI1013" i="2"/>
  <c r="AD1013" i="2"/>
  <c r="F1013" i="2"/>
  <c r="A1013" i="2"/>
  <c r="AO1012" i="2"/>
  <c r="AM1012" i="2"/>
  <c r="AI1012" i="2"/>
  <c r="AD1012" i="2"/>
  <c r="F1012" i="2"/>
  <c r="A1012" i="2"/>
  <c r="AO1011" i="2"/>
  <c r="AM1011" i="2"/>
  <c r="AI1011" i="2"/>
  <c r="AD1011" i="2"/>
  <c r="F1011" i="2"/>
  <c r="A1011" i="2"/>
  <c r="AO1010" i="2"/>
  <c r="AM1010" i="2"/>
  <c r="AI1010" i="2"/>
  <c r="AD1010" i="2"/>
  <c r="F1010" i="2"/>
  <c r="A1010" i="2"/>
  <c r="AO1009" i="2"/>
  <c r="AM1009" i="2"/>
  <c r="AI1009" i="2"/>
  <c r="AD1009" i="2"/>
  <c r="F1009" i="2"/>
  <c r="A1009" i="2"/>
  <c r="AO1008" i="2"/>
  <c r="AM1008" i="2"/>
  <c r="AI1008" i="2"/>
  <c r="AD1008" i="2"/>
  <c r="F1008" i="2"/>
  <c r="A1008" i="2"/>
  <c r="AO1007" i="2"/>
  <c r="AM1007" i="2"/>
  <c r="AI1007" i="2"/>
  <c r="AD1007" i="2"/>
  <c r="F1007" i="2"/>
  <c r="A1007" i="2"/>
  <c r="AO1006" i="2"/>
  <c r="AM1006" i="2"/>
  <c r="AI1006" i="2"/>
  <c r="AD1006" i="2"/>
  <c r="J1006" i="2" s="1"/>
  <c r="F1006" i="2"/>
  <c r="A1006" i="2"/>
  <c r="AO1005" i="2"/>
  <c r="AM1005" i="2"/>
  <c r="AI1005" i="2"/>
  <c r="AD1005" i="2"/>
  <c r="F1005" i="2"/>
  <c r="A1005" i="2"/>
  <c r="AO1004" i="2"/>
  <c r="AM1004" i="2"/>
  <c r="AI1004" i="2"/>
  <c r="AD1004" i="2"/>
  <c r="F1004" i="2"/>
  <c r="A1004" i="2"/>
  <c r="AO1003" i="2"/>
  <c r="AM1003" i="2"/>
  <c r="AI1003" i="2"/>
  <c r="AD1003" i="2"/>
  <c r="J1003" i="2" s="1"/>
  <c r="F1003" i="2"/>
  <c r="A1003" i="2"/>
  <c r="AO1002" i="2"/>
  <c r="AM1002" i="2"/>
  <c r="AI1002" i="2"/>
  <c r="AD1002" i="2"/>
  <c r="F1002" i="2"/>
  <c r="A1002" i="2"/>
  <c r="AO1001" i="2"/>
  <c r="AM1001" i="2"/>
  <c r="AI1001" i="2"/>
  <c r="AD1001" i="2"/>
  <c r="J1001" i="2" s="1"/>
  <c r="F1001" i="2"/>
  <c r="A1001" i="2"/>
  <c r="AO1000" i="2"/>
  <c r="AM1000" i="2"/>
  <c r="AI1000" i="2"/>
  <c r="AD1000" i="2"/>
  <c r="J1000" i="2" s="1"/>
  <c r="F1000" i="2"/>
  <c r="A1000" i="2"/>
  <c r="AO999" i="2"/>
  <c r="AM999" i="2"/>
  <c r="AI999" i="2"/>
  <c r="AD999" i="2"/>
  <c r="F999" i="2"/>
  <c r="A999" i="2"/>
  <c r="AO998" i="2"/>
  <c r="AM998" i="2"/>
  <c r="AI998" i="2"/>
  <c r="AD998" i="2"/>
  <c r="J998" i="2" s="1"/>
  <c r="F998" i="2"/>
  <c r="A998" i="2"/>
  <c r="AO997" i="2"/>
  <c r="AM997" i="2"/>
  <c r="AI997" i="2"/>
  <c r="AD997" i="2"/>
  <c r="J997" i="2" s="1"/>
  <c r="F997" i="2"/>
  <c r="A997" i="2"/>
  <c r="AO996" i="2"/>
  <c r="AM996" i="2"/>
  <c r="AI996" i="2"/>
  <c r="AD996" i="2"/>
  <c r="F996" i="2"/>
  <c r="A996" i="2"/>
  <c r="AO995" i="2"/>
  <c r="AM995" i="2"/>
  <c r="AI995" i="2"/>
  <c r="AD995" i="2"/>
  <c r="F995" i="2"/>
  <c r="A995" i="2"/>
  <c r="AO994" i="2"/>
  <c r="AM994" i="2"/>
  <c r="AI994" i="2"/>
  <c r="AD994" i="2"/>
  <c r="F994" i="2"/>
  <c r="A994" i="2"/>
  <c r="AO993" i="2"/>
  <c r="AM993" i="2"/>
  <c r="AI993" i="2"/>
  <c r="AD993" i="2"/>
  <c r="F993" i="2"/>
  <c r="A993" i="2"/>
  <c r="AO992" i="2"/>
  <c r="AM992" i="2"/>
  <c r="AI992" i="2"/>
  <c r="AD992" i="2"/>
  <c r="F992" i="2"/>
  <c r="A992" i="2"/>
  <c r="AO991" i="2"/>
  <c r="AM991" i="2"/>
  <c r="AI991" i="2"/>
  <c r="AD991" i="2"/>
  <c r="F991" i="2"/>
  <c r="A991" i="2"/>
  <c r="AO990" i="2"/>
  <c r="AM990" i="2"/>
  <c r="AI990" i="2"/>
  <c r="AD990" i="2"/>
  <c r="F990" i="2"/>
  <c r="A990" i="2"/>
  <c r="AO989" i="2"/>
  <c r="AM989" i="2"/>
  <c r="AI989" i="2"/>
  <c r="AD989" i="2"/>
  <c r="F989" i="2"/>
  <c r="A989" i="2"/>
  <c r="AO988" i="2"/>
  <c r="AM988" i="2"/>
  <c r="AI988" i="2"/>
  <c r="AD988" i="2"/>
  <c r="F988" i="2"/>
  <c r="A988" i="2"/>
  <c r="AO987" i="2"/>
  <c r="AM987" i="2"/>
  <c r="AI987" i="2"/>
  <c r="AD987" i="2"/>
  <c r="F987" i="2"/>
  <c r="A987" i="2"/>
  <c r="AO986" i="2"/>
  <c r="AM986" i="2"/>
  <c r="AI986" i="2"/>
  <c r="AD986" i="2"/>
  <c r="F986" i="2"/>
  <c r="A986" i="2"/>
  <c r="AO985" i="2"/>
  <c r="AM985" i="2"/>
  <c r="AI985" i="2"/>
  <c r="AD985" i="2"/>
  <c r="F985" i="2"/>
  <c r="A985" i="2"/>
  <c r="AO984" i="2"/>
  <c r="AM984" i="2"/>
  <c r="AI984" i="2"/>
  <c r="AD984" i="2"/>
  <c r="F984" i="2"/>
  <c r="A984" i="2"/>
  <c r="AO983" i="2"/>
  <c r="AM983" i="2"/>
  <c r="AI983" i="2"/>
  <c r="AD983" i="2"/>
  <c r="F983" i="2"/>
  <c r="A983" i="2"/>
  <c r="AO982" i="2"/>
  <c r="AM982" i="2"/>
  <c r="AI982" i="2"/>
  <c r="AD982" i="2"/>
  <c r="F982" i="2"/>
  <c r="A982" i="2"/>
  <c r="AO981" i="2"/>
  <c r="AM981" i="2"/>
  <c r="AI981" i="2"/>
  <c r="AD981" i="2"/>
  <c r="F981" i="2"/>
  <c r="A981" i="2"/>
  <c r="AO980" i="2"/>
  <c r="AM980" i="2"/>
  <c r="AI980" i="2"/>
  <c r="AD980" i="2"/>
  <c r="F980" i="2"/>
  <c r="A980" i="2"/>
  <c r="AO979" i="2"/>
  <c r="AM979" i="2"/>
  <c r="AI979" i="2"/>
  <c r="AD979" i="2"/>
  <c r="F979" i="2"/>
  <c r="A979" i="2"/>
  <c r="AO978" i="2"/>
  <c r="AM978" i="2"/>
  <c r="AI978" i="2"/>
  <c r="AD978" i="2"/>
  <c r="N978" i="2"/>
  <c r="M978" i="2"/>
  <c r="F978" i="2"/>
  <c r="A978" i="2"/>
  <c r="AO977" i="2"/>
  <c r="AM977" i="2"/>
  <c r="AI977" i="2"/>
  <c r="AD977" i="2"/>
  <c r="N977" i="2"/>
  <c r="M977" i="2"/>
  <c r="F977" i="2"/>
  <c r="AO976" i="2"/>
  <c r="AM976" i="2"/>
  <c r="AI976" i="2"/>
  <c r="AD976" i="2"/>
  <c r="F976" i="2"/>
  <c r="A976" i="2"/>
  <c r="AO975" i="2"/>
  <c r="AM975" i="2"/>
  <c r="AI975" i="2"/>
  <c r="AD975" i="2"/>
  <c r="F975" i="2"/>
  <c r="A975" i="2"/>
  <c r="AO974" i="2"/>
  <c r="AM974" i="2"/>
  <c r="AI974" i="2"/>
  <c r="AD974" i="2"/>
  <c r="F974" i="2"/>
  <c r="A974" i="2"/>
  <c r="AO973" i="2"/>
  <c r="AM973" i="2"/>
  <c r="AI973" i="2"/>
  <c r="AD973" i="2"/>
  <c r="F973" i="2"/>
  <c r="A973" i="2"/>
  <c r="AO972" i="2"/>
  <c r="AM972" i="2"/>
  <c r="AI972" i="2"/>
  <c r="AD972" i="2"/>
  <c r="F972" i="2"/>
  <c r="A972" i="2"/>
  <c r="AI971" i="2"/>
  <c r="AD971" i="2"/>
  <c r="F971" i="2"/>
  <c r="AO970" i="2"/>
  <c r="AM970" i="2"/>
  <c r="AI970" i="2"/>
  <c r="AD970" i="2"/>
  <c r="F970" i="2"/>
  <c r="A970" i="2"/>
  <c r="AO969" i="2"/>
  <c r="AM969" i="2"/>
  <c r="AI969" i="2"/>
  <c r="AD969" i="2"/>
  <c r="F969" i="2"/>
  <c r="A969" i="2"/>
  <c r="AO968" i="2"/>
  <c r="AM968" i="2"/>
  <c r="AI968" i="2"/>
  <c r="AD968" i="2"/>
  <c r="F968" i="2"/>
  <c r="A968" i="2"/>
  <c r="AO967" i="2"/>
  <c r="AM967" i="2"/>
  <c r="AI967" i="2"/>
  <c r="AD967" i="2"/>
  <c r="F967" i="2"/>
  <c r="A967" i="2"/>
  <c r="AO966" i="2"/>
  <c r="AM966" i="2"/>
  <c r="AI966" i="2"/>
  <c r="AD966" i="2"/>
  <c r="F966" i="2"/>
  <c r="A966" i="2"/>
  <c r="AO965" i="2"/>
  <c r="AM965" i="2"/>
  <c r="AI965" i="2"/>
  <c r="AD965" i="2"/>
  <c r="F965" i="2"/>
  <c r="A965" i="2"/>
  <c r="AO964" i="2"/>
  <c r="AM964" i="2"/>
  <c r="AI964" i="2"/>
  <c r="AD964" i="2"/>
  <c r="F964" i="2"/>
  <c r="A964" i="2"/>
  <c r="AO963" i="2"/>
  <c r="AM963" i="2"/>
  <c r="AI963" i="2"/>
  <c r="AD963" i="2"/>
  <c r="F963" i="2"/>
  <c r="A963" i="2"/>
  <c r="AO962" i="2"/>
  <c r="AM962" i="2"/>
  <c r="AI962" i="2"/>
  <c r="AD962" i="2"/>
  <c r="F962" i="2"/>
  <c r="A962" i="2"/>
  <c r="AO961" i="2"/>
  <c r="AM961" i="2"/>
  <c r="AI961" i="2"/>
  <c r="AD961" i="2"/>
  <c r="F961" i="2"/>
  <c r="A961" i="2"/>
  <c r="AO960" i="2"/>
  <c r="AM960" i="2"/>
  <c r="AI960" i="2"/>
  <c r="AD960" i="2"/>
  <c r="F960" i="2"/>
  <c r="A960" i="2"/>
  <c r="AO959" i="2"/>
  <c r="AM959" i="2"/>
  <c r="AI959" i="2"/>
  <c r="AD959" i="2"/>
  <c r="F959" i="2"/>
  <c r="A959" i="2"/>
  <c r="AO958" i="2"/>
  <c r="AM958" i="2"/>
  <c r="AI958" i="2"/>
  <c r="AD958" i="2"/>
  <c r="F958" i="2"/>
  <c r="A958" i="2"/>
  <c r="AO957" i="2"/>
  <c r="AM957" i="2"/>
  <c r="AI957" i="2"/>
  <c r="AD957" i="2"/>
  <c r="F957" i="2"/>
  <c r="A957" i="2"/>
  <c r="AO956" i="2"/>
  <c r="AM956" i="2"/>
  <c r="AI956" i="2"/>
  <c r="AD956" i="2"/>
  <c r="F956" i="2"/>
  <c r="A956" i="2"/>
  <c r="AO955" i="2"/>
  <c r="AM955" i="2"/>
  <c r="AI955" i="2"/>
  <c r="AD955" i="2"/>
  <c r="J955" i="2" s="1"/>
  <c r="F955" i="2"/>
  <c r="A955" i="2"/>
  <c r="AO954" i="2"/>
  <c r="AM954" i="2"/>
  <c r="AI954" i="2"/>
  <c r="AD954" i="2"/>
  <c r="F954" i="2"/>
  <c r="A954" i="2"/>
  <c r="AO953" i="2"/>
  <c r="AM953" i="2"/>
  <c r="AI953" i="2"/>
  <c r="AD953" i="2"/>
  <c r="F953" i="2"/>
  <c r="A953" i="2"/>
  <c r="AO952" i="2"/>
  <c r="AM952" i="2"/>
  <c r="AI952" i="2"/>
  <c r="AD952" i="2"/>
  <c r="F952" i="2"/>
  <c r="A952" i="2"/>
  <c r="AO951" i="2"/>
  <c r="AM951" i="2"/>
  <c r="AI951" i="2"/>
  <c r="AD951" i="2"/>
  <c r="F951" i="2"/>
  <c r="A951" i="2"/>
  <c r="AO950" i="2"/>
  <c r="AM950" i="2"/>
  <c r="AI950" i="2"/>
  <c r="AD950" i="2"/>
  <c r="F950" i="2"/>
  <c r="A950" i="2"/>
  <c r="AO949" i="2"/>
  <c r="AM949" i="2"/>
  <c r="AI949" i="2"/>
  <c r="AD949" i="2"/>
  <c r="F949" i="2"/>
  <c r="A949" i="2"/>
  <c r="AO948" i="2"/>
  <c r="AM948" i="2"/>
  <c r="AI948" i="2"/>
  <c r="AD948" i="2"/>
  <c r="F948" i="2"/>
  <c r="A948" i="2"/>
  <c r="AO947" i="2"/>
  <c r="AM947" i="2"/>
  <c r="AI947" i="2"/>
  <c r="AD947" i="2"/>
  <c r="F947" i="2"/>
  <c r="A947" i="2"/>
  <c r="AO946" i="2"/>
  <c r="AM946" i="2"/>
  <c r="AI946" i="2"/>
  <c r="AD946" i="2"/>
  <c r="F946" i="2"/>
  <c r="A946" i="2"/>
  <c r="AO945" i="2"/>
  <c r="AM945" i="2"/>
  <c r="AI945" i="2"/>
  <c r="AD945" i="2"/>
  <c r="F945" i="2"/>
  <c r="A945" i="2"/>
  <c r="AO944" i="2"/>
  <c r="AM944" i="2"/>
  <c r="AI944" i="2"/>
  <c r="AD944" i="2"/>
  <c r="F944" i="2"/>
  <c r="A944" i="2"/>
  <c r="AO943" i="2"/>
  <c r="AM943" i="2"/>
  <c r="AI943" i="2"/>
  <c r="AD943" i="2"/>
  <c r="F943" i="2"/>
  <c r="A943" i="2"/>
  <c r="AO942" i="2"/>
  <c r="AM942" i="2"/>
  <c r="AI942" i="2"/>
  <c r="AD942" i="2"/>
  <c r="F942" i="2"/>
  <c r="A942" i="2"/>
  <c r="AO941" i="2"/>
  <c r="AM941" i="2"/>
  <c r="AI941" i="2"/>
  <c r="AD941" i="2"/>
  <c r="F941" i="2"/>
  <c r="A941" i="2"/>
  <c r="AO940" i="2"/>
  <c r="AM940" i="2"/>
  <c r="AI940" i="2"/>
  <c r="AD940" i="2"/>
  <c r="F940" i="2"/>
  <c r="A940" i="2"/>
  <c r="AO939" i="2"/>
  <c r="AM939" i="2"/>
  <c r="AI939" i="2"/>
  <c r="AD939" i="2"/>
  <c r="F939" i="2"/>
  <c r="A939" i="2"/>
  <c r="AO938" i="2"/>
  <c r="AM938" i="2"/>
  <c r="AI938" i="2"/>
  <c r="AD938" i="2"/>
  <c r="F938" i="2"/>
  <c r="A938" i="2"/>
  <c r="AO937" i="2"/>
  <c r="AM937" i="2"/>
  <c r="AI937" i="2"/>
  <c r="AD937" i="2"/>
  <c r="F937" i="2"/>
  <c r="A937" i="2"/>
  <c r="AO936" i="2"/>
  <c r="AM936" i="2"/>
  <c r="AI936" i="2"/>
  <c r="AD936" i="2"/>
  <c r="F936" i="2"/>
  <c r="A936" i="2"/>
  <c r="AO935" i="2"/>
  <c r="AM935" i="2"/>
  <c r="AI935" i="2"/>
  <c r="AD935" i="2"/>
  <c r="F935" i="2"/>
  <c r="A935" i="2"/>
  <c r="AO934" i="2"/>
  <c r="AM934" i="2"/>
  <c r="AI934" i="2"/>
  <c r="AD934" i="2"/>
  <c r="F934" i="2"/>
  <c r="A934" i="2"/>
  <c r="AO933" i="2"/>
  <c r="AM933" i="2"/>
  <c r="AI933" i="2"/>
  <c r="AD933" i="2"/>
  <c r="F933" i="2"/>
  <c r="A933" i="2"/>
  <c r="AO932" i="2"/>
  <c r="AM932" i="2"/>
  <c r="AI932" i="2"/>
  <c r="AD932" i="2"/>
  <c r="F932" i="2"/>
  <c r="A932" i="2"/>
  <c r="AO931" i="2"/>
  <c r="AM931" i="2"/>
  <c r="AI931" i="2"/>
  <c r="AD931" i="2"/>
  <c r="F931" i="2"/>
  <c r="A931" i="2"/>
  <c r="AO930" i="2"/>
  <c r="AM930" i="2"/>
  <c r="AI930" i="2"/>
  <c r="AD930" i="2"/>
  <c r="F930" i="2"/>
  <c r="A930" i="2"/>
  <c r="AO929" i="2"/>
  <c r="AM929" i="2"/>
  <c r="AI929" i="2"/>
  <c r="AD929" i="2"/>
  <c r="F929" i="2"/>
  <c r="A929" i="2"/>
  <c r="AO928" i="2"/>
  <c r="AM928" i="2"/>
  <c r="AI928" i="2"/>
  <c r="AD928" i="2"/>
  <c r="F928" i="2"/>
  <c r="A928" i="2"/>
  <c r="AO927" i="2"/>
  <c r="AM927" i="2"/>
  <c r="AI927" i="2"/>
  <c r="AD927" i="2"/>
  <c r="F927" i="2"/>
  <c r="A927" i="2"/>
  <c r="AO926" i="2"/>
  <c r="AM926" i="2"/>
  <c r="AI926" i="2"/>
  <c r="AD926" i="2"/>
  <c r="F926" i="2"/>
  <c r="A926" i="2"/>
  <c r="AO925" i="2"/>
  <c r="AM925" i="2"/>
  <c r="AI925" i="2"/>
  <c r="AD925" i="2"/>
  <c r="F925" i="2"/>
  <c r="A925" i="2"/>
  <c r="AO924" i="2"/>
  <c r="AM924" i="2"/>
  <c r="AI924" i="2"/>
  <c r="AD924" i="2"/>
  <c r="F924" i="2"/>
  <c r="A924" i="2"/>
  <c r="AO923" i="2"/>
  <c r="AM923" i="2"/>
  <c r="AI923" i="2"/>
  <c r="AD923" i="2"/>
  <c r="F923" i="2"/>
  <c r="A923" i="2"/>
  <c r="AO922" i="2"/>
  <c r="AM922" i="2"/>
  <c r="AI922" i="2"/>
  <c r="AD922" i="2"/>
  <c r="F922" i="2"/>
  <c r="A922" i="2"/>
  <c r="AO921" i="2"/>
  <c r="AM921" i="2"/>
  <c r="AI921" i="2"/>
  <c r="AD921" i="2"/>
  <c r="F921" i="2"/>
  <c r="A921" i="2"/>
  <c r="AO920" i="2"/>
  <c r="AM920" i="2"/>
  <c r="AI920" i="2"/>
  <c r="AD920" i="2"/>
  <c r="F920" i="2"/>
  <c r="A920" i="2"/>
  <c r="AO919" i="2"/>
  <c r="AM919" i="2"/>
  <c r="AI919" i="2"/>
  <c r="AD919" i="2"/>
  <c r="F919" i="2"/>
  <c r="A919" i="2"/>
  <c r="AO918" i="2"/>
  <c r="AM918" i="2"/>
  <c r="AI918" i="2"/>
  <c r="AD918" i="2"/>
  <c r="F918" i="2"/>
  <c r="A918" i="2"/>
  <c r="AO917" i="2"/>
  <c r="AM917" i="2"/>
  <c r="AI917" i="2"/>
  <c r="AD917" i="2"/>
  <c r="F917" i="2"/>
  <c r="A917" i="2"/>
  <c r="AO916" i="2"/>
  <c r="AM916" i="2"/>
  <c r="AI916" i="2"/>
  <c r="AD916" i="2"/>
  <c r="F916" i="2"/>
  <c r="A916" i="2"/>
  <c r="AO915" i="2"/>
  <c r="AM915" i="2"/>
  <c r="AI915" i="2"/>
  <c r="AD915" i="2"/>
  <c r="F915" i="2"/>
  <c r="A915" i="2"/>
  <c r="AO914" i="2"/>
  <c r="AM914" i="2"/>
  <c r="AI914" i="2"/>
  <c r="AD914" i="2"/>
  <c r="F914" i="2"/>
  <c r="A914" i="2"/>
  <c r="AO913" i="2"/>
  <c r="AM913" i="2"/>
  <c r="AI913" i="2"/>
  <c r="AD913" i="2"/>
  <c r="F913" i="2"/>
  <c r="A913" i="2"/>
  <c r="AO912" i="2"/>
  <c r="AM912" i="2"/>
  <c r="AI912" i="2"/>
  <c r="AD912" i="2"/>
  <c r="F912" i="2"/>
  <c r="A912" i="2"/>
  <c r="AO911" i="2"/>
  <c r="AM911" i="2"/>
  <c r="AI911" i="2"/>
  <c r="AD911" i="2"/>
  <c r="F911" i="2"/>
  <c r="A911" i="2"/>
  <c r="AO910" i="2"/>
  <c r="AM910" i="2"/>
  <c r="AI910" i="2"/>
  <c r="AD910" i="2"/>
  <c r="F910" i="2"/>
  <c r="A910" i="2"/>
  <c r="AO909" i="2"/>
  <c r="AM909" i="2"/>
  <c r="AI909" i="2"/>
  <c r="AD909" i="2"/>
  <c r="F909" i="2"/>
  <c r="A909" i="2"/>
  <c r="AO908" i="2"/>
  <c r="AM908" i="2"/>
  <c r="AI908" i="2"/>
  <c r="AD908" i="2"/>
  <c r="F908" i="2"/>
  <c r="A908" i="2"/>
  <c r="AO907" i="2"/>
  <c r="AM907" i="2"/>
  <c r="AI907" i="2"/>
  <c r="AD907" i="2"/>
  <c r="F907" i="2"/>
  <c r="A907" i="2"/>
  <c r="AO906" i="2"/>
  <c r="AM906" i="2"/>
  <c r="AI906" i="2"/>
  <c r="AD906" i="2"/>
  <c r="F906" i="2"/>
  <c r="A906" i="2"/>
  <c r="AO905" i="2"/>
  <c r="AM905" i="2"/>
  <c r="AI905" i="2"/>
  <c r="AD905" i="2"/>
  <c r="F905" i="2"/>
  <c r="A905" i="2"/>
  <c r="AO904" i="2"/>
  <c r="AM904" i="2"/>
  <c r="AI904" i="2"/>
  <c r="AD904" i="2"/>
  <c r="F904" i="2"/>
  <c r="A904" i="2"/>
  <c r="AO903" i="2"/>
  <c r="AM903" i="2"/>
  <c r="AI903" i="2"/>
  <c r="AD903" i="2"/>
  <c r="F903" i="2"/>
  <c r="A903" i="2"/>
  <c r="AO902" i="2"/>
  <c r="AM902" i="2"/>
  <c r="AI902" i="2"/>
  <c r="AD902" i="2"/>
  <c r="F902" i="2"/>
  <c r="A902" i="2"/>
  <c r="AO901" i="2"/>
  <c r="AM901" i="2"/>
  <c r="AI901" i="2"/>
  <c r="AD901" i="2"/>
  <c r="F901" i="2"/>
  <c r="A901" i="2"/>
  <c r="AO900" i="2"/>
  <c r="AM900" i="2"/>
  <c r="AI900" i="2"/>
  <c r="AD900" i="2"/>
  <c r="F900" i="2"/>
  <c r="A900" i="2"/>
  <c r="AO899" i="2"/>
  <c r="AM899" i="2"/>
  <c r="AI899" i="2"/>
  <c r="AD899" i="2"/>
  <c r="F899" i="2"/>
  <c r="A899" i="2"/>
  <c r="AO898" i="2"/>
  <c r="AM898" i="2"/>
  <c r="AI898" i="2"/>
  <c r="AD898" i="2"/>
  <c r="F898" i="2"/>
  <c r="A898" i="2"/>
  <c r="AO897" i="2"/>
  <c r="AM897" i="2"/>
  <c r="AI897" i="2"/>
  <c r="AD897" i="2"/>
  <c r="F897" i="2"/>
  <c r="A897" i="2"/>
  <c r="AO896" i="2"/>
  <c r="AM896" i="2"/>
  <c r="AI896" i="2"/>
  <c r="AD896" i="2"/>
  <c r="F896" i="2"/>
  <c r="A896" i="2"/>
  <c r="AO895" i="2"/>
  <c r="AM895" i="2"/>
  <c r="AI895" i="2"/>
  <c r="AD895" i="2"/>
  <c r="F895" i="2"/>
  <c r="A895" i="2"/>
  <c r="AO894" i="2"/>
  <c r="AM894" i="2"/>
  <c r="AI894" i="2"/>
  <c r="AD894" i="2"/>
  <c r="F894" i="2"/>
  <c r="A894" i="2"/>
  <c r="AO893" i="2"/>
  <c r="AM893" i="2"/>
  <c r="AI893" i="2"/>
  <c r="AD893" i="2"/>
  <c r="F893" i="2"/>
  <c r="A893" i="2"/>
  <c r="AO892" i="2"/>
  <c r="AM892" i="2"/>
  <c r="AI892" i="2"/>
  <c r="AD892" i="2"/>
  <c r="F892" i="2"/>
  <c r="A892" i="2"/>
  <c r="AO891" i="2"/>
  <c r="AM891" i="2"/>
  <c r="AI891" i="2"/>
  <c r="AD891" i="2"/>
  <c r="F891" i="2"/>
  <c r="A891" i="2"/>
  <c r="AO890" i="2"/>
  <c r="AM890" i="2"/>
  <c r="AI890" i="2"/>
  <c r="AD890" i="2"/>
  <c r="F890" i="2"/>
  <c r="A890" i="2"/>
  <c r="AO889" i="2"/>
  <c r="AM889" i="2"/>
  <c r="AI889" i="2"/>
  <c r="AD889" i="2"/>
  <c r="F889" i="2"/>
  <c r="A889" i="2"/>
  <c r="AO888" i="2"/>
  <c r="AM888" i="2"/>
  <c r="AI888" i="2"/>
  <c r="AD888" i="2"/>
  <c r="F888" i="2"/>
  <c r="A888" i="2"/>
  <c r="AO887" i="2"/>
  <c r="AM887" i="2"/>
  <c r="AI887" i="2"/>
  <c r="AD887" i="2"/>
  <c r="F887" i="2"/>
  <c r="A887" i="2"/>
  <c r="AO886" i="2"/>
  <c r="AM886" i="2"/>
  <c r="AI886" i="2"/>
  <c r="AD886" i="2"/>
  <c r="F886" i="2"/>
  <c r="A886" i="2"/>
  <c r="AO885" i="2"/>
  <c r="AM885" i="2"/>
  <c r="AI885" i="2"/>
  <c r="AD885" i="2"/>
  <c r="F885" i="2"/>
  <c r="A885" i="2"/>
  <c r="AO884" i="2"/>
  <c r="AM884" i="2"/>
  <c r="AI884" i="2"/>
  <c r="AD884" i="2"/>
  <c r="F884" i="2"/>
  <c r="A884" i="2"/>
  <c r="AO883" i="2"/>
  <c r="AM883" i="2"/>
  <c r="AI883" i="2"/>
  <c r="AD883" i="2"/>
  <c r="F883" i="2"/>
  <c r="A883" i="2"/>
  <c r="AO882" i="2"/>
  <c r="AM882" i="2"/>
  <c r="AI882" i="2"/>
  <c r="AD882" i="2"/>
  <c r="F882" i="2"/>
  <c r="A882" i="2"/>
  <c r="AO881" i="2"/>
  <c r="AM881" i="2"/>
  <c r="AI881" i="2"/>
  <c r="AD881" i="2"/>
  <c r="F881" i="2"/>
  <c r="A881" i="2"/>
  <c r="AO880" i="2"/>
  <c r="AM880" i="2"/>
  <c r="AI880" i="2"/>
  <c r="AD880" i="2"/>
  <c r="F880" i="2"/>
  <c r="A880" i="2"/>
  <c r="AO879" i="2"/>
  <c r="AM879" i="2"/>
  <c r="AI879" i="2"/>
  <c r="AD879" i="2"/>
  <c r="F879" i="2"/>
  <c r="A879" i="2"/>
  <c r="AO878" i="2"/>
  <c r="AM878" i="2"/>
  <c r="AI878" i="2"/>
  <c r="AD878" i="2"/>
  <c r="F878" i="2"/>
  <c r="A878" i="2"/>
  <c r="AO877" i="2"/>
  <c r="AM877" i="2"/>
  <c r="AI877" i="2"/>
  <c r="AD877" i="2"/>
  <c r="F877" i="2"/>
  <c r="A877" i="2"/>
  <c r="AO876" i="2"/>
  <c r="AM876" i="2"/>
  <c r="AI876" i="2"/>
  <c r="AD876" i="2"/>
  <c r="F876" i="2"/>
  <c r="A876" i="2"/>
  <c r="AO875" i="2"/>
  <c r="AM875" i="2"/>
  <c r="AI875" i="2"/>
  <c r="AD875" i="2"/>
  <c r="F875" i="2"/>
  <c r="A875" i="2"/>
  <c r="AO874" i="2"/>
  <c r="AM874" i="2"/>
  <c r="AI874" i="2"/>
  <c r="AD874" i="2"/>
  <c r="F874" i="2"/>
  <c r="A874" i="2"/>
  <c r="AO873" i="2"/>
  <c r="AM873" i="2"/>
  <c r="AI873" i="2"/>
  <c r="AD873" i="2"/>
  <c r="F873" i="2"/>
  <c r="A873" i="2"/>
  <c r="AO872" i="2"/>
  <c r="AM872" i="2"/>
  <c r="AI872" i="2"/>
  <c r="AD872" i="2"/>
  <c r="F872" i="2"/>
  <c r="A872" i="2"/>
  <c r="AO871" i="2"/>
  <c r="AM871" i="2"/>
  <c r="AI871" i="2"/>
  <c r="AD871" i="2"/>
  <c r="F871" i="2"/>
  <c r="A871" i="2"/>
  <c r="AO870" i="2"/>
  <c r="AM870" i="2"/>
  <c r="AI870" i="2"/>
  <c r="AD870" i="2"/>
  <c r="F870" i="2"/>
  <c r="A870" i="2"/>
  <c r="AO869" i="2"/>
  <c r="AM869" i="2"/>
  <c r="AI869" i="2"/>
  <c r="AD869" i="2"/>
  <c r="F869" i="2"/>
  <c r="A869" i="2"/>
  <c r="AO868" i="2"/>
  <c r="AM868" i="2"/>
  <c r="AI868" i="2"/>
  <c r="AD868" i="2"/>
  <c r="F868" i="2"/>
  <c r="A868" i="2"/>
  <c r="AO867" i="2"/>
  <c r="AM867" i="2"/>
  <c r="AI867" i="2"/>
  <c r="AD867" i="2"/>
  <c r="F867" i="2"/>
  <c r="A867" i="2"/>
  <c r="AO866" i="2"/>
  <c r="AM866" i="2"/>
  <c r="AI866" i="2"/>
  <c r="AD866" i="2"/>
  <c r="F866" i="2"/>
  <c r="A866" i="2"/>
  <c r="AO865" i="2"/>
  <c r="AM865" i="2"/>
  <c r="AI865" i="2"/>
  <c r="AD865" i="2"/>
  <c r="F865" i="2"/>
  <c r="A865" i="2"/>
  <c r="AO864" i="2"/>
  <c r="AM864" i="2"/>
  <c r="AI864" i="2"/>
  <c r="AD864" i="2"/>
  <c r="N864" i="2"/>
  <c r="M864" i="2"/>
  <c r="F864" i="2"/>
  <c r="A864" i="2"/>
  <c r="AO863" i="2"/>
  <c r="AM863" i="2"/>
  <c r="AI863" i="2"/>
  <c r="AD863" i="2"/>
  <c r="F863" i="2"/>
  <c r="A863" i="2"/>
  <c r="AO862" i="2"/>
  <c r="AM862" i="2"/>
  <c r="AI862" i="2"/>
  <c r="AD862" i="2"/>
  <c r="F862" i="2"/>
  <c r="A862" i="2"/>
  <c r="AO861" i="2"/>
  <c r="AM861" i="2"/>
  <c r="AI861" i="2"/>
  <c r="AD861" i="2"/>
  <c r="N861" i="2"/>
  <c r="M861" i="2"/>
  <c r="F861" i="2"/>
  <c r="A861" i="2"/>
  <c r="AO860" i="2"/>
  <c r="AM860" i="2"/>
  <c r="AI860" i="2"/>
  <c r="AD860" i="2"/>
  <c r="F860" i="2"/>
  <c r="A860" i="2"/>
  <c r="AO859" i="2"/>
  <c r="AM859" i="2"/>
  <c r="AI859" i="2"/>
  <c r="AD859" i="2"/>
  <c r="F859" i="2"/>
  <c r="A859" i="2"/>
  <c r="AO858" i="2"/>
  <c r="AM858" i="2"/>
  <c r="AI858" i="2"/>
  <c r="AD858" i="2"/>
  <c r="N858" i="2"/>
  <c r="M858" i="2"/>
  <c r="F858" i="2"/>
  <c r="A858" i="2"/>
  <c r="AO857" i="2"/>
  <c r="AM857" i="2"/>
  <c r="AI857" i="2"/>
  <c r="AD857" i="2"/>
  <c r="F857" i="2"/>
  <c r="A857" i="2"/>
  <c r="AO856" i="2"/>
  <c r="AM856" i="2"/>
  <c r="AI856" i="2"/>
  <c r="AD856" i="2"/>
  <c r="F856" i="2"/>
  <c r="A856" i="2"/>
  <c r="AO855" i="2"/>
  <c r="AM855" i="2"/>
  <c r="AI855" i="2"/>
  <c r="AD855" i="2"/>
  <c r="F855" i="2"/>
  <c r="A855" i="2"/>
  <c r="AO854" i="2"/>
  <c r="AM854" i="2"/>
  <c r="AI854" i="2"/>
  <c r="AD854" i="2"/>
  <c r="F854" i="2"/>
  <c r="A854" i="2"/>
  <c r="AO853" i="2"/>
  <c r="AM853" i="2"/>
  <c r="AI853" i="2"/>
  <c r="AD853" i="2"/>
  <c r="F853" i="2"/>
  <c r="A853" i="2"/>
  <c r="AO852" i="2"/>
  <c r="AM852" i="2"/>
  <c r="AI852" i="2"/>
  <c r="AD852" i="2"/>
  <c r="F852" i="2"/>
  <c r="A852" i="2"/>
  <c r="AO851" i="2"/>
  <c r="AM851" i="2"/>
  <c r="AI851" i="2"/>
  <c r="AD851" i="2"/>
  <c r="F851" i="2"/>
  <c r="A851" i="2"/>
  <c r="AO850" i="2"/>
  <c r="AM850" i="2"/>
  <c r="AI850" i="2"/>
  <c r="AD850" i="2"/>
  <c r="F850" i="2"/>
  <c r="A850" i="2"/>
  <c r="AO849" i="2"/>
  <c r="AM849" i="2"/>
  <c r="AI849" i="2"/>
  <c r="AD849" i="2"/>
  <c r="F849" i="2"/>
  <c r="A849" i="2"/>
  <c r="AO848" i="2"/>
  <c r="AM848" i="2"/>
  <c r="AI848" i="2"/>
  <c r="AD848" i="2"/>
  <c r="F848" i="2"/>
  <c r="A848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AO761" i="2"/>
  <c r="AM761" i="2"/>
  <c r="AI761" i="2"/>
  <c r="AD761" i="2"/>
  <c r="F761" i="2"/>
  <c r="A761" i="2"/>
  <c r="F760" i="2"/>
  <c r="A760" i="2"/>
  <c r="F759" i="2"/>
  <c r="A759" i="2"/>
  <c r="N758" i="2"/>
  <c r="M758" i="2"/>
  <c r="F758" i="2"/>
  <c r="A758" i="2"/>
  <c r="N757" i="2"/>
  <c r="M757" i="2"/>
  <c r="F757" i="2"/>
  <c r="A757" i="2"/>
  <c r="N756" i="2"/>
  <c r="M756" i="2"/>
  <c r="F756" i="2"/>
  <c r="A756" i="2"/>
  <c r="N755" i="2"/>
  <c r="M755" i="2"/>
  <c r="F755" i="2"/>
  <c r="A755" i="2"/>
  <c r="N754" i="2"/>
  <c r="M754" i="2"/>
  <c r="F754" i="2"/>
  <c r="A754" i="2"/>
  <c r="N753" i="2"/>
  <c r="M753" i="2"/>
  <c r="F753" i="2"/>
  <c r="A753" i="2"/>
  <c r="M752" i="2"/>
  <c r="L752" i="2"/>
  <c r="N752" i="2" s="1"/>
  <c r="F752" i="2"/>
  <c r="A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L742" i="2"/>
  <c r="F742" i="2"/>
  <c r="A742" i="2"/>
  <c r="N741" i="2"/>
  <c r="M741" i="2"/>
  <c r="L741" i="2"/>
  <c r="F741" i="2"/>
  <c r="A741" i="2"/>
  <c r="M740" i="2"/>
  <c r="L740" i="2"/>
  <c r="N740" i="2" s="1"/>
  <c r="F740" i="2"/>
  <c r="A740" i="2"/>
  <c r="N739" i="2"/>
  <c r="M739" i="2"/>
  <c r="L739" i="2"/>
  <c r="F739" i="2"/>
  <c r="A739" i="2"/>
  <c r="M738" i="2"/>
  <c r="L738" i="2"/>
  <c r="N738" i="2" s="1"/>
  <c r="F738" i="2"/>
  <c r="A738" i="2"/>
  <c r="M737" i="2"/>
  <c r="L737" i="2"/>
  <c r="N737" i="2" s="1"/>
  <c r="F737" i="2"/>
  <c r="A737" i="2"/>
  <c r="N736" i="2"/>
  <c r="M736" i="2"/>
  <c r="L736" i="2"/>
  <c r="F736" i="2"/>
  <c r="A736" i="2"/>
  <c r="N735" i="2"/>
  <c r="M735" i="2"/>
  <c r="L735" i="2"/>
  <c r="F735" i="2"/>
  <c r="A735" i="2"/>
  <c r="M734" i="2"/>
  <c r="L734" i="2"/>
  <c r="N734" i="2" s="1"/>
  <c r="F734" i="2"/>
  <c r="A734" i="2"/>
  <c r="N733" i="2"/>
  <c r="M733" i="2"/>
  <c r="L733" i="2"/>
  <c r="F733" i="2"/>
  <c r="A733" i="2"/>
  <c r="M732" i="2"/>
  <c r="L732" i="2"/>
  <c r="N732" i="2" s="1"/>
  <c r="F732" i="2"/>
  <c r="A732" i="2"/>
  <c r="M731" i="2"/>
  <c r="L731" i="2"/>
  <c r="N731" i="2" s="1"/>
  <c r="F731" i="2"/>
  <c r="A731" i="2"/>
  <c r="N730" i="2"/>
  <c r="M730" i="2"/>
  <c r="L730" i="2"/>
  <c r="F730" i="2"/>
  <c r="A730" i="2"/>
  <c r="N729" i="2"/>
  <c r="M729" i="2"/>
  <c r="L729" i="2"/>
  <c r="M728" i="2"/>
  <c r="L728" i="2"/>
  <c r="N728" i="2" s="1"/>
  <c r="M727" i="2"/>
  <c r="L727" i="2"/>
  <c r="N727" i="2" s="1"/>
  <c r="N726" i="2"/>
  <c r="M726" i="2"/>
  <c r="L726" i="2"/>
  <c r="F726" i="2"/>
  <c r="A726" i="2"/>
  <c r="F725" i="2"/>
  <c r="A725" i="2"/>
  <c r="N724" i="2"/>
  <c r="M724" i="2"/>
  <c r="N723" i="2"/>
  <c r="M723" i="2"/>
  <c r="F723" i="2"/>
  <c r="A723" i="2"/>
  <c r="N722" i="2"/>
  <c r="M722" i="2"/>
  <c r="F722" i="2"/>
  <c r="N721" i="2"/>
  <c r="M721" i="2"/>
  <c r="F721" i="2"/>
  <c r="N720" i="2"/>
  <c r="M720" i="2"/>
  <c r="F720" i="2"/>
  <c r="N719" i="2"/>
  <c r="M719" i="2"/>
  <c r="F719" i="2"/>
  <c r="N718" i="2"/>
  <c r="M718" i="2"/>
  <c r="F718" i="2"/>
  <c r="N717" i="2"/>
  <c r="M717" i="2"/>
  <c r="F717" i="2"/>
  <c r="N716" i="2"/>
  <c r="M716" i="2"/>
  <c r="N715" i="2"/>
  <c r="M715" i="2"/>
  <c r="N714" i="2"/>
  <c r="M714" i="2"/>
  <c r="F714" i="2"/>
  <c r="A714" i="2"/>
  <c r="F713" i="2"/>
  <c r="A713" i="2"/>
  <c r="F712" i="2"/>
  <c r="A712" i="2"/>
  <c r="N711" i="2"/>
  <c r="M711" i="2"/>
  <c r="F711" i="2"/>
  <c r="A711" i="2"/>
  <c r="N710" i="2"/>
  <c r="M710" i="2"/>
  <c r="N709" i="2"/>
  <c r="M709" i="2"/>
  <c r="N708" i="2"/>
  <c r="M708" i="2"/>
  <c r="F708" i="2"/>
  <c r="A708" i="2"/>
  <c r="F707" i="2"/>
  <c r="A707" i="2"/>
  <c r="N706" i="2"/>
  <c r="M706" i="2"/>
  <c r="F706" i="2"/>
  <c r="A706" i="2"/>
  <c r="N705" i="2"/>
  <c r="M705" i="2"/>
  <c r="F705" i="2"/>
  <c r="A705" i="2"/>
  <c r="N704" i="2"/>
  <c r="M704" i="2"/>
  <c r="F704" i="2"/>
  <c r="A704" i="2"/>
  <c r="N703" i="2"/>
  <c r="M703" i="2"/>
  <c r="F703" i="2"/>
  <c r="A703" i="2"/>
  <c r="N702" i="2"/>
  <c r="M702" i="2"/>
  <c r="F702" i="2"/>
  <c r="A702" i="2"/>
  <c r="N701" i="2"/>
  <c r="M701" i="2"/>
  <c r="F701" i="2"/>
  <c r="A701" i="2"/>
  <c r="N700" i="2"/>
  <c r="M700" i="2"/>
  <c r="F700" i="2"/>
  <c r="A700" i="2"/>
  <c r="N699" i="2"/>
  <c r="M699" i="2"/>
  <c r="F699" i="2"/>
  <c r="A699" i="2"/>
  <c r="N698" i="2"/>
  <c r="M698" i="2"/>
  <c r="F698" i="2"/>
  <c r="A698" i="2"/>
  <c r="N697" i="2"/>
  <c r="M697" i="2"/>
  <c r="F697" i="2"/>
  <c r="A697" i="2"/>
  <c r="N696" i="2"/>
  <c r="M696" i="2"/>
  <c r="F696" i="2"/>
  <c r="A696" i="2"/>
  <c r="N695" i="2"/>
  <c r="M695" i="2"/>
  <c r="F695" i="2"/>
  <c r="A695" i="2"/>
  <c r="N694" i="2"/>
  <c r="M694" i="2"/>
  <c r="F694" i="2"/>
  <c r="N693" i="2"/>
  <c r="M693" i="2"/>
  <c r="F693" i="2"/>
  <c r="N692" i="2"/>
  <c r="M692" i="2"/>
  <c r="F692" i="2"/>
  <c r="N691" i="2"/>
  <c r="M691" i="2"/>
  <c r="F691" i="2"/>
  <c r="A691" i="2"/>
  <c r="N690" i="2"/>
  <c r="M690" i="2"/>
  <c r="F690" i="2"/>
  <c r="A690" i="2"/>
  <c r="N689" i="2"/>
  <c r="M689" i="2"/>
  <c r="N688" i="2"/>
  <c r="M688" i="2"/>
  <c r="F688" i="2"/>
  <c r="A688" i="2"/>
  <c r="F687" i="2"/>
  <c r="A687" i="2"/>
  <c r="F686" i="2"/>
  <c r="A686" i="2"/>
  <c r="N685" i="2"/>
  <c r="M685" i="2"/>
  <c r="F685" i="2"/>
  <c r="A685" i="2"/>
  <c r="N684" i="2"/>
  <c r="M684" i="2"/>
  <c r="F684" i="2"/>
  <c r="A684" i="2"/>
  <c r="N683" i="2"/>
  <c r="M683" i="2"/>
  <c r="F683" i="2"/>
  <c r="A683" i="2"/>
  <c r="N682" i="2"/>
  <c r="M682" i="2"/>
  <c r="F682" i="2"/>
  <c r="A682" i="2"/>
  <c r="N681" i="2"/>
  <c r="M681" i="2"/>
  <c r="F681" i="2"/>
  <c r="A681" i="2"/>
  <c r="N680" i="2"/>
  <c r="M680" i="2"/>
  <c r="F680" i="2"/>
  <c r="A680" i="2"/>
  <c r="N679" i="2"/>
  <c r="M679" i="2"/>
  <c r="F679" i="2"/>
  <c r="A679" i="2"/>
  <c r="N678" i="2"/>
  <c r="M678" i="2"/>
  <c r="F678" i="2"/>
  <c r="A678" i="2"/>
  <c r="N677" i="2"/>
  <c r="M677" i="2"/>
  <c r="F677" i="2"/>
  <c r="A677" i="2"/>
  <c r="N676" i="2"/>
  <c r="M676" i="2"/>
  <c r="F676" i="2"/>
  <c r="A676" i="2"/>
  <c r="N675" i="2"/>
  <c r="M675" i="2"/>
  <c r="F675" i="2"/>
  <c r="A675" i="2"/>
  <c r="N674" i="2"/>
  <c r="M674" i="2"/>
  <c r="F674" i="2"/>
  <c r="A674" i="2"/>
  <c r="N673" i="2"/>
  <c r="M673" i="2"/>
  <c r="F673" i="2"/>
  <c r="A673" i="2"/>
  <c r="N672" i="2"/>
  <c r="M672" i="2"/>
  <c r="F672" i="2"/>
  <c r="A672" i="2"/>
  <c r="N671" i="2"/>
  <c r="M671" i="2"/>
  <c r="F671" i="2"/>
  <c r="A671" i="2"/>
  <c r="N670" i="2"/>
  <c r="M670" i="2"/>
  <c r="F670" i="2"/>
  <c r="A670" i="2"/>
  <c r="N669" i="2"/>
  <c r="M669" i="2"/>
  <c r="F669" i="2"/>
  <c r="A669" i="2"/>
  <c r="N668" i="2"/>
  <c r="M668" i="2"/>
  <c r="F668" i="2"/>
  <c r="A668" i="2"/>
  <c r="N667" i="2"/>
  <c r="M667" i="2"/>
  <c r="F667" i="2"/>
  <c r="A667" i="2"/>
  <c r="N666" i="2"/>
  <c r="M666" i="2"/>
  <c r="F666" i="2"/>
  <c r="A666" i="2"/>
  <c r="N665" i="2"/>
  <c r="M665" i="2"/>
  <c r="F665" i="2"/>
  <c r="A665" i="2"/>
  <c r="N664" i="2"/>
  <c r="M664" i="2"/>
  <c r="F664" i="2"/>
  <c r="A664" i="2"/>
  <c r="N663" i="2"/>
  <c r="M663" i="2"/>
  <c r="F663" i="2"/>
  <c r="A663" i="2"/>
  <c r="N662" i="2"/>
  <c r="M662" i="2"/>
  <c r="F662" i="2"/>
  <c r="A662" i="2"/>
  <c r="N661" i="2"/>
  <c r="M661" i="2"/>
  <c r="F661" i="2"/>
  <c r="A661" i="2"/>
  <c r="N660" i="2"/>
  <c r="M660" i="2"/>
  <c r="F660" i="2"/>
  <c r="A660" i="2"/>
  <c r="N659" i="2"/>
  <c r="M659" i="2"/>
  <c r="F659" i="2"/>
  <c r="A659" i="2"/>
  <c r="N658" i="2"/>
  <c r="M658" i="2"/>
  <c r="F658" i="2"/>
  <c r="A658" i="2"/>
  <c r="N657" i="2"/>
  <c r="M657" i="2"/>
  <c r="F657" i="2"/>
  <c r="A657" i="2"/>
  <c r="N656" i="2"/>
  <c r="M656" i="2"/>
  <c r="F656" i="2"/>
  <c r="A656" i="2"/>
  <c r="N655" i="2"/>
  <c r="M655" i="2"/>
  <c r="F655" i="2"/>
  <c r="A655" i="2"/>
  <c r="N654" i="2"/>
  <c r="M654" i="2"/>
  <c r="F654" i="2"/>
  <c r="A654" i="2"/>
  <c r="N653" i="2"/>
  <c r="M653" i="2"/>
  <c r="F653" i="2"/>
  <c r="A653" i="2"/>
  <c r="N652" i="2"/>
  <c r="M652" i="2"/>
  <c r="F652" i="2"/>
  <c r="A652" i="2"/>
  <c r="N651" i="2"/>
  <c r="M651" i="2"/>
  <c r="F651" i="2"/>
  <c r="A651" i="2"/>
  <c r="N650" i="2"/>
  <c r="M650" i="2"/>
  <c r="F650" i="2"/>
  <c r="A650" i="2"/>
  <c r="N649" i="2"/>
  <c r="M649" i="2"/>
  <c r="F649" i="2"/>
  <c r="A649" i="2"/>
  <c r="N648" i="2"/>
  <c r="M648" i="2"/>
  <c r="F648" i="2"/>
  <c r="A648" i="2"/>
  <c r="N647" i="2"/>
  <c r="M647" i="2"/>
  <c r="F647" i="2"/>
  <c r="A647" i="2"/>
  <c r="N646" i="2"/>
  <c r="M646" i="2"/>
  <c r="F646" i="2"/>
  <c r="A646" i="2"/>
  <c r="N645" i="2"/>
  <c r="M645" i="2"/>
  <c r="F645" i="2"/>
  <c r="A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F639" i="2"/>
  <c r="A639" i="2"/>
  <c r="N638" i="2"/>
  <c r="M638" i="2"/>
  <c r="F638" i="2"/>
  <c r="A638" i="2"/>
  <c r="N637" i="2"/>
  <c r="M637" i="2"/>
  <c r="F637" i="2"/>
  <c r="A637" i="2"/>
  <c r="N636" i="2"/>
  <c r="M636" i="2"/>
  <c r="F636" i="2"/>
  <c r="A636" i="2"/>
  <c r="N635" i="2"/>
  <c r="M635" i="2"/>
  <c r="F635" i="2"/>
  <c r="A635" i="2"/>
  <c r="N634" i="2"/>
  <c r="M634" i="2"/>
  <c r="F634" i="2"/>
  <c r="A634" i="2"/>
  <c r="N633" i="2"/>
  <c r="M633" i="2"/>
  <c r="N632" i="2"/>
  <c r="M632" i="2"/>
  <c r="F632" i="2"/>
  <c r="A632" i="2"/>
  <c r="N631" i="2"/>
  <c r="M631" i="2"/>
  <c r="F631" i="2"/>
  <c r="A631" i="2"/>
  <c r="N630" i="2"/>
  <c r="M630" i="2"/>
  <c r="F630" i="2"/>
  <c r="A630" i="2"/>
  <c r="F629" i="2"/>
  <c r="A629" i="2"/>
  <c r="F628" i="2"/>
  <c r="A628" i="2"/>
  <c r="N627" i="2"/>
  <c r="M627" i="2"/>
  <c r="F627" i="2"/>
  <c r="N626" i="2"/>
  <c r="M626" i="2"/>
  <c r="F626" i="2"/>
  <c r="N625" i="2"/>
  <c r="M625" i="2"/>
  <c r="AR625" i="2" s="1"/>
  <c r="F624" i="2"/>
  <c r="N623" i="2"/>
  <c r="M623" i="2"/>
  <c r="F623" i="2"/>
  <c r="A623" i="2"/>
  <c r="N622" i="2"/>
  <c r="M622" i="2"/>
  <c r="F622" i="2"/>
  <c r="A622" i="2"/>
  <c r="N621" i="2"/>
  <c r="M621" i="2"/>
  <c r="F621" i="2"/>
  <c r="A621" i="2"/>
  <c r="N620" i="2"/>
  <c r="M620" i="2"/>
  <c r="F620" i="2"/>
  <c r="A620" i="2"/>
  <c r="N619" i="2"/>
  <c r="M619" i="2"/>
  <c r="F619" i="2"/>
  <c r="A619" i="2"/>
  <c r="N618" i="2"/>
  <c r="M618" i="2"/>
  <c r="F618" i="2"/>
  <c r="A618" i="2"/>
  <c r="N617" i="2"/>
  <c r="M617" i="2"/>
  <c r="F617" i="2"/>
  <c r="A617" i="2"/>
  <c r="N616" i="2"/>
  <c r="M616" i="2"/>
  <c r="F616" i="2"/>
  <c r="A616" i="2"/>
  <c r="J615" i="2"/>
  <c r="F615" i="2"/>
  <c r="A615" i="2"/>
  <c r="N614" i="2"/>
  <c r="M614" i="2"/>
  <c r="AR614" i="2" s="1"/>
  <c r="F614" i="2"/>
  <c r="A614" i="2"/>
  <c r="N613" i="2"/>
  <c r="M613" i="2"/>
  <c r="N612" i="2"/>
  <c r="M612" i="2"/>
  <c r="F612" i="2"/>
  <c r="A612" i="2"/>
  <c r="N611" i="2"/>
  <c r="M611" i="2"/>
  <c r="F611" i="2"/>
  <c r="A611" i="2"/>
  <c r="N610" i="2"/>
  <c r="M610" i="2"/>
  <c r="N609" i="2"/>
  <c r="M609" i="2"/>
  <c r="N608" i="2"/>
  <c r="M608" i="2"/>
  <c r="N607" i="2"/>
  <c r="M607" i="2"/>
  <c r="F607" i="2"/>
  <c r="A607" i="2"/>
  <c r="F606" i="2"/>
  <c r="A606" i="2"/>
  <c r="N605" i="2"/>
  <c r="M605" i="2"/>
  <c r="F605" i="2"/>
  <c r="A605" i="2"/>
  <c r="N604" i="2"/>
  <c r="M604" i="2"/>
  <c r="F604" i="2"/>
  <c r="A604" i="2"/>
  <c r="N603" i="2"/>
  <c r="M603" i="2"/>
  <c r="F603" i="2"/>
  <c r="A603" i="2"/>
  <c r="N602" i="2"/>
  <c r="M602" i="2"/>
  <c r="F602" i="2"/>
  <c r="A602" i="2"/>
  <c r="N601" i="2"/>
  <c r="M601" i="2"/>
  <c r="F601" i="2"/>
  <c r="A601" i="2"/>
  <c r="N600" i="2"/>
  <c r="M600" i="2"/>
  <c r="F600" i="2"/>
  <c r="A600" i="2"/>
  <c r="N599" i="2"/>
  <c r="M599" i="2"/>
  <c r="F599" i="2"/>
  <c r="A599" i="2"/>
  <c r="N598" i="2"/>
  <c r="M598" i="2"/>
  <c r="F598" i="2"/>
  <c r="A598" i="2"/>
  <c r="N597" i="2"/>
  <c r="M597" i="2"/>
  <c r="F597" i="2"/>
  <c r="A597" i="2"/>
  <c r="N596" i="2"/>
  <c r="M596" i="2"/>
  <c r="F596" i="2"/>
  <c r="A596" i="2"/>
  <c r="N595" i="2"/>
  <c r="M595" i="2"/>
  <c r="F595" i="2"/>
  <c r="A595" i="2"/>
  <c r="N594" i="2"/>
  <c r="M594" i="2"/>
  <c r="F594" i="2"/>
  <c r="A594" i="2"/>
  <c r="N593" i="2"/>
  <c r="M593" i="2"/>
  <c r="F593" i="2"/>
  <c r="A593" i="2"/>
  <c r="N592" i="2"/>
  <c r="M592" i="2"/>
  <c r="F592" i="2"/>
  <c r="A592" i="2"/>
  <c r="N591" i="2"/>
  <c r="M591" i="2"/>
  <c r="F591" i="2"/>
  <c r="A591" i="2"/>
  <c r="N590" i="2"/>
  <c r="M590" i="2"/>
  <c r="F590" i="2"/>
  <c r="A590" i="2"/>
  <c r="N589" i="2"/>
  <c r="M589" i="2"/>
  <c r="F589" i="2"/>
  <c r="A589" i="2"/>
  <c r="N588" i="2"/>
  <c r="M588" i="2"/>
  <c r="F588" i="2"/>
  <c r="A588" i="2"/>
  <c r="N587" i="2"/>
  <c r="M587" i="2"/>
  <c r="F587" i="2"/>
  <c r="A587" i="2"/>
  <c r="N586" i="2"/>
  <c r="M586" i="2"/>
  <c r="F586" i="2"/>
  <c r="A586" i="2"/>
  <c r="N585" i="2"/>
  <c r="M585" i="2"/>
  <c r="F585" i="2"/>
  <c r="A585" i="2"/>
  <c r="N584" i="2"/>
  <c r="M584" i="2"/>
  <c r="F584" i="2"/>
  <c r="A584" i="2"/>
  <c r="N583" i="2"/>
  <c r="M583" i="2"/>
  <c r="F583" i="2"/>
  <c r="A583" i="2"/>
  <c r="N582" i="2"/>
  <c r="M582" i="2"/>
  <c r="F582" i="2"/>
  <c r="A582" i="2"/>
  <c r="N581" i="2"/>
  <c r="M581" i="2"/>
  <c r="F581" i="2"/>
  <c r="A581" i="2"/>
  <c r="N580" i="2"/>
  <c r="M580" i="2"/>
  <c r="F580" i="2"/>
  <c r="A580" i="2"/>
  <c r="N579" i="2"/>
  <c r="M579" i="2"/>
  <c r="F579" i="2"/>
  <c r="A579" i="2"/>
  <c r="N578" i="2"/>
  <c r="M578" i="2"/>
  <c r="F578" i="2"/>
  <c r="A578" i="2"/>
  <c r="N577" i="2"/>
  <c r="M577" i="2"/>
  <c r="F577" i="2"/>
  <c r="A577" i="2"/>
  <c r="N576" i="2"/>
  <c r="M576" i="2"/>
  <c r="F576" i="2"/>
  <c r="A576" i="2"/>
  <c r="N575" i="2"/>
  <c r="M575" i="2"/>
  <c r="F575" i="2"/>
  <c r="A575" i="2"/>
  <c r="N574" i="2"/>
  <c r="M574" i="2"/>
  <c r="F574" i="2"/>
  <c r="A574" i="2"/>
  <c r="N573" i="2"/>
  <c r="M573" i="2"/>
  <c r="F573" i="2"/>
  <c r="A573" i="2"/>
  <c r="N572" i="2"/>
  <c r="M572" i="2"/>
  <c r="F572" i="2"/>
  <c r="A572" i="2"/>
  <c r="N571" i="2"/>
  <c r="M571" i="2"/>
  <c r="F571" i="2"/>
  <c r="A571" i="2"/>
  <c r="N570" i="2"/>
  <c r="M570" i="2"/>
  <c r="F570" i="2"/>
  <c r="A570" i="2"/>
  <c r="N569" i="2"/>
  <c r="M569" i="2"/>
  <c r="F569" i="2"/>
  <c r="A569" i="2"/>
  <c r="N568" i="2"/>
  <c r="M568" i="2"/>
  <c r="F568" i="2"/>
  <c r="A568" i="2"/>
  <c r="N567" i="2"/>
  <c r="M567" i="2"/>
  <c r="F567" i="2"/>
  <c r="A567" i="2"/>
  <c r="N566" i="2"/>
  <c r="M566" i="2"/>
  <c r="F566" i="2"/>
  <c r="A566" i="2"/>
  <c r="N565" i="2"/>
  <c r="M565" i="2"/>
  <c r="F565" i="2"/>
  <c r="A565" i="2"/>
  <c r="N564" i="2"/>
  <c r="M564" i="2"/>
  <c r="F564" i="2"/>
  <c r="A564" i="2"/>
  <c r="N563" i="2"/>
  <c r="M563" i="2"/>
  <c r="F563" i="2"/>
  <c r="A563" i="2"/>
  <c r="N562" i="2"/>
  <c r="M562" i="2"/>
  <c r="F562" i="2"/>
  <c r="A562" i="2"/>
  <c r="N561" i="2"/>
  <c r="M561" i="2"/>
  <c r="F561" i="2"/>
  <c r="A561" i="2"/>
  <c r="N560" i="2"/>
  <c r="M560" i="2"/>
  <c r="F560" i="2"/>
  <c r="A560" i="2"/>
  <c r="N559" i="2"/>
  <c r="M559" i="2"/>
  <c r="F559" i="2"/>
  <c r="A559" i="2"/>
  <c r="N558" i="2"/>
  <c r="M558" i="2"/>
  <c r="F558" i="2"/>
  <c r="A558" i="2"/>
  <c r="N557" i="2"/>
  <c r="M557" i="2"/>
  <c r="F557" i="2"/>
  <c r="A557" i="2"/>
  <c r="N556" i="2"/>
  <c r="M556" i="2"/>
  <c r="F556" i="2"/>
  <c r="A556" i="2"/>
  <c r="N555" i="2"/>
  <c r="M555" i="2"/>
  <c r="F555" i="2"/>
  <c r="A555" i="2"/>
  <c r="N554" i="2"/>
  <c r="M554" i="2"/>
  <c r="F554" i="2"/>
  <c r="A554" i="2"/>
  <c r="N553" i="2"/>
  <c r="M553" i="2"/>
  <c r="F553" i="2"/>
  <c r="A553" i="2"/>
  <c r="N552" i="2"/>
  <c r="M552" i="2"/>
  <c r="F552" i="2"/>
  <c r="A552" i="2"/>
  <c r="N551" i="2"/>
  <c r="M551" i="2"/>
  <c r="F551" i="2"/>
  <c r="A551" i="2"/>
  <c r="N550" i="2"/>
  <c r="M550" i="2"/>
  <c r="F550" i="2"/>
  <c r="A550" i="2"/>
  <c r="N549" i="2"/>
  <c r="M549" i="2"/>
  <c r="F549" i="2"/>
  <c r="A549" i="2"/>
  <c r="N548" i="2"/>
  <c r="M548" i="2"/>
  <c r="F548" i="2"/>
  <c r="A548" i="2"/>
  <c r="N547" i="2"/>
  <c r="M547" i="2"/>
  <c r="F547" i="2"/>
  <c r="A547" i="2"/>
  <c r="N546" i="2"/>
  <c r="M546" i="2"/>
  <c r="F546" i="2"/>
  <c r="A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F536" i="2"/>
  <c r="A536" i="2"/>
  <c r="F535" i="2"/>
  <c r="A535" i="2"/>
  <c r="F534" i="2"/>
  <c r="A534" i="2"/>
  <c r="J533" i="2"/>
  <c r="F533" i="2"/>
  <c r="A533" i="2"/>
  <c r="N532" i="2"/>
  <c r="M532" i="2"/>
  <c r="F532" i="2"/>
  <c r="A532" i="2"/>
  <c r="N531" i="2"/>
  <c r="M531" i="2"/>
  <c r="F531" i="2"/>
  <c r="A531" i="2"/>
  <c r="N530" i="2"/>
  <c r="M530" i="2"/>
  <c r="F530" i="2"/>
  <c r="A530" i="2"/>
  <c r="N529" i="2"/>
  <c r="M529" i="2"/>
  <c r="F529" i="2"/>
  <c r="A529" i="2"/>
  <c r="N528" i="2"/>
  <c r="M528" i="2"/>
  <c r="F528" i="2"/>
  <c r="A528" i="2"/>
  <c r="N527" i="2"/>
  <c r="M527" i="2"/>
  <c r="F527" i="2"/>
  <c r="A527" i="2"/>
  <c r="N526" i="2"/>
  <c r="M526" i="2"/>
  <c r="F526" i="2"/>
  <c r="A526" i="2"/>
  <c r="N525" i="2"/>
  <c r="M525" i="2"/>
  <c r="F525" i="2"/>
  <c r="A525" i="2"/>
  <c r="N524" i="2"/>
  <c r="M524" i="2"/>
  <c r="F524" i="2"/>
  <c r="A524" i="2"/>
  <c r="N523" i="2"/>
  <c r="M523" i="2"/>
  <c r="F523" i="2"/>
  <c r="A523" i="2"/>
  <c r="N522" i="2"/>
  <c r="M522" i="2"/>
  <c r="F522" i="2"/>
  <c r="A522" i="2"/>
  <c r="N521" i="2"/>
  <c r="M521" i="2"/>
  <c r="F521" i="2"/>
  <c r="A521" i="2"/>
  <c r="N520" i="2"/>
  <c r="M520" i="2"/>
  <c r="F520" i="2"/>
  <c r="A520" i="2"/>
  <c r="N519" i="2"/>
  <c r="M519" i="2"/>
  <c r="F519" i="2"/>
  <c r="A519" i="2"/>
  <c r="N518" i="2"/>
  <c r="M518" i="2"/>
  <c r="F518" i="2"/>
  <c r="A518" i="2"/>
  <c r="N517" i="2"/>
  <c r="M517" i="2"/>
  <c r="F517" i="2"/>
  <c r="A517" i="2"/>
  <c r="N516" i="2"/>
  <c r="M516" i="2"/>
  <c r="F516" i="2"/>
  <c r="A516" i="2"/>
  <c r="J515" i="2"/>
  <c r="F515" i="2"/>
  <c r="A515" i="2"/>
  <c r="AR514" i="2"/>
  <c r="N514" i="2"/>
  <c r="M514" i="2"/>
  <c r="F514" i="2"/>
  <c r="A514" i="2"/>
  <c r="AR513" i="2"/>
  <c r="N513" i="2"/>
  <c r="M513" i="2"/>
  <c r="F513" i="2"/>
  <c r="A513" i="2"/>
  <c r="AR512" i="2"/>
  <c r="N512" i="2"/>
  <c r="M512" i="2"/>
  <c r="F512" i="2"/>
  <c r="A512" i="2"/>
  <c r="AR511" i="2"/>
  <c r="N511" i="2"/>
  <c r="M511" i="2"/>
  <c r="F511" i="2"/>
  <c r="A511" i="2"/>
  <c r="AR510" i="2"/>
  <c r="N510" i="2"/>
  <c r="M510" i="2"/>
  <c r="F510" i="2"/>
  <c r="A510" i="2"/>
  <c r="AR509" i="2"/>
  <c r="N509" i="2"/>
  <c r="M509" i="2"/>
  <c r="F509" i="2"/>
  <c r="A509" i="2"/>
  <c r="J508" i="2"/>
  <c r="F508" i="2"/>
  <c r="A508" i="2"/>
  <c r="N507" i="2"/>
  <c r="M507" i="2"/>
  <c r="F507" i="2"/>
  <c r="A507" i="2"/>
  <c r="N506" i="2"/>
  <c r="M506" i="2"/>
  <c r="F506" i="2"/>
  <c r="A506" i="2"/>
  <c r="N505" i="2"/>
  <c r="M505" i="2"/>
  <c r="F505" i="2"/>
  <c r="A505" i="2"/>
  <c r="N504" i="2"/>
  <c r="M504" i="2"/>
  <c r="F504" i="2"/>
  <c r="A504" i="2"/>
  <c r="N503" i="2"/>
  <c r="M503" i="2"/>
  <c r="F503" i="2"/>
  <c r="A503" i="2"/>
  <c r="N502" i="2"/>
  <c r="M502" i="2"/>
  <c r="F502" i="2"/>
  <c r="A502" i="2"/>
  <c r="N501" i="2"/>
  <c r="M501" i="2"/>
  <c r="F501" i="2"/>
  <c r="A501" i="2"/>
  <c r="N500" i="2"/>
  <c r="M500" i="2"/>
  <c r="F500" i="2"/>
  <c r="A500" i="2"/>
  <c r="N499" i="2"/>
  <c r="M499" i="2"/>
  <c r="F499" i="2"/>
  <c r="A499" i="2"/>
  <c r="N498" i="2"/>
  <c r="M498" i="2"/>
  <c r="F498" i="2"/>
  <c r="A498" i="2"/>
  <c r="N497" i="2"/>
  <c r="M497" i="2"/>
  <c r="F497" i="2"/>
  <c r="A497" i="2"/>
  <c r="N496" i="2"/>
  <c r="M496" i="2"/>
  <c r="F496" i="2"/>
  <c r="A496" i="2"/>
  <c r="N495" i="2"/>
  <c r="M495" i="2"/>
  <c r="F495" i="2"/>
  <c r="A495" i="2"/>
  <c r="N494" i="2"/>
  <c r="M494" i="2"/>
  <c r="F494" i="2"/>
  <c r="A494" i="2"/>
  <c r="N493" i="2"/>
  <c r="M493" i="2"/>
  <c r="F493" i="2"/>
  <c r="A493" i="2"/>
  <c r="N492" i="2"/>
  <c r="M492" i="2"/>
  <c r="F492" i="2"/>
  <c r="A492" i="2"/>
  <c r="N491" i="2"/>
  <c r="M491" i="2"/>
  <c r="F491" i="2"/>
  <c r="A491" i="2"/>
  <c r="N490" i="2"/>
  <c r="M490" i="2"/>
  <c r="F490" i="2"/>
  <c r="A490" i="2"/>
  <c r="N489" i="2"/>
  <c r="M489" i="2"/>
  <c r="F489" i="2"/>
  <c r="A489" i="2"/>
  <c r="N488" i="2"/>
  <c r="M488" i="2"/>
  <c r="F488" i="2"/>
  <c r="A488" i="2"/>
  <c r="N487" i="2"/>
  <c r="M487" i="2"/>
  <c r="F487" i="2"/>
  <c r="A487" i="2"/>
  <c r="F486" i="2"/>
  <c r="A486" i="2"/>
  <c r="N485" i="2"/>
  <c r="M485" i="2"/>
  <c r="F485" i="2"/>
  <c r="A485" i="2"/>
  <c r="N484" i="2"/>
  <c r="M484" i="2"/>
  <c r="F484" i="2"/>
  <c r="A484" i="2"/>
  <c r="N483" i="2"/>
  <c r="M483" i="2"/>
  <c r="F483" i="2"/>
  <c r="A483" i="2"/>
  <c r="N482" i="2"/>
  <c r="M482" i="2"/>
  <c r="F482" i="2"/>
  <c r="A482" i="2"/>
  <c r="N481" i="2"/>
  <c r="M481" i="2"/>
  <c r="F481" i="2"/>
  <c r="A481" i="2"/>
  <c r="N480" i="2"/>
  <c r="M480" i="2"/>
  <c r="F480" i="2"/>
  <c r="A480" i="2"/>
  <c r="N479" i="2"/>
  <c r="M479" i="2"/>
  <c r="F479" i="2"/>
  <c r="A479" i="2"/>
  <c r="N478" i="2"/>
  <c r="M478" i="2"/>
  <c r="F478" i="2"/>
  <c r="A478" i="2"/>
  <c r="N477" i="2"/>
  <c r="M477" i="2"/>
  <c r="F477" i="2"/>
  <c r="A477" i="2"/>
  <c r="N476" i="2"/>
  <c r="M476" i="2"/>
  <c r="F476" i="2"/>
  <c r="A476" i="2"/>
  <c r="N475" i="2"/>
  <c r="M475" i="2"/>
  <c r="F475" i="2"/>
  <c r="A475" i="2"/>
  <c r="N474" i="2"/>
  <c r="M474" i="2"/>
  <c r="F474" i="2"/>
  <c r="A474" i="2"/>
  <c r="J473" i="2"/>
  <c r="F473" i="2"/>
  <c r="A473" i="2"/>
  <c r="F472" i="2"/>
  <c r="A472" i="2"/>
  <c r="AR471" i="2"/>
  <c r="N471" i="2"/>
  <c r="M471" i="2"/>
  <c r="F471" i="2"/>
  <c r="A471" i="2"/>
  <c r="AR470" i="2"/>
  <c r="N470" i="2"/>
  <c r="M470" i="2"/>
  <c r="F470" i="2"/>
  <c r="A470" i="2"/>
  <c r="N469" i="2"/>
  <c r="M469" i="2"/>
  <c r="F469" i="2"/>
  <c r="A469" i="2"/>
  <c r="AR468" i="2"/>
  <c r="N468" i="2"/>
  <c r="M468" i="2"/>
  <c r="F468" i="2"/>
  <c r="A468" i="2"/>
  <c r="N467" i="2"/>
  <c r="M467" i="2"/>
  <c r="F467" i="2"/>
  <c r="A467" i="2"/>
  <c r="AR466" i="2"/>
  <c r="N466" i="2"/>
  <c r="M466" i="2"/>
  <c r="F466" i="2"/>
  <c r="A466" i="2"/>
  <c r="AR465" i="2"/>
  <c r="N465" i="2"/>
  <c r="M465" i="2"/>
  <c r="F465" i="2"/>
  <c r="A465" i="2"/>
  <c r="AR464" i="2"/>
  <c r="N464" i="2"/>
  <c r="M464" i="2"/>
  <c r="F464" i="2"/>
  <c r="A464" i="2"/>
  <c r="AR463" i="2"/>
  <c r="N463" i="2"/>
  <c r="M463" i="2"/>
  <c r="F463" i="2"/>
  <c r="A463" i="2"/>
  <c r="N462" i="2"/>
  <c r="M462" i="2"/>
  <c r="F462" i="2"/>
  <c r="A462" i="2"/>
  <c r="AR461" i="2"/>
  <c r="N461" i="2"/>
  <c r="M461" i="2"/>
  <c r="F461" i="2"/>
  <c r="A461" i="2"/>
  <c r="AR460" i="2"/>
  <c r="N460" i="2"/>
  <c r="M460" i="2"/>
  <c r="F460" i="2"/>
  <c r="A460" i="2"/>
  <c r="AR459" i="2"/>
  <c r="N459" i="2"/>
  <c r="M459" i="2"/>
  <c r="F459" i="2"/>
  <c r="A459" i="2"/>
  <c r="AR458" i="2"/>
  <c r="N458" i="2"/>
  <c r="M458" i="2"/>
  <c r="F458" i="2"/>
  <c r="A458" i="2"/>
  <c r="AR457" i="2"/>
  <c r="N457" i="2"/>
  <c r="M457" i="2"/>
  <c r="F457" i="2"/>
  <c r="A457" i="2"/>
  <c r="AR456" i="2"/>
  <c r="N456" i="2"/>
  <c r="M456" i="2"/>
  <c r="F456" i="2"/>
  <c r="A456" i="2"/>
  <c r="AR455" i="2"/>
  <c r="N455" i="2"/>
  <c r="M455" i="2"/>
  <c r="F455" i="2"/>
  <c r="A455" i="2"/>
  <c r="AR454" i="2"/>
  <c r="N454" i="2"/>
  <c r="M454" i="2"/>
  <c r="F454" i="2"/>
  <c r="A454" i="2"/>
  <c r="AR453" i="2"/>
  <c r="N453" i="2"/>
  <c r="M453" i="2"/>
  <c r="F453" i="2"/>
  <c r="A453" i="2"/>
  <c r="AR452" i="2"/>
  <c r="N452" i="2"/>
  <c r="M452" i="2"/>
  <c r="F452" i="2"/>
  <c r="A452" i="2"/>
  <c r="AR451" i="2"/>
  <c r="N451" i="2"/>
  <c r="M451" i="2"/>
  <c r="F451" i="2"/>
  <c r="A451" i="2"/>
  <c r="N450" i="2"/>
  <c r="M450" i="2"/>
  <c r="AR450" i="2" s="1"/>
  <c r="F450" i="2"/>
  <c r="A450" i="2"/>
  <c r="N449" i="2"/>
  <c r="M449" i="2"/>
  <c r="F449" i="2"/>
  <c r="A449" i="2"/>
  <c r="N448" i="2"/>
  <c r="M448" i="2"/>
  <c r="F448" i="2"/>
  <c r="A448" i="2"/>
  <c r="AR447" i="2"/>
  <c r="N447" i="2"/>
  <c r="M447" i="2"/>
  <c r="F447" i="2"/>
  <c r="A447" i="2"/>
  <c r="AR446" i="2"/>
  <c r="N446" i="2"/>
  <c r="M446" i="2"/>
  <c r="F446" i="2"/>
  <c r="A446" i="2"/>
  <c r="AR445" i="2"/>
  <c r="N445" i="2"/>
  <c r="M445" i="2"/>
  <c r="F445" i="2"/>
  <c r="A445" i="2"/>
  <c r="AR444" i="2"/>
  <c r="N444" i="2"/>
  <c r="M444" i="2"/>
  <c r="F444" i="2"/>
  <c r="A444" i="2"/>
  <c r="AR443" i="2"/>
  <c r="N443" i="2"/>
  <c r="M443" i="2"/>
  <c r="F443" i="2"/>
  <c r="A443" i="2"/>
  <c r="AR442" i="2"/>
  <c r="N442" i="2"/>
  <c r="M442" i="2"/>
  <c r="F442" i="2"/>
  <c r="A442" i="2"/>
  <c r="AR441" i="2"/>
  <c r="N441" i="2"/>
  <c r="M441" i="2"/>
  <c r="F441" i="2"/>
  <c r="A441" i="2"/>
  <c r="F440" i="2"/>
  <c r="A440" i="2"/>
  <c r="N439" i="2"/>
  <c r="M439" i="2"/>
  <c r="F439" i="2"/>
  <c r="A439" i="2"/>
  <c r="N438" i="2"/>
  <c r="M438" i="2"/>
  <c r="F438" i="2"/>
  <c r="A438" i="2"/>
  <c r="N437" i="2"/>
  <c r="M437" i="2"/>
  <c r="F437" i="2"/>
  <c r="A437" i="2"/>
  <c r="N436" i="2"/>
  <c r="M436" i="2"/>
  <c r="F436" i="2"/>
  <c r="A436" i="2"/>
  <c r="N435" i="2"/>
  <c r="M435" i="2"/>
  <c r="F435" i="2"/>
  <c r="A435" i="2"/>
  <c r="N434" i="2"/>
  <c r="M434" i="2"/>
  <c r="F434" i="2"/>
  <c r="A434" i="2"/>
  <c r="N433" i="2"/>
  <c r="M433" i="2"/>
  <c r="F433" i="2"/>
  <c r="A433" i="2"/>
  <c r="N432" i="2"/>
  <c r="M432" i="2"/>
  <c r="F432" i="2"/>
  <c r="A432" i="2"/>
  <c r="N431" i="2"/>
  <c r="M431" i="2"/>
  <c r="F431" i="2"/>
  <c r="A431" i="2"/>
  <c r="N430" i="2"/>
  <c r="K430" i="2"/>
  <c r="M430" i="2" s="1"/>
  <c r="N429" i="2"/>
  <c r="K429" i="2"/>
  <c r="M429" i="2" s="1"/>
  <c r="N428" i="2"/>
  <c r="M428" i="2"/>
  <c r="N427" i="2"/>
  <c r="M427" i="2"/>
  <c r="F427" i="2"/>
  <c r="A427" i="2"/>
  <c r="N426" i="2"/>
  <c r="M426" i="2"/>
  <c r="F426" i="2"/>
  <c r="A426" i="2"/>
  <c r="N425" i="2"/>
  <c r="M425" i="2"/>
  <c r="F425" i="2"/>
  <c r="A425" i="2"/>
  <c r="N424" i="2"/>
  <c r="M424" i="2"/>
  <c r="F424" i="2"/>
  <c r="A424" i="2"/>
  <c r="N423" i="2"/>
  <c r="M423" i="2"/>
  <c r="F423" i="2"/>
  <c r="A423" i="2"/>
  <c r="J422" i="2"/>
  <c r="F422" i="2"/>
  <c r="A422" i="2"/>
  <c r="N421" i="2"/>
  <c r="M421" i="2"/>
  <c r="F421" i="2"/>
  <c r="A421" i="2"/>
  <c r="N420" i="2"/>
  <c r="M420" i="2"/>
  <c r="F420" i="2"/>
  <c r="A420" i="2"/>
  <c r="N419" i="2"/>
  <c r="M419" i="2"/>
  <c r="F419" i="2"/>
  <c r="A419" i="2"/>
  <c r="N418" i="2"/>
  <c r="M418" i="2"/>
  <c r="N417" i="2"/>
  <c r="M417" i="2"/>
  <c r="F417" i="2"/>
  <c r="A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F409" i="2"/>
  <c r="A409" i="2"/>
  <c r="N408" i="2"/>
  <c r="M408" i="2"/>
  <c r="F408" i="2"/>
  <c r="A408" i="2"/>
  <c r="N407" i="2"/>
  <c r="M407" i="2"/>
  <c r="F407" i="2"/>
  <c r="A407" i="2"/>
  <c r="N406" i="2"/>
  <c r="M406" i="2"/>
  <c r="F406" i="2"/>
  <c r="A406" i="2"/>
  <c r="N405" i="2"/>
  <c r="M405" i="2"/>
  <c r="F405" i="2"/>
  <c r="A405" i="2"/>
  <c r="N404" i="2"/>
  <c r="M404" i="2"/>
  <c r="F404" i="2"/>
  <c r="A404" i="2"/>
  <c r="N403" i="2"/>
  <c r="M403" i="2"/>
  <c r="F403" i="2"/>
  <c r="A403" i="2"/>
  <c r="N402" i="2"/>
  <c r="M402" i="2"/>
  <c r="F402" i="2"/>
  <c r="A402" i="2"/>
  <c r="N401" i="2"/>
  <c r="M401" i="2"/>
  <c r="F401" i="2"/>
  <c r="A401" i="2"/>
  <c r="N400" i="2"/>
  <c r="M400" i="2"/>
  <c r="F400" i="2"/>
  <c r="A400" i="2"/>
  <c r="N399" i="2"/>
  <c r="M399" i="2"/>
  <c r="N398" i="2"/>
  <c r="M398" i="2"/>
  <c r="F398" i="2"/>
  <c r="A398" i="2"/>
  <c r="N397" i="2"/>
  <c r="M397" i="2"/>
  <c r="F397" i="2"/>
  <c r="A397" i="2"/>
  <c r="N396" i="2"/>
  <c r="M396" i="2"/>
  <c r="F396" i="2"/>
  <c r="A396" i="2"/>
  <c r="N395" i="2"/>
  <c r="M395" i="2"/>
  <c r="F395" i="2"/>
  <c r="A395" i="2"/>
  <c r="N394" i="2"/>
  <c r="M394" i="2"/>
  <c r="F394" i="2"/>
  <c r="A394" i="2"/>
  <c r="N393" i="2"/>
  <c r="M393" i="2"/>
  <c r="F393" i="2"/>
  <c r="A393" i="2"/>
  <c r="N392" i="2"/>
  <c r="M392" i="2"/>
  <c r="N391" i="2"/>
  <c r="M391" i="2"/>
  <c r="F391" i="2"/>
  <c r="A391" i="2"/>
  <c r="N390" i="2"/>
  <c r="M390" i="2"/>
  <c r="F390" i="2"/>
  <c r="A390" i="2"/>
  <c r="N389" i="2"/>
  <c r="M389" i="2"/>
  <c r="F389" i="2"/>
  <c r="N388" i="2"/>
  <c r="M388" i="2"/>
  <c r="F388" i="2"/>
  <c r="N387" i="2"/>
  <c r="M387" i="2"/>
  <c r="F387" i="2"/>
  <c r="A387" i="2"/>
  <c r="N386" i="2"/>
  <c r="M386" i="2"/>
  <c r="F386" i="2"/>
  <c r="A386" i="2"/>
  <c r="N385" i="2"/>
  <c r="M385" i="2"/>
  <c r="F385" i="2"/>
  <c r="A385" i="2"/>
  <c r="N384" i="2"/>
  <c r="M384" i="2"/>
  <c r="F384" i="2"/>
  <c r="A384" i="2"/>
  <c r="N383" i="2"/>
  <c r="M383" i="2"/>
  <c r="F383" i="2"/>
  <c r="A383" i="2"/>
  <c r="N382" i="2"/>
  <c r="M382" i="2"/>
  <c r="F382" i="2"/>
  <c r="A382" i="2"/>
  <c r="M381" i="2"/>
  <c r="L381" i="2"/>
  <c r="N381" i="2" s="1"/>
  <c r="F381" i="2"/>
  <c r="A381" i="2"/>
  <c r="M380" i="2"/>
  <c r="L380" i="2"/>
  <c r="N380" i="2" s="1"/>
  <c r="F380" i="2"/>
  <c r="A380" i="2"/>
  <c r="N379" i="2"/>
  <c r="M379" i="2"/>
  <c r="N378" i="2"/>
  <c r="M378" i="2"/>
  <c r="F378" i="2"/>
  <c r="A378" i="2"/>
  <c r="N377" i="2"/>
  <c r="M377" i="2"/>
  <c r="F377" i="2"/>
  <c r="A377" i="2"/>
  <c r="N376" i="2"/>
  <c r="M376" i="2"/>
  <c r="F376" i="2"/>
  <c r="A376" i="2"/>
  <c r="N375" i="2"/>
  <c r="M375" i="2"/>
  <c r="F375" i="2"/>
  <c r="A375" i="2"/>
  <c r="N374" i="2"/>
  <c r="M374" i="2"/>
  <c r="F374" i="2"/>
  <c r="A374" i="2"/>
  <c r="N373" i="2"/>
  <c r="M373" i="2"/>
  <c r="F373" i="2"/>
  <c r="A373" i="2"/>
  <c r="N372" i="2"/>
  <c r="M372" i="2"/>
  <c r="F372" i="2"/>
  <c r="A372" i="2"/>
  <c r="N371" i="2"/>
  <c r="M371" i="2"/>
  <c r="F371" i="2"/>
  <c r="A371" i="2"/>
  <c r="N370" i="2"/>
  <c r="M370" i="2"/>
  <c r="F370" i="2"/>
  <c r="A370" i="2"/>
  <c r="F369" i="2"/>
  <c r="A369" i="2"/>
  <c r="N368" i="2"/>
  <c r="M368" i="2"/>
  <c r="AR368" i="2" s="1"/>
  <c r="F368" i="2"/>
  <c r="A368" i="2"/>
  <c r="AR367" i="2"/>
  <c r="N367" i="2"/>
  <c r="M367" i="2"/>
  <c r="F367" i="2"/>
  <c r="A367" i="2"/>
  <c r="AR366" i="2"/>
  <c r="N366" i="2"/>
  <c r="M366" i="2"/>
  <c r="F366" i="2"/>
  <c r="A366" i="2"/>
  <c r="AR365" i="2"/>
  <c r="N365" i="2"/>
  <c r="M365" i="2"/>
  <c r="F365" i="2"/>
  <c r="A365" i="2"/>
  <c r="AR364" i="2"/>
  <c r="N364" i="2"/>
  <c r="M364" i="2"/>
  <c r="F364" i="2"/>
  <c r="A364" i="2"/>
  <c r="AR363" i="2"/>
  <c r="N363" i="2"/>
  <c r="M363" i="2"/>
  <c r="F363" i="2"/>
  <c r="A363" i="2"/>
  <c r="N362" i="2"/>
  <c r="M362" i="2"/>
  <c r="N361" i="2"/>
  <c r="M361" i="2"/>
  <c r="AR360" i="2"/>
  <c r="N360" i="2"/>
  <c r="M360" i="2"/>
  <c r="F360" i="2"/>
  <c r="A360" i="2"/>
  <c r="AR359" i="2"/>
  <c r="N359" i="2"/>
  <c r="M359" i="2"/>
  <c r="F359" i="2"/>
  <c r="A359" i="2"/>
  <c r="AR358" i="2"/>
  <c r="N358" i="2"/>
  <c r="M358" i="2"/>
  <c r="F358" i="2"/>
  <c r="A358" i="2"/>
  <c r="J357" i="2"/>
  <c r="F357" i="2"/>
  <c r="A357" i="2"/>
  <c r="F356" i="2"/>
  <c r="A356" i="2"/>
  <c r="N355" i="2"/>
  <c r="M355" i="2"/>
  <c r="F355" i="2"/>
  <c r="A355" i="2"/>
  <c r="N354" i="2"/>
  <c r="M354" i="2"/>
  <c r="F354" i="2"/>
  <c r="A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F343" i="2"/>
  <c r="N342" i="2"/>
  <c r="M342" i="2"/>
  <c r="F342" i="2"/>
  <c r="A342" i="2"/>
  <c r="N341" i="2"/>
  <c r="M341" i="2"/>
  <c r="F341" i="2"/>
  <c r="A341" i="2"/>
  <c r="N340" i="2"/>
  <c r="M340" i="2"/>
  <c r="F340" i="2"/>
  <c r="A340" i="2"/>
  <c r="N339" i="2"/>
  <c r="M339" i="2"/>
  <c r="F339" i="2"/>
  <c r="A339" i="2"/>
  <c r="N338" i="2"/>
  <c r="M338" i="2"/>
  <c r="F338" i="2"/>
  <c r="A338" i="2"/>
  <c r="N337" i="2"/>
  <c r="M337" i="2"/>
  <c r="F337" i="2"/>
  <c r="A337" i="2"/>
  <c r="N336" i="2"/>
  <c r="M336" i="2"/>
  <c r="F336" i="2"/>
  <c r="A336" i="2"/>
  <c r="N335" i="2"/>
  <c r="M335" i="2"/>
  <c r="N334" i="2"/>
  <c r="M334" i="2"/>
  <c r="F334" i="2"/>
  <c r="A334" i="2"/>
  <c r="N333" i="2"/>
  <c r="M333" i="2"/>
  <c r="F333" i="2"/>
  <c r="A333" i="2"/>
  <c r="N332" i="2"/>
  <c r="M332" i="2"/>
  <c r="F332" i="2"/>
  <c r="A332" i="2"/>
  <c r="N331" i="2"/>
  <c r="M331" i="2"/>
  <c r="F331" i="2"/>
  <c r="A331" i="2"/>
  <c r="N330" i="2"/>
  <c r="M330" i="2"/>
  <c r="F330" i="2"/>
  <c r="A330" i="2"/>
  <c r="N329" i="2"/>
  <c r="M329" i="2"/>
  <c r="F329" i="2"/>
  <c r="A329" i="2"/>
  <c r="N328" i="2"/>
  <c r="M328" i="2"/>
  <c r="F328" i="2"/>
  <c r="A328" i="2"/>
  <c r="N327" i="2"/>
  <c r="M327" i="2"/>
  <c r="F327" i="2"/>
  <c r="A327" i="2"/>
  <c r="J326" i="2"/>
  <c r="F326" i="2"/>
  <c r="A326" i="2"/>
  <c r="N325" i="2"/>
  <c r="M325" i="2"/>
  <c r="F325" i="2"/>
  <c r="A325" i="2"/>
  <c r="N324" i="2"/>
  <c r="M324" i="2"/>
  <c r="F324" i="2"/>
  <c r="A324" i="2"/>
  <c r="N323" i="2"/>
  <c r="M323" i="2"/>
  <c r="F323" i="2"/>
  <c r="A323" i="2"/>
  <c r="N322" i="2"/>
  <c r="M322" i="2"/>
  <c r="F322" i="2"/>
  <c r="A322" i="2"/>
  <c r="N321" i="2"/>
  <c r="M321" i="2"/>
  <c r="F321" i="2"/>
  <c r="A321" i="2"/>
  <c r="N320" i="2"/>
  <c r="M320" i="2"/>
  <c r="F320" i="2"/>
  <c r="A320" i="2"/>
  <c r="N319" i="2"/>
  <c r="M319" i="2"/>
  <c r="F319" i="2"/>
  <c r="A319" i="2"/>
  <c r="N318" i="2"/>
  <c r="M318" i="2"/>
  <c r="F318" i="2"/>
  <c r="A318" i="2"/>
  <c r="N317" i="2"/>
  <c r="M317" i="2"/>
  <c r="F317" i="2"/>
  <c r="A317" i="2"/>
  <c r="N316" i="2"/>
  <c r="M316" i="2"/>
  <c r="F316" i="2"/>
  <c r="A316" i="2"/>
  <c r="N315" i="2"/>
  <c r="M315" i="2"/>
  <c r="F315" i="2"/>
  <c r="A315" i="2"/>
  <c r="N314" i="2"/>
  <c r="M314" i="2"/>
  <c r="F314" i="2"/>
  <c r="A314" i="2"/>
  <c r="N313" i="2"/>
  <c r="M313" i="2"/>
  <c r="F313" i="2"/>
  <c r="A313" i="2"/>
  <c r="N312" i="2"/>
  <c r="M312" i="2"/>
  <c r="F312" i="2"/>
  <c r="A312" i="2"/>
  <c r="N311" i="2"/>
  <c r="M311" i="2"/>
  <c r="F311" i="2"/>
  <c r="A311" i="2"/>
  <c r="N310" i="2"/>
  <c r="M310" i="2"/>
  <c r="F310" i="2"/>
  <c r="A310" i="2"/>
  <c r="J309" i="2"/>
  <c r="F309" i="2"/>
  <c r="A309" i="2"/>
  <c r="N308" i="2"/>
  <c r="M308" i="2"/>
  <c r="F308" i="2"/>
  <c r="A308" i="2"/>
  <c r="N307" i="2"/>
  <c r="M307" i="2"/>
  <c r="N306" i="2"/>
  <c r="M306" i="2"/>
  <c r="N305" i="2"/>
  <c r="M305" i="2"/>
  <c r="F305" i="2"/>
  <c r="A305" i="2"/>
  <c r="N304" i="2"/>
  <c r="M304" i="2"/>
  <c r="F304" i="2"/>
  <c r="A304" i="2"/>
  <c r="N303" i="2"/>
  <c r="M303" i="2"/>
  <c r="F303" i="2"/>
  <c r="A303" i="2"/>
  <c r="N302" i="2"/>
  <c r="M302" i="2"/>
  <c r="F302" i="2"/>
  <c r="A302" i="2"/>
  <c r="N301" i="2"/>
  <c r="M301" i="2"/>
  <c r="F301" i="2"/>
  <c r="A301" i="2"/>
  <c r="N300" i="2"/>
  <c r="M300" i="2"/>
  <c r="N299" i="2"/>
  <c r="M299" i="2"/>
  <c r="F299" i="2"/>
  <c r="A299" i="2"/>
  <c r="J298" i="2"/>
  <c r="F298" i="2"/>
  <c r="A298" i="2"/>
  <c r="N297" i="2"/>
  <c r="M297" i="2"/>
  <c r="F297" i="2"/>
  <c r="A297" i="2"/>
  <c r="N296" i="2"/>
  <c r="M296" i="2"/>
  <c r="F296" i="2"/>
  <c r="A296" i="2"/>
  <c r="N295" i="2"/>
  <c r="M295" i="2"/>
  <c r="F295" i="2"/>
  <c r="A295" i="2"/>
  <c r="N294" i="2"/>
  <c r="M294" i="2"/>
  <c r="F294" i="2"/>
  <c r="A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F288" i="2"/>
  <c r="A288" i="2"/>
  <c r="N287" i="2"/>
  <c r="M287" i="2"/>
  <c r="F287" i="2"/>
  <c r="A287" i="2"/>
  <c r="J286" i="2"/>
  <c r="F286" i="2"/>
  <c r="A286" i="2"/>
  <c r="N285" i="2"/>
  <c r="M285" i="2"/>
  <c r="F285" i="2"/>
  <c r="A285" i="2"/>
  <c r="N284" i="2"/>
  <c r="M284" i="2"/>
  <c r="F284" i="2"/>
  <c r="A284" i="2"/>
  <c r="N283" i="2"/>
  <c r="M283" i="2"/>
  <c r="N282" i="2"/>
  <c r="M282" i="2"/>
  <c r="N281" i="2"/>
  <c r="M281" i="2"/>
  <c r="N280" i="2"/>
  <c r="M280" i="2"/>
  <c r="N279" i="2"/>
  <c r="M279" i="2"/>
  <c r="F279" i="2"/>
  <c r="A279" i="2"/>
  <c r="J278" i="2"/>
  <c r="F278" i="2"/>
  <c r="A278" i="2"/>
  <c r="N277" i="2"/>
  <c r="M277" i="2"/>
  <c r="F277" i="2"/>
  <c r="A277" i="2"/>
  <c r="N276" i="2"/>
  <c r="M276" i="2"/>
  <c r="F276" i="2"/>
  <c r="A276" i="2"/>
  <c r="N274" i="2"/>
  <c r="M274" i="2"/>
  <c r="F274" i="2"/>
  <c r="A274" i="2"/>
  <c r="J273" i="2"/>
  <c r="F273" i="2"/>
  <c r="A273" i="2"/>
  <c r="N272" i="2"/>
  <c r="M272" i="2"/>
  <c r="F272" i="2"/>
  <c r="A272" i="2"/>
  <c r="N271" i="2"/>
  <c r="M271" i="2"/>
  <c r="F271" i="2"/>
  <c r="A271" i="2"/>
  <c r="N270" i="2"/>
  <c r="M270" i="2"/>
  <c r="F270" i="2"/>
  <c r="A270" i="2"/>
  <c r="J269" i="2"/>
  <c r="F269" i="2"/>
  <c r="A269" i="2"/>
  <c r="N268" i="2"/>
  <c r="M268" i="2"/>
  <c r="F268" i="2"/>
  <c r="A268" i="2"/>
  <c r="N267" i="2"/>
  <c r="M267" i="2"/>
  <c r="F267" i="2"/>
  <c r="A267" i="2"/>
  <c r="N266" i="2"/>
  <c r="M266" i="2"/>
  <c r="F266" i="2"/>
  <c r="A266" i="2"/>
  <c r="N265" i="2"/>
  <c r="M265" i="2"/>
  <c r="F265" i="2"/>
  <c r="A265" i="2"/>
  <c r="J264" i="2"/>
  <c r="F264" i="2"/>
  <c r="A264" i="2"/>
  <c r="F263" i="2"/>
  <c r="A263" i="2"/>
  <c r="N262" i="2"/>
  <c r="M262" i="2"/>
  <c r="F262" i="2"/>
  <c r="A262" i="2"/>
  <c r="N261" i="2"/>
  <c r="M261" i="2"/>
  <c r="F261" i="2"/>
  <c r="A261" i="2"/>
  <c r="N260" i="2"/>
  <c r="M260" i="2"/>
  <c r="F260" i="2"/>
  <c r="A260" i="2"/>
  <c r="N259" i="2"/>
  <c r="M259" i="2"/>
  <c r="F259" i="2"/>
  <c r="A259" i="2"/>
  <c r="N258" i="2"/>
  <c r="M258" i="2"/>
  <c r="F258" i="2"/>
  <c r="A258" i="2"/>
  <c r="N257" i="2"/>
  <c r="M257" i="2"/>
  <c r="F257" i="2"/>
  <c r="A257" i="2"/>
  <c r="N256" i="2"/>
  <c r="M256" i="2"/>
  <c r="F256" i="2"/>
  <c r="A256" i="2"/>
  <c r="N255" i="2"/>
  <c r="M255" i="2"/>
  <c r="F255" i="2"/>
  <c r="A255" i="2"/>
  <c r="N254" i="2"/>
  <c r="M254" i="2"/>
  <c r="N253" i="2"/>
  <c r="M253" i="2"/>
  <c r="N252" i="2"/>
  <c r="M252" i="2"/>
  <c r="N251" i="2"/>
  <c r="M251" i="2"/>
  <c r="F251" i="2"/>
  <c r="A251" i="2"/>
  <c r="N250" i="2"/>
  <c r="M250" i="2"/>
  <c r="F250" i="2"/>
  <c r="A250" i="2"/>
  <c r="N249" i="2"/>
  <c r="M249" i="2"/>
  <c r="F249" i="2"/>
  <c r="A249" i="2"/>
  <c r="N248" i="2"/>
  <c r="M248" i="2"/>
  <c r="N247" i="2"/>
  <c r="M247" i="2"/>
  <c r="F247" i="2"/>
  <c r="A247" i="2"/>
  <c r="N246" i="2"/>
  <c r="M246" i="2"/>
  <c r="F246" i="2"/>
  <c r="A246" i="2"/>
  <c r="N245" i="2"/>
  <c r="M245" i="2"/>
  <c r="F245" i="2"/>
  <c r="A245" i="2"/>
  <c r="N244" i="2"/>
  <c r="M244" i="2"/>
  <c r="F244" i="2"/>
  <c r="A244" i="2"/>
  <c r="N243" i="2"/>
  <c r="M243" i="2"/>
  <c r="F243" i="2"/>
  <c r="A243" i="2"/>
  <c r="N242" i="2"/>
  <c r="M242" i="2"/>
  <c r="F242" i="2"/>
  <c r="A242" i="2"/>
  <c r="N241" i="2"/>
  <c r="M241" i="2"/>
  <c r="F241" i="2"/>
  <c r="A241" i="2"/>
  <c r="J240" i="2"/>
  <c r="F240" i="2"/>
  <c r="A240" i="2"/>
  <c r="N239" i="2"/>
  <c r="M239" i="2"/>
  <c r="F239" i="2"/>
  <c r="A239" i="2"/>
  <c r="N238" i="2"/>
  <c r="M238" i="2"/>
  <c r="N237" i="2"/>
  <c r="M237" i="2"/>
  <c r="F237" i="2"/>
  <c r="A237" i="2"/>
  <c r="N236" i="2"/>
  <c r="M236" i="2"/>
  <c r="F236" i="2"/>
  <c r="A236" i="2"/>
  <c r="AZ235" i="2"/>
  <c r="N235" i="2"/>
  <c r="M235" i="2"/>
  <c r="F235" i="2"/>
  <c r="A235" i="2"/>
  <c r="N234" i="2"/>
  <c r="M234" i="2"/>
  <c r="N233" i="2"/>
  <c r="M233" i="2"/>
  <c r="AZ232" i="2"/>
  <c r="AX232" i="2"/>
  <c r="N232" i="2"/>
  <c r="M232" i="2"/>
  <c r="F232" i="2"/>
  <c r="A232" i="2"/>
  <c r="J231" i="2"/>
  <c r="F231" i="2"/>
  <c r="A231" i="2"/>
  <c r="AZ230" i="2"/>
  <c r="AW230" i="2"/>
  <c r="AX235" i="2" s="1"/>
  <c r="AR230" i="2"/>
  <c r="N230" i="2"/>
  <c r="M230" i="2"/>
  <c r="F230" i="2"/>
  <c r="A230" i="2"/>
  <c r="AR229" i="2"/>
  <c r="N229" i="2"/>
  <c r="M229" i="2"/>
  <c r="F229" i="2"/>
  <c r="A229" i="2"/>
  <c r="N228" i="2"/>
  <c r="M228" i="2"/>
  <c r="N227" i="2"/>
  <c r="M227" i="2"/>
  <c r="AR226" i="2"/>
  <c r="N226" i="2"/>
  <c r="M226" i="2"/>
  <c r="F226" i="2"/>
  <c r="A226" i="2"/>
  <c r="AZ225" i="2"/>
  <c r="AX225" i="2"/>
  <c r="N225" i="2"/>
  <c r="M225" i="2"/>
  <c r="AR224" i="2"/>
  <c r="N224" i="2"/>
  <c r="M224" i="2"/>
  <c r="F224" i="2"/>
  <c r="A224" i="2"/>
  <c r="AR223" i="2"/>
  <c r="N223" i="2"/>
  <c r="M223" i="2"/>
  <c r="F223" i="2"/>
  <c r="A223" i="2"/>
  <c r="AR222" i="2"/>
  <c r="N222" i="2"/>
  <c r="M222" i="2"/>
  <c r="F222" i="2"/>
  <c r="A222" i="2"/>
  <c r="AR221" i="2"/>
  <c r="N221" i="2"/>
  <c r="M221" i="2"/>
  <c r="F221" i="2"/>
  <c r="A221" i="2"/>
  <c r="AR220" i="2"/>
  <c r="N220" i="2"/>
  <c r="M220" i="2"/>
  <c r="F220" i="2"/>
  <c r="A220" i="2"/>
  <c r="AZ219" i="2"/>
  <c r="AR219" i="2"/>
  <c r="N219" i="2"/>
  <c r="M219" i="2"/>
  <c r="F219" i="2"/>
  <c r="A219" i="2"/>
  <c r="AZ218" i="2"/>
  <c r="AW218" i="2"/>
  <c r="AX219" i="2" s="1"/>
  <c r="AR218" i="2"/>
  <c r="N218" i="2"/>
  <c r="M218" i="2"/>
  <c r="F218" i="2"/>
  <c r="A218" i="2"/>
  <c r="AR217" i="2"/>
  <c r="N217" i="2"/>
  <c r="M217" i="2"/>
  <c r="F217" i="2"/>
  <c r="A217" i="2"/>
  <c r="AZ216" i="2"/>
  <c r="AR216" i="2"/>
  <c r="N216" i="2"/>
  <c r="M216" i="2"/>
  <c r="F216" i="2"/>
  <c r="A216" i="2"/>
  <c r="AR215" i="2"/>
  <c r="N215" i="2"/>
  <c r="M215" i="2"/>
  <c r="F215" i="2"/>
  <c r="A215" i="2"/>
  <c r="AR214" i="2"/>
  <c r="N214" i="2"/>
  <c r="M214" i="2"/>
  <c r="F214" i="2"/>
  <c r="A214" i="2"/>
  <c r="AZ213" i="2"/>
  <c r="AW213" i="2"/>
  <c r="AX216" i="2" s="1"/>
  <c r="AV212" i="2"/>
  <c r="AX206" i="2" s="1"/>
  <c r="AW212" i="2" s="1"/>
  <c r="AY212" i="2" s="1"/>
  <c r="AR212" i="2"/>
  <c r="N212" i="2"/>
  <c r="M212" i="2"/>
  <c r="F212" i="2"/>
  <c r="A212" i="2"/>
  <c r="AY211" i="2"/>
  <c r="AR211" i="2"/>
  <c r="N211" i="2"/>
  <c r="M211" i="2"/>
  <c r="F211" i="2"/>
  <c r="A211" i="2"/>
  <c r="AR210" i="2"/>
  <c r="N210" i="2"/>
  <c r="M210" i="2"/>
  <c r="F210" i="2"/>
  <c r="A210" i="2"/>
  <c r="N209" i="2"/>
  <c r="M209" i="2"/>
  <c r="AR208" i="2"/>
  <c r="N208" i="2"/>
  <c r="M208" i="2"/>
  <c r="F208" i="2"/>
  <c r="A208" i="2"/>
  <c r="AR207" i="2"/>
  <c r="N207" i="2"/>
  <c r="M207" i="2"/>
  <c r="F207" i="2"/>
  <c r="A207" i="2"/>
  <c r="AR206" i="2"/>
  <c r="N206" i="2"/>
  <c r="M206" i="2"/>
  <c r="F206" i="2"/>
  <c r="A206" i="2"/>
  <c r="N205" i="2"/>
  <c r="M205" i="2"/>
  <c r="N204" i="2"/>
  <c r="M204" i="2"/>
  <c r="F204" i="2"/>
  <c r="A204" i="2"/>
  <c r="N203" i="2"/>
  <c r="M203" i="2"/>
  <c r="F203" i="2"/>
  <c r="A203" i="2"/>
  <c r="N202" i="2"/>
  <c r="M202" i="2"/>
  <c r="AR201" i="2"/>
  <c r="N201" i="2"/>
  <c r="M201" i="2"/>
  <c r="F201" i="2"/>
  <c r="A201" i="2"/>
  <c r="AR200" i="2"/>
  <c r="N200" i="2"/>
  <c r="M200" i="2"/>
  <c r="F200" i="2"/>
  <c r="A200" i="2"/>
  <c r="AR199" i="2"/>
  <c r="N199" i="2"/>
  <c r="M199" i="2"/>
  <c r="F199" i="2"/>
  <c r="A199" i="2"/>
  <c r="AR198" i="2"/>
  <c r="N198" i="2"/>
  <c r="M198" i="2"/>
  <c r="F198" i="2"/>
  <c r="A198" i="2"/>
  <c r="J197" i="2"/>
  <c r="F197" i="2"/>
  <c r="A197" i="2"/>
  <c r="F196" i="2"/>
  <c r="A196" i="2"/>
  <c r="N195" i="2"/>
  <c r="M195" i="2"/>
  <c r="F195" i="2"/>
  <c r="A195" i="2"/>
  <c r="N194" i="2"/>
  <c r="M194" i="2"/>
  <c r="F194" i="2"/>
  <c r="A194" i="2"/>
  <c r="N193" i="2"/>
  <c r="M193" i="2"/>
  <c r="F193" i="2"/>
  <c r="A193" i="2"/>
  <c r="N192" i="2"/>
  <c r="M192" i="2"/>
  <c r="F192" i="2"/>
  <c r="A192" i="2"/>
  <c r="N191" i="2"/>
  <c r="M191" i="2"/>
  <c r="F191" i="2"/>
  <c r="A191" i="2"/>
  <c r="N190" i="2"/>
  <c r="M190" i="2"/>
  <c r="F190" i="2"/>
  <c r="A190" i="2"/>
  <c r="J189" i="2"/>
  <c r="F189" i="2"/>
  <c r="A189" i="2"/>
  <c r="N188" i="2"/>
  <c r="M188" i="2"/>
  <c r="F188" i="2"/>
  <c r="A188" i="2"/>
  <c r="N187" i="2"/>
  <c r="M187" i="2"/>
  <c r="F187" i="2"/>
  <c r="A187" i="2"/>
  <c r="N186" i="2"/>
  <c r="M186" i="2"/>
  <c r="F186" i="2"/>
  <c r="A186" i="2"/>
  <c r="N185" i="2"/>
  <c r="M185" i="2"/>
  <c r="F185" i="2"/>
  <c r="A185" i="2"/>
  <c r="N184" i="2"/>
  <c r="M184" i="2"/>
  <c r="F184" i="2"/>
  <c r="A184" i="2"/>
  <c r="N183" i="2"/>
  <c r="M183" i="2"/>
  <c r="F183" i="2"/>
  <c r="A183" i="2"/>
  <c r="N182" i="2"/>
  <c r="M182" i="2"/>
  <c r="F182" i="2"/>
  <c r="A182" i="2"/>
  <c r="J181" i="2"/>
  <c r="F181" i="2"/>
  <c r="A181" i="2"/>
  <c r="N180" i="2"/>
  <c r="M180" i="2"/>
  <c r="F180" i="2"/>
  <c r="A180" i="2"/>
  <c r="N179" i="2"/>
  <c r="M179" i="2"/>
  <c r="F179" i="2"/>
  <c r="A179" i="2"/>
  <c r="N178" i="2"/>
  <c r="M178" i="2"/>
  <c r="F178" i="2"/>
  <c r="A178" i="2"/>
  <c r="N177" i="2"/>
  <c r="M177" i="2"/>
  <c r="F177" i="2"/>
  <c r="A177" i="2"/>
  <c r="N176" i="2"/>
  <c r="M176" i="2"/>
  <c r="F176" i="2"/>
  <c r="A176" i="2"/>
  <c r="N175" i="2"/>
  <c r="M175" i="2"/>
  <c r="F175" i="2"/>
  <c r="A175" i="2"/>
  <c r="N174" i="2"/>
  <c r="M174" i="2"/>
  <c r="F174" i="2"/>
  <c r="A174" i="2"/>
  <c r="N173" i="2"/>
  <c r="M173" i="2"/>
  <c r="F173" i="2"/>
  <c r="A173" i="2"/>
  <c r="N172" i="2"/>
  <c r="M172" i="2"/>
  <c r="F172" i="2"/>
  <c r="A172" i="2"/>
  <c r="N171" i="2"/>
  <c r="M171" i="2"/>
  <c r="F171" i="2"/>
  <c r="A171" i="2"/>
  <c r="N170" i="2"/>
  <c r="M170" i="2"/>
  <c r="F170" i="2"/>
  <c r="A170" i="2"/>
  <c r="N169" i="2"/>
  <c r="M169" i="2"/>
  <c r="F169" i="2"/>
  <c r="A169" i="2"/>
  <c r="J168" i="2"/>
  <c r="F168" i="2"/>
  <c r="A168" i="2"/>
  <c r="N167" i="2"/>
  <c r="M167" i="2"/>
  <c r="F167" i="2"/>
  <c r="A167" i="2"/>
  <c r="N166" i="2"/>
  <c r="M166" i="2"/>
  <c r="F166" i="2"/>
  <c r="A166" i="2"/>
  <c r="N165" i="2"/>
  <c r="M165" i="2"/>
  <c r="F165" i="2"/>
  <c r="A165" i="2"/>
  <c r="N164" i="2"/>
  <c r="M164" i="2"/>
  <c r="F164" i="2"/>
  <c r="A164" i="2"/>
  <c r="N163" i="2"/>
  <c r="M163" i="2"/>
  <c r="F163" i="2"/>
  <c r="A163" i="2"/>
  <c r="J162" i="2"/>
  <c r="F162" i="2"/>
  <c r="A162" i="2"/>
  <c r="N161" i="2"/>
  <c r="M161" i="2"/>
  <c r="F161" i="2"/>
  <c r="A161" i="2"/>
  <c r="N160" i="2"/>
  <c r="M160" i="2"/>
  <c r="F160" i="2"/>
  <c r="A160" i="2"/>
  <c r="N159" i="2"/>
  <c r="M159" i="2"/>
  <c r="F159" i="2"/>
  <c r="A159" i="2"/>
  <c r="N158" i="2"/>
  <c r="M158" i="2"/>
  <c r="F158" i="2"/>
  <c r="A158" i="2"/>
  <c r="N157" i="2"/>
  <c r="M157" i="2"/>
  <c r="F157" i="2"/>
  <c r="A157" i="2"/>
  <c r="N156" i="2"/>
  <c r="M156" i="2"/>
  <c r="F156" i="2"/>
  <c r="A156" i="2"/>
  <c r="N155" i="2"/>
  <c r="M155" i="2"/>
  <c r="F155" i="2"/>
  <c r="A155" i="2"/>
  <c r="N154" i="2"/>
  <c r="M154" i="2"/>
  <c r="F154" i="2"/>
  <c r="A154" i="2"/>
  <c r="N153" i="2"/>
  <c r="M153" i="2"/>
  <c r="F153" i="2"/>
  <c r="A153" i="2"/>
  <c r="J152" i="2"/>
  <c r="F152" i="2"/>
  <c r="A152" i="2"/>
  <c r="N151" i="2"/>
  <c r="M151" i="2"/>
  <c r="F151" i="2"/>
  <c r="A151" i="2"/>
  <c r="N150" i="2"/>
  <c r="M150" i="2"/>
  <c r="F150" i="2"/>
  <c r="A150" i="2"/>
  <c r="N149" i="2"/>
  <c r="M149" i="2"/>
  <c r="F149" i="2"/>
  <c r="A149" i="2"/>
  <c r="N148" i="2"/>
  <c r="M148" i="2"/>
  <c r="F148" i="2"/>
  <c r="A148" i="2"/>
  <c r="N147" i="2"/>
  <c r="M147" i="2"/>
  <c r="F147" i="2"/>
  <c r="A147" i="2"/>
  <c r="N146" i="2"/>
  <c r="M146" i="2"/>
  <c r="F146" i="2"/>
  <c r="A146" i="2"/>
  <c r="N145" i="2"/>
  <c r="M145" i="2"/>
  <c r="F145" i="2"/>
  <c r="A145" i="2"/>
  <c r="N144" i="2"/>
  <c r="M144" i="2"/>
  <c r="F144" i="2"/>
  <c r="A144" i="2"/>
  <c r="N143" i="2"/>
  <c r="M143" i="2"/>
  <c r="F143" i="2"/>
  <c r="A143" i="2"/>
  <c r="N142" i="2"/>
  <c r="M142" i="2"/>
  <c r="F142" i="2"/>
  <c r="A142" i="2"/>
  <c r="N141" i="2"/>
  <c r="M141" i="2"/>
  <c r="F141" i="2"/>
  <c r="A141" i="2"/>
  <c r="N140" i="2"/>
  <c r="M140" i="2"/>
  <c r="F140" i="2"/>
  <c r="A140" i="2"/>
  <c r="N139" i="2"/>
  <c r="M139" i="2"/>
  <c r="F139" i="2"/>
  <c r="A139" i="2"/>
  <c r="N138" i="2"/>
  <c r="M138" i="2"/>
  <c r="F138" i="2"/>
  <c r="A138" i="2"/>
  <c r="J137" i="2"/>
  <c r="F137" i="2"/>
  <c r="A137" i="2"/>
  <c r="N136" i="2"/>
  <c r="M136" i="2"/>
  <c r="F136" i="2"/>
  <c r="A136" i="2"/>
  <c r="N135" i="2"/>
  <c r="M135" i="2"/>
  <c r="F135" i="2"/>
  <c r="A135" i="2"/>
  <c r="N134" i="2"/>
  <c r="M134" i="2"/>
  <c r="F134" i="2"/>
  <c r="A134" i="2"/>
  <c r="N133" i="2"/>
  <c r="M133" i="2"/>
  <c r="F133" i="2"/>
  <c r="A133" i="2"/>
  <c r="N132" i="2"/>
  <c r="M132" i="2"/>
  <c r="F132" i="2"/>
  <c r="A132" i="2"/>
  <c r="J131" i="2"/>
  <c r="F131" i="2"/>
  <c r="A131" i="2"/>
  <c r="N130" i="2"/>
  <c r="M130" i="2"/>
  <c r="F130" i="2"/>
  <c r="A130" i="2"/>
  <c r="N129" i="2"/>
  <c r="M129" i="2"/>
  <c r="F129" i="2"/>
  <c r="A129" i="2"/>
  <c r="N128" i="2"/>
  <c r="M128" i="2"/>
  <c r="F128" i="2"/>
  <c r="A128" i="2"/>
  <c r="N127" i="2"/>
  <c r="M127" i="2"/>
  <c r="F127" i="2"/>
  <c r="A127" i="2"/>
  <c r="N126" i="2"/>
  <c r="M126" i="2"/>
  <c r="F126" i="2"/>
  <c r="A126" i="2"/>
  <c r="N125" i="2"/>
  <c r="M125" i="2"/>
  <c r="F125" i="2"/>
  <c r="A125" i="2"/>
  <c r="N124" i="2"/>
  <c r="M124" i="2"/>
  <c r="F124" i="2"/>
  <c r="A124" i="2"/>
  <c r="N123" i="2"/>
  <c r="M123" i="2"/>
  <c r="F123" i="2"/>
  <c r="A123" i="2"/>
  <c r="N122" i="2"/>
  <c r="M122" i="2"/>
  <c r="F122" i="2"/>
  <c r="A122" i="2"/>
  <c r="J121" i="2"/>
  <c r="F121" i="2"/>
  <c r="A121" i="2"/>
  <c r="N120" i="2"/>
  <c r="M120" i="2"/>
  <c r="F120" i="2"/>
  <c r="A120" i="2"/>
  <c r="N119" i="2"/>
  <c r="M119" i="2"/>
  <c r="F119" i="2"/>
  <c r="A119" i="2"/>
  <c r="N118" i="2"/>
  <c r="M118" i="2"/>
  <c r="F118" i="2"/>
  <c r="A118" i="2"/>
  <c r="N117" i="2"/>
  <c r="M117" i="2"/>
  <c r="F117" i="2"/>
  <c r="A117" i="2"/>
  <c r="N116" i="2"/>
  <c r="M116" i="2"/>
  <c r="F116" i="2"/>
  <c r="A116" i="2"/>
  <c r="N115" i="2"/>
  <c r="M115" i="2"/>
  <c r="F115" i="2"/>
  <c r="A115" i="2"/>
  <c r="N114" i="2"/>
  <c r="M114" i="2"/>
  <c r="F114" i="2"/>
  <c r="A114" i="2"/>
  <c r="N113" i="2"/>
  <c r="M113" i="2"/>
  <c r="F113" i="2"/>
  <c r="A113" i="2"/>
  <c r="N112" i="2"/>
  <c r="M112" i="2"/>
  <c r="F112" i="2"/>
  <c r="A112" i="2"/>
  <c r="J111" i="2"/>
  <c r="F111" i="2"/>
  <c r="A111" i="2"/>
  <c r="N110" i="2"/>
  <c r="M110" i="2"/>
  <c r="F110" i="2"/>
  <c r="A110" i="2"/>
  <c r="N109" i="2"/>
  <c r="M109" i="2"/>
  <c r="F109" i="2"/>
  <c r="A109" i="2"/>
  <c r="N108" i="2"/>
  <c r="M108" i="2"/>
  <c r="F108" i="2"/>
  <c r="A108" i="2"/>
  <c r="N107" i="2"/>
  <c r="M107" i="2"/>
  <c r="F107" i="2"/>
  <c r="A107" i="2"/>
  <c r="N106" i="2"/>
  <c r="M106" i="2"/>
  <c r="F106" i="2"/>
  <c r="A106" i="2"/>
  <c r="N105" i="2"/>
  <c r="M105" i="2"/>
  <c r="F105" i="2"/>
  <c r="A105" i="2"/>
  <c r="N104" i="2"/>
  <c r="M104" i="2"/>
  <c r="F104" i="2"/>
  <c r="A104" i="2"/>
  <c r="N103" i="2"/>
  <c r="M103" i="2"/>
  <c r="F103" i="2"/>
  <c r="A103" i="2"/>
  <c r="N102" i="2"/>
  <c r="M102" i="2"/>
  <c r="F102" i="2"/>
  <c r="A102" i="2"/>
  <c r="N101" i="2"/>
  <c r="M101" i="2"/>
  <c r="F101" i="2"/>
  <c r="A101" i="2"/>
  <c r="N100" i="2"/>
  <c r="M100" i="2"/>
  <c r="F100" i="2"/>
  <c r="A100" i="2"/>
  <c r="N99" i="2"/>
  <c r="M99" i="2"/>
  <c r="F99" i="2"/>
  <c r="A99" i="2"/>
  <c r="N98" i="2"/>
  <c r="M98" i="2"/>
  <c r="F98" i="2"/>
  <c r="A98" i="2"/>
  <c r="N97" i="2"/>
  <c r="M97" i="2"/>
  <c r="F97" i="2"/>
  <c r="A97" i="2"/>
  <c r="N96" i="2"/>
  <c r="M96" i="2"/>
  <c r="F96" i="2"/>
  <c r="A96" i="2"/>
  <c r="N95" i="2"/>
  <c r="M95" i="2"/>
  <c r="F95" i="2"/>
  <c r="A95" i="2"/>
  <c r="N94" i="2"/>
  <c r="M94" i="2"/>
  <c r="F94" i="2"/>
  <c r="A94" i="2"/>
  <c r="J93" i="2"/>
  <c r="F93" i="2"/>
  <c r="A93" i="2"/>
  <c r="N92" i="2"/>
  <c r="M92" i="2"/>
  <c r="F92" i="2"/>
  <c r="A92" i="2"/>
  <c r="N91" i="2"/>
  <c r="M91" i="2"/>
  <c r="F91" i="2"/>
  <c r="A91" i="2"/>
  <c r="N90" i="2"/>
  <c r="M90" i="2"/>
  <c r="F90" i="2"/>
  <c r="A90" i="2"/>
  <c r="N89" i="2"/>
  <c r="M89" i="2"/>
  <c r="F89" i="2"/>
  <c r="A89" i="2"/>
  <c r="N88" i="2"/>
  <c r="M88" i="2"/>
  <c r="F88" i="2"/>
  <c r="A88" i="2"/>
  <c r="N87" i="2"/>
  <c r="M87" i="2"/>
  <c r="F87" i="2"/>
  <c r="A87" i="2"/>
  <c r="N86" i="2"/>
  <c r="M86" i="2"/>
  <c r="F86" i="2"/>
  <c r="A86" i="2"/>
  <c r="N85" i="2"/>
  <c r="M85" i="2"/>
  <c r="F85" i="2"/>
  <c r="A85" i="2"/>
  <c r="N84" i="2"/>
  <c r="M84" i="2"/>
  <c r="F84" i="2"/>
  <c r="A84" i="2"/>
  <c r="N83" i="2"/>
  <c r="M83" i="2"/>
  <c r="F83" i="2"/>
  <c r="A83" i="2"/>
  <c r="N82" i="2"/>
  <c r="M82" i="2"/>
  <c r="F82" i="2"/>
  <c r="A82" i="2"/>
  <c r="N81" i="2"/>
  <c r="M81" i="2"/>
  <c r="F81" i="2"/>
  <c r="A81" i="2"/>
  <c r="N80" i="2"/>
  <c r="M80" i="2"/>
  <c r="F80" i="2"/>
  <c r="A80" i="2"/>
  <c r="N79" i="2"/>
  <c r="M79" i="2"/>
  <c r="F79" i="2"/>
  <c r="A79" i="2"/>
  <c r="N78" i="2"/>
  <c r="M78" i="2"/>
  <c r="F78" i="2"/>
  <c r="A78" i="2"/>
  <c r="N77" i="2"/>
  <c r="M77" i="2"/>
  <c r="F77" i="2"/>
  <c r="A77" i="2"/>
  <c r="N76" i="2"/>
  <c r="M76" i="2"/>
  <c r="F76" i="2"/>
  <c r="A76" i="2"/>
  <c r="J75" i="2"/>
  <c r="F75" i="2"/>
  <c r="A75" i="2"/>
  <c r="N74" i="2"/>
  <c r="M74" i="2"/>
  <c r="F74" i="2"/>
  <c r="A74" i="2"/>
  <c r="N73" i="2"/>
  <c r="M73" i="2"/>
  <c r="F73" i="2"/>
  <c r="A73" i="2"/>
  <c r="N72" i="2"/>
  <c r="M72" i="2"/>
  <c r="F72" i="2"/>
  <c r="A72" i="2"/>
  <c r="N71" i="2"/>
  <c r="M71" i="2"/>
  <c r="F71" i="2"/>
  <c r="A71" i="2"/>
  <c r="N70" i="2"/>
  <c r="M70" i="2"/>
  <c r="F70" i="2"/>
  <c r="A70" i="2"/>
  <c r="N69" i="2"/>
  <c r="M69" i="2"/>
  <c r="F69" i="2"/>
  <c r="A69" i="2"/>
  <c r="N68" i="2"/>
  <c r="M68" i="2"/>
  <c r="F68" i="2"/>
  <c r="A68" i="2"/>
  <c r="N67" i="2"/>
  <c r="M67" i="2"/>
  <c r="F67" i="2"/>
  <c r="A67" i="2"/>
  <c r="N66" i="2"/>
  <c r="M66" i="2"/>
  <c r="F66" i="2"/>
  <c r="A66" i="2"/>
  <c r="N65" i="2"/>
  <c r="M65" i="2"/>
  <c r="F65" i="2"/>
  <c r="A65" i="2"/>
  <c r="N64" i="2"/>
  <c r="M64" i="2"/>
  <c r="F64" i="2"/>
  <c r="A64" i="2"/>
  <c r="N63" i="2"/>
  <c r="M63" i="2"/>
  <c r="F63" i="2"/>
  <c r="A63" i="2"/>
  <c r="N62" i="2"/>
  <c r="M62" i="2"/>
  <c r="F62" i="2"/>
  <c r="A62" i="2"/>
  <c r="N61" i="2"/>
  <c r="M61" i="2"/>
  <c r="F61" i="2"/>
  <c r="A61" i="2"/>
  <c r="N60" i="2"/>
  <c r="M60" i="2"/>
  <c r="F60" i="2"/>
  <c r="A60" i="2"/>
  <c r="J59" i="2"/>
  <c r="F59" i="2"/>
  <c r="A59" i="2"/>
  <c r="N58" i="2"/>
  <c r="M58" i="2"/>
  <c r="F58" i="2"/>
  <c r="A58" i="2"/>
  <c r="F57" i="2"/>
  <c r="A57" i="2"/>
  <c r="N56" i="2"/>
  <c r="M56" i="2"/>
  <c r="F56" i="2"/>
  <c r="N55" i="2"/>
  <c r="M55" i="2"/>
  <c r="F55" i="2"/>
  <c r="N54" i="2"/>
  <c r="M54" i="2"/>
  <c r="F54" i="2"/>
  <c r="N53" i="2"/>
  <c r="M53" i="2"/>
  <c r="F53" i="2"/>
  <c r="N52" i="2"/>
  <c r="M52" i="2"/>
  <c r="F52" i="2"/>
  <c r="N51" i="2"/>
  <c r="M51" i="2"/>
  <c r="F51" i="2"/>
  <c r="A51" i="2"/>
  <c r="N50" i="2"/>
  <c r="M50" i="2"/>
  <c r="F50" i="2"/>
  <c r="A50" i="2"/>
  <c r="N49" i="2"/>
  <c r="M49" i="2"/>
  <c r="F49" i="2"/>
  <c r="A49" i="2"/>
  <c r="N48" i="2"/>
  <c r="M48" i="2"/>
  <c r="F48" i="2"/>
  <c r="A48" i="2"/>
  <c r="N47" i="2"/>
  <c r="M47" i="2"/>
  <c r="F47" i="2"/>
  <c r="A47" i="2"/>
  <c r="N46" i="2"/>
  <c r="M46" i="2"/>
  <c r="F46" i="2"/>
  <c r="A46" i="2"/>
  <c r="N45" i="2"/>
  <c r="M45" i="2"/>
  <c r="F45" i="2"/>
  <c r="A45" i="2"/>
  <c r="N44" i="2"/>
  <c r="M44" i="2"/>
  <c r="F44" i="2"/>
  <c r="A44" i="2"/>
  <c r="N43" i="2"/>
  <c r="M43" i="2"/>
  <c r="F43" i="2"/>
  <c r="A43" i="2"/>
  <c r="N42" i="2"/>
  <c r="M42" i="2"/>
  <c r="F42" i="2"/>
  <c r="A42" i="2"/>
  <c r="N41" i="2"/>
  <c r="M41" i="2"/>
  <c r="F41" i="2"/>
  <c r="A41" i="2"/>
  <c r="N40" i="2"/>
  <c r="M40" i="2"/>
  <c r="F40" i="2"/>
  <c r="A40" i="2"/>
  <c r="N39" i="2"/>
  <c r="M39" i="2"/>
  <c r="F39" i="2"/>
  <c r="A39" i="2"/>
  <c r="N38" i="2"/>
  <c r="M38" i="2"/>
  <c r="F38" i="2"/>
  <c r="A38" i="2"/>
  <c r="N37" i="2"/>
  <c r="M37" i="2"/>
  <c r="F37" i="2"/>
  <c r="A37" i="2"/>
  <c r="N36" i="2"/>
  <c r="M36" i="2"/>
  <c r="F36" i="2"/>
  <c r="A36" i="2"/>
  <c r="N35" i="2"/>
  <c r="M35" i="2"/>
  <c r="F35" i="2"/>
  <c r="A35" i="2"/>
  <c r="N34" i="2"/>
  <c r="M34" i="2"/>
  <c r="F34" i="2"/>
  <c r="A34" i="2"/>
  <c r="N33" i="2"/>
  <c r="M33" i="2"/>
  <c r="F33" i="2"/>
  <c r="A33" i="2"/>
  <c r="N32" i="2"/>
  <c r="M32" i="2"/>
  <c r="F32" i="2"/>
  <c r="A32" i="2"/>
  <c r="N31" i="2"/>
  <c r="M31" i="2"/>
  <c r="F31" i="2"/>
  <c r="A31" i="2"/>
  <c r="N30" i="2"/>
  <c r="M30" i="2"/>
  <c r="F30" i="2"/>
  <c r="N29" i="2"/>
  <c r="M29" i="2"/>
  <c r="F29" i="2"/>
  <c r="A29" i="2"/>
  <c r="N28" i="2"/>
  <c r="M28" i="2"/>
  <c r="F28" i="2"/>
  <c r="A28" i="2"/>
  <c r="N27" i="2"/>
  <c r="M27" i="2"/>
  <c r="F27" i="2"/>
  <c r="A27" i="2"/>
  <c r="N26" i="2"/>
  <c r="M26" i="2"/>
  <c r="F26" i="2"/>
  <c r="A26" i="2"/>
  <c r="N25" i="2"/>
  <c r="M25" i="2"/>
  <c r="F25" i="2"/>
  <c r="A25" i="2"/>
  <c r="AQ24" i="2"/>
  <c r="AQ26" i="2" s="1"/>
  <c r="N24" i="2"/>
  <c r="M24" i="2"/>
  <c r="F24" i="2"/>
  <c r="A24" i="2"/>
  <c r="N23" i="2"/>
  <c r="M23" i="2"/>
  <c r="F23" i="2"/>
  <c r="A23" i="2"/>
  <c r="N22" i="2"/>
  <c r="M22" i="2"/>
  <c r="F22" i="2"/>
  <c r="A22" i="2"/>
  <c r="N21" i="2"/>
  <c r="M21" i="2"/>
  <c r="F21" i="2"/>
  <c r="A21" i="2"/>
  <c r="N20" i="2"/>
  <c r="M20" i="2"/>
  <c r="F20" i="2"/>
  <c r="N19" i="2"/>
  <c r="M19" i="2"/>
  <c r="G19" i="2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F19" i="2"/>
  <c r="A19" i="2"/>
  <c r="J18" i="2"/>
  <c r="J17" i="2" s="1"/>
  <c r="F18" i="2"/>
  <c r="A18" i="2"/>
  <c r="F17" i="2"/>
  <c r="A17" i="2"/>
  <c r="AR272" i="2" l="1"/>
  <c r="K11" i="7"/>
  <c r="L11" i="7" s="1"/>
  <c r="J356" i="2"/>
  <c r="AR528" i="2"/>
  <c r="AR449" i="2"/>
  <c r="AR469" i="2"/>
  <c r="J906" i="2"/>
  <c r="N906" i="2" s="1"/>
  <c r="J927" i="2"/>
  <c r="N927" i="2" s="1"/>
  <c r="J1110" i="2"/>
  <c r="N1110" i="2" s="1"/>
  <c r="J1119" i="2"/>
  <c r="N1119" i="2" s="1"/>
  <c r="AR527" i="2"/>
  <c r="AR530" i="2"/>
  <c r="AR525" i="2"/>
  <c r="AR266" i="2"/>
  <c r="M473" i="2"/>
  <c r="AR517" i="2"/>
  <c r="AR520" i="2"/>
  <c r="AR523" i="2"/>
  <c r="AR526" i="2"/>
  <c r="AR529" i="2"/>
  <c r="J912" i="2"/>
  <c r="N912" i="2" s="1"/>
  <c r="N508" i="2"/>
  <c r="N473" i="2"/>
  <c r="N624" i="2"/>
  <c r="J866" i="2"/>
  <c r="N866" i="2" s="1"/>
  <c r="J958" i="2"/>
  <c r="N958" i="2" s="1"/>
  <c r="J960" i="2"/>
  <c r="N960" i="2" s="1"/>
  <c r="M168" i="2"/>
  <c r="M189" i="2"/>
  <c r="N440" i="2"/>
  <c r="AR462" i="2"/>
  <c r="AR467" i="2"/>
  <c r="AR476" i="2"/>
  <c r="AR479" i="2"/>
  <c r="AR482" i="2"/>
  <c r="AR485" i="2"/>
  <c r="AR516" i="2"/>
  <c r="AR532" i="2"/>
  <c r="J1008" i="2"/>
  <c r="N1008" i="2" s="1"/>
  <c r="J1149" i="2"/>
  <c r="N1149" i="2" s="1"/>
  <c r="M624" i="2"/>
  <c r="N298" i="2"/>
  <c r="AR492" i="2"/>
  <c r="AR495" i="2"/>
  <c r="AR498" i="2"/>
  <c r="AR501" i="2"/>
  <c r="AR504" i="2"/>
  <c r="AR507" i="2"/>
  <c r="AR521" i="2"/>
  <c r="AR524" i="2"/>
  <c r="J918" i="2"/>
  <c r="N918" i="2" s="1"/>
  <c r="J933" i="2"/>
  <c r="J946" i="2"/>
  <c r="M946" i="2" s="1"/>
  <c r="J949" i="2"/>
  <c r="M949" i="2" s="1"/>
  <c r="J952" i="2"/>
  <c r="N952" i="2" s="1"/>
  <c r="J862" i="2"/>
  <c r="N862" i="2" s="1"/>
  <c r="J910" i="2"/>
  <c r="N910" i="2" s="1"/>
  <c r="J925" i="2"/>
  <c r="M925" i="2" s="1"/>
  <c r="J948" i="2"/>
  <c r="M948" i="2" s="1"/>
  <c r="J957" i="2"/>
  <c r="M957" i="2" s="1"/>
  <c r="J966" i="2"/>
  <c r="M966" i="2" s="1"/>
  <c r="J967" i="2"/>
  <c r="M967" i="2" s="1"/>
  <c r="J970" i="2"/>
  <c r="N970" i="2" s="1"/>
  <c r="J979" i="2"/>
  <c r="J982" i="2"/>
  <c r="M982" i="2" s="1"/>
  <c r="J983" i="2"/>
  <c r="N983" i="2" s="1"/>
  <c r="J985" i="2"/>
  <c r="N985" i="2" s="1"/>
  <c r="J988" i="2"/>
  <c r="N988" i="2" s="1"/>
  <c r="J989" i="2"/>
  <c r="N989" i="2" s="1"/>
  <c r="J991" i="2"/>
  <c r="M991" i="2" s="1"/>
  <c r="J994" i="2"/>
  <c r="N994" i="2" s="1"/>
  <c r="J995" i="2"/>
  <c r="M995" i="2" s="1"/>
  <c r="J1120" i="2"/>
  <c r="N1120" i="2" s="1"/>
  <c r="J1142" i="2"/>
  <c r="M1142" i="2" s="1"/>
  <c r="M240" i="2"/>
  <c r="N326" i="2"/>
  <c r="N422" i="2"/>
  <c r="N486" i="2"/>
  <c r="AR531" i="2"/>
  <c r="J964" i="2"/>
  <c r="N964" i="2" s="1"/>
  <c r="J1011" i="2"/>
  <c r="N1011" i="2" s="1"/>
  <c r="J1115" i="2"/>
  <c r="M1115" i="2" s="1"/>
  <c r="J57" i="2"/>
  <c r="G57" i="2" s="1"/>
  <c r="G58" i="2" s="1"/>
  <c r="M75" i="2"/>
  <c r="N515" i="2"/>
  <c r="J848" i="2"/>
  <c r="N848" i="2" s="1"/>
  <c r="J856" i="2"/>
  <c r="N856" i="2" s="1"/>
  <c r="J876" i="2"/>
  <c r="M876" i="2" s="1"/>
  <c r="J880" i="2"/>
  <c r="M880" i="2" s="1"/>
  <c r="J894" i="2"/>
  <c r="N894" i="2" s="1"/>
  <c r="J897" i="2"/>
  <c r="M897" i="2" s="1"/>
  <c r="J903" i="2"/>
  <c r="N903" i="2" s="1"/>
  <c r="J1026" i="2"/>
  <c r="M1026" i="2" s="1"/>
  <c r="J1113" i="2"/>
  <c r="M1113" i="2" s="1"/>
  <c r="J1134" i="2"/>
  <c r="M1134" i="2" s="1"/>
  <c r="M93" i="2"/>
  <c r="N93" i="2"/>
  <c r="M152" i="2"/>
  <c r="M59" i="2"/>
  <c r="N75" i="2"/>
  <c r="M162" i="2"/>
  <c r="M181" i="2"/>
  <c r="N264" i="2"/>
  <c r="M278" i="2"/>
  <c r="AR519" i="2"/>
  <c r="AR522" i="2"/>
  <c r="AR611" i="2"/>
  <c r="AR711" i="2"/>
  <c r="J871" i="2"/>
  <c r="N871" i="2" s="1"/>
  <c r="J885" i="2"/>
  <c r="M885" i="2" s="1"/>
  <c r="J900" i="2"/>
  <c r="M900" i="2" s="1"/>
  <c r="J907" i="2"/>
  <c r="J909" i="2"/>
  <c r="N909" i="2" s="1"/>
  <c r="J916" i="2"/>
  <c r="N916" i="2" s="1"/>
  <c r="J13" i="7"/>
  <c r="M18" i="2"/>
  <c r="M17" i="2" s="1"/>
  <c r="I2" i="8" s="1"/>
  <c r="N121" i="2"/>
  <c r="M231" i="2"/>
  <c r="AR267" i="2"/>
  <c r="N269" i="2"/>
  <c r="N278" i="2"/>
  <c r="M298" i="2"/>
  <c r="AR474" i="2"/>
  <c r="AR477" i="2"/>
  <c r="AR480" i="2"/>
  <c r="AR483" i="2"/>
  <c r="AR488" i="2"/>
  <c r="AR491" i="2"/>
  <c r="AR494" i="2"/>
  <c r="AR497" i="2"/>
  <c r="AR500" i="2"/>
  <c r="AR503" i="2"/>
  <c r="AR506" i="2"/>
  <c r="AR518" i="2"/>
  <c r="AR607" i="2"/>
  <c r="J855" i="2"/>
  <c r="N855" i="2" s="1"/>
  <c r="J898" i="2"/>
  <c r="M898" i="2" s="1"/>
  <c r="J915" i="2"/>
  <c r="N915" i="2" s="1"/>
  <c r="J921" i="2"/>
  <c r="N921" i="2" s="1"/>
  <c r="J924" i="2"/>
  <c r="M924" i="2" s="1"/>
  <c r="J930" i="2"/>
  <c r="N930" i="2" s="1"/>
  <c r="J1023" i="2"/>
  <c r="N1023" i="2" s="1"/>
  <c r="J1106" i="2"/>
  <c r="N1106" i="2" s="1"/>
  <c r="J1130" i="2"/>
  <c r="N1130" i="2" s="1"/>
  <c r="J1166" i="2"/>
  <c r="N1166" i="2" s="1"/>
  <c r="K6" i="7"/>
  <c r="L6" i="7" s="1"/>
  <c r="N168" i="2"/>
  <c r="AR203" i="2"/>
  <c r="N231" i="2"/>
  <c r="N273" i="2"/>
  <c r="M486" i="2"/>
  <c r="AR489" i="2"/>
  <c r="N606" i="2"/>
  <c r="AR612" i="2"/>
  <c r="M615" i="2"/>
  <c r="J761" i="2"/>
  <c r="J854" i="2"/>
  <c r="N854" i="2" s="1"/>
  <c r="J869" i="2"/>
  <c r="N869" i="2" s="1"/>
  <c r="J874" i="2"/>
  <c r="J886" i="2"/>
  <c r="N886" i="2" s="1"/>
  <c r="J890" i="2"/>
  <c r="J891" i="2"/>
  <c r="N891" i="2" s="1"/>
  <c r="J913" i="2"/>
  <c r="N913" i="2" s="1"/>
  <c r="J971" i="2"/>
  <c r="N971" i="2" s="1"/>
  <c r="J1021" i="2"/>
  <c r="M1021" i="2" s="1"/>
  <c r="J1093" i="2"/>
  <c r="M1093" i="2" s="1"/>
  <c r="J1109" i="2"/>
  <c r="M1109" i="2" s="1"/>
  <c r="J1116" i="2"/>
  <c r="N1116" i="2" s="1"/>
  <c r="K2" i="7"/>
  <c r="L2" i="7" s="1"/>
  <c r="M121" i="2"/>
  <c r="M137" i="2"/>
  <c r="N162" i="2"/>
  <c r="M357" i="2"/>
  <c r="AR613" i="2"/>
  <c r="AR626" i="2"/>
  <c r="N629" i="2"/>
  <c r="N628" i="2" s="1"/>
  <c r="J7" i="8" s="1"/>
  <c r="AR708" i="2"/>
  <c r="J849" i="2"/>
  <c r="N849" i="2" s="1"/>
  <c r="J850" i="2"/>
  <c r="J863" i="2"/>
  <c r="M863" i="2" s="1"/>
  <c r="J872" i="2"/>
  <c r="M872" i="2" s="1"/>
  <c r="J877" i="2"/>
  <c r="J889" i="2"/>
  <c r="N889" i="2" s="1"/>
  <c r="J901" i="2"/>
  <c r="M901" i="2" s="1"/>
  <c r="J928" i="2"/>
  <c r="M928" i="2" s="1"/>
  <c r="J934" i="2"/>
  <c r="J936" i="2"/>
  <c r="M936" i="2" s="1"/>
  <c r="J937" i="2"/>
  <c r="N937" i="2" s="1"/>
  <c r="J943" i="2"/>
  <c r="N943" i="2" s="1"/>
  <c r="J951" i="2"/>
  <c r="N951" i="2" s="1"/>
  <c r="J981" i="2"/>
  <c r="M981" i="2" s="1"/>
  <c r="J987" i="2"/>
  <c r="N987" i="2" s="1"/>
  <c r="J993" i="2"/>
  <c r="M993" i="2" s="1"/>
  <c r="J999" i="2"/>
  <c r="N999" i="2" s="1"/>
  <c r="J1005" i="2"/>
  <c r="N1005" i="2" s="1"/>
  <c r="J1133" i="2"/>
  <c r="J1136" i="2"/>
  <c r="N1136" i="2" s="1"/>
  <c r="J1141" i="2"/>
  <c r="K3" i="7"/>
  <c r="L3" i="7" s="1"/>
  <c r="N197" i="2"/>
  <c r="M508" i="2"/>
  <c r="J857" i="2"/>
  <c r="M857" i="2" s="1"/>
  <c r="J859" i="2"/>
  <c r="J867" i="2"/>
  <c r="M867" i="2" s="1"/>
  <c r="J875" i="2"/>
  <c r="M875" i="2" s="1"/>
  <c r="J881" i="2"/>
  <c r="N881" i="2" s="1"/>
  <c r="J904" i="2"/>
  <c r="N904" i="2" s="1"/>
  <c r="J931" i="2"/>
  <c r="M931" i="2" s="1"/>
  <c r="J974" i="2"/>
  <c r="J975" i="2"/>
  <c r="J984" i="2"/>
  <c r="N984" i="2" s="1"/>
  <c r="J990" i="2"/>
  <c r="N990" i="2" s="1"/>
  <c r="J996" i="2"/>
  <c r="M996" i="2" s="1"/>
  <c r="J1002" i="2"/>
  <c r="M1002" i="2" s="1"/>
  <c r="J1012" i="2"/>
  <c r="M1012" i="2" s="1"/>
  <c r="J1085" i="2"/>
  <c r="J1101" i="2"/>
  <c r="N1101" i="2" s="1"/>
  <c r="J1107" i="2"/>
  <c r="M1107" i="2" s="1"/>
  <c r="J1111" i="2"/>
  <c r="N1111" i="2" s="1"/>
  <c r="J1128" i="2"/>
  <c r="N1128" i="2" s="1"/>
  <c r="J1129" i="2"/>
  <c r="N1129" i="2" s="1"/>
  <c r="J1153" i="2"/>
  <c r="N1153" i="2" s="1"/>
  <c r="J1165" i="2"/>
  <c r="N1165" i="2" s="1"/>
  <c r="N286" i="2"/>
  <c r="N18" i="2"/>
  <c r="N17" i="2" s="1"/>
  <c r="J2" i="8" s="1"/>
  <c r="J13" i="8" s="1"/>
  <c r="M326" i="2"/>
  <c r="N111" i="2"/>
  <c r="N131" i="2"/>
  <c r="N181" i="2"/>
  <c r="N357" i="2"/>
  <c r="AR357" i="2"/>
  <c r="M369" i="2"/>
  <c r="M515" i="2"/>
  <c r="M535" i="2"/>
  <c r="M707" i="2"/>
  <c r="J852" i="2"/>
  <c r="N852" i="2" s="1"/>
  <c r="J853" i="2"/>
  <c r="J865" i="2"/>
  <c r="J870" i="2"/>
  <c r="M870" i="2" s="1"/>
  <c r="J878" i="2"/>
  <c r="N878" i="2" s="1"/>
  <c r="J883" i="2"/>
  <c r="N883" i="2" s="1"/>
  <c r="J892" i="2"/>
  <c r="M892" i="2" s="1"/>
  <c r="J919" i="2"/>
  <c r="M919" i="2" s="1"/>
  <c r="J940" i="2"/>
  <c r="M940" i="2" s="1"/>
  <c r="J942" i="2"/>
  <c r="N942" i="2" s="1"/>
  <c r="J961" i="2"/>
  <c r="N961" i="2" s="1"/>
  <c r="J969" i="2"/>
  <c r="N969" i="2" s="1"/>
  <c r="J1015" i="2"/>
  <c r="J1017" i="2"/>
  <c r="N1017" i="2" s="1"/>
  <c r="J1018" i="2"/>
  <c r="M1018" i="2" s="1"/>
  <c r="J1022" i="2"/>
  <c r="M1022" i="2" s="1"/>
  <c r="J1024" i="2"/>
  <c r="M1024" i="2" s="1"/>
  <c r="J1094" i="2"/>
  <c r="N1094" i="2" s="1"/>
  <c r="J1112" i="2"/>
  <c r="N1112" i="2" s="1"/>
  <c r="J1154" i="2"/>
  <c r="M1154" i="2" s="1"/>
  <c r="K4" i="7"/>
  <c r="L4" i="7" s="1"/>
  <c r="K9" i="7"/>
  <c r="L9" i="7" s="1"/>
  <c r="N59" i="2"/>
  <c r="M422" i="2"/>
  <c r="M111" i="2"/>
  <c r="M131" i="2"/>
  <c r="N137" i="2"/>
  <c r="N152" i="2"/>
  <c r="N189" i="2"/>
  <c r="AR265" i="2"/>
  <c r="AR268" i="2"/>
  <c r="AR271" i="2"/>
  <c r="AR448" i="2"/>
  <c r="AR475" i="2"/>
  <c r="AR478" i="2"/>
  <c r="AR481" i="2"/>
  <c r="AR484" i="2"/>
  <c r="AR487" i="2"/>
  <c r="AR490" i="2"/>
  <c r="AR493" i="2"/>
  <c r="AR496" i="2"/>
  <c r="AR499" i="2"/>
  <c r="AR502" i="2"/>
  <c r="AR505" i="2"/>
  <c r="AR627" i="2"/>
  <c r="N707" i="2"/>
  <c r="J851" i="2"/>
  <c r="M851" i="2" s="1"/>
  <c r="J868" i="2"/>
  <c r="J873" i="2"/>
  <c r="M873" i="2" s="1"/>
  <c r="J882" i="2"/>
  <c r="N882" i="2" s="1"/>
  <c r="J887" i="2"/>
  <c r="N887" i="2" s="1"/>
  <c r="J888" i="2"/>
  <c r="N888" i="2" s="1"/>
  <c r="J895" i="2"/>
  <c r="N895" i="2" s="1"/>
  <c r="J922" i="2"/>
  <c r="N922" i="2" s="1"/>
  <c r="J972" i="2"/>
  <c r="M972" i="2" s="1"/>
  <c r="J973" i="2"/>
  <c r="N973" i="2" s="1"/>
  <c r="J1118" i="2"/>
  <c r="M1118" i="2" s="1"/>
  <c r="J1131" i="2"/>
  <c r="M1131" i="2" s="1"/>
  <c r="J1139" i="2"/>
  <c r="M1139" i="2" s="1"/>
  <c r="J1179" i="2"/>
  <c r="K7" i="7"/>
  <c r="L7" i="7" s="1"/>
  <c r="N876" i="2"/>
  <c r="M1155" i="2"/>
  <c r="N1155" i="2"/>
  <c r="M197" i="2"/>
  <c r="J263" i="2"/>
  <c r="M264" i="2"/>
  <c r="AR270" i="2"/>
  <c r="M269" i="2"/>
  <c r="M309" i="2"/>
  <c r="N309" i="2"/>
  <c r="N933" i="2"/>
  <c r="M933" i="2"/>
  <c r="J196" i="2"/>
  <c r="M273" i="2"/>
  <c r="M440" i="2"/>
  <c r="N535" i="2"/>
  <c r="M606" i="2"/>
  <c r="N240" i="2"/>
  <c r="N369" i="2"/>
  <c r="AW211" i="2"/>
  <c r="M286" i="2"/>
  <c r="N615" i="2"/>
  <c r="M687" i="2"/>
  <c r="N713" i="2"/>
  <c r="N725" i="2"/>
  <c r="AR204" i="2"/>
  <c r="M629" i="2"/>
  <c r="M628" i="2" s="1"/>
  <c r="I7" i="8" s="1"/>
  <c r="N687" i="2"/>
  <c r="N1000" i="2"/>
  <c r="M1000" i="2"/>
  <c r="N907" i="2"/>
  <c r="M907" i="2"/>
  <c r="N925" i="2"/>
  <c r="N955" i="2"/>
  <c r="M955" i="2"/>
  <c r="N1001" i="2"/>
  <c r="M1001" i="2"/>
  <c r="M725" i="2"/>
  <c r="M960" i="2"/>
  <c r="N1006" i="2"/>
  <c r="M1006" i="2"/>
  <c r="N1107" i="2"/>
  <c r="M989" i="2"/>
  <c r="M912" i="2"/>
  <c r="M713" i="2"/>
  <c r="J860" i="2"/>
  <c r="J879" i="2"/>
  <c r="J941" i="2"/>
  <c r="J945" i="2"/>
  <c r="J950" i="2"/>
  <c r="J954" i="2"/>
  <c r="J959" i="2"/>
  <c r="J963" i="2"/>
  <c r="J968" i="2"/>
  <c r="N979" i="2"/>
  <c r="M979" i="2"/>
  <c r="N991" i="2"/>
  <c r="N997" i="2"/>
  <c r="M997" i="2"/>
  <c r="N1003" i="2"/>
  <c r="M1003" i="2"/>
  <c r="J939" i="2"/>
  <c r="J980" i="2"/>
  <c r="J986" i="2"/>
  <c r="J992" i="2"/>
  <c r="N998" i="2"/>
  <c r="M998" i="2"/>
  <c r="J1004" i="2"/>
  <c r="J884" i="2"/>
  <c r="J893" i="2"/>
  <c r="J896" i="2"/>
  <c r="J899" i="2"/>
  <c r="J902" i="2"/>
  <c r="J905" i="2"/>
  <c r="J908" i="2"/>
  <c r="J911" i="2"/>
  <c r="J914" i="2"/>
  <c r="J917" i="2"/>
  <c r="J920" i="2"/>
  <c r="J923" i="2"/>
  <c r="J926" i="2"/>
  <c r="J929" i="2"/>
  <c r="J932" i="2"/>
  <c r="M970" i="2"/>
  <c r="J976" i="2"/>
  <c r="N1014" i="2"/>
  <c r="M1014" i="2"/>
  <c r="M1151" i="2"/>
  <c r="N1151" i="2"/>
  <c r="J1095" i="2"/>
  <c r="J1114" i="2"/>
  <c r="M1152" i="2"/>
  <c r="N1152" i="2"/>
  <c r="J938" i="2"/>
  <c r="J944" i="2"/>
  <c r="J953" i="2"/>
  <c r="J962" i="2"/>
  <c r="N1113" i="2"/>
  <c r="M1119" i="2"/>
  <c r="J1181" i="2"/>
  <c r="J1009" i="2"/>
  <c r="J1020" i="2"/>
  <c r="J1092" i="2"/>
  <c r="J935" i="2"/>
  <c r="J947" i="2"/>
  <c r="J956" i="2"/>
  <c r="J965" i="2"/>
  <c r="J1013" i="2"/>
  <c r="J1028" i="2"/>
  <c r="J1010" i="2"/>
  <c r="J1019" i="2"/>
  <c r="M1111" i="2"/>
  <c r="J1135" i="2"/>
  <c r="J1143" i="2"/>
  <c r="J1172" i="2"/>
  <c r="M1182" i="2"/>
  <c r="M1181" i="2" s="1"/>
  <c r="I11" i="8" s="1"/>
  <c r="N1182" i="2"/>
  <c r="N1181" i="2" s="1"/>
  <c r="J11" i="8" s="1"/>
  <c r="J1156" i="2"/>
  <c r="J1007" i="2"/>
  <c r="J1016" i="2"/>
  <c r="J1025" i="2"/>
  <c r="J1027" i="2"/>
  <c r="J1108" i="2"/>
  <c r="J1117" i="2"/>
  <c r="J1132" i="2"/>
  <c r="J1140" i="2"/>
  <c r="M1150" i="2"/>
  <c r="N1150" i="2"/>
  <c r="I13" i="7"/>
  <c r="M1023" i="2" l="1"/>
  <c r="N901" i="2"/>
  <c r="M855" i="2"/>
  <c r="M1149" i="2"/>
  <c r="N1115" i="2"/>
  <c r="N1093" i="2"/>
  <c r="N1021" i="2"/>
  <c r="N996" i="2"/>
  <c r="M951" i="2"/>
  <c r="N919" i="2"/>
  <c r="M849" i="2"/>
  <c r="P473" i="2"/>
  <c r="M1112" i="2"/>
  <c r="N892" i="2"/>
  <c r="N949" i="2"/>
  <c r="M1106" i="2"/>
  <c r="N948" i="2"/>
  <c r="N946" i="2"/>
  <c r="N1134" i="2"/>
  <c r="M852" i="2"/>
  <c r="N982" i="2"/>
  <c r="M1128" i="2"/>
  <c r="M994" i="2"/>
  <c r="M909" i="2"/>
  <c r="M904" i="2"/>
  <c r="N880" i="2"/>
  <c r="N898" i="2"/>
  <c r="N686" i="2"/>
  <c r="J8" i="8" s="1"/>
  <c r="M906" i="2"/>
  <c r="N936" i="2"/>
  <c r="N1024" i="2"/>
  <c r="M921" i="2"/>
  <c r="M927" i="2"/>
  <c r="M961" i="2"/>
  <c r="N875" i="2"/>
  <c r="N1022" i="2"/>
  <c r="M952" i="2"/>
  <c r="M878" i="2"/>
  <c r="M866" i="2"/>
  <c r="N993" i="2"/>
  <c r="N1154" i="2"/>
  <c r="N967" i="2"/>
  <c r="M942" i="2"/>
  <c r="N931" i="2"/>
  <c r="G59" i="2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M984" i="2"/>
  <c r="M903" i="2"/>
  <c r="M937" i="2"/>
  <c r="N900" i="2"/>
  <c r="K7" i="8"/>
  <c r="L7" i="8" s="1"/>
  <c r="N924" i="2"/>
  <c r="M1110" i="2"/>
  <c r="M1165" i="2"/>
  <c r="M943" i="2"/>
  <c r="M1011" i="2"/>
  <c r="M1005" i="2"/>
  <c r="M930" i="2"/>
  <c r="M1008" i="2"/>
  <c r="M918" i="2"/>
  <c r="N885" i="2"/>
  <c r="M990" i="2"/>
  <c r="M869" i="2"/>
  <c r="N851" i="2"/>
  <c r="AR440" i="2"/>
  <c r="AR606" i="2"/>
  <c r="M971" i="2"/>
  <c r="M856" i="2"/>
  <c r="N1139" i="2"/>
  <c r="M1101" i="2"/>
  <c r="N1026" i="2"/>
  <c r="M889" i="2"/>
  <c r="M999" i="2"/>
  <c r="M686" i="2"/>
  <c r="I8" i="8" s="1"/>
  <c r="N356" i="2"/>
  <c r="M910" i="2"/>
  <c r="N1131" i="2"/>
  <c r="M881" i="2"/>
  <c r="M964" i="2"/>
  <c r="N940" i="2"/>
  <c r="N863" i="2"/>
  <c r="N995" i="2"/>
  <c r="M987" i="2"/>
  <c r="M895" i="2"/>
  <c r="N57" i="2"/>
  <c r="J3" i="8" s="1"/>
  <c r="N957" i="2"/>
  <c r="AR624" i="2"/>
  <c r="AR515" i="2"/>
  <c r="J25" i="7" s="1"/>
  <c r="K25" i="7" s="1"/>
  <c r="M848" i="2"/>
  <c r="K13" i="7"/>
  <c r="L13" i="7" s="1"/>
  <c r="M913" i="2"/>
  <c r="N870" i="2"/>
  <c r="N872" i="2"/>
  <c r="N867" i="2"/>
  <c r="N263" i="2"/>
  <c r="M57" i="2"/>
  <c r="I3" i="8" s="1"/>
  <c r="N472" i="2"/>
  <c r="J5" i="8" s="1"/>
  <c r="M1017" i="2"/>
  <c r="M891" i="2"/>
  <c r="AR473" i="2"/>
  <c r="J21" i="7" s="1"/>
  <c r="K21" i="7" s="1"/>
  <c r="M958" i="2"/>
  <c r="M1153" i="2"/>
  <c r="M882" i="2"/>
  <c r="N1142" i="2"/>
  <c r="N1018" i="2"/>
  <c r="M973" i="2"/>
  <c r="M988" i="2"/>
  <c r="M1116" i="2"/>
  <c r="N1012" i="2"/>
  <c r="M862" i="2"/>
  <c r="AR486" i="2"/>
  <c r="J20" i="7" s="1"/>
  <c r="K20" i="7" s="1"/>
  <c r="N1118" i="2"/>
  <c r="M1129" i="2"/>
  <c r="M1166" i="2"/>
  <c r="N972" i="2"/>
  <c r="M983" i="2"/>
  <c r="N928" i="2"/>
  <c r="N897" i="2"/>
  <c r="M886" i="2"/>
  <c r="M854" i="2"/>
  <c r="M887" i="2"/>
  <c r="AR197" i="2"/>
  <c r="N873" i="2"/>
  <c r="M871" i="2"/>
  <c r="M1136" i="2"/>
  <c r="M712" i="2"/>
  <c r="I9" i="8" s="1"/>
  <c r="M894" i="2"/>
  <c r="N981" i="2"/>
  <c r="M916" i="2"/>
  <c r="M915" i="2"/>
  <c r="N857" i="2"/>
  <c r="AR707" i="2"/>
  <c r="N1109" i="2"/>
  <c r="N1002" i="2"/>
  <c r="M969" i="2"/>
  <c r="M534" i="2"/>
  <c r="I6" i="8" s="1"/>
  <c r="M1120" i="2"/>
  <c r="N966" i="2"/>
  <c r="M985" i="2"/>
  <c r="N712" i="2"/>
  <c r="J9" i="8" s="1"/>
  <c r="N196" i="2"/>
  <c r="J4" i="8" s="1"/>
  <c r="M888" i="2"/>
  <c r="M1130" i="2"/>
  <c r="M1094" i="2"/>
  <c r="M883" i="2"/>
  <c r="N1179" i="2"/>
  <c r="M1179" i="2"/>
  <c r="N868" i="2"/>
  <c r="M868" i="2"/>
  <c r="N853" i="2"/>
  <c r="M853" i="2"/>
  <c r="M974" i="2"/>
  <c r="N974" i="2"/>
  <c r="M859" i="2"/>
  <c r="N859" i="2"/>
  <c r="N1141" i="2"/>
  <c r="M1141" i="2"/>
  <c r="N934" i="2"/>
  <c r="M934" i="2"/>
  <c r="M761" i="2"/>
  <c r="N761" i="2"/>
  <c r="N850" i="2"/>
  <c r="M850" i="2"/>
  <c r="M356" i="2"/>
  <c r="N890" i="2"/>
  <c r="M890" i="2"/>
  <c r="M472" i="2"/>
  <c r="I5" i="8" s="1"/>
  <c r="N1133" i="2"/>
  <c r="M1133" i="2"/>
  <c r="N874" i="2"/>
  <c r="M874" i="2"/>
  <c r="AR264" i="2"/>
  <c r="J19" i="7" s="1"/>
  <c r="K19" i="7" s="1"/>
  <c r="M922" i="2"/>
  <c r="N865" i="2"/>
  <c r="M865" i="2"/>
  <c r="N877" i="2"/>
  <c r="M877" i="2"/>
  <c r="N1015" i="2"/>
  <c r="M1015" i="2"/>
  <c r="N1085" i="2"/>
  <c r="M1085" i="2"/>
  <c r="N975" i="2"/>
  <c r="M975" i="2"/>
  <c r="M950" i="2"/>
  <c r="N950" i="2"/>
  <c r="M1108" i="2"/>
  <c r="N1108" i="2"/>
  <c r="M932" i="2"/>
  <c r="N932" i="2"/>
  <c r="M914" i="2"/>
  <c r="N914" i="2"/>
  <c r="M896" i="2"/>
  <c r="N896" i="2"/>
  <c r="N992" i="2"/>
  <c r="M992" i="2"/>
  <c r="N945" i="2"/>
  <c r="M945" i="2"/>
  <c r="M956" i="2"/>
  <c r="N956" i="2"/>
  <c r="K11" i="8"/>
  <c r="L11" i="8" s="1"/>
  <c r="N1092" i="2"/>
  <c r="M1092" i="2"/>
  <c r="M929" i="2"/>
  <c r="N929" i="2"/>
  <c r="M911" i="2"/>
  <c r="N911" i="2"/>
  <c r="N893" i="2"/>
  <c r="M893" i="2"/>
  <c r="N986" i="2"/>
  <c r="M986" i="2"/>
  <c r="M968" i="2"/>
  <c r="N968" i="2"/>
  <c r="M941" i="2"/>
  <c r="N941" i="2"/>
  <c r="M1117" i="2"/>
  <c r="N1117" i="2"/>
  <c r="M1114" i="2"/>
  <c r="N1114" i="2"/>
  <c r="M899" i="2"/>
  <c r="N899" i="2"/>
  <c r="M1156" i="2"/>
  <c r="N1156" i="2"/>
  <c r="M947" i="2"/>
  <c r="N947" i="2"/>
  <c r="N1172" i="2"/>
  <c r="M1172" i="2"/>
  <c r="N935" i="2"/>
  <c r="M935" i="2"/>
  <c r="M962" i="2"/>
  <c r="N962" i="2"/>
  <c r="N1027" i="2"/>
  <c r="M1027" i="2"/>
  <c r="N1143" i="2"/>
  <c r="M1143" i="2"/>
  <c r="N1028" i="2"/>
  <c r="M1028" i="2"/>
  <c r="N1020" i="2"/>
  <c r="M1020" i="2"/>
  <c r="M953" i="2"/>
  <c r="N953" i="2"/>
  <c r="N976" i="2"/>
  <c r="M976" i="2"/>
  <c r="M926" i="2"/>
  <c r="N926" i="2"/>
  <c r="M908" i="2"/>
  <c r="N908" i="2"/>
  <c r="N884" i="2"/>
  <c r="M884" i="2"/>
  <c r="N980" i="2"/>
  <c r="M980" i="2"/>
  <c r="N963" i="2"/>
  <c r="M963" i="2"/>
  <c r="N534" i="2"/>
  <c r="J6" i="8" s="1"/>
  <c r="I13" i="8"/>
  <c r="K2" i="8"/>
  <c r="N1007" i="2"/>
  <c r="M1007" i="2"/>
  <c r="N1140" i="2"/>
  <c r="M1140" i="2"/>
  <c r="N1025" i="2"/>
  <c r="M1025" i="2"/>
  <c r="N1135" i="2"/>
  <c r="M1135" i="2"/>
  <c r="N1019" i="2"/>
  <c r="M1019" i="2"/>
  <c r="M1013" i="2"/>
  <c r="N1013" i="2"/>
  <c r="N1009" i="2"/>
  <c r="M1009" i="2"/>
  <c r="M944" i="2"/>
  <c r="N944" i="2"/>
  <c r="M923" i="2"/>
  <c r="N923" i="2"/>
  <c r="M905" i="2"/>
  <c r="N905" i="2"/>
  <c r="N1004" i="2"/>
  <c r="M1004" i="2"/>
  <c r="N939" i="2"/>
  <c r="M939" i="2"/>
  <c r="M959" i="2"/>
  <c r="N959" i="2"/>
  <c r="N879" i="2"/>
  <c r="M879" i="2"/>
  <c r="N1095" i="2"/>
  <c r="M1095" i="2"/>
  <c r="M917" i="2"/>
  <c r="N917" i="2"/>
  <c r="N1132" i="2"/>
  <c r="M1132" i="2"/>
  <c r="N1016" i="2"/>
  <c r="M1016" i="2"/>
  <c r="M1010" i="2"/>
  <c r="N1010" i="2"/>
  <c r="M965" i="2"/>
  <c r="N965" i="2"/>
  <c r="N938" i="2"/>
  <c r="M938" i="2"/>
  <c r="M920" i="2"/>
  <c r="N920" i="2"/>
  <c r="M902" i="2"/>
  <c r="N902" i="2"/>
  <c r="N954" i="2"/>
  <c r="M954" i="2"/>
  <c r="N860" i="2"/>
  <c r="M860" i="2"/>
  <c r="M263" i="2"/>
  <c r="K3" i="8" l="1"/>
  <c r="L3" i="8" s="1"/>
  <c r="K8" i="8"/>
  <c r="L8" i="8" s="1"/>
  <c r="K9" i="8"/>
  <c r="L9" i="8" s="1"/>
  <c r="J22" i="7"/>
  <c r="K22" i="7" s="1"/>
  <c r="G75" i="2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J18" i="7"/>
  <c r="K18" i="7" s="1"/>
  <c r="K34" i="7" s="1"/>
  <c r="K35" i="7" s="1"/>
  <c r="K5" i="8"/>
  <c r="L5" i="8" s="1"/>
  <c r="M196" i="2"/>
  <c r="I4" i="8" s="1"/>
  <c r="K4" i="8" s="1"/>
  <c r="L4" i="8" s="1"/>
  <c r="K6" i="8"/>
  <c r="L6" i="8" s="1"/>
  <c r="N760" i="2"/>
  <c r="N759" i="2" s="1"/>
  <c r="J10" i="8" s="1"/>
  <c r="M760" i="2"/>
  <c r="M759" i="2" s="1"/>
  <c r="I10" i="8" s="1"/>
  <c r="L2" i="8"/>
  <c r="K13" i="8"/>
  <c r="L13" i="8" s="1"/>
  <c r="J34" i="7" l="1"/>
  <c r="G93" i="2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K10" i="8"/>
  <c r="L10" i="8" s="1"/>
  <c r="M1211" i="2"/>
  <c r="M1212" i="2" s="1"/>
  <c r="I12" i="8" s="1"/>
  <c r="K12" i="8" s="1"/>
  <c r="L12" i="8" s="1"/>
  <c r="M1210" i="2"/>
  <c r="G111" i="2" l="1"/>
  <c r="G112" i="2" s="1"/>
  <c r="G113" i="2" s="1"/>
  <c r="G114" i="2" s="1"/>
  <c r="G115" i="2" s="1"/>
  <c r="G116" i="2" s="1"/>
  <c r="G117" i="2" s="1"/>
  <c r="G118" i="2" s="1"/>
  <c r="G119" i="2" s="1"/>
  <c r="G120" i="2" s="1"/>
  <c r="M1213" i="2"/>
  <c r="M1214" i="2" s="1"/>
  <c r="G121" i="2" l="1"/>
  <c r="G122" i="2" s="1"/>
  <c r="G123" i="2" s="1"/>
  <c r="G124" i="2" s="1"/>
  <c r="G125" i="2" s="1"/>
  <c r="G126" i="2" s="1"/>
  <c r="G127" i="2" s="1"/>
  <c r="G128" i="2" s="1"/>
  <c r="G129" i="2" s="1"/>
  <c r="G130" i="2" s="1"/>
  <c r="G131" i="2" l="1"/>
  <c r="G132" i="2" s="1"/>
  <c r="G133" i="2" s="1"/>
  <c r="G134" i="2" s="1"/>
  <c r="G135" i="2" s="1"/>
  <c r="G136" i="2" s="1"/>
  <c r="G137" i="2" l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l="1"/>
  <c r="G153" i="2" s="1"/>
  <c r="G154" i="2" s="1"/>
  <c r="G155" i="2" s="1"/>
  <c r="G156" i="2" s="1"/>
  <c r="G157" i="2" s="1"/>
  <c r="G158" i="2" s="1"/>
  <c r="G159" i="2" s="1"/>
  <c r="G160" i="2" s="1"/>
  <c r="G161" i="2" s="1"/>
  <c r="G162" i="2" l="1"/>
  <c r="G163" i="2" s="1"/>
  <c r="G164" i="2" s="1"/>
  <c r="G165" i="2" s="1"/>
  <c r="G166" i="2" s="1"/>
  <c r="G167" i="2" s="1"/>
  <c r="G168" i="2" l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l="1"/>
  <c r="G182" i="2" s="1"/>
  <c r="G183" i="2" s="1"/>
  <c r="G184" i="2" s="1"/>
  <c r="G185" i="2" s="1"/>
  <c r="G186" i="2" s="1"/>
  <c r="G187" i="2" s="1"/>
  <c r="G188" i="2" s="1"/>
  <c r="G189" i="2" l="1"/>
  <c r="G190" i="2" s="1"/>
  <c r="G191" i="2" s="1"/>
  <c r="G192" i="2" s="1"/>
  <c r="G193" i="2" s="1"/>
  <c r="G194" i="2" s="1"/>
  <c r="G195" i="2" s="1"/>
  <c r="G196" i="2" s="1"/>
  <c r="G197" i="2" l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l="1"/>
  <c r="G232" i="2" s="1"/>
  <c r="G233" i="2" s="1"/>
  <c r="G234" i="2" s="1"/>
  <c r="G235" i="2" s="1"/>
  <c r="G236" i="2" s="1"/>
  <c r="G237" i="2" s="1"/>
  <c r="G238" i="2" s="1"/>
  <c r="G239" i="2" s="1"/>
  <c r="G240" i="2" l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l="1"/>
  <c r="G264" i="2" s="1"/>
  <c r="G265" i="2" s="1"/>
  <c r="G266" i="2" s="1"/>
  <c r="G267" i="2" s="1"/>
  <c r="G268" i="2" s="1"/>
  <c r="G269" i="2" l="1"/>
  <c r="G270" i="2" s="1"/>
  <c r="G271" i="2" s="1"/>
  <c r="G272" i="2" s="1"/>
  <c r="G273" i="2" l="1"/>
  <c r="G274" i="2" s="1"/>
  <c r="G275" i="2" s="1"/>
  <c r="G276" i="2" s="1"/>
  <c r="G277" i="2" s="1"/>
  <c r="G278" i="2" l="1"/>
  <c r="G279" i="2" s="1"/>
  <c r="G280" i="2" s="1"/>
  <c r="G281" i="2" s="1"/>
  <c r="G282" i="2" s="1"/>
  <c r="G283" i="2" s="1"/>
  <c r="G284" i="2" s="1"/>
  <c r="G285" i="2" s="1"/>
  <c r="G286" i="2" l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l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l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l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l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</calcChain>
</file>

<file path=xl/sharedStrings.xml><?xml version="1.0" encoding="utf-8"?>
<sst xmlns="http://schemas.openxmlformats.org/spreadsheetml/2006/main" count="5681" uniqueCount="2527">
  <si>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</si>
  <si>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</si>
  <si>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</si>
  <si>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</si>
  <si>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</si>
  <si>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</si>
  <si>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</si>
  <si>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</si>
  <si>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</si>
  <si>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Смета_Томский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</si>
  <si>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</si>
  <si>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</si>
  <si>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</si>
  <si>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</si>
  <si>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</si>
  <si>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тн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</si>
  <si>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</si>
  <si>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</si>
  <si>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</si>
  <si>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</si>
  <si>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</si>
  <si>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</si>
  <si>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</si>
  <si>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>Монтаж стеклянных бескаркасных перегородок , стекло 10 мм, закаленное с фурнитурой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</si>
  <si>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</si>
  <si>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</si>
  <si>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</si>
  <si>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</si>
  <si>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</si>
  <si>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</si>
  <si>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</si>
  <si>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</si>
  <si>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</si>
  <si>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</si>
  <si>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</si>
  <si>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</si>
  <si>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</si>
  <si>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</si>
  <si>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</si>
  <si>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</si>
  <si>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</si>
  <si>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</si>
  <si>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</si>
  <si>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</si>
  <si>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</si>
  <si>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</si>
  <si>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</si>
  <si>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</si>
  <si>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дверного блока 2-го класса устойчивости к взлому</t>
  </si>
  <si>
    <t xml:space="preserve">Установка дверного блока 5-го класса устойчивости к взлому с решетчатой дверью </t>
  </si>
  <si>
    <t>Установка доводчиков на бронированных металлических  дверях</t>
  </si>
  <si>
    <t>Монтаж переговорного устройство DD-205T</t>
  </si>
  <si>
    <t>Мобилизация обьекта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</si>
  <si>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</si>
  <si>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</si>
  <si>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</si>
  <si>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</si>
  <si>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</si>
  <si>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Металоконструкциии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</si>
  <si>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</si>
  <si>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</si>
  <si>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</si>
  <si>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</si>
  <si>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</si>
  <si>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</si>
  <si>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</si>
  <si>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</si>
  <si>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</si>
  <si>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</si>
  <si>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</si>
  <si>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</si>
  <si>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</si>
  <si>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</si>
  <si>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</si>
  <si>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</si>
  <si>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</si>
  <si>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</si>
  <si>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</si>
  <si>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</si>
  <si>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</si>
  <si>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</si>
  <si>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</si>
  <si>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</si>
  <si>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</si>
  <si>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</si>
  <si>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</si>
  <si>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</si>
  <si>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</si>
  <si>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</si>
  <si>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</si>
  <si>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</si>
  <si>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</si>
  <si>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</si>
  <si>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</si>
  <si>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</si>
  <si>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</si>
  <si>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</si>
  <si>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</si>
  <si>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</si>
  <si>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</si>
  <si>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</si>
  <si>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Установка радиаторов отопления Sira RS Bimetal 500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</si>
  <si>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</si>
  <si>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</si>
  <si>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</si>
  <si>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</si>
  <si>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</si>
  <si>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</si>
  <si>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</si>
  <si>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</si>
  <si>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</si>
  <si>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</si>
  <si>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</si>
  <si>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Противопожарный клапан с электромех приводом  КПУ-1Н-О500*300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</si>
  <si>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</si>
  <si>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</si>
  <si>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</si>
  <si>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</si>
  <si>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</si>
  <si>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</si>
  <si>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</si>
  <si>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</si>
  <si>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</si>
  <si>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</si>
  <si>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</si>
  <si>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</si>
  <si>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</si>
  <si>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</si>
  <si>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</si>
  <si>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</si>
  <si>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</si>
  <si>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</si>
  <si>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</si>
  <si>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</si>
  <si>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</si>
  <si>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</si>
  <si>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</si>
  <si>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</si>
  <si>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</si>
  <si>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</si>
  <si>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</si>
  <si>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</si>
  <si>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</si>
  <si>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</si>
  <si>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</si>
  <si>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</si>
  <si>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</si>
  <si>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</si>
  <si>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</si>
  <si>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</si>
  <si>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</si>
  <si>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</si>
  <si>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</si>
  <si>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</si>
  <si>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</si>
  <si>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</si>
  <si>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</si>
  <si>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</si>
  <si>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</si>
  <si>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</si>
  <si>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</si>
  <si>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</si>
  <si>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</si>
  <si>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</si>
  <si>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</si>
  <si>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</si>
  <si>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Транспортно-накладные расходы (% от стоимости работ и материалов):</t>
  </si>
  <si>
    <t>%</t>
  </si>
  <si>
    <t>Смета_FIFA_Проектируемый проезд</t>
  </si>
  <si>
    <t>Технический отчет электролаборатории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</si>
  <si>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</si>
  <si>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</si>
  <si>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</si>
  <si>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</si>
  <si>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</si>
  <si>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</si>
  <si>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</si>
  <si>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</si>
  <si>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</si>
  <si>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</si>
  <si>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</si>
  <si>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</si>
  <si>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</si>
  <si>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</si>
  <si>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</si>
  <si>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</si>
  <si>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Укрытие полов пленкой полиэтиленовой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</si>
  <si>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</si>
  <si>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</si>
  <si>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Армирование  площадки   арматурой АIII D 10 мм с яч 100*100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</si>
  <si>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</si>
  <si>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</si>
  <si>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</si>
  <si>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</si>
  <si>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</si>
  <si>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Пандус из нержавеющей стали, настил оцинкованныйпрессованный, двойные поручни на высоте 70 и 90 см</t>
  </si>
  <si>
    <t>Монтаж трубы электросварной д 50 мм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</si>
  <si>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</si>
  <si>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</si>
  <si>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</si>
  <si>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</si>
  <si>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</si>
  <si>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</si>
  <si>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</si>
  <si>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</si>
  <si>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Монтаж закладной гофрированной трубы ПВХ - 32 мм под СКС, видеонаблюдение, ОПС.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</si>
  <si>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</si>
  <si>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</si>
  <si>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</si>
  <si>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</si>
  <si>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</si>
  <si>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</si>
  <si>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</si>
  <si>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Установка выключателя с ключом двухпозиционного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</si>
  <si>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</si>
  <si>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</si>
  <si>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</si>
  <si>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Байпасная блокировка АВВ</t>
  </si>
  <si>
    <t>Кабель ППГнг(А)-FRHF 3х2,5</t>
  </si>
  <si>
    <t>Смета_Людмила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</si>
  <si>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</si>
  <si>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</si>
  <si>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</si>
  <si>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</si>
  <si>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</si>
  <si>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</si>
  <si>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</si>
  <si>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</si>
  <si>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</si>
  <si>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</si>
  <si>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</si>
  <si>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</si>
  <si>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Алмазное сверление отверстий в стенах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</si>
  <si>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</si>
  <si>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</si>
  <si>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</si>
  <si>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</si>
  <si>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</si>
  <si>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</si>
  <si>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</si>
  <si>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</si>
  <si>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</si>
  <si>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</si>
  <si>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</si>
  <si>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</si>
  <si>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</si>
  <si>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</si>
  <si>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</si>
  <si>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</si>
  <si>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</si>
  <si>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</si>
  <si>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</si>
  <si>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</si>
  <si>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</si>
  <si>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</si>
  <si>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</si>
  <si>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</si>
  <si>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</si>
  <si>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металоконструкций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</si>
  <si>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</si>
  <si>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</si>
  <si>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</si>
  <si>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</si>
  <si>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</si>
  <si>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</si>
  <si>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</si>
  <si>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</si>
  <si>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</si>
  <si>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</si>
  <si>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</si>
  <si>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</si>
  <si>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Установка дверного блока 3-го класса устойчивости к взлому с решетчатой дверью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</si>
  <si>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</si>
  <si>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</si>
  <si>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</si>
  <si>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</si>
  <si>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</si>
  <si>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Установка умывальника Икеа ЛИЛЛОНГЕН 80 см 498.939.99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</si>
  <si>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</si>
  <si>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</si>
  <si>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</si>
  <si>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</si>
  <si>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</si>
  <si>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</si>
  <si>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</si>
  <si>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открыто под потолком подвала (Труба канализационная чугунная безраструбная Duker SML Ду50)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</si>
  <si>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</si>
  <si>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</si>
  <si>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</si>
  <si>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</si>
  <si>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</si>
  <si>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</si>
  <si>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</si>
  <si>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 xml:space="preserve">Гидравлические испытания систем горячего и холодного водоснабжения </t>
  </si>
  <si>
    <t>Ревизия системы водоснабжения и канализации</t>
  </si>
  <si>
    <t>Установка унитаза Ideal Standard Connect Cube E 8036 01 + Е7970 01 ( с крышкой дюропласт E 7128 01)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</si>
  <si>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</si>
  <si>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</si>
  <si>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</si>
  <si>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Установка отводов, тройников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</si>
  <si>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</si>
  <si>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</si>
  <si>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</si>
  <si>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</si>
  <si>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</si>
  <si>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</si>
  <si>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</si>
  <si>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</si>
  <si>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</si>
  <si>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</si>
  <si>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</si>
  <si>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</si>
  <si>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</si>
  <si>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</si>
  <si>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</si>
  <si>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</si>
  <si>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</si>
  <si>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</si>
  <si>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</si>
  <si>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 xml:space="preserve">Кабель ВВГнг-LS 5х16 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</si>
  <si>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</si>
  <si>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</si>
  <si>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</si>
  <si>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</si>
  <si>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</si>
  <si>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</si>
  <si>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</si>
  <si>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</si>
  <si>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</si>
  <si>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</si>
  <si>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</si>
  <si>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</si>
  <si>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</si>
  <si>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</si>
  <si>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</si>
  <si>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Смета_Братиславский_5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</si>
  <si>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</si>
  <si>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</si>
  <si>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</si>
  <si>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</si>
  <si>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</si>
  <si>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</si>
  <si>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Установка стеклопакета с передаточным лотком двухуровневым (600Х800) в кассу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</si>
  <si>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</si>
  <si>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</si>
  <si>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</si>
  <si>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</si>
  <si>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</si>
  <si>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</si>
  <si>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</si>
  <si>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</si>
  <si>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</si>
  <si>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</si>
  <si>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</si>
  <si>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</si>
  <si>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</si>
  <si>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Труба металлопластик Henco 16x2</t>
  </si>
  <si>
    <t>Кронштейн телескопический для алюминиевых радиаторов</t>
  </si>
  <si>
    <t>Опрессовка системы отопления</t>
  </si>
  <si>
    <t>Кран маевского Watts Dy15</t>
  </si>
  <si>
    <t>Крепежные и расходные материалы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</si>
  <si>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</si>
  <si>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</si>
  <si>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</si>
  <si>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</si>
  <si>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</si>
  <si>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</si>
  <si>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</si>
  <si>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5х10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</si>
  <si>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</si>
  <si>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</si>
  <si>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</si>
  <si>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</si>
  <si>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Смета_Братиславский_6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</si>
  <si>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</si>
  <si>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</si>
  <si>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</si>
  <si>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</si>
  <si>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</si>
  <si>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</si>
  <si>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Смета_Кемерово_Кузбасс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</si>
  <si>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</si>
  <si>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</si>
  <si>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</si>
  <si>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</si>
  <si>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</si>
  <si>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</si>
  <si>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</si>
  <si>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</si>
  <si>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</si>
  <si>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</si>
  <si>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</si>
  <si>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</si>
  <si>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</si>
  <si>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</si>
  <si>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</si>
  <si>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</si>
  <si>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</si>
  <si>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</si>
  <si>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</si>
  <si>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</si>
  <si>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</si>
  <si>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</si>
  <si>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</si>
  <si>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</si>
  <si>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</si>
  <si>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</si>
  <si>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Смета_КЦ_МОПР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</si>
  <si>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</si>
  <si>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</si>
  <si>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</si>
  <si>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</si>
  <si>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</si>
  <si>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</si>
  <si>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</si>
  <si>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r>
      <t xml:space="preserve">Установка  плинтуса алюминиевого </t>
    </r>
    <r>
      <rPr>
        <b/>
        <sz val="9"/>
        <rFont val="Calibri"/>
        <family val="2"/>
        <charset val="204"/>
      </rPr>
      <t>h80 мм, Battiscopa BA 800 ILA.</t>
    </r>
  </si>
  <si>
    <t>Шлифовка бетонного основания мозаично-шлифовальными машинами (СО-199) с алмазными сегментами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</si>
  <si>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</si>
  <si>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</si>
  <si>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</si>
  <si>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</si>
  <si>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 xml:space="preserve">Установка бронестекла с передаточным лотком  двухуровневым из нержавеющей стали с кожухом  (2 класс от взлома, 3 класс по пулестойкости)  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</si>
  <si>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</si>
  <si>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</si>
  <si>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</si>
  <si>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</si>
  <si>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</si>
  <si>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Смета_Саратовский_Чернышевского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</si>
  <si>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</si>
  <si>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</si>
  <si>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</si>
  <si>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</si>
  <si>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</si>
  <si>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</si>
  <si>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</si>
  <si>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</si>
  <si>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</si>
  <si>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</si>
  <si>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Смета_FIFA_Житная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</si>
  <si>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</si>
  <si>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</si>
  <si>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</si>
  <si>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</si>
  <si>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</si>
  <si>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</si>
  <si>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</si>
  <si>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>Смета_FIFA_Добролюбова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</si>
  <si>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</si>
  <si>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Облицовка стен по одинарному металлическому каркасу "Кнауф" из  профиля гипсокартонными листами (ГКЛ) толщ. 12 мм. "Кнауф" одним слоем (включая перфорированные уголки на внешние углы)</t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</si>
  <si>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</si>
  <si>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</si>
  <si>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</si>
  <si>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</si>
  <si>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</si>
  <si>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</si>
  <si>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</si>
  <si>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</si>
  <si>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</si>
  <si>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</si>
  <si>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Смета_Саратовский_Соборная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</si>
  <si>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</si>
  <si>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</si>
  <si>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</si>
  <si>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</si>
  <si>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</si>
  <si>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</si>
  <si>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</si>
  <si>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</si>
  <si>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</si>
  <si>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</si>
  <si>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</si>
  <si>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</si>
  <si>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</si>
  <si>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</si>
  <si>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</si>
  <si>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Кабель ВВГнг-LS 5х4</t>
  </si>
  <si>
    <t>Смета_Володарский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</si>
  <si>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</si>
  <si>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</si>
  <si>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</si>
  <si>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</si>
  <si>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</si>
  <si>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</si>
  <si>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</si>
  <si>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</si>
  <si>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</si>
  <si>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</si>
  <si>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</si>
  <si>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</si>
  <si>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</si>
  <si>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</si>
  <si>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</si>
  <si>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</si>
  <si>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</si>
  <si>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</si>
  <si>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</si>
  <si>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</si>
  <si>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</si>
  <si>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</si>
  <si>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</si>
  <si>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</si>
  <si>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</si>
  <si>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</si>
  <si>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</si>
  <si>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</si>
  <si>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</si>
  <si>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</si>
  <si>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</si>
  <si>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</si>
  <si>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</si>
  <si>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</si>
  <si>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</si>
  <si>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</si>
  <si>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</si>
  <si>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</si>
  <si>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</si>
  <si>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</si>
  <si>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</si>
  <si>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</si>
  <si>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</si>
  <si>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</si>
  <si>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</si>
  <si>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</si>
  <si>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</si>
  <si>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</si>
  <si>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Вывоз мусора (бункер 24 м3)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</si>
  <si>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</si>
  <si>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</si>
  <si>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</si>
  <si>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</si>
  <si>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</si>
  <si>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</si>
  <si>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</si>
  <si>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</si>
  <si>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</si>
  <si>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</si>
  <si>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</si>
  <si>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</si>
  <si>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</si>
  <si>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</si>
  <si>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</si>
  <si>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</si>
  <si>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Устройство фальш - пола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</si>
  <si>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</si>
  <si>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</si>
  <si>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бронестекла с передаточным лотком  из нержавеющей стали с кожухом  (1 класс от взлома, 1 класс по пулестойкости)  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</si>
  <si>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</si>
  <si>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</si>
  <si>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</si>
  <si>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</si>
  <si>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</si>
  <si>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</si>
  <si>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</si>
  <si>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</si>
  <si>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</si>
  <si>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</si>
  <si>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</si>
  <si>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</si>
  <si>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</si>
  <si>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композитных панелей "Алюкобонд" с подсистемой с утеплителем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</si>
  <si>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</si>
  <si>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</si>
  <si>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</si>
  <si>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</si>
  <si>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</si>
  <si>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</si>
  <si>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</si>
  <si>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</si>
  <si>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</si>
  <si>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</si>
  <si>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</si>
  <si>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</si>
  <si>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</si>
  <si>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</si>
  <si>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</si>
  <si>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</si>
  <si>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</si>
  <si>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</si>
  <si>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</si>
  <si>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</si>
  <si>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</si>
  <si>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</si>
  <si>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</si>
  <si>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Монтаж отводов D 63 мм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</si>
  <si>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</si>
  <si>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</si>
  <si>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</si>
  <si>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</si>
  <si>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</si>
  <si>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</si>
  <si>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</si>
  <si>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</si>
  <si>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</si>
  <si>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Труба металлопластик Henco 20x3</t>
  </si>
  <si>
    <t>Труба металлопластик Uponor 25x2.25 unipipe MLC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</si>
  <si>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</si>
  <si>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</si>
  <si>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</si>
  <si>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</si>
  <si>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</si>
  <si>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</si>
  <si>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</si>
  <si>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Термоголовка  жидкостная, M30 x 1,5</t>
  </si>
  <si>
    <t>Вентиль на обратную подводку угловой, 1/2"</t>
  </si>
  <si>
    <t>Труба из сшитого полиэтилена Pex-b EVOH d16×2,0, бухта 200м</t>
  </si>
  <si>
    <t>Труба универсальная металлополимерная Pex-b/Al/Pex-b d25×4,0, бухта 50 м</t>
  </si>
  <si>
    <t>Труба универсальная металлополимерная Pex-b/Al/Pex-b d32×4,0, бухта 25 м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</si>
  <si>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</si>
  <si>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</si>
  <si>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</si>
  <si>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</si>
  <si>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</si>
  <si>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</si>
  <si>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</si>
  <si>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</si>
  <si>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</si>
  <si>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</si>
  <si>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</si>
  <si>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</si>
  <si>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</si>
  <si>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</si>
  <si>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</si>
  <si>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</si>
  <si>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</si>
  <si>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</si>
  <si>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</si>
  <si>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</si>
  <si>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</si>
  <si>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</si>
  <si>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</si>
  <si>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</si>
  <si>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</si>
  <si>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</si>
  <si>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</si>
  <si>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</si>
  <si>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</si>
  <si>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</si>
  <si>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</si>
  <si>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</si>
  <si>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</si>
  <si>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</si>
  <si>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</si>
  <si>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</si>
  <si>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</si>
  <si>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</si>
  <si>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</si>
  <si>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</si>
  <si>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</si>
  <si>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</si>
  <si>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</si>
  <si>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</si>
  <si>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</si>
  <si>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</si>
  <si>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</si>
  <si>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</si>
  <si>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</si>
  <si>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</si>
  <si>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</si>
  <si>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</si>
  <si>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</si>
  <si>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</si>
  <si>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</si>
  <si>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</si>
  <si>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</si>
  <si>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</si>
  <si>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</si>
  <si>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</si>
  <si>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</si>
  <si>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</si>
  <si>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</si>
  <si>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</si>
  <si>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</si>
  <si>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</si>
  <si>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</si>
  <si>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</si>
  <si>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</si>
  <si>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</si>
  <si>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</si>
  <si>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</si>
  <si>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</si>
  <si>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</si>
  <si>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</si>
  <si>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</si>
  <si>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</si>
  <si>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</si>
  <si>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</si>
  <si>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</si>
  <si>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</si>
  <si>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</si>
  <si>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</si>
  <si>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</si>
  <si>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</si>
  <si>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</si>
  <si>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</si>
  <si>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</si>
  <si>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Смета_Ярославский_Чайковского</t>
  </si>
  <si>
    <t>Смета_Сокольники</t>
  </si>
  <si>
    <t>Стоимость согласования проекта изменения фасада  согласно нормативных и законодательных актов г. ___________ и РФ.</t>
  </si>
  <si>
    <t>Облицовка стен по одинарному металлическому каркасу из  профиля влагостойкими гипсокартонными листами (ГКЛВ) "Кнауф" толщ. 12 мм. двумя слоями (включая перфорированные уголки на внешние углы)</t>
  </si>
  <si>
    <t>Монтаж закладных из фанеры 12мм под шкафы в комнате персонала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</si>
  <si>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</si>
  <si>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</si>
  <si>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</si>
  <si>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</si>
  <si>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Тепловая завеса Тепломаш с термостатом и пультом 6 кВт L=1035 мм</t>
  </si>
  <si>
    <t>Кассетный кондиционер MDV UT24/UU24/PT-UMC+пульт (либо аналог согласно ТЗ. Замену согласовать с заказчиком)</t>
  </si>
  <si>
    <t>Кассетный кондиционер MDV UT36/UU37/PT-UMC+пульт (либо аналог согласно ТЗ. Замену согласовать с заказчиком)</t>
  </si>
  <si>
    <t>№</t>
  </si>
  <si>
    <t>Раздел №1. Проектные работы и согласования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</si>
  <si>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</si>
  <si>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</si>
  <si>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</si>
  <si>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</si>
  <si>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</si>
  <si>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</si>
  <si>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</si>
  <si>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</si>
  <si>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</si>
  <si>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</si>
  <si>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</si>
  <si>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</si>
  <si>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</si>
  <si>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</si>
  <si>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</si>
  <si>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</si>
  <si>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Облицовка стен гипсокартонными листами (ГКЛ) "Кнауф" в один слой на клее (включая перфорированные уголки на внешние углы)</t>
  </si>
  <si>
    <t>3.2.0 Стеклянные перегородки</t>
  </si>
  <si>
    <t>3.3.0 Поверхность стен</t>
  </si>
  <si>
    <t>3.4.0 Двери, Окна.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</si>
  <si>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</si>
  <si>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</si>
  <si>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</si>
  <si>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</si>
  <si>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>3.6.0 Полы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</si>
  <si>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</si>
  <si>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</si>
  <si>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</si>
  <si>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</si>
  <si>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</si>
  <si>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Установка передаточного лотка 1 - го. Класса взломостойкости.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</si>
  <si>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</si>
  <si>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</si>
  <si>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</si>
  <si>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</si>
  <si>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</si>
  <si>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</si>
  <si>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</si>
  <si>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</si>
  <si>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4.4.0 Прочие работы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</si>
  <si>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</si>
  <si>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</si>
  <si>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</si>
  <si>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</si>
  <si>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Тепловая завеса Тепломаш с термостатом и пультом 9 кВт  L=1525 мм</t>
  </si>
  <si>
    <t>Тепловая завеса Тепломаш с термостатом и пультом 12 кВт L=1960 мм</t>
  </si>
  <si>
    <t>Раздел №8. Кондиционирование</t>
  </si>
  <si>
    <t>Канальный кондиционер MDV  UB18 / UU18+пульт  (либо аналог согласно ТЗ. Замену согласовать с заказчиком)</t>
  </si>
  <si>
    <t>Канальный кондиционер MDV  UB24 / UU24+пульт  (либо аналог согласно ТЗ. Замену согласовать с заказчиком)</t>
  </si>
  <si>
    <t>Канальный кондиционер MDV  UB36 / UU30+пульт  (либо аналог согласно ТЗ. Замену согласовать с заказчиком)</t>
  </si>
  <si>
    <t>Канальный кондиционер MDV  UB48 / UU48+пульт  (либо аналог согласно ТЗ. Замену согласовать с заказчиком)</t>
  </si>
  <si>
    <t>Канальный кондиционер MDV  UB60 / UU60+пульт  (либо аналог согласно ТЗ. Замену согласовать с заказчиком)</t>
  </si>
  <si>
    <t>Кассетный кондиционер MDV UT12/UU12/PT-UMC+пульт (либо аналог согласно ТЗ. Замену согласовать с заказчиком)</t>
  </si>
  <si>
    <t>Кассетный кондиционер MDV UT18/UU18+пульт (либо аналог согласно ТЗ. Замену согласовать с заказчиком)</t>
  </si>
  <si>
    <t>Кассетный кондиционер MDV UT48/UU48/PT-UMC+пульт (либо аналог согласно ТЗ. Замену согласовать с заказчиком)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</si>
  <si>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</si>
  <si>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</si>
  <si>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</si>
  <si>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</si>
  <si>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</si>
  <si>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</si>
  <si>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ВСЕГО:</t>
  </si>
  <si>
    <t>Тр*</t>
  </si>
  <si>
    <t>Названия строк</t>
  </si>
  <si>
    <t>Общий итог</t>
  </si>
  <si>
    <t>Стоимость работ</t>
  </si>
  <si>
    <t>Стоимость материалов и оборудования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</si>
  <si>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</si>
  <si>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</si>
  <si>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</si>
  <si>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</si>
  <si>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</si>
  <si>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</si>
  <si>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</si>
  <si>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</si>
  <si>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</t>
  </si>
  <si>
    <t>Двери входные</t>
  </si>
  <si>
    <t>Двери противопожарные</t>
  </si>
  <si>
    <t>Двери внутренние деревянные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</si>
  <si>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</si>
  <si>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Окна</t>
  </si>
  <si>
    <t>Двери запасного входа</t>
  </si>
  <si>
    <t>Двери стеклянные бескаркасные</t>
  </si>
  <si>
    <t>Двери стеклянные в алюминиевом профиле внутренние</t>
  </si>
  <si>
    <t>Основание пола</t>
  </si>
  <si>
    <t>Покрытие пола</t>
  </si>
  <si>
    <t>Облицовка стен керамической плиткой 200*500 "Graphit" коллекциии "Oxford" " Ctramica Konskie" с затиркой швов.</t>
  </si>
  <si>
    <t>Облицовка стен керамической плиткой 200*500 "White"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</si>
  <si>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</si>
  <si>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</si>
  <si>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</si>
  <si>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</si>
  <si>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</si>
  <si>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</si>
  <si>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</si>
  <si>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</si>
  <si>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</si>
  <si>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</si>
  <si>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</si>
  <si>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</si>
  <si>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</t>
  </si>
  <si>
    <r>
      <t>Рабочая документация Системы автматической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 xml:space="preserve">), (сплинкерная, дренчерная, модульная система), включая пояснительную записку 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</si>
  <si>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</si>
  <si>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</si>
  <si>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</si>
  <si>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</si>
  <si>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</si>
  <si>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 xml:space="preserve">), включая пояснительную записку </t>
    </r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</si>
  <si>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</si>
  <si>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</si>
  <si>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</si>
  <si>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Работы по благоустройству прилегающей территории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</si>
  <si>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</si>
  <si>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</si>
  <si>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</si>
  <si>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Грунтовка фасада глубопроникающей грунтовкой</t>
  </si>
  <si>
    <t>Дымоудаление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</si>
  <si>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</si>
  <si>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</si>
  <si>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Вентиляция бытовая</t>
  </si>
  <si>
    <t>Кондиционирование технологическое</t>
  </si>
  <si>
    <t>Кондиционирование бытовое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</si>
  <si>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</si>
  <si>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</si>
  <si>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</si>
  <si>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</si>
  <si>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</si>
  <si>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</si>
  <si>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</si>
  <si>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</si>
  <si>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</si>
  <si>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</si>
  <si>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</si>
  <si>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</si>
  <si>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</si>
  <si>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Р7.0.18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</si>
  <si>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</si>
  <si>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</si>
  <si>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</si>
  <si>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</si>
  <si>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</si>
  <si>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</si>
  <si>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</si>
  <si>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</si>
  <si>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</si>
  <si>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</si>
  <si>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</si>
  <si>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</si>
  <si>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</si>
  <si>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</si>
  <si>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</si>
  <si>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</si>
  <si>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</si>
  <si>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новая расценка</t>
  </si>
  <si>
    <t>Р7.0.19</t>
  </si>
  <si>
    <t>Р7.0.21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</si>
  <si>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</si>
  <si>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</si>
  <si>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</si>
  <si>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</si>
  <si>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</si>
  <si>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</si>
  <si>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</si>
  <si>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</si>
  <si>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</si>
  <si>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</si>
  <si>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</si>
  <si>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</si>
  <si>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</si>
  <si>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</si>
  <si>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</si>
  <si>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</si>
  <si>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</si>
  <si>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</si>
  <si>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</si>
  <si>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</si>
  <si>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</si>
  <si>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</si>
  <si>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</si>
  <si>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</si>
  <si>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</si>
  <si>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</si>
  <si>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</si>
  <si>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</si>
  <si>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</si>
  <si>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</si>
  <si>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</si>
  <si>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</si>
  <si>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</si>
  <si>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</si>
  <si>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</si>
  <si>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</si>
  <si>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</si>
  <si>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</si>
  <si>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</si>
  <si>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</si>
  <si>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</si>
  <si>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</si>
  <si>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</si>
  <si>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</si>
  <si>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</si>
  <si>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</si>
  <si>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</si>
  <si>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</si>
  <si>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</si>
  <si>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</si>
  <si>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</si>
  <si>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</si>
  <si>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</si>
  <si>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</si>
  <si>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</si>
  <si>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</si>
  <si>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</si>
  <si>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</si>
  <si>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</si>
  <si>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</si>
  <si>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</si>
  <si>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</si>
  <si>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</si>
  <si>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</si>
  <si>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</si>
  <si>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</si>
  <si>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</si>
  <si>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</si>
  <si>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</si>
  <si>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</si>
  <si>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</si>
  <si>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</si>
  <si>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</si>
  <si>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</si>
  <si>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</si>
  <si>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</si>
  <si>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</si>
  <si>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</si>
  <si>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</si>
  <si>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</si>
  <si>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</si>
  <si>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</si>
  <si>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</si>
  <si>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</si>
  <si>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</si>
  <si>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</si>
  <si>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</si>
  <si>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</si>
  <si>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</si>
  <si>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</si>
  <si>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</si>
  <si>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</si>
  <si>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</si>
  <si>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</si>
  <si>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</si>
  <si>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</si>
  <si>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</si>
  <si>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</si>
  <si>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</si>
  <si>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</si>
  <si>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</si>
  <si>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</si>
  <si>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</si>
  <si>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</si>
  <si>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</si>
  <si>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</si>
  <si>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</si>
  <si>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</si>
  <si>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</si>
  <si>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</si>
  <si>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</si>
  <si>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</si>
  <si>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</si>
  <si>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</si>
  <si>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</si>
  <si>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</si>
  <si>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</si>
  <si>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</si>
  <si>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</si>
  <si>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</si>
  <si>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</si>
  <si>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</si>
  <si>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</si>
  <si>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</si>
  <si>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</si>
  <si>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</si>
  <si>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</si>
  <si>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</si>
  <si>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</si>
  <si>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</si>
  <si>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</si>
  <si>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</si>
  <si>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</si>
  <si>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</si>
  <si>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</si>
  <si>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</si>
  <si>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</si>
  <si>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</si>
  <si>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</si>
  <si>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</si>
  <si>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</si>
  <si>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</si>
  <si>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</si>
  <si>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</si>
  <si>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</si>
  <si>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</si>
  <si>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</si>
  <si>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</si>
  <si>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</si>
  <si>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</si>
  <si>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</si>
  <si>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</si>
  <si>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</si>
  <si>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</si>
  <si>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</si>
  <si>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</si>
  <si>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</si>
  <si>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</si>
  <si>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</si>
  <si>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</si>
  <si>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</si>
  <si>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</si>
  <si>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</si>
  <si>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</si>
  <si>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</si>
  <si>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</si>
  <si>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</si>
  <si>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</si>
  <si>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</si>
  <si>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</si>
  <si>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</si>
  <si>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</si>
  <si>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</si>
  <si>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</si>
  <si>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</si>
  <si>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</si>
  <si>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</si>
  <si>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</si>
  <si>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</si>
  <si>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</si>
  <si>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</si>
  <si>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</si>
  <si>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</si>
  <si>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</si>
  <si>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</si>
  <si>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</si>
  <si>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</si>
  <si>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</si>
  <si>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</si>
  <si>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</si>
  <si>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</si>
  <si>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</si>
  <si>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</si>
  <si>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</si>
  <si>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</si>
  <si>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</si>
  <si>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</si>
  <si>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</si>
  <si>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</si>
  <si>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</si>
  <si>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</si>
  <si>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</si>
  <si>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</si>
  <si>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</si>
  <si>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</si>
  <si>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</si>
  <si>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</si>
  <si>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</si>
  <si>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</si>
  <si>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</si>
  <si>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</si>
  <si>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</si>
  <si>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</si>
  <si>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</si>
  <si>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</si>
  <si>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</si>
  <si>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</si>
  <si>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</si>
  <si>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</si>
  <si>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</si>
  <si>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</si>
  <si>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</si>
  <si>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</si>
  <si>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</si>
  <si>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</si>
  <si>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</si>
  <si>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</si>
  <si>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</si>
  <si>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</si>
  <si>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</si>
  <si>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</si>
  <si>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</si>
  <si>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</si>
  <si>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</si>
  <si>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</si>
  <si>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</si>
  <si>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</si>
  <si>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</si>
  <si>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</si>
  <si>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</si>
  <si>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</si>
  <si>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</si>
  <si>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</si>
  <si>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</si>
  <si>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</si>
  <si>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</si>
  <si>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</si>
  <si>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</si>
  <si>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</si>
  <si>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</si>
  <si>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</si>
  <si>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</si>
  <si>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</si>
  <si>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</si>
  <si>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</si>
  <si>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</si>
  <si>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</si>
  <si>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</si>
  <si>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</si>
  <si>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</si>
  <si>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</si>
  <si>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</si>
  <si>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</si>
  <si>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</si>
  <si>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</si>
  <si>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</si>
  <si>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</si>
  <si>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</si>
  <si>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</si>
  <si>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</si>
  <si>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</si>
  <si>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</si>
  <si>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</si>
  <si>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</si>
  <si>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</si>
  <si>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</si>
  <si>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</si>
  <si>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</si>
  <si>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</si>
  <si>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</si>
  <si>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</si>
  <si>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</si>
  <si>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</si>
  <si>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</si>
  <si>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</si>
  <si>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</si>
  <si>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</si>
  <si>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</si>
  <si>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</si>
  <si>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</si>
  <si>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</si>
  <si>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</si>
  <si>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</si>
  <si>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</si>
  <si>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</si>
  <si>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</si>
  <si>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</si>
  <si>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</si>
  <si>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</si>
  <si>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</si>
  <si>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</si>
  <si>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</si>
  <si>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</si>
  <si>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</si>
  <si>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</si>
  <si>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</si>
  <si>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</si>
  <si>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</si>
  <si>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</si>
  <si>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</si>
  <si>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</si>
  <si>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</si>
  <si>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</si>
  <si>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</si>
  <si>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</si>
  <si>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</si>
  <si>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</si>
  <si>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</si>
  <si>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</si>
  <si>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</si>
  <si>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</si>
  <si>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</si>
  <si>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</si>
  <si>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</si>
  <si>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</si>
  <si>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</si>
  <si>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</si>
  <si>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</si>
  <si>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</si>
  <si>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</si>
  <si>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</si>
  <si>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</si>
  <si>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</si>
  <si>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</si>
  <si>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</si>
  <si>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</si>
  <si>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</si>
  <si>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</si>
  <si>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</si>
  <si>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</si>
  <si>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</si>
  <si>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</si>
  <si>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</si>
  <si>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</si>
  <si>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</si>
  <si>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</si>
  <si>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</si>
  <si>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</si>
  <si>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</si>
  <si>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</si>
  <si>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</si>
  <si>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</si>
  <si>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</si>
  <si>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</si>
  <si>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</si>
  <si>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</si>
  <si>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</si>
  <si>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</si>
  <si>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</si>
  <si>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</si>
  <si>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</si>
  <si>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</si>
  <si>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</si>
  <si>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</si>
  <si>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</si>
  <si>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</si>
  <si>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</si>
  <si>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</si>
  <si>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</si>
  <si>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</si>
  <si>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</si>
  <si>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</si>
  <si>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</si>
  <si>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</si>
  <si>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</si>
  <si>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</si>
  <si>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</si>
  <si>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</si>
  <si>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</si>
  <si>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</si>
  <si>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</si>
  <si>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</si>
  <si>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</si>
  <si>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</si>
  <si>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</si>
  <si>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</si>
  <si>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</si>
  <si>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</si>
  <si>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</si>
  <si>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</si>
  <si>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</si>
  <si>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</si>
  <si>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</si>
  <si>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</si>
  <si>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</si>
  <si>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</si>
  <si>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</si>
  <si>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</si>
  <si>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</si>
  <si>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</si>
  <si>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</si>
  <si>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</si>
  <si>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</si>
  <si>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</si>
  <si>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</si>
  <si>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</si>
  <si>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</si>
  <si>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</si>
  <si>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</si>
  <si>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</si>
  <si>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</si>
  <si>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</si>
  <si>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</si>
  <si>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</si>
  <si>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</si>
  <si>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</si>
  <si>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</si>
  <si>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</si>
  <si>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</si>
  <si>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</si>
  <si>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</si>
  <si>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</si>
  <si>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</si>
  <si>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</si>
  <si>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</si>
  <si>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</si>
  <si>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</si>
  <si>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</si>
  <si>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</si>
  <si>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</si>
  <si>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</si>
  <si>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</si>
  <si>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</si>
  <si>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</si>
  <si>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</si>
  <si>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</si>
  <si>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</si>
  <si>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</si>
  <si>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</si>
  <si>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</si>
  <si>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</si>
  <si>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</si>
  <si>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</si>
  <si>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</si>
  <si>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</si>
  <si>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</si>
  <si>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</si>
  <si>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</si>
  <si>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</si>
  <si>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</si>
  <si>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</si>
  <si>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</si>
  <si>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</si>
  <si>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</si>
  <si>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</si>
  <si>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</si>
  <si>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</si>
  <si>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</si>
  <si>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</si>
  <si>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</si>
  <si>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</si>
  <si>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</si>
  <si>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</si>
  <si>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</si>
  <si>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</si>
  <si>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</si>
  <si>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</si>
  <si>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</si>
  <si>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</si>
  <si>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</si>
  <si>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</si>
  <si>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</si>
  <si>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</si>
  <si>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</si>
  <si>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</si>
  <si>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</si>
  <si>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</si>
  <si>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</si>
  <si>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</si>
  <si>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</si>
  <si>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</si>
  <si>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</si>
  <si>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</si>
  <si>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</si>
  <si>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</si>
  <si>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</si>
  <si>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</si>
  <si>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</si>
  <si>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</si>
  <si>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</si>
  <si>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</si>
  <si>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</si>
  <si>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</si>
  <si>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</si>
  <si>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</si>
  <si>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</si>
  <si>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</si>
  <si>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</si>
  <si>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</si>
  <si>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</si>
  <si>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</si>
  <si>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</si>
  <si>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</si>
  <si>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</si>
  <si>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</si>
  <si>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</si>
  <si>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</si>
  <si>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</si>
  <si>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</si>
  <si>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</si>
  <si>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</si>
  <si>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</si>
  <si>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</si>
  <si>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</si>
  <si>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</si>
  <si>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</si>
  <si>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</si>
  <si>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</si>
  <si>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</si>
  <si>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</si>
  <si>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</si>
  <si>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</si>
  <si>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</si>
  <si>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</si>
  <si>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</si>
  <si>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</si>
  <si>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</si>
  <si>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</si>
  <si>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</si>
  <si>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</si>
  <si>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</si>
  <si>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</si>
  <si>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</si>
  <si>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</si>
  <si>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</si>
  <si>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</si>
  <si>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</si>
  <si>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</si>
  <si>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</si>
  <si>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</si>
  <si>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</si>
  <si>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</si>
  <si>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</si>
  <si>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</si>
  <si>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</si>
  <si>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</si>
  <si>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</si>
  <si>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</si>
  <si>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</si>
  <si>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</si>
  <si>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</si>
  <si>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</si>
  <si>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</si>
  <si>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</si>
  <si>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</si>
  <si>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</si>
  <si>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</si>
  <si>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</si>
  <si>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</si>
  <si>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</si>
  <si>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</si>
  <si>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</si>
  <si>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</si>
  <si>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</si>
  <si>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</si>
  <si>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</si>
  <si>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</si>
  <si>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</si>
  <si>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</si>
  <si>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</si>
  <si>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</si>
  <si>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</si>
  <si>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</si>
  <si>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</si>
  <si>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</si>
  <si>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</si>
  <si>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</si>
  <si>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</si>
  <si>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</si>
  <si>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</si>
  <si>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</si>
  <si>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</si>
  <si>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</si>
  <si>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</si>
  <si>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</si>
  <si>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</si>
  <si>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</si>
  <si>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</si>
  <si>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</si>
  <si>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</si>
  <si>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</si>
  <si>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</si>
  <si>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</si>
  <si>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</si>
  <si>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</si>
  <si>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</si>
  <si>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</si>
  <si>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</si>
  <si>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</si>
  <si>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</si>
  <si>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</si>
  <si>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</si>
  <si>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</si>
  <si>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</si>
  <si>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</si>
  <si>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</si>
  <si>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</si>
  <si>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</si>
  <si>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</si>
  <si>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</si>
  <si>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</si>
  <si>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</si>
  <si>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</si>
  <si>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</si>
  <si>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</si>
  <si>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</si>
  <si>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</si>
  <si>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</si>
  <si>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</si>
  <si>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</si>
  <si>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</si>
  <si>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</si>
  <si>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</si>
  <si>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</si>
  <si>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</si>
  <si>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</si>
  <si>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</si>
  <si>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</si>
  <si>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</si>
  <si>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</si>
  <si>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</si>
  <si>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</si>
  <si>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</si>
  <si>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</si>
  <si>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</si>
  <si>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</si>
  <si>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</si>
  <si>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</si>
  <si>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</si>
  <si>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</si>
  <si>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</si>
  <si>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</si>
  <si>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</si>
  <si>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</si>
  <si>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</si>
  <si>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</si>
  <si>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</si>
  <si>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</si>
  <si>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</si>
  <si>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</si>
  <si>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</si>
  <si>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</si>
  <si>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</si>
  <si>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</si>
  <si>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</si>
  <si>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</si>
  <si>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</si>
  <si>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</si>
  <si>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</si>
  <si>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</si>
  <si>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</si>
  <si>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</si>
  <si>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</si>
  <si>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</si>
  <si>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</si>
  <si>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</si>
  <si>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</si>
  <si>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</si>
  <si>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</si>
  <si>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</si>
  <si>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</si>
  <si>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</si>
  <si>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</si>
  <si>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</si>
  <si>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</si>
  <si>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</si>
  <si>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</si>
  <si>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</si>
  <si>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</si>
  <si>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</si>
  <si>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</si>
  <si>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</si>
  <si>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</si>
  <si>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</si>
  <si>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</si>
  <si>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</si>
  <si>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</si>
  <si>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</si>
  <si>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</si>
  <si>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</si>
  <si>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</si>
  <si>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</si>
  <si>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</si>
  <si>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</si>
  <si>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</si>
  <si>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</si>
  <si>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</si>
  <si>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</si>
  <si>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</si>
  <si>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</si>
  <si>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</si>
  <si>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</si>
  <si>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</si>
  <si>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</si>
  <si>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</si>
  <si>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</si>
  <si>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</si>
  <si>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</si>
  <si>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</si>
  <si>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</si>
  <si>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</si>
  <si>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</si>
  <si>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</si>
  <si>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</si>
  <si>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</si>
  <si>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</si>
  <si>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</si>
  <si>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</si>
  <si>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</si>
  <si>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</si>
  <si>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</si>
  <si>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</si>
  <si>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</si>
  <si>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</si>
  <si>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</si>
  <si>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</si>
  <si>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</si>
  <si>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</si>
  <si>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</si>
  <si>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</si>
  <si>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</si>
  <si>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</si>
  <si>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</si>
  <si>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</si>
  <si>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</si>
  <si>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</si>
  <si>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</si>
  <si>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</si>
  <si>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</si>
  <si>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</si>
  <si>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</si>
  <si>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</si>
  <si>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</si>
  <si>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</si>
  <si>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</si>
  <si>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</si>
  <si>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</si>
  <si>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</si>
  <si>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</si>
  <si>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</si>
  <si>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</si>
  <si>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</si>
  <si>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</si>
  <si>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</si>
  <si>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</si>
  <si>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</si>
  <si>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</si>
  <si>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</si>
  <si>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</si>
  <si>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</si>
  <si>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</si>
  <si>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</si>
  <si>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</si>
  <si>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</si>
  <si>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</si>
  <si>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</si>
  <si>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</si>
  <si>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</si>
  <si>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</si>
  <si>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</si>
  <si>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</si>
  <si>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</si>
  <si>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</si>
  <si>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</si>
  <si>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</si>
  <si>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</si>
  <si>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</si>
  <si>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</si>
  <si>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</si>
  <si>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</si>
  <si>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</si>
  <si>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</si>
  <si>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</si>
  <si>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</si>
  <si>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</si>
  <si>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</si>
  <si>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</si>
  <si>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</si>
  <si>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</si>
  <si>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</si>
  <si>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</si>
  <si>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</si>
  <si>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</si>
  <si>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</si>
  <si>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</si>
  <si>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</si>
  <si>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</si>
  <si>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</si>
  <si>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</si>
  <si>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</si>
  <si>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</si>
  <si>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</si>
  <si>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</si>
  <si>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</si>
  <si>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</si>
  <si>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</si>
  <si>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</si>
  <si>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</si>
  <si>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</si>
  <si>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</si>
  <si>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</si>
  <si>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</si>
  <si>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</si>
  <si>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</si>
  <si>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</si>
  <si>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</si>
  <si>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</si>
  <si>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</si>
  <si>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</si>
  <si>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</si>
  <si>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</si>
  <si>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</si>
  <si>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</si>
  <si>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</si>
  <si>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</si>
  <si>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</si>
  <si>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</si>
  <si>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</si>
  <si>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</si>
  <si>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</si>
  <si>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</si>
  <si>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</si>
  <si>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</si>
  <si>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</si>
  <si>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</si>
  <si>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</si>
  <si>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</si>
  <si>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</si>
  <si>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</si>
  <si>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</si>
  <si>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</si>
  <si>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</si>
  <si>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</si>
  <si>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</si>
  <si>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</si>
  <si>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</si>
  <si>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</si>
  <si>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</si>
  <si>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</si>
  <si>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</si>
  <si>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</si>
  <si>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</si>
  <si>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</si>
  <si>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</si>
  <si>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</si>
  <si>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</si>
  <si>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</si>
  <si>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</si>
  <si>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</si>
  <si>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</si>
  <si>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</si>
  <si>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</si>
  <si>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</si>
  <si>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</si>
  <si>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</si>
  <si>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</si>
  <si>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</si>
  <si>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</si>
  <si>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</si>
  <si>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</si>
  <si>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</si>
  <si>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</si>
  <si>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Номер строки</t>
  </si>
  <si>
    <t>удалить</t>
  </si>
  <si>
    <t>новый подраздел</t>
  </si>
  <si>
    <t>Проектные работы и согласования</t>
  </si>
  <si>
    <t>Отопление</t>
  </si>
  <si>
    <t>Электротехнические работы</t>
  </si>
  <si>
    <t>874</t>
  </si>
  <si>
    <t>875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</si>
  <si>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</si>
  <si>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</si>
  <si>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</si>
  <si>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</si>
  <si>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</si>
  <si>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</si>
  <si>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</si>
  <si>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</si>
  <si>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</si>
  <si>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</si>
  <si>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</si>
  <si>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</si>
  <si>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</si>
  <si>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</si>
  <si>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</si>
  <si>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</si>
  <si>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</si>
  <si>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</si>
  <si>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</si>
  <si>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</si>
  <si>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</si>
  <si>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</si>
  <si>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</si>
  <si>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</si>
  <si>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</si>
  <si>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</si>
  <si>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</si>
  <si>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</si>
  <si>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</si>
  <si>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</si>
  <si>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</si>
  <si>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</si>
  <si>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</si>
  <si>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</si>
  <si>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</si>
  <si>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</si>
  <si>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</si>
  <si>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</si>
  <si>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</si>
  <si>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</si>
  <si>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</si>
  <si>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</si>
  <si>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</si>
  <si>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</si>
  <si>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</si>
  <si>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</si>
  <si>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</si>
  <si>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</si>
  <si>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</si>
  <si>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</si>
  <si>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</si>
  <si>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</si>
  <si>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</si>
  <si>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</si>
  <si>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</si>
  <si>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</si>
  <si>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</si>
  <si>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</si>
  <si>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</si>
  <si>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</si>
  <si>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</si>
  <si>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</si>
  <si>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</si>
  <si>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</si>
  <si>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</si>
  <si>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</si>
  <si>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</si>
  <si>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</si>
  <si>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</si>
  <si>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</si>
  <si>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</si>
  <si>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</si>
  <si>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</si>
  <si>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</si>
  <si>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</si>
  <si>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</si>
  <si>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</si>
  <si>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</si>
  <si>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</si>
  <si>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</si>
  <si>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</si>
  <si>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</si>
  <si>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</si>
  <si>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</si>
  <si>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</si>
  <si>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</si>
  <si>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</si>
  <si>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</si>
  <si>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</si>
  <si>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</si>
  <si>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</si>
  <si>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</si>
  <si>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</si>
  <si>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</si>
  <si>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</si>
  <si>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</si>
  <si>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</si>
  <si>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</si>
  <si>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</si>
  <si>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</si>
  <si>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</si>
  <si>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</si>
  <si>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</si>
  <si>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</si>
  <si>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</si>
  <si>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</si>
  <si>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</si>
  <si>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</si>
  <si>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</si>
  <si>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</si>
  <si>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</si>
  <si>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</si>
  <si>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</si>
  <si>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</si>
  <si>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</si>
  <si>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</si>
  <si>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</si>
  <si>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</si>
  <si>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</si>
  <si>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</si>
  <si>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</si>
  <si>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</si>
  <si>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</si>
  <si>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</si>
  <si>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</si>
  <si>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</si>
  <si>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</si>
  <si>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</si>
  <si>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</si>
  <si>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</si>
  <si>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</si>
  <si>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</si>
  <si>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</si>
  <si>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</si>
  <si>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</si>
  <si>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</si>
  <si>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</si>
  <si>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</si>
  <si>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</si>
  <si>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</si>
  <si>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Электрическая мощность объекта</t>
  </si>
  <si>
    <t>до 33 кВт включ., автомат до 63А включ.</t>
  </si>
  <si>
    <t>от 33 кВт до 40 кВт включ., автомат от 63А до 80А включ.</t>
  </si>
  <si>
    <t>от 40 кВт до 60 кВт включ., автомат от 80А до 125А включ.</t>
  </si>
  <si>
    <t>Наличие на объекте АВР</t>
  </si>
  <si>
    <t>да</t>
  </si>
  <si>
    <t>нет</t>
  </si>
  <si>
    <t>Наличие на объекте ИБП</t>
  </si>
  <si>
    <t>33 кВт</t>
  </si>
  <si>
    <t>40 кВт</t>
  </si>
  <si>
    <t>60 кВт</t>
  </si>
  <si>
    <t>5,5 если больше 300</t>
  </si>
  <si>
    <t>3,8 если больше 300</t>
  </si>
  <si>
    <t>0,066 если больше 300</t>
  </si>
  <si>
    <t>0,025 если больше 300</t>
  </si>
  <si>
    <t>Выбрать значение из списка</t>
  </si>
  <si>
    <t>ИБП</t>
  </si>
  <si>
    <t>АВР 33 кВт</t>
  </si>
  <si>
    <t>АВР 40кВт</t>
  </si>
  <si>
    <t>АВР 60кВТ</t>
  </si>
  <si>
    <t>Выбранное значение АВР</t>
  </si>
  <si>
    <t>Выбранное значение общие позиции</t>
  </si>
  <si>
    <t>Выбранное значение по мощности</t>
  </si>
  <si>
    <t>Автомат.выкл-ль АВВ Т1В160 32А</t>
  </si>
  <si>
    <t>Общие коэффициенты по площади</t>
  </si>
  <si>
    <t>Выбранное значение ИБП</t>
  </si>
  <si>
    <t>Установка штепсельной розетки с заземлением  "Legrand" Mozaik  с автоматическими клеммами,  суппортом и рамкой (красная или белая).</t>
  </si>
  <si>
    <t>Сертифицированная линия ОКЛ (включая кабель, соединительные коробки, клеммы, лотки, крепежные элементы, гофрированная труба).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</si>
  <si>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</si>
  <si>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</si>
  <si>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</si>
  <si>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 xml:space="preserve">отделка ГКЛ поз. P.3.3.3, P.3.3.5, P.3.3.9,  P.3.3.7  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</si>
  <si>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</si>
  <si>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</si>
  <si>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</si>
  <si>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</si>
  <si>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Трансформируемая перегородка  цельностеклянная, закаленое стекло 10 мм.(в соответствии с ТЗ).</t>
  </si>
  <si>
    <t>Вентилятор дымоудаления Systemair DVV 400D4-6/F400 в комплекте со щитом автоматики.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</si>
  <si>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 с клапанами с электромеханическим приводом Belimo с возвратной пружиной, дымоприемные устройста (решетки), расходные и крепежные материалы согласно ТЗ. 
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</si>
  <si>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</si>
  <si>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</si>
  <si>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при проведении конкурса позицию не использовать, при включении позиции в ДС использовать данный номер</t>
  </si>
  <si>
    <t>Устройство полов из модульной ковровой плитки типа ACCENT 49430</t>
  </si>
  <si>
    <t>Уточнение для ПЭУ</t>
  </si>
  <si>
    <t>Уточнение УОС</t>
  </si>
  <si>
    <t>новая расценка удалить</t>
  </si>
  <si>
    <t>не считать электрику</t>
  </si>
  <si>
    <t>новый раздел</t>
  </si>
  <si>
    <t>компл</t>
  </si>
  <si>
    <t>Раздел №10.  Адаптация объекта для МГН</t>
  </si>
  <si>
    <t>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</si>
  <si>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</si>
  <si>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</si>
  <si>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</si>
  <si>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>Установка стеклянного полуторопольного дверного блока 1400х2100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</si>
  <si>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>Установка стеклянного двупольного дверного блока 1800х2400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</si>
  <si>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</si>
  <si>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</si>
  <si>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</si>
  <si>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</si>
  <si>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</si>
  <si>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</si>
  <si>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</si>
  <si>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</si>
  <si>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</si>
  <si>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</si>
  <si>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</si>
  <si>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</si>
  <si>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</si>
  <si>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</si>
  <si>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</si>
  <si>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</si>
  <si>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</si>
  <si>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</si>
  <si>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</si>
  <si>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</si>
  <si>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</si>
  <si>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</si>
  <si>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новая позиция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</si>
  <si>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</si>
  <si>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</si>
  <si>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</si>
  <si>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</si>
  <si>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</si>
  <si>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</si>
  <si>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</si>
  <si>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</si>
  <si>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</si>
  <si>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</si>
  <si>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</si>
  <si>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</si>
  <si>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</si>
  <si>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Цена для Подрядчика Альфа-Банка с НДС, в USD</t>
  </si>
  <si>
    <t>Цена для Альфа-Банка с НДС, в USD</t>
  </si>
  <si>
    <t>Настенный 7</t>
  </si>
  <si>
    <t>2,0 - 2,3</t>
  </si>
  <si>
    <t>включая пульт</t>
  </si>
  <si>
    <t>HSU-07HT103/R2/HSU-07HUN203/R2</t>
  </si>
  <si>
    <t>MDSF-07HRN1/MDOF-07HN1</t>
  </si>
  <si>
    <t>Настенный 9</t>
  </si>
  <si>
    <t>2,5 - 2,8</t>
  </si>
  <si>
    <t>HSU-09HT203/R2/HSU-09HUN103/R2</t>
  </si>
  <si>
    <t>MDSF-09HRN1/MDOF-09HN1</t>
  </si>
  <si>
    <t>Настенный 12</t>
  </si>
  <si>
    <t>3,2 - 3,6</t>
  </si>
  <si>
    <t>HSU-12HT203/R2/HSU-12HUN103/R2</t>
  </si>
  <si>
    <t>MDSF-12HRN1/MDOF-12HN1</t>
  </si>
  <si>
    <t>Настенный 18</t>
  </si>
  <si>
    <t>4,8 - 5,4</t>
  </si>
  <si>
    <t>HSU-18HT203/R2/HSU-18HUN103/R2</t>
  </si>
  <si>
    <t>MDSF-18HRN1/MDOF-18HN1</t>
  </si>
  <si>
    <t>Настенный 24</t>
  </si>
  <si>
    <t>6,1 - 7,1</t>
  </si>
  <si>
    <t>HSU-24HT203/R2/HSU-24HUN103/R2</t>
  </si>
  <si>
    <t>MDSF-24HRN1/MDOF-24HN1</t>
  </si>
  <si>
    <t>Кассетный 12</t>
  </si>
  <si>
    <t>3,3 - 3,7</t>
  </si>
  <si>
    <t>AB18CS1ERA(S)/1U18DS1EAA/PB-700IB</t>
  </si>
  <si>
    <t>MDCA3-12HN1/MDOU-12HN1/T-MBQ4-03B4</t>
  </si>
  <si>
    <t>Кассетный 18</t>
  </si>
  <si>
    <t>4,6 - 5,4</t>
  </si>
  <si>
    <t>MDCA3-18HN1/MDOU-18HN1/T-MBQ4-03B4</t>
  </si>
  <si>
    <t>Кассетный 24</t>
  </si>
  <si>
    <t>6,8 - 7,5</t>
  </si>
  <si>
    <t>AB24ES1ERA(S)/1U24FS1EAA/PB-950JB</t>
  </si>
  <si>
    <t>MDCD-24HRN1/MDOU-24HN1/T-MBQ-02C1</t>
  </si>
  <si>
    <t>Кассетный 30</t>
  </si>
  <si>
    <t>7,1 - 8,5</t>
  </si>
  <si>
    <t>Кассетный 36</t>
  </si>
  <si>
    <t>9,7 - 11</t>
  </si>
  <si>
    <t>AB36ES1ERA(S)/1U36SS1EAB/PB-950JB</t>
  </si>
  <si>
    <t>MDCD-36HRN1/MDOU-36HN1-L/LT-MBQ-02C1</t>
  </si>
  <si>
    <t>Кассетный 48</t>
  </si>
  <si>
    <t>13,5 - 14,1</t>
  </si>
  <si>
    <t>AB48ES1ERA(S)/1U48LS1EAB(S)/PB-P50JB</t>
  </si>
  <si>
    <t>MDCD-48HRN1/MDOU-48HN1-L/LT-MBQ-02C1</t>
  </si>
  <si>
    <t>Кассетный 54</t>
  </si>
  <si>
    <t>14,3 - 16,2</t>
  </si>
  <si>
    <t>AB60CS1ERA(S)/1U60IS1EAB(S)/PB-1340IB</t>
  </si>
  <si>
    <t>MDCD-60HRN1/MDOU-60HN1-L/LT-MBQ-02C1</t>
  </si>
  <si>
    <t>Напольно - потолочный 18</t>
  </si>
  <si>
    <t>5,0 - 5,5</t>
  </si>
  <si>
    <t>AC18CS1ERA(S)/1U18DS1EAA</t>
  </si>
  <si>
    <t>MDUE-18HRN1/MDOU-18HN1</t>
  </si>
  <si>
    <t>Напольно - потолочный 24</t>
  </si>
  <si>
    <t>6,5 - 7,7</t>
  </si>
  <si>
    <t>AC24CS1ERA(S)/1U24FS1EAA</t>
  </si>
  <si>
    <t>MDUE-24HRN1/MDOU-24HN1</t>
  </si>
  <si>
    <t>Напольно - потолочный 36</t>
  </si>
  <si>
    <t>10,0 - 11,5</t>
  </si>
  <si>
    <t>AC36ES1ERA(S)/1U36SS1EAB</t>
  </si>
  <si>
    <t>MDUE-36HRN1/MDOU-36HN1</t>
  </si>
  <si>
    <t>Напольно - потолочный 48</t>
  </si>
  <si>
    <t>13,4 - 14,2</t>
  </si>
  <si>
    <t>AC48FS1ERA(S)/1U48LS1EAB(S)</t>
  </si>
  <si>
    <t>MDUE-48HRN1/MDOU-48HN1</t>
  </si>
  <si>
    <t>Напольно - потолочный 60</t>
  </si>
  <si>
    <t>15,0 - 17,6</t>
  </si>
  <si>
    <t>AC60FS1ERA(S)/1U60IS1EAB(S)</t>
  </si>
  <si>
    <t>MDUE-60HRN1/MDOU-60HN1</t>
  </si>
  <si>
    <t>Канальный 18</t>
  </si>
  <si>
    <t>4,8 - 5,3</t>
  </si>
  <si>
    <t>включая пульт и раздаточный пленум</t>
  </si>
  <si>
    <t>AD18LS1ERA/1U18DS1EAA</t>
  </si>
  <si>
    <t>MDTB-18HWN1/MDOU-18HN1 + пленум</t>
  </si>
  <si>
    <t>Канальный 24</t>
  </si>
  <si>
    <t>7,0 - 7,4</t>
  </si>
  <si>
    <t>AD24MS3ERA/1U24FS1EAA</t>
  </si>
  <si>
    <t>MDTB-24HWN1/MDOU-24HN1  + пленум</t>
  </si>
  <si>
    <t>Канальный 36</t>
  </si>
  <si>
    <t>10,0 - 10,6</t>
  </si>
  <si>
    <t>AD36MS3ERA/1U36SS1EAB</t>
  </si>
  <si>
    <t>MDTB-36HWN1/MDOU-36HN1-L  + пленум</t>
  </si>
  <si>
    <t>Канальный 48</t>
  </si>
  <si>
    <t>13,4 - 14,1</t>
  </si>
  <si>
    <t>AD48HS1ERA(S)/1U48LS1EAB(S)</t>
  </si>
  <si>
    <t>MDTB-48HWN1/MDOU-48HN1-L  + пленум</t>
  </si>
  <si>
    <t>Канальный 60</t>
  </si>
  <si>
    <t>15,0 - 16,2</t>
  </si>
  <si>
    <t>AD60HS1ERA(S)/1U60IS1EAB(S)</t>
  </si>
  <si>
    <t>MDTB-60HWN1/MDOU-60HN1-L  + пленум</t>
  </si>
  <si>
    <t>AS07TH3HRA/1U07MR4ERA</t>
  </si>
  <si>
    <t xml:space="preserve">MDSA-07HRFN1 </t>
  </si>
  <si>
    <t>AS09TH3HRA/1U09MR4ERA</t>
  </si>
  <si>
    <t xml:space="preserve">MDSA-09HRFN1 </t>
  </si>
  <si>
    <t>AS12TB3HRA/1U12MR4ERA</t>
  </si>
  <si>
    <t xml:space="preserve">MDSA-12HRFN1 </t>
  </si>
  <si>
    <t>AS18TD2HRA/1U18EE8ERA</t>
  </si>
  <si>
    <t xml:space="preserve">MDSA-18HRFN1 </t>
  </si>
  <si>
    <t>AS24TD2HRA/1U24RE8ERA</t>
  </si>
  <si>
    <t xml:space="preserve">MDSA-24HRFN1 </t>
  </si>
  <si>
    <t>AB12CS1ERA(S)/1U12BS3ERA/PB-700IB</t>
  </si>
  <si>
    <t xml:space="preserve">MDCA3-18HRDN1 </t>
  </si>
  <si>
    <t>AB18CS1ERA(S)/1U18FS2ERA(S)/PB-700IB</t>
  </si>
  <si>
    <t>AB24ES1ERA(S)/1U24GS1ERA/PB-950JB</t>
  </si>
  <si>
    <t xml:space="preserve">MDCD-24HRDN1 </t>
  </si>
  <si>
    <t>AB36ES1ERA(S)/1U36HS1ERA(S)/PB-950JB</t>
  </si>
  <si>
    <t xml:space="preserve">MDCD-36HRDN1 </t>
  </si>
  <si>
    <t>AB48ES1ERA(S)/1U48LS1ERB(S)/PB-950JB</t>
  </si>
  <si>
    <t xml:space="preserve">MDCD-48HRDN1 </t>
  </si>
  <si>
    <t>AB60CS1ERA(S)/1U60IS1ERB(S)/PB-1340IB</t>
  </si>
  <si>
    <t xml:space="preserve">MDCD-60HRDN1 </t>
  </si>
  <si>
    <t>AC18CS1ERA(S)/1U18FS2ERA(S)</t>
  </si>
  <si>
    <t xml:space="preserve">MDUE-18HRDN1 </t>
  </si>
  <si>
    <t>AC24CS1ERA(S)/1U24GS1ERA</t>
  </si>
  <si>
    <t xml:space="preserve">MDUE-24HRDN1 </t>
  </si>
  <si>
    <t>AC36ES1ERA(S)/1U36HS1ERA(S)</t>
  </si>
  <si>
    <t xml:space="preserve">MDUE-36HRDN1 </t>
  </si>
  <si>
    <t>AC48FS1ERA(S)/1U48LS1ERB(S)</t>
  </si>
  <si>
    <t xml:space="preserve">MDUE-48HRDN1 </t>
  </si>
  <si>
    <t>AC60FS1ERA(S)/1U60IS1ERB(S)</t>
  </si>
  <si>
    <t xml:space="preserve">MDUE-60HRDN1 </t>
  </si>
  <si>
    <t>AD18LS1ERA/1U18FS2ERA(S)</t>
  </si>
  <si>
    <t xml:space="preserve">MDTB-18HWDN1 </t>
  </si>
  <si>
    <t>AD24MS3ERA/1U24GS1ERA</t>
  </si>
  <si>
    <t xml:space="preserve">MDTB-24HWDN1  </t>
  </si>
  <si>
    <t>AD36MS3ERA(S)/1U36HS1ERA(S)</t>
  </si>
  <si>
    <t xml:space="preserve">MDTB-36HWDN1  </t>
  </si>
  <si>
    <t>AD48HS1ERA(S)/1U48LS1ERB(S)</t>
  </si>
  <si>
    <t xml:space="preserve">MDTB-48HWDN1 </t>
  </si>
  <si>
    <t>AD60HS1ERA(S)/1U60IS1ERB(S)</t>
  </si>
  <si>
    <t xml:space="preserve">MDTB-60HWDN1  </t>
  </si>
  <si>
    <t>Мульти-сплит внешн. блок</t>
  </si>
  <si>
    <t>4,7 - 5,3</t>
  </si>
  <si>
    <t>20 - 40</t>
  </si>
  <si>
    <t>2U18FS2ERA(S)</t>
  </si>
  <si>
    <t>MD2O-14HFN1 outdoor</t>
  </si>
  <si>
    <t>5,4 - 7,1</t>
  </si>
  <si>
    <t>30 - 60</t>
  </si>
  <si>
    <t>3U19FS1ERA(N)</t>
  </si>
  <si>
    <t>MD3O-21HFN1 outdoor</t>
  </si>
  <si>
    <t>7,2 - 8,3</t>
  </si>
  <si>
    <t>45 - 80</t>
  </si>
  <si>
    <t>3 - 4</t>
  </si>
  <si>
    <t>4U26HS1ERA</t>
  </si>
  <si>
    <t>MD4O-28HFN1 outdoor</t>
  </si>
  <si>
    <t>9,0 - 11,7</t>
  </si>
  <si>
    <t>60 - 85</t>
  </si>
  <si>
    <t>4 - 5</t>
  </si>
  <si>
    <t>4U30HS1ERA</t>
  </si>
  <si>
    <t>MD4O-36HFN1 outdoor</t>
  </si>
  <si>
    <t>10,7 - 14,7</t>
  </si>
  <si>
    <t>60 - 135</t>
  </si>
  <si>
    <t>4 - 8</t>
  </si>
  <si>
    <t>5U34HS1ERA</t>
  </si>
  <si>
    <t>MD5O-42HFN1 outdoor</t>
  </si>
  <si>
    <t>13,5 - 16,7</t>
  </si>
  <si>
    <t>75 - 145</t>
  </si>
  <si>
    <t>5 - 9</t>
  </si>
  <si>
    <t>5U45LS1ERA</t>
  </si>
  <si>
    <t>MD4O-28HFN1 + MD3O-21HFN1</t>
  </si>
  <si>
    <t>Мульти-сплит настенный внутр. блок</t>
  </si>
  <si>
    <t>1,5 - 2,0</t>
  </si>
  <si>
    <t>включая беспроводной пульт</t>
  </si>
  <si>
    <t>AS07BS4HRA</t>
  </si>
  <si>
    <t>MDSAI-07HRFN1 indoor</t>
  </si>
  <si>
    <t>2,0 - 2,2</t>
  </si>
  <si>
    <t>2,6 - 2,8</t>
  </si>
  <si>
    <t>AS09BS4HRA</t>
  </si>
  <si>
    <t>MDSAI-09HRFN1 indoor</t>
  </si>
  <si>
    <t>3,5 - 3,6</t>
  </si>
  <si>
    <t>AS12BS4HRA</t>
  </si>
  <si>
    <t>MDSAI-12HRFN1 indoor</t>
  </si>
  <si>
    <t>5,1 - 5,6</t>
  </si>
  <si>
    <t>AS18BS4HRA</t>
  </si>
  <si>
    <t>MDSAI-18HRFN1 indoor</t>
  </si>
  <si>
    <t>6,7 - 7,1</t>
  </si>
  <si>
    <t>AS24BS4HRA</t>
  </si>
  <si>
    <t>MDSAI-24HRFN1 indoor</t>
  </si>
  <si>
    <t>Мульти-сплит кассетный внутр. блок</t>
  </si>
  <si>
    <t>включая беспроводной пульт и декоративную панель</t>
  </si>
  <si>
    <t>AB09CS1ERA/PB-700IB</t>
  </si>
  <si>
    <t>MDCA3I-07HRFN1 indoor</t>
  </si>
  <si>
    <t>MDCA3I-09HRFN1 indoor</t>
  </si>
  <si>
    <t>AB12CS1ERA(S)/PB-700IB</t>
  </si>
  <si>
    <t>MDCA3I-12HRFN1 indoor</t>
  </si>
  <si>
    <t>4,5 - 5,6</t>
  </si>
  <si>
    <t>AB18CS1ERA(S)/PB-700IB</t>
  </si>
  <si>
    <t>MDCA3I-18HRDN1 indoor</t>
  </si>
  <si>
    <t>6,5 - 7,1</t>
  </si>
  <si>
    <t>AB24ES1ERA(S)/PB-950JB</t>
  </si>
  <si>
    <t>MDCE-24HRDN1 indoor</t>
  </si>
  <si>
    <t>Мульти-сплит канальный внутр. блок</t>
  </si>
  <si>
    <t>2,2 - 2,7</t>
  </si>
  <si>
    <t>AD09SS1ERA (N)(P)</t>
  </si>
  <si>
    <t>MDTBI-07HRFN1 indoor</t>
  </si>
  <si>
    <t>AD12SS1ERA (N)(P)</t>
  </si>
  <si>
    <t>MDTBI-09HRFN1 indoor</t>
  </si>
  <si>
    <t>5,0 - 5,6</t>
  </si>
  <si>
    <t>AD18SS1ERA (N)(P)</t>
  </si>
  <si>
    <t>MDTBI-12HRFN1 indoor</t>
  </si>
  <si>
    <t>6,5 - 7,2</t>
  </si>
  <si>
    <t>AD24SS1ERA (N)(P)</t>
  </si>
  <si>
    <t>MDTBI-18HRDN1 indoor</t>
  </si>
  <si>
    <t>Мульти-сплит напольно-потолочный внутр. блок</t>
  </si>
  <si>
    <t>AC12CS1ERA(S)</t>
  </si>
  <si>
    <t>MDFFI-09HRFN1 indoor</t>
  </si>
  <si>
    <t>3,5 - 4,5</t>
  </si>
  <si>
    <t>MDFFI-12HRFN1 indoor</t>
  </si>
  <si>
    <t>AC18CS1ERA(S)</t>
  </si>
  <si>
    <t>6,5 - 7,5</t>
  </si>
  <si>
    <t>AC24CS1ERA(S)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</si>
  <si>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</si>
  <si>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</si>
  <si>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</si>
  <si>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</si>
  <si>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</si>
  <si>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r>
      <t>Уполномоченным лицом от «Haier» является</t>
    </r>
    <r>
      <rPr>
        <sz val="10"/>
        <color rgb="FF000000"/>
        <rFont val="Arial"/>
        <family val="2"/>
        <charset val="204"/>
      </rPr>
      <t>:</t>
    </r>
  </si>
  <si>
    <t xml:space="preserve">Руководитель филиала Фомичев С.Ю. </t>
  </si>
  <si>
    <t>E-mail: info@haierrussia.ru</t>
  </si>
  <si>
    <t>тел.: +7(495) 782-10-20</t>
  </si>
  <si>
    <t>Для заказа оборудования:</t>
  </si>
  <si>
    <t>Менеджер проектов направления систем кондиционирования</t>
  </si>
  <si>
    <t>тел.: +7(495) 782-10-20 доб.129</t>
  </si>
  <si>
    <t>моб.: +7(926) 920-53-77</t>
  </si>
  <si>
    <t>E-mail: V.odanets@haierrussia.ru</t>
  </si>
  <si>
    <t>Уполномоченным лицом от «Дженерал-Трейд»/Аяк является:</t>
  </si>
  <si>
    <t>Директор по развитию Гасин Михаил Юрьевич</t>
  </si>
  <si>
    <t>Тел.: +7 495 937 72 46, добавочный номер 145</t>
  </si>
  <si>
    <t>Факс: +7 495 937 72 46</t>
  </si>
  <si>
    <t>Алексей Малков</t>
  </si>
  <si>
    <t>тел.: +7 (495) 937-72-46, доб. 161</t>
  </si>
  <si>
    <t>моб.: 8-926-463-19-82</t>
  </si>
  <si>
    <t>По возникающим вопросам пишите и звоните.</t>
  </si>
  <si>
    <t>Спасибо за внимание!</t>
  </si>
  <si>
    <t>С уважением,</t>
  </si>
  <si>
    <t>Тарская Кристина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</si>
  <si>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</si>
  <si>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</si>
  <si>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не применять</t>
  </si>
  <si>
    <t>ВПВ</t>
  </si>
  <si>
    <t>АУВПТ (сплинкерные системы)</t>
  </si>
  <si>
    <t>Р5.1.5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</si>
  <si>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</si>
  <si>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</si>
  <si>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</si>
  <si>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5.3.0. Бытовое водоснабжение и канализация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</si>
  <si>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</si>
  <si>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</si>
  <si>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Приточно-вытяжная установка Systemair MAXI 2000  (либо аналог в соответствии с ТЗ) включая настенный пульт управления пользователя с регулировками параметров</t>
  </si>
  <si>
    <t>Приточно-вытяжная установка Systemair MAXI 1100 (либо аналог в соответствии с ТЗ) включая настенный пульт управления пользователя с регулировками параметров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</si>
  <si>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</si>
  <si>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</si>
  <si>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</si>
  <si>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Установка однопольного дверного блока в алюминиевом корпусе с закаленным  стеклом 8 мм. 900х2100 мм с фурнитурой белого матового металла.</t>
  </si>
  <si>
    <t>Установка полуторапольного дверного блока в алюминиевом корпусе с закаленным 8 мм.  стеклом 1200х2100 мм с фурнитурой белого матового металла.</t>
  </si>
  <si>
    <t>Установка двупольного дверного блока в алюминиевом корпусе с закаленным стеклом 8 мм. стеклом 1600х2100 мм с фурнитурой белого матового металла.</t>
  </si>
  <si>
    <t>Устройство противопыльного покрытия под фальшполом с использованием Ceresit СТ17 или аналога.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</si>
  <si>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"ТЗК")</t>
  </si>
  <si>
    <t>Окраска потолков за 2 раза краской Tikkurila EURO 7 (колерованная)</t>
  </si>
  <si>
    <t>Монтаж грязезащитного коврика СИТИ РС (СИТИТОП)</t>
  </si>
  <si>
    <t>Сплит-система Mitsubishi Heavy SRK25ZSPR-S / SRC25ZSPR-S с зимним комплектом.  (либо аналог согласно ТЗ. Замену согласовать с заказчиком) Длинна трассы 15м, высота 10м</t>
  </si>
  <si>
    <t>Сплит-система Mitsubishi Heavy SRK35ZSPR-S / SRC35ZSPR-S с зимним комплектом (либо аналог согласно ТЗ. Замену согласовать с заказчиком) Длинна трассы 15м, высота 10м</t>
  </si>
  <si>
    <t>Сплит-система Mitsubishi Heavy SRK45ZSPR-S / SRC45ZSPR-S с зимним комплектом (либо аналог согласно ТЗ. Замену согласовать с заказчиком) Длинна трассы 25м, высота 15м</t>
  </si>
  <si>
    <t>Сплит-система Mitsubishi Heavy SRK63ZSPR-S / SRC63ZSPR-S с зимним комплектом (либо аналог согласно ТЗ. Замену согласовать с заказчиком) Длинна трассы 25м, высота 20м</t>
  </si>
  <si>
    <t>Сплит-система Mitsubishi Heavy SRK80ZSPR-S / SRC80ZSPR-S с зимним комплектом (либо аналог согласно ТЗ. Замену согласовать с заказчиком) Длинна трассы 30м, высота 20м</t>
  </si>
  <si>
    <t>Сплит-система Mitsubishi Heavy SRK100ZR-S/ SRC100ZR-S с зимним комплектом (либо аналог согласно ТЗ. Замену согласовать с заказчиком) Длинна трассы 30м, высота 20м</t>
  </si>
  <si>
    <t>Р11</t>
  </si>
  <si>
    <t>Р12</t>
  </si>
  <si>
    <t>Р13</t>
  </si>
  <si>
    <t>Р14</t>
  </si>
  <si>
    <t>Сплит система настенная MDV 09  MDSF-09HRN1/MDOF-09HN1 (либо аналог согласно ТЗ. Замену согласовать с заказчиком)</t>
  </si>
  <si>
    <t>Сплит система настенная MDV 12  MDSF-12HRN1/MDOF-12HN1 (либо аналог согласно ТЗ. Замену согласовать с заказчиком)</t>
  </si>
  <si>
    <t>Сплит система настенная MDV 18  MDSF-18HRN1/MDOF-18HN1 (либо аналог согласно ТЗ. Замену согласовать с заказчиком)</t>
  </si>
  <si>
    <t>Сплит система настенная MDV 24  MDSF-24HRN1/MDOF-24HN1  (либо аналог согласно ТЗ. Замену согласовать с заказчиком)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</si>
  <si>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</si>
  <si>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</si>
  <si>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</si>
  <si>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</si>
  <si>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</si>
  <si>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</si>
  <si>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</si>
  <si>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</si>
  <si>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Кабель-канал 105х50 мм., включая заглушки, уголки и разделители.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</si>
  <si>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</si>
  <si>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</si>
  <si>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Укрепление стен и перегородок арматурой или прутом  диаметром 16 мм, ячейкой 150х150 мм (по 2 классу на взлом) с анкерным креплением из арматуры</t>
  </si>
  <si>
    <t>Монтаж Бронепанелей защитных 2 го класса устойчивости к взлому с учетом несущего каркаса.</t>
  </si>
  <si>
    <t>Окраска стен за 2 раза краской Tikkurila EURO 7 (колерованная)</t>
  </si>
  <si>
    <t>Окраска потолков за 2 раза негорючей  краской (колерованная)</t>
  </si>
  <si>
    <t>новая</t>
  </si>
  <si>
    <t>Монтаж Бронепанелей защитных  5 го класса устойчивости к взлому с учетом несущего каркаса.</t>
  </si>
  <si>
    <t xml:space="preserve">Цена работ, руб., в т.ч. НДС 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</si>
  <si>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</si>
  <si>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</si>
  <si>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</si>
  <si>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</si>
  <si>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</si>
  <si>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</si>
  <si>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</si>
  <si>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</si>
  <si>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</si>
  <si>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</si>
  <si>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</si>
  <si>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</si>
  <si>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</si>
  <si>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</si>
  <si>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</si>
  <si>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</si>
  <si>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</si>
  <si>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</si>
  <si>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</si>
  <si>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</si>
  <si>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</si>
  <si>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</si>
  <si>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</si>
  <si>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</si>
  <si>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</si>
  <si>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</si>
  <si>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</si>
  <si>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комп.</t>
  </si>
  <si>
    <t>"Специальные" работы</t>
  </si>
  <si>
    <t>Стоимость "специальных" рпбот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</si>
  <si>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</si>
  <si>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</si>
  <si>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</si>
  <si>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Укрепление стен и перегородок арматурой или прутом  диаметром 10 мм, ячейкой 150х150 мм с анкерным креплением из арматуры</t>
  </si>
  <si>
    <t>Укрепление стен и перегородок арматурой или прутом  диаметром 12 мм, ячейкой 150х150 мм с анкерным креплением из арматуры</t>
  </si>
  <si>
    <t>Укрепление стен и перегородок арматурой или прутом  диаметром 10 мм, ячейкой 100х100 мм с анкерным креплением из арматуры</t>
  </si>
  <si>
    <t>Новикова</t>
  </si>
  <si>
    <t>Монтажный комплект для системы кондиционирования ( фреоно трассы, трубы холодоснабжения, рефнеты, теплоизоляция, фреон, крепежные детали, межблочный кабель и т.д.) Согласно ТЗ</t>
  </si>
  <si>
    <t>Позиция применяется при полном демонтаже. Демонтаж бронированных касс и депозитариев оценивается дополнительно.</t>
  </si>
  <si>
    <t>Перед отправкой смету фильтровать по Кол-у</t>
  </si>
  <si>
    <t>Кабель ППГнг(А)-HF 5х10</t>
  </si>
  <si>
    <t>нов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</si>
  <si>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</si>
  <si>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</si>
  <si>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</si>
  <si>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</si>
  <si>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</si>
  <si>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</si>
  <si>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</si>
  <si>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подвесных потолков: грильято,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</si>
  <si>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</si>
  <si>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Тепловая завеса Тепломаш с термостатом и пультом 3 кВт</t>
  </si>
  <si>
    <t>Вячеслав Оданец</t>
  </si>
  <si>
    <t>E-mail: mihailug@profcond.com</t>
  </si>
  <si>
    <t>E-mail: AlexYM@profcond.com</t>
  </si>
  <si>
    <t>Бровко Роман</t>
  </si>
  <si>
    <t>тел.: +7 (495) 139-01-10, доб. 317</t>
  </si>
  <si>
    <t>моб.: 8-916-818-91-19</t>
  </si>
  <si>
    <t>E-mail: RomanNB@profcond.com</t>
  </si>
  <si>
    <t>Монтаж закладных из СМЛ 12мм под шкафы в комнате персонала</t>
  </si>
  <si>
    <t>Установка дверного блока размером (1400x2100)  запасного выхода контурной металлической (не менее 2 мм, с утепленнием минплитой, наружного исполнения)</t>
  </si>
  <si>
    <t>Установка стеклянного однопольного дверного блока 900х2100 мм (размер в свету)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</si>
  <si>
    <t>Установка противопожарного однопольного дверного блока , min EI60 с фурнитурой 900х2100мм (размер в свету)</t>
  </si>
  <si>
    <t>Установка деревянного дверного блока  900х2100 мм (размер в свету), типа Arki 3 Финляндия с фурнитурой,добором и наличниками. Цвет согласовать с Заказчиком</t>
  </si>
  <si>
    <t>Установка деревянных, дверных блоков 900х2100 мм (размер в свету), типа Arki 6 со стеклом Финляндия с фурнитурой,добором и наличниками. Цвет согласовать с Заказчиком</t>
  </si>
  <si>
    <t>Сплит система настенная HAIER AS09TH3HRA/1U09MR4ERA (либо аналог согласно ТЗ. Замену согласовать с заказчиком)</t>
  </si>
  <si>
    <t>Сплит система настенная HAIER AS07TH3HRA/1U07MR4ERA (либо аналог согласно ТЗ. Замену согласовать с заказчиком)</t>
  </si>
  <si>
    <t>Кассетный кондиционер HAIER AB12CS1ERA(S)/1U12BS3ERA/PB-700IB+пульт (либо аналог согласно ТЗ. Замену согласовать с заказчиком)</t>
  </si>
  <si>
    <t>Кассетный кондиционер HAIER AB24ES1ERA(S)/1U24GS1ERA/PB-950JB+пульт (либо аналог согласно ТЗ. Замену согласовать с заказчиком)</t>
  </si>
  <si>
    <t>Приточно-вытяжная установка VTS VVS020s-RFPVH/VVS020s-LFPV (либо аналог в соответствии с ТЗ) включая настенный пульт управления пользователя с регулировками параметров</t>
  </si>
  <si>
    <t>Установка Шлюза инкассаторского размер 900x860x860 мм .   2  класса устойчивости к взлому</t>
  </si>
  <si>
    <t xml:space="preserve">Облицовка полов керамогранитом Italon CONTEMPORA BURN 600*600 с затиркой швовов </t>
  </si>
  <si>
    <t>Стоимость согласования проекта перепланировки/реконструкции объекта   в соответствии с нормативными актами г.Москва.</t>
  </si>
  <si>
    <t>Поперечина Knauf универсальная траверса 600х300х50 мм</t>
  </si>
  <si>
    <t>Устройство перегородок из ГКЛВ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</si>
  <si>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Устройство закладной из стальной  профильной трубы 50х50*2 в теле опуска ГКЛ для закрепления стеклянных перегородок, грунтовка с/у, грунтовка</t>
  </si>
  <si>
    <t>Граффити</t>
  </si>
  <si>
    <t>Подготовка бетонных потолков к покраске: (снятие лишнего, локальный ремонт, частичное шпатлевание)</t>
  </si>
  <si>
    <t>Окраска потолков негорючей краской, цвет по RAL от отм. 2200 мм до плиты перекрытия с окраской всех видимых инжинерных коммуникаций</t>
  </si>
  <si>
    <t>Подвесной металлический кассетный потолок, 1200х600 мм. Скрытая подвесная система. Цвет - белый (по RAL 9010)</t>
  </si>
  <si>
    <t>Установка люка под покраску Revizor 500х500</t>
  </si>
  <si>
    <t>Водонагреватель накопительный Ariston VLS EVO PW 100D</t>
  </si>
  <si>
    <t>Установка двойного пожарного шкафа в комплекте с пожарным рукавом 20 м и огнетушителем</t>
  </si>
  <si>
    <t>Монтаж трубы электросварной д 80 мм, с учетом отводов, переходов, тройников, хомутов, грунта и краски</t>
  </si>
  <si>
    <t>Монтаж трубы электросварной д 65 мм, с учетом отводов, переходов, тройников, хомутов, грунта и краски</t>
  </si>
  <si>
    <t>Тепловая завеса Frico 12 с термостатом и пультом</t>
  </si>
  <si>
    <t>Клапан воздушный утепленный КЛАД-3-К-650х500-МВЕ(220)-К</t>
  </si>
  <si>
    <t>Аварийный блок на светильник</t>
  </si>
  <si>
    <t>Корпус электрошкафа 1250х800х215</t>
  </si>
  <si>
    <t>Выключатель автоматический XT2N 160 TMA 160-1600 3p F F</t>
  </si>
  <si>
    <t xml:space="preserve">шт </t>
  </si>
  <si>
    <t>Реле отключения (независимый расцепитель) SOR-C XT1..XT4 F/P 220-240Vac-220-250Vdc</t>
  </si>
  <si>
    <t>Рубильник с предохранителем E91/32</t>
  </si>
  <si>
    <t>Предохранитель плавкий E 9F10 GG4</t>
  </si>
  <si>
    <t>Счетчик электроэнергии Меркурий 234 ART-03 P трехфазный многотарифный, 5(10), кл.точ. 0.5S/1.0, Щ, ЖКИ, оптопорт, RS485 (234ART-03P)</t>
  </si>
  <si>
    <t>Автомат.выкл-ль 3-полюсной S203 C6</t>
  </si>
  <si>
    <t>Выключатель автоматический XT1B 160 TMD 20-450 3p F F</t>
  </si>
  <si>
    <t>Выключатель автоматический XT1B 160 TMD 25-450 3p F F</t>
  </si>
  <si>
    <t>Выключатель автоматический XT1B 160 TMD 63-630 3p F F</t>
  </si>
  <si>
    <t>Выключатель автоматический XT1B 160 TMD 100-1000 3p F F</t>
  </si>
  <si>
    <t>Щит распределительный 974х324х140 (72 модуля)</t>
  </si>
  <si>
    <t>Рубильник OT100F3 до 100А 3х-полюсный для установки на DIN-рейку или монтажная плата (с резерв. ручкой)</t>
  </si>
  <si>
    <t>Ручка управления OHB45J6E-RUH (черная) с символами на русском выносная для рубильников ОТ16..125F</t>
  </si>
  <si>
    <t>Переходник OXS6X120 120мм для ручек управления рубильниками типа ОТ16..125F</t>
  </si>
  <si>
    <t xml:space="preserve">Комплект клемников на Din рейку </t>
  </si>
  <si>
    <t>Монтажный комплект</t>
  </si>
  <si>
    <t>Выключатель автоматический XT1B 160 TMD 32-450 3p F F</t>
  </si>
  <si>
    <t>Автомат.выкл-ль 1-полюсной S201 C16</t>
  </si>
  <si>
    <t>Рубильник OT40M3 (PRO M) до 40А 3х-полюсный для установки на DIN -рейку</t>
  </si>
  <si>
    <t>Автоматич.выкл-ль 1-полюсный S201 B10</t>
  </si>
  <si>
    <t>Автомат.выкл-ль 3-полюсной S203 C50</t>
  </si>
  <si>
    <t>Авт.диф.тока DSH941R C16 30мА тип АС</t>
  </si>
  <si>
    <t>Автомат.выкл-ль 3-полюсной S203 C25</t>
  </si>
  <si>
    <t>Автомат.выкл-ль 1-полюсной S201 C6</t>
  </si>
  <si>
    <t>Автомат.выкл-ль 1-полюсной S201 C20</t>
  </si>
  <si>
    <t>Контактор ESB40-40N-06 модульный (40А АС-1, 4НО), катушка 230В AC/DC</t>
  </si>
  <si>
    <t>Переключатель C3SS1-30B-20 3-х позиционный черный 2НО с фиксацие й</t>
  </si>
  <si>
    <t>Лампа CL2-523G зелёная со встроенным светодиодом 230В AC</t>
  </si>
  <si>
    <t>Реле врем.цифр.нед. D1</t>
  </si>
  <si>
    <t xml:space="preserve">Монтажный комплект </t>
  </si>
  <si>
    <t>Бокс настенный Mistral41 36М непрозрачная дверь (с клемм) 3ряда</t>
  </si>
  <si>
    <t>Автомат.выкл-ль 3-полюсной S203 C16</t>
  </si>
  <si>
    <t>Контактор ESB25-40N-06 модульный (25А АС-1, 4НО), катушка 230В AC/DC</t>
  </si>
  <si>
    <t>Щит распределительный 524х324х140 (36 модулей)</t>
  </si>
  <si>
    <t>Автомат.выкл-ль 1-полюсной S201 C10</t>
  </si>
  <si>
    <t>Автоматич.выкл-ль 1-полюсный S201 B6</t>
  </si>
  <si>
    <t xml:space="preserve">Комплект клемников </t>
  </si>
  <si>
    <t>M703DB Трансформатор тока TC4 200/5A</t>
  </si>
  <si>
    <t>Щит распределительный 974х324х140 (72 модуля), вкл монтажный комплект, комплект клемников на din рейку</t>
  </si>
  <si>
    <t>Щит  1000х550х215 168 модулей, вкл монтажный комплект, комплект клемников на din рейку</t>
  </si>
  <si>
    <t>Бокс настенный Mistral41 24М прозрачная дверь (с клемм), вкл монтажный комплект, комплект клемников на din рейку</t>
  </si>
  <si>
    <t>Щит распределительный 674х574х140 (96 модулей), вкл монтажный комплект, комплект клемников на din рейку</t>
  </si>
  <si>
    <t>Труба гладкая жесткая ПВХ d40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</si>
  <si>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Труба гладкая жесткая ПВХ d20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</si>
  <si>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Труба гладкая жесткая ПВХ d16 мм, включая крепеж, повороты, переходники гладкая труба-гофротруба, переходники труба-коробка/короб, обходы при пересечении трасс из гофротрубы</t>
  </si>
  <si>
    <t>Лоток металлический глухой 300х50 включая крышку, повороты, тройники, крепеж, муфты короб/ труба</t>
  </si>
  <si>
    <t>Лоток металлический глухой 200х50 включая крышку, повороты, углы, тройники, крепеж, муфты короб/ труба</t>
  </si>
  <si>
    <t>Лоток металлический глухой 150х50 включая крышку, повороты, углы, тройники, крепеж, муфты короб/ труба</t>
  </si>
  <si>
    <t>Зажим 773-302 безвинтовой 8х (0,75-2,5) кв. мм для меди и алюминия (Wago)</t>
  </si>
  <si>
    <t>Зажим 773-302 безвинтовой 4х (0,75-2,5) кв. мм для меди и алюминия (Wago)</t>
  </si>
  <si>
    <t>Установка USB розетки "Legrand" Mozaik  на два USB выхода</t>
  </si>
  <si>
    <t>Кабель ППГнг(А)-HF 5х70</t>
  </si>
  <si>
    <t>Лоток металлический глухой 500х50 включая крышку, повороты, тройники, крепеж, муфты короб/ труба</t>
  </si>
  <si>
    <t>Напольная коробка 16 модулей Legrand с горизонтальным расположением розеток и глубиной 65мм.  Крышка для коврового покрытия (суппорта в комплекте )</t>
  </si>
  <si>
    <t>Напольная монтажная коробка 12 модулей, горизонтальная 75-105мм серая  "LEGRAND" Арт.: 089606. Крышка для коврового покрытия (суппорта в комплекте )</t>
  </si>
  <si>
    <t>Установка радиаторов отопления Радиатор Kermi (Керми) FTV 12 0311</t>
  </si>
  <si>
    <t>Монтаж нового трубопровода Ду 40</t>
  </si>
  <si>
    <t>м</t>
  </si>
  <si>
    <t>Трубопровод металло пласт. Д 20х2</t>
  </si>
  <si>
    <t>Теплоизоляция металлопласт трубопроволда толщ 13мм</t>
  </si>
  <si>
    <t>Пресс-фитинг для металлопласт трубы д20</t>
  </si>
  <si>
    <t>Демонтаж сущ трубопроводов отопления Ду 40</t>
  </si>
  <si>
    <t>Комплект воздуховодов , диффузоров, коробов системы воздухообмена, тройников, клапанов ОЗК (с электромеханическим приводом Belimo с возвратной пружиной), отводов, теплоизоляции для притока и вытяжки, контрольных кабелей, расходных и крепежных материалов и т.д.) Согласно ТЗ. Цвет диффузоров по Ral согласно дизайн-проекта.</t>
  </si>
  <si>
    <t>КПСТЭТ нг (А) -HF 4х2х0,75</t>
  </si>
  <si>
    <t>ППГ нг(а) -HF 3x4</t>
  </si>
  <si>
    <t>Освещение</t>
  </si>
  <si>
    <t>компел</t>
  </si>
  <si>
    <t xml:space="preserve">Сплит-система оснащенная зимним комплектом "Иней" (до -30 °С) с блоком  попеременной работы кондиционеров (блок согласования)  FAQ71B / RQ71BW_/30  Daikin без учета стоимости трубок медных, изоляции, расходных материалов, пусконаладочных работ </t>
  </si>
  <si>
    <t>Модуль-адаптер  KRP4A53</t>
  </si>
  <si>
    <t>Пульт управления  BRC1D528  (проводной)</t>
  </si>
  <si>
    <t>Кассетный фанкойл  MDKA-750R+MDV-MBQ4-02C+TWVK09+KJR-12B/DP(T)-E (настенный пульт в комплекте)</t>
  </si>
  <si>
    <t>Наружный блок мини VRF MDV-V224W/DRN1 MDV</t>
  </si>
  <si>
    <t>Наружный блок мини VRF MDV-V260W/DRN1 MDV</t>
  </si>
  <si>
    <t>Внутренний блок VRF системы MDV кассетный MDV-D71Q4/N1-D+MDV-MBQ4-02B1+пульт (либо аналог согласно ТЗ. Замену согласовать с заказчиком)</t>
  </si>
  <si>
    <t>Внутренний блок VRF системы MDV кассетный MDV-D56Q4/N1-A3+MDV-MBQ4-03A2+пульт  (либо аналог согласно ТЗ. Замену согласовать с заказчиком)</t>
  </si>
  <si>
    <t>Внутренний блок VRF системы MDV кассетный MDV-D45Q4/N1-A3+MDV-MBQ4-03A2+пульт  (либо аналог согласно ТЗ. Замену согласовать с заказчиком)</t>
  </si>
  <si>
    <t>Внутренний блок VRF системы MDV настенный MDI-22G/DHN1-M+пульт (либо аналог согласно ТЗ. Замену согласовать с заказчиком)</t>
  </si>
  <si>
    <t>Разветвитель FQZHN-02DS MDV</t>
  </si>
  <si>
    <t>Разветвитель FQZHN-01DS MDV</t>
  </si>
  <si>
    <t>Огнезадерживающие клапаны нормально открытые EI90 с приводом Belimo 220В  ВFL230, сечением: КЛОП -3</t>
  </si>
  <si>
    <t>Сифон Geberit-Chrome 151.034.21.1</t>
  </si>
  <si>
    <t>Смеситель для уборшици GROHE, 32639000</t>
  </si>
  <si>
    <t>Зеркало. Остекление: 4 мм не закаленное, Pilkington M0 с полированными кромками. Крепления на клей</t>
  </si>
  <si>
    <t xml:space="preserve">Облицовка стен Керама Марацци 6304 Петергоф белый 25*40 </t>
  </si>
  <si>
    <t xml:space="preserve">Облицовка стен Керама Марацци DD201200R | Про Дабл серый светлый обрезной 30x60 </t>
  </si>
  <si>
    <t>Коврик самшит иск., размер 25х25 см</t>
  </si>
  <si>
    <t>Установка под дверью противопожарной отсечки, кирпич</t>
  </si>
  <si>
    <t>Устройство  плинтусов пластиковых с ковровым заполнением высотой 60 мм</t>
  </si>
  <si>
    <t>Сантехнические кабинки. ЛДСП толщиной 25 мм. Расстояние от пола до нижнего края сантехнической перегородки 200 мм (регулируется с помощью опорной ножки). Перегородки имеют каркас, изготовленный из окрашеного алюминиевого профиля, толщиной 2 мм. Цвет: стандартный (белый, серый). Дверь (D1 - 5шт.) изготовлена из ЛДСП толщиной 25 мм и имеет стандартную ширину 600 мм. Торцы дверей защищены меламиновой кромкой. Отделка: пластик Egger стандартный (белый, серый, бежевый). Фурнитура: врезная в комплекте: ручка, петли, замок с индикатором занято-свободно. Высота 2100.</t>
  </si>
  <si>
    <t>Трансформируемая перегородка на двойном подвесе. Звукоизоляция до 37дБ/42дБ. Отделка: EGGER. Толщина: 110 мм. Цвет профиля и видимых элементов белый.</t>
  </si>
  <si>
    <t>Предоставление заключения пожарной испытательной лаборатории для контроля качества огнезащитных работ</t>
  </si>
  <si>
    <t>m</t>
  </si>
  <si>
    <t>Фанера с принтом, согласовать с ГАП</t>
  </si>
  <si>
    <t>Перегородка цельностеклянная. Заполнение: стекло двойное 10 мм, закаленное, Pilkington с полированными кромками. Верхний профиль: Versal-Duplex 72х25 мм. Цвет: RAL 9005 (черный муар). Нижний профиль: Versal-Duplex 72х25 мм. Цвет: RAL 9005 (черный муар). Боковой профиль: Versal-Duplex 72х25 мм. Цвет: RAL 9005 (черный муар). Межстекольное заполнение: скотч 3М.</t>
  </si>
  <si>
    <t>Перегородка цельностеклянная. Заполнение: стекло одинарное 10 мм, закаленное, Pilkington с полированными кромками. Верхний профиль: зажимной 40х32 мм. Цвет: RAL 9005 (черный муар). Нижний профиль: зажимной 40х32 мм. Цвет: RAL 9005 (черный муар). Боковой профиль: зажимной 40х32 мм. Цвет: RAL 9005 (черный муар). Межстекольное заполнение: скотч 3М.</t>
  </si>
  <si>
    <t>Дверь глухая противопожарная Versal-Apartments NEW EI-30 в проем. С  ламинированной фальш-фрамугой до потолка (Н2800мм). Способ открывания: распашная. Число полотен: одностворчатая. Полотно: со стекломагниевым заполнением (63 мм), ламинированное (16ММ). Цвет: Egger________(станд. раскладка), направление: вертикальное. Алюминиевая кайма по периметру. Цвет: RAL_____. Коробка: алюминиевая сплошная телескопическая (наличник 60/72 мм). Цвет: RAL_____. Фурнитура: Hafele (ручка нажимная, замок с фалевой защелкой, цилиндр  40х45), петли карточные, выпадающий порог, ограничитель DS-0014, доводчик DLC 34 врезной. Цвет фурнитуры: матовая нержавеющая сталь.</t>
  </si>
  <si>
    <t xml:space="preserve"> Дверной доводчик DCL 34 врезной, усилие EN3, с шиной скольжения, для двери толщиной 40 мм и более, с фиксатором</t>
  </si>
  <si>
    <t>Устройство подвесных потолков: грильято, крепление подвесов металлическим крепежным элементом. Ячейка 150*150*40мм. Цвет -
красный (по RAL 3028)</t>
  </si>
  <si>
    <t>Покраска ламелей Цвет - красный (RAL 3028)/фиолетовый (RAL 310-40-40)/ оранжевый (RAL 1037)/бирюзовый (RAL 5018).</t>
  </si>
  <si>
    <t>Подвесные декоративные ламели Шаг 100 мм. Остров Opus HV 1200х150. Цвет белый. В комплекте с линенйной системой крепления исходя из шага монтажа баффлов - 140 мм (промежуток между панелями - 100 мм)</t>
  </si>
  <si>
    <t>Подвесные акустические панели Opus HV, 1200x1200х40 мм.Цвет - белый (по RAL 9010).</t>
  </si>
  <si>
    <t>Раковина Villeroy &amp; Boch O Novo 4162 60 01 alpin</t>
  </si>
  <si>
    <t>Смеситель Grohe Eurosmart 23324001</t>
  </si>
  <si>
    <t>Инсталляция Geberit Duofix Delta с кнопкой хром</t>
  </si>
  <si>
    <t>Унитаз подвесной Villeroy &amp; Boch O'Novo 5660HR01</t>
  </si>
  <si>
    <t>Поддон угловой 600х600 мм River 80/26 низкий</t>
  </si>
  <si>
    <t>FF2 ПВХ плитка Tajima Ambiente Wood 6623, 1219,20x177,80x3,0 мм</t>
  </si>
  <si>
    <t>FF1 Наливной пол Arturo CONCRETA или аналог. Цвет - бетон с фактурой, полуматовый. Толщина 2,0-2,5 мм (4,5-5,5 кг/м2).</t>
  </si>
  <si>
    <t>FF4 Ковровая плитка Modulyss First Stripes 909 или аналог, 500х500х6.4 мм.</t>
  </si>
  <si>
    <t>FF10 Ковровая плитка Novofloor Opposite 579/817/847/907/983/ или аналог, 500х500х5.9 мм.</t>
  </si>
  <si>
    <t>FF7 ПВХ плитка Tajima Ambiente XL 7130 или 7131, 1219,20x177,80x3,0 мм</t>
  </si>
  <si>
    <t>FF8 Ковровая плитка Modulyss Vision 914/991 или аналог, 500х500х7.7 мм.</t>
  </si>
  <si>
    <t>FF9 Ковровая плитка Forbo Flotex by starck Twilight 331020 ruby C1/332020 burgundy ruby C2/333020 burgundy C3 или аналог, 2000х300х4.3 мм.</t>
  </si>
  <si>
    <t xml:space="preserve">FF3 Керамогранит Керама Марацци DD600000R Про Стоун светлый бежевый обрезной 60*60 </t>
  </si>
  <si>
    <t>ПВХ плинтус Progress Profiles BTPV GS 60. H=60 мм. Цвет - темно-серый.</t>
  </si>
  <si>
    <t>D14. Дверь цельностеклянная Versal-Frameless в перегородку. Способ открывания: маятниковая. Число полотен: двустворчатая. Остекление: одинарное 10мм закаленное Pilkington. Пленка вынесена отдельной строкой. Фурнитура: Titan (ручка прямая Т-633, L=1000 мм, фитинги, доводчик в пол Т-84D, замок угловой Т-150R), ограничитель DS-0014. Цвет фурнитуры: RAL 9005 (черный). 2800x1500 ( в свету не менее 2800х1500).</t>
  </si>
  <si>
    <t>D7. Дверь глухая противопожарная Versal-Apartments NEW EI-30 в проем. Способ открывания: распашная. Число полотен: одностворчатая. Полотно: со стекломагниевым заполнением (63 мм), ламинированное. Цвет: Egger(станд. раскладка), направление: вертикальное. Алюминиевая кромка по периметру. Цвет: RAL. Коробка: алюминиевая сплошная телескопическая (наличник 60/72 мм). Цвет: RAL. Фурнитура: Hafele (ручка нажимная, замок с фалевой защелкой, цилиндр  40х45), петли карточные, выпадающий порог, ограничитель DS-0014, доводчик Dorma TS92. Цвет фурнитуры: матовая нержавеющая сталь. 2800x955 ( в свету не менее 2800х800).</t>
  </si>
  <si>
    <t>D7. Дверь глухая Versal-Apartments в проем. Способ открывания: распашная. Число полотен: одностворчатая. Полотно: со звукоизоляционным заполнением (63 мм), ламинированное. Цвет: Egger. Алюминиевая кромка по периметру. Цвет: RAL. Коробка: алюминиевая сплошная телескопическая (наличник 60/72 мм). Цвет: RAL  Фурнитура: Hafele (ручка нажимная, замок с фалевой защелкой, цилиндр  40х45), петли карточные, ограничитель DS-0014. Цвет фурнитуры: матовая нержавеющая сталь. 2800x955 ( в свету не менее 2800х800).</t>
  </si>
  <si>
    <t>D7. Дверь глухая Versal-Apartments в проем. Способ открывания: распашная. Число полотен: одностворчатая. Полотно: со звукоизоляционным заполнением (63 мм), ламинированное. Цвет: Egger. Алюминиевая кромка по периметру. Цвет: RAL. Коробка: алюминиевая сплошная телескопическая (наличник 60/72 мм).  Цвет: RAL .Фурнитура: Hafele (ручка нажимная, замок с фалевой защелкой, цилиндр  40х45), петли карточные, ограничитель DS-0014.Цвет фурнитуры: матовая нержавеющая сталь. 2400x955 ( в свету не менее 2400х800).</t>
  </si>
  <si>
    <t>D8. Дверь глухая металлическая противопожарная EI60 Versal-Steel в проем. Внутренняя. Способ открывания: распашная. Число полотен: одностворчатая. Полотно: металлическое (58 мм) крашенное.Цвет: Ral 9010. Коробка стальная угловая.Цвет: Ral 9010.
Фурнитура: ручка DL K 038 KP/F PZ 72, замок DL 17 39/65мм PZ ZN, стационарный порог, ограничитель DS-0014, доводчик Dorma TS Compakt. Цвет фурнитуры: матовый черный. 2100x1000 ( в свету не менее 2000х900).</t>
  </si>
  <si>
    <t>D16. Дверь светопрозрачная на теплом профиле. Профиль Реалит RW-71. Цвет: RAL 9003. Способ открывания: распашная. Число полотен: полуторная. Заполнение: закаленный стеклопакет 4/10/4/10/4. фурнитура: ручка Fuaro DSS-0203P/19 (нерж. cталь), петли трехсекционные 3 шт. на створку, замок ригельный с косой защелкой ISEO, шпингалет на пассивную створку, доводчик Dorma TS Profile. Цвет фурнитуры: матовая нержавеющая сталь. 2200x1200 ( в свету не менее 2100х1200).</t>
  </si>
  <si>
    <t>Дубляж существующих стен. Материал: крашенные МДФ панели, 16 мм.  Цвет по RAL с прокраской буквы "А". Наличие раскладки: геометрический рисунок "ромбы" разного уровня с зазором 5мм. Крепление на специальный подкаркас.</t>
  </si>
  <si>
    <t>Монтаж закладной гофрированной трубы ПВХ - 50 мм под СКС, видеонаблюдение, ОПС.</t>
  </si>
  <si>
    <t>Agat Vertical Ø90 LED-2800lm-840 H900 Susp WHI</t>
  </si>
  <si>
    <t>Agat Vertical Ø90 LED-3600lm-840 H1200 Susp WHI</t>
  </si>
  <si>
    <t>Quark IN Ø90 IT 18W-1200lm-840  Recess IP44 WHI (подтвердить цвет)</t>
  </si>
  <si>
    <t>Quark IN Ø70 IT 12W-870lm-840  Recess WHI</t>
  </si>
  <si>
    <t>Quark AIR Ø90 HE 18W-1080lm-840  H210 Susp BLK</t>
  </si>
  <si>
    <t>Craft LED-3400lm-840 M1200 DI MicroPrism  Ceil WHI</t>
  </si>
  <si>
    <t xml:space="preserve">LED3014 Flex strip 24V 120led/m  11W/m IP20 4000K  </t>
  </si>
  <si>
    <t>Led driver  24V  60W</t>
  </si>
  <si>
    <t>Calido Clickbeam Mini 1250lm 12W 4000K 21-34° IP20 WHI</t>
  </si>
  <si>
    <t>3~AUFBAUSCHIENE шинопровод 3 метра белый</t>
  </si>
  <si>
    <t>3~EINSPEISER,SL RECHTS Ввод питания белый</t>
  </si>
  <si>
    <t>3~ENDKAPPE концевая заглушка, белая</t>
  </si>
  <si>
    <t>PENDELCLIP FÜR SEIL ODER Клипса для подвеса белая</t>
  </si>
  <si>
    <t>SEILABHÄNGUNG M13x1 LG 1.500MM Тросовый подвес</t>
  </si>
  <si>
    <t>Подвесной шинопровод длиной 3000м</t>
  </si>
  <si>
    <t>Longa 40 DI/IN 3700lm-840 HO M1200 Table BLK (цвет подтвердить)</t>
  </si>
  <si>
    <t>Longa 40 Table Base H1450</t>
  </si>
  <si>
    <t>Quark AIR Ø90 HE 12W-780lm-840  H210 Susp BLK</t>
  </si>
  <si>
    <t>Grata Ø450 MicroPrism LED-1260lm-840 LOW Susp BLK</t>
  </si>
  <si>
    <t>KOORD SUSPENSION E27 Ø70X35 _ ВЫБРАТЬ ЦВЕТ</t>
  </si>
  <si>
    <t xml:space="preserve">LED лампа 13W/827 FR DIM E27 1521 lm </t>
  </si>
  <si>
    <t>KOORD SUSPENSION E27 Ø40X80 _ ВЫБРАТЬ ЦВЕТ</t>
  </si>
  <si>
    <t>KOORD SUSPENSION E27 Ø100X50 _ ВЫБРАТЬ ЦВЕТ</t>
  </si>
  <si>
    <t>KOORD SUSPENSION E27 Ø30x50h _ВЫБРАТЬ ЦВЕТ</t>
  </si>
  <si>
    <t>Longa 40 DI 33W-2300lm-840 HO M1200 Susp BLK</t>
  </si>
  <si>
    <t>FLAX EVO 120 4000K 40W</t>
  </si>
  <si>
    <t>Longa 40 DI 23W-1630lm-840 HO M1200 Ceil 240mA</t>
  </si>
  <si>
    <t>OWA Trapeze LED</t>
  </si>
  <si>
    <t>Quark IN Ø90 SHE 12W-740lm-840  Recess IP44 WHI (подтвердить цвет)</t>
  </si>
  <si>
    <t>Ray line 1870lm-830 HO 240mA M1400 Ceil</t>
  </si>
  <si>
    <t>Ray line.U-kit - Крепёж в потолок 1 шт., брать 2 шт. на светильник или на 1,8 погонных м.</t>
  </si>
  <si>
    <t>Get LED Emergency EM1H Ceil "ВЫХОД" - Светильник аварийный. Наклейки в комплекте</t>
  </si>
  <si>
    <t>Get LED Emergency EM1H Ceil " ↓" - Светильник аварийный</t>
  </si>
  <si>
    <t>D6. Дверь глухая противопожарная Versal-Apartments EI-30 в проем. Способ открывания: распашная. Число полотен: одностворчатая. Полотно: со стекломагниевым заполнением (63 мм), ламинированное. Цвет: Egger (белый). Алюминиевая кромка по периметру.Цвет: RAL 9010 (белый). Коробка: алюминиевая скрытая (Inline).Цвет: RAL 9010 (белый). Фурнитура: Hafele (ручка нажимная, замок с фалевой защелкой, цилиндр  40х45), петли скрытые, выпадающий порог, ограничитель DS-0014, доводчик скрытый Hafele DCL34. Цвет фурнитуры: матовая нержавеющая сталь. 2800х975 (в свету не менее 2800х800)</t>
  </si>
  <si>
    <t>D12. Дверь глухая противопожарная Versal-Apartments EI-30 в проем. Способ открывания: распашная. Число полотен: одностворчатая. Полотно: со стекломагниевым заполнением (63 мм), ламинированное. Цвет: Egger (черный). Алюминиевая кромка по периметру.Цвет: RAL 9005 (черный муар). Коробка: алюминиевая скрытая (Inline).Цвет: RAL 9005 (черный муар). Фурнитура: Hafele (ручка нажимная, замок с фалевой защелкой, цилиндр  40х45), петли скрытые, выпадающий порог, ограничитель DS-0014, доводчик скрытый Hafele DCL34, шпингалет на пассивную створку. Цвет фурнитуры: матовая нержавеющая сталь. 2800x1422 ( в свету не менее 2800х1200).</t>
  </si>
  <si>
    <t>D5. Дверь светопрозрачная Versal-Reflect в перегородку. Способ открывания: распашная. Число полотен: одностворчатая. Заполнение: стекло двойное 6мм, закаленное, Pilkington. Коробка: алюминиевая торцевая. Цвет: RAL 9005 (черный муар). Фурнитура: ручка Fuaro DSS-0203P/19 (нерж. cталь),  петли усиленные 4 шт. на створку, замок Apecs 7000-45-NI, цилиндр 40х45, ограничитель DS-0014. Цвет фурнитуры: RAL 9005 (черный). 2800x942 ( в свету не менее 2800х800).</t>
  </si>
  <si>
    <t>Доводчик Dorma TS 92, цвет черный</t>
  </si>
  <si>
    <t>Установка люка под покраску Revizor 400х400</t>
  </si>
  <si>
    <t>Подвесной потолок OWApremium Opus, 600х600x20мм. Цвет - бетон (печать поверхности).</t>
  </si>
  <si>
    <t>Подвесной акустический потолок OWA Trapeze, 1200x400/200 мм. Цвет - белый (по RAL 9010). Подвесная система S 15b OWAline.</t>
  </si>
  <si>
    <t>Устройство самовыравнивающейся стяжки типа Vetonit 4100 (толщина 15 мм)</t>
  </si>
  <si>
    <t>От Подрядчика</t>
  </si>
  <si>
    <t>От Заказчика</t>
  </si>
  <si>
    <t>В том числе НДС *</t>
  </si>
  <si>
    <t>* указать НДС 5%, 7% или 20%</t>
  </si>
  <si>
    <t>Испытания системы внутреннего противопожарного водопровода аккредитованной организацией (ВПВ и АУПТ).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</si>
</sst>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"/>
    <numFmt numFmtId="167" formatCode="0.00000"/>
    <numFmt numFmtId="168" formatCode="0.000"/>
    <numFmt numFmtId="169" formatCode="_-* #,##0&quot;р.&quot;_-;\-* #,##0&quot;р.&quot;_-;_-* &quot;-&quot;&quot;р.&quot;_-;_-@_-"/>
    <numFmt numFmtId="170" formatCode="_-* #,##0.00&quot;р.&quot;_-;\-* #,##0.00&quot;р.&quot;_-;_-* &quot;-&quot;??&quot;р.&quot;_-;_-@_-"/>
    <numFmt numFmtId="171" formatCode="_-* #,##0.00_р_._-;\-* #,##0.00_р_._-;_-* &quot;-&quot;??_р_._-;_-@_-"/>
    <numFmt numFmtId="172" formatCode="[$€-2]\ #,##0.00"/>
    <numFmt numFmtId="173" formatCode="&quot;£&quot;#,###_);[Red]\(&quot;£&quot;#,###\);&quot;£&quot;0"/>
    <numFmt numFmtId="174" formatCode="&quot;£&quot;#,###_);[Red]\(&quot;£&quot;#,###\);"/>
    <numFmt numFmtId="175" formatCode="&quot;£&quot;#,##0.00_);[Red]\(&quot;£&quot;#,##0.00\);&quot;£&quot;0.00"/>
    <numFmt numFmtId="176" formatCode="&quot;£&quot;#,##0.00_);[Red]\(&quot;£&quot;#,##0.00\);"/>
    <numFmt numFmtId="177" formatCode="0.000_)"/>
    <numFmt numFmtId="178" formatCode="#,###_);[Red]\(#,###\);0"/>
    <numFmt numFmtId="179" formatCode="#,###_);[Red]\(#,###\);"/>
    <numFmt numFmtId="180" formatCode="##,##0.00_);[Red]\(##,##0.00\);0.00"/>
    <numFmt numFmtId="181" formatCode="#,##0.00_);[Red]\(#,##0.00\);&quot;- &quot;"/>
    <numFmt numFmtId="182" formatCode="#,##0.00_);[Red]\(#,##0.00\);&quot;Nil &quot;"/>
    <numFmt numFmtId="183" formatCode="#,##0.00_);[Red]\(#,##0.00\);"/>
    <numFmt numFmtId="184" formatCode="#,##0_);[Red]\(#,##0\);"/>
    <numFmt numFmtId="185" formatCode="#,##0_);[Red]\(#,##0\);&quot;- &quot;"/>
    <numFmt numFmtId="186" formatCode="#,##0_);[Red]\(#,##0\);&quot;Nil &quot;"/>
    <numFmt numFmtId="187" formatCode="&quot;£&quot;#,##0.00_);[Red]\(&quot;£&quot;#,##0.00\);&quot;£&quot;0.00_)"/>
    <numFmt numFmtId="188" formatCode="&quot;£&quot;#,##0.00_);[Red]\(&quot;£&quot;#,##0.00\);&quot;- &quot;"/>
    <numFmt numFmtId="189" formatCode="&quot;£&quot;#,##0.00_);[Red]\(&quot;£&quot;#,##0.00\);&quot;Nil &quot;"/>
    <numFmt numFmtId="190" formatCode="&quot;£&quot;#,##0_);[Red]\(&quot;£&quot;#,##0\);"/>
    <numFmt numFmtId="191" formatCode="_-&quot;£&quot;* #,##0.00_-;\-&quot;£&quot;* #,##0.00_-;_-&quot;£&quot;* &quot;-&quot;??_-;_-@_-"/>
    <numFmt numFmtId="192" formatCode="&quot;£&quot;#,##0_);[Red]\(&quot;£&quot;#,##0\);&quot;- &quot;"/>
    <numFmt numFmtId="193" formatCode="&quot;£&quot;#,##0_);[Red]\(&quot;£&quot;#,##0\);&quot;Nil &quot;"/>
    <numFmt numFmtId="194" formatCode="\M\os\t\h\ m\,\ yyyy"/>
    <numFmt numFmtId="195" formatCode="_-* #,##0\ _F_t_-;\-* #,##0\ _F_t_-;_-* &quot;-&quot;\ _F_t_-;_-@_-"/>
    <numFmt numFmtId="196" formatCode="_-* #,##0.00\ _F_t_-;\-* #,##0.00\ _F_t_-;_-* &quot;-&quot;??\ _F_t_-;_-@_-"/>
    <numFmt numFmtId="197" formatCode="_-* #,##0.00\ [$€-1]_-;\-* #,##0.00\ [$€-1]_-;_-* &quot;-&quot;??\ [$€-1]_-"/>
    <numFmt numFmtId="198" formatCode="&quot; &quot;#,##0.00&quot;    &quot;;&quot;-&quot;#,##0.00&quot;    &quot;;&quot; -&quot;#&quot;    &quot;;&quot; &quot;@&quot; &quot;"/>
    <numFmt numFmtId="199" formatCode="[$-419]General"/>
    <numFmt numFmtId="200" formatCode="#,#00"/>
    <numFmt numFmtId="201" formatCode="#,##0\ [$€-1]"/>
    <numFmt numFmtId="202" formatCode="#,"/>
    <numFmt numFmtId="203" formatCode="0,&quot; K&quot;_);[Red]\(0,&quot; K&quot;\)"/>
    <numFmt numFmtId="204" formatCode="0.00,&quot; K&quot;_);[Red]\(0.00,&quot; K&quot;\)"/>
    <numFmt numFmtId="205" formatCode="0,,&quot; M&quot;_);[Red]\(0,,&quot; M&quot;\)"/>
    <numFmt numFmtId="206" formatCode="0.00,,&quot; M&quot;_);[Red]\(0.00,,&quot; M&quot;\)"/>
    <numFmt numFmtId="207" formatCode="_-* #,##0\ _P_t_s_-;\-* #,##0\ _P_t_s_-;_-* &quot;-&quot;\ _P_t_s_-;_-@_-"/>
    <numFmt numFmtId="208" formatCode="&quot;£&quot;#,##0,,&quot;M&quot;_);[Red]\(&quot;£&quot;#,##0,,&quot;M&quot;\);&quot;£&quot;0,,&quot;M&quot;_)"/>
    <numFmt numFmtId="209" formatCode="&quot;£&quot;#,##0.00,,&quot;M&quot;_);[Red]\(&quot;£&quot;#,##0.00,,&quot;M&quot;\);&quot;£&quot;0.00,,&quot;M&quot;_)"/>
    <numFmt numFmtId="210" formatCode="_(&quot;$&quot;* #,##0_);_(&quot;$&quot;* \(#,##0\);_(&quot;$&quot;* &quot;-&quot;_);_(@_)"/>
    <numFmt numFmtId="211" formatCode="#,##0.00&quot; Pts&quot;;[Red]\-#,##0.00&quot; Pts&quot;"/>
    <numFmt numFmtId="212" formatCode="_-* #,##0\ &quot;Pts&quot;_-;\-* #,##0\ &quot;Pts&quot;_-;_-* &quot;-&quot;\ &quot;Pts&quot;_-;_-@_-"/>
    <numFmt numFmtId="213" formatCode="0.00_)"/>
    <numFmt numFmtId="214" formatCode="##_);[Red]\(##\);0"/>
    <numFmt numFmtId="215" formatCode="##_);[Red]\(##\);"/>
    <numFmt numFmtId="216" formatCode="##0.00_);[Red]\(##0.00\);0.00"/>
    <numFmt numFmtId="217" formatCode="###0.00_);[Red]\(###0.00\);"/>
    <numFmt numFmtId="218" formatCode="_([$€]* #,##0.00_);_([$€]* \(#,##0.00\);_([$€]* &quot;-&quot;??_);_(@_)"/>
    <numFmt numFmtId="219" formatCode="_-* #,##0.00\ [$€-1]_-;\-* #,##0.00\ [$€-1]_-;_-* &quot;-&quot;??\ [$€-1]_-;_-@_-"/>
    <numFmt numFmtId="220" formatCode="General_)"/>
    <numFmt numFmtId="221" formatCode="_-* #,##0_ð_._-;\-* #,##0_ð_._-;_-* \-_ð_._-;_-@_-"/>
    <numFmt numFmtId="222" formatCode="_-* #,##0.00_ð_._-;\-* #,##0.00_ð_._-;_-* \-??_ð_._-;_-@_-"/>
    <numFmt numFmtId="223" formatCode="_-* #,##0\ _ð_._-;\-* #,##0\ _ð_._-;_-* &quot;- &quot;_ð_._-;_-@_-"/>
    <numFmt numFmtId="224" formatCode="_-* #,##0.00\ _ð_._-;\-* #,##0.00\ _ð_._-;_-* \-??\ _ð_._-;_-@_-"/>
    <numFmt numFmtId="225" formatCode="_-* #,##0\ &quot;DM&quot;_-;\-* #,##0\ &quot;DM&quot;_-;_-* &quot;-&quot;\ &quot;DM&quot;_-;_-@_-"/>
    <numFmt numFmtId="226" formatCode="_-* #,##0.00\ &quot;DM&quot;_-;\-* #,##0.00\ &quot;DM&quot;_-;_-* &quot;-&quot;??\ &quot;DM&quot;_-;_-@_-"/>
    <numFmt numFmtId="227" formatCode="&quot;$&quot;#,##0"/>
    <numFmt numFmtId="228" formatCode="#,##0.00\ [$RUR]"/>
    <numFmt numFmtId="229" formatCode="_-* #,##0.00_р_._-;\-* #,##0.00_р_._-;_-* \-??_р_._-;_-@_-"/>
    <numFmt numFmtId="230" formatCode="&quot;£&quot;#,##0,&quot;K&quot;_);[Red]\(&quot;£&quot;#,##0,&quot;K&quot;\);&quot;£&quot;0,&quot;K&quot;_)"/>
    <numFmt numFmtId="231" formatCode="&quot;£&quot;#,##0.00,&quot;K&quot;_);[Red]\(&quot;£&quot;#,##0.00,&quot;K&quot;\);&quot;£&quot;0.00,&quot;K&quot;_)"/>
    <numFmt numFmtId="232" formatCode="_-&quot;L.&quot;\ * #,##0_-;\-&quot;L.&quot;\ * #,##0_-;_-&quot;L.&quot;\ * &quot;-&quot;_-;_-@_-"/>
    <numFmt numFmtId="233" formatCode="_-* #,##0\ _D_M_-;\-* #,##0\ _D_M_-;_-* &quot;-&quot;\ _D_M_-;_-@_-"/>
    <numFmt numFmtId="234" formatCode="_-* #,##0.00\ _D_M_-;\-* #,##0.00\ _D_M_-;_-* &quot;-&quot;??\ _D_M_-;_-@_-"/>
    <numFmt numFmtId="235" formatCode="_-* #,##0\ &quot;Ft&quot;_-;\-* #,##0\ &quot;Ft&quot;_-;_-* &quot;-&quot;\ &quot;Ft&quot;_-;_-@_-"/>
    <numFmt numFmtId="236" formatCode="_-* #,##0.00\ &quot;Ft&quot;_-;\-* #,##0.00\ &quot;Ft&quot;_-;_-* &quot;-&quot;??\ &quot;Ft&quot;_-;_-@_-"/>
    <numFmt numFmtId="237" formatCode="_(* #,##0.00_);_(* \(#,##0.00\);_(* \-??_);_(@_)"/>
    <numFmt numFmtId="238" formatCode="[$-419]#,##0.00"/>
    <numFmt numFmtId="239" formatCode="_-* #,##0&quot;р.&quot;_-;\-* #,##0&quot;р.&quot;_-;_-* &quot;-р.&quot;_-;_-@_-"/>
    <numFmt numFmtId="240" formatCode="_(&quot;$&quot;* #,##0.00_);_(&quot;$&quot;* \(#,##0.00\);_(&quot;$&quot;* &quot;-&quot;??_);_(@_)"/>
    <numFmt numFmtId="241" formatCode="#,##0.00_р_."/>
    <numFmt numFmtId="242" formatCode="_(* #,##0_);_(* \(#,##0\);_(* \-??_);_(@_)"/>
    <numFmt numFmtId="243" formatCode="#,##0&quot; р.&quot;;\-#,##0&quot; р.&quot;"/>
    <numFmt numFmtId="244" formatCode="#,##0.00\ &quot;₽&quot;"/>
  </numFmts>
  <fonts count="120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family val="2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family val="2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465926084170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</font>
    <font>
      <sz val="9"/>
      <color rgb="FFFF0000"/>
      <name val="Calibri"/>
      <family val="2"/>
      <charset val="204"/>
    </font>
    <font>
      <u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sz val="10"/>
      <name val="Helv"/>
      <family val="2"/>
    </font>
    <font>
      <sz val="10"/>
      <color indexed="8"/>
      <name val="MS Sans Serif"/>
      <family val="2"/>
      <charset val="204"/>
    </font>
    <font>
      <u/>
      <sz val="6.75"/>
      <color indexed="36"/>
      <name val="Geneva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name val="돋움"/>
      <family val="3"/>
      <charset val="129"/>
    </font>
    <font>
      <b/>
      <sz val="12"/>
      <name val="Arial"/>
      <family val="2"/>
    </font>
    <font>
      <b/>
      <sz val="14"/>
      <name val="Arial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Arial"/>
      <family val="2"/>
    </font>
    <font>
      <sz val="11"/>
      <color indexed="9"/>
      <name val="Calibri"/>
      <family val="2"/>
      <charset val="204"/>
    </font>
    <font>
      <sz val="10"/>
      <color indexed="9"/>
      <name val="Arial"/>
      <family val="2"/>
    </font>
    <font>
      <sz val="11"/>
      <color indexed="14"/>
      <name val="Calibri"/>
      <family val="2"/>
      <charset val="204"/>
    </font>
    <font>
      <sz val="10"/>
      <color indexed="20"/>
      <name val="Arial"/>
      <family val="2"/>
    </font>
    <font>
      <sz val="11"/>
      <color indexed="20"/>
      <name val="Calibri"/>
      <family val="2"/>
      <charset val="204"/>
    </font>
    <font>
      <u/>
      <sz val="10"/>
      <color indexed="14"/>
      <name val="MS Sans Serif"/>
      <family val="2"/>
      <charset val="204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</font>
    <font>
      <sz val="11"/>
      <name val="Times"/>
      <family val="1"/>
    </font>
    <font>
      <sz val="10"/>
      <name val="Times New Roman"/>
      <family val="1"/>
      <charset val="204"/>
    </font>
    <font>
      <sz val="1"/>
      <color indexed="8"/>
      <name val="Courier"/>
      <family val="3"/>
    </font>
    <font>
      <sz val="9"/>
      <name val="AvantGarde CondBook"/>
      <family val="2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sz val="11"/>
      <color rgb="FF000000"/>
      <name val="Arial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19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0"/>
      <color indexed="23"/>
      <name val="Arial"/>
      <family val="2"/>
    </font>
    <font>
      <sz val="10"/>
      <name val="MS Sans Serif"/>
      <family val="2"/>
      <charset val="204"/>
    </font>
    <font>
      <sz val="10"/>
      <color indexed="17"/>
      <name val="Arial"/>
      <family val="2"/>
    </font>
    <font>
      <b/>
      <sz val="16"/>
      <color indexed="17"/>
      <name val="Arial Narrow"/>
      <family val="2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color indexed="62"/>
      <name val="Calibri"/>
      <family val="2"/>
      <charset val="204"/>
    </font>
    <font>
      <b/>
      <sz val="15"/>
      <color indexed="56"/>
      <name val="Arial"/>
      <family val="2"/>
    </font>
    <font>
      <b/>
      <sz val="13"/>
      <color indexed="62"/>
      <name val="Calibri"/>
      <family val="2"/>
      <charset val="204"/>
    </font>
    <font>
      <b/>
      <sz val="13"/>
      <color indexed="56"/>
      <name val="Arial"/>
      <family val="2"/>
    </font>
    <font>
      <b/>
      <sz val="11"/>
      <color indexed="62"/>
      <name val="Calibri"/>
      <family val="2"/>
      <charset val="204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b/>
      <i/>
      <sz val="26"/>
      <name val="Times New Roman"/>
      <family val="1"/>
    </font>
    <font>
      <sz val="10"/>
      <color indexed="62"/>
      <name val="Arial"/>
      <family val="2"/>
    </font>
    <font>
      <u/>
      <sz val="7.5"/>
      <color indexed="36"/>
      <name val="Arial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</font>
    <font>
      <sz val="10"/>
      <name val="MS Sans"/>
      <family val="2"/>
    </font>
    <font>
      <sz val="8"/>
      <name val="Arial"/>
      <family val="2"/>
      <charset val="204"/>
    </font>
    <font>
      <b/>
      <sz val="10"/>
      <name val="Monaco"/>
      <family val="2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</font>
    <font>
      <sz val="10"/>
      <color indexed="22"/>
      <name val="Arial"/>
      <family val="2"/>
    </font>
    <font>
      <b/>
      <i/>
      <sz val="16"/>
      <name val="Helv"/>
      <family val="2"/>
    </font>
    <font>
      <sz val="10"/>
      <color rgb="FF000000"/>
      <name val="Times New Roman"/>
      <family val="1"/>
      <charset val="204"/>
    </font>
    <font>
      <sz val="12"/>
      <name val="Arial"/>
      <family val="2"/>
      <charset val="204"/>
    </font>
    <font>
      <sz val="10"/>
      <name val="Courier"/>
      <family val="1"/>
      <charset val="204"/>
    </font>
    <font>
      <b/>
      <sz val="10"/>
      <color indexed="63"/>
      <name val="Arial"/>
      <family val="2"/>
    </font>
    <font>
      <b/>
      <sz val="10"/>
      <name val="MS Sans Serif"/>
      <family val="2"/>
      <charset val="204"/>
    </font>
    <font>
      <sz val="11"/>
      <name val="AvantGarde CondBook"/>
      <family val="2"/>
      <charset val="204"/>
    </font>
    <font>
      <sz val="10"/>
      <name val="NTHelvetica/Cyrillic"/>
      <family val="2"/>
      <charset val="204"/>
    </font>
    <font>
      <sz val="10"/>
      <name val="AvantGarde CondBook"/>
      <family val="2"/>
      <charset val="204"/>
    </font>
    <font>
      <b/>
      <sz val="12"/>
      <name val="Arial Narrow"/>
      <family val="2"/>
    </font>
    <font>
      <b/>
      <sz val="14"/>
      <color indexed="18"/>
      <name val="Arial Narrow"/>
      <family val="2"/>
    </font>
    <font>
      <b/>
      <sz val="11"/>
      <name val="Arial"/>
      <family val="2"/>
    </font>
    <font>
      <b/>
      <sz val="18"/>
      <color indexed="62"/>
      <name val="Cambria"/>
      <family val="2"/>
      <charset val="204"/>
    </font>
    <font>
      <b/>
      <sz val="10"/>
      <color indexed="8"/>
      <name val="Arial"/>
      <family val="2"/>
    </font>
    <font>
      <sz val="8"/>
      <color indexed="10"/>
      <name val="Arial Narrow"/>
      <family val="2"/>
    </font>
    <font>
      <sz val="10"/>
      <color indexed="10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Arial Cyr"/>
      <family val="2"/>
      <charset val="204"/>
    </font>
    <font>
      <u/>
      <sz val="10"/>
      <color indexed="12"/>
      <name val="Arial"/>
      <family val="2"/>
    </font>
    <font>
      <b/>
      <sz val="11"/>
      <name val="Arial Cyr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10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4" tint="-0.4999542222357860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auto="1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medium">
        <color auto="1"/>
      </left>
      <right style="thin">
        <color theme="0" tint="-0.49995422223578601"/>
      </right>
      <top style="medium">
        <color auto="1"/>
      </top>
      <bottom style="thin">
        <color theme="0" tint="-0.49995422223578601"/>
      </bottom>
      <diagonal/>
    </border>
    <border>
      <left style="thin">
        <color theme="0" tint="-0.49995422223578601"/>
      </left>
      <right style="medium">
        <color auto="1"/>
      </right>
      <top style="medium">
        <color auto="1"/>
      </top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 style="medium">
        <color auto="1"/>
      </bottom>
      <diagonal/>
    </border>
    <border>
      <left style="medium">
        <color auto="1"/>
      </left>
      <right style="thin">
        <color theme="0" tint="-0.49995422223578601"/>
      </right>
      <top style="medium">
        <color auto="1"/>
      </top>
      <bottom style="medium">
        <color auto="1"/>
      </bottom>
      <diagonal/>
    </border>
    <border>
      <left style="thin">
        <color theme="0" tint="-0.49995422223578601"/>
      </left>
      <right style="thin">
        <color theme="0" tint="-0.49995422223578601"/>
      </right>
      <top style="medium">
        <color auto="1"/>
      </top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5422223578601"/>
      </bottom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 style="thin">
        <color theme="0" tint="-0.49995422223578601"/>
      </bottom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 style="medium">
        <color auto="1"/>
      </bottom>
      <diagonal/>
    </border>
    <border>
      <left style="medium">
        <color auto="1"/>
      </left>
      <right style="thin">
        <color theme="0" tint="-0.49995422223578601"/>
      </right>
      <top/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/>
      <bottom style="medium">
        <color auto="1"/>
      </bottom>
      <diagonal/>
    </border>
    <border>
      <left style="thin">
        <color theme="0" tint="-0.49995422223578601"/>
      </left>
      <right style="medium">
        <color auto="1"/>
      </right>
      <top/>
      <bottom style="thin">
        <color theme="0" tint="-0.49995422223578601"/>
      </bottom>
      <diagonal/>
    </border>
    <border>
      <left/>
      <right/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 style="medium">
        <color auto="1"/>
      </right>
      <top style="thin">
        <color theme="0" tint="-0.49995422223578601"/>
      </top>
      <bottom/>
      <diagonal/>
    </border>
    <border>
      <left style="medium">
        <color auto="1"/>
      </left>
      <right style="medium">
        <color auto="1"/>
      </right>
      <top style="thin">
        <color theme="0" tint="-0.4999542222357860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2339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7" fillId="0" borderId="0" applyNumberFormat="0" applyFill="0" applyBorder="0" applyAlignment="0" applyProtection="0"/>
    <xf numFmtId="0" fontId="119" fillId="0" borderId="0"/>
    <xf numFmtId="0" fontId="119" fillId="0" borderId="0"/>
    <xf numFmtId="0" fontId="27" fillId="0" borderId="0" applyNumberFormat="0" applyFill="0" applyBorder="0" applyAlignment="0" applyProtection="0"/>
    <xf numFmtId="0" fontId="119" fillId="0" borderId="0"/>
    <xf numFmtId="0" fontId="6" fillId="0" borderId="0"/>
    <xf numFmtId="0" fontId="31" fillId="0" borderId="0"/>
    <xf numFmtId="0" fontId="32" fillId="0" borderId="0"/>
    <xf numFmtId="0" fontId="32" fillId="0" borderId="0"/>
    <xf numFmtId="0" fontId="6" fillId="0" borderId="0"/>
    <xf numFmtId="0" fontId="4" fillId="0" borderId="0"/>
    <xf numFmtId="0" fontId="32" fillId="0" borderId="0"/>
    <xf numFmtId="0" fontId="6" fillId="0" borderId="0"/>
    <xf numFmtId="0" fontId="32" fillId="0" borderId="0"/>
    <xf numFmtId="0" fontId="33" fillId="0" borderId="0" applyNumberFormat="0" applyFill="0" applyBorder="0">
      <protection locked="0"/>
    </xf>
    <xf numFmtId="0" fontId="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5" fillId="0" borderId="0"/>
    <xf numFmtId="0" fontId="31" fillId="0" borderId="0"/>
    <xf numFmtId="0" fontId="36" fillId="0" borderId="0"/>
    <xf numFmtId="0" fontId="4" fillId="0" borderId="0"/>
    <xf numFmtId="0" fontId="31" fillId="0" borderId="0"/>
    <xf numFmtId="172" fontId="31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/>
    <xf numFmtId="0" fontId="31" fillId="0" borderId="0"/>
    <xf numFmtId="0" fontId="31" fillId="0" borderId="0"/>
    <xf numFmtId="0" fontId="4" fillId="0" borderId="0"/>
    <xf numFmtId="0" fontId="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4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4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4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4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4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15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3" borderId="0" applyNumberFormat="0" applyBorder="0" applyAlignment="0" applyProtection="0"/>
    <xf numFmtId="0" fontId="34" fillId="3" borderId="0" applyNumberFormat="0" applyBorder="0" applyAlignment="0" applyProtection="0"/>
    <xf numFmtId="0" fontId="40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39" fillId="6" borderId="0" applyNumberFormat="0" applyBorder="0" applyAlignment="0" applyProtection="0"/>
    <xf numFmtId="0" fontId="34" fillId="6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9" borderId="0" applyNumberFormat="0" applyBorder="0" applyAlignment="0" applyProtection="0"/>
    <xf numFmtId="0" fontId="34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3" borderId="0" applyNumberFormat="0" applyBorder="0" applyAlignment="0" applyProtection="0"/>
    <xf numFmtId="0" fontId="34" fillId="13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5" borderId="0" applyNumberFormat="0" applyBorder="0" applyAlignment="0" applyProtection="0"/>
    <xf numFmtId="0" fontId="39" fillId="15" borderId="0" applyNumberFormat="0" applyBorder="0" applyAlignment="0" applyProtection="0"/>
    <xf numFmtId="0" fontId="39" fillId="5" borderId="0" applyNumberFormat="0" applyBorder="0" applyAlignment="0" applyProtection="0"/>
    <xf numFmtId="0" fontId="34" fillId="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4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4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5" borderId="0" applyNumberFormat="0" applyBorder="0" applyAlignment="0" applyProtection="0"/>
    <xf numFmtId="0" fontId="39" fillId="24" borderId="0" applyNumberFormat="0" applyBorder="0" applyAlignment="0" applyProtection="0"/>
    <xf numFmtId="0" fontId="34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20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19" borderId="0" applyNumberFormat="0" applyBorder="0" applyAlignment="0" applyProtection="0"/>
    <xf numFmtId="0" fontId="34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34" fillId="2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1" borderId="0" applyNumberFormat="0" applyBorder="0" applyAlignment="0" applyProtection="0"/>
    <xf numFmtId="0" fontId="34" fillId="11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7" borderId="0" applyNumberFormat="0" applyBorder="0" applyAlignment="0" applyProtection="0"/>
    <xf numFmtId="0" fontId="34" fillId="17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4" borderId="0" applyNumberFormat="0" applyBorder="0" applyAlignment="0" applyProtection="0"/>
    <xf numFmtId="0" fontId="34" fillId="24" borderId="0" applyNumberFormat="0" applyBorder="0" applyAlignment="0" applyProtection="0"/>
    <xf numFmtId="0" fontId="41" fillId="26" borderId="0" applyNumberFormat="0" applyBorder="0" applyAlignment="0" applyProtection="0"/>
    <xf numFmtId="0" fontId="42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19" borderId="0" applyNumberFormat="0" applyBorder="0" applyAlignment="0" applyProtection="0"/>
    <xf numFmtId="0" fontId="42" fillId="19" borderId="0" applyNumberFormat="0" applyBorder="0" applyAlignment="0" applyProtection="0"/>
    <xf numFmtId="0" fontId="41" fillId="19" borderId="0" applyNumberFormat="0" applyBorder="0" applyAlignment="0" applyProtection="0"/>
    <xf numFmtId="0" fontId="14" fillId="2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2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16" borderId="0" applyNumberFormat="0" applyBorder="0" applyAlignment="0" applyProtection="0"/>
    <xf numFmtId="0" fontId="42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5" borderId="0" applyNumberFormat="0" applyBorder="0" applyAlignment="0" applyProtection="0"/>
    <xf numFmtId="0" fontId="42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2" fillId="33" borderId="0" applyNumberFormat="0" applyBorder="0" applyAlignment="0" applyProtection="0"/>
    <xf numFmtId="0" fontId="41" fillId="26" borderId="0" applyNumberFormat="0" applyBorder="0" applyAlignment="0" applyProtection="0"/>
    <xf numFmtId="0" fontId="42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7" borderId="0" applyNumberFormat="0" applyBorder="0" applyAlignment="0" applyProtection="0"/>
    <xf numFmtId="0" fontId="42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2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43" borderId="0" applyNumberFormat="0" applyBorder="0" applyAlignment="0" applyProtection="0"/>
    <xf numFmtId="0" fontId="42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3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7" fillId="2" borderId="1" applyNumberFormat="0" applyAlignment="0" applyProtection="0"/>
    <xf numFmtId="0" fontId="48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173" fontId="4" fillId="0" borderId="2" applyFont="0" applyFill="0" applyBorder="0" applyAlignment="0" applyProtection="0"/>
    <xf numFmtId="174" fontId="4" fillId="0" borderId="2" applyFont="0" applyFill="0" applyBorder="0" applyAlignment="0" applyProtection="0"/>
    <xf numFmtId="175" fontId="4" fillId="0" borderId="3" applyFont="0" applyFill="0" applyBorder="0" applyAlignment="0" applyProtection="0"/>
    <xf numFmtId="176" fontId="4" fillId="0" borderId="2" applyFont="0" applyFill="0" applyBorder="0" applyAlignment="0" applyProtection="0"/>
    <xf numFmtId="4" fontId="4" fillId="0" borderId="0">
      <alignment horizontal="right" vertical="top" wrapText="1"/>
    </xf>
    <xf numFmtId="0" fontId="49" fillId="46" borderId="4" applyNumberFormat="0" applyAlignment="0" applyProtection="0"/>
    <xf numFmtId="0" fontId="50" fillId="46" borderId="4" applyNumberFormat="0" applyAlignment="0" applyProtection="0"/>
    <xf numFmtId="0" fontId="49" fillId="46" borderId="4" applyNumberFormat="0" applyAlignment="0" applyProtection="0"/>
    <xf numFmtId="0" fontId="49" fillId="47" borderId="4" applyNumberFormat="0" applyAlignment="0" applyProtection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7" fontId="51" fillId="0" borderId="0"/>
    <xf numFmtId="178" fontId="4" fillId="0" borderId="2" applyFont="0" applyFill="0" applyBorder="0" applyAlignment="0" applyProtection="0"/>
    <xf numFmtId="179" fontId="4" fillId="0" borderId="2" applyFont="0" applyFill="0" applyBorder="0" applyAlignment="0" applyProtection="0"/>
    <xf numFmtId="180" fontId="4" fillId="0" borderId="2" applyFont="0" applyFill="0" applyBorder="0" applyAlignment="0" applyProtection="0"/>
    <xf numFmtId="181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0" fontId="4" fillId="0" borderId="2" applyFont="0" applyFill="0" applyBorder="0" applyAlignment="0" applyProtection="0"/>
    <xf numFmtId="183" fontId="4" fillId="0" borderId="2" applyFont="0" applyFill="0" applyBorder="0" applyAlignment="0" applyProtection="0"/>
    <xf numFmtId="184" fontId="52" fillId="0" borderId="0" applyFont="0" applyFill="0" applyBorder="0" applyAlignment="0" applyProtection="0"/>
    <xf numFmtId="185" fontId="52" fillId="0" borderId="0" applyFont="0" applyFill="0" applyBorder="0" applyAlignment="0" applyProtection="0"/>
    <xf numFmtId="186" fontId="52" fillId="0" borderId="0" applyFont="0" applyFill="0" applyBorder="0" applyAlignment="0" applyProtection="0"/>
    <xf numFmtId="171" fontId="4" fillId="0" borderId="0" applyFont="0" applyFill="0" applyBorder="0" applyAlignment="0" applyProtection="0"/>
    <xf numFmtId="187" fontId="52" fillId="0" borderId="0" applyFont="0" applyFill="0" applyBorder="0" applyAlignment="0" applyProtection="0"/>
    <xf numFmtId="188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90" fontId="52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52" fillId="0" borderId="0" applyFont="0" applyFill="0" applyBorder="0" applyAlignment="0" applyProtection="0"/>
    <xf numFmtId="193" fontId="52" fillId="0" borderId="0" applyFont="0" applyFill="0" applyBorder="0" applyAlignment="0" applyProtection="0"/>
    <xf numFmtId="194" fontId="53" fillId="0" borderId="0">
      <protection locked="0"/>
    </xf>
    <xf numFmtId="0" fontId="54" fillId="0" borderId="0">
      <alignment horizontal="left" vertical="top" wrapText="1"/>
    </xf>
    <xf numFmtId="0" fontId="54" fillId="0" borderId="0">
      <alignment horizontal="left" vertical="top" wrapText="1" indent="3"/>
    </xf>
    <xf numFmtId="0" fontId="54" fillId="0" borderId="0">
      <alignment horizontal="left" vertical="top" wrapText="1" indent="6"/>
    </xf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39" fillId="48" borderId="0"/>
    <xf numFmtId="0" fontId="39" fillId="49" borderId="0"/>
    <xf numFmtId="0" fontId="39" fillId="50" borderId="0"/>
    <xf numFmtId="0" fontId="39" fillId="51" borderId="0"/>
    <xf numFmtId="0" fontId="39" fillId="14" borderId="0"/>
    <xf numFmtId="0" fontId="39" fillId="52" borderId="0"/>
    <xf numFmtId="0" fontId="39" fillId="53" borderId="0"/>
    <xf numFmtId="0" fontId="39" fillId="54" borderId="0"/>
    <xf numFmtId="0" fontId="39" fillId="55" borderId="0"/>
    <xf numFmtId="0" fontId="39" fillId="45" borderId="0"/>
    <xf numFmtId="0" fontId="39" fillId="56" borderId="0"/>
    <xf numFmtId="0" fontId="39" fillId="57" borderId="0"/>
    <xf numFmtId="0" fontId="41" fillId="58" borderId="0"/>
    <xf numFmtId="0" fontId="41" fillId="59" borderId="0"/>
    <xf numFmtId="0" fontId="41" fillId="60" borderId="0"/>
    <xf numFmtId="0" fontId="41" fillId="61" borderId="0"/>
    <xf numFmtId="0" fontId="41" fillId="62" borderId="0"/>
    <xf numFmtId="0" fontId="41" fillId="63" borderId="0"/>
    <xf numFmtId="0" fontId="41" fillId="64" borderId="0"/>
    <xf numFmtId="0" fontId="41" fillId="65" borderId="0"/>
    <xf numFmtId="0" fontId="41" fillId="66" borderId="0"/>
    <xf numFmtId="0" fontId="41" fillId="67" borderId="0"/>
    <xf numFmtId="0" fontId="41" fillId="68" borderId="0"/>
    <xf numFmtId="0" fontId="41" fillId="69" borderId="0"/>
    <xf numFmtId="0" fontId="55" fillId="70" borderId="0"/>
    <xf numFmtId="0" fontId="56" fillId="71" borderId="1"/>
    <xf numFmtId="0" fontId="49" fillId="72" borderId="4"/>
    <xf numFmtId="198" fontId="57" fillId="0" borderId="0" applyFont="0" applyBorder="0" applyProtection="0"/>
    <xf numFmtId="0" fontId="58" fillId="0" borderId="0"/>
    <xf numFmtId="0" fontId="59" fillId="73" borderId="0"/>
    <xf numFmtId="0" fontId="60" fillId="0" borderId="5"/>
    <xf numFmtId="0" fontId="61" fillId="0" borderId="6"/>
    <xf numFmtId="0" fontId="62" fillId="0" borderId="7"/>
    <xf numFmtId="0" fontId="62" fillId="0" borderId="0"/>
    <xf numFmtId="0" fontId="63" fillId="74" borderId="1"/>
    <xf numFmtId="0" fontId="64" fillId="0" borderId="8"/>
    <xf numFmtId="0" fontId="65" fillId="75" borderId="0"/>
    <xf numFmtId="0" fontId="39" fillId="0" borderId="0"/>
    <xf numFmtId="199" fontId="66" fillId="0" borderId="0"/>
    <xf numFmtId="0" fontId="39" fillId="0" borderId="0"/>
    <xf numFmtId="0" fontId="39" fillId="0" borderId="0"/>
    <xf numFmtId="0" fontId="39" fillId="76" borderId="9"/>
    <xf numFmtId="0" fontId="67" fillId="71" borderId="10"/>
    <xf numFmtId="0" fontId="68" fillId="0" borderId="0"/>
    <xf numFmtId="0" fontId="69" fillId="0" borderId="11"/>
    <xf numFmtId="0" fontId="70" fillId="0" borderId="0"/>
    <xf numFmtId="0" fontId="5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00" fontId="53" fillId="0" borderId="0">
      <protection locked="0"/>
    </xf>
    <xf numFmtId="0" fontId="72" fillId="0" borderId="0" applyFont="0" applyFill="0" applyBorder="0" applyAlignment="0" applyProtection="0"/>
    <xf numFmtId="0" fontId="59" fillId="9" borderId="0" applyNumberFormat="0" applyBorder="0" applyAlignment="0" applyProtection="0"/>
    <xf numFmtId="0" fontId="73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10" borderId="0" applyNumberFormat="0" applyBorder="0" applyAlignment="0" applyProtection="0"/>
    <xf numFmtId="201" fontId="74" fillId="0" borderId="0">
      <alignment horizontal="right" vertical="top"/>
    </xf>
    <xf numFmtId="0" fontId="75" fillId="0" borderId="0" applyNumberFormat="0" applyFill="0" applyBorder="0" applyProtection="0">
      <alignment vertical="center"/>
    </xf>
    <xf numFmtId="0" fontId="76" fillId="0" borderId="0" applyNumberFormat="0" applyFill="0" applyBorder="0" applyProtection="0">
      <alignment vertical="center"/>
    </xf>
    <xf numFmtId="0" fontId="77" fillId="0" borderId="12" applyNumberFormat="0" applyFill="0" applyAlignment="0" applyProtection="0"/>
    <xf numFmtId="0" fontId="78" fillId="0" borderId="13" applyNumberFormat="0" applyFill="0" applyAlignment="0" applyProtection="0"/>
    <xf numFmtId="0" fontId="60" fillId="0" borderId="13" applyNumberFormat="0" applyFill="0" applyAlignment="0" applyProtection="0"/>
    <xf numFmtId="0" fontId="79" fillId="0" borderId="14" applyNumberFormat="0" applyFill="0" applyAlignment="0" applyProtection="0"/>
    <xf numFmtId="0" fontId="80" fillId="0" borderId="14" applyNumberFormat="0" applyFill="0" applyAlignment="0" applyProtection="0"/>
    <xf numFmtId="0" fontId="61" fillId="0" borderId="14" applyNumberFormat="0" applyFill="0" applyAlignment="0" applyProtection="0"/>
    <xf numFmtId="0" fontId="81" fillId="0" borderId="15" applyNumberFormat="0" applyFill="0" applyAlignment="0" applyProtection="0"/>
    <xf numFmtId="0" fontId="82" fillId="0" borderId="16" applyNumberFormat="0" applyFill="0" applyAlignment="0" applyProtection="0"/>
    <xf numFmtId="0" fontId="62" fillId="0" borderId="16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202" fontId="83" fillId="0" borderId="0">
      <protection locked="0"/>
    </xf>
    <xf numFmtId="172" fontId="84" fillId="0" borderId="0"/>
    <xf numFmtId="202" fontId="83" fillId="0" borderId="0">
      <protection locked="0"/>
    </xf>
    <xf numFmtId="0" fontId="6" fillId="0" borderId="0"/>
    <xf numFmtId="0" fontId="63" fillId="5" borderId="1" applyNumberFormat="0" applyAlignment="0" applyProtection="0"/>
    <xf numFmtId="0" fontId="85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86" fillId="0" borderId="0" applyNumberFormat="0" applyFill="0" applyBorder="0">
      <protection locked="0"/>
    </xf>
    <xf numFmtId="203" fontId="52" fillId="0" borderId="0" applyFont="0" applyFill="0" applyBorder="0" applyAlignment="0" applyProtection="0"/>
    <xf numFmtId="204" fontId="52" fillId="0" borderId="0" applyFont="0" applyFill="0" applyBorder="0" applyAlignment="0" applyProtection="0"/>
    <xf numFmtId="0" fontId="87" fillId="0" borderId="0" applyNumberFormat="0" applyFill="0" applyBorder="0">
      <protection locked="0"/>
    </xf>
    <xf numFmtId="0" fontId="88" fillId="0" borderId="8" applyNumberFormat="0" applyFill="0" applyAlignment="0" applyProtection="0"/>
    <xf numFmtId="0" fontId="89" fillId="0" borderId="8" applyNumberFormat="0" applyFill="0" applyAlignment="0" applyProtection="0"/>
    <xf numFmtId="0" fontId="88" fillId="0" borderId="8" applyNumberFormat="0" applyFill="0" applyAlignment="0" applyProtection="0"/>
    <xf numFmtId="0" fontId="88" fillId="0" borderId="8" applyNumberFormat="0" applyFill="0" applyAlignment="0" applyProtection="0"/>
    <xf numFmtId="205" fontId="52" fillId="0" borderId="0" applyFont="0" applyFill="0" applyBorder="0" applyAlignment="0" applyProtection="0"/>
    <xf numFmtId="206" fontId="52" fillId="0" borderId="0" applyFont="0" applyFill="0" applyBorder="0" applyAlignment="0" applyProtection="0"/>
    <xf numFmtId="38" fontId="31" fillId="0" borderId="0" applyFont="0" applyFill="0" applyBorder="0" applyAlignment="0" applyProtection="0"/>
    <xf numFmtId="164" fontId="4" fillId="0" borderId="0" applyFont="0" applyFill="0" applyBorder="0" applyAlignment="0" applyProtection="0"/>
    <xf numFmtId="4" fontId="90" fillId="0" borderId="0" applyFont="0" applyFill="0" applyBorder="0" applyAlignment="0" applyProtection="0"/>
    <xf numFmtId="207" fontId="91" fillId="0" borderId="0" applyFont="0" applyFill="0" applyBorder="0" applyAlignment="0" applyProtection="0"/>
    <xf numFmtId="4" fontId="90" fillId="0" borderId="0" applyFont="0" applyFill="0" applyBorder="0" applyAlignment="0" applyProtection="0"/>
    <xf numFmtId="208" fontId="52" fillId="0" borderId="0" applyFont="0" applyFill="0" applyBorder="0" applyAlignment="0" applyProtection="0"/>
    <xf numFmtId="209" fontId="52" fillId="0" borderId="0" applyFont="0" applyFill="0" applyBorder="0" applyAlignment="0" applyProtection="0"/>
    <xf numFmtId="0" fontId="92" fillId="0" borderId="0"/>
    <xf numFmtId="210" fontId="4" fillId="0" borderId="0" applyFont="0" applyFill="0" applyBorder="0" applyAlignment="0" applyProtection="0"/>
    <xf numFmtId="211" fontId="90" fillId="0" borderId="0" applyFont="0" applyFill="0" applyBorder="0" applyAlignment="0" applyProtection="0"/>
    <xf numFmtId="212" fontId="91" fillId="0" borderId="0" applyFont="0" applyFill="0" applyBorder="0" applyAlignment="0" applyProtection="0"/>
    <xf numFmtId="211" fontId="90" fillId="0" borderId="0" applyFont="0" applyFill="0" applyBorder="0" applyAlignment="0" applyProtection="0"/>
    <xf numFmtId="0" fontId="93" fillId="21" borderId="0" applyNumberFormat="0" applyBorder="0" applyAlignment="0" applyProtection="0"/>
    <xf numFmtId="0" fontId="94" fillId="21" borderId="0" applyNumberFormat="0" applyBorder="0" applyAlignment="0" applyProtection="0"/>
    <xf numFmtId="0" fontId="93" fillId="21" borderId="0" applyNumberFormat="0" applyBorder="0" applyAlignment="0" applyProtection="0"/>
    <xf numFmtId="0" fontId="93" fillId="77" borderId="0" applyNumberFormat="0" applyBorder="0" applyAlignment="0" applyProtection="0"/>
    <xf numFmtId="0" fontId="95" fillId="0" borderId="0"/>
    <xf numFmtId="213" fontId="96" fillId="0" borderId="0"/>
    <xf numFmtId="214" fontId="4" fillId="0" borderId="2" applyFont="0" applyFill="0" applyBorder="0" applyAlignment="0" applyProtection="0"/>
    <xf numFmtId="215" fontId="4" fillId="0" borderId="2" applyFont="0" applyFill="0" applyBorder="0" applyAlignment="0" applyProtection="0"/>
    <xf numFmtId="216" fontId="4" fillId="0" borderId="2" applyFont="0" applyFill="0" applyBorder="0" applyAlignment="0" applyProtection="0"/>
    <xf numFmtId="217" fontId="4" fillId="0" borderId="2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97" fillId="0" borderId="0"/>
    <xf numFmtId="0" fontId="35" fillId="0" borderId="0"/>
    <xf numFmtId="218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98" fillId="0" borderId="0"/>
    <xf numFmtId="0" fontId="4" fillId="0" borderId="0"/>
    <xf numFmtId="219" fontId="4" fillId="0" borderId="0"/>
    <xf numFmtId="0" fontId="99" fillId="0" borderId="0"/>
    <xf numFmtId="220" fontId="4" fillId="0" borderId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6" fillId="8" borderId="17" applyNumberFormat="0" applyFont="0" applyAlignment="0" applyProtection="0"/>
    <xf numFmtId="0" fontId="6" fillId="8" borderId="17" applyNumberFormat="0" applyFont="0" applyAlignment="0" applyProtection="0"/>
    <xf numFmtId="0" fontId="4" fillId="8" borderId="17" applyNumberFormat="0" applyFont="0" applyAlignment="0" applyProtection="0"/>
    <xf numFmtId="0" fontId="4" fillId="8" borderId="17" applyNumberFormat="0" applyFont="0" applyAlignment="0" applyProtection="0"/>
    <xf numFmtId="0" fontId="35" fillId="8" borderId="17" applyNumberFormat="0" applyFont="0" applyAlignment="0" applyProtection="0"/>
    <xf numFmtId="0" fontId="4" fillId="78" borderId="17" applyNumberFormat="0" applyAlignment="0" applyProtection="0"/>
    <xf numFmtId="0" fontId="4" fillId="78" borderId="17" applyNumberFormat="0" applyAlignment="0" applyProtection="0"/>
    <xf numFmtId="221" fontId="39" fillId="0" borderId="0"/>
    <xf numFmtId="222" fontId="39" fillId="0" borderId="0"/>
    <xf numFmtId="0" fontId="4" fillId="0" borderId="0">
      <alignment horizontal="left" vertical="top" wrapText="1"/>
    </xf>
    <xf numFmtId="172" fontId="4" fillId="0" borderId="0"/>
    <xf numFmtId="223" fontId="39" fillId="0" borderId="0"/>
    <xf numFmtId="224" fontId="39" fillId="0" borderId="0"/>
    <xf numFmtId="0" fontId="67" fillId="2" borderId="10" applyNumberFormat="0" applyAlignment="0" applyProtection="0"/>
    <xf numFmtId="0" fontId="100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101" fillId="0" borderId="18" applyNumberFormat="0" applyFont="0" applyAlignment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98" fillId="0" borderId="2">
      <alignment horizontal="right"/>
    </xf>
    <xf numFmtId="0" fontId="4" fillId="0" borderId="0">
      <alignment horizontal="center" vertical="top" wrapText="1"/>
    </xf>
    <xf numFmtId="49" fontId="98" fillId="0" borderId="0" applyBorder="0" applyAlignment="0"/>
    <xf numFmtId="0" fontId="72" fillId="8" borderId="17" applyNumberFormat="0" applyFont="0" applyAlignment="0"/>
    <xf numFmtId="0" fontId="102" fillId="0" borderId="0">
      <alignment vertical="center"/>
    </xf>
    <xf numFmtId="227" fontId="103" fillId="0" borderId="19">
      <alignment horizontal="left" vertical="center"/>
      <protection locked="0"/>
    </xf>
    <xf numFmtId="0" fontId="6" fillId="0" borderId="0"/>
    <xf numFmtId="0" fontId="6" fillId="0" borderId="0"/>
    <xf numFmtId="228" fontId="31" fillId="0" borderId="0"/>
    <xf numFmtId="0" fontId="4" fillId="0" borderId="0"/>
    <xf numFmtId="0" fontId="104" fillId="0" borderId="0">
      <alignment horizontal="left" vertical="top" wrapText="1"/>
    </xf>
    <xf numFmtId="201" fontId="105" fillId="0" borderId="0">
      <alignment horizontal="right" vertical="top"/>
    </xf>
    <xf numFmtId="201" fontId="106" fillId="0" borderId="0">
      <alignment horizontal="right" vertical="top"/>
    </xf>
    <xf numFmtId="0" fontId="72" fillId="0" borderId="20" applyNumberFormat="0" applyFont="0" applyAlignment="0"/>
    <xf numFmtId="0" fontId="4" fillId="0" borderId="21" applyNumberFormat="0" applyProtection="0">
      <alignment horizontal="left" vertical="center"/>
    </xf>
    <xf numFmtId="0" fontId="4" fillId="0" borderId="0" applyNumberFormat="0" applyFill="0" applyBorder="0" applyProtection="0">
      <alignment horizontal="left" vertical="top" wrapText="1" indent="1"/>
    </xf>
    <xf numFmtId="229" fontId="4" fillId="0" borderId="0"/>
    <xf numFmtId="0" fontId="107" fillId="0" borderId="22" applyNumberFormat="0" applyProtection="0">
      <alignment horizontal="centerContinuous" vertical="center"/>
    </xf>
    <xf numFmtId="230" fontId="52" fillId="0" borderId="0" applyFont="0" applyFill="0" applyBorder="0" applyAlignment="0" applyProtection="0"/>
    <xf numFmtId="231" fontId="5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23" applyNumberFormat="0" applyFill="0" applyAlignment="0" applyProtection="0"/>
    <xf numFmtId="0" fontId="10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172" fontId="4" fillId="0" borderId="0"/>
    <xf numFmtId="0" fontId="110" fillId="0" borderId="0">
      <alignment vertical="top"/>
    </xf>
    <xf numFmtId="232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4" fontId="4" fillId="0" borderId="0" applyFont="0" applyFill="0" applyBorder="0" applyAlignment="0" applyProtection="0"/>
    <xf numFmtId="235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2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2" fillId="38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0" borderId="0" applyNumberFormat="0" applyBorder="0" applyAlignment="0" applyProtection="0"/>
    <xf numFmtId="0" fontId="42" fillId="40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26" borderId="0" applyNumberFormat="0" applyBorder="0" applyAlignment="0" applyProtection="0"/>
    <xf numFmtId="0" fontId="42" fillId="26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3" borderId="0" applyNumberFormat="0" applyBorder="0" applyAlignment="0" applyProtection="0"/>
    <xf numFmtId="0" fontId="42" fillId="43" borderId="0" applyNumberFormat="0" applyBorder="0" applyAlignment="0" applyProtection="0"/>
    <xf numFmtId="0" fontId="98" fillId="79" borderId="0" applyNumberFormat="0" applyBorder="0" applyAlignment="0" applyProtection="0"/>
    <xf numFmtId="0" fontId="98" fillId="79" borderId="0" applyNumberFormat="0" applyBorder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63" fillId="1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1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63" fillId="5" borderId="1" applyNumberFormat="0" applyAlignment="0" applyProtection="0"/>
    <xf numFmtId="0" fontId="85" fillId="5" borderId="1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67" fillId="45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45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67" fillId="16" borderId="10" applyNumberFormat="0" applyAlignment="0" applyProtection="0"/>
    <xf numFmtId="0" fontId="100" fillId="16" borderId="10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0" fontId="47" fillId="45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45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7" fillId="16" borderId="1" applyNumberFormat="0" applyAlignment="0" applyProtection="0"/>
    <xf numFmtId="0" fontId="48" fillId="16" borderId="1" applyNumberFormat="0" applyAlignment="0" applyProtection="0"/>
    <xf numFmtId="0" fontId="112" fillId="0" borderId="0" applyNumberFormat="0" applyFill="0" applyBorder="0">
      <protection locked="0"/>
    </xf>
    <xf numFmtId="0" fontId="113" fillId="0" borderId="0" applyNumberFormat="0" applyFill="0" applyBorder="0">
      <protection locked="0"/>
    </xf>
    <xf numFmtId="0" fontId="114" fillId="0" borderId="0" applyNumberFormat="0" applyFill="0" applyBorder="0">
      <protection locked="0"/>
    </xf>
    <xf numFmtId="237" fontId="4" fillId="0" borderId="0"/>
    <xf numFmtId="0" fontId="113" fillId="0" borderId="0" applyNumberFormat="0" applyFill="0" applyBorder="0">
      <protection locked="0"/>
    </xf>
    <xf numFmtId="0" fontId="113" fillId="0" borderId="0" applyNumberFormat="0" applyFill="0" applyBorder="0">
      <protection locked="0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38" fontId="4" fillId="0" borderId="0" applyFill="0" applyBorder="0" applyAlignment="0" applyProtection="0"/>
    <xf numFmtId="239" fontId="4" fillId="0" borderId="0" applyFill="0" applyBorder="0" applyAlignment="0" applyProtection="0"/>
    <xf numFmtId="239" fontId="4" fillId="0" borderId="0" applyFill="0" applyBorder="0" applyAlignment="0" applyProtection="0"/>
    <xf numFmtId="169" fontId="6" fillId="0" borderId="0" applyFont="0" applyFill="0" applyBorder="0" applyAlignment="0" applyProtection="0"/>
    <xf numFmtId="239" fontId="4" fillId="0" borderId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240" fontId="4" fillId="0" borderId="0" applyFont="0" applyFill="0" applyBorder="0" applyAlignment="0" applyProtection="0"/>
    <xf numFmtId="227" fontId="115" fillId="0" borderId="0" applyProtection="0">
      <alignment horizontal="center"/>
    </xf>
    <xf numFmtId="0" fontId="60" fillId="0" borderId="13" applyNumberFormat="0" applyFill="0" applyAlignment="0" applyProtection="0"/>
    <xf numFmtId="0" fontId="60" fillId="0" borderId="13" applyNumberFormat="0" applyFill="0" applyAlignment="0" applyProtection="0"/>
    <xf numFmtId="0" fontId="60" fillId="0" borderId="13" applyNumberFormat="0" applyFill="0" applyAlignment="0" applyProtection="0"/>
    <xf numFmtId="0" fontId="78" fillId="0" borderId="13" applyNumberFormat="0" applyFill="0" applyAlignment="0" applyProtection="0"/>
    <xf numFmtId="0" fontId="61" fillId="0" borderId="14" applyNumberFormat="0" applyFill="0" applyAlignment="0" applyProtection="0"/>
    <xf numFmtId="0" fontId="61" fillId="0" borderId="14" applyNumberFormat="0" applyFill="0" applyAlignment="0" applyProtection="0"/>
    <xf numFmtId="0" fontId="61" fillId="0" borderId="14" applyNumberFormat="0" applyFill="0" applyAlignment="0" applyProtection="0"/>
    <xf numFmtId="0" fontId="80" fillId="0" borderId="14" applyNumberFormat="0" applyFill="0" applyAlignment="0" applyProtection="0"/>
    <xf numFmtId="0" fontId="62" fillId="0" borderId="16" applyNumberFormat="0" applyFill="0" applyAlignment="0" applyProtection="0"/>
    <xf numFmtId="0" fontId="62" fillId="0" borderId="16" applyNumberFormat="0" applyFill="0" applyAlignment="0" applyProtection="0"/>
    <xf numFmtId="0" fontId="62" fillId="0" borderId="16" applyNumberFormat="0" applyFill="0" applyAlignment="0" applyProtection="0"/>
    <xf numFmtId="0" fontId="82" fillId="0" borderId="16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109" fillId="0" borderId="24" applyNumberFormat="0" applyFill="0" applyAlignment="0" applyProtection="0"/>
    <xf numFmtId="0" fontId="49" fillId="47" borderId="4" applyNumberFormat="0" applyAlignment="0" applyProtection="0"/>
    <xf numFmtId="0" fontId="49" fillId="47" borderId="4" applyNumberFormat="0" applyAlignment="0" applyProtection="0"/>
    <xf numFmtId="0" fontId="49" fillId="47" borderId="4" applyNumberFormat="0" applyAlignment="0" applyProtection="0"/>
    <xf numFmtId="0" fontId="49" fillId="46" borderId="4" applyNumberFormat="0" applyAlignment="0" applyProtection="0"/>
    <xf numFmtId="0" fontId="49" fillId="47" borderId="4" applyNumberFormat="0" applyAlignment="0" applyProtection="0"/>
    <xf numFmtId="0" fontId="49" fillId="46" borderId="4" applyNumberFormat="0" applyAlignment="0" applyProtection="0"/>
    <xf numFmtId="0" fontId="50" fillId="46" borderId="4" applyNumberFormat="0" applyAlignment="0" applyProtection="0"/>
    <xf numFmtId="0" fontId="4" fillId="0" borderId="0">
      <alignment horizontal="center" vertical="top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3" fillId="77" borderId="0" applyNumberFormat="0" applyBorder="0" applyAlignment="0" applyProtection="0"/>
    <xf numFmtId="0" fontId="93" fillId="77" borderId="0" applyNumberFormat="0" applyBorder="0" applyAlignment="0" applyProtection="0"/>
    <xf numFmtId="0" fontId="93" fillId="77" borderId="0" applyNumberFormat="0" applyBorder="0" applyAlignment="0" applyProtection="0"/>
    <xf numFmtId="0" fontId="93" fillId="21" borderId="0" applyNumberFormat="0" applyBorder="0" applyAlignment="0" applyProtection="0"/>
    <xf numFmtId="0" fontId="93" fillId="77" borderId="0" applyNumberFormat="0" applyBorder="0" applyAlignment="0" applyProtection="0"/>
    <xf numFmtId="0" fontId="93" fillId="21" borderId="0" applyNumberFormat="0" applyBorder="0" applyAlignment="0" applyProtection="0"/>
    <xf numFmtId="0" fontId="94" fillId="21" borderId="0" applyNumberFormat="0" applyBorder="0" applyAlignment="0" applyProtection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5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41" fontId="119" fillId="0" borderId="0"/>
    <xf numFmtId="0" fontId="119" fillId="0" borderId="0"/>
    <xf numFmtId="241" fontId="119" fillId="0" borderId="0"/>
    <xf numFmtId="241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73" fontId="119" fillId="0" borderId="0"/>
    <xf numFmtId="189" fontId="119" fillId="0" borderId="0"/>
    <xf numFmtId="195" fontId="119" fillId="0" borderId="0"/>
    <xf numFmtId="195" fontId="119" fillId="0" borderId="0"/>
    <xf numFmtId="195" fontId="119" fillId="0" borderId="0"/>
    <xf numFmtId="195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8" fontId="119" fillId="0" borderId="0"/>
    <xf numFmtId="177" fontId="119" fillId="0" borderId="0"/>
    <xf numFmtId="186" fontId="119" fillId="0" borderId="0"/>
    <xf numFmtId="176" fontId="119" fillId="0" borderId="0"/>
    <xf numFmtId="176" fontId="119" fillId="0" borderId="0"/>
    <xf numFmtId="176" fontId="119" fillId="0" borderId="0"/>
    <xf numFmtId="176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8" fontId="119" fillId="0" borderId="0"/>
    <xf numFmtId="177" fontId="119" fillId="0" borderId="0"/>
    <xf numFmtId="186" fontId="119" fillId="0" borderId="0"/>
    <xf numFmtId="176" fontId="119" fillId="0" borderId="0"/>
    <xf numFmtId="176" fontId="119" fillId="0" borderId="0"/>
    <xf numFmtId="176" fontId="119" fillId="0" borderId="0"/>
    <xf numFmtId="176" fontId="119" fillId="0" borderId="0"/>
    <xf numFmtId="242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4" fillId="0" borderId="0" applyNumberFormat="0" applyFont="0" applyFill="0" applyBorder="0" applyProtection="0"/>
    <xf numFmtId="0" fontId="6" fillId="0" borderId="0"/>
    <xf numFmtId="0" fontId="4" fillId="0" borderId="0"/>
    <xf numFmtId="0" fontId="66" fillId="0" borderId="0"/>
    <xf numFmtId="0" fontId="119" fillId="0" borderId="0"/>
    <xf numFmtId="0" fontId="4" fillId="0" borderId="0"/>
    <xf numFmtId="0" fontId="119" fillId="0" borderId="0"/>
    <xf numFmtId="0" fontId="4" fillId="0" borderId="0"/>
    <xf numFmtId="0" fontId="97" fillId="0" borderId="0"/>
    <xf numFmtId="0" fontId="91" fillId="0" borderId="0"/>
    <xf numFmtId="0" fontId="91" fillId="0" borderId="0"/>
    <xf numFmtId="0" fontId="4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6" fillId="0" borderId="0"/>
    <xf numFmtId="0" fontId="4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6" fillId="0" borderId="0"/>
    <xf numFmtId="228" fontId="6" fillId="0" borderId="0"/>
    <xf numFmtId="228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28" fontId="6" fillId="0" borderId="0"/>
    <xf numFmtId="228" fontId="119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0" fontId="4" fillId="0" borderId="0"/>
    <xf numFmtId="228" fontId="119" fillId="0" borderId="0"/>
    <xf numFmtId="228" fontId="119" fillId="0" borderId="0"/>
    <xf numFmtId="228" fontId="119" fillId="0" borderId="0"/>
    <xf numFmtId="228" fontId="119" fillId="0" borderId="0"/>
    <xf numFmtId="228" fontId="6" fillId="0" borderId="0"/>
    <xf numFmtId="228" fontId="119" fillId="0" borderId="0"/>
    <xf numFmtId="0" fontId="4" fillId="0" borderId="0" applyNumberFormat="0" applyFont="0" applyFill="0" applyBorder="0" applyProtection="0"/>
    <xf numFmtId="0" fontId="116" fillId="0" borderId="0"/>
    <xf numFmtId="0" fontId="4" fillId="0" borderId="0" applyNumberFormat="0" applyFont="0" applyFill="0" applyBorder="0" applyProtection="0"/>
    <xf numFmtId="0" fontId="91" fillId="0" borderId="0">
      <alignment horizontal="left"/>
    </xf>
    <xf numFmtId="0" fontId="119" fillId="0" borderId="0"/>
    <xf numFmtId="0" fontId="119" fillId="0" borderId="0"/>
    <xf numFmtId="228" fontId="119" fillId="0" borderId="0"/>
    <xf numFmtId="228" fontId="6" fillId="0" borderId="0"/>
    <xf numFmtId="228" fontId="119" fillId="0" borderId="0"/>
    <xf numFmtId="228" fontId="119" fillId="0" borderId="0"/>
    <xf numFmtId="228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228" fontId="119" fillId="0" borderId="0"/>
    <xf numFmtId="0" fontId="91" fillId="0" borderId="0"/>
    <xf numFmtId="0" fontId="4" fillId="0" borderId="0"/>
    <xf numFmtId="228" fontId="1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6" fillId="0" borderId="0"/>
    <xf numFmtId="0" fontId="119" fillId="0" borderId="0"/>
    <xf numFmtId="237" fontId="119" fillId="0" borderId="0"/>
    <xf numFmtId="243" fontId="119" fillId="0" borderId="0"/>
    <xf numFmtId="166" fontId="119" fillId="0" borderId="0"/>
    <xf numFmtId="166" fontId="119" fillId="0" borderId="0"/>
    <xf numFmtId="166" fontId="119" fillId="0" borderId="0"/>
    <xf numFmtId="244" fontId="119" fillId="0" borderId="0"/>
    <xf numFmtId="244" fontId="119" fillId="0" borderId="0"/>
    <xf numFmtId="244" fontId="119" fillId="0" borderId="0"/>
    <xf numFmtId="0" fontId="4" fillId="0" borderId="0"/>
    <xf numFmtId="228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243" fontId="119" fillId="0" borderId="0"/>
    <xf numFmtId="243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43" fontId="119" fillId="0" borderId="0" applyFont="0" applyFill="0" applyBorder="0" applyAlignment="0" applyProtection="0"/>
  </cellStyleXfs>
  <cellXfs count="409">
    <xf numFmtId="0" fontId="0" fillId="0" borderId="0" xfId="0"/>
    <xf numFmtId="0" fontId="5" fillId="0" borderId="0" xfId="0" applyFont="1" applyFill="1"/>
    <xf numFmtId="1" fontId="5" fillId="0" borderId="0" xfId="0" applyNumberFormat="1" applyFont="1" applyFill="1"/>
    <xf numFmtId="0" fontId="8" fillId="0" borderId="25" xfId="0" applyFont="1" applyFill="1" applyBorder="1" applyAlignment="1">
      <alignment horizontal="center" wrapText="1"/>
    </xf>
    <xf numFmtId="0" fontId="0" fillId="80" borderId="0" xfId="0" applyFill="1"/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wrapText="1"/>
    </xf>
    <xf numFmtId="4" fontId="3" fillId="81" borderId="26" xfId="1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  <xf numFmtId="0" fontId="12" fillId="82" borderId="27" xfId="0" applyFont="1" applyFill="1" applyBorder="1"/>
    <xf numFmtId="165" fontId="0" fillId="0" borderId="0" xfId="0" applyNumberFormat="1"/>
    <xf numFmtId="165" fontId="12" fillId="82" borderId="28" xfId="0" applyNumberFormat="1" applyFont="1" applyFill="1" applyBorder="1"/>
    <xf numFmtId="4" fontId="3" fillId="0" borderId="29" xfId="1" applyNumberFormat="1" applyFont="1" applyFill="1" applyBorder="1" applyAlignment="1">
      <alignment horizontal="center" vertical="center" wrapText="1"/>
    </xf>
    <xf numFmtId="4" fontId="3" fillId="0" borderId="30" xfId="1" applyNumberFormat="1" applyFont="1" applyFill="1" applyBorder="1" applyAlignment="1">
      <alignment horizontal="center" vertical="center" wrapText="1"/>
    </xf>
    <xf numFmtId="1" fontId="5" fillId="0" borderId="25" xfId="0" applyNumberFormat="1" applyFont="1" applyFill="1" applyBorder="1" applyAlignment="1">
      <alignment horizontal="center"/>
    </xf>
    <xf numFmtId="1" fontId="1" fillId="0" borderId="25" xfId="0" applyNumberFormat="1" applyFont="1" applyFill="1" applyBorder="1" applyAlignment="1">
      <alignment horizontal="center" vertical="center"/>
    </xf>
    <xf numFmtId="4" fontId="1" fillId="0" borderId="25" xfId="1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3" fillId="83" borderId="25" xfId="0" applyFont="1" applyFill="1" applyBorder="1" applyAlignment="1">
      <alignment horizontal="center" vertical="center" wrapText="1"/>
    </xf>
    <xf numFmtId="1" fontId="3" fillId="83" borderId="25" xfId="0" applyNumberFormat="1" applyFont="1" applyFill="1" applyBorder="1" applyAlignment="1">
      <alignment horizontal="center" vertical="center" wrapText="1"/>
    </xf>
    <xf numFmtId="3" fontId="3" fillId="83" borderId="25" xfId="1" applyNumberFormat="1" applyFont="1" applyFill="1" applyBorder="1" applyAlignment="1">
      <alignment horizontal="center" vertical="center" wrapText="1"/>
    </xf>
    <xf numFmtId="166" fontId="3" fillId="83" borderId="25" xfId="1" applyNumberFormat="1" applyFont="1" applyFill="1" applyBorder="1" applyAlignment="1">
      <alignment horizontal="left" vertical="center" wrapText="1"/>
    </xf>
    <xf numFmtId="166" fontId="11" fillId="83" borderId="25" xfId="1" applyNumberFormat="1" applyFont="1" applyFill="1" applyBorder="1" applyAlignment="1">
      <alignment horizontal="center" vertical="center" wrapText="1"/>
    </xf>
    <xf numFmtId="4" fontId="3" fillId="83" borderId="25" xfId="1" applyNumberFormat="1" applyFont="1" applyFill="1" applyBorder="1" applyAlignment="1">
      <alignment horizontal="center" vertical="center" wrapText="1"/>
    </xf>
    <xf numFmtId="2" fontId="1" fillId="0" borderId="25" xfId="0" applyNumberFormat="1" applyFont="1" applyFill="1" applyBorder="1" applyAlignment="1">
      <alignment horizontal="center" vertical="center" wrapText="1"/>
    </xf>
    <xf numFmtId="1" fontId="1" fillId="0" borderId="25" xfId="0" applyNumberFormat="1" applyFont="1" applyFill="1" applyBorder="1" applyAlignment="1">
      <alignment horizontal="center" vertical="center" wrapText="1"/>
    </xf>
    <xf numFmtId="3" fontId="3" fillId="0" borderId="25" xfId="1" applyNumberFormat="1" applyFont="1" applyFill="1" applyBorder="1" applyAlignment="1">
      <alignment horizontal="center" vertical="center" wrapText="1"/>
    </xf>
    <xf numFmtId="0" fontId="1" fillId="0" borderId="25" xfId="0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center" vertical="center" wrapText="1"/>
    </xf>
    <xf numFmtId="2" fontId="3" fillId="83" borderId="25" xfId="0" applyNumberFormat="1" applyFont="1" applyFill="1" applyBorder="1" applyAlignment="1">
      <alignment horizontal="center" vertical="center" wrapText="1"/>
    </xf>
    <xf numFmtId="1" fontId="3" fillId="83" borderId="25" xfId="0" applyNumberFormat="1" applyFont="1" applyFill="1" applyBorder="1" applyAlignment="1">
      <alignment horizontal="center" vertical="center"/>
    </xf>
    <xf numFmtId="2" fontId="1" fillId="0" borderId="25" xfId="1" applyNumberFormat="1" applyFont="1" applyFill="1" applyBorder="1" applyAlignment="1">
      <alignment horizontal="left" vertical="center" wrapText="1"/>
    </xf>
    <xf numFmtId="0" fontId="3" fillId="83" borderId="25" xfId="0" applyNumberFormat="1" applyFont="1" applyFill="1" applyBorder="1" applyAlignment="1">
      <alignment horizontal="left" vertical="center" wrapText="1"/>
    </xf>
    <xf numFmtId="0" fontId="1" fillId="0" borderId="25" xfId="0" applyNumberFormat="1" applyFont="1" applyFill="1" applyBorder="1" applyAlignment="1">
      <alignment horizontal="center" vertical="center" wrapText="1"/>
    </xf>
    <xf numFmtId="2" fontId="1" fillId="0" borderId="25" xfId="0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vertical="center"/>
    </xf>
    <xf numFmtId="0" fontId="1" fillId="0" borderId="25" xfId="0" applyNumberFormat="1" applyFont="1" applyFill="1" applyBorder="1" applyAlignment="1">
      <alignment horizontal="left" vertical="top" wrapText="1"/>
    </xf>
    <xf numFmtId="0" fontId="1" fillId="0" borderId="25" xfId="0" applyFont="1" applyFill="1" applyBorder="1" applyAlignment="1">
      <alignment horizontal="left" vertical="center" wrapText="1"/>
    </xf>
    <xf numFmtId="0" fontId="1" fillId="0" borderId="25" xfId="2" applyNumberFormat="1" applyFont="1" applyFill="1" applyBorder="1" applyAlignment="1">
      <alignment horizontal="left" vertical="center" wrapText="1"/>
    </xf>
    <xf numFmtId="0" fontId="1" fillId="0" borderId="25" xfId="2" applyNumberFormat="1" applyFont="1" applyFill="1" applyBorder="1" applyAlignment="1">
      <alignment horizontal="center" vertical="center" wrapText="1"/>
    </xf>
    <xf numFmtId="0" fontId="3" fillId="83" borderId="25" xfId="0" applyFont="1" applyFill="1" applyBorder="1" applyAlignment="1">
      <alignment horizontal="left" vertical="center" wrapText="1"/>
    </xf>
    <xf numFmtId="1" fontId="13" fillId="83" borderId="25" xfId="0" applyNumberFormat="1" applyFont="1" applyFill="1" applyBorder="1" applyAlignment="1">
      <alignment horizontal="center"/>
    </xf>
    <xf numFmtId="0" fontId="3" fillId="83" borderId="25" xfId="0" applyNumberFormat="1" applyFont="1" applyFill="1" applyBorder="1" applyAlignment="1">
      <alignment horizontal="center" vertical="center" wrapText="1"/>
    </xf>
    <xf numFmtId="2" fontId="3" fillId="84" borderId="25" xfId="0" applyNumberFormat="1" applyFont="1" applyFill="1" applyBorder="1" applyAlignment="1">
      <alignment horizontal="center" vertical="center" wrapText="1"/>
    </xf>
    <xf numFmtId="3" fontId="3" fillId="84" borderId="25" xfId="1" applyNumberFormat="1" applyFont="1" applyFill="1" applyBorder="1" applyAlignment="1">
      <alignment horizontal="center" vertical="center" wrapText="1"/>
    </xf>
    <xf numFmtId="2" fontId="3" fillId="84" borderId="25" xfId="0" applyNumberFormat="1" applyFont="1" applyFill="1" applyBorder="1" applyAlignment="1">
      <alignment horizontal="left" vertical="center" wrapText="1"/>
    </xf>
    <xf numFmtId="0" fontId="3" fillId="84" borderId="25" xfId="0" applyNumberFormat="1" applyFont="1" applyFill="1" applyBorder="1" applyAlignment="1">
      <alignment horizontal="center" vertical="center" wrapText="1"/>
    </xf>
    <xf numFmtId="4" fontId="3" fillId="84" borderId="25" xfId="1" applyNumberFormat="1" applyFont="1" applyFill="1" applyBorder="1" applyAlignment="1">
      <alignment horizontal="center" vertical="center" wrapText="1"/>
    </xf>
    <xf numFmtId="0" fontId="3" fillId="84" borderId="25" xfId="0" applyFont="1" applyFill="1" applyBorder="1" applyAlignment="1">
      <alignment horizontal="left" vertical="center" wrapText="1"/>
    </xf>
    <xf numFmtId="2" fontId="1" fillId="0" borderId="25" xfId="3" applyNumberFormat="1" applyFont="1" applyFill="1" applyBorder="1" applyAlignment="1">
      <alignment horizontal="left" vertical="center" wrapText="1"/>
    </xf>
    <xf numFmtId="2" fontId="1" fillId="0" borderId="25" xfId="3" applyNumberFormat="1" applyFont="1" applyFill="1" applyBorder="1" applyAlignment="1">
      <alignment horizontal="center" vertical="center" wrapText="1"/>
    </xf>
    <xf numFmtId="0" fontId="3" fillId="84" borderId="25" xfId="0" applyNumberFormat="1" applyFont="1" applyFill="1" applyBorder="1" applyAlignment="1">
      <alignment horizontal="left" vertical="center" wrapText="1"/>
    </xf>
    <xf numFmtId="2" fontId="3" fillId="83" borderId="25" xfId="0" applyNumberFormat="1" applyFont="1" applyFill="1" applyBorder="1" applyAlignment="1">
      <alignment horizontal="left" vertical="center" wrapText="1"/>
    </xf>
    <xf numFmtId="0" fontId="1" fillId="0" borderId="25" xfId="3" applyNumberFormat="1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wrapText="1"/>
    </xf>
    <xf numFmtId="0" fontId="3" fillId="83" borderId="25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/>
    </xf>
    <xf numFmtId="4" fontId="3" fillId="83" borderId="32" xfId="1" applyNumberFormat="1" applyFont="1" applyFill="1" applyBorder="1" applyAlignment="1">
      <alignment horizontal="center" vertical="center" wrapText="1"/>
    </xf>
    <xf numFmtId="4" fontId="1" fillId="0" borderId="32" xfId="1" applyNumberFormat="1" applyFont="1" applyFill="1" applyBorder="1" applyAlignment="1">
      <alignment horizontal="center" vertical="center" wrapText="1"/>
    </xf>
    <xf numFmtId="4" fontId="3" fillId="84" borderId="32" xfId="1" applyNumberFormat="1" applyFont="1" applyFill="1" applyBorder="1" applyAlignment="1">
      <alignment horizontal="center" vertical="center" wrapText="1"/>
    </xf>
    <xf numFmtId="4" fontId="3" fillId="83" borderId="33" xfId="1" applyNumberFormat="1" applyFont="1" applyFill="1" applyBorder="1" applyAlignment="1">
      <alignment horizontal="center" vertical="center" wrapText="1"/>
    </xf>
    <xf numFmtId="4" fontId="3" fillId="83" borderId="34" xfId="1" applyNumberFormat="1" applyFont="1" applyFill="1" applyBorder="1" applyAlignment="1">
      <alignment horizontal="center" vertical="center" wrapText="1"/>
    </xf>
    <xf numFmtId="4" fontId="1" fillId="0" borderId="29" xfId="1" applyNumberFormat="1" applyFont="1" applyFill="1" applyBorder="1" applyAlignment="1">
      <alignment horizontal="center" vertical="center" wrapText="1"/>
    </xf>
    <xf numFmtId="4" fontId="1" fillId="0" borderId="30" xfId="1" applyNumberFormat="1" applyFont="1" applyFill="1" applyBorder="1" applyAlignment="1">
      <alignment horizontal="center" vertical="center" wrapText="1"/>
    </xf>
    <xf numFmtId="4" fontId="3" fillId="83" borderId="29" xfId="1" applyNumberFormat="1" applyFont="1" applyFill="1" applyBorder="1" applyAlignment="1">
      <alignment horizontal="center" vertical="center" wrapText="1"/>
    </xf>
    <xf numFmtId="4" fontId="3" fillId="83" borderId="30" xfId="1" applyNumberFormat="1" applyFont="1" applyFill="1" applyBorder="1" applyAlignment="1">
      <alignment horizontal="center" vertical="center" wrapText="1"/>
    </xf>
    <xf numFmtId="4" fontId="3" fillId="84" borderId="29" xfId="1" applyNumberFormat="1" applyFont="1" applyFill="1" applyBorder="1" applyAlignment="1">
      <alignment horizontal="center" vertical="center" wrapText="1"/>
    </xf>
    <xf numFmtId="4" fontId="3" fillId="84" borderId="30" xfId="1" applyNumberFormat="1" applyFont="1" applyFill="1" applyBorder="1" applyAlignment="1">
      <alignment horizontal="center" vertical="center" wrapText="1"/>
    </xf>
    <xf numFmtId="0" fontId="3" fillId="0" borderId="31" xfId="0" applyFont="1" applyFill="1" applyBorder="1" applyAlignment="1" applyProtection="1">
      <alignment horizontal="center" vertical="center" wrapText="1"/>
    </xf>
    <xf numFmtId="1" fontId="5" fillId="0" borderId="31" xfId="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1" fontId="3" fillId="81" borderId="25" xfId="0" applyNumberFormat="1" applyFont="1" applyFill="1" applyBorder="1" applyAlignment="1">
      <alignment horizontal="center" vertical="center" wrapText="1"/>
    </xf>
    <xf numFmtId="0" fontId="3" fillId="81" borderId="25" xfId="0" applyFont="1" applyFill="1" applyBorder="1" applyAlignment="1">
      <alignment horizontal="center" vertical="center" wrapText="1"/>
    </xf>
    <xf numFmtId="0" fontId="3" fillId="81" borderId="25" xfId="1" applyNumberFormat="1" applyFont="1" applyFill="1" applyBorder="1" applyAlignment="1">
      <alignment horizontal="center" vertical="center" wrapText="1"/>
    </xf>
    <xf numFmtId="166" fontId="3" fillId="81" borderId="25" xfId="1" applyNumberFormat="1" applyFont="1" applyFill="1" applyBorder="1" applyAlignment="1">
      <alignment horizontal="center" vertical="center" wrapText="1"/>
    </xf>
    <xf numFmtId="4" fontId="3" fillId="81" borderId="25" xfId="1" applyNumberFormat="1" applyFont="1" applyFill="1" applyBorder="1" applyAlignment="1">
      <alignment horizontal="center" vertical="center" wrapText="1"/>
    </xf>
    <xf numFmtId="0" fontId="1" fillId="0" borderId="32" xfId="0" applyNumberFormat="1" applyFont="1" applyFill="1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left" vertical="top" wrapText="1"/>
    </xf>
    <xf numFmtId="0" fontId="1" fillId="0" borderId="31" xfId="0" applyNumberFormat="1" applyFont="1" applyFill="1" applyBorder="1" applyAlignment="1">
      <alignment horizontal="left" vertical="top" wrapText="1"/>
    </xf>
    <xf numFmtId="0" fontId="3" fillId="85" borderId="19" xfId="1" applyFont="1" applyFill="1" applyBorder="1" applyAlignment="1" applyProtection="1">
      <alignment horizontal="center" vertical="center" wrapText="1"/>
      <protection locked="0"/>
    </xf>
    <xf numFmtId="0" fontId="3" fillId="85" borderId="33" xfId="1" applyFont="1" applyFill="1" applyBorder="1" applyAlignment="1" applyProtection="1">
      <alignment horizontal="center" vertical="center" wrapText="1"/>
      <protection locked="0"/>
    </xf>
    <xf numFmtId="0" fontId="3" fillId="85" borderId="34" xfId="1" applyFont="1" applyFill="1" applyBorder="1" applyAlignment="1" applyProtection="1">
      <alignment horizontal="center" vertical="center" wrapText="1"/>
      <protection locked="0"/>
    </xf>
    <xf numFmtId="0" fontId="1" fillId="85" borderId="35" xfId="0" applyFont="1" applyFill="1" applyBorder="1" applyAlignment="1">
      <alignment horizontal="center" vertical="center" wrapText="1"/>
    </xf>
    <xf numFmtId="1" fontId="1" fillId="85" borderId="31" xfId="0" applyNumberFormat="1" applyFont="1" applyFill="1" applyBorder="1" applyAlignment="1">
      <alignment horizontal="center" vertical="center" wrapText="1"/>
    </xf>
    <xf numFmtId="3" fontId="1" fillId="85" borderId="31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6" xfId="1" applyNumberFormat="1" applyFont="1" applyFill="1" applyBorder="1" applyAlignment="1" applyProtection="1">
      <alignment horizontal="left" vertical="center" wrapText="1"/>
    </xf>
    <xf numFmtId="0" fontId="1" fillId="85" borderId="32" xfId="0" applyFont="1" applyFill="1" applyBorder="1" applyAlignment="1">
      <alignment horizontal="center" vertical="center" wrapText="1"/>
    </xf>
    <xf numFmtId="1" fontId="1" fillId="85" borderId="25" xfId="0" applyNumberFormat="1" applyFont="1" applyFill="1" applyBorder="1" applyAlignment="1">
      <alignment horizontal="center" vertical="center" wrapText="1"/>
    </xf>
    <xf numFmtId="3" fontId="1" fillId="85" borderId="25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7" xfId="1" applyNumberFormat="1" applyFont="1" applyFill="1" applyBorder="1" applyAlignment="1" applyProtection="1">
      <alignment horizontal="left" vertical="center" wrapText="1"/>
    </xf>
    <xf numFmtId="165" fontId="1" fillId="85" borderId="29" xfId="1" applyNumberFormat="1" applyFont="1" applyFill="1" applyBorder="1" applyAlignment="1" applyProtection="1">
      <alignment horizontal="center" vertical="center" wrapText="1"/>
    </xf>
    <xf numFmtId="165" fontId="1" fillId="85" borderId="30" xfId="1" applyNumberFormat="1" applyFont="1" applyFill="1" applyBorder="1" applyAlignment="1" applyProtection="1">
      <alignment horizontal="center" vertical="center" wrapText="1"/>
    </xf>
    <xf numFmtId="0" fontId="1" fillId="85" borderId="38" xfId="0" applyFont="1" applyFill="1" applyBorder="1" applyAlignment="1">
      <alignment horizontal="center" vertical="center" wrapText="1"/>
    </xf>
    <xf numFmtId="1" fontId="1" fillId="85" borderId="26" xfId="0" applyNumberFormat="1" applyFont="1" applyFill="1" applyBorder="1" applyAlignment="1">
      <alignment horizontal="center" vertical="center" wrapText="1"/>
    </xf>
    <xf numFmtId="3" fontId="1" fillId="85" borderId="26" xfId="1" applyNumberFormat="1" applyFont="1" applyFill="1" applyBorder="1" applyAlignment="1" applyProtection="1">
      <alignment horizontal="center" vertical="center" wrapText="1"/>
      <protection locked="0"/>
    </xf>
    <xf numFmtId="166" fontId="1" fillId="85" borderId="39" xfId="1" applyNumberFormat="1" applyFont="1" applyFill="1" applyBorder="1" applyAlignment="1" applyProtection="1">
      <alignment horizontal="left" vertical="center" wrapText="1"/>
    </xf>
    <xf numFmtId="165" fontId="1" fillId="85" borderId="40" xfId="1" applyNumberFormat="1" applyFont="1" applyFill="1" applyBorder="1" applyAlignment="1" applyProtection="1">
      <alignment horizontal="center" vertical="center" wrapText="1"/>
    </xf>
    <xf numFmtId="165" fontId="1" fillId="85" borderId="41" xfId="1" applyNumberFormat="1" applyFont="1" applyFill="1" applyBorder="1" applyAlignment="1" applyProtection="1">
      <alignment horizontal="center" vertical="center" wrapText="1"/>
    </xf>
    <xf numFmtId="0" fontId="3" fillId="85" borderId="42" xfId="0" applyFont="1" applyFill="1" applyBorder="1" applyAlignment="1">
      <alignment horizontal="center" vertical="center" wrapText="1"/>
    </xf>
    <xf numFmtId="1" fontId="3" fillId="85" borderId="43" xfId="0" applyNumberFormat="1" applyFont="1" applyFill="1" applyBorder="1" applyAlignment="1">
      <alignment horizontal="center" vertical="center" wrapText="1"/>
    </xf>
    <xf numFmtId="3" fontId="3" fillId="85" borderId="44" xfId="1" applyNumberFormat="1" applyFont="1" applyFill="1" applyBorder="1" applyAlignment="1" applyProtection="1">
      <alignment horizontal="center" vertical="center" wrapText="1"/>
      <protection locked="0"/>
    </xf>
    <xf numFmtId="4" fontId="3" fillId="85" borderId="45" xfId="1" applyNumberFormat="1" applyFont="1" applyFill="1" applyBorder="1" applyAlignment="1" applyProtection="1">
      <alignment horizontal="left" vertical="center" wrapText="1"/>
    </xf>
    <xf numFmtId="0" fontId="3" fillId="85" borderId="46" xfId="1" applyFont="1" applyFill="1" applyBorder="1" applyAlignment="1" applyProtection="1">
      <alignment horizontal="center" vertical="center" wrapText="1"/>
      <protection locked="0"/>
    </xf>
    <xf numFmtId="165" fontId="1" fillId="85" borderId="47" xfId="1" applyNumberFormat="1" applyFont="1" applyFill="1" applyBorder="1" applyAlignment="1" applyProtection="1">
      <alignment horizontal="center" vertical="center" wrapText="1"/>
    </xf>
    <xf numFmtId="165" fontId="1" fillId="85" borderId="48" xfId="1" applyNumberFormat="1" applyFont="1" applyFill="1" applyBorder="1" applyAlignment="1" applyProtection="1">
      <alignment horizontal="center" vertical="center" wrapText="1"/>
    </xf>
    <xf numFmtId="4" fontId="3" fillId="85" borderId="49" xfId="1" applyNumberFormat="1" applyFont="1" applyFill="1" applyBorder="1" applyAlignment="1" applyProtection="1">
      <alignment horizontal="center" vertical="center" wrapText="1"/>
    </xf>
    <xf numFmtId="4" fontId="3" fillId="85" borderId="50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/>
    <xf numFmtId="1" fontId="15" fillId="0" borderId="0" xfId="0" applyNumberFormat="1" applyFont="1" applyFill="1"/>
    <xf numFmtId="0" fontId="16" fillId="0" borderId="0" xfId="0" applyFont="1"/>
    <xf numFmtId="0" fontId="16" fillId="0" borderId="0" xfId="0" applyFont="1" applyAlignment="1">
      <alignment horizontal="left"/>
    </xf>
    <xf numFmtId="0" fontId="1" fillId="2" borderId="0" xfId="0" applyFont="1" applyFill="1" applyBorder="1" applyAlignment="1">
      <alignment horizontal="left" vertical="center" wrapText="1"/>
    </xf>
    <xf numFmtId="4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17" fillId="0" borderId="0" xfId="0" applyFont="1"/>
    <xf numFmtId="0" fontId="18" fillId="0" borderId="0" xfId="0" applyFont="1"/>
    <xf numFmtId="0" fontId="3" fillId="86" borderId="34" xfId="1" applyFont="1" applyFill="1" applyBorder="1" applyAlignment="1" applyProtection="1">
      <alignment horizontal="center" vertical="center" wrapText="1"/>
      <protection locked="0"/>
    </xf>
    <xf numFmtId="165" fontId="1" fillId="86" borderId="51" xfId="1" applyNumberFormat="1" applyFont="1" applyFill="1" applyBorder="1" applyAlignment="1" applyProtection="1">
      <alignment horizontal="center" vertical="center" wrapText="1"/>
    </xf>
    <xf numFmtId="4" fontId="3" fillId="86" borderId="44" xfId="1" applyNumberFormat="1" applyFont="1" applyFill="1" applyBorder="1" applyAlignment="1" applyProtection="1">
      <alignment horizontal="center" vertical="center" wrapText="1"/>
    </xf>
    <xf numFmtId="4" fontId="11" fillId="83" borderId="37" xfId="1" applyNumberFormat="1" applyFont="1" applyFill="1" applyBorder="1" applyAlignment="1">
      <alignment horizontal="center" vertical="center" wrapText="1"/>
    </xf>
    <xf numFmtId="4" fontId="1" fillId="0" borderId="37" xfId="0" applyNumberFormat="1" applyFont="1" applyFill="1" applyBorder="1" applyAlignment="1">
      <alignment horizontal="center" vertical="center" wrapText="1"/>
    </xf>
    <xf numFmtId="4" fontId="11" fillId="84" borderId="37" xfId="0" applyNumberFormat="1" applyFont="1" applyFill="1" applyBorder="1" applyAlignment="1">
      <alignment horizontal="center" vertical="center" wrapText="1"/>
    </xf>
    <xf numFmtId="4" fontId="11" fillId="83" borderId="37" xfId="0" applyNumberFormat="1" applyFont="1" applyFill="1" applyBorder="1" applyAlignment="1">
      <alignment horizontal="center" vertical="center" wrapText="1"/>
    </xf>
    <xf numFmtId="4" fontId="1" fillId="0" borderId="37" xfId="0" applyNumberFormat="1" applyFont="1" applyFill="1" applyBorder="1" applyAlignment="1">
      <alignment horizontal="center" vertical="center"/>
    </xf>
    <xf numFmtId="4" fontId="20" fillId="0" borderId="37" xfId="0" applyNumberFormat="1" applyFont="1" applyFill="1" applyBorder="1"/>
    <xf numFmtId="0" fontId="21" fillId="0" borderId="0" xfId="0" applyFont="1" applyFill="1" applyBorder="1" applyAlignment="1">
      <alignment horizontal="left"/>
    </xf>
    <xf numFmtId="0" fontId="14" fillId="0" borderId="0" xfId="0" applyFont="1"/>
    <xf numFmtId="4" fontId="11" fillId="83" borderId="32" xfId="1" applyNumberFormat="1" applyFont="1" applyFill="1" applyBorder="1" applyAlignment="1">
      <alignment horizontal="center" vertical="center" wrapText="1"/>
    </xf>
    <xf numFmtId="0" fontId="19" fillId="87" borderId="34" xfId="1" applyFont="1" applyFill="1" applyBorder="1" applyAlignment="1" applyProtection="1">
      <alignment horizontal="center" vertical="center" wrapText="1"/>
      <protection locked="0"/>
    </xf>
    <xf numFmtId="9" fontId="21" fillId="87" borderId="51" xfId="1" applyNumberFormat="1" applyFont="1" applyFill="1" applyBorder="1" applyAlignment="1" applyProtection="1">
      <alignment horizontal="center" vertical="center" wrapText="1"/>
    </xf>
    <xf numFmtId="9" fontId="19" fillId="87" borderId="44" xfId="1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0" fontId="22" fillId="0" borderId="0" xfId="0" applyFont="1" applyAlignment="1">
      <alignment wrapText="1"/>
    </xf>
    <xf numFmtId="0" fontId="0" fillId="88" borderId="0" xfId="0" applyFill="1" applyAlignment="1">
      <alignment horizontal="center" wrapText="1"/>
    </xf>
    <xf numFmtId="0" fontId="0" fillId="89" borderId="0" xfId="0" applyFill="1" applyAlignment="1">
      <alignment wrapText="1"/>
    </xf>
    <xf numFmtId="0" fontId="22" fillId="89" borderId="0" xfId="0" applyFont="1" applyFill="1" applyAlignment="1">
      <alignment wrapText="1"/>
    </xf>
    <xf numFmtId="0" fontId="0" fillId="88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90" borderId="0" xfId="0" applyFill="1" applyAlignment="1">
      <alignment wrapText="1"/>
    </xf>
    <xf numFmtId="0" fontId="16" fillId="91" borderId="19" xfId="0" applyFont="1" applyFill="1" applyBorder="1"/>
    <xf numFmtId="0" fontId="0" fillId="91" borderId="19" xfId="0" applyFill="1" applyBorder="1"/>
    <xf numFmtId="0" fontId="16" fillId="92" borderId="19" xfId="0" applyFont="1" applyFill="1" applyBorder="1"/>
    <xf numFmtId="0" fontId="16" fillId="93" borderId="19" xfId="0" applyFont="1" applyFill="1" applyBorder="1"/>
    <xf numFmtId="0" fontId="16" fillId="94" borderId="19" xfId="0" applyFont="1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16" fillId="83" borderId="19" xfId="0" applyFont="1" applyFill="1" applyBorder="1"/>
    <xf numFmtId="0" fontId="0" fillId="83" borderId="19" xfId="0" applyFill="1" applyBorder="1"/>
    <xf numFmtId="0" fontId="8" fillId="0" borderId="0" xfId="0" applyFont="1" applyFill="1"/>
    <xf numFmtId="0" fontId="16" fillId="0" borderId="45" xfId="0" applyFont="1" applyBorder="1" applyAlignment="1">
      <alignment wrapText="1"/>
    </xf>
    <xf numFmtId="0" fontId="16" fillId="0" borderId="0" xfId="0" applyFont="1" applyAlignment="1">
      <alignment wrapText="1"/>
    </xf>
    <xf numFmtId="0" fontId="23" fillId="0" borderId="45" xfId="0" applyFont="1" applyFill="1" applyBorder="1" applyAlignment="1">
      <alignment wrapText="1"/>
    </xf>
    <xf numFmtId="0" fontId="15" fillId="0" borderId="0" xfId="0" applyFont="1" applyFill="1" applyAlignment="1">
      <alignment wrapText="1"/>
    </xf>
    <xf numFmtId="0" fontId="15" fillId="0" borderId="45" xfId="0" applyFont="1" applyFill="1" applyBorder="1" applyAlignment="1">
      <alignment wrapText="1"/>
    </xf>
    <xf numFmtId="0" fontId="16" fillId="95" borderId="19" xfId="0" applyFont="1" applyFill="1" applyBorder="1"/>
    <xf numFmtId="0" fontId="0" fillId="95" borderId="19" xfId="0" applyFill="1" applyBorder="1"/>
    <xf numFmtId="4" fontId="1" fillId="95" borderId="19" xfId="0" applyNumberFormat="1" applyFont="1" applyFill="1" applyBorder="1" applyAlignment="1">
      <alignment horizontal="center" vertical="center" wrapText="1"/>
    </xf>
    <xf numFmtId="4" fontId="1" fillId="93" borderId="19" xfId="0" applyNumberFormat="1" applyFont="1" applyFill="1" applyBorder="1" applyAlignment="1">
      <alignment horizontal="center" vertical="center" wrapText="1"/>
    </xf>
    <xf numFmtId="0" fontId="16" fillId="88" borderId="19" xfId="0" applyFont="1" applyFill="1" applyBorder="1"/>
    <xf numFmtId="0" fontId="0" fillId="88" borderId="19" xfId="0" applyFill="1" applyBorder="1"/>
    <xf numFmtId="0" fontId="8" fillId="94" borderId="19" xfId="0" applyFont="1" applyFill="1" applyBorder="1"/>
    <xf numFmtId="0" fontId="16" fillId="96" borderId="19" xfId="0" applyFont="1" applyFill="1" applyBorder="1"/>
    <xf numFmtId="0" fontId="0" fillId="96" borderId="19" xfId="0" applyFill="1" applyBorder="1"/>
    <xf numFmtId="4" fontId="1" fillId="96" borderId="19" xfId="0" applyNumberFormat="1" applyFont="1" applyFill="1" applyBorder="1" applyAlignment="1">
      <alignment horizontal="center" vertical="center" wrapText="1"/>
    </xf>
    <xf numFmtId="0" fontId="8" fillId="96" borderId="19" xfId="0" applyFont="1" applyFill="1" applyBorder="1"/>
    <xf numFmtId="4" fontId="1" fillId="96" borderId="37" xfId="0" applyNumberFormat="1" applyFont="1" applyFill="1" applyBorder="1" applyAlignment="1">
      <alignment horizontal="center" vertical="center" wrapText="1"/>
    </xf>
    <xf numFmtId="0" fontId="0" fillId="97" borderId="19" xfId="0" applyFill="1" applyBorder="1"/>
    <xf numFmtId="0" fontId="0" fillId="97" borderId="19" xfId="0" applyFill="1" applyBorder="1" applyAlignment="1">
      <alignment horizontal="center"/>
    </xf>
    <xf numFmtId="166" fontId="0" fillId="0" borderId="0" xfId="0" applyNumberFormat="1"/>
    <xf numFmtId="1" fontId="5" fillId="0" borderId="25" xfId="0" applyNumberFormat="1" applyFont="1" applyFill="1" applyBorder="1" applyAlignment="1">
      <alignment horizontal="center" wrapText="1"/>
    </xf>
    <xf numFmtId="2" fontId="1" fillId="0" borderId="32" xfId="4" applyNumberFormat="1" applyFont="1" applyBorder="1" applyAlignment="1">
      <alignment horizontal="left" vertical="center" wrapText="1"/>
    </xf>
    <xf numFmtId="4" fontId="24" fillId="0" borderId="0" xfId="0" applyNumberFormat="1" applyFont="1" applyFill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 vertical="center" wrapText="1"/>
    </xf>
    <xf numFmtId="4" fontId="1" fillId="89" borderId="29" xfId="1" applyNumberFormat="1" applyFont="1" applyFill="1" applyBorder="1" applyAlignment="1">
      <alignment horizontal="center" vertical="center" wrapText="1"/>
    </xf>
    <xf numFmtId="4" fontId="1" fillId="89" borderId="30" xfId="1" applyNumberFormat="1" applyFont="1" applyFill="1" applyBorder="1" applyAlignment="1">
      <alignment horizontal="center" vertical="center" wrapText="1"/>
    </xf>
    <xf numFmtId="4" fontId="1" fillId="0" borderId="52" xfId="0" applyNumberFormat="1" applyFont="1" applyFill="1" applyBorder="1" applyAlignment="1">
      <alignment horizontal="center" vertical="center" wrapText="1"/>
    </xf>
    <xf numFmtId="3" fontId="3" fillId="80" borderId="25" xfId="1" applyNumberFormat="1" applyFont="1" applyFill="1" applyBorder="1" applyAlignment="1">
      <alignment horizontal="center" vertical="center" wrapText="1"/>
    </xf>
    <xf numFmtId="1" fontId="1" fillId="80" borderId="25" xfId="0" applyNumberFormat="1" applyFont="1" applyFill="1" applyBorder="1" applyAlignment="1">
      <alignment horizontal="center" vertical="center"/>
    </xf>
    <xf numFmtId="2" fontId="1" fillId="80" borderId="25" xfId="0" applyNumberFormat="1" applyFont="1" applyFill="1" applyBorder="1" applyAlignment="1">
      <alignment horizontal="center" vertical="center" wrapText="1"/>
    </xf>
    <xf numFmtId="0" fontId="16" fillId="96" borderId="53" xfId="0" applyFont="1" applyFill="1" applyBorder="1"/>
    <xf numFmtId="0" fontId="0" fillId="96" borderId="53" xfId="0" applyFill="1" applyBorder="1"/>
    <xf numFmtId="0" fontId="0" fillId="91" borderId="19" xfId="0" applyFill="1" applyBorder="1" applyAlignment="1">
      <alignment horizontal="center" wrapText="1"/>
    </xf>
    <xf numFmtId="4" fontId="1" fillId="91" borderId="19" xfId="0" applyNumberFormat="1" applyFont="1" applyFill="1" applyBorder="1" applyAlignment="1">
      <alignment horizontal="center" vertical="center" wrapText="1"/>
    </xf>
    <xf numFmtId="4" fontId="1" fillId="96" borderId="0" xfId="0" applyNumberFormat="1" applyFont="1" applyFill="1" applyBorder="1" applyAlignment="1">
      <alignment horizontal="center" vertical="center" wrapText="1"/>
    </xf>
    <xf numFmtId="165" fontId="1" fillId="85" borderId="54" xfId="1" applyNumberFormat="1" applyFont="1" applyFill="1" applyBorder="1" applyAlignment="1" applyProtection="1">
      <alignment horizontal="center" vertical="center" wrapText="1"/>
    </xf>
    <xf numFmtId="165" fontId="1" fillId="85" borderId="55" xfId="1" applyNumberFormat="1" applyFont="1" applyFill="1" applyBorder="1" applyAlignment="1" applyProtection="1">
      <alignment horizontal="center" vertical="center" wrapText="1"/>
    </xf>
    <xf numFmtId="165" fontId="1" fillId="85" borderId="56" xfId="1" applyNumberFormat="1" applyFont="1" applyFill="1" applyBorder="1" applyAlignment="1" applyProtection="1">
      <alignment horizontal="center" vertical="center" wrapText="1"/>
    </xf>
    <xf numFmtId="0" fontId="1" fillId="80" borderId="25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 wrapText="1"/>
    </xf>
    <xf numFmtId="0" fontId="0" fillId="83" borderId="19" xfId="0" applyFill="1" applyBorder="1" applyAlignment="1" applyProtection="1">
      <alignment vertical="center"/>
    </xf>
    <xf numFmtId="0" fontId="0" fillId="83" borderId="19" xfId="0" applyFill="1" applyBorder="1" applyAlignment="1" applyProtection="1">
      <alignment horizontal="right" vertical="center"/>
    </xf>
    <xf numFmtId="0" fontId="0" fillId="83" borderId="19" xfId="0" applyFont="1" applyFill="1" applyBorder="1" applyAlignment="1" applyProtection="1">
      <alignment horizontal="left" vertical="center" wrapText="1"/>
    </xf>
    <xf numFmtId="0" fontId="0" fillId="83" borderId="19" xfId="0" applyFill="1" applyBorder="1" applyAlignment="1" applyProtection="1">
      <alignment vertical="center" wrapText="1"/>
    </xf>
    <xf numFmtId="0" fontId="0" fillId="83" borderId="0" xfId="0" applyFill="1" applyAlignment="1" applyProtection="1">
      <alignment vertical="center"/>
    </xf>
    <xf numFmtId="0" fontId="0" fillId="0" borderId="19" xfId="0" applyBorder="1" applyAlignment="1" applyProtection="1">
      <alignment vertical="center"/>
    </xf>
    <xf numFmtId="0" fontId="0" fillId="0" borderId="19" xfId="0" applyBorder="1" applyAlignment="1" applyProtection="1">
      <alignment horizontal="right" vertical="center"/>
    </xf>
    <xf numFmtId="0" fontId="0" fillId="88" borderId="19" xfId="0" applyFont="1" applyFill="1" applyBorder="1" applyAlignment="1" applyProtection="1">
      <alignment horizontal="left" vertical="center"/>
      <protection locked="0"/>
    </xf>
    <xf numFmtId="3" fontId="0" fillId="88" borderId="19" xfId="0" applyNumberFormat="1" applyFill="1" applyBorder="1" applyAlignment="1" applyProtection="1">
      <alignment vertical="center"/>
      <protection locked="0"/>
    </xf>
    <xf numFmtId="0" fontId="0" fillId="85" borderId="19" xfId="0" applyFill="1" applyBorder="1" applyAlignment="1" applyProtection="1">
      <alignment vertical="center"/>
      <protection locked="0"/>
    </xf>
    <xf numFmtId="3" fontId="0" fillId="85" borderId="19" xfId="0" applyNumberFormat="1" applyFill="1" applyBorder="1" applyAlignment="1" applyProtection="1">
      <alignment vertical="center"/>
      <protection locked="0"/>
    </xf>
    <xf numFmtId="0" fontId="0" fillId="80" borderId="19" xfId="0" applyFill="1" applyBorder="1" applyAlignment="1" applyProtection="1">
      <alignment vertical="center"/>
    </xf>
    <xf numFmtId="0" fontId="0" fillId="80" borderId="19" xfId="0" applyFill="1" applyBorder="1" applyAlignment="1" applyProtection="1">
      <alignment horizontal="right" vertical="center"/>
    </xf>
    <xf numFmtId="0" fontId="0" fillId="0" borderId="19" xfId="0" applyNumberFormat="1" applyBorder="1" applyAlignment="1" applyProtection="1">
      <alignment horizontal="right" vertical="center"/>
    </xf>
    <xf numFmtId="49" fontId="0" fillId="0" borderId="19" xfId="0" applyNumberFormat="1" applyBorder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5" applyAlignment="1">
      <alignment vertical="center"/>
    </xf>
    <xf numFmtId="2" fontId="1" fillId="96" borderId="25" xfId="0" applyNumberFormat="1" applyFont="1" applyFill="1" applyBorder="1" applyAlignment="1">
      <alignment horizontal="left" vertical="center" wrapText="1"/>
    </xf>
    <xf numFmtId="0" fontId="1" fillId="80" borderId="25" xfId="0" applyNumberFormat="1" applyFont="1" applyFill="1" applyBorder="1" applyAlignment="1">
      <alignment horizontal="left" vertical="center" wrapText="1"/>
    </xf>
    <xf numFmtId="0" fontId="1" fillId="80" borderId="25" xfId="0" applyFont="1" applyFill="1" applyBorder="1" applyAlignment="1">
      <alignment horizontal="center" vertical="center" wrapText="1"/>
    </xf>
    <xf numFmtId="4" fontId="1" fillId="80" borderId="37" xfId="0" applyNumberFormat="1" applyFont="1" applyFill="1" applyBorder="1" applyAlignment="1">
      <alignment horizontal="center" vertical="center" wrapText="1"/>
    </xf>
    <xf numFmtId="4" fontId="1" fillId="80" borderId="29" xfId="1" applyNumberFormat="1" applyFont="1" applyFill="1" applyBorder="1" applyAlignment="1">
      <alignment horizontal="center" vertical="center" wrapText="1"/>
    </xf>
    <xf numFmtId="4" fontId="1" fillId="80" borderId="30" xfId="1" applyNumberFormat="1" applyFont="1" applyFill="1" applyBorder="1" applyAlignment="1">
      <alignment horizontal="center" vertical="center" wrapText="1"/>
    </xf>
    <xf numFmtId="0" fontId="17" fillId="96" borderId="0" xfId="0" applyFont="1" applyFill="1"/>
    <xf numFmtId="167" fontId="0" fillId="96" borderId="0" xfId="0" applyNumberFormat="1" applyFill="1"/>
    <xf numFmtId="4" fontId="1" fillId="98" borderId="37" xfId="0" applyNumberFormat="1" applyFont="1" applyFill="1" applyBorder="1" applyAlignment="1">
      <alignment horizontal="center" vertical="center" wrapText="1"/>
    </xf>
    <xf numFmtId="4" fontId="1" fillId="98" borderId="29" xfId="1" applyNumberFormat="1" applyFont="1" applyFill="1" applyBorder="1" applyAlignment="1">
      <alignment horizontal="center" vertical="center" wrapText="1"/>
    </xf>
    <xf numFmtId="4" fontId="1" fillId="98" borderId="30" xfId="1" applyNumberFormat="1" applyFont="1" applyFill="1" applyBorder="1" applyAlignment="1">
      <alignment horizontal="center" vertical="center" wrapText="1"/>
    </xf>
    <xf numFmtId="0" fontId="1" fillId="98" borderId="25" xfId="0" applyNumberFormat="1" applyFont="1" applyFill="1" applyBorder="1" applyAlignment="1">
      <alignment horizontal="left" vertical="top" wrapText="1"/>
    </xf>
    <xf numFmtId="0" fontId="1" fillId="98" borderId="25" xfId="0" applyNumberFormat="1" applyFont="1" applyFill="1" applyBorder="1" applyAlignment="1">
      <alignment horizontal="center" vertical="center" wrapText="1"/>
    </xf>
    <xf numFmtId="0" fontId="28" fillId="0" borderId="19" xfId="0" applyFont="1" applyBorder="1" applyProtection="1"/>
    <xf numFmtId="0" fontId="28" fillId="0" borderId="19" xfId="0" applyFont="1" applyBorder="1" applyAlignment="1" applyProtection="1">
      <alignment wrapText="1"/>
    </xf>
    <xf numFmtId="0" fontId="28" fillId="0" borderId="19" xfId="0" applyFont="1" applyFill="1" applyBorder="1" applyProtection="1"/>
    <xf numFmtId="0" fontId="0" fillId="0" borderId="19" xfId="0" applyBorder="1"/>
    <xf numFmtId="0" fontId="0" fillId="0" borderId="19" xfId="0" applyBorder="1" applyAlignment="1">
      <alignment horizontal="center"/>
    </xf>
    <xf numFmtId="0" fontId="17" fillId="0" borderId="3" xfId="0" applyFont="1" applyBorder="1" applyAlignment="1" applyProtection="1">
      <alignment wrapText="1"/>
    </xf>
    <xf numFmtId="0" fontId="0" fillId="0" borderId="3" xfId="0" applyBorder="1"/>
    <xf numFmtId="0" fontId="0" fillId="96" borderId="3" xfId="0" applyFill="1" applyBorder="1"/>
    <xf numFmtId="0" fontId="12" fillId="0" borderId="19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0" fillId="99" borderId="19" xfId="0" applyFill="1" applyBorder="1" applyAlignment="1">
      <alignment horizontal="center"/>
    </xf>
    <xf numFmtId="0" fontId="0" fillId="99" borderId="19" xfId="0" applyFill="1" applyBorder="1"/>
    <xf numFmtId="0" fontId="17" fillId="99" borderId="0" xfId="0" applyFont="1" applyFill="1"/>
    <xf numFmtId="0" fontId="0" fillId="83" borderId="0" xfId="0" applyFill="1"/>
    <xf numFmtId="0" fontId="0" fillId="94" borderId="0" xfId="0" applyFill="1"/>
    <xf numFmtId="166" fontId="0" fillId="0" borderId="3" xfId="0" applyNumberFormat="1" applyBorder="1"/>
    <xf numFmtId="166" fontId="0" fillId="99" borderId="19" xfId="0" applyNumberFormat="1" applyFill="1" applyBorder="1"/>
    <xf numFmtId="4" fontId="3" fillId="100" borderId="25" xfId="1" applyNumberFormat="1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vertical="center"/>
    </xf>
    <xf numFmtId="0" fontId="0" fillId="0" borderId="57" xfId="0" applyBorder="1"/>
    <xf numFmtId="4" fontId="1" fillId="80" borderId="37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29" fillId="0" borderId="0" xfId="0" applyFont="1"/>
    <xf numFmtId="3" fontId="13" fillId="80" borderId="25" xfId="1" applyNumberFormat="1" applyFont="1" applyFill="1" applyBorder="1" applyAlignment="1">
      <alignment horizontal="center" vertical="center" wrapText="1"/>
    </xf>
    <xf numFmtId="1" fontId="5" fillId="80" borderId="25" xfId="0" applyNumberFormat="1" applyFont="1" applyFill="1" applyBorder="1" applyAlignment="1">
      <alignment horizontal="center"/>
    </xf>
    <xf numFmtId="2" fontId="5" fillId="80" borderId="25" xfId="0" applyNumberFormat="1" applyFont="1" applyFill="1" applyBorder="1" applyAlignment="1">
      <alignment horizontal="center" vertical="center" wrapText="1"/>
    </xf>
    <xf numFmtId="0" fontId="0" fillId="80" borderId="0" xfId="0" applyFont="1" applyFill="1"/>
    <xf numFmtId="0" fontId="0" fillId="80" borderId="19" xfId="0" applyFont="1" applyFill="1" applyBorder="1"/>
    <xf numFmtId="0" fontId="0" fillId="80" borderId="53" xfId="0" applyFont="1" applyFill="1" applyBorder="1"/>
    <xf numFmtId="0" fontId="0" fillId="80" borderId="19" xfId="0" applyFill="1" applyBorder="1"/>
    <xf numFmtId="0" fontId="0" fillId="80" borderId="53" xfId="0" applyFill="1" applyBorder="1"/>
    <xf numFmtId="0" fontId="0" fillId="80" borderId="19" xfId="0" applyFill="1" applyBorder="1" applyAlignment="1">
      <alignment horizontal="center" wrapText="1"/>
    </xf>
    <xf numFmtId="0" fontId="18" fillId="80" borderId="0" xfId="0" applyFont="1" applyFill="1"/>
    <xf numFmtId="0" fontId="29" fillId="80" borderId="0" xfId="0" applyFont="1" applyFill="1"/>
    <xf numFmtId="2" fontId="1" fillId="80" borderId="25" xfId="0" applyNumberFormat="1" applyFont="1" applyFill="1" applyBorder="1" applyAlignment="1">
      <alignment horizontal="left" vertical="center" wrapText="1"/>
    </xf>
    <xf numFmtId="4" fontId="1" fillId="80" borderId="32" xfId="1" applyNumberFormat="1" applyFont="1" applyFill="1" applyBorder="1" applyAlignment="1">
      <alignment horizontal="center" vertical="center" wrapText="1"/>
    </xf>
    <xf numFmtId="4" fontId="1" fillId="80" borderId="25" xfId="1" applyNumberFormat="1" applyFont="1" applyFill="1" applyBorder="1" applyAlignment="1">
      <alignment horizontal="center" vertical="center" wrapText="1"/>
    </xf>
    <xf numFmtId="0" fontId="1" fillId="80" borderId="25" xfId="0" applyFont="1" applyFill="1" applyBorder="1" applyAlignment="1">
      <alignment horizontal="left" vertical="center" wrapText="1"/>
    </xf>
    <xf numFmtId="4" fontId="1" fillId="89" borderId="37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12" fillId="0" borderId="0" xfId="0" applyNumberFormat="1" applyFont="1"/>
    <xf numFmtId="168" fontId="0" fillId="0" borderId="0" xfId="0" applyNumberFormat="1"/>
    <xf numFmtId="2" fontId="30" fillId="0" borderId="0" xfId="0" applyNumberFormat="1" applyFont="1"/>
    <xf numFmtId="0" fontId="1" fillId="0" borderId="32" xfId="0" applyNumberFormat="1" applyFont="1" applyFill="1" applyBorder="1" applyAlignment="1">
      <alignment horizontal="left" vertical="top" wrapText="1"/>
    </xf>
    <xf numFmtId="4" fontId="1" fillId="0" borderId="32" xfId="1" applyNumberFormat="1" applyFont="1" applyFill="1" applyBorder="1" applyAlignment="1">
      <alignment horizontal="center" vertical="center" wrapText="1"/>
    </xf>
    <xf numFmtId="4" fontId="1" fillId="0" borderId="25" xfId="1" applyNumberFormat="1" applyFont="1" applyFill="1" applyBorder="1" applyAlignment="1">
      <alignment horizontal="center" vertical="center" wrapText="1"/>
    </xf>
    <xf numFmtId="4" fontId="1" fillId="0" borderId="30" xfId="1" applyNumberFormat="1" applyFont="1" applyFill="1" applyBorder="1" applyAlignment="1">
      <alignment horizontal="center" vertical="center" wrapText="1"/>
    </xf>
    <xf numFmtId="4" fontId="1" fillId="0" borderId="2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4" fontId="17" fillId="0" borderId="0" xfId="0" applyNumberFormat="1" applyFont="1"/>
    <xf numFmtId="0" fontId="0" fillId="83" borderId="19" xfId="0" applyFill="1" applyBorder="1"/>
    <xf numFmtId="0" fontId="0" fillId="91" borderId="19" xfId="0" applyFill="1" applyBorder="1"/>
    <xf numFmtId="4" fontId="1" fillId="91" borderId="19" xfId="0" applyNumberFormat="1" applyFont="1" applyFill="1" applyBorder="1" applyAlignment="1">
      <alignment horizontal="center" vertical="center" wrapText="1"/>
    </xf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4" fontId="1" fillId="96" borderId="19" xfId="0" applyNumberFormat="1" applyFont="1" applyFill="1" applyBorder="1" applyAlignment="1">
      <alignment horizontal="center" vertical="center" wrapText="1"/>
    </xf>
    <xf numFmtId="0" fontId="0" fillId="95" borderId="19" xfId="0" applyFill="1" applyBorder="1"/>
    <xf numFmtId="0" fontId="0" fillId="88" borderId="19" xfId="0" applyFill="1" applyBorder="1"/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43" fontId="0" fillId="0" borderId="0" xfId="32338" applyFont="1"/>
    <xf numFmtId="0" fontId="118" fillId="0" borderId="31" xfId="0" applyFont="1" applyBorder="1" applyAlignment="1">
      <alignment vertical="center" wrapText="1"/>
    </xf>
    <xf numFmtId="0" fontId="118" fillId="0" borderId="25" xfId="0" applyFont="1" applyFill="1" applyBorder="1" applyAlignment="1">
      <alignment vertical="center" wrapText="1"/>
    </xf>
    <xf numFmtId="0" fontId="118" fillId="0" borderId="25" xfId="0" applyFont="1" applyFill="1" applyBorder="1" applyAlignment="1"/>
    <xf numFmtId="4" fontId="3" fillId="83" borderId="29" xfId="1" applyNumberFormat="1" applyFont="1" applyFill="1" applyBorder="1" applyAlignment="1" applyProtection="1">
      <alignment horizontal="center" vertical="center" wrapText="1"/>
      <protection locked="0"/>
    </xf>
    <xf numFmtId="4" fontId="3" fillId="83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29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30" xfId="1" applyNumberFormat="1" applyFont="1" applyFill="1" applyBorder="1" applyAlignment="1" applyProtection="1">
      <alignment horizontal="center" vertical="center" wrapText="1"/>
      <protection locked="0"/>
    </xf>
    <xf numFmtId="4" fontId="3" fillId="84" borderId="29" xfId="1" applyNumberFormat="1" applyFont="1" applyFill="1" applyBorder="1" applyAlignment="1" applyProtection="1">
      <alignment horizontal="center" vertical="center" wrapText="1"/>
      <protection locked="0"/>
    </xf>
    <xf numFmtId="4" fontId="3" fillId="84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80" borderId="29" xfId="1" applyNumberFormat="1" applyFont="1" applyFill="1" applyBorder="1" applyAlignment="1" applyProtection="1">
      <alignment horizontal="center" vertical="center" wrapText="1"/>
      <protection locked="0"/>
    </xf>
    <xf numFmtId="4" fontId="1" fillId="80" borderId="3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40" xfId="1" applyNumberFormat="1" applyFont="1" applyFill="1" applyBorder="1" applyAlignment="1" applyProtection="1">
      <alignment horizontal="center" vertical="center" wrapText="1"/>
      <protection locked="0"/>
    </xf>
    <xf numFmtId="4" fontId="1" fillId="0" borderId="41" xfId="1" applyNumberFormat="1" applyFont="1" applyFill="1" applyBorder="1" applyAlignment="1" applyProtection="1">
      <alignment horizontal="center" vertical="center" wrapText="1"/>
      <protection locked="0"/>
    </xf>
    <xf numFmtId="9" fontId="10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0" fillId="80" borderId="0" xfId="0" applyFill="1" applyProtection="1">
      <protection locked="0"/>
    </xf>
    <xf numFmtId="2" fontId="12" fillId="0" borderId="0" xfId="0" applyNumberFormat="1" applyFont="1" applyProtection="1">
      <protection locked="0"/>
    </xf>
    <xf numFmtId="168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30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29" fillId="80" borderId="0" xfId="0" applyFont="1" applyFill="1" applyProtection="1">
      <protection locked="0"/>
    </xf>
    <xf numFmtId="0" fontId="0" fillId="83" borderId="19" xfId="0" applyFill="1" applyBorder="1"/>
    <xf numFmtId="0" fontId="0" fillId="91" borderId="19" xfId="0" applyFill="1" applyBorder="1"/>
    <xf numFmtId="0" fontId="0" fillId="96" borderId="53" xfId="0" applyFill="1" applyBorder="1"/>
    <xf numFmtId="0" fontId="0" fillId="92" borderId="19" xfId="0" applyFill="1" applyBorder="1"/>
    <xf numFmtId="0" fontId="0" fillId="93" borderId="19" xfId="0" applyFill="1" applyBorder="1"/>
    <xf numFmtId="0" fontId="0" fillId="94" borderId="19" xfId="0" applyFill="1" applyBorder="1"/>
    <xf numFmtId="0" fontId="0" fillId="96" borderId="19" xfId="0" applyFill="1" applyBorder="1"/>
    <xf numFmtId="0" fontId="0" fillId="95" borderId="19" xfId="0" applyFill="1" applyBorder="1"/>
    <xf numFmtId="0" fontId="0" fillId="88" borderId="19" xfId="0" applyFill="1" applyBorder="1"/>
    <xf numFmtId="0" fontId="0" fillId="89" borderId="0" xfId="0" applyFill="1"/>
    <xf numFmtId="4" fontId="9" fillId="0" borderId="25" xfId="0" applyNumberFormat="1" applyFont="1" applyFill="1" applyBorder="1" applyAlignment="1">
      <alignment horizontal="center" vertical="center" wrapText="1"/>
    </xf>
    <xf numFmtId="4" fontId="7" fillId="0" borderId="31" xfId="0" applyNumberFormat="1" applyFont="1" applyBorder="1" applyAlignment="1">
      <alignment horizontal="center" vertical="center" wrapText="1"/>
    </xf>
    <xf numFmtId="4" fontId="7" fillId="0" borderId="25" xfId="0" applyNumberFormat="1" applyFont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left" vertical="center" wrapText="1"/>
    </xf>
    <xf numFmtId="0" fontId="1" fillId="0" borderId="58" xfId="0" applyFont="1" applyFill="1" applyBorder="1" applyAlignment="1">
      <alignment horizontal="left" vertical="center" wrapText="1"/>
    </xf>
    <xf numFmtId="0" fontId="0" fillId="96" borderId="59" xfId="0" applyFill="1" applyBorder="1" applyAlignment="1">
      <alignment horizontal="center" wrapText="1"/>
    </xf>
    <xf numFmtId="0" fontId="0" fillId="96" borderId="3" xfId="0" applyFill="1" applyBorder="1" applyAlignment="1">
      <alignment horizontal="center" wrapText="1"/>
    </xf>
    <xf numFmtId="49" fontId="5" fillId="0" borderId="19" xfId="0" applyNumberFormat="1" applyFont="1" applyFill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4" fontId="5" fillId="0" borderId="53" xfId="0" applyNumberFormat="1" applyFont="1" applyFill="1" applyBorder="1" applyAlignment="1">
      <alignment horizontal="left"/>
    </xf>
    <xf numFmtId="4" fontId="5" fillId="0" borderId="60" xfId="0" applyNumberFormat="1" applyFont="1" applyFill="1" applyBorder="1" applyAlignment="1">
      <alignment horizontal="left"/>
    </xf>
    <xf numFmtId="4" fontId="5" fillId="0" borderId="58" xfId="0" applyNumberFormat="1" applyFont="1" applyFill="1" applyBorder="1" applyAlignment="1">
      <alignment horizontal="left"/>
    </xf>
    <xf numFmtId="0" fontId="0" fillId="89" borderId="0" xfId="0" applyFill="1" applyAlignment="1">
      <alignment horizontal="left" indent="64"/>
    </xf>
    <xf numFmtId="0" fontId="1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91" borderId="59" xfId="0" applyFill="1" applyBorder="1" applyAlignment="1">
      <alignment horizontal="center" wrapText="1"/>
    </xf>
    <xf numFmtId="0" fontId="0" fillId="91" borderId="2" xfId="0" applyFill="1" applyBorder="1" applyAlignment="1">
      <alignment horizontal="center" wrapText="1"/>
    </xf>
    <xf numFmtId="0" fontId="0" fillId="91" borderId="3" xfId="0" applyFill="1" applyBorder="1" applyAlignment="1">
      <alignment horizontal="center" wrapText="1"/>
    </xf>
    <xf numFmtId="0" fontId="0" fillId="96" borderId="61" xfId="0" applyFill="1" applyBorder="1" applyAlignment="1">
      <alignment horizontal="center" wrapText="1"/>
    </xf>
    <xf numFmtId="0" fontId="0" fillId="96" borderId="62" xfId="0" applyFill="1" applyBorder="1" applyAlignment="1">
      <alignment horizontal="center" wrapText="1"/>
    </xf>
    <xf numFmtId="0" fontId="0" fillId="96" borderId="63" xfId="0" applyFill="1" applyBorder="1" applyAlignment="1">
      <alignment horizontal="center" wrapText="1"/>
    </xf>
    <xf numFmtId="0" fontId="19" fillId="87" borderId="53" xfId="0" applyFont="1" applyFill="1" applyBorder="1" applyAlignment="1">
      <alignment horizontal="left" vertical="center" wrapText="1"/>
    </xf>
    <xf numFmtId="0" fontId="19" fillId="87" borderId="58" xfId="0" applyFont="1" applyFill="1" applyBorder="1" applyAlignment="1">
      <alignment horizontal="left" vertical="center" wrapText="1"/>
    </xf>
    <xf numFmtId="0" fontId="19" fillId="87" borderId="19" xfId="0" applyFont="1" applyFill="1" applyBorder="1" applyAlignment="1">
      <alignment horizontal="left"/>
    </xf>
    <xf numFmtId="0" fontId="0" fillId="0" borderId="19" xfId="0" applyBorder="1" applyAlignment="1" applyProtection="1">
      <alignment horizontal="center" vertical="center" wrapText="1"/>
    </xf>
    <xf numFmtId="0" fontId="0" fillId="0" borderId="19" xfId="0" applyBorder="1" applyAlignment="1" applyProtection="1">
      <alignment horizontal="center" vertical="center"/>
    </xf>
    <xf numFmtId="0" fontId="0" fillId="88" borderId="19" xfId="0" applyFill="1" applyBorder="1" applyAlignment="1" applyProtection="1">
      <alignment horizontal="center" vertical="center"/>
      <protection locked="0"/>
    </xf>
    <xf numFmtId="0" fontId="0" fillId="85" borderId="19" xfId="0" applyFill="1" applyBorder="1" applyAlignment="1" applyProtection="1">
      <alignment horizontal="center" vertical="center"/>
      <protection locked="0"/>
    </xf>
    <xf numFmtId="0" fontId="0" fillId="88" borderId="19" xfId="0" applyFont="1" applyFill="1" applyBorder="1" applyAlignment="1" applyProtection="1">
      <alignment horizontal="center" vertical="center" wrapText="1"/>
    </xf>
    <xf numFmtId="0" fontId="0" fillId="88" borderId="19" xfId="0" applyFill="1" applyBorder="1" applyAlignment="1" applyProtection="1">
      <alignment horizontal="center" vertical="center" wrapText="1"/>
    </xf>
    <xf numFmtId="0" fontId="0" fillId="85" borderId="19" xfId="0" applyFont="1" applyFill="1" applyBorder="1" applyAlignment="1" applyProtection="1">
      <alignment horizontal="center" vertical="center" wrapText="1"/>
    </xf>
    <xf numFmtId="0" fontId="0" fillId="85" borderId="19" xfId="0" applyFill="1" applyBorder="1" applyAlignment="1" applyProtection="1">
      <alignment horizontal="center" vertical="center" wrapText="1"/>
    </xf>
    <xf numFmtId="0" fontId="12" fillId="99" borderId="53" xfId="0" applyFont="1" applyFill="1" applyBorder="1" applyAlignment="1">
      <alignment horizontal="center"/>
    </xf>
    <xf numFmtId="0" fontId="12" fillId="99" borderId="60" xfId="0" applyFont="1" applyFill="1" applyBorder="1" applyAlignment="1">
      <alignment horizontal="center"/>
    </xf>
    <xf numFmtId="0" fontId="12" fillId="99" borderId="58" xfId="0" applyFont="1" applyFill="1" applyBorder="1" applyAlignment="1">
      <alignment horizontal="center"/>
    </xf>
    <xf numFmtId="1" fontId="13" fillId="83" borderId="25" xfId="0" applyNumberFormat="1" applyFont="1" applyFill="1" applyBorder="1" applyAlignment="1">
      <alignment horizontal="center" vertical="center"/>
    </xf>
  </cellXfs>
  <cellStyles count="32339">
    <cellStyle name="_x0004_" xfId="10" xr:uid="{00000000-0005-0000-0000-00000F000000}"/>
    <cellStyle name=" 1" xfId="11" xr:uid="{00000000-0005-0000-0000-000010000000}"/>
    <cellStyle name="_x000a__x000a_JournalTemplate=C:\COMFO\CTALK\JOURSTD.TPL_x000a__x000a_LbStateAddress=3 3 0 251 1 89 2 311_x000a__x000a_LbStateJou" xfId="12" xr:uid="{00000000-0005-0000-0000-000011000000}"/>
    <cellStyle name="_x000a__x000a_JournalTemplate=C:\COMFO\CTALK\JOURSTD.TPL_x000a__x000a_LbStateAddress=3 3 0 251 1 89 2 311_x000a__x000a_LbStateJou 2" xfId="13" xr:uid="{00000000-0005-0000-0000-000012000000}"/>
    <cellStyle name="_x000a__x000a_JournalTemplate=C:\COMFO\CTALK\JOURSTD.TPL_x000a__x000a_LbStateAddress=3 3 0 251 1 89 2 311_x000a__x000a_LbStateJou 3" xfId="14" xr:uid="{00000000-0005-0000-0000-000013000000}"/>
    <cellStyle name="_x000d__x000a_JournalTemplate=C:\COMFO\CTALK\JOURSTD.TPL_x000d__x000a_LbStateAddress=3 3 0 251 1 89 2 311_x000d__x000a_LbStateJou" xfId="15" xr:uid="{00000000-0005-0000-0000-000014000000}"/>
    <cellStyle name="_x000d__x000a_JournalTemplate=C:\COMFO\CTALK\JOURSTD.TPL_x000d__x000a_LbStateAddress=3 3 0 251 1 89 2 311_x000d__x000a_LbStateJou 2" xfId="16" xr:uid="{00000000-0005-0000-0000-000015000000}"/>
    <cellStyle name="_x000d__x000a_JournalTemplate=C:\COMFO\CTALK\JOURSTD.TPL_x000d__x000a_LbStateAddress=3 3 0 251 1 89 2 311_x000d__x000a_LbStateJou 3" xfId="17" xr:uid="{00000000-0005-0000-0000-000016000000}"/>
    <cellStyle name="_x000d__x000a_JournalTemplate=C:\COMFO\CTALK\JOURSTD.TPL_x000d__x000a_LbStateAddress=3 3 0 251 1 89 2 311_x000d__x000a_LbStateJou 4" xfId="18" xr:uid="{00000000-0005-0000-0000-000017000000}"/>
    <cellStyle name="?zlenen Köprü" xfId="19" xr:uid="{00000000-0005-0000-0000-000018000000}"/>
    <cellStyle name="_2 Бланк сметного предложения на инженерное проектирование" xfId="20" xr:uid="{00000000-0005-0000-0000-000019000000}"/>
    <cellStyle name="_5landscaping AR UPDATED" xfId="21" xr:uid="{00000000-0005-0000-0000-00001A000000}"/>
    <cellStyle name="_5landscaping AR UPDATED_PARK-city elec" xfId="22" xr:uid="{00000000-0005-0000-0000-00001B000000}"/>
    <cellStyle name="_5landscaping AR UPDATED_PARK-city elec_Hesap-A5@16-07-07" xfId="23" xr:uid="{00000000-0005-0000-0000-00001C000000}"/>
    <cellStyle name="_Book3" xfId="24" xr:uid="{00000000-0005-0000-0000-00001D000000}"/>
    <cellStyle name="_Book3 (2)" xfId="25" xr:uid="{00000000-0005-0000-0000-00001E000000}"/>
    <cellStyle name="_Contract Cost Breakdown 26-10-07" xfId="26" xr:uid="{00000000-0005-0000-0000-00001F000000}"/>
    <cellStyle name="_Cost estimate Basements rev 2 Opt 1 - 6th Apr 2007" xfId="27" xr:uid="{00000000-0005-0000-0000-000020000000}"/>
    <cellStyle name="_Cost estimate Basements rev 2 Opt 2 - 6th Apr 2007" xfId="28" xr:uid="{00000000-0005-0000-0000-000021000000}"/>
    <cellStyle name="_Cost plan_building 1_rev2" xfId="29" xr:uid="{00000000-0005-0000-0000-000022000000}"/>
    <cellStyle name="_Cost plan_building 1_rev2_PARK-city elec" xfId="30" xr:uid="{00000000-0005-0000-0000-000023000000}"/>
    <cellStyle name="_Cost plan_building 1_rev2_PARK-city elec_Hesap-A5@16-07-07" xfId="31" xr:uid="{00000000-0005-0000-0000-000024000000}"/>
    <cellStyle name="_ET_STYLE_NoName_00_" xfId="32" xr:uid="{00000000-0005-0000-0000-000025000000}"/>
    <cellStyle name="_FINAL cost estimate 15th Dec 2006- for GW- Issued" xfId="33" xr:uid="{00000000-0005-0000-0000-000026000000}"/>
    <cellStyle name="_final DDP ruble price_13Jan" xfId="34" xr:uid="{00000000-0005-0000-0000-000027000000}"/>
    <cellStyle name="_General_ClimateИНРОСТ" xfId="35" xr:uid="{00000000-0005-0000-0000-000028000000}"/>
    <cellStyle name="_karsilastirma_rev@01-08-06" xfId="36" xr:uid="{00000000-0005-0000-0000-000029000000}"/>
    <cellStyle name="_Offer_Сибур-Инлайн_050817" xfId="37" xr:uid="{00000000-0005-0000-0000-00002A000000}"/>
    <cellStyle name="_spes1m" xfId="38" xr:uid="{00000000-0005-0000-0000-00002B000000}"/>
    <cellStyle name="_WTC Main BOQ" xfId="39" xr:uid="{00000000-0005-0000-0000-00002C000000}"/>
    <cellStyle name="_WTC Main BOQ September 16 02  2007" xfId="40" xr:uid="{00000000-0005-0000-0000-00002D000000}"/>
    <cellStyle name="_WTC Main BOQ September 16 02  2007_Copy of Hesap-A1@16-07-07" xfId="41" xr:uid="{00000000-0005-0000-0000-00002E000000}"/>
    <cellStyle name="_WTC Main BOQ September 16 02  2007_donstroy elektrik" xfId="42" xr:uid="{00000000-0005-0000-0000-00002F000000}"/>
    <cellStyle name="_WTC Main BOQ September 16 02  2007_donstroy elektrik@13_07_07" xfId="43" xr:uid="{00000000-0005-0000-0000-000030000000}"/>
    <cellStyle name="_WTC Main BOQ September 16 02  2007_Donstroy ofis mek@13_07_07" xfId="44" xr:uid="{00000000-0005-0000-0000-000031000000}"/>
    <cellStyle name="_WTC Main BOQ September 16 02  2007_Hesap-A2@16-07-07_Client_Form" xfId="45" xr:uid="{00000000-0005-0000-0000-000032000000}"/>
    <cellStyle name="_WTC Main BOQ September 16 02  2007_Hesap-A5@16-07-07" xfId="46" xr:uid="{00000000-0005-0000-0000-000033000000}"/>
    <cellStyle name="_WTC Main BOQ September 16 02  2007_Hesap-E8---SON_HESAP_CONTRACT" xfId="47" xr:uid="{00000000-0005-0000-0000-000034000000}"/>
    <cellStyle name="_WTC Main BOQ September 16 02  2007_Hesap-F1_preliminaries" xfId="48" xr:uid="{00000000-0005-0000-0000-000035000000}"/>
    <cellStyle name="_WTC Main BOQ September 16 02  2007_Hesap-H8@18-08-07" xfId="49" xr:uid="{00000000-0005-0000-0000-000036000000}"/>
    <cellStyle name="_WTC Main BOQ September 16 02  2007_PARK-city elec" xfId="50" xr:uid="{00000000-0005-0000-0000-000037000000}"/>
    <cellStyle name="_WTC Main BOQ September 16 02  2007_PARK-city elec_Hesap-A5@16-07-07" xfId="51" xr:uid="{00000000-0005-0000-0000-000038000000}"/>
    <cellStyle name="_WTC Main BOQ September 19 02 2007_updated020307" xfId="52" xr:uid="{00000000-0005-0000-0000-000039000000}"/>
    <cellStyle name="_WTC Main BOQ September 19 02 2007_updated020307_Copy of Hesap-A1@16-07-07" xfId="53" xr:uid="{00000000-0005-0000-0000-00003A000000}"/>
    <cellStyle name="_WTC Main BOQ September 19 02 2007_updated020307_donstroy elektrik" xfId="54" xr:uid="{00000000-0005-0000-0000-00003B000000}"/>
    <cellStyle name="_WTC Main BOQ September 19 02 2007_updated020307_donstroy elektrik@13_07_07" xfId="55" xr:uid="{00000000-0005-0000-0000-00003C000000}"/>
    <cellStyle name="_WTC Main BOQ September 19 02 2007_updated020307_Donstroy ofis mek@13_07_07" xfId="56" xr:uid="{00000000-0005-0000-0000-00003D000000}"/>
    <cellStyle name="_WTC Main BOQ September 19 02 2007_updated020307_Hesap-A2@16-07-07_Client_Form" xfId="57" xr:uid="{00000000-0005-0000-0000-00003E000000}"/>
    <cellStyle name="_WTC Main BOQ September 19 02 2007_updated020307_Hesap-A5@16-07-07" xfId="58" xr:uid="{00000000-0005-0000-0000-00003F000000}"/>
    <cellStyle name="_WTC Main BOQ September 19 02 2007_updated020307_Hesap-E8---SON_HESAP_CONTRACT" xfId="59" xr:uid="{00000000-0005-0000-0000-000040000000}"/>
    <cellStyle name="_WTC Main BOQ September 19 02 2007_updated020307_Hesap-F1_preliminaries" xfId="60" xr:uid="{00000000-0005-0000-0000-000041000000}"/>
    <cellStyle name="_WTC Main BOQ September 19 02 2007_updated020307_Hesap-H8@18-08-07" xfId="61" xr:uid="{00000000-0005-0000-0000-000042000000}"/>
    <cellStyle name="_WTC Main BOQ September 19 02 2007_updated020307_PARK-city elec" xfId="62" xr:uid="{00000000-0005-0000-0000-000043000000}"/>
    <cellStyle name="_WTC Main BOQ September 19 02 2007_updated020307_PARK-city elec_Hesap-A5@16-07-07" xfId="63" xr:uid="{00000000-0005-0000-0000-000044000000}"/>
    <cellStyle name="_WTC Main BOQ_Copy of Hesap-A1@16-07-07" xfId="64" xr:uid="{00000000-0005-0000-0000-000045000000}"/>
    <cellStyle name="_WTC Main BOQ_donstroy elektrik" xfId="65" xr:uid="{00000000-0005-0000-0000-000046000000}"/>
    <cellStyle name="_WTC Main BOQ_donstroy elektrik@13_07_07" xfId="66" xr:uid="{00000000-0005-0000-0000-000047000000}"/>
    <cellStyle name="_WTC Main BOQ_Donstroy ofis mek@13_07_07" xfId="67" xr:uid="{00000000-0005-0000-0000-000048000000}"/>
    <cellStyle name="_WTC Main BOQ_Hesap-A2@16-07-07_Client_Form" xfId="68" xr:uid="{00000000-0005-0000-0000-000049000000}"/>
    <cellStyle name="_WTC Main BOQ_Hesap-A5@16-07-07" xfId="69" xr:uid="{00000000-0005-0000-0000-00004A000000}"/>
    <cellStyle name="_WTC Main BOQ_Hesap-E8---SON_HESAP_CONTRACT" xfId="70" xr:uid="{00000000-0005-0000-0000-00004B000000}"/>
    <cellStyle name="_WTC Main BOQ_Hesap-F1_preliminaries" xfId="71" xr:uid="{00000000-0005-0000-0000-00004C000000}"/>
    <cellStyle name="_WTC Main BOQ_Hesap-H8@18-08-07" xfId="72" xr:uid="{00000000-0005-0000-0000-00004D000000}"/>
    <cellStyle name="_WTC Main BOQ_PARK-city elec" xfId="73" xr:uid="{00000000-0005-0000-0000-00004E000000}"/>
    <cellStyle name="_WTC Main BOQ_PARK-city elec_Hesap-A5@16-07-07" xfId="74" xr:uid="{00000000-0005-0000-0000-00004F000000}"/>
    <cellStyle name="_АПС Метрополис 2" xfId="75" xr:uid="{00000000-0005-0000-0000-000050000000}"/>
    <cellStyle name="_Лист1" xfId="76" xr:uid="{00000000-0005-0000-0000-000051000000}"/>
    <cellStyle name="_Мульты LG" xfId="77" xr:uid="{00000000-0005-0000-0000-000052000000}"/>
    <cellStyle name="_Новый Прайс General Climate_2011 (2) (1)" xfId="78" xr:uid="{00000000-0005-0000-0000-000053000000}"/>
    <cellStyle name="_Прайс Toshiba бытовуха" xfId="79" xr:uid="{00000000-0005-0000-0000-000054000000}"/>
    <cellStyle name="_Предлож5" xfId="80" xr:uid="{00000000-0005-0000-0000-000055000000}"/>
    <cellStyle name="_Предлож7" xfId="81" xr:uid="{00000000-0005-0000-0000-000056000000}"/>
    <cellStyle name="_Расходка25,05" xfId="82" xr:uid="{00000000-0005-0000-0000-000057000000}"/>
    <cellStyle name="_СКД, IP-СЦВ for SAB Miller 10.04.08" xfId="83" xr:uid="{00000000-0005-0000-0000-000058000000}"/>
    <cellStyle name="_Спецификация_ШосЭнтуз" xfId="84" xr:uid="{00000000-0005-0000-0000-000059000000}"/>
    <cellStyle name="_форма таблицы  цен" xfId="85" xr:uid="{00000000-0005-0000-0000-00005A000000}"/>
    <cellStyle name="0,0_x000d__x000a_NA_x000d__x000a_" xfId="86" xr:uid="{00000000-0005-0000-0000-00005B000000}"/>
    <cellStyle name="12pt Title" xfId="87" xr:uid="{00000000-0005-0000-0000-00005C000000}"/>
    <cellStyle name="14pt Title" xfId="88" xr:uid="{00000000-0005-0000-0000-00005D000000}"/>
    <cellStyle name="20% - Accent1" xfId="89" xr:uid="{00000000-0005-0000-0000-00005E000000}"/>
    <cellStyle name="20% - Accent1 2" xfId="90" xr:uid="{00000000-0005-0000-0000-00005F000000}"/>
    <cellStyle name="20% - Accent1 3" xfId="91" xr:uid="{00000000-0005-0000-0000-000060000000}"/>
    <cellStyle name="20% - Accent1 3 2" xfId="92" xr:uid="{00000000-0005-0000-0000-000061000000}"/>
    <cellStyle name="20% - Accent1 4" xfId="93" xr:uid="{00000000-0005-0000-0000-000062000000}"/>
    <cellStyle name="20% - Accent2" xfId="94" xr:uid="{00000000-0005-0000-0000-000063000000}"/>
    <cellStyle name="20% - Accent2 2" xfId="95" xr:uid="{00000000-0005-0000-0000-000064000000}"/>
    <cellStyle name="20% - Accent2 3" xfId="96" xr:uid="{00000000-0005-0000-0000-000065000000}"/>
    <cellStyle name="20% - Accent2 3 2" xfId="97" xr:uid="{00000000-0005-0000-0000-000066000000}"/>
    <cellStyle name="20% - Accent2 4" xfId="98" xr:uid="{00000000-0005-0000-0000-000067000000}"/>
    <cellStyle name="20% - Accent3" xfId="99" xr:uid="{00000000-0005-0000-0000-000068000000}"/>
    <cellStyle name="20% - Accent3 2" xfId="100" xr:uid="{00000000-0005-0000-0000-000069000000}"/>
    <cellStyle name="20% - Accent3 3" xfId="101" xr:uid="{00000000-0005-0000-0000-00006A000000}"/>
    <cellStyle name="20% - Accent3 3 2" xfId="102" xr:uid="{00000000-0005-0000-0000-00006B000000}"/>
    <cellStyle name="20% - Accent3 4" xfId="103" xr:uid="{00000000-0005-0000-0000-00006C000000}"/>
    <cellStyle name="20% - Accent4" xfId="104" xr:uid="{00000000-0005-0000-0000-00006D000000}"/>
    <cellStyle name="20% - Accent4 2" xfId="105" xr:uid="{00000000-0005-0000-0000-00006E000000}"/>
    <cellStyle name="20% - Accent4 3" xfId="106" xr:uid="{00000000-0005-0000-0000-00006F000000}"/>
    <cellStyle name="20% - Accent4 3 2" xfId="107" xr:uid="{00000000-0005-0000-0000-000070000000}"/>
    <cellStyle name="20% - Accent4 4" xfId="108" xr:uid="{00000000-0005-0000-0000-000071000000}"/>
    <cellStyle name="20% - Accent5" xfId="109" xr:uid="{00000000-0005-0000-0000-000072000000}"/>
    <cellStyle name="20% - Accent5 2" xfId="110" xr:uid="{00000000-0005-0000-0000-000073000000}"/>
    <cellStyle name="20% - Accent5 3" xfId="111" xr:uid="{00000000-0005-0000-0000-000074000000}"/>
    <cellStyle name="20% - Accent5 3 2" xfId="112" xr:uid="{00000000-0005-0000-0000-000075000000}"/>
    <cellStyle name="20% - Accent5 4" xfId="113" xr:uid="{00000000-0005-0000-0000-000076000000}"/>
    <cellStyle name="20% - Accent6" xfId="114" xr:uid="{00000000-0005-0000-0000-000077000000}"/>
    <cellStyle name="20% - Accent6 2" xfId="115" xr:uid="{00000000-0005-0000-0000-000078000000}"/>
    <cellStyle name="20% - Accent6 3" xfId="116" xr:uid="{00000000-0005-0000-0000-000079000000}"/>
    <cellStyle name="20% - Accent6 3 2" xfId="117" xr:uid="{00000000-0005-0000-0000-00007A000000}"/>
    <cellStyle name="20% - Accent6 4" xfId="118" xr:uid="{00000000-0005-0000-0000-00007B000000}"/>
    <cellStyle name="20% - Акцент1 2" xfId="119" xr:uid="{00000000-0005-0000-0000-00007C000000}"/>
    <cellStyle name="20% - Акцент1 2 2" xfId="120" xr:uid="{00000000-0005-0000-0000-00007D000000}"/>
    <cellStyle name="20% - Акцент1 2 2 2" xfId="121" xr:uid="{00000000-0005-0000-0000-00007E000000}"/>
    <cellStyle name="20% - Акцент1 2 3" xfId="122" xr:uid="{00000000-0005-0000-0000-00007F000000}"/>
    <cellStyle name="20% - Акцент1 2 3 2" xfId="123" xr:uid="{00000000-0005-0000-0000-000080000000}"/>
    <cellStyle name="20% - Акцент1 2 3 3" xfId="124" xr:uid="{00000000-0005-0000-0000-000081000000}"/>
    <cellStyle name="20% - Акцент1 2 4" xfId="125" xr:uid="{00000000-0005-0000-0000-000082000000}"/>
    <cellStyle name="20% - Акцент1 3" xfId="126" xr:uid="{00000000-0005-0000-0000-000083000000}"/>
    <cellStyle name="20% - Акцент1 4" xfId="127" xr:uid="{00000000-0005-0000-0000-000084000000}"/>
    <cellStyle name="20% - Акцент2 2" xfId="128" xr:uid="{00000000-0005-0000-0000-000085000000}"/>
    <cellStyle name="20% - Акцент2 2 2" xfId="129" xr:uid="{00000000-0005-0000-0000-000086000000}"/>
    <cellStyle name="20% - Акцент2 2 2 2" xfId="130" xr:uid="{00000000-0005-0000-0000-000087000000}"/>
    <cellStyle name="20% - Акцент2 2 3" xfId="131" xr:uid="{00000000-0005-0000-0000-000088000000}"/>
    <cellStyle name="20% - Акцент2 2 3 2" xfId="132" xr:uid="{00000000-0005-0000-0000-000089000000}"/>
    <cellStyle name="20% - Акцент2 2 3 3" xfId="133" xr:uid="{00000000-0005-0000-0000-00008A000000}"/>
    <cellStyle name="20% - Акцент2 2 4" xfId="134" xr:uid="{00000000-0005-0000-0000-00008B000000}"/>
    <cellStyle name="20% - Акцент2 3" xfId="135" xr:uid="{00000000-0005-0000-0000-00008C000000}"/>
    <cellStyle name="20% - Акцент2 4" xfId="136" xr:uid="{00000000-0005-0000-0000-00008D000000}"/>
    <cellStyle name="20% - Акцент3 2" xfId="137" xr:uid="{00000000-0005-0000-0000-00008E000000}"/>
    <cellStyle name="20% - Акцент3 2 2" xfId="138" xr:uid="{00000000-0005-0000-0000-00008F000000}"/>
    <cellStyle name="20% - Акцент3 2 2 2" xfId="139" xr:uid="{00000000-0005-0000-0000-000090000000}"/>
    <cellStyle name="20% - Акцент3 2 3" xfId="140" xr:uid="{00000000-0005-0000-0000-000091000000}"/>
    <cellStyle name="20% - Акцент3 2 3 2" xfId="141" xr:uid="{00000000-0005-0000-0000-000092000000}"/>
    <cellStyle name="20% - Акцент3 2 3 3" xfId="142" xr:uid="{00000000-0005-0000-0000-000093000000}"/>
    <cellStyle name="20% - Акцент3 2 4" xfId="143" xr:uid="{00000000-0005-0000-0000-000094000000}"/>
    <cellStyle name="20% - Акцент3 3" xfId="144" xr:uid="{00000000-0005-0000-0000-000095000000}"/>
    <cellStyle name="20% - Акцент3 4" xfId="145" xr:uid="{00000000-0005-0000-0000-000096000000}"/>
    <cellStyle name="20% - Акцент4 2" xfId="146" xr:uid="{00000000-0005-0000-0000-000097000000}"/>
    <cellStyle name="20% - Акцент4 2 2" xfId="147" xr:uid="{00000000-0005-0000-0000-000098000000}"/>
    <cellStyle name="20% - Акцент4 2 2 2" xfId="148" xr:uid="{00000000-0005-0000-0000-000099000000}"/>
    <cellStyle name="20% - Акцент4 2 3" xfId="149" xr:uid="{00000000-0005-0000-0000-00009A000000}"/>
    <cellStyle name="20% - Акцент4 2 3 2" xfId="150" xr:uid="{00000000-0005-0000-0000-00009B000000}"/>
    <cellStyle name="20% - Акцент4 2 3 3" xfId="151" xr:uid="{00000000-0005-0000-0000-00009C000000}"/>
    <cellStyle name="20% - Акцент4 2 4" xfId="152" xr:uid="{00000000-0005-0000-0000-00009D000000}"/>
    <cellStyle name="20% - Акцент4 3" xfId="153" xr:uid="{00000000-0005-0000-0000-00009E000000}"/>
    <cellStyle name="20% - Акцент4 4" xfId="154" xr:uid="{00000000-0005-0000-0000-00009F000000}"/>
    <cellStyle name="20% - Акцент5 2" xfId="155" xr:uid="{00000000-0005-0000-0000-0000A0000000}"/>
    <cellStyle name="20% - Акцент5 2 2" xfId="156" xr:uid="{00000000-0005-0000-0000-0000A1000000}"/>
    <cellStyle name="20% - Акцент5 2 2 2" xfId="157" xr:uid="{00000000-0005-0000-0000-0000A2000000}"/>
    <cellStyle name="20% - Акцент5 2 3" xfId="158" xr:uid="{00000000-0005-0000-0000-0000A3000000}"/>
    <cellStyle name="20% - Акцент5 2 3 2" xfId="159" xr:uid="{00000000-0005-0000-0000-0000A4000000}"/>
    <cellStyle name="20% - Акцент5 2 3 3" xfId="160" xr:uid="{00000000-0005-0000-0000-0000A5000000}"/>
    <cellStyle name="20% - Акцент5 2 4" xfId="161" xr:uid="{00000000-0005-0000-0000-0000A6000000}"/>
    <cellStyle name="20% - Акцент5 3" xfId="162" xr:uid="{00000000-0005-0000-0000-0000A7000000}"/>
    <cellStyle name="20% - Акцент5 4" xfId="163" xr:uid="{00000000-0005-0000-0000-0000A8000000}"/>
    <cellStyle name="20% - Акцент6 2" xfId="164" xr:uid="{00000000-0005-0000-0000-0000A9000000}"/>
    <cellStyle name="20% - Акцент6 2 2" xfId="165" xr:uid="{00000000-0005-0000-0000-0000AA000000}"/>
    <cellStyle name="20% - Акцент6 2 2 2" xfId="166" xr:uid="{00000000-0005-0000-0000-0000AB000000}"/>
    <cellStyle name="20% - Акцент6 2 3" xfId="167" xr:uid="{00000000-0005-0000-0000-0000AC000000}"/>
    <cellStyle name="20% - Акцент6 2 3 2" xfId="168" xr:uid="{00000000-0005-0000-0000-0000AD000000}"/>
    <cellStyle name="20% - Акцент6 2 3 3" xfId="169" xr:uid="{00000000-0005-0000-0000-0000AE000000}"/>
    <cellStyle name="20% - Акцент6 2 4" xfId="170" xr:uid="{00000000-0005-0000-0000-0000AF000000}"/>
    <cellStyle name="20% - Акцент6 3" xfId="171" xr:uid="{00000000-0005-0000-0000-0000B0000000}"/>
    <cellStyle name="20% - Акцент6 4" xfId="172" xr:uid="{00000000-0005-0000-0000-0000B1000000}"/>
    <cellStyle name="40% - Accent1" xfId="173" xr:uid="{00000000-0005-0000-0000-0000B2000000}"/>
    <cellStyle name="40% - Accent1 2" xfId="174" xr:uid="{00000000-0005-0000-0000-0000B3000000}"/>
    <cellStyle name="40% - Accent1 3" xfId="175" xr:uid="{00000000-0005-0000-0000-0000B4000000}"/>
    <cellStyle name="40% - Accent1 3 2" xfId="176" xr:uid="{00000000-0005-0000-0000-0000B5000000}"/>
    <cellStyle name="40% - Accent1 4" xfId="177" xr:uid="{00000000-0005-0000-0000-0000B6000000}"/>
    <cellStyle name="40% - Accent2" xfId="178" xr:uid="{00000000-0005-0000-0000-0000B7000000}"/>
    <cellStyle name="40% - Accent2 2" xfId="179" xr:uid="{00000000-0005-0000-0000-0000B8000000}"/>
    <cellStyle name="40% - Accent2 3" xfId="180" xr:uid="{00000000-0005-0000-0000-0000B9000000}"/>
    <cellStyle name="40% - Accent2 3 2" xfId="181" xr:uid="{00000000-0005-0000-0000-0000BA000000}"/>
    <cellStyle name="40% - Accent2 4" xfId="182" xr:uid="{00000000-0005-0000-0000-0000BB000000}"/>
    <cellStyle name="40% - Accent3" xfId="183" xr:uid="{00000000-0005-0000-0000-0000BC000000}"/>
    <cellStyle name="40% - Accent3 2" xfId="184" xr:uid="{00000000-0005-0000-0000-0000BD000000}"/>
    <cellStyle name="40% - Accent3 3" xfId="185" xr:uid="{00000000-0005-0000-0000-0000BE000000}"/>
    <cellStyle name="40% - Accent3 3 2" xfId="186" xr:uid="{00000000-0005-0000-0000-0000BF000000}"/>
    <cellStyle name="40% - Accent3 4" xfId="187" xr:uid="{00000000-0005-0000-0000-0000C0000000}"/>
    <cellStyle name="40% - Accent4" xfId="188" xr:uid="{00000000-0005-0000-0000-0000C1000000}"/>
    <cellStyle name="40% - Accent4 2" xfId="189" xr:uid="{00000000-0005-0000-0000-0000C2000000}"/>
    <cellStyle name="40% - Accent4 3" xfId="190" xr:uid="{00000000-0005-0000-0000-0000C3000000}"/>
    <cellStyle name="40% - Accent4 3 2" xfId="191" xr:uid="{00000000-0005-0000-0000-0000C4000000}"/>
    <cellStyle name="40% - Accent4 4" xfId="192" xr:uid="{00000000-0005-0000-0000-0000C5000000}"/>
    <cellStyle name="40% - Accent5" xfId="193" xr:uid="{00000000-0005-0000-0000-0000C6000000}"/>
    <cellStyle name="40% - Accent5 2" xfId="194" xr:uid="{00000000-0005-0000-0000-0000C7000000}"/>
    <cellStyle name="40% - Accent5 3" xfId="195" xr:uid="{00000000-0005-0000-0000-0000C8000000}"/>
    <cellStyle name="40% - Accent5 3 2" xfId="196" xr:uid="{00000000-0005-0000-0000-0000C9000000}"/>
    <cellStyle name="40% - Accent5 4" xfId="197" xr:uid="{00000000-0005-0000-0000-0000CA000000}"/>
    <cellStyle name="40% - Accent6" xfId="198" xr:uid="{00000000-0005-0000-0000-0000CB000000}"/>
    <cellStyle name="40% - Accent6 2" xfId="199" xr:uid="{00000000-0005-0000-0000-0000CC000000}"/>
    <cellStyle name="40% - Accent6 3" xfId="200" xr:uid="{00000000-0005-0000-0000-0000CD000000}"/>
    <cellStyle name="40% - Accent6 3 2" xfId="201" xr:uid="{00000000-0005-0000-0000-0000CE000000}"/>
    <cellStyle name="40% - Accent6 4" xfId="202" xr:uid="{00000000-0005-0000-0000-0000CF000000}"/>
    <cellStyle name="40% - Акцент1 2" xfId="203" xr:uid="{00000000-0005-0000-0000-0000D0000000}"/>
    <cellStyle name="40% - Акцент1 2 2" xfId="204" xr:uid="{00000000-0005-0000-0000-0000D1000000}"/>
    <cellStyle name="40% - Акцент1 2 2 2" xfId="205" xr:uid="{00000000-0005-0000-0000-0000D2000000}"/>
    <cellStyle name="40% - Акцент1 2 3" xfId="206" xr:uid="{00000000-0005-0000-0000-0000D3000000}"/>
    <cellStyle name="40% - Акцент1 2 3 2" xfId="207" xr:uid="{00000000-0005-0000-0000-0000D4000000}"/>
    <cellStyle name="40% - Акцент1 2 3 3" xfId="208" xr:uid="{00000000-0005-0000-0000-0000D5000000}"/>
    <cellStyle name="40% - Акцент1 2 4" xfId="209" xr:uid="{00000000-0005-0000-0000-0000D6000000}"/>
    <cellStyle name="40% - Акцент1 3" xfId="210" xr:uid="{00000000-0005-0000-0000-0000D7000000}"/>
    <cellStyle name="40% - Акцент1 4" xfId="211" xr:uid="{00000000-0005-0000-0000-0000D8000000}"/>
    <cellStyle name="40% - Акцент2 2" xfId="212" xr:uid="{00000000-0005-0000-0000-0000D9000000}"/>
    <cellStyle name="40% - Акцент2 2 2" xfId="213" xr:uid="{00000000-0005-0000-0000-0000DA000000}"/>
    <cellStyle name="40% - Акцент2 2 2 2" xfId="214" xr:uid="{00000000-0005-0000-0000-0000DB000000}"/>
    <cellStyle name="40% - Акцент2 2 3" xfId="215" xr:uid="{00000000-0005-0000-0000-0000DC000000}"/>
    <cellStyle name="40% - Акцент2 2 3 2" xfId="216" xr:uid="{00000000-0005-0000-0000-0000DD000000}"/>
    <cellStyle name="40% - Акцент2 2 3 3" xfId="217" xr:uid="{00000000-0005-0000-0000-0000DE000000}"/>
    <cellStyle name="40% - Акцент2 2 4" xfId="218" xr:uid="{00000000-0005-0000-0000-0000DF000000}"/>
    <cellStyle name="40% - Акцент2 3" xfId="219" xr:uid="{00000000-0005-0000-0000-0000E0000000}"/>
    <cellStyle name="40% - Акцент2 4" xfId="220" xr:uid="{00000000-0005-0000-0000-0000E1000000}"/>
    <cellStyle name="40% - Акцент3 2" xfId="221" xr:uid="{00000000-0005-0000-0000-0000E2000000}"/>
    <cellStyle name="40% - Акцент3 2 2" xfId="222" xr:uid="{00000000-0005-0000-0000-0000E3000000}"/>
    <cellStyle name="40% - Акцент3 2 2 2" xfId="223" xr:uid="{00000000-0005-0000-0000-0000E4000000}"/>
    <cellStyle name="40% - Акцент3 2 3" xfId="224" xr:uid="{00000000-0005-0000-0000-0000E5000000}"/>
    <cellStyle name="40% - Акцент3 2 3 2" xfId="225" xr:uid="{00000000-0005-0000-0000-0000E6000000}"/>
    <cellStyle name="40% - Акцент3 2 3 3" xfId="226" xr:uid="{00000000-0005-0000-0000-0000E7000000}"/>
    <cellStyle name="40% - Акцент3 2 4" xfId="227" xr:uid="{00000000-0005-0000-0000-0000E8000000}"/>
    <cellStyle name="40% - Акцент3 3" xfId="228" xr:uid="{00000000-0005-0000-0000-0000E9000000}"/>
    <cellStyle name="40% - Акцент3 4" xfId="229" xr:uid="{00000000-0005-0000-0000-0000EA000000}"/>
    <cellStyle name="40% - Акцент4 2" xfId="230" xr:uid="{00000000-0005-0000-0000-0000EB000000}"/>
    <cellStyle name="40% - Акцент4 2 2" xfId="231" xr:uid="{00000000-0005-0000-0000-0000EC000000}"/>
    <cellStyle name="40% - Акцент4 2 2 2" xfId="232" xr:uid="{00000000-0005-0000-0000-0000ED000000}"/>
    <cellStyle name="40% - Акцент4 2 3" xfId="233" xr:uid="{00000000-0005-0000-0000-0000EE000000}"/>
    <cellStyle name="40% - Акцент4 2 3 2" xfId="234" xr:uid="{00000000-0005-0000-0000-0000EF000000}"/>
    <cellStyle name="40% - Акцент4 2 3 3" xfId="235" xr:uid="{00000000-0005-0000-0000-0000F0000000}"/>
    <cellStyle name="40% - Акцент4 2 4" xfId="236" xr:uid="{00000000-0005-0000-0000-0000F1000000}"/>
    <cellStyle name="40% - Акцент4 3" xfId="237" xr:uid="{00000000-0005-0000-0000-0000F2000000}"/>
    <cellStyle name="40% - Акцент4 4" xfId="238" xr:uid="{00000000-0005-0000-0000-0000F3000000}"/>
    <cellStyle name="40% - Акцент5 2" xfId="239" xr:uid="{00000000-0005-0000-0000-0000F4000000}"/>
    <cellStyle name="40% - Акцент5 2 2" xfId="240" xr:uid="{00000000-0005-0000-0000-0000F5000000}"/>
    <cellStyle name="40% - Акцент5 2 2 2" xfId="241" xr:uid="{00000000-0005-0000-0000-0000F6000000}"/>
    <cellStyle name="40% - Акцент5 2 3" xfId="242" xr:uid="{00000000-0005-0000-0000-0000F7000000}"/>
    <cellStyle name="40% - Акцент5 2 3 2" xfId="243" xr:uid="{00000000-0005-0000-0000-0000F8000000}"/>
    <cellStyle name="40% - Акцент5 2 3 3" xfId="244" xr:uid="{00000000-0005-0000-0000-0000F9000000}"/>
    <cellStyle name="40% - Акцент5 2 4" xfId="245" xr:uid="{00000000-0005-0000-0000-0000FA000000}"/>
    <cellStyle name="40% - Акцент5 3" xfId="246" xr:uid="{00000000-0005-0000-0000-0000FB000000}"/>
    <cellStyle name="40% - Акцент5 4" xfId="247" xr:uid="{00000000-0005-0000-0000-0000FC000000}"/>
    <cellStyle name="40% - Акцент6 2" xfId="248" xr:uid="{00000000-0005-0000-0000-0000FD000000}"/>
    <cellStyle name="40% - Акцент6 2 2" xfId="249" xr:uid="{00000000-0005-0000-0000-0000FE000000}"/>
    <cellStyle name="40% - Акцент6 2 2 2" xfId="250" xr:uid="{00000000-0005-0000-0000-0000FF000000}"/>
    <cellStyle name="40% - Акцент6 2 3" xfId="251" xr:uid="{00000000-0005-0000-0000-000000010000}"/>
    <cellStyle name="40% - Акцент6 2 3 2" xfId="252" xr:uid="{00000000-0005-0000-0000-000001010000}"/>
    <cellStyle name="40% - Акцент6 2 3 3" xfId="253" xr:uid="{00000000-0005-0000-0000-000002010000}"/>
    <cellStyle name="40% - Акцент6 2 4" xfId="254" xr:uid="{00000000-0005-0000-0000-000003010000}"/>
    <cellStyle name="40% - Акцент6 3" xfId="255" xr:uid="{00000000-0005-0000-0000-000004010000}"/>
    <cellStyle name="40% - Акцент6 4" xfId="256" xr:uid="{00000000-0005-0000-0000-000005010000}"/>
    <cellStyle name="60% - Accent1" xfId="257" xr:uid="{00000000-0005-0000-0000-000006010000}"/>
    <cellStyle name="60% - Accent1 2" xfId="258" xr:uid="{00000000-0005-0000-0000-000007010000}"/>
    <cellStyle name="60% - Accent1 3" xfId="259" xr:uid="{00000000-0005-0000-0000-000008010000}"/>
    <cellStyle name="60% - Accent1 4" xfId="260" xr:uid="{00000000-0005-0000-0000-000009010000}"/>
    <cellStyle name="60% - Accent2" xfId="261" xr:uid="{00000000-0005-0000-0000-00000A010000}"/>
    <cellStyle name="60% - Accent2 2" xfId="262" xr:uid="{00000000-0005-0000-0000-00000B010000}"/>
    <cellStyle name="60% - Accent2 3" xfId="263" xr:uid="{00000000-0005-0000-0000-00000C010000}"/>
    <cellStyle name="60% - Accent2 4" xfId="264" xr:uid="{00000000-0005-0000-0000-00000D010000}"/>
    <cellStyle name="60% - Accent2 5" xfId="265" xr:uid="{00000000-0005-0000-0000-00000E010000}"/>
    <cellStyle name="60% - Accent3" xfId="266" xr:uid="{00000000-0005-0000-0000-00000F010000}"/>
    <cellStyle name="60% - Accent3 2" xfId="267" xr:uid="{00000000-0005-0000-0000-000010010000}"/>
    <cellStyle name="60% - Accent3 3" xfId="268" xr:uid="{00000000-0005-0000-0000-000011010000}"/>
    <cellStyle name="60% - Accent3 4" xfId="269" xr:uid="{00000000-0005-0000-0000-000012010000}"/>
    <cellStyle name="60% - Accent4" xfId="270" xr:uid="{00000000-0005-0000-0000-000013010000}"/>
    <cellStyle name="60% - Accent4 2" xfId="271" xr:uid="{00000000-0005-0000-0000-000014010000}"/>
    <cellStyle name="60% - Accent4 3" xfId="272" xr:uid="{00000000-0005-0000-0000-000015010000}"/>
    <cellStyle name="60% - Accent4 4" xfId="273" xr:uid="{00000000-0005-0000-0000-000016010000}"/>
    <cellStyle name="60% - Accent5" xfId="274" xr:uid="{00000000-0005-0000-0000-000017010000}"/>
    <cellStyle name="60% - Accent5 2" xfId="275" xr:uid="{00000000-0005-0000-0000-000018010000}"/>
    <cellStyle name="60% - Accent5 3" xfId="276" xr:uid="{00000000-0005-0000-0000-000019010000}"/>
    <cellStyle name="60% - Accent5 4" xfId="277" xr:uid="{00000000-0005-0000-0000-00001A010000}"/>
    <cellStyle name="60% - Accent6" xfId="278" xr:uid="{00000000-0005-0000-0000-00001B010000}"/>
    <cellStyle name="60% - Accent6 2" xfId="279" xr:uid="{00000000-0005-0000-0000-00001C010000}"/>
    <cellStyle name="60% - Accent6 3" xfId="280" xr:uid="{00000000-0005-0000-0000-00001D010000}"/>
    <cellStyle name="60% - Accent6 4" xfId="281" xr:uid="{00000000-0005-0000-0000-00001E010000}"/>
    <cellStyle name="60% - Акцент1 2" xfId="282" xr:uid="{00000000-0005-0000-0000-00001F010000}"/>
    <cellStyle name="60% - Акцент1 2 2" xfId="283" xr:uid="{00000000-0005-0000-0000-000020010000}"/>
    <cellStyle name="60% - Акцент1 2 2 2" xfId="284" xr:uid="{00000000-0005-0000-0000-000021010000}"/>
    <cellStyle name="60% - Акцент1 2 2 3" xfId="285" xr:uid="{00000000-0005-0000-0000-000022010000}"/>
    <cellStyle name="60% - Акцент1 2 3" xfId="286" xr:uid="{00000000-0005-0000-0000-000023010000}"/>
    <cellStyle name="60% - Акцент1 3" xfId="287" xr:uid="{00000000-0005-0000-0000-000024010000}"/>
    <cellStyle name="60% - Акцент1 4" xfId="288" xr:uid="{00000000-0005-0000-0000-000025010000}"/>
    <cellStyle name="60% - Акцент2 2" xfId="289" xr:uid="{00000000-0005-0000-0000-000026010000}"/>
    <cellStyle name="60% - Акцент2 2 2" xfId="290" xr:uid="{00000000-0005-0000-0000-000027010000}"/>
    <cellStyle name="60% - Акцент2 2 2 2" xfId="291" xr:uid="{00000000-0005-0000-0000-000028010000}"/>
    <cellStyle name="60% - Акцент2 2 2 3" xfId="292" xr:uid="{00000000-0005-0000-0000-000029010000}"/>
    <cellStyle name="60% - Акцент2 2 3" xfId="293" xr:uid="{00000000-0005-0000-0000-00002A010000}"/>
    <cellStyle name="60% - Акцент2 3" xfId="294" xr:uid="{00000000-0005-0000-0000-00002B010000}"/>
    <cellStyle name="60% - Акцент2 4" xfId="295" xr:uid="{00000000-0005-0000-0000-00002C010000}"/>
    <cellStyle name="60% - Акцент3 2" xfId="296" xr:uid="{00000000-0005-0000-0000-00002D010000}"/>
    <cellStyle name="60% - Акцент3 2 2" xfId="297" xr:uid="{00000000-0005-0000-0000-00002E010000}"/>
    <cellStyle name="60% - Акцент3 2 2 2" xfId="298" xr:uid="{00000000-0005-0000-0000-00002F010000}"/>
    <cellStyle name="60% - Акцент3 2 2 3" xfId="299" xr:uid="{00000000-0005-0000-0000-000030010000}"/>
    <cellStyle name="60% - Акцент3 2 3" xfId="300" xr:uid="{00000000-0005-0000-0000-000031010000}"/>
    <cellStyle name="60% - Акцент3 3" xfId="301" xr:uid="{00000000-0005-0000-0000-000032010000}"/>
    <cellStyle name="60% - Акцент3 4" xfId="302" xr:uid="{00000000-0005-0000-0000-000033010000}"/>
    <cellStyle name="60% - Акцент4 2" xfId="303" xr:uid="{00000000-0005-0000-0000-000034010000}"/>
    <cellStyle name="60% - Акцент4 2 2" xfId="304" xr:uid="{00000000-0005-0000-0000-000035010000}"/>
    <cellStyle name="60% - Акцент4 2 2 2" xfId="305" xr:uid="{00000000-0005-0000-0000-000036010000}"/>
    <cellStyle name="60% - Акцент4 2 2 3" xfId="306" xr:uid="{00000000-0005-0000-0000-000037010000}"/>
    <cellStyle name="60% - Акцент4 2 3" xfId="307" xr:uid="{00000000-0005-0000-0000-000038010000}"/>
    <cellStyle name="60% - Акцент4 3" xfId="308" xr:uid="{00000000-0005-0000-0000-000039010000}"/>
    <cellStyle name="60% - Акцент4 4" xfId="309" xr:uid="{00000000-0005-0000-0000-00003A010000}"/>
    <cellStyle name="60% - Акцент5 2" xfId="310" xr:uid="{00000000-0005-0000-0000-00003B010000}"/>
    <cellStyle name="60% - Акцент5 2 2" xfId="311" xr:uid="{00000000-0005-0000-0000-00003C010000}"/>
    <cellStyle name="60% - Акцент5 2 2 2" xfId="312" xr:uid="{00000000-0005-0000-0000-00003D010000}"/>
    <cellStyle name="60% - Акцент5 2 2 3" xfId="313" xr:uid="{00000000-0005-0000-0000-00003E010000}"/>
    <cellStyle name="60% - Акцент5 2 3" xfId="314" xr:uid="{00000000-0005-0000-0000-00003F010000}"/>
    <cellStyle name="60% - Акцент5 3" xfId="315" xr:uid="{00000000-0005-0000-0000-000040010000}"/>
    <cellStyle name="60% - Акцент5 4" xfId="316" xr:uid="{00000000-0005-0000-0000-000041010000}"/>
    <cellStyle name="60% - Акцент6 2" xfId="317" xr:uid="{00000000-0005-0000-0000-000042010000}"/>
    <cellStyle name="60% - Акцент6 2 2" xfId="318" xr:uid="{00000000-0005-0000-0000-000043010000}"/>
    <cellStyle name="60% - Акцент6 2 2 2" xfId="319" xr:uid="{00000000-0005-0000-0000-000044010000}"/>
    <cellStyle name="60% - Акцент6 2 2 3" xfId="320" xr:uid="{00000000-0005-0000-0000-000045010000}"/>
    <cellStyle name="60% - Акцент6 2 3" xfId="321" xr:uid="{00000000-0005-0000-0000-000046010000}"/>
    <cellStyle name="60% - Акцент6 3" xfId="322" xr:uid="{00000000-0005-0000-0000-000047010000}"/>
    <cellStyle name="60% - Акцент6 4" xfId="323" xr:uid="{00000000-0005-0000-0000-000048010000}"/>
    <cellStyle name="Accent1" xfId="324" xr:uid="{00000000-0005-0000-0000-000049010000}"/>
    <cellStyle name="Accent1 2" xfId="325" xr:uid="{00000000-0005-0000-0000-00004A010000}"/>
    <cellStyle name="Accent1 3" xfId="326" xr:uid="{00000000-0005-0000-0000-00004B010000}"/>
    <cellStyle name="Accent1 4" xfId="327" xr:uid="{00000000-0005-0000-0000-00004C010000}"/>
    <cellStyle name="Accent2" xfId="328" xr:uid="{00000000-0005-0000-0000-00004D010000}"/>
    <cellStyle name="Accent2 2" xfId="329" xr:uid="{00000000-0005-0000-0000-00004E010000}"/>
    <cellStyle name="Accent2 3" xfId="330" xr:uid="{00000000-0005-0000-0000-00004F010000}"/>
    <cellStyle name="Accent2 4" xfId="331" xr:uid="{00000000-0005-0000-0000-000050010000}"/>
    <cellStyle name="Accent3" xfId="332" xr:uid="{00000000-0005-0000-0000-000051010000}"/>
    <cellStyle name="Accent3 2" xfId="333" xr:uid="{00000000-0005-0000-0000-000052010000}"/>
    <cellStyle name="Accent3 3" xfId="334" xr:uid="{00000000-0005-0000-0000-000053010000}"/>
    <cellStyle name="Accent3 4" xfId="335" xr:uid="{00000000-0005-0000-0000-000054010000}"/>
    <cellStyle name="Accent4" xfId="336" xr:uid="{00000000-0005-0000-0000-000055010000}"/>
    <cellStyle name="Accent4 2" xfId="337" xr:uid="{00000000-0005-0000-0000-000056010000}"/>
    <cellStyle name="Accent4 3" xfId="338" xr:uid="{00000000-0005-0000-0000-000057010000}"/>
    <cellStyle name="Accent4 4" xfId="339" xr:uid="{00000000-0005-0000-0000-000058010000}"/>
    <cellStyle name="Accent5" xfId="340" xr:uid="{00000000-0005-0000-0000-000059010000}"/>
    <cellStyle name="Accent5 2" xfId="341" xr:uid="{00000000-0005-0000-0000-00005A010000}"/>
    <cellStyle name="Accent5 3" xfId="342" xr:uid="{00000000-0005-0000-0000-00005B010000}"/>
    <cellStyle name="Accent5 4" xfId="343" xr:uid="{00000000-0005-0000-0000-00005C010000}"/>
    <cellStyle name="Accent6" xfId="344" xr:uid="{00000000-0005-0000-0000-00005D010000}"/>
    <cellStyle name="Accent6 2" xfId="345" xr:uid="{00000000-0005-0000-0000-00005E010000}"/>
    <cellStyle name="Accent6 3" xfId="346" xr:uid="{00000000-0005-0000-0000-00005F010000}"/>
    <cellStyle name="Accent6 4" xfId="347" xr:uid="{00000000-0005-0000-0000-000060010000}"/>
    <cellStyle name="Bad" xfId="348" xr:uid="{00000000-0005-0000-0000-000061010000}"/>
    <cellStyle name="Bad 2" xfId="349" xr:uid="{00000000-0005-0000-0000-000062010000}"/>
    <cellStyle name="Bad 3" xfId="350" xr:uid="{00000000-0005-0000-0000-000063010000}"/>
    <cellStyle name="Bad 4" xfId="351" xr:uid="{00000000-0005-0000-0000-000064010000}"/>
    <cellStyle name="Besuchter Hyperlink" xfId="352" xr:uid="{00000000-0005-0000-0000-000065010000}"/>
    <cellStyle name="Binlik Ayracı [0]_mechanical workmanship sinerji" xfId="353" xr:uid="{00000000-0005-0000-0000-000066010000}"/>
    <cellStyle name="Binlik Ayracı_mechanical workmanship sinerji" xfId="354" xr:uid="{00000000-0005-0000-0000-000067010000}"/>
    <cellStyle name="Calculation" xfId="355" xr:uid="{00000000-0005-0000-0000-000068010000}"/>
    <cellStyle name="Calculation 2" xfId="356" xr:uid="{00000000-0005-0000-0000-000069010000}"/>
    <cellStyle name="Calculation 2 2" xfId="357" xr:uid="{00000000-0005-0000-0000-00006A010000}"/>
    <cellStyle name="Calculation 3" xfId="358" xr:uid="{00000000-0005-0000-0000-00006B010000}"/>
    <cellStyle name="Calculation 3 2" xfId="359" xr:uid="{00000000-0005-0000-0000-00006C010000}"/>
    <cellStyle name="Calculation 4" xfId="360" xr:uid="{00000000-0005-0000-0000-00006D010000}"/>
    <cellStyle name="Calculation 5" xfId="361" xr:uid="{00000000-0005-0000-0000-00006E010000}"/>
    <cellStyle name="Calculation 6" xfId="362" xr:uid="{00000000-0005-0000-0000-00006F010000}"/>
    <cellStyle name="Cash (0dp)" xfId="363" xr:uid="{00000000-0005-0000-0000-000070010000}"/>
    <cellStyle name="Cash (0dp+NZ)" xfId="364" xr:uid="{00000000-0005-0000-0000-000071010000}"/>
    <cellStyle name="Cash (2dp)" xfId="365" xr:uid="{00000000-0005-0000-0000-000072010000}"/>
    <cellStyle name="Cash (2dp+NZ)" xfId="366" xr:uid="{00000000-0005-0000-0000-000073010000}"/>
    <cellStyle name="cene" xfId="367" xr:uid="{00000000-0005-0000-0000-000074010000}"/>
    <cellStyle name="Check Cell" xfId="368" xr:uid="{00000000-0005-0000-0000-000075010000}"/>
    <cellStyle name="Check Cell 2" xfId="369" xr:uid="{00000000-0005-0000-0000-000076010000}"/>
    <cellStyle name="Check Cell 3" xfId="370" xr:uid="{00000000-0005-0000-0000-000077010000}"/>
    <cellStyle name="Check Cell 4" xfId="371" xr:uid="{00000000-0005-0000-0000-000078010000}"/>
    <cellStyle name="Comma  - Style1" xfId="372" xr:uid="{00000000-0005-0000-0000-000079010000}"/>
    <cellStyle name="Comma  - Style2" xfId="373" xr:uid="{00000000-0005-0000-0000-00007A010000}"/>
    <cellStyle name="Comma  - Style3" xfId="374" xr:uid="{00000000-0005-0000-0000-00007B010000}"/>
    <cellStyle name="Comma  - Style4" xfId="375" xr:uid="{00000000-0005-0000-0000-00007C010000}"/>
    <cellStyle name="Comma  - Style5" xfId="376" xr:uid="{00000000-0005-0000-0000-00007D010000}"/>
    <cellStyle name="Comma  - Style6" xfId="377" xr:uid="{00000000-0005-0000-0000-00007E010000}"/>
    <cellStyle name="Comma  - Style7" xfId="378" xr:uid="{00000000-0005-0000-0000-00007F010000}"/>
    <cellStyle name="Comma  - Style8" xfId="379" xr:uid="{00000000-0005-0000-0000-000080010000}"/>
    <cellStyle name="Comma (0dp)" xfId="380" xr:uid="{00000000-0005-0000-0000-000081010000}"/>
    <cellStyle name="Comma (0dp+NZ)" xfId="381" xr:uid="{00000000-0005-0000-0000-000082010000}"/>
    <cellStyle name="Comma (2dp)" xfId="382" xr:uid="{00000000-0005-0000-0000-000083010000}"/>
    <cellStyle name="Comma (2dp) Dashed" xfId="383" xr:uid="{00000000-0005-0000-0000-000084010000}"/>
    <cellStyle name="Comma (2dp) Nil" xfId="384" xr:uid="{00000000-0005-0000-0000-000085010000}"/>
    <cellStyle name="Comma (2dp)_Costplan C 8.1.02" xfId="385" xr:uid="{00000000-0005-0000-0000-000086010000}"/>
    <cellStyle name="Comma (2dp+NZ)" xfId="386" xr:uid="{00000000-0005-0000-0000-000087010000}"/>
    <cellStyle name="Comma (nz)" xfId="387" xr:uid="{00000000-0005-0000-0000-000088010000}"/>
    <cellStyle name="Comma Dashed" xfId="388" xr:uid="{00000000-0005-0000-0000-000089010000}"/>
    <cellStyle name="Comma Nil" xfId="389" xr:uid="{00000000-0005-0000-0000-00008A010000}"/>
    <cellStyle name="Comma_Contract Cost Breakdown 26-10-07" xfId="390" xr:uid="{00000000-0005-0000-0000-00008B010000}"/>
    <cellStyle name="Currency (2dp)" xfId="391" xr:uid="{00000000-0005-0000-0000-00008C010000}"/>
    <cellStyle name="Currency (2dp) Dashed" xfId="392" xr:uid="{00000000-0005-0000-0000-00008D010000}"/>
    <cellStyle name="Currency (2dp) Nil" xfId="393" xr:uid="{00000000-0005-0000-0000-00008E010000}"/>
    <cellStyle name="Currency (2dp+nz)" xfId="394" xr:uid="{00000000-0005-0000-0000-00008F010000}"/>
    <cellStyle name="Currency (nz)" xfId="395" xr:uid="{00000000-0005-0000-0000-000090010000}"/>
    <cellStyle name="Currency 2" xfId="396" xr:uid="{00000000-0005-0000-0000-000091010000}"/>
    <cellStyle name="Currency Dashed" xfId="397" xr:uid="{00000000-0005-0000-0000-000092010000}"/>
    <cellStyle name="Currency Nil" xfId="398" xr:uid="{00000000-0005-0000-0000-000093010000}"/>
    <cellStyle name="Date" xfId="399" xr:uid="{00000000-0005-0000-0000-000094010000}"/>
    <cellStyle name="Description" xfId="400" xr:uid="{00000000-0005-0000-0000-000095010000}"/>
    <cellStyle name="Description Indent 1" xfId="401" xr:uid="{00000000-0005-0000-0000-000096010000}"/>
    <cellStyle name="Description Indent 2" xfId="402" xr:uid="{00000000-0005-0000-0000-000097010000}"/>
    <cellStyle name="Dezimal [0]_PERSONAL" xfId="403" xr:uid="{00000000-0005-0000-0000-000098010000}"/>
    <cellStyle name="Dezimal_PERSONAL" xfId="404" xr:uid="{00000000-0005-0000-0000-000099010000}"/>
    <cellStyle name="Euro" xfId="405" xr:uid="{00000000-0005-0000-0000-00009A010000}"/>
    <cellStyle name="Euro 2" xfId="406" xr:uid="{00000000-0005-0000-0000-00009B010000}"/>
    <cellStyle name="Excel Built-in 20% - Accent1" xfId="407" xr:uid="{00000000-0005-0000-0000-00009C010000}"/>
    <cellStyle name="Excel Built-in 20% - Accent2" xfId="408" xr:uid="{00000000-0005-0000-0000-00009D010000}"/>
    <cellStyle name="Excel Built-in 20% - Accent3" xfId="409" xr:uid="{00000000-0005-0000-0000-00009E010000}"/>
    <cellStyle name="Excel Built-in 20% - Accent4" xfId="410" xr:uid="{00000000-0005-0000-0000-00009F010000}"/>
    <cellStyle name="Excel Built-in 20% - Accent5" xfId="411" xr:uid="{00000000-0005-0000-0000-0000A0010000}"/>
    <cellStyle name="Excel Built-in 20% - Accent6" xfId="412" xr:uid="{00000000-0005-0000-0000-0000A1010000}"/>
    <cellStyle name="Excel Built-in 40% - Accent1" xfId="413" xr:uid="{00000000-0005-0000-0000-0000A2010000}"/>
    <cellStyle name="Excel Built-in 40% - Accent2" xfId="414" xr:uid="{00000000-0005-0000-0000-0000A3010000}"/>
    <cellStyle name="Excel Built-in 40% - Accent3" xfId="415" xr:uid="{00000000-0005-0000-0000-0000A4010000}"/>
    <cellStyle name="Excel Built-in 40% - Accent4" xfId="416" xr:uid="{00000000-0005-0000-0000-0000A5010000}"/>
    <cellStyle name="Excel Built-in 40% - Accent5" xfId="417" xr:uid="{00000000-0005-0000-0000-0000A6010000}"/>
    <cellStyle name="Excel Built-in 40% - Accent6" xfId="418" xr:uid="{00000000-0005-0000-0000-0000A7010000}"/>
    <cellStyle name="Excel Built-in 60% - Accent1" xfId="419" xr:uid="{00000000-0005-0000-0000-0000A8010000}"/>
    <cellStyle name="Excel Built-in 60% - Accent2" xfId="420" xr:uid="{00000000-0005-0000-0000-0000A9010000}"/>
    <cellStyle name="Excel Built-in 60% - Accent3" xfId="421" xr:uid="{00000000-0005-0000-0000-0000AA010000}"/>
    <cellStyle name="Excel Built-in 60% - Accent4" xfId="422" xr:uid="{00000000-0005-0000-0000-0000AB010000}"/>
    <cellStyle name="Excel Built-in 60% - Accent5" xfId="423" xr:uid="{00000000-0005-0000-0000-0000AC010000}"/>
    <cellStyle name="Excel Built-in 60% - Accent6" xfId="424" xr:uid="{00000000-0005-0000-0000-0000AD010000}"/>
    <cellStyle name="Excel Built-in Accent1" xfId="425" xr:uid="{00000000-0005-0000-0000-0000AE010000}"/>
    <cellStyle name="Excel Built-in Accent2" xfId="426" xr:uid="{00000000-0005-0000-0000-0000AF010000}"/>
    <cellStyle name="Excel Built-in Accent3" xfId="427" xr:uid="{00000000-0005-0000-0000-0000B0010000}"/>
    <cellStyle name="Excel Built-in Accent4" xfId="428" xr:uid="{00000000-0005-0000-0000-0000B1010000}"/>
    <cellStyle name="Excel Built-in Accent5" xfId="429" xr:uid="{00000000-0005-0000-0000-0000B2010000}"/>
    <cellStyle name="Excel Built-in Accent6" xfId="430" xr:uid="{00000000-0005-0000-0000-0000B3010000}"/>
    <cellStyle name="Excel Built-in Bad" xfId="431" xr:uid="{00000000-0005-0000-0000-0000B4010000}"/>
    <cellStyle name="Excel Built-in Calculation" xfId="432" xr:uid="{00000000-0005-0000-0000-0000B5010000}"/>
    <cellStyle name="Excel Built-in Check Cell" xfId="433" xr:uid="{00000000-0005-0000-0000-0000B6010000}"/>
    <cellStyle name="Excel Built-in Comma" xfId="434" xr:uid="{00000000-0005-0000-0000-0000B7010000}"/>
    <cellStyle name="Excel Built-in Explanatory Text" xfId="435" xr:uid="{00000000-0005-0000-0000-0000B8010000}"/>
    <cellStyle name="Excel Built-in Good" xfId="436" xr:uid="{00000000-0005-0000-0000-0000B9010000}"/>
    <cellStyle name="Excel Built-in Heading 1" xfId="437" xr:uid="{00000000-0005-0000-0000-0000BA010000}"/>
    <cellStyle name="Excel Built-in Heading 2" xfId="438" xr:uid="{00000000-0005-0000-0000-0000BB010000}"/>
    <cellStyle name="Excel Built-in Heading 3" xfId="439" xr:uid="{00000000-0005-0000-0000-0000BC010000}"/>
    <cellStyle name="Excel Built-in Heading 4" xfId="440" xr:uid="{00000000-0005-0000-0000-0000BD010000}"/>
    <cellStyle name="Excel Built-in Input" xfId="441" xr:uid="{00000000-0005-0000-0000-0000BE010000}"/>
    <cellStyle name="Excel Built-in Linked Cell" xfId="442" xr:uid="{00000000-0005-0000-0000-0000BF010000}"/>
    <cellStyle name="Excel Built-in Neutral" xfId="443" xr:uid="{00000000-0005-0000-0000-0000C0010000}"/>
    <cellStyle name="Excel Built-in Normal" xfId="444" xr:uid="{00000000-0005-0000-0000-0000C1010000}"/>
    <cellStyle name="Excel Built-in Normal 2" xfId="445" xr:uid="{00000000-0005-0000-0000-0000C2010000}"/>
    <cellStyle name="Excel Built-in Normal 2 2" xfId="446" xr:uid="{00000000-0005-0000-0000-0000C3010000}"/>
    <cellStyle name="Excel Built-in Normal 3" xfId="447" xr:uid="{00000000-0005-0000-0000-0000C4010000}"/>
    <cellStyle name="Excel Built-in Note" xfId="448" xr:uid="{00000000-0005-0000-0000-0000C5010000}"/>
    <cellStyle name="Excel Built-in Output" xfId="449" xr:uid="{00000000-0005-0000-0000-0000C6010000}"/>
    <cellStyle name="Excel Built-in Title" xfId="450" xr:uid="{00000000-0005-0000-0000-0000C7010000}"/>
    <cellStyle name="Excel Built-in Total" xfId="451" xr:uid="{00000000-0005-0000-0000-0000C8010000}"/>
    <cellStyle name="Excel Built-in Warning Text" xfId="452" xr:uid="{00000000-0005-0000-0000-0000C9010000}"/>
    <cellStyle name="Explanatory Text" xfId="453" xr:uid="{00000000-0005-0000-0000-0000CA010000}"/>
    <cellStyle name="Explanatory Text 2" xfId="454" xr:uid="{00000000-0005-0000-0000-0000CB010000}"/>
    <cellStyle name="Explanatory Text 3" xfId="455" xr:uid="{00000000-0005-0000-0000-0000CC010000}"/>
    <cellStyle name="Explanatory Text 4" xfId="456" xr:uid="{00000000-0005-0000-0000-0000CD010000}"/>
    <cellStyle name="Fixed" xfId="457" xr:uid="{00000000-0005-0000-0000-0000CE010000}"/>
    <cellStyle name="General" xfId="458" xr:uid="{00000000-0005-0000-0000-0000CF010000}"/>
    <cellStyle name="Good" xfId="459" xr:uid="{00000000-0005-0000-0000-0000D0010000}"/>
    <cellStyle name="Good 2" xfId="460" xr:uid="{00000000-0005-0000-0000-0000D1010000}"/>
    <cellStyle name="Good 3" xfId="461" xr:uid="{00000000-0005-0000-0000-0000D2010000}"/>
    <cellStyle name="Good 4" xfId="462" xr:uid="{00000000-0005-0000-0000-0000D3010000}"/>
    <cellStyle name="GRAN TOTAL" xfId="463" xr:uid="{00000000-0005-0000-0000-0000D4010000}"/>
    <cellStyle name="Heading (12pt)" xfId="464" xr:uid="{00000000-0005-0000-0000-0000D5010000}"/>
    <cellStyle name="Heading (14pt)" xfId="465" xr:uid="{00000000-0005-0000-0000-0000D6010000}"/>
    <cellStyle name="Heading 1" xfId="466" xr:uid="{00000000-0005-0000-0000-0000D7010000}"/>
    <cellStyle name="Heading 1 2" xfId="467" xr:uid="{00000000-0005-0000-0000-0000D8010000}"/>
    <cellStyle name="Heading 1 3" xfId="468" xr:uid="{00000000-0005-0000-0000-0000D9010000}"/>
    <cellStyle name="Heading 2" xfId="469" xr:uid="{00000000-0005-0000-0000-0000DA010000}"/>
    <cellStyle name="Heading 2 2" xfId="470" xr:uid="{00000000-0005-0000-0000-0000DB010000}"/>
    <cellStyle name="Heading 2 3" xfId="471" xr:uid="{00000000-0005-0000-0000-0000DC010000}"/>
    <cellStyle name="Heading 3" xfId="472" xr:uid="{00000000-0005-0000-0000-0000DD010000}"/>
    <cellStyle name="Heading 3 2" xfId="473" xr:uid="{00000000-0005-0000-0000-0000DE010000}"/>
    <cellStyle name="Heading 3 3" xfId="474" xr:uid="{00000000-0005-0000-0000-0000DF010000}"/>
    <cellStyle name="Heading 4" xfId="475" xr:uid="{00000000-0005-0000-0000-0000E0010000}"/>
    <cellStyle name="Heading 4 2" xfId="476" xr:uid="{00000000-0005-0000-0000-0000E1010000}"/>
    <cellStyle name="Heading 4 3" xfId="477" xr:uid="{00000000-0005-0000-0000-0000E2010000}"/>
    <cellStyle name="Heading1" xfId="478" xr:uid="{00000000-0005-0000-0000-0000E3010000}"/>
    <cellStyle name="Heading1 2" xfId="479" xr:uid="{00000000-0005-0000-0000-0000E4010000}"/>
    <cellStyle name="Heading2" xfId="480" xr:uid="{00000000-0005-0000-0000-0000E5010000}"/>
    <cellStyle name="Îáû÷íûé_Ëèñò1" xfId="481" xr:uid="{00000000-0005-0000-0000-0000E6010000}"/>
    <cellStyle name="Input" xfId="482" xr:uid="{00000000-0005-0000-0000-0000E7010000}"/>
    <cellStyle name="Input 2" xfId="483" xr:uid="{00000000-0005-0000-0000-0000E8010000}"/>
    <cellStyle name="Input 2 2" xfId="484" xr:uid="{00000000-0005-0000-0000-0000E9010000}"/>
    <cellStyle name="Input 3" xfId="485" xr:uid="{00000000-0005-0000-0000-0000EA010000}"/>
    <cellStyle name="Input 3 2" xfId="486" xr:uid="{00000000-0005-0000-0000-0000EB010000}"/>
    <cellStyle name="Input 4" xfId="487" xr:uid="{00000000-0005-0000-0000-0000EC010000}"/>
    <cellStyle name="Input 5" xfId="488" xr:uid="{00000000-0005-0000-0000-0000ED010000}"/>
    <cellStyle name="Input 6" xfId="489" xr:uid="{00000000-0005-0000-0000-0000EE010000}"/>
    <cellStyle name="İzlenen Köprü" xfId="490" xr:uid="{00000000-0005-0000-0000-0000EF010000}"/>
    <cellStyle name="K (0dp)" xfId="491" xr:uid="{00000000-0005-0000-0000-0000F0010000}"/>
    <cellStyle name="K (2dp)" xfId="492" xr:uid="{00000000-0005-0000-0000-0000F1010000}"/>
    <cellStyle name="Köprü" xfId="493" xr:uid="{00000000-0005-0000-0000-0000F2010000}"/>
    <cellStyle name="Linked Cell" xfId="494" xr:uid="{00000000-0005-0000-0000-0000F3010000}"/>
    <cellStyle name="Linked Cell 2" xfId="495" xr:uid="{00000000-0005-0000-0000-0000F4010000}"/>
    <cellStyle name="Linked Cell 3" xfId="496" xr:uid="{00000000-0005-0000-0000-0000F5010000}"/>
    <cellStyle name="Linked Cell 4" xfId="497" xr:uid="{00000000-0005-0000-0000-0000F6010000}"/>
    <cellStyle name="M (0dp)" xfId="498" xr:uid="{00000000-0005-0000-0000-0000F7010000}"/>
    <cellStyle name="M (2dp)" xfId="499" xr:uid="{00000000-0005-0000-0000-0000F8010000}"/>
    <cellStyle name="Migliaia (0)_PREV" xfId="500" xr:uid="{00000000-0005-0000-0000-0000F9010000}"/>
    <cellStyle name="Millares [0]_detalle" xfId="501" xr:uid="{00000000-0005-0000-0000-0000FA010000}"/>
    <cellStyle name="Millares_01" xfId="502" xr:uid="{00000000-0005-0000-0000-0000FB010000}"/>
    <cellStyle name="Milliers [0]_PERSONAL" xfId="503" xr:uid="{00000000-0005-0000-0000-0000FC010000}"/>
    <cellStyle name="Milliers_PERSONAL" xfId="504" xr:uid="{00000000-0005-0000-0000-0000FD010000}"/>
    <cellStyle name="Millions£" xfId="505" xr:uid="{00000000-0005-0000-0000-0000FE010000}"/>
    <cellStyle name="Millions£ (2dp)" xfId="506" xr:uid="{00000000-0005-0000-0000-0000FF010000}"/>
    <cellStyle name="MONACO" xfId="507" xr:uid="{00000000-0005-0000-0000-000000020000}"/>
    <cellStyle name="Moneda [0]_detalle" xfId="508" xr:uid="{00000000-0005-0000-0000-000001020000}"/>
    <cellStyle name="Moneda_01" xfId="509" xr:uid="{00000000-0005-0000-0000-000002020000}"/>
    <cellStyle name="Monétaire [0]_PERSONAL" xfId="510" xr:uid="{00000000-0005-0000-0000-000003020000}"/>
    <cellStyle name="Monétaire_PERSONAL" xfId="511" xr:uid="{00000000-0005-0000-0000-000004020000}"/>
    <cellStyle name="Neutral" xfId="512" xr:uid="{00000000-0005-0000-0000-000005020000}"/>
    <cellStyle name="Neutral 2" xfId="513" xr:uid="{00000000-0005-0000-0000-000006020000}"/>
    <cellStyle name="Neutral 3" xfId="514" xr:uid="{00000000-0005-0000-0000-000007020000}"/>
    <cellStyle name="Neutral 4" xfId="515" xr:uid="{00000000-0005-0000-0000-000008020000}"/>
    <cellStyle name="Normaali_PIIRLUET" xfId="516" xr:uid="{00000000-0005-0000-0000-000009020000}"/>
    <cellStyle name="Normal - Style1" xfId="517" xr:uid="{00000000-0005-0000-0000-00000A020000}"/>
    <cellStyle name="Normal (0dp)" xfId="518" xr:uid="{00000000-0005-0000-0000-00000B020000}"/>
    <cellStyle name="Normal (0dp+NZ)" xfId="519" xr:uid="{00000000-0005-0000-0000-00000C020000}"/>
    <cellStyle name="Normal (2dp)" xfId="520" xr:uid="{00000000-0005-0000-0000-00000D020000}"/>
    <cellStyle name="Normal (2dp+NZ)" xfId="521" xr:uid="{00000000-0005-0000-0000-00000E020000}"/>
    <cellStyle name="Normal 10" xfId="522" xr:uid="{00000000-0005-0000-0000-00000F020000}"/>
    <cellStyle name="Normal 11" xfId="9" xr:uid="{00000000-0005-0000-0000-00000E000000}"/>
    <cellStyle name="Normal 12" xfId="523" xr:uid="{00000000-0005-0000-0000-000010020000}"/>
    <cellStyle name="Normal 2" xfId="524" xr:uid="{00000000-0005-0000-0000-000011020000}"/>
    <cellStyle name="Normal 2 2" xfId="525" xr:uid="{00000000-0005-0000-0000-000012020000}"/>
    <cellStyle name="Normal 2 3" xfId="526" xr:uid="{00000000-0005-0000-0000-000013020000}"/>
    <cellStyle name="Normal 2 3 2" xfId="527" xr:uid="{00000000-0005-0000-0000-000014020000}"/>
    <cellStyle name="Normal 2 4" xfId="528" xr:uid="{00000000-0005-0000-0000-000015020000}"/>
    <cellStyle name="Normal 3" xfId="529" xr:uid="{00000000-0005-0000-0000-000016020000}"/>
    <cellStyle name="Normal 4" xfId="530" xr:uid="{00000000-0005-0000-0000-000017020000}"/>
    <cellStyle name="Normal 4 4" xfId="531" xr:uid="{00000000-0005-0000-0000-000018020000}"/>
    <cellStyle name="Normal 5" xfId="532" xr:uid="{00000000-0005-0000-0000-000019020000}"/>
    <cellStyle name="Normal 6" xfId="533" xr:uid="{00000000-0005-0000-0000-00001A020000}"/>
    <cellStyle name="Normal 7" xfId="534" xr:uid="{00000000-0005-0000-0000-00001B020000}"/>
    <cellStyle name="Normal 8" xfId="535" xr:uid="{00000000-0005-0000-0000-00001C020000}"/>
    <cellStyle name="Normal 9" xfId="536" xr:uid="{00000000-0005-0000-0000-00001D020000}"/>
    <cellStyle name="Normal_183cp1c_eng&amp;rus_08.02.2007" xfId="537" xr:uid="{00000000-0005-0000-0000-00001E020000}"/>
    <cellStyle name="Normál_Olson Change Control 05-03-07 " xfId="538" xr:uid="{00000000-0005-0000-0000-00001F020000}"/>
    <cellStyle name="Normal_ORDYNKA 5" xfId="539" xr:uid="{00000000-0005-0000-0000-000020020000}"/>
    <cellStyle name="Normale_BLL_PRE.A_PJM_SAL.TA.PA_001 (A)" xfId="540" xr:uid="{00000000-0005-0000-0000-000021020000}"/>
    <cellStyle name="normálne 2" xfId="541" xr:uid="{00000000-0005-0000-0000-000022020000}"/>
    <cellStyle name="Normalny_cennik98" xfId="542" xr:uid="{00000000-0005-0000-0000-000023020000}"/>
    <cellStyle name="normбlnн_Accessor" xfId="543" xr:uid="{00000000-0005-0000-0000-000024020000}"/>
    <cellStyle name="Note" xfId="544" xr:uid="{00000000-0005-0000-0000-000025020000}"/>
    <cellStyle name="Note 2" xfId="545" xr:uid="{00000000-0005-0000-0000-000026020000}"/>
    <cellStyle name="Note 2 2" xfId="546" xr:uid="{00000000-0005-0000-0000-000027020000}"/>
    <cellStyle name="Note 2 2 2" xfId="547" xr:uid="{00000000-0005-0000-0000-000028020000}"/>
    <cellStyle name="Note 2 2 3" xfId="548" xr:uid="{00000000-0005-0000-0000-000029020000}"/>
    <cellStyle name="Note 2 3" xfId="549" xr:uid="{00000000-0005-0000-0000-00002A020000}"/>
    <cellStyle name="Note 2 3 2" xfId="550" xr:uid="{00000000-0005-0000-0000-00002B020000}"/>
    <cellStyle name="Note 2 4" xfId="551" xr:uid="{00000000-0005-0000-0000-00002C020000}"/>
    <cellStyle name="Note 3" xfId="552" xr:uid="{00000000-0005-0000-0000-00002D020000}"/>
    <cellStyle name="Note 3 2" xfId="553" xr:uid="{00000000-0005-0000-0000-00002E020000}"/>
    <cellStyle name="Note 3 2 2" xfId="554" xr:uid="{00000000-0005-0000-0000-00002F020000}"/>
    <cellStyle name="Note 3 2 3" xfId="555" xr:uid="{00000000-0005-0000-0000-000030020000}"/>
    <cellStyle name="Note 3 3" xfId="556" xr:uid="{00000000-0005-0000-0000-000031020000}"/>
    <cellStyle name="Note 3 4" xfId="557" xr:uid="{00000000-0005-0000-0000-000032020000}"/>
    <cellStyle name="Note 4" xfId="558" xr:uid="{00000000-0005-0000-0000-000033020000}"/>
    <cellStyle name="Note 4 2" xfId="559" xr:uid="{00000000-0005-0000-0000-000034020000}"/>
    <cellStyle name="Note 5" xfId="560" xr:uid="{00000000-0005-0000-0000-000035020000}"/>
    <cellStyle name="Note 6" xfId="561" xr:uid="{00000000-0005-0000-0000-000036020000}"/>
    <cellStyle name="Note 7" xfId="562" xr:uid="{00000000-0005-0000-0000-000037020000}"/>
    <cellStyle name="Ôèíàíñîâûé [0]_ModulV101" xfId="563" xr:uid="{00000000-0005-0000-0000-000038020000}"/>
    <cellStyle name="Ôèíàíñîâûé_ModulV101" xfId="564" xr:uid="{00000000-0005-0000-0000-000039020000}"/>
    <cellStyle name="opis" xfId="565" xr:uid="{00000000-0005-0000-0000-00003A020000}"/>
    <cellStyle name="Option" xfId="566" xr:uid="{00000000-0005-0000-0000-00003B020000}"/>
    <cellStyle name="Òûñÿ÷è [0]_Ëèñò1" xfId="567" xr:uid="{00000000-0005-0000-0000-00003C020000}"/>
    <cellStyle name="Òûñÿ÷è_Ëèñò1" xfId="568" xr:uid="{00000000-0005-0000-0000-00003D020000}"/>
    <cellStyle name="Output" xfId="569" xr:uid="{00000000-0005-0000-0000-00003E020000}"/>
    <cellStyle name="Output 2" xfId="570" xr:uid="{00000000-0005-0000-0000-00003F020000}"/>
    <cellStyle name="Output 2 2" xfId="571" xr:uid="{00000000-0005-0000-0000-000040020000}"/>
    <cellStyle name="Output 3" xfId="572" xr:uid="{00000000-0005-0000-0000-000041020000}"/>
    <cellStyle name="Output 3 2" xfId="573" xr:uid="{00000000-0005-0000-0000-000042020000}"/>
    <cellStyle name="Output 4" xfId="574" xr:uid="{00000000-0005-0000-0000-000043020000}"/>
    <cellStyle name="Output 5" xfId="575" xr:uid="{00000000-0005-0000-0000-000044020000}"/>
    <cellStyle name="Output 6" xfId="576" xr:uid="{00000000-0005-0000-0000-000045020000}"/>
    <cellStyle name="Output 7" xfId="577" xr:uid="{00000000-0005-0000-0000-000046020000}"/>
    <cellStyle name="PÄÄSUMMA" xfId="578" xr:uid="{00000000-0005-0000-0000-000047020000}"/>
    <cellStyle name="ParaBirimi [0]_MERCK SHARP KEŞİF" xfId="579" xr:uid="{00000000-0005-0000-0000-000048020000}"/>
    <cellStyle name="ParaBirimi_MERCK SHARP KEŞİF" xfId="580" xr:uid="{00000000-0005-0000-0000-000049020000}"/>
    <cellStyle name="Percent (2dp)" xfId="581" xr:uid="{00000000-0005-0000-0000-00004A020000}"/>
    <cellStyle name="Percent 2" xfId="582" xr:uid="{00000000-0005-0000-0000-00004B020000}"/>
    <cellStyle name="Percent 3" xfId="583" xr:uid="{00000000-0005-0000-0000-00004C020000}"/>
    <cellStyle name="Percent 4" xfId="584" xr:uid="{00000000-0005-0000-0000-00004D020000}"/>
    <cellStyle name="Quantité" xfId="585" xr:uid="{00000000-0005-0000-0000-00004E020000}"/>
    <cellStyle name="rb" xfId="586" xr:uid="{00000000-0005-0000-0000-00004F020000}"/>
    <cellStyle name="S/Titre" xfId="587" xr:uid="{00000000-0005-0000-0000-000050020000}"/>
    <cellStyle name="SALLITTU" xfId="588" xr:uid="{00000000-0005-0000-0000-000051020000}"/>
    <cellStyle name="Section Title" xfId="589" xr:uid="{00000000-0005-0000-0000-000052020000}"/>
    <cellStyle name="stand_bord" xfId="590" xr:uid="{00000000-0005-0000-0000-000053020000}"/>
    <cellStyle name="Standard 2" xfId="591" xr:uid="{00000000-0005-0000-0000-000054020000}"/>
    <cellStyle name="Standard_ 4     " xfId="592" xr:uid="{00000000-0005-0000-0000-000055020000}"/>
    <cellStyle name="Style 1" xfId="593" xr:uid="{00000000-0005-0000-0000-000056020000}"/>
    <cellStyle name="Style 1 2" xfId="594" xr:uid="{00000000-0005-0000-0000-000057020000}"/>
    <cellStyle name="Sub Section Title" xfId="595" xr:uid="{00000000-0005-0000-0000-000058020000}"/>
    <cellStyle name="SUBTOTALES" xfId="596" xr:uid="{00000000-0005-0000-0000-000059020000}"/>
    <cellStyle name="SUBTOTALES CAPÍTULO" xfId="597" xr:uid="{00000000-0005-0000-0000-00005A020000}"/>
    <cellStyle name="SUMMARY" xfId="598" xr:uid="{00000000-0005-0000-0000-00005B020000}"/>
    <cellStyle name="TableFooter" xfId="599" xr:uid="{00000000-0005-0000-0000-00005C020000}"/>
    <cellStyle name="TableIndent" xfId="600" xr:uid="{00000000-0005-0000-0000-00005D020000}"/>
    <cellStyle name="TableStyleLight1" xfId="601" xr:uid="{00000000-0005-0000-0000-00005E020000}"/>
    <cellStyle name="TableTitle" xfId="602" xr:uid="{00000000-0005-0000-0000-00005F020000}"/>
    <cellStyle name="Thousands£" xfId="603" xr:uid="{00000000-0005-0000-0000-000060020000}"/>
    <cellStyle name="Thousands£ (2dp)" xfId="604" xr:uid="{00000000-0005-0000-0000-000061020000}"/>
    <cellStyle name="Title" xfId="605" xr:uid="{00000000-0005-0000-0000-000062020000}"/>
    <cellStyle name="Title 2" xfId="606" xr:uid="{00000000-0005-0000-0000-000063020000}"/>
    <cellStyle name="Title 3" xfId="607" xr:uid="{00000000-0005-0000-0000-000064020000}"/>
    <cellStyle name="Total" xfId="608" xr:uid="{00000000-0005-0000-0000-000065020000}"/>
    <cellStyle name="Total 2" xfId="609" xr:uid="{00000000-0005-0000-0000-000066020000}"/>
    <cellStyle name="Total 2 2" xfId="610" xr:uid="{00000000-0005-0000-0000-000067020000}"/>
    <cellStyle name="Total 3" xfId="611" xr:uid="{00000000-0005-0000-0000-000068020000}"/>
    <cellStyle name="Total 3 2" xfId="612" xr:uid="{00000000-0005-0000-0000-000069020000}"/>
    <cellStyle name="Total 4" xfId="613" xr:uid="{00000000-0005-0000-0000-00006A020000}"/>
    <cellStyle name="Total 5" xfId="614" xr:uid="{00000000-0005-0000-0000-00006B020000}"/>
    <cellStyle name="Total 6" xfId="615" xr:uid="{00000000-0005-0000-0000-00006C020000}"/>
    <cellStyle name="Unit" xfId="616" xr:uid="{00000000-0005-0000-0000-00006D020000}"/>
    <cellStyle name="Update" xfId="617" xr:uid="{00000000-0005-0000-0000-00006E020000}"/>
    <cellStyle name="Valuta (0)_Mar2341" xfId="618" xr:uid="{00000000-0005-0000-0000-00006F020000}"/>
    <cellStyle name="Virgül [0]_MERCK SHARP KEŞİF" xfId="619" xr:uid="{00000000-0005-0000-0000-000070020000}"/>
    <cellStyle name="Virgül_MERCK SHARP KEŞİF" xfId="620" xr:uid="{00000000-0005-0000-0000-000071020000}"/>
    <cellStyle name="Währung [0]_PERSONAL" xfId="621" xr:uid="{00000000-0005-0000-0000-000072020000}"/>
    <cellStyle name="Währung_PERSONAL" xfId="622" xr:uid="{00000000-0005-0000-0000-000073020000}"/>
    <cellStyle name="Warning Text" xfId="623" xr:uid="{00000000-0005-0000-0000-000074020000}"/>
    <cellStyle name="Warning Text 2" xfId="624" xr:uid="{00000000-0005-0000-0000-000075020000}"/>
    <cellStyle name="Warning Text 3" xfId="625" xr:uid="{00000000-0005-0000-0000-000076020000}"/>
    <cellStyle name="Warning Text 4" xfId="626" xr:uid="{00000000-0005-0000-0000-000077020000}"/>
    <cellStyle name="Акцент1 2" xfId="627" xr:uid="{00000000-0005-0000-0000-000078020000}"/>
    <cellStyle name="Акцент1 2 2" xfId="628" xr:uid="{00000000-0005-0000-0000-000079020000}"/>
    <cellStyle name="Акцент1 2 2 2" xfId="629" xr:uid="{00000000-0005-0000-0000-00007A020000}"/>
    <cellStyle name="Акцент1 2 2 3" xfId="630" xr:uid="{00000000-0005-0000-0000-00007B020000}"/>
    <cellStyle name="Акцент1 2 3" xfId="631" xr:uid="{00000000-0005-0000-0000-00007C020000}"/>
    <cellStyle name="Акцент1 3" xfId="632" xr:uid="{00000000-0005-0000-0000-00007D020000}"/>
    <cellStyle name="Акцент1 4" xfId="633" xr:uid="{00000000-0005-0000-0000-00007E020000}"/>
    <cellStyle name="Акцент2 2" xfId="634" xr:uid="{00000000-0005-0000-0000-00007F020000}"/>
    <cellStyle name="Акцент2 2 2" xfId="635" xr:uid="{00000000-0005-0000-0000-000080020000}"/>
    <cellStyle name="Акцент2 2 2 2" xfId="636" xr:uid="{00000000-0005-0000-0000-000081020000}"/>
    <cellStyle name="Акцент2 2 2 3" xfId="637" xr:uid="{00000000-0005-0000-0000-000082020000}"/>
    <cellStyle name="Акцент2 2 3" xfId="638" xr:uid="{00000000-0005-0000-0000-000083020000}"/>
    <cellStyle name="Акцент2 3" xfId="639" xr:uid="{00000000-0005-0000-0000-000084020000}"/>
    <cellStyle name="Акцент2 4" xfId="640" xr:uid="{00000000-0005-0000-0000-000085020000}"/>
    <cellStyle name="Акцент3 2" xfId="641" xr:uid="{00000000-0005-0000-0000-000086020000}"/>
    <cellStyle name="Акцент3 2 2" xfId="642" xr:uid="{00000000-0005-0000-0000-000087020000}"/>
    <cellStyle name="Акцент3 2 2 2" xfId="643" xr:uid="{00000000-0005-0000-0000-000088020000}"/>
    <cellStyle name="Акцент3 2 2 3" xfId="644" xr:uid="{00000000-0005-0000-0000-000089020000}"/>
    <cellStyle name="Акцент3 2 3" xfId="645" xr:uid="{00000000-0005-0000-0000-00008A020000}"/>
    <cellStyle name="Акцент3 3" xfId="646" xr:uid="{00000000-0005-0000-0000-00008B020000}"/>
    <cellStyle name="Акцент3 4" xfId="647" xr:uid="{00000000-0005-0000-0000-00008C020000}"/>
    <cellStyle name="Акцент4 2" xfId="648" xr:uid="{00000000-0005-0000-0000-00008D020000}"/>
    <cellStyle name="Акцент4 2 2" xfId="649" xr:uid="{00000000-0005-0000-0000-00008E020000}"/>
    <cellStyle name="Акцент4 2 2 2" xfId="650" xr:uid="{00000000-0005-0000-0000-00008F020000}"/>
    <cellStyle name="Акцент4 2 2 3" xfId="651" xr:uid="{00000000-0005-0000-0000-000090020000}"/>
    <cellStyle name="Акцент4 2 3" xfId="652" xr:uid="{00000000-0005-0000-0000-000091020000}"/>
    <cellStyle name="Акцент4 3" xfId="653" xr:uid="{00000000-0005-0000-0000-000092020000}"/>
    <cellStyle name="Акцент4 4" xfId="654" xr:uid="{00000000-0005-0000-0000-000093020000}"/>
    <cellStyle name="Акцент5 2" xfId="655" xr:uid="{00000000-0005-0000-0000-000094020000}"/>
    <cellStyle name="Акцент5 2 2" xfId="656" xr:uid="{00000000-0005-0000-0000-000095020000}"/>
    <cellStyle name="Акцент5 2 2 2" xfId="657" xr:uid="{00000000-0005-0000-0000-000096020000}"/>
    <cellStyle name="Акцент5 2 2 3" xfId="658" xr:uid="{00000000-0005-0000-0000-000097020000}"/>
    <cellStyle name="Акцент5 2 3" xfId="659" xr:uid="{00000000-0005-0000-0000-000098020000}"/>
    <cellStyle name="Акцент5 3" xfId="660" xr:uid="{00000000-0005-0000-0000-000099020000}"/>
    <cellStyle name="Акцент5 4" xfId="661" xr:uid="{00000000-0005-0000-0000-00009A020000}"/>
    <cellStyle name="Акцент6 2" xfId="662" xr:uid="{00000000-0005-0000-0000-00009B020000}"/>
    <cellStyle name="Акцент6 2 2" xfId="663" xr:uid="{00000000-0005-0000-0000-00009C020000}"/>
    <cellStyle name="Акцент6 2 2 2" xfId="664" xr:uid="{00000000-0005-0000-0000-00009D020000}"/>
    <cellStyle name="Акцент6 2 2 3" xfId="665" xr:uid="{00000000-0005-0000-0000-00009E020000}"/>
    <cellStyle name="Акцент6 2 3" xfId="666" xr:uid="{00000000-0005-0000-0000-00009F020000}"/>
    <cellStyle name="Акцент6 3" xfId="667" xr:uid="{00000000-0005-0000-0000-0000A0020000}"/>
    <cellStyle name="Акцент6 4" xfId="668" xr:uid="{00000000-0005-0000-0000-0000A1020000}"/>
    <cellStyle name="Безымянный1" xfId="669" xr:uid="{00000000-0005-0000-0000-0000A2020000}"/>
    <cellStyle name="Безымянный2" xfId="670" xr:uid="{00000000-0005-0000-0000-0000A3020000}"/>
    <cellStyle name="Ввод  2" xfId="671" xr:uid="{00000000-0005-0000-0000-0000A4020000}"/>
    <cellStyle name="Ввод  2 2" xfId="672" xr:uid="{00000000-0005-0000-0000-0000A5020000}"/>
    <cellStyle name="Ввод  2 2 2" xfId="673" xr:uid="{00000000-0005-0000-0000-0000A6020000}"/>
    <cellStyle name="Ввод  2 2 2 2" xfId="674" xr:uid="{00000000-0005-0000-0000-0000A7020000}"/>
    <cellStyle name="Ввод  2 2 3" xfId="675" xr:uid="{00000000-0005-0000-0000-0000A8020000}"/>
    <cellStyle name="Ввод  2 3" xfId="676" xr:uid="{00000000-0005-0000-0000-0000A9020000}"/>
    <cellStyle name="Ввод  2 3 2" xfId="677" xr:uid="{00000000-0005-0000-0000-0000AA020000}"/>
    <cellStyle name="Ввод  2 4" xfId="678" xr:uid="{00000000-0005-0000-0000-0000AB020000}"/>
    <cellStyle name="Ввод  2 4 2" xfId="679" xr:uid="{00000000-0005-0000-0000-0000AC020000}"/>
    <cellStyle name="Ввод  2 5" xfId="680" xr:uid="{00000000-0005-0000-0000-0000AD020000}"/>
    <cellStyle name="Ввод  3" xfId="681" xr:uid="{00000000-0005-0000-0000-0000AE020000}"/>
    <cellStyle name="Ввод  3 2" xfId="682" xr:uid="{00000000-0005-0000-0000-0000AF020000}"/>
    <cellStyle name="Ввод  3 2 2" xfId="683" xr:uid="{00000000-0005-0000-0000-0000B0020000}"/>
    <cellStyle name="Ввод  3 3" xfId="684" xr:uid="{00000000-0005-0000-0000-0000B1020000}"/>
    <cellStyle name="Ввод  3 3 2" xfId="685" xr:uid="{00000000-0005-0000-0000-0000B2020000}"/>
    <cellStyle name="Ввод  4" xfId="686" xr:uid="{00000000-0005-0000-0000-0000B3020000}"/>
    <cellStyle name="Вывод 2" xfId="687" xr:uid="{00000000-0005-0000-0000-0000B4020000}"/>
    <cellStyle name="Вывод 2 2" xfId="688" xr:uid="{00000000-0005-0000-0000-0000B5020000}"/>
    <cellStyle name="Вывод 2 2 2" xfId="689" xr:uid="{00000000-0005-0000-0000-0000B6020000}"/>
    <cellStyle name="Вывод 2 2 2 2" xfId="690" xr:uid="{00000000-0005-0000-0000-0000B7020000}"/>
    <cellStyle name="Вывод 2 2 3" xfId="691" xr:uid="{00000000-0005-0000-0000-0000B8020000}"/>
    <cellStyle name="Вывод 2 3" xfId="692" xr:uid="{00000000-0005-0000-0000-0000B9020000}"/>
    <cellStyle name="Вывод 2 3 2" xfId="693" xr:uid="{00000000-0005-0000-0000-0000BA020000}"/>
    <cellStyle name="Вывод 2 4" xfId="694" xr:uid="{00000000-0005-0000-0000-0000BB020000}"/>
    <cellStyle name="Вывод 2 4 2" xfId="695" xr:uid="{00000000-0005-0000-0000-0000BC020000}"/>
    <cellStyle name="Вывод 2 5" xfId="696" xr:uid="{00000000-0005-0000-0000-0000BD020000}"/>
    <cellStyle name="Вывод 3" xfId="697" xr:uid="{00000000-0005-0000-0000-0000BE020000}"/>
    <cellStyle name="Вывод 3 2" xfId="698" xr:uid="{00000000-0005-0000-0000-0000BF020000}"/>
    <cellStyle name="Вывод 3 2 2" xfId="699" xr:uid="{00000000-0005-0000-0000-0000C0020000}"/>
    <cellStyle name="Вывод 3 3" xfId="700" xr:uid="{00000000-0005-0000-0000-0000C1020000}"/>
    <cellStyle name="Вывод 3 3 2" xfId="701" xr:uid="{00000000-0005-0000-0000-0000C2020000}"/>
    <cellStyle name="Вывод 3 4" xfId="702" xr:uid="{00000000-0005-0000-0000-0000C3020000}"/>
    <cellStyle name="Вывод 4" xfId="703" xr:uid="{00000000-0005-0000-0000-0000C4020000}"/>
    <cellStyle name="Вычисление 2" xfId="704" xr:uid="{00000000-0005-0000-0000-0000C5020000}"/>
    <cellStyle name="Вычисление 2 2" xfId="705" xr:uid="{00000000-0005-0000-0000-0000C6020000}"/>
    <cellStyle name="Вычисление 2 2 2" xfId="706" xr:uid="{00000000-0005-0000-0000-0000C7020000}"/>
    <cellStyle name="Вычисление 2 2 2 2" xfId="707" xr:uid="{00000000-0005-0000-0000-0000C8020000}"/>
    <cellStyle name="Вычисление 2 2 3" xfId="708" xr:uid="{00000000-0005-0000-0000-0000C9020000}"/>
    <cellStyle name="Вычисление 2 3" xfId="709" xr:uid="{00000000-0005-0000-0000-0000CA020000}"/>
    <cellStyle name="Вычисление 2 3 2" xfId="710" xr:uid="{00000000-0005-0000-0000-0000CB020000}"/>
    <cellStyle name="Вычисление 2 4" xfId="711" xr:uid="{00000000-0005-0000-0000-0000CC020000}"/>
    <cellStyle name="Вычисление 2 4 2" xfId="712" xr:uid="{00000000-0005-0000-0000-0000CD020000}"/>
    <cellStyle name="Вычисление 2 5" xfId="713" xr:uid="{00000000-0005-0000-0000-0000CE020000}"/>
    <cellStyle name="Вычисление 3" xfId="714" xr:uid="{00000000-0005-0000-0000-0000CF020000}"/>
    <cellStyle name="Вычисление 3 2" xfId="715" xr:uid="{00000000-0005-0000-0000-0000D0020000}"/>
    <cellStyle name="Вычисление 3 2 2" xfId="716" xr:uid="{00000000-0005-0000-0000-0000D1020000}"/>
    <cellStyle name="Вычисление 3 3" xfId="717" xr:uid="{00000000-0005-0000-0000-0000D2020000}"/>
    <cellStyle name="Вычисление 3 3 2" xfId="718" xr:uid="{00000000-0005-0000-0000-0000D3020000}"/>
    <cellStyle name="Вычисление 4" xfId="719" xr:uid="{00000000-0005-0000-0000-0000D4020000}"/>
    <cellStyle name="Гиперссылка" xfId="5" builtinId="8"/>
    <cellStyle name="Гиперссылка 10" xfId="720" xr:uid="{00000000-0005-0000-0000-0000D5020000}"/>
    <cellStyle name="Гиперссылка 2" xfId="721" xr:uid="{00000000-0005-0000-0000-0000D6020000}"/>
    <cellStyle name="Гиперссылка 2 2" xfId="722" xr:uid="{00000000-0005-0000-0000-0000D7020000}"/>
    <cellStyle name="Гиперссылка 2 3" xfId="723" xr:uid="{00000000-0005-0000-0000-0000D8020000}"/>
    <cellStyle name="Гиперссылка 2 4" xfId="724" xr:uid="{00000000-0005-0000-0000-0000D9020000}"/>
    <cellStyle name="Гиперссылка 3" xfId="8" xr:uid="{00000000-0005-0000-0000-00000D000000}"/>
    <cellStyle name="Гиперссылка 4" xfId="725" xr:uid="{00000000-0005-0000-0000-0000DA020000}"/>
    <cellStyle name="Денежный [0] 2" xfId="726" xr:uid="{00000000-0005-0000-0000-0000DB020000}"/>
    <cellStyle name="Денежный [0] 2 2" xfId="727" xr:uid="{00000000-0005-0000-0000-0000DC020000}"/>
    <cellStyle name="Денежный [0] 2 3" xfId="728" xr:uid="{00000000-0005-0000-0000-0000DD020000}"/>
    <cellStyle name="Денежный [0] 2 3 2" xfId="729" xr:uid="{00000000-0005-0000-0000-0000DE020000}"/>
    <cellStyle name="Денежный [0] 3" xfId="730" xr:uid="{00000000-0005-0000-0000-0000DF020000}"/>
    <cellStyle name="Денежный [0] 3 2" xfId="731" xr:uid="{00000000-0005-0000-0000-0000E0020000}"/>
    <cellStyle name="Денежный [0] 3 3" xfId="732" xr:uid="{00000000-0005-0000-0000-0000E1020000}"/>
    <cellStyle name="Денежный 2" xfId="733" xr:uid="{00000000-0005-0000-0000-0000E2020000}"/>
    <cellStyle name="Денежный 2 2" xfId="734" xr:uid="{00000000-0005-0000-0000-0000E3020000}"/>
    <cellStyle name="Денежный 2 3" xfId="735" xr:uid="{00000000-0005-0000-0000-0000E4020000}"/>
    <cellStyle name="Денежный 2_090302_Cost Plan_A" xfId="736" xr:uid="{00000000-0005-0000-0000-0000E5020000}"/>
    <cellStyle name="Денежный 3" xfId="737" xr:uid="{00000000-0005-0000-0000-0000E6020000}"/>
    <cellStyle name="Денежный 4" xfId="738" xr:uid="{00000000-0005-0000-0000-0000E7020000}"/>
    <cellStyle name="Денежный 5" xfId="739" xr:uid="{00000000-0005-0000-0000-0000E8020000}"/>
    <cellStyle name="Заголовок" xfId="740" xr:uid="{00000000-0005-0000-0000-0000E9020000}"/>
    <cellStyle name="Заголовок 1 2" xfId="741" xr:uid="{00000000-0005-0000-0000-0000EA020000}"/>
    <cellStyle name="Заголовок 1 2 2" xfId="742" xr:uid="{00000000-0005-0000-0000-0000EB020000}"/>
    <cellStyle name="Заголовок 1 3" xfId="743" xr:uid="{00000000-0005-0000-0000-0000EC020000}"/>
    <cellStyle name="Заголовок 1 4" xfId="744" xr:uid="{00000000-0005-0000-0000-0000ED020000}"/>
    <cellStyle name="Заголовок 2 2" xfId="745" xr:uid="{00000000-0005-0000-0000-0000EE020000}"/>
    <cellStyle name="Заголовок 2 2 2" xfId="746" xr:uid="{00000000-0005-0000-0000-0000EF020000}"/>
    <cellStyle name="Заголовок 2 3" xfId="747" xr:uid="{00000000-0005-0000-0000-0000F0020000}"/>
    <cellStyle name="Заголовок 2 4" xfId="748" xr:uid="{00000000-0005-0000-0000-0000F1020000}"/>
    <cellStyle name="Заголовок 3 2" xfId="749" xr:uid="{00000000-0005-0000-0000-0000F2020000}"/>
    <cellStyle name="Заголовок 3 2 2" xfId="750" xr:uid="{00000000-0005-0000-0000-0000F3020000}"/>
    <cellStyle name="Заголовок 3 3" xfId="751" xr:uid="{00000000-0005-0000-0000-0000F4020000}"/>
    <cellStyle name="Заголовок 3 4" xfId="752" xr:uid="{00000000-0005-0000-0000-0000F5020000}"/>
    <cellStyle name="Заголовок 4 2" xfId="753" xr:uid="{00000000-0005-0000-0000-0000F6020000}"/>
    <cellStyle name="Заголовок 4 2 2" xfId="754" xr:uid="{00000000-0005-0000-0000-0000F7020000}"/>
    <cellStyle name="Заголовок 4 3" xfId="755" xr:uid="{00000000-0005-0000-0000-0000F8020000}"/>
    <cellStyle name="Заголовок 4 4" xfId="756" xr:uid="{00000000-0005-0000-0000-0000F9020000}"/>
    <cellStyle name="Итог 2" xfId="757" xr:uid="{00000000-0005-0000-0000-0000FA020000}"/>
    <cellStyle name="Итог 2 2" xfId="758" xr:uid="{00000000-0005-0000-0000-0000FB020000}"/>
    <cellStyle name="Итог 2 2 2" xfId="759" xr:uid="{00000000-0005-0000-0000-0000FC020000}"/>
    <cellStyle name="Итог 2 3" xfId="760" xr:uid="{00000000-0005-0000-0000-0000FD020000}"/>
    <cellStyle name="Итог 2 3 2" xfId="761" xr:uid="{00000000-0005-0000-0000-0000FE020000}"/>
    <cellStyle name="Итог 2 4" xfId="762" xr:uid="{00000000-0005-0000-0000-0000FF020000}"/>
    <cellStyle name="Итог 2 5" xfId="763" xr:uid="{00000000-0005-0000-0000-000000030000}"/>
    <cellStyle name="Итог 3" xfId="764" xr:uid="{00000000-0005-0000-0000-000001030000}"/>
    <cellStyle name="Итог 3 2" xfId="765" xr:uid="{00000000-0005-0000-0000-000002030000}"/>
    <cellStyle name="Итог 3 2 2" xfId="766" xr:uid="{00000000-0005-0000-0000-000003030000}"/>
    <cellStyle name="Итог 3 3" xfId="767" xr:uid="{00000000-0005-0000-0000-000004030000}"/>
    <cellStyle name="Итог 3 3 2" xfId="768" xr:uid="{00000000-0005-0000-0000-000005030000}"/>
    <cellStyle name="Итог 3 4" xfId="769" xr:uid="{00000000-0005-0000-0000-000006030000}"/>
    <cellStyle name="Итог 4" xfId="770" xr:uid="{00000000-0005-0000-0000-000007030000}"/>
    <cellStyle name="Контрольная ячейка 2" xfId="771" xr:uid="{00000000-0005-0000-0000-000008030000}"/>
    <cellStyle name="Контрольная ячейка 2 2" xfId="772" xr:uid="{00000000-0005-0000-0000-000009030000}"/>
    <cellStyle name="Контрольная ячейка 2 2 2" xfId="773" xr:uid="{00000000-0005-0000-0000-00000A030000}"/>
    <cellStyle name="Контрольная ячейка 2 2 3" xfId="774" xr:uid="{00000000-0005-0000-0000-00000B030000}"/>
    <cellStyle name="Контрольная ячейка 2 3" xfId="775" xr:uid="{00000000-0005-0000-0000-00000C030000}"/>
    <cellStyle name="Контрольная ячейка 3" xfId="776" xr:uid="{00000000-0005-0000-0000-00000D030000}"/>
    <cellStyle name="Контрольная ячейка 4" xfId="777" xr:uid="{00000000-0005-0000-0000-00000E030000}"/>
    <cellStyle name="ЛокСмета" xfId="778" xr:uid="{00000000-0005-0000-0000-00000F030000}"/>
    <cellStyle name="Название 2" xfId="779" xr:uid="{00000000-0005-0000-0000-000010030000}"/>
    <cellStyle name="Название 2 2" xfId="780" xr:uid="{00000000-0005-0000-0000-000011030000}"/>
    <cellStyle name="Название 3" xfId="781" xr:uid="{00000000-0005-0000-0000-000012030000}"/>
    <cellStyle name="Нейтральный 2" xfId="782" xr:uid="{00000000-0005-0000-0000-000013030000}"/>
    <cellStyle name="Нейтральный 2 2" xfId="783" xr:uid="{00000000-0005-0000-0000-000014030000}"/>
    <cellStyle name="Нейтральный 2 2 2" xfId="784" xr:uid="{00000000-0005-0000-0000-000015030000}"/>
    <cellStyle name="Нейтральный 2 2 3" xfId="785" xr:uid="{00000000-0005-0000-0000-000016030000}"/>
    <cellStyle name="Нейтральный 2 3" xfId="786" xr:uid="{00000000-0005-0000-0000-000017030000}"/>
    <cellStyle name="Нейтральный 3" xfId="787" xr:uid="{00000000-0005-0000-0000-000018030000}"/>
    <cellStyle name="Нейтральный 4" xfId="788" xr:uid="{00000000-0005-0000-0000-000019030000}"/>
    <cellStyle name="Обычный" xfId="0" builtinId="0"/>
    <cellStyle name="Обычный 10" xfId="789" xr:uid="{00000000-0005-0000-0000-00001A030000}"/>
    <cellStyle name="Обычный 10 10" xfId="790" xr:uid="{00000000-0005-0000-0000-00001B030000}"/>
    <cellStyle name="Обычный 10 10 2" xfId="791" xr:uid="{00000000-0005-0000-0000-00001C030000}"/>
    <cellStyle name="Обычный 10 11" xfId="792" xr:uid="{00000000-0005-0000-0000-00001D030000}"/>
    <cellStyle name="Обычный 10 11 2" xfId="793" xr:uid="{00000000-0005-0000-0000-00001E030000}"/>
    <cellStyle name="Обычный 10 12" xfId="794" xr:uid="{00000000-0005-0000-0000-00001F030000}"/>
    <cellStyle name="Обычный 10 12 2" xfId="795" xr:uid="{00000000-0005-0000-0000-000020030000}"/>
    <cellStyle name="Обычный 10 13" xfId="796" xr:uid="{00000000-0005-0000-0000-000021030000}"/>
    <cellStyle name="Обычный 10 2" xfId="797" xr:uid="{00000000-0005-0000-0000-000022030000}"/>
    <cellStyle name="Обычный 10 2 10" xfId="798" xr:uid="{00000000-0005-0000-0000-000023030000}"/>
    <cellStyle name="Обычный 10 2 10 2" xfId="799" xr:uid="{00000000-0005-0000-0000-000024030000}"/>
    <cellStyle name="Обычный 10 2 11" xfId="800" xr:uid="{00000000-0005-0000-0000-000025030000}"/>
    <cellStyle name="Обычный 10 2 11 2" xfId="801" xr:uid="{00000000-0005-0000-0000-000026030000}"/>
    <cellStyle name="Обычный 10 2 12" xfId="802" xr:uid="{00000000-0005-0000-0000-000027030000}"/>
    <cellStyle name="Обычный 10 2 2" xfId="803" xr:uid="{00000000-0005-0000-0000-000028030000}"/>
    <cellStyle name="Обычный 10 2 2 10" xfId="804" xr:uid="{00000000-0005-0000-0000-000029030000}"/>
    <cellStyle name="Обычный 10 2 2 2" xfId="805" xr:uid="{00000000-0005-0000-0000-00002A030000}"/>
    <cellStyle name="Обычный 10 2 2 2 2" xfId="806" xr:uid="{00000000-0005-0000-0000-00002B030000}"/>
    <cellStyle name="Обычный 10 2 2 2 2 2" xfId="807" xr:uid="{00000000-0005-0000-0000-00002C030000}"/>
    <cellStyle name="Обычный 10 2 2 2 2 2 2" xfId="808" xr:uid="{00000000-0005-0000-0000-00002D030000}"/>
    <cellStyle name="Обычный 10 2 2 2 2 2 2 2" xfId="809" xr:uid="{00000000-0005-0000-0000-00002E030000}"/>
    <cellStyle name="Обычный 10 2 2 2 2 2 3" xfId="810" xr:uid="{00000000-0005-0000-0000-00002F030000}"/>
    <cellStyle name="Обычный 10 2 2 2 2 2 3 2" xfId="811" xr:uid="{00000000-0005-0000-0000-000030030000}"/>
    <cellStyle name="Обычный 10 2 2 2 2 2 4" xfId="812" xr:uid="{00000000-0005-0000-0000-000031030000}"/>
    <cellStyle name="Обычный 10 2 2 2 2 2 5" xfId="813" xr:uid="{00000000-0005-0000-0000-000032030000}"/>
    <cellStyle name="Обычный 10 2 2 2 2 2 5 2" xfId="814" xr:uid="{00000000-0005-0000-0000-000033030000}"/>
    <cellStyle name="Обычный 10 2 2 2 2 2 5 3" xfId="815" xr:uid="{00000000-0005-0000-0000-000034030000}"/>
    <cellStyle name="Обычный 10 2 2 2 2 2 5 3 2" xfId="816" xr:uid="{00000000-0005-0000-0000-000035030000}"/>
    <cellStyle name="Обычный 10 2 2 2 2 2 5 3 3" xfId="817" xr:uid="{00000000-0005-0000-0000-000036030000}"/>
    <cellStyle name="Обычный 10 2 2 2 2 2 5 3 4" xfId="818" xr:uid="{00000000-0005-0000-0000-000037030000}"/>
    <cellStyle name="Обычный 10 2 2 2 2 3" xfId="819" xr:uid="{00000000-0005-0000-0000-000038030000}"/>
    <cellStyle name="Обычный 10 2 2 2 2 3 2" xfId="820" xr:uid="{00000000-0005-0000-0000-000039030000}"/>
    <cellStyle name="Обычный 10 2 2 2 2 4" xfId="821" xr:uid="{00000000-0005-0000-0000-00003A030000}"/>
    <cellStyle name="Обычный 10 2 2 2 2 4 2" xfId="822" xr:uid="{00000000-0005-0000-0000-00003B030000}"/>
    <cellStyle name="Обычный 10 2 2 2 2 5" xfId="823" xr:uid="{00000000-0005-0000-0000-00003C030000}"/>
    <cellStyle name="Обычный 10 2 2 2 2 5 2" xfId="824" xr:uid="{00000000-0005-0000-0000-00003D030000}"/>
    <cellStyle name="Обычный 10 2 2 2 2 6" xfId="825" xr:uid="{00000000-0005-0000-0000-00003E030000}"/>
    <cellStyle name="Обычный 10 2 2 2 2 7" xfId="826" xr:uid="{00000000-0005-0000-0000-00003F030000}"/>
    <cellStyle name="Обычный 10 2 2 2 2 7 2" xfId="827" xr:uid="{00000000-0005-0000-0000-000040030000}"/>
    <cellStyle name="Обычный 10 2 2 2 2 7 3" xfId="828" xr:uid="{00000000-0005-0000-0000-000041030000}"/>
    <cellStyle name="Обычный 10 2 2 2 2 7 4" xfId="829" xr:uid="{00000000-0005-0000-0000-000042030000}"/>
    <cellStyle name="Обычный 10 2 2 2 2 7 4 2" xfId="830" xr:uid="{00000000-0005-0000-0000-000043030000}"/>
    <cellStyle name="Обычный 10 2 2 2 2 7 4 3" xfId="831" xr:uid="{00000000-0005-0000-0000-000044030000}"/>
    <cellStyle name="Обычный 10 2 2 2 2 7 4 3 2" xfId="832" xr:uid="{00000000-0005-0000-0000-000045030000}"/>
    <cellStyle name="Обычный 10 2 2 2 3" xfId="833" xr:uid="{00000000-0005-0000-0000-000046030000}"/>
    <cellStyle name="Обычный 10 2 2 2 3 2" xfId="834" xr:uid="{00000000-0005-0000-0000-000047030000}"/>
    <cellStyle name="Обычный 10 2 2 2 3 2 2" xfId="835" xr:uid="{00000000-0005-0000-0000-000048030000}"/>
    <cellStyle name="Обычный 10 2 2 2 3 3" xfId="836" xr:uid="{00000000-0005-0000-0000-000049030000}"/>
    <cellStyle name="Обычный 10 2 2 2 3 3 2" xfId="837" xr:uid="{00000000-0005-0000-0000-00004A030000}"/>
    <cellStyle name="Обычный 10 2 2 2 3 4" xfId="838" xr:uid="{00000000-0005-0000-0000-00004B030000}"/>
    <cellStyle name="Обычный 10 2 2 2 4" xfId="839" xr:uid="{00000000-0005-0000-0000-00004C030000}"/>
    <cellStyle name="Обычный 10 2 2 2 4 2" xfId="840" xr:uid="{00000000-0005-0000-0000-00004D030000}"/>
    <cellStyle name="Обычный 10 2 2 2 4 2 2" xfId="841" xr:uid="{00000000-0005-0000-0000-00004E030000}"/>
    <cellStyle name="Обычный 10 2 2 2 4 3" xfId="842" xr:uid="{00000000-0005-0000-0000-00004F030000}"/>
    <cellStyle name="Обычный 10 2 2 2 4 3 2" xfId="843" xr:uid="{00000000-0005-0000-0000-000050030000}"/>
    <cellStyle name="Обычный 10 2 2 2 4 4" xfId="844" xr:uid="{00000000-0005-0000-0000-000051030000}"/>
    <cellStyle name="Обычный 10 2 2 2 5" xfId="845" xr:uid="{00000000-0005-0000-0000-000052030000}"/>
    <cellStyle name="Обычный 10 2 2 2 5 2" xfId="846" xr:uid="{00000000-0005-0000-0000-000053030000}"/>
    <cellStyle name="Обычный 10 2 2 2 6" xfId="847" xr:uid="{00000000-0005-0000-0000-000054030000}"/>
    <cellStyle name="Обычный 10 2 2 2 6 2" xfId="848" xr:uid="{00000000-0005-0000-0000-000055030000}"/>
    <cellStyle name="Обычный 10 2 2 2 7" xfId="849" xr:uid="{00000000-0005-0000-0000-000056030000}"/>
    <cellStyle name="Обычный 10 2 2 2 7 2" xfId="850" xr:uid="{00000000-0005-0000-0000-000057030000}"/>
    <cellStyle name="Обычный 10 2 2 2 8" xfId="851" xr:uid="{00000000-0005-0000-0000-000058030000}"/>
    <cellStyle name="Обычный 10 2 2 2 9" xfId="852" xr:uid="{00000000-0005-0000-0000-000059030000}"/>
    <cellStyle name="Обычный 10 2 2 2 9 2" xfId="853" xr:uid="{00000000-0005-0000-0000-00005A030000}"/>
    <cellStyle name="Обычный 10 2 2 2 9 3" xfId="854" xr:uid="{00000000-0005-0000-0000-00005B030000}"/>
    <cellStyle name="Обычный 10 2 2 2 9 4" xfId="855" xr:uid="{00000000-0005-0000-0000-00005C030000}"/>
    <cellStyle name="Обычный 10 2 2 2 9 4 2" xfId="856" xr:uid="{00000000-0005-0000-0000-00005D030000}"/>
    <cellStyle name="Обычный 10 2 2 2 9 4 3" xfId="857" xr:uid="{00000000-0005-0000-0000-00005E030000}"/>
    <cellStyle name="Обычный 10 2 2 2 9 4 3 2" xfId="858" xr:uid="{00000000-0005-0000-0000-00005F030000}"/>
    <cellStyle name="Обычный 10 2 2 3" xfId="859" xr:uid="{00000000-0005-0000-0000-000060030000}"/>
    <cellStyle name="Обычный 10 2 2 3 2" xfId="860" xr:uid="{00000000-0005-0000-0000-000061030000}"/>
    <cellStyle name="Обычный 10 2 2 3 2 2" xfId="861" xr:uid="{00000000-0005-0000-0000-000062030000}"/>
    <cellStyle name="Обычный 10 2 2 3 2 2 2" xfId="862" xr:uid="{00000000-0005-0000-0000-000063030000}"/>
    <cellStyle name="Обычный 10 2 2 3 2 2 2 2" xfId="863" xr:uid="{00000000-0005-0000-0000-000064030000}"/>
    <cellStyle name="Обычный 10 2 2 3 2 2 3" xfId="864" xr:uid="{00000000-0005-0000-0000-000065030000}"/>
    <cellStyle name="Обычный 10 2 2 3 2 2 3 2" xfId="865" xr:uid="{00000000-0005-0000-0000-000066030000}"/>
    <cellStyle name="Обычный 10 2 2 3 2 2 4" xfId="866" xr:uid="{00000000-0005-0000-0000-000067030000}"/>
    <cellStyle name="Обычный 10 2 2 3 2 3" xfId="867" xr:uid="{00000000-0005-0000-0000-000068030000}"/>
    <cellStyle name="Обычный 10 2 2 3 2 3 2" xfId="868" xr:uid="{00000000-0005-0000-0000-000069030000}"/>
    <cellStyle name="Обычный 10 2 2 3 2 4" xfId="869" xr:uid="{00000000-0005-0000-0000-00006A030000}"/>
    <cellStyle name="Обычный 10 2 2 3 2 4 2" xfId="870" xr:uid="{00000000-0005-0000-0000-00006B030000}"/>
    <cellStyle name="Обычный 10 2 2 3 2 5" xfId="871" xr:uid="{00000000-0005-0000-0000-00006C030000}"/>
    <cellStyle name="Обычный 10 2 2 3 2 5 2" xfId="872" xr:uid="{00000000-0005-0000-0000-00006D030000}"/>
    <cellStyle name="Обычный 10 2 2 3 2 6" xfId="873" xr:uid="{00000000-0005-0000-0000-00006E030000}"/>
    <cellStyle name="Обычный 10 2 2 3 3" xfId="874" xr:uid="{00000000-0005-0000-0000-00006F030000}"/>
    <cellStyle name="Обычный 10 2 2 3 3 2" xfId="875" xr:uid="{00000000-0005-0000-0000-000070030000}"/>
    <cellStyle name="Обычный 10 2 2 3 3 2 2" xfId="876" xr:uid="{00000000-0005-0000-0000-000071030000}"/>
    <cellStyle name="Обычный 10 2 2 3 3 3" xfId="877" xr:uid="{00000000-0005-0000-0000-000072030000}"/>
    <cellStyle name="Обычный 10 2 2 3 3 3 2" xfId="878" xr:uid="{00000000-0005-0000-0000-000073030000}"/>
    <cellStyle name="Обычный 10 2 2 3 3 4" xfId="879" xr:uid="{00000000-0005-0000-0000-000074030000}"/>
    <cellStyle name="Обычный 10 2 2 3 4" xfId="880" xr:uid="{00000000-0005-0000-0000-000075030000}"/>
    <cellStyle name="Обычный 10 2 2 3 4 2" xfId="881" xr:uid="{00000000-0005-0000-0000-000076030000}"/>
    <cellStyle name="Обычный 10 2 2 3 4 2 2" xfId="882" xr:uid="{00000000-0005-0000-0000-000077030000}"/>
    <cellStyle name="Обычный 10 2 2 3 4 3" xfId="883" xr:uid="{00000000-0005-0000-0000-000078030000}"/>
    <cellStyle name="Обычный 10 2 2 3 4 3 2" xfId="884" xr:uid="{00000000-0005-0000-0000-000079030000}"/>
    <cellStyle name="Обычный 10 2 2 3 4 4" xfId="885" xr:uid="{00000000-0005-0000-0000-00007A030000}"/>
    <cellStyle name="Обычный 10 2 2 3 5" xfId="886" xr:uid="{00000000-0005-0000-0000-00007B030000}"/>
    <cellStyle name="Обычный 10 2 2 3 5 2" xfId="887" xr:uid="{00000000-0005-0000-0000-00007C030000}"/>
    <cellStyle name="Обычный 10 2 2 3 6" xfId="888" xr:uid="{00000000-0005-0000-0000-00007D030000}"/>
    <cellStyle name="Обычный 10 2 2 3 6 2" xfId="889" xr:uid="{00000000-0005-0000-0000-00007E030000}"/>
    <cellStyle name="Обычный 10 2 2 3 7" xfId="890" xr:uid="{00000000-0005-0000-0000-00007F030000}"/>
    <cellStyle name="Обычный 10 2 2 3 7 2" xfId="891" xr:uid="{00000000-0005-0000-0000-000080030000}"/>
    <cellStyle name="Обычный 10 2 2 3 8" xfId="892" xr:uid="{00000000-0005-0000-0000-000081030000}"/>
    <cellStyle name="Обычный 10 2 2 4" xfId="893" xr:uid="{00000000-0005-0000-0000-000082030000}"/>
    <cellStyle name="Обычный 10 2 2 4 2" xfId="894" xr:uid="{00000000-0005-0000-0000-000083030000}"/>
    <cellStyle name="Обычный 10 2 2 4 2 2" xfId="895" xr:uid="{00000000-0005-0000-0000-000084030000}"/>
    <cellStyle name="Обычный 10 2 2 4 2 2 2" xfId="896" xr:uid="{00000000-0005-0000-0000-000085030000}"/>
    <cellStyle name="Обычный 10 2 2 4 2 3" xfId="897" xr:uid="{00000000-0005-0000-0000-000086030000}"/>
    <cellStyle name="Обычный 10 2 2 4 2 3 2" xfId="898" xr:uid="{00000000-0005-0000-0000-000087030000}"/>
    <cellStyle name="Обычный 10 2 2 4 2 4" xfId="899" xr:uid="{00000000-0005-0000-0000-000088030000}"/>
    <cellStyle name="Обычный 10 2 2 4 3" xfId="900" xr:uid="{00000000-0005-0000-0000-000089030000}"/>
    <cellStyle name="Обычный 10 2 2 4 3 2" xfId="901" xr:uid="{00000000-0005-0000-0000-00008A030000}"/>
    <cellStyle name="Обычный 10 2 2 4 3 2 2" xfId="902" xr:uid="{00000000-0005-0000-0000-00008B030000}"/>
    <cellStyle name="Обычный 10 2 2 4 3 3" xfId="903" xr:uid="{00000000-0005-0000-0000-00008C030000}"/>
    <cellStyle name="Обычный 10 2 2 4 3 3 2" xfId="904" xr:uid="{00000000-0005-0000-0000-00008D030000}"/>
    <cellStyle name="Обычный 10 2 2 4 3 4" xfId="905" xr:uid="{00000000-0005-0000-0000-00008E030000}"/>
    <cellStyle name="Обычный 10 2 2 4 4" xfId="906" xr:uid="{00000000-0005-0000-0000-00008F030000}"/>
    <cellStyle name="Обычный 10 2 2 4 4 2" xfId="907" xr:uid="{00000000-0005-0000-0000-000090030000}"/>
    <cellStyle name="Обычный 10 2 2 4 5" xfId="908" xr:uid="{00000000-0005-0000-0000-000091030000}"/>
    <cellStyle name="Обычный 10 2 2 4 5 2" xfId="909" xr:uid="{00000000-0005-0000-0000-000092030000}"/>
    <cellStyle name="Обычный 10 2 2 4 6" xfId="910" xr:uid="{00000000-0005-0000-0000-000093030000}"/>
    <cellStyle name="Обычный 10 2 2 4 6 2" xfId="911" xr:uid="{00000000-0005-0000-0000-000094030000}"/>
    <cellStyle name="Обычный 10 2 2 4 7" xfId="912" xr:uid="{00000000-0005-0000-0000-000095030000}"/>
    <cellStyle name="Обычный 10 2 2 5" xfId="913" xr:uid="{00000000-0005-0000-0000-000096030000}"/>
    <cellStyle name="Обычный 10 2 2 5 2" xfId="914" xr:uid="{00000000-0005-0000-0000-000097030000}"/>
    <cellStyle name="Обычный 10 2 2 5 2 2" xfId="915" xr:uid="{00000000-0005-0000-0000-000098030000}"/>
    <cellStyle name="Обычный 10 2 2 5 3" xfId="916" xr:uid="{00000000-0005-0000-0000-000099030000}"/>
    <cellStyle name="Обычный 10 2 2 5 3 2" xfId="917" xr:uid="{00000000-0005-0000-0000-00009A030000}"/>
    <cellStyle name="Обычный 10 2 2 5 4" xfId="918" xr:uid="{00000000-0005-0000-0000-00009B030000}"/>
    <cellStyle name="Обычный 10 2 2 6" xfId="919" xr:uid="{00000000-0005-0000-0000-00009C030000}"/>
    <cellStyle name="Обычный 10 2 2 6 2" xfId="920" xr:uid="{00000000-0005-0000-0000-00009D030000}"/>
    <cellStyle name="Обычный 10 2 2 6 2 2" xfId="921" xr:uid="{00000000-0005-0000-0000-00009E030000}"/>
    <cellStyle name="Обычный 10 2 2 6 3" xfId="922" xr:uid="{00000000-0005-0000-0000-00009F030000}"/>
    <cellStyle name="Обычный 10 2 2 6 3 2" xfId="923" xr:uid="{00000000-0005-0000-0000-0000A0030000}"/>
    <cellStyle name="Обычный 10 2 2 6 4" xfId="924" xr:uid="{00000000-0005-0000-0000-0000A1030000}"/>
    <cellStyle name="Обычный 10 2 2 7" xfId="925" xr:uid="{00000000-0005-0000-0000-0000A2030000}"/>
    <cellStyle name="Обычный 10 2 2 7 2" xfId="926" xr:uid="{00000000-0005-0000-0000-0000A3030000}"/>
    <cellStyle name="Обычный 10 2 2 8" xfId="927" xr:uid="{00000000-0005-0000-0000-0000A4030000}"/>
    <cellStyle name="Обычный 10 2 2 8 2" xfId="928" xr:uid="{00000000-0005-0000-0000-0000A5030000}"/>
    <cellStyle name="Обычный 10 2 2 9" xfId="929" xr:uid="{00000000-0005-0000-0000-0000A6030000}"/>
    <cellStyle name="Обычный 10 2 2 9 2" xfId="930" xr:uid="{00000000-0005-0000-0000-0000A7030000}"/>
    <cellStyle name="Обычный 10 2 3" xfId="931" xr:uid="{00000000-0005-0000-0000-0000A8030000}"/>
    <cellStyle name="Обычный 10 2 3 2" xfId="932" xr:uid="{00000000-0005-0000-0000-0000A9030000}"/>
    <cellStyle name="Обычный 10 2 3 2 2" xfId="933" xr:uid="{00000000-0005-0000-0000-0000AA030000}"/>
    <cellStyle name="Обычный 10 2 3 2 2 2" xfId="934" xr:uid="{00000000-0005-0000-0000-0000AB030000}"/>
    <cellStyle name="Обычный 10 2 3 2 2 2 2" xfId="935" xr:uid="{00000000-0005-0000-0000-0000AC030000}"/>
    <cellStyle name="Обычный 10 2 3 2 2 3" xfId="936" xr:uid="{00000000-0005-0000-0000-0000AD030000}"/>
    <cellStyle name="Обычный 10 2 3 2 2 3 2" xfId="937" xr:uid="{00000000-0005-0000-0000-0000AE030000}"/>
    <cellStyle name="Обычный 10 2 3 2 2 4" xfId="938" xr:uid="{00000000-0005-0000-0000-0000AF030000}"/>
    <cellStyle name="Обычный 10 2 3 2 3" xfId="939" xr:uid="{00000000-0005-0000-0000-0000B0030000}"/>
    <cellStyle name="Обычный 10 2 3 2 3 2" xfId="940" xr:uid="{00000000-0005-0000-0000-0000B1030000}"/>
    <cellStyle name="Обычный 10 2 3 2 4" xfId="941" xr:uid="{00000000-0005-0000-0000-0000B2030000}"/>
    <cellStyle name="Обычный 10 2 3 2 4 2" xfId="942" xr:uid="{00000000-0005-0000-0000-0000B3030000}"/>
    <cellStyle name="Обычный 10 2 3 2 5" xfId="943" xr:uid="{00000000-0005-0000-0000-0000B4030000}"/>
    <cellStyle name="Обычный 10 2 3 2 5 2" xfId="944" xr:uid="{00000000-0005-0000-0000-0000B5030000}"/>
    <cellStyle name="Обычный 10 2 3 2 6" xfId="945" xr:uid="{00000000-0005-0000-0000-0000B6030000}"/>
    <cellStyle name="Обычный 10 2 3 3" xfId="946" xr:uid="{00000000-0005-0000-0000-0000B7030000}"/>
    <cellStyle name="Обычный 10 2 3 3 2" xfId="947" xr:uid="{00000000-0005-0000-0000-0000B8030000}"/>
    <cellStyle name="Обычный 10 2 3 3 2 2" xfId="948" xr:uid="{00000000-0005-0000-0000-0000B9030000}"/>
    <cellStyle name="Обычный 10 2 3 3 3" xfId="949" xr:uid="{00000000-0005-0000-0000-0000BA030000}"/>
    <cellStyle name="Обычный 10 2 3 3 3 2" xfId="950" xr:uid="{00000000-0005-0000-0000-0000BB030000}"/>
    <cellStyle name="Обычный 10 2 3 3 4" xfId="951" xr:uid="{00000000-0005-0000-0000-0000BC030000}"/>
    <cellStyle name="Обычный 10 2 3 4" xfId="952" xr:uid="{00000000-0005-0000-0000-0000BD030000}"/>
    <cellStyle name="Обычный 10 2 3 4 2" xfId="953" xr:uid="{00000000-0005-0000-0000-0000BE030000}"/>
    <cellStyle name="Обычный 10 2 3 4 2 2" xfId="954" xr:uid="{00000000-0005-0000-0000-0000BF030000}"/>
    <cellStyle name="Обычный 10 2 3 4 3" xfId="955" xr:uid="{00000000-0005-0000-0000-0000C0030000}"/>
    <cellStyle name="Обычный 10 2 3 4 3 2" xfId="956" xr:uid="{00000000-0005-0000-0000-0000C1030000}"/>
    <cellStyle name="Обычный 10 2 3 4 4" xfId="957" xr:uid="{00000000-0005-0000-0000-0000C2030000}"/>
    <cellStyle name="Обычный 10 2 3 5" xfId="958" xr:uid="{00000000-0005-0000-0000-0000C3030000}"/>
    <cellStyle name="Обычный 10 2 3 5 2" xfId="959" xr:uid="{00000000-0005-0000-0000-0000C4030000}"/>
    <cellStyle name="Обычный 10 2 3 6" xfId="960" xr:uid="{00000000-0005-0000-0000-0000C5030000}"/>
    <cellStyle name="Обычный 10 2 3 6 2" xfId="961" xr:uid="{00000000-0005-0000-0000-0000C6030000}"/>
    <cellStyle name="Обычный 10 2 3 7" xfId="962" xr:uid="{00000000-0005-0000-0000-0000C7030000}"/>
    <cellStyle name="Обычный 10 2 3 7 2" xfId="963" xr:uid="{00000000-0005-0000-0000-0000C8030000}"/>
    <cellStyle name="Обычный 10 2 3 8" xfId="964" xr:uid="{00000000-0005-0000-0000-0000C9030000}"/>
    <cellStyle name="Обычный 10 2 4" xfId="965" xr:uid="{00000000-0005-0000-0000-0000CA030000}"/>
    <cellStyle name="Обычный 10 2 4 2" xfId="966" xr:uid="{00000000-0005-0000-0000-0000CB030000}"/>
    <cellStyle name="Обычный 10 2 4 2 2" xfId="967" xr:uid="{00000000-0005-0000-0000-0000CC030000}"/>
    <cellStyle name="Обычный 10 2 4 2 2 2" xfId="968" xr:uid="{00000000-0005-0000-0000-0000CD030000}"/>
    <cellStyle name="Обычный 10 2 4 2 2 2 2" xfId="969" xr:uid="{00000000-0005-0000-0000-0000CE030000}"/>
    <cellStyle name="Обычный 10 2 4 2 2 3" xfId="970" xr:uid="{00000000-0005-0000-0000-0000CF030000}"/>
    <cellStyle name="Обычный 10 2 4 2 2 3 2" xfId="971" xr:uid="{00000000-0005-0000-0000-0000D0030000}"/>
    <cellStyle name="Обычный 10 2 4 2 2 4" xfId="972" xr:uid="{00000000-0005-0000-0000-0000D1030000}"/>
    <cellStyle name="Обычный 10 2 4 2 3" xfId="973" xr:uid="{00000000-0005-0000-0000-0000D2030000}"/>
    <cellStyle name="Обычный 10 2 4 2 3 2" xfId="974" xr:uid="{00000000-0005-0000-0000-0000D3030000}"/>
    <cellStyle name="Обычный 10 2 4 2 4" xfId="975" xr:uid="{00000000-0005-0000-0000-0000D4030000}"/>
    <cellStyle name="Обычный 10 2 4 2 4 2" xfId="976" xr:uid="{00000000-0005-0000-0000-0000D5030000}"/>
    <cellStyle name="Обычный 10 2 4 2 5" xfId="977" xr:uid="{00000000-0005-0000-0000-0000D6030000}"/>
    <cellStyle name="Обычный 10 2 4 2 5 2" xfId="978" xr:uid="{00000000-0005-0000-0000-0000D7030000}"/>
    <cellStyle name="Обычный 10 2 4 2 6" xfId="979" xr:uid="{00000000-0005-0000-0000-0000D8030000}"/>
    <cellStyle name="Обычный 10 2 4 3" xfId="980" xr:uid="{00000000-0005-0000-0000-0000D9030000}"/>
    <cellStyle name="Обычный 10 2 4 3 2" xfId="981" xr:uid="{00000000-0005-0000-0000-0000DA030000}"/>
    <cellStyle name="Обычный 10 2 4 3 2 2" xfId="982" xr:uid="{00000000-0005-0000-0000-0000DB030000}"/>
    <cellStyle name="Обычный 10 2 4 3 3" xfId="983" xr:uid="{00000000-0005-0000-0000-0000DC030000}"/>
    <cellStyle name="Обычный 10 2 4 3 3 2" xfId="984" xr:uid="{00000000-0005-0000-0000-0000DD030000}"/>
    <cellStyle name="Обычный 10 2 4 3 4" xfId="985" xr:uid="{00000000-0005-0000-0000-0000DE030000}"/>
    <cellStyle name="Обычный 10 2 4 4" xfId="986" xr:uid="{00000000-0005-0000-0000-0000DF030000}"/>
    <cellStyle name="Обычный 10 2 4 4 2" xfId="987" xr:uid="{00000000-0005-0000-0000-0000E0030000}"/>
    <cellStyle name="Обычный 10 2 4 4 2 2" xfId="988" xr:uid="{00000000-0005-0000-0000-0000E1030000}"/>
    <cellStyle name="Обычный 10 2 4 4 3" xfId="989" xr:uid="{00000000-0005-0000-0000-0000E2030000}"/>
    <cellStyle name="Обычный 10 2 4 4 3 2" xfId="990" xr:uid="{00000000-0005-0000-0000-0000E3030000}"/>
    <cellStyle name="Обычный 10 2 4 4 4" xfId="991" xr:uid="{00000000-0005-0000-0000-0000E4030000}"/>
    <cellStyle name="Обычный 10 2 4 5" xfId="992" xr:uid="{00000000-0005-0000-0000-0000E5030000}"/>
    <cellStyle name="Обычный 10 2 4 5 2" xfId="993" xr:uid="{00000000-0005-0000-0000-0000E6030000}"/>
    <cellStyle name="Обычный 10 2 4 6" xfId="994" xr:uid="{00000000-0005-0000-0000-0000E7030000}"/>
    <cellStyle name="Обычный 10 2 4 6 2" xfId="995" xr:uid="{00000000-0005-0000-0000-0000E8030000}"/>
    <cellStyle name="Обычный 10 2 4 7" xfId="996" xr:uid="{00000000-0005-0000-0000-0000E9030000}"/>
    <cellStyle name="Обычный 10 2 4 7 2" xfId="997" xr:uid="{00000000-0005-0000-0000-0000EA030000}"/>
    <cellStyle name="Обычный 10 2 4 8" xfId="998" xr:uid="{00000000-0005-0000-0000-0000EB030000}"/>
    <cellStyle name="Обычный 10 2 5" xfId="999" xr:uid="{00000000-0005-0000-0000-0000EC030000}"/>
    <cellStyle name="Обычный 10 2 5 2" xfId="1000" xr:uid="{00000000-0005-0000-0000-0000ED030000}"/>
    <cellStyle name="Обычный 10 2 5 2 2" xfId="1001" xr:uid="{00000000-0005-0000-0000-0000EE030000}"/>
    <cellStyle name="Обычный 10 2 5 2 2 2" xfId="1002" xr:uid="{00000000-0005-0000-0000-0000EF030000}"/>
    <cellStyle name="Обычный 10 2 5 2 3" xfId="1003" xr:uid="{00000000-0005-0000-0000-0000F0030000}"/>
    <cellStyle name="Обычный 10 2 5 2 3 2" xfId="1004" xr:uid="{00000000-0005-0000-0000-0000F1030000}"/>
    <cellStyle name="Обычный 10 2 5 2 4" xfId="1005" xr:uid="{00000000-0005-0000-0000-0000F2030000}"/>
    <cellStyle name="Обычный 10 2 5 3" xfId="1006" xr:uid="{00000000-0005-0000-0000-0000F3030000}"/>
    <cellStyle name="Обычный 10 2 5 3 2" xfId="1007" xr:uid="{00000000-0005-0000-0000-0000F4030000}"/>
    <cellStyle name="Обычный 10 2 5 3 2 2" xfId="1008" xr:uid="{00000000-0005-0000-0000-0000F5030000}"/>
    <cellStyle name="Обычный 10 2 5 3 3" xfId="1009" xr:uid="{00000000-0005-0000-0000-0000F6030000}"/>
    <cellStyle name="Обычный 10 2 5 3 3 2" xfId="1010" xr:uid="{00000000-0005-0000-0000-0000F7030000}"/>
    <cellStyle name="Обычный 10 2 5 3 4" xfId="1011" xr:uid="{00000000-0005-0000-0000-0000F8030000}"/>
    <cellStyle name="Обычный 10 2 5 4" xfId="1012" xr:uid="{00000000-0005-0000-0000-0000F9030000}"/>
    <cellStyle name="Обычный 10 2 5 4 2" xfId="1013" xr:uid="{00000000-0005-0000-0000-0000FA030000}"/>
    <cellStyle name="Обычный 10 2 5 5" xfId="1014" xr:uid="{00000000-0005-0000-0000-0000FB030000}"/>
    <cellStyle name="Обычный 10 2 5 5 2" xfId="1015" xr:uid="{00000000-0005-0000-0000-0000FC030000}"/>
    <cellStyle name="Обычный 10 2 5 6" xfId="1016" xr:uid="{00000000-0005-0000-0000-0000FD030000}"/>
    <cellStyle name="Обычный 10 2 5 6 2" xfId="1017" xr:uid="{00000000-0005-0000-0000-0000FE030000}"/>
    <cellStyle name="Обычный 10 2 5 7" xfId="1018" xr:uid="{00000000-0005-0000-0000-0000FF030000}"/>
    <cellStyle name="Обычный 10 2 6" xfId="1019" xr:uid="{00000000-0005-0000-0000-000000040000}"/>
    <cellStyle name="Обычный 10 2 6 2" xfId="1020" xr:uid="{00000000-0005-0000-0000-000001040000}"/>
    <cellStyle name="Обычный 10 2 6 2 2" xfId="1021" xr:uid="{00000000-0005-0000-0000-000002040000}"/>
    <cellStyle name="Обычный 10 2 6 2 2 2" xfId="1022" xr:uid="{00000000-0005-0000-0000-000003040000}"/>
    <cellStyle name="Обычный 10 2 6 2 3" xfId="1023" xr:uid="{00000000-0005-0000-0000-000004040000}"/>
    <cellStyle name="Обычный 10 2 6 2 3 2" xfId="1024" xr:uid="{00000000-0005-0000-0000-000005040000}"/>
    <cellStyle name="Обычный 10 2 6 2 4" xfId="1025" xr:uid="{00000000-0005-0000-0000-000006040000}"/>
    <cellStyle name="Обычный 10 2 6 3" xfId="1026" xr:uid="{00000000-0005-0000-0000-000007040000}"/>
    <cellStyle name="Обычный 10 2 6 3 2" xfId="1027" xr:uid="{00000000-0005-0000-0000-000008040000}"/>
    <cellStyle name="Обычный 10 2 6 3 2 2" xfId="1028" xr:uid="{00000000-0005-0000-0000-000009040000}"/>
    <cellStyle name="Обычный 10 2 6 3 3" xfId="1029" xr:uid="{00000000-0005-0000-0000-00000A040000}"/>
    <cellStyle name="Обычный 10 2 6 3 3 2" xfId="1030" xr:uid="{00000000-0005-0000-0000-00000B040000}"/>
    <cellStyle name="Обычный 10 2 6 3 4" xfId="1031" xr:uid="{00000000-0005-0000-0000-00000C040000}"/>
    <cellStyle name="Обычный 10 2 6 4" xfId="1032" xr:uid="{00000000-0005-0000-0000-00000D040000}"/>
    <cellStyle name="Обычный 10 2 6 4 2" xfId="1033" xr:uid="{00000000-0005-0000-0000-00000E040000}"/>
    <cellStyle name="Обычный 10 2 6 5" xfId="1034" xr:uid="{00000000-0005-0000-0000-00000F040000}"/>
    <cellStyle name="Обычный 10 2 6 5 2" xfId="1035" xr:uid="{00000000-0005-0000-0000-000010040000}"/>
    <cellStyle name="Обычный 10 2 6 6" xfId="1036" xr:uid="{00000000-0005-0000-0000-000011040000}"/>
    <cellStyle name="Обычный 10 2 6 6 2" xfId="1037" xr:uid="{00000000-0005-0000-0000-000012040000}"/>
    <cellStyle name="Обычный 10 2 6 7" xfId="1038" xr:uid="{00000000-0005-0000-0000-000013040000}"/>
    <cellStyle name="Обычный 10 2 7" xfId="1039" xr:uid="{00000000-0005-0000-0000-000014040000}"/>
    <cellStyle name="Обычный 10 2 7 2" xfId="1040" xr:uid="{00000000-0005-0000-0000-000015040000}"/>
    <cellStyle name="Обычный 10 2 7 2 2" xfId="1041" xr:uid="{00000000-0005-0000-0000-000016040000}"/>
    <cellStyle name="Обычный 10 2 7 3" xfId="1042" xr:uid="{00000000-0005-0000-0000-000017040000}"/>
    <cellStyle name="Обычный 10 2 7 3 2" xfId="1043" xr:uid="{00000000-0005-0000-0000-000018040000}"/>
    <cellStyle name="Обычный 10 2 7 4" xfId="1044" xr:uid="{00000000-0005-0000-0000-000019040000}"/>
    <cellStyle name="Обычный 10 2 8" xfId="1045" xr:uid="{00000000-0005-0000-0000-00001A040000}"/>
    <cellStyle name="Обычный 10 2 8 2" xfId="1046" xr:uid="{00000000-0005-0000-0000-00001B040000}"/>
    <cellStyle name="Обычный 10 2 8 2 2" xfId="1047" xr:uid="{00000000-0005-0000-0000-00001C040000}"/>
    <cellStyle name="Обычный 10 2 8 3" xfId="1048" xr:uid="{00000000-0005-0000-0000-00001D040000}"/>
    <cellStyle name="Обычный 10 2 8 3 2" xfId="1049" xr:uid="{00000000-0005-0000-0000-00001E040000}"/>
    <cellStyle name="Обычный 10 2 8 4" xfId="1050" xr:uid="{00000000-0005-0000-0000-00001F040000}"/>
    <cellStyle name="Обычный 10 2 9" xfId="1051" xr:uid="{00000000-0005-0000-0000-000020040000}"/>
    <cellStyle name="Обычный 10 2 9 2" xfId="1052" xr:uid="{00000000-0005-0000-0000-000021040000}"/>
    <cellStyle name="Обычный 10 3" xfId="1053" xr:uid="{00000000-0005-0000-0000-000022040000}"/>
    <cellStyle name="Обычный 10 3 10" xfId="1054" xr:uid="{00000000-0005-0000-0000-000023040000}"/>
    <cellStyle name="Обычный 10 3 2" xfId="1055" xr:uid="{00000000-0005-0000-0000-000024040000}"/>
    <cellStyle name="Обычный 10 3 2 2" xfId="1056" xr:uid="{00000000-0005-0000-0000-000025040000}"/>
    <cellStyle name="Обычный 10 3 2 2 2" xfId="1057" xr:uid="{00000000-0005-0000-0000-000026040000}"/>
    <cellStyle name="Обычный 10 3 2 2 2 2" xfId="1058" xr:uid="{00000000-0005-0000-0000-000027040000}"/>
    <cellStyle name="Обычный 10 3 2 2 2 2 2" xfId="1059" xr:uid="{00000000-0005-0000-0000-000028040000}"/>
    <cellStyle name="Обычный 10 3 2 2 2 3" xfId="1060" xr:uid="{00000000-0005-0000-0000-000029040000}"/>
    <cellStyle name="Обычный 10 3 2 2 2 3 2" xfId="1061" xr:uid="{00000000-0005-0000-0000-00002A040000}"/>
    <cellStyle name="Обычный 10 3 2 2 2 4" xfId="1062" xr:uid="{00000000-0005-0000-0000-00002B040000}"/>
    <cellStyle name="Обычный 10 3 2 2 3" xfId="1063" xr:uid="{00000000-0005-0000-0000-00002C040000}"/>
    <cellStyle name="Обычный 10 3 2 2 3 2" xfId="1064" xr:uid="{00000000-0005-0000-0000-00002D040000}"/>
    <cellStyle name="Обычный 10 3 2 2 4" xfId="1065" xr:uid="{00000000-0005-0000-0000-00002E040000}"/>
    <cellStyle name="Обычный 10 3 2 2 4 2" xfId="1066" xr:uid="{00000000-0005-0000-0000-00002F040000}"/>
    <cellStyle name="Обычный 10 3 2 2 5" xfId="1067" xr:uid="{00000000-0005-0000-0000-000030040000}"/>
    <cellStyle name="Обычный 10 3 2 2 5 2" xfId="1068" xr:uid="{00000000-0005-0000-0000-000031040000}"/>
    <cellStyle name="Обычный 10 3 2 2 6" xfId="1069" xr:uid="{00000000-0005-0000-0000-000032040000}"/>
    <cellStyle name="Обычный 10 3 2 3" xfId="1070" xr:uid="{00000000-0005-0000-0000-000033040000}"/>
    <cellStyle name="Обычный 10 3 2 3 2" xfId="1071" xr:uid="{00000000-0005-0000-0000-000034040000}"/>
    <cellStyle name="Обычный 10 3 2 3 2 2" xfId="1072" xr:uid="{00000000-0005-0000-0000-000035040000}"/>
    <cellStyle name="Обычный 10 3 2 3 3" xfId="1073" xr:uid="{00000000-0005-0000-0000-000036040000}"/>
    <cellStyle name="Обычный 10 3 2 3 3 2" xfId="1074" xr:uid="{00000000-0005-0000-0000-000037040000}"/>
    <cellStyle name="Обычный 10 3 2 3 4" xfId="1075" xr:uid="{00000000-0005-0000-0000-000038040000}"/>
    <cellStyle name="Обычный 10 3 2 4" xfId="1076" xr:uid="{00000000-0005-0000-0000-000039040000}"/>
    <cellStyle name="Обычный 10 3 2 4 2" xfId="1077" xr:uid="{00000000-0005-0000-0000-00003A040000}"/>
    <cellStyle name="Обычный 10 3 2 4 2 2" xfId="1078" xr:uid="{00000000-0005-0000-0000-00003B040000}"/>
    <cellStyle name="Обычный 10 3 2 4 3" xfId="1079" xr:uid="{00000000-0005-0000-0000-00003C040000}"/>
    <cellStyle name="Обычный 10 3 2 4 3 2" xfId="1080" xr:uid="{00000000-0005-0000-0000-00003D040000}"/>
    <cellStyle name="Обычный 10 3 2 4 4" xfId="1081" xr:uid="{00000000-0005-0000-0000-00003E040000}"/>
    <cellStyle name="Обычный 10 3 2 5" xfId="1082" xr:uid="{00000000-0005-0000-0000-00003F040000}"/>
    <cellStyle name="Обычный 10 3 2 5 2" xfId="1083" xr:uid="{00000000-0005-0000-0000-000040040000}"/>
    <cellStyle name="Обычный 10 3 2 6" xfId="1084" xr:uid="{00000000-0005-0000-0000-000041040000}"/>
    <cellStyle name="Обычный 10 3 2 6 2" xfId="1085" xr:uid="{00000000-0005-0000-0000-000042040000}"/>
    <cellStyle name="Обычный 10 3 2 7" xfId="1086" xr:uid="{00000000-0005-0000-0000-000043040000}"/>
    <cellStyle name="Обычный 10 3 2 7 2" xfId="1087" xr:uid="{00000000-0005-0000-0000-000044040000}"/>
    <cellStyle name="Обычный 10 3 2 8" xfId="1088" xr:uid="{00000000-0005-0000-0000-000045040000}"/>
    <cellStyle name="Обычный 10 3 3" xfId="1089" xr:uid="{00000000-0005-0000-0000-000046040000}"/>
    <cellStyle name="Обычный 10 3 3 2" xfId="1090" xr:uid="{00000000-0005-0000-0000-000047040000}"/>
    <cellStyle name="Обычный 10 3 3 2 2" xfId="1091" xr:uid="{00000000-0005-0000-0000-000048040000}"/>
    <cellStyle name="Обычный 10 3 3 2 2 2" xfId="1092" xr:uid="{00000000-0005-0000-0000-000049040000}"/>
    <cellStyle name="Обычный 10 3 3 2 2 2 2" xfId="1093" xr:uid="{00000000-0005-0000-0000-00004A040000}"/>
    <cellStyle name="Обычный 10 3 3 2 2 3" xfId="1094" xr:uid="{00000000-0005-0000-0000-00004B040000}"/>
    <cellStyle name="Обычный 10 3 3 2 2 3 2" xfId="1095" xr:uid="{00000000-0005-0000-0000-00004C040000}"/>
    <cellStyle name="Обычный 10 3 3 2 2 4" xfId="1096" xr:uid="{00000000-0005-0000-0000-00004D040000}"/>
    <cellStyle name="Обычный 10 3 3 2 3" xfId="1097" xr:uid="{00000000-0005-0000-0000-00004E040000}"/>
    <cellStyle name="Обычный 10 3 3 2 3 2" xfId="1098" xr:uid="{00000000-0005-0000-0000-00004F040000}"/>
    <cellStyle name="Обычный 10 3 3 2 4" xfId="1099" xr:uid="{00000000-0005-0000-0000-000050040000}"/>
    <cellStyle name="Обычный 10 3 3 2 4 2" xfId="1100" xr:uid="{00000000-0005-0000-0000-000051040000}"/>
    <cellStyle name="Обычный 10 3 3 2 5" xfId="1101" xr:uid="{00000000-0005-0000-0000-000052040000}"/>
    <cellStyle name="Обычный 10 3 3 2 5 2" xfId="1102" xr:uid="{00000000-0005-0000-0000-000053040000}"/>
    <cellStyle name="Обычный 10 3 3 2 6" xfId="1103" xr:uid="{00000000-0005-0000-0000-000054040000}"/>
    <cellStyle name="Обычный 10 3 3 3" xfId="1104" xr:uid="{00000000-0005-0000-0000-000055040000}"/>
    <cellStyle name="Обычный 10 3 3 3 2" xfId="1105" xr:uid="{00000000-0005-0000-0000-000056040000}"/>
    <cellStyle name="Обычный 10 3 3 3 2 2" xfId="1106" xr:uid="{00000000-0005-0000-0000-000057040000}"/>
    <cellStyle name="Обычный 10 3 3 3 3" xfId="1107" xr:uid="{00000000-0005-0000-0000-000058040000}"/>
    <cellStyle name="Обычный 10 3 3 3 3 2" xfId="1108" xr:uid="{00000000-0005-0000-0000-000059040000}"/>
    <cellStyle name="Обычный 10 3 3 3 4" xfId="1109" xr:uid="{00000000-0005-0000-0000-00005A040000}"/>
    <cellStyle name="Обычный 10 3 3 4" xfId="1110" xr:uid="{00000000-0005-0000-0000-00005B040000}"/>
    <cellStyle name="Обычный 10 3 3 4 2" xfId="1111" xr:uid="{00000000-0005-0000-0000-00005C040000}"/>
    <cellStyle name="Обычный 10 3 3 4 2 2" xfId="1112" xr:uid="{00000000-0005-0000-0000-00005D040000}"/>
    <cellStyle name="Обычный 10 3 3 4 3" xfId="1113" xr:uid="{00000000-0005-0000-0000-00005E040000}"/>
    <cellStyle name="Обычный 10 3 3 4 3 2" xfId="1114" xr:uid="{00000000-0005-0000-0000-00005F040000}"/>
    <cellStyle name="Обычный 10 3 3 4 4" xfId="1115" xr:uid="{00000000-0005-0000-0000-000060040000}"/>
    <cellStyle name="Обычный 10 3 3 5" xfId="1116" xr:uid="{00000000-0005-0000-0000-000061040000}"/>
    <cellStyle name="Обычный 10 3 3 5 2" xfId="1117" xr:uid="{00000000-0005-0000-0000-000062040000}"/>
    <cellStyle name="Обычный 10 3 3 6" xfId="1118" xr:uid="{00000000-0005-0000-0000-000063040000}"/>
    <cellStyle name="Обычный 10 3 3 6 2" xfId="1119" xr:uid="{00000000-0005-0000-0000-000064040000}"/>
    <cellStyle name="Обычный 10 3 3 7" xfId="1120" xr:uid="{00000000-0005-0000-0000-000065040000}"/>
    <cellStyle name="Обычный 10 3 3 7 2" xfId="1121" xr:uid="{00000000-0005-0000-0000-000066040000}"/>
    <cellStyle name="Обычный 10 3 3 8" xfId="1122" xr:uid="{00000000-0005-0000-0000-000067040000}"/>
    <cellStyle name="Обычный 10 3 4" xfId="1123" xr:uid="{00000000-0005-0000-0000-000068040000}"/>
    <cellStyle name="Обычный 10 3 4 2" xfId="1124" xr:uid="{00000000-0005-0000-0000-000069040000}"/>
    <cellStyle name="Обычный 10 3 4 2 2" xfId="1125" xr:uid="{00000000-0005-0000-0000-00006A040000}"/>
    <cellStyle name="Обычный 10 3 4 2 2 2" xfId="1126" xr:uid="{00000000-0005-0000-0000-00006B040000}"/>
    <cellStyle name="Обычный 10 3 4 2 3" xfId="1127" xr:uid="{00000000-0005-0000-0000-00006C040000}"/>
    <cellStyle name="Обычный 10 3 4 2 3 2" xfId="1128" xr:uid="{00000000-0005-0000-0000-00006D040000}"/>
    <cellStyle name="Обычный 10 3 4 2 4" xfId="1129" xr:uid="{00000000-0005-0000-0000-00006E040000}"/>
    <cellStyle name="Обычный 10 3 4 3" xfId="1130" xr:uid="{00000000-0005-0000-0000-00006F040000}"/>
    <cellStyle name="Обычный 10 3 4 3 2" xfId="1131" xr:uid="{00000000-0005-0000-0000-000070040000}"/>
    <cellStyle name="Обычный 10 3 4 3 2 2" xfId="1132" xr:uid="{00000000-0005-0000-0000-000071040000}"/>
    <cellStyle name="Обычный 10 3 4 3 3" xfId="1133" xr:uid="{00000000-0005-0000-0000-000072040000}"/>
    <cellStyle name="Обычный 10 3 4 3 3 2" xfId="1134" xr:uid="{00000000-0005-0000-0000-000073040000}"/>
    <cellStyle name="Обычный 10 3 4 3 4" xfId="1135" xr:uid="{00000000-0005-0000-0000-000074040000}"/>
    <cellStyle name="Обычный 10 3 4 4" xfId="1136" xr:uid="{00000000-0005-0000-0000-000075040000}"/>
    <cellStyle name="Обычный 10 3 4 4 2" xfId="1137" xr:uid="{00000000-0005-0000-0000-000076040000}"/>
    <cellStyle name="Обычный 10 3 4 5" xfId="1138" xr:uid="{00000000-0005-0000-0000-000077040000}"/>
    <cellStyle name="Обычный 10 3 4 5 2" xfId="1139" xr:uid="{00000000-0005-0000-0000-000078040000}"/>
    <cellStyle name="Обычный 10 3 4 6" xfId="1140" xr:uid="{00000000-0005-0000-0000-000079040000}"/>
    <cellStyle name="Обычный 10 3 4 6 2" xfId="1141" xr:uid="{00000000-0005-0000-0000-00007A040000}"/>
    <cellStyle name="Обычный 10 3 4 7" xfId="1142" xr:uid="{00000000-0005-0000-0000-00007B040000}"/>
    <cellStyle name="Обычный 10 3 5" xfId="1143" xr:uid="{00000000-0005-0000-0000-00007C040000}"/>
    <cellStyle name="Обычный 10 3 5 2" xfId="1144" xr:uid="{00000000-0005-0000-0000-00007D040000}"/>
    <cellStyle name="Обычный 10 3 5 2 2" xfId="1145" xr:uid="{00000000-0005-0000-0000-00007E040000}"/>
    <cellStyle name="Обычный 10 3 5 3" xfId="1146" xr:uid="{00000000-0005-0000-0000-00007F040000}"/>
    <cellStyle name="Обычный 10 3 5 3 2" xfId="1147" xr:uid="{00000000-0005-0000-0000-000080040000}"/>
    <cellStyle name="Обычный 10 3 5 4" xfId="1148" xr:uid="{00000000-0005-0000-0000-000081040000}"/>
    <cellStyle name="Обычный 10 3 6" xfId="1149" xr:uid="{00000000-0005-0000-0000-000082040000}"/>
    <cellStyle name="Обычный 10 3 6 2" xfId="1150" xr:uid="{00000000-0005-0000-0000-000083040000}"/>
    <cellStyle name="Обычный 10 3 6 2 2" xfId="1151" xr:uid="{00000000-0005-0000-0000-000084040000}"/>
    <cellStyle name="Обычный 10 3 6 3" xfId="1152" xr:uid="{00000000-0005-0000-0000-000085040000}"/>
    <cellStyle name="Обычный 10 3 6 3 2" xfId="1153" xr:uid="{00000000-0005-0000-0000-000086040000}"/>
    <cellStyle name="Обычный 10 3 6 4" xfId="1154" xr:uid="{00000000-0005-0000-0000-000087040000}"/>
    <cellStyle name="Обычный 10 3 7" xfId="1155" xr:uid="{00000000-0005-0000-0000-000088040000}"/>
    <cellStyle name="Обычный 10 3 7 2" xfId="1156" xr:uid="{00000000-0005-0000-0000-000089040000}"/>
    <cellStyle name="Обычный 10 3 8" xfId="1157" xr:uid="{00000000-0005-0000-0000-00008A040000}"/>
    <cellStyle name="Обычный 10 3 8 2" xfId="1158" xr:uid="{00000000-0005-0000-0000-00008B040000}"/>
    <cellStyle name="Обычный 10 3 9" xfId="1159" xr:uid="{00000000-0005-0000-0000-00008C040000}"/>
    <cellStyle name="Обычный 10 3 9 2" xfId="1160" xr:uid="{00000000-0005-0000-0000-00008D040000}"/>
    <cellStyle name="Обычный 10 4" xfId="1161" xr:uid="{00000000-0005-0000-0000-00008E040000}"/>
    <cellStyle name="Обычный 10 4 2" xfId="1162" xr:uid="{00000000-0005-0000-0000-00008F040000}"/>
    <cellStyle name="Обычный 10 4 2 2" xfId="1163" xr:uid="{00000000-0005-0000-0000-000090040000}"/>
    <cellStyle name="Обычный 10 4 2 2 2" xfId="1164" xr:uid="{00000000-0005-0000-0000-000091040000}"/>
    <cellStyle name="Обычный 10 4 2 2 2 2" xfId="1165" xr:uid="{00000000-0005-0000-0000-000092040000}"/>
    <cellStyle name="Обычный 10 4 2 2 3" xfId="1166" xr:uid="{00000000-0005-0000-0000-000093040000}"/>
    <cellStyle name="Обычный 10 4 2 2 3 2" xfId="1167" xr:uid="{00000000-0005-0000-0000-000094040000}"/>
    <cellStyle name="Обычный 10 4 2 2 4" xfId="1168" xr:uid="{00000000-0005-0000-0000-000095040000}"/>
    <cellStyle name="Обычный 10 4 2 3" xfId="1169" xr:uid="{00000000-0005-0000-0000-000096040000}"/>
    <cellStyle name="Обычный 10 4 2 3 2" xfId="1170" xr:uid="{00000000-0005-0000-0000-000097040000}"/>
    <cellStyle name="Обычный 10 4 2 4" xfId="1171" xr:uid="{00000000-0005-0000-0000-000098040000}"/>
    <cellStyle name="Обычный 10 4 2 4 2" xfId="1172" xr:uid="{00000000-0005-0000-0000-000099040000}"/>
    <cellStyle name="Обычный 10 4 2 5" xfId="1173" xr:uid="{00000000-0005-0000-0000-00009A040000}"/>
    <cellStyle name="Обычный 10 4 2 5 2" xfId="1174" xr:uid="{00000000-0005-0000-0000-00009B040000}"/>
    <cellStyle name="Обычный 10 4 2 6" xfId="1175" xr:uid="{00000000-0005-0000-0000-00009C040000}"/>
    <cellStyle name="Обычный 10 4 3" xfId="1176" xr:uid="{00000000-0005-0000-0000-00009D040000}"/>
    <cellStyle name="Обычный 10 4 3 2" xfId="1177" xr:uid="{00000000-0005-0000-0000-00009E040000}"/>
    <cellStyle name="Обычный 10 4 3 2 2" xfId="1178" xr:uid="{00000000-0005-0000-0000-00009F040000}"/>
    <cellStyle name="Обычный 10 4 3 3" xfId="1179" xr:uid="{00000000-0005-0000-0000-0000A0040000}"/>
    <cellStyle name="Обычный 10 4 3 3 2" xfId="1180" xr:uid="{00000000-0005-0000-0000-0000A1040000}"/>
    <cellStyle name="Обычный 10 4 3 4" xfId="1181" xr:uid="{00000000-0005-0000-0000-0000A2040000}"/>
    <cellStyle name="Обычный 10 4 4" xfId="1182" xr:uid="{00000000-0005-0000-0000-0000A3040000}"/>
    <cellStyle name="Обычный 10 4 4 2" xfId="1183" xr:uid="{00000000-0005-0000-0000-0000A4040000}"/>
    <cellStyle name="Обычный 10 4 4 2 2" xfId="1184" xr:uid="{00000000-0005-0000-0000-0000A5040000}"/>
    <cellStyle name="Обычный 10 4 4 3" xfId="1185" xr:uid="{00000000-0005-0000-0000-0000A6040000}"/>
    <cellStyle name="Обычный 10 4 4 3 2" xfId="1186" xr:uid="{00000000-0005-0000-0000-0000A7040000}"/>
    <cellStyle name="Обычный 10 4 4 4" xfId="1187" xr:uid="{00000000-0005-0000-0000-0000A8040000}"/>
    <cellStyle name="Обычный 10 4 5" xfId="1188" xr:uid="{00000000-0005-0000-0000-0000A9040000}"/>
    <cellStyle name="Обычный 10 4 5 2" xfId="1189" xr:uid="{00000000-0005-0000-0000-0000AA040000}"/>
    <cellStyle name="Обычный 10 4 6" xfId="1190" xr:uid="{00000000-0005-0000-0000-0000AB040000}"/>
    <cellStyle name="Обычный 10 4 6 2" xfId="1191" xr:uid="{00000000-0005-0000-0000-0000AC040000}"/>
    <cellStyle name="Обычный 10 4 7" xfId="1192" xr:uid="{00000000-0005-0000-0000-0000AD040000}"/>
    <cellStyle name="Обычный 10 4 7 2" xfId="1193" xr:uid="{00000000-0005-0000-0000-0000AE040000}"/>
    <cellStyle name="Обычный 10 4 8" xfId="1194" xr:uid="{00000000-0005-0000-0000-0000AF040000}"/>
    <cellStyle name="Обычный 10 5" xfId="1195" xr:uid="{00000000-0005-0000-0000-0000B0040000}"/>
    <cellStyle name="Обычный 10 5 2" xfId="1196" xr:uid="{00000000-0005-0000-0000-0000B1040000}"/>
    <cellStyle name="Обычный 10 5 2 2" xfId="1197" xr:uid="{00000000-0005-0000-0000-0000B2040000}"/>
    <cellStyle name="Обычный 10 5 2 2 2" xfId="1198" xr:uid="{00000000-0005-0000-0000-0000B3040000}"/>
    <cellStyle name="Обычный 10 5 2 2 2 2" xfId="1199" xr:uid="{00000000-0005-0000-0000-0000B4040000}"/>
    <cellStyle name="Обычный 10 5 2 2 3" xfId="1200" xr:uid="{00000000-0005-0000-0000-0000B5040000}"/>
    <cellStyle name="Обычный 10 5 2 2 3 2" xfId="1201" xr:uid="{00000000-0005-0000-0000-0000B6040000}"/>
    <cellStyle name="Обычный 10 5 2 2 4" xfId="1202" xr:uid="{00000000-0005-0000-0000-0000B7040000}"/>
    <cellStyle name="Обычный 10 5 2 3" xfId="1203" xr:uid="{00000000-0005-0000-0000-0000B8040000}"/>
    <cellStyle name="Обычный 10 5 2 3 2" xfId="1204" xr:uid="{00000000-0005-0000-0000-0000B9040000}"/>
    <cellStyle name="Обычный 10 5 2 4" xfId="1205" xr:uid="{00000000-0005-0000-0000-0000BA040000}"/>
    <cellStyle name="Обычный 10 5 2 4 2" xfId="1206" xr:uid="{00000000-0005-0000-0000-0000BB040000}"/>
    <cellStyle name="Обычный 10 5 2 5" xfId="1207" xr:uid="{00000000-0005-0000-0000-0000BC040000}"/>
    <cellStyle name="Обычный 10 5 2 5 2" xfId="1208" xr:uid="{00000000-0005-0000-0000-0000BD040000}"/>
    <cellStyle name="Обычный 10 5 2 6" xfId="1209" xr:uid="{00000000-0005-0000-0000-0000BE040000}"/>
    <cellStyle name="Обычный 10 5 3" xfId="1210" xr:uid="{00000000-0005-0000-0000-0000BF040000}"/>
    <cellStyle name="Обычный 10 5 3 2" xfId="1211" xr:uid="{00000000-0005-0000-0000-0000C0040000}"/>
    <cellStyle name="Обычный 10 5 3 2 2" xfId="1212" xr:uid="{00000000-0005-0000-0000-0000C1040000}"/>
    <cellStyle name="Обычный 10 5 3 3" xfId="1213" xr:uid="{00000000-0005-0000-0000-0000C2040000}"/>
    <cellStyle name="Обычный 10 5 3 3 2" xfId="1214" xr:uid="{00000000-0005-0000-0000-0000C3040000}"/>
    <cellStyle name="Обычный 10 5 3 4" xfId="1215" xr:uid="{00000000-0005-0000-0000-0000C4040000}"/>
    <cellStyle name="Обычный 10 5 4" xfId="1216" xr:uid="{00000000-0005-0000-0000-0000C5040000}"/>
    <cellStyle name="Обычный 10 5 4 2" xfId="1217" xr:uid="{00000000-0005-0000-0000-0000C6040000}"/>
    <cellStyle name="Обычный 10 5 4 2 2" xfId="1218" xr:uid="{00000000-0005-0000-0000-0000C7040000}"/>
    <cellStyle name="Обычный 10 5 4 3" xfId="1219" xr:uid="{00000000-0005-0000-0000-0000C8040000}"/>
    <cellStyle name="Обычный 10 5 4 3 2" xfId="1220" xr:uid="{00000000-0005-0000-0000-0000C9040000}"/>
    <cellStyle name="Обычный 10 5 4 4" xfId="1221" xr:uid="{00000000-0005-0000-0000-0000CA040000}"/>
    <cellStyle name="Обычный 10 5 5" xfId="1222" xr:uid="{00000000-0005-0000-0000-0000CB040000}"/>
    <cellStyle name="Обычный 10 5 5 2" xfId="1223" xr:uid="{00000000-0005-0000-0000-0000CC040000}"/>
    <cellStyle name="Обычный 10 5 6" xfId="1224" xr:uid="{00000000-0005-0000-0000-0000CD040000}"/>
    <cellStyle name="Обычный 10 5 6 2" xfId="1225" xr:uid="{00000000-0005-0000-0000-0000CE040000}"/>
    <cellStyle name="Обычный 10 5 7" xfId="1226" xr:uid="{00000000-0005-0000-0000-0000CF040000}"/>
    <cellStyle name="Обычный 10 5 7 2" xfId="1227" xr:uid="{00000000-0005-0000-0000-0000D0040000}"/>
    <cellStyle name="Обычный 10 5 8" xfId="1228" xr:uid="{00000000-0005-0000-0000-0000D1040000}"/>
    <cellStyle name="Обычный 10 6" xfId="1229" xr:uid="{00000000-0005-0000-0000-0000D2040000}"/>
    <cellStyle name="Обычный 10 6 2" xfId="1230" xr:uid="{00000000-0005-0000-0000-0000D3040000}"/>
    <cellStyle name="Обычный 10 6 2 2" xfId="1231" xr:uid="{00000000-0005-0000-0000-0000D4040000}"/>
    <cellStyle name="Обычный 10 6 2 2 2" xfId="1232" xr:uid="{00000000-0005-0000-0000-0000D5040000}"/>
    <cellStyle name="Обычный 10 6 2 3" xfId="1233" xr:uid="{00000000-0005-0000-0000-0000D6040000}"/>
    <cellStyle name="Обычный 10 6 2 3 2" xfId="1234" xr:uid="{00000000-0005-0000-0000-0000D7040000}"/>
    <cellStyle name="Обычный 10 6 2 4" xfId="1235" xr:uid="{00000000-0005-0000-0000-0000D8040000}"/>
    <cellStyle name="Обычный 10 6 3" xfId="1236" xr:uid="{00000000-0005-0000-0000-0000D9040000}"/>
    <cellStyle name="Обычный 10 6 3 2" xfId="1237" xr:uid="{00000000-0005-0000-0000-0000DA040000}"/>
    <cellStyle name="Обычный 10 6 3 2 2" xfId="1238" xr:uid="{00000000-0005-0000-0000-0000DB040000}"/>
    <cellStyle name="Обычный 10 6 3 3" xfId="1239" xr:uid="{00000000-0005-0000-0000-0000DC040000}"/>
    <cellStyle name="Обычный 10 6 3 3 2" xfId="1240" xr:uid="{00000000-0005-0000-0000-0000DD040000}"/>
    <cellStyle name="Обычный 10 6 3 4" xfId="1241" xr:uid="{00000000-0005-0000-0000-0000DE040000}"/>
    <cellStyle name="Обычный 10 6 4" xfId="1242" xr:uid="{00000000-0005-0000-0000-0000DF040000}"/>
    <cellStyle name="Обычный 10 6 4 2" xfId="1243" xr:uid="{00000000-0005-0000-0000-0000E0040000}"/>
    <cellStyle name="Обычный 10 6 5" xfId="1244" xr:uid="{00000000-0005-0000-0000-0000E1040000}"/>
    <cellStyle name="Обычный 10 6 5 2" xfId="1245" xr:uid="{00000000-0005-0000-0000-0000E2040000}"/>
    <cellStyle name="Обычный 10 6 6" xfId="1246" xr:uid="{00000000-0005-0000-0000-0000E3040000}"/>
    <cellStyle name="Обычный 10 6 6 2" xfId="1247" xr:uid="{00000000-0005-0000-0000-0000E4040000}"/>
    <cellStyle name="Обычный 10 6 7" xfId="1248" xr:uid="{00000000-0005-0000-0000-0000E5040000}"/>
    <cellStyle name="Обычный 10 7" xfId="1249" xr:uid="{00000000-0005-0000-0000-0000E6040000}"/>
    <cellStyle name="Обычный 10 7 2" xfId="1250" xr:uid="{00000000-0005-0000-0000-0000E7040000}"/>
    <cellStyle name="Обычный 10 7 2 2" xfId="1251" xr:uid="{00000000-0005-0000-0000-0000E8040000}"/>
    <cellStyle name="Обычный 10 7 2 2 2" xfId="1252" xr:uid="{00000000-0005-0000-0000-0000E9040000}"/>
    <cellStyle name="Обычный 10 7 2 3" xfId="1253" xr:uid="{00000000-0005-0000-0000-0000EA040000}"/>
    <cellStyle name="Обычный 10 7 2 3 2" xfId="1254" xr:uid="{00000000-0005-0000-0000-0000EB040000}"/>
    <cellStyle name="Обычный 10 7 2 4" xfId="1255" xr:uid="{00000000-0005-0000-0000-0000EC040000}"/>
    <cellStyle name="Обычный 10 7 3" xfId="1256" xr:uid="{00000000-0005-0000-0000-0000ED040000}"/>
    <cellStyle name="Обычный 10 7 3 2" xfId="1257" xr:uid="{00000000-0005-0000-0000-0000EE040000}"/>
    <cellStyle name="Обычный 10 7 3 2 2" xfId="1258" xr:uid="{00000000-0005-0000-0000-0000EF040000}"/>
    <cellStyle name="Обычный 10 7 3 3" xfId="1259" xr:uid="{00000000-0005-0000-0000-0000F0040000}"/>
    <cellStyle name="Обычный 10 7 3 3 2" xfId="1260" xr:uid="{00000000-0005-0000-0000-0000F1040000}"/>
    <cellStyle name="Обычный 10 7 3 4" xfId="1261" xr:uid="{00000000-0005-0000-0000-0000F2040000}"/>
    <cellStyle name="Обычный 10 7 4" xfId="1262" xr:uid="{00000000-0005-0000-0000-0000F3040000}"/>
    <cellStyle name="Обычный 10 7 4 2" xfId="1263" xr:uid="{00000000-0005-0000-0000-0000F4040000}"/>
    <cellStyle name="Обычный 10 7 5" xfId="1264" xr:uid="{00000000-0005-0000-0000-0000F5040000}"/>
    <cellStyle name="Обычный 10 7 5 2" xfId="1265" xr:uid="{00000000-0005-0000-0000-0000F6040000}"/>
    <cellStyle name="Обычный 10 7 6" xfId="1266" xr:uid="{00000000-0005-0000-0000-0000F7040000}"/>
    <cellStyle name="Обычный 10 7 6 2" xfId="1267" xr:uid="{00000000-0005-0000-0000-0000F8040000}"/>
    <cellStyle name="Обычный 10 7 7" xfId="1268" xr:uid="{00000000-0005-0000-0000-0000F9040000}"/>
    <cellStyle name="Обычный 10 8" xfId="1269" xr:uid="{00000000-0005-0000-0000-0000FA040000}"/>
    <cellStyle name="Обычный 10 8 2" xfId="1270" xr:uid="{00000000-0005-0000-0000-0000FB040000}"/>
    <cellStyle name="Обычный 10 8 2 2" xfId="1271" xr:uid="{00000000-0005-0000-0000-0000FC040000}"/>
    <cellStyle name="Обычный 10 8 3" xfId="1272" xr:uid="{00000000-0005-0000-0000-0000FD040000}"/>
    <cellStyle name="Обычный 10 8 3 2" xfId="1273" xr:uid="{00000000-0005-0000-0000-0000FE040000}"/>
    <cellStyle name="Обычный 10 8 4" xfId="1274" xr:uid="{00000000-0005-0000-0000-0000FF040000}"/>
    <cellStyle name="Обычный 10 9" xfId="1275" xr:uid="{00000000-0005-0000-0000-000000050000}"/>
    <cellStyle name="Обычный 10 9 2" xfId="1276" xr:uid="{00000000-0005-0000-0000-000001050000}"/>
    <cellStyle name="Обычный 10 9 2 2" xfId="1277" xr:uid="{00000000-0005-0000-0000-000002050000}"/>
    <cellStyle name="Обычный 10 9 3" xfId="1278" xr:uid="{00000000-0005-0000-0000-000003050000}"/>
    <cellStyle name="Обычный 10 9 3 2" xfId="1279" xr:uid="{00000000-0005-0000-0000-000004050000}"/>
    <cellStyle name="Обычный 10 9 4" xfId="1280" xr:uid="{00000000-0005-0000-0000-000005050000}"/>
    <cellStyle name="Обычный 11" xfId="1281" xr:uid="{00000000-0005-0000-0000-000006050000}"/>
    <cellStyle name="Обычный 11 2" xfId="1282" xr:uid="{00000000-0005-0000-0000-000007050000}"/>
    <cellStyle name="Обычный 12" xfId="1283" xr:uid="{00000000-0005-0000-0000-000008050000}"/>
    <cellStyle name="Обычный 12 2" xfId="1284" xr:uid="{00000000-0005-0000-0000-000009050000}"/>
    <cellStyle name="Обычный 13" xfId="1285" xr:uid="{00000000-0005-0000-0000-00000A050000}"/>
    <cellStyle name="Обычный 13 2" xfId="1286" xr:uid="{00000000-0005-0000-0000-00000B050000}"/>
    <cellStyle name="Обычный 13 2 2" xfId="1287" xr:uid="{00000000-0005-0000-0000-00000C050000}"/>
    <cellStyle name="Обычный 13 2 2 2" xfId="1288" xr:uid="{00000000-0005-0000-0000-00000D050000}"/>
    <cellStyle name="Обычный 13 2 2 2 2" xfId="1289" xr:uid="{00000000-0005-0000-0000-00000E050000}"/>
    <cellStyle name="Обычный 13 2 2 2 2 2" xfId="1290" xr:uid="{00000000-0005-0000-0000-00000F050000}"/>
    <cellStyle name="Обычный 13 2 2 3" xfId="1291" xr:uid="{00000000-0005-0000-0000-000010050000}"/>
    <cellStyle name="Обычный 13 2 2 3 2" xfId="1292" xr:uid="{00000000-0005-0000-0000-000011050000}"/>
    <cellStyle name="Обычный 13 2 2 3 2 2" xfId="1293" xr:uid="{00000000-0005-0000-0000-000012050000}"/>
    <cellStyle name="Обычный 13 2 3" xfId="1294" xr:uid="{00000000-0005-0000-0000-000013050000}"/>
    <cellStyle name="Обычный 14" xfId="1295" xr:uid="{00000000-0005-0000-0000-000014050000}"/>
    <cellStyle name="Обычный 14 2" xfId="1296" xr:uid="{00000000-0005-0000-0000-000015050000}"/>
    <cellStyle name="Обычный 14 3" xfId="1297" xr:uid="{00000000-0005-0000-0000-000016050000}"/>
    <cellStyle name="Обычный 14 4" xfId="1298" xr:uid="{00000000-0005-0000-0000-000017050000}"/>
    <cellStyle name="Обычный 14 5" xfId="1299" xr:uid="{00000000-0005-0000-0000-000018050000}"/>
    <cellStyle name="Обычный 15" xfId="1300" xr:uid="{00000000-0005-0000-0000-000019050000}"/>
    <cellStyle name="Обычный 15 2" xfId="1301" xr:uid="{00000000-0005-0000-0000-00001A050000}"/>
    <cellStyle name="Обычный 16" xfId="1302" xr:uid="{00000000-0005-0000-0000-00001B050000}"/>
    <cellStyle name="Обычный 16 2" xfId="1303" xr:uid="{00000000-0005-0000-0000-00001C050000}"/>
    <cellStyle name="Обычный 17" xfId="1304" xr:uid="{00000000-0005-0000-0000-00001D050000}"/>
    <cellStyle name="Обычный 18" xfId="1305" xr:uid="{00000000-0005-0000-0000-00001E050000}"/>
    <cellStyle name="Обычный 19" xfId="1306" xr:uid="{00000000-0005-0000-0000-00001F050000}"/>
    <cellStyle name="Обычный 2" xfId="3" xr:uid="{00000000-0005-0000-0000-000008000000}"/>
    <cellStyle name="Обычный 2 10" xfId="1307" xr:uid="{00000000-0005-0000-0000-000020050000}"/>
    <cellStyle name="Обычный 2 11" xfId="1308" xr:uid="{00000000-0005-0000-0000-000021050000}"/>
    <cellStyle name="Обычный 2 11 2" xfId="1309" xr:uid="{00000000-0005-0000-0000-000022050000}"/>
    <cellStyle name="Обычный 2 11 2 2" xfId="1310" xr:uid="{00000000-0005-0000-0000-000023050000}"/>
    <cellStyle name="Обычный 2 12" xfId="1311" xr:uid="{00000000-0005-0000-0000-000024050000}"/>
    <cellStyle name="Обычный 2 13" xfId="1312" xr:uid="{00000000-0005-0000-0000-000025050000}"/>
    <cellStyle name="Обычный 2 13 2" xfId="1313" xr:uid="{00000000-0005-0000-0000-000026050000}"/>
    <cellStyle name="Обычный 2 13 3" xfId="1314" xr:uid="{00000000-0005-0000-0000-000027050000}"/>
    <cellStyle name="Обычный 2 14" xfId="1315" xr:uid="{00000000-0005-0000-0000-000028050000}"/>
    <cellStyle name="Обычный 2 14 2" xfId="1316" xr:uid="{00000000-0005-0000-0000-000029050000}"/>
    <cellStyle name="Обычный 2 15" xfId="1317" xr:uid="{00000000-0005-0000-0000-00002A050000}"/>
    <cellStyle name="Обычный 2 15 10" xfId="1318" xr:uid="{00000000-0005-0000-0000-00002B050000}"/>
    <cellStyle name="Обычный 2 15 11" xfId="1319" xr:uid="{00000000-0005-0000-0000-00002C050000}"/>
    <cellStyle name="Обычный 2 15 12" xfId="1320" xr:uid="{00000000-0005-0000-0000-00002D050000}"/>
    <cellStyle name="Обычный 2 15 13" xfId="1321" xr:uid="{00000000-0005-0000-0000-00002E050000}"/>
    <cellStyle name="Обычный 2 15 14" xfId="1322" xr:uid="{00000000-0005-0000-0000-00002F050000}"/>
    <cellStyle name="Обычный 2 15 15" xfId="1323" xr:uid="{00000000-0005-0000-0000-000030050000}"/>
    <cellStyle name="Обычный 2 15 16" xfId="1324" xr:uid="{00000000-0005-0000-0000-000031050000}"/>
    <cellStyle name="Обычный 2 15 17" xfId="1325" xr:uid="{00000000-0005-0000-0000-000032050000}"/>
    <cellStyle name="Обычный 2 15 18" xfId="1326" xr:uid="{00000000-0005-0000-0000-000033050000}"/>
    <cellStyle name="Обычный 2 15 19" xfId="1327" xr:uid="{00000000-0005-0000-0000-000034050000}"/>
    <cellStyle name="Обычный 2 15 2" xfId="1328" xr:uid="{00000000-0005-0000-0000-000035050000}"/>
    <cellStyle name="Обычный 2 15 20" xfId="1329" xr:uid="{00000000-0005-0000-0000-000036050000}"/>
    <cellStyle name="Обычный 2 15 21" xfId="1330" xr:uid="{00000000-0005-0000-0000-000037050000}"/>
    <cellStyle name="Обычный 2 15 22" xfId="1331" xr:uid="{00000000-0005-0000-0000-000038050000}"/>
    <cellStyle name="Обычный 2 15 3" xfId="1332" xr:uid="{00000000-0005-0000-0000-000039050000}"/>
    <cellStyle name="Обычный 2 15 4" xfId="1333" xr:uid="{00000000-0005-0000-0000-00003A050000}"/>
    <cellStyle name="Обычный 2 15 5" xfId="1334" xr:uid="{00000000-0005-0000-0000-00003B050000}"/>
    <cellStyle name="Обычный 2 15 6" xfId="1335" xr:uid="{00000000-0005-0000-0000-00003C050000}"/>
    <cellStyle name="Обычный 2 15 7" xfId="1336" xr:uid="{00000000-0005-0000-0000-00003D050000}"/>
    <cellStyle name="Обычный 2 15 8" xfId="1337" xr:uid="{00000000-0005-0000-0000-00003E050000}"/>
    <cellStyle name="Обычный 2 15 9" xfId="1338" xr:uid="{00000000-0005-0000-0000-00003F050000}"/>
    <cellStyle name="Обычный 2 16" xfId="1339" xr:uid="{00000000-0005-0000-0000-000040050000}"/>
    <cellStyle name="Обычный 2 17" xfId="1340" xr:uid="{00000000-0005-0000-0000-000041050000}"/>
    <cellStyle name="Обычный 2 18" xfId="1341" xr:uid="{00000000-0005-0000-0000-000042050000}"/>
    <cellStyle name="Обычный 2 19" xfId="1342" xr:uid="{00000000-0005-0000-0000-000043050000}"/>
    <cellStyle name="Обычный 2 2" xfId="1343" xr:uid="{00000000-0005-0000-0000-000044050000}"/>
    <cellStyle name="Обычный 2 2 10" xfId="1344" xr:uid="{00000000-0005-0000-0000-000045050000}"/>
    <cellStyle name="Обычный 2 2 10 2" xfId="1345" xr:uid="{00000000-0005-0000-0000-000046050000}"/>
    <cellStyle name="Обычный 2 2 11" xfId="1346" xr:uid="{00000000-0005-0000-0000-000047050000}"/>
    <cellStyle name="Обычный 2 2 12" xfId="1347" xr:uid="{00000000-0005-0000-0000-000048050000}"/>
    <cellStyle name="Обычный 2 2 13" xfId="1348" xr:uid="{00000000-0005-0000-0000-000049050000}"/>
    <cellStyle name="Обычный 2 2 14" xfId="1349" xr:uid="{00000000-0005-0000-0000-00004A050000}"/>
    <cellStyle name="Обычный 2 2 15" xfId="1350" xr:uid="{00000000-0005-0000-0000-00004B050000}"/>
    <cellStyle name="Обычный 2 2 16" xfId="1351" xr:uid="{00000000-0005-0000-0000-00004C050000}"/>
    <cellStyle name="Обычный 2 2 17" xfId="1352" xr:uid="{00000000-0005-0000-0000-00004D050000}"/>
    <cellStyle name="Обычный 2 2 18" xfId="1353" xr:uid="{00000000-0005-0000-0000-00004E050000}"/>
    <cellStyle name="Обычный 2 2 19" xfId="1354" xr:uid="{00000000-0005-0000-0000-00004F050000}"/>
    <cellStyle name="Обычный 2 2 2" xfId="1355" xr:uid="{00000000-0005-0000-0000-000050050000}"/>
    <cellStyle name="Обычный 2 2 2 10" xfId="1356" xr:uid="{00000000-0005-0000-0000-000051050000}"/>
    <cellStyle name="Обычный 2 2 2 10 2" xfId="1357" xr:uid="{00000000-0005-0000-0000-000052050000}"/>
    <cellStyle name="Обычный 2 2 2 10 2 2" xfId="1358" xr:uid="{00000000-0005-0000-0000-000053050000}"/>
    <cellStyle name="Обычный 2 2 2 10 2 2 2" xfId="1359" xr:uid="{00000000-0005-0000-0000-000054050000}"/>
    <cellStyle name="Обычный 2 2 2 10 2 2 2 2" xfId="1360" xr:uid="{00000000-0005-0000-0000-000055050000}"/>
    <cellStyle name="Обычный 2 2 2 10 2 2 3" xfId="1361" xr:uid="{00000000-0005-0000-0000-000056050000}"/>
    <cellStyle name="Обычный 2 2 2 10 2 2 3 2" xfId="1362" xr:uid="{00000000-0005-0000-0000-000057050000}"/>
    <cellStyle name="Обычный 2 2 2 10 2 2 4" xfId="1363" xr:uid="{00000000-0005-0000-0000-000058050000}"/>
    <cellStyle name="Обычный 2 2 2 10 2 3" xfId="1364" xr:uid="{00000000-0005-0000-0000-000059050000}"/>
    <cellStyle name="Обычный 2 2 2 10 2 3 2" xfId="1365" xr:uid="{00000000-0005-0000-0000-00005A050000}"/>
    <cellStyle name="Обычный 2 2 2 10 2 4" xfId="1366" xr:uid="{00000000-0005-0000-0000-00005B050000}"/>
    <cellStyle name="Обычный 2 2 2 10 2 4 2" xfId="1367" xr:uid="{00000000-0005-0000-0000-00005C050000}"/>
    <cellStyle name="Обычный 2 2 2 10 2 5" xfId="1368" xr:uid="{00000000-0005-0000-0000-00005D050000}"/>
    <cellStyle name="Обычный 2 2 2 10 2 5 2" xfId="1369" xr:uid="{00000000-0005-0000-0000-00005E050000}"/>
    <cellStyle name="Обычный 2 2 2 10 2 6" xfId="1370" xr:uid="{00000000-0005-0000-0000-00005F050000}"/>
    <cellStyle name="Обычный 2 2 2 10 3" xfId="1371" xr:uid="{00000000-0005-0000-0000-000060050000}"/>
    <cellStyle name="Обычный 2 2 2 10 3 2" xfId="1372" xr:uid="{00000000-0005-0000-0000-000061050000}"/>
    <cellStyle name="Обычный 2 2 2 10 3 2 2" xfId="1373" xr:uid="{00000000-0005-0000-0000-000062050000}"/>
    <cellStyle name="Обычный 2 2 2 10 3 3" xfId="1374" xr:uid="{00000000-0005-0000-0000-000063050000}"/>
    <cellStyle name="Обычный 2 2 2 10 3 3 2" xfId="1375" xr:uid="{00000000-0005-0000-0000-000064050000}"/>
    <cellStyle name="Обычный 2 2 2 10 3 4" xfId="1376" xr:uid="{00000000-0005-0000-0000-000065050000}"/>
    <cellStyle name="Обычный 2 2 2 10 4" xfId="1377" xr:uid="{00000000-0005-0000-0000-000066050000}"/>
    <cellStyle name="Обычный 2 2 2 10 4 2" xfId="1378" xr:uid="{00000000-0005-0000-0000-000067050000}"/>
    <cellStyle name="Обычный 2 2 2 10 4 2 2" xfId="1379" xr:uid="{00000000-0005-0000-0000-000068050000}"/>
    <cellStyle name="Обычный 2 2 2 10 4 3" xfId="1380" xr:uid="{00000000-0005-0000-0000-000069050000}"/>
    <cellStyle name="Обычный 2 2 2 10 4 3 2" xfId="1381" xr:uid="{00000000-0005-0000-0000-00006A050000}"/>
    <cellStyle name="Обычный 2 2 2 10 4 4" xfId="1382" xr:uid="{00000000-0005-0000-0000-00006B050000}"/>
    <cellStyle name="Обычный 2 2 2 10 5" xfId="1383" xr:uid="{00000000-0005-0000-0000-00006C050000}"/>
    <cellStyle name="Обычный 2 2 2 10 5 2" xfId="1384" xr:uid="{00000000-0005-0000-0000-00006D050000}"/>
    <cellStyle name="Обычный 2 2 2 10 6" xfId="1385" xr:uid="{00000000-0005-0000-0000-00006E050000}"/>
    <cellStyle name="Обычный 2 2 2 10 6 2" xfId="1386" xr:uid="{00000000-0005-0000-0000-00006F050000}"/>
    <cellStyle name="Обычный 2 2 2 10 7" xfId="1387" xr:uid="{00000000-0005-0000-0000-000070050000}"/>
    <cellStyle name="Обычный 2 2 2 10 7 2" xfId="1388" xr:uid="{00000000-0005-0000-0000-000071050000}"/>
    <cellStyle name="Обычный 2 2 2 10 8" xfId="1389" xr:uid="{00000000-0005-0000-0000-000072050000}"/>
    <cellStyle name="Обычный 2 2 2 11" xfId="1390" xr:uid="{00000000-0005-0000-0000-000073050000}"/>
    <cellStyle name="Обычный 2 2 2 11 2" xfId="1391" xr:uid="{00000000-0005-0000-0000-000074050000}"/>
    <cellStyle name="Обычный 2 2 2 11 2 2" xfId="1392" xr:uid="{00000000-0005-0000-0000-000075050000}"/>
    <cellStyle name="Обычный 2 2 2 11 2 2 2" xfId="1393" xr:uid="{00000000-0005-0000-0000-000076050000}"/>
    <cellStyle name="Обычный 2 2 2 11 2 3" xfId="1394" xr:uid="{00000000-0005-0000-0000-000077050000}"/>
    <cellStyle name="Обычный 2 2 2 11 2 3 2" xfId="1395" xr:uid="{00000000-0005-0000-0000-000078050000}"/>
    <cellStyle name="Обычный 2 2 2 11 2 4" xfId="1396" xr:uid="{00000000-0005-0000-0000-000079050000}"/>
    <cellStyle name="Обычный 2 2 2 11 3" xfId="1397" xr:uid="{00000000-0005-0000-0000-00007A050000}"/>
    <cellStyle name="Обычный 2 2 2 11 3 2" xfId="1398" xr:uid="{00000000-0005-0000-0000-00007B050000}"/>
    <cellStyle name="Обычный 2 2 2 11 3 2 2" xfId="1399" xr:uid="{00000000-0005-0000-0000-00007C050000}"/>
    <cellStyle name="Обычный 2 2 2 11 3 3" xfId="1400" xr:uid="{00000000-0005-0000-0000-00007D050000}"/>
    <cellStyle name="Обычный 2 2 2 11 3 3 2" xfId="1401" xr:uid="{00000000-0005-0000-0000-00007E050000}"/>
    <cellStyle name="Обычный 2 2 2 11 3 4" xfId="1402" xr:uid="{00000000-0005-0000-0000-00007F050000}"/>
    <cellStyle name="Обычный 2 2 2 11 4" xfId="1403" xr:uid="{00000000-0005-0000-0000-000080050000}"/>
    <cellStyle name="Обычный 2 2 2 11 4 2" xfId="1404" xr:uid="{00000000-0005-0000-0000-000081050000}"/>
    <cellStyle name="Обычный 2 2 2 11 5" xfId="1405" xr:uid="{00000000-0005-0000-0000-000082050000}"/>
    <cellStyle name="Обычный 2 2 2 11 5 2" xfId="1406" xr:uid="{00000000-0005-0000-0000-000083050000}"/>
    <cellStyle name="Обычный 2 2 2 11 6" xfId="1407" xr:uid="{00000000-0005-0000-0000-000084050000}"/>
    <cellStyle name="Обычный 2 2 2 11 6 2" xfId="1408" xr:uid="{00000000-0005-0000-0000-000085050000}"/>
    <cellStyle name="Обычный 2 2 2 11 7" xfId="1409" xr:uid="{00000000-0005-0000-0000-000086050000}"/>
    <cellStyle name="Обычный 2 2 2 12" xfId="1410" xr:uid="{00000000-0005-0000-0000-000087050000}"/>
    <cellStyle name="Обычный 2 2 2 12 2" xfId="1411" xr:uid="{00000000-0005-0000-0000-000088050000}"/>
    <cellStyle name="Обычный 2 2 2 12 2 2" xfId="1412" xr:uid="{00000000-0005-0000-0000-000089050000}"/>
    <cellStyle name="Обычный 2 2 2 12 2 2 2" xfId="1413" xr:uid="{00000000-0005-0000-0000-00008A050000}"/>
    <cellStyle name="Обычный 2 2 2 12 2 3" xfId="1414" xr:uid="{00000000-0005-0000-0000-00008B050000}"/>
    <cellStyle name="Обычный 2 2 2 12 2 3 2" xfId="1415" xr:uid="{00000000-0005-0000-0000-00008C050000}"/>
    <cellStyle name="Обычный 2 2 2 12 2 4" xfId="1416" xr:uid="{00000000-0005-0000-0000-00008D050000}"/>
    <cellStyle name="Обычный 2 2 2 12 3" xfId="1417" xr:uid="{00000000-0005-0000-0000-00008E050000}"/>
    <cellStyle name="Обычный 2 2 2 12 3 2" xfId="1418" xr:uid="{00000000-0005-0000-0000-00008F050000}"/>
    <cellStyle name="Обычный 2 2 2 12 3 2 2" xfId="1419" xr:uid="{00000000-0005-0000-0000-000090050000}"/>
    <cellStyle name="Обычный 2 2 2 12 3 3" xfId="1420" xr:uid="{00000000-0005-0000-0000-000091050000}"/>
    <cellStyle name="Обычный 2 2 2 12 3 3 2" xfId="1421" xr:uid="{00000000-0005-0000-0000-000092050000}"/>
    <cellStyle name="Обычный 2 2 2 12 3 4" xfId="1422" xr:uid="{00000000-0005-0000-0000-000093050000}"/>
    <cellStyle name="Обычный 2 2 2 12 4" xfId="1423" xr:uid="{00000000-0005-0000-0000-000094050000}"/>
    <cellStyle name="Обычный 2 2 2 12 4 2" xfId="1424" xr:uid="{00000000-0005-0000-0000-000095050000}"/>
    <cellStyle name="Обычный 2 2 2 12 5" xfId="1425" xr:uid="{00000000-0005-0000-0000-000096050000}"/>
    <cellStyle name="Обычный 2 2 2 12 5 2" xfId="1426" xr:uid="{00000000-0005-0000-0000-000097050000}"/>
    <cellStyle name="Обычный 2 2 2 12 6" xfId="1427" xr:uid="{00000000-0005-0000-0000-000098050000}"/>
    <cellStyle name="Обычный 2 2 2 12 6 2" xfId="1428" xr:uid="{00000000-0005-0000-0000-000099050000}"/>
    <cellStyle name="Обычный 2 2 2 12 7" xfId="1429" xr:uid="{00000000-0005-0000-0000-00009A050000}"/>
    <cellStyle name="Обычный 2 2 2 13" xfId="1430" xr:uid="{00000000-0005-0000-0000-00009B050000}"/>
    <cellStyle name="Обычный 2 2 2 13 2" xfId="1431" xr:uid="{00000000-0005-0000-0000-00009C050000}"/>
    <cellStyle name="Обычный 2 2 2 13 2 2" xfId="1432" xr:uid="{00000000-0005-0000-0000-00009D050000}"/>
    <cellStyle name="Обычный 2 2 2 13 3" xfId="1433" xr:uid="{00000000-0005-0000-0000-00009E050000}"/>
    <cellStyle name="Обычный 2 2 2 13 3 2" xfId="1434" xr:uid="{00000000-0005-0000-0000-00009F050000}"/>
    <cellStyle name="Обычный 2 2 2 13 4" xfId="1435" xr:uid="{00000000-0005-0000-0000-0000A0050000}"/>
    <cellStyle name="Обычный 2 2 2 14" xfId="1436" xr:uid="{00000000-0005-0000-0000-0000A1050000}"/>
    <cellStyle name="Обычный 2 2 2 14 2" xfId="1437" xr:uid="{00000000-0005-0000-0000-0000A2050000}"/>
    <cellStyle name="Обычный 2 2 2 14 2 2" xfId="1438" xr:uid="{00000000-0005-0000-0000-0000A3050000}"/>
    <cellStyle name="Обычный 2 2 2 14 3" xfId="1439" xr:uid="{00000000-0005-0000-0000-0000A4050000}"/>
    <cellStyle name="Обычный 2 2 2 14 3 2" xfId="1440" xr:uid="{00000000-0005-0000-0000-0000A5050000}"/>
    <cellStyle name="Обычный 2 2 2 14 4" xfId="1441" xr:uid="{00000000-0005-0000-0000-0000A6050000}"/>
    <cellStyle name="Обычный 2 2 2 15" xfId="1442" xr:uid="{00000000-0005-0000-0000-0000A7050000}"/>
    <cellStyle name="Обычный 2 2 2 15 2" xfId="1443" xr:uid="{00000000-0005-0000-0000-0000A8050000}"/>
    <cellStyle name="Обычный 2 2 2 16" xfId="1444" xr:uid="{00000000-0005-0000-0000-0000A9050000}"/>
    <cellStyle name="Обычный 2 2 2 16 2" xfId="1445" xr:uid="{00000000-0005-0000-0000-0000AA050000}"/>
    <cellStyle name="Обычный 2 2 2 17" xfId="1446" xr:uid="{00000000-0005-0000-0000-0000AB050000}"/>
    <cellStyle name="Обычный 2 2 2 17 2" xfId="1447" xr:uid="{00000000-0005-0000-0000-0000AC050000}"/>
    <cellStyle name="Обычный 2 2 2 18" xfId="1448" xr:uid="{00000000-0005-0000-0000-0000AD050000}"/>
    <cellStyle name="Обычный 2 2 2 19" xfId="1449" xr:uid="{00000000-0005-0000-0000-0000AE050000}"/>
    <cellStyle name="Обычный 2 2 2 2" xfId="1450" xr:uid="{00000000-0005-0000-0000-0000AF050000}"/>
    <cellStyle name="Обычный 2 2 2 2 10" xfId="1451" xr:uid="{00000000-0005-0000-0000-0000B0050000}"/>
    <cellStyle name="Обычный 2 2 2 2 10 10" xfId="1452" xr:uid="{00000000-0005-0000-0000-0000B1050000}"/>
    <cellStyle name="Обычный 2 2 2 2 10 2" xfId="1453" xr:uid="{00000000-0005-0000-0000-0000B2050000}"/>
    <cellStyle name="Обычный 2 2 2 2 10 2 2" xfId="1454" xr:uid="{00000000-0005-0000-0000-0000B3050000}"/>
    <cellStyle name="Обычный 2 2 2 2 10 2 2 2" xfId="1455" xr:uid="{00000000-0005-0000-0000-0000B4050000}"/>
    <cellStyle name="Обычный 2 2 2 2 10 2 2 2 2" xfId="1456" xr:uid="{00000000-0005-0000-0000-0000B5050000}"/>
    <cellStyle name="Обычный 2 2 2 2 10 2 2 2 2 2" xfId="1457" xr:uid="{00000000-0005-0000-0000-0000B6050000}"/>
    <cellStyle name="Обычный 2 2 2 2 10 2 2 2 3" xfId="1458" xr:uid="{00000000-0005-0000-0000-0000B7050000}"/>
    <cellStyle name="Обычный 2 2 2 2 10 2 2 2 3 2" xfId="1459" xr:uid="{00000000-0005-0000-0000-0000B8050000}"/>
    <cellStyle name="Обычный 2 2 2 2 10 2 2 2 4" xfId="1460" xr:uid="{00000000-0005-0000-0000-0000B9050000}"/>
    <cellStyle name="Обычный 2 2 2 2 10 2 2 3" xfId="1461" xr:uid="{00000000-0005-0000-0000-0000BA050000}"/>
    <cellStyle name="Обычный 2 2 2 2 10 2 2 3 2" xfId="1462" xr:uid="{00000000-0005-0000-0000-0000BB050000}"/>
    <cellStyle name="Обычный 2 2 2 2 10 2 2 4" xfId="1463" xr:uid="{00000000-0005-0000-0000-0000BC050000}"/>
    <cellStyle name="Обычный 2 2 2 2 10 2 2 4 2" xfId="1464" xr:uid="{00000000-0005-0000-0000-0000BD050000}"/>
    <cellStyle name="Обычный 2 2 2 2 10 2 2 5" xfId="1465" xr:uid="{00000000-0005-0000-0000-0000BE050000}"/>
    <cellStyle name="Обычный 2 2 2 2 10 2 2 5 2" xfId="1466" xr:uid="{00000000-0005-0000-0000-0000BF050000}"/>
    <cellStyle name="Обычный 2 2 2 2 10 2 2 6" xfId="1467" xr:uid="{00000000-0005-0000-0000-0000C0050000}"/>
    <cellStyle name="Обычный 2 2 2 2 10 2 3" xfId="1468" xr:uid="{00000000-0005-0000-0000-0000C1050000}"/>
    <cellStyle name="Обычный 2 2 2 2 10 2 3 2" xfId="1469" xr:uid="{00000000-0005-0000-0000-0000C2050000}"/>
    <cellStyle name="Обычный 2 2 2 2 10 2 3 2 2" xfId="1470" xr:uid="{00000000-0005-0000-0000-0000C3050000}"/>
    <cellStyle name="Обычный 2 2 2 2 10 2 3 3" xfId="1471" xr:uid="{00000000-0005-0000-0000-0000C4050000}"/>
    <cellStyle name="Обычный 2 2 2 2 10 2 3 3 2" xfId="1472" xr:uid="{00000000-0005-0000-0000-0000C5050000}"/>
    <cellStyle name="Обычный 2 2 2 2 10 2 3 4" xfId="1473" xr:uid="{00000000-0005-0000-0000-0000C6050000}"/>
    <cellStyle name="Обычный 2 2 2 2 10 2 4" xfId="1474" xr:uid="{00000000-0005-0000-0000-0000C7050000}"/>
    <cellStyle name="Обычный 2 2 2 2 10 2 4 2" xfId="1475" xr:uid="{00000000-0005-0000-0000-0000C8050000}"/>
    <cellStyle name="Обычный 2 2 2 2 10 2 4 2 2" xfId="1476" xr:uid="{00000000-0005-0000-0000-0000C9050000}"/>
    <cellStyle name="Обычный 2 2 2 2 10 2 4 3" xfId="1477" xr:uid="{00000000-0005-0000-0000-0000CA050000}"/>
    <cellStyle name="Обычный 2 2 2 2 10 2 4 3 2" xfId="1478" xr:uid="{00000000-0005-0000-0000-0000CB050000}"/>
    <cellStyle name="Обычный 2 2 2 2 10 2 4 4" xfId="1479" xr:uid="{00000000-0005-0000-0000-0000CC050000}"/>
    <cellStyle name="Обычный 2 2 2 2 10 2 5" xfId="1480" xr:uid="{00000000-0005-0000-0000-0000CD050000}"/>
    <cellStyle name="Обычный 2 2 2 2 10 2 5 2" xfId="1481" xr:uid="{00000000-0005-0000-0000-0000CE050000}"/>
    <cellStyle name="Обычный 2 2 2 2 10 2 6" xfId="1482" xr:uid="{00000000-0005-0000-0000-0000CF050000}"/>
    <cellStyle name="Обычный 2 2 2 2 10 2 6 2" xfId="1483" xr:uid="{00000000-0005-0000-0000-0000D0050000}"/>
    <cellStyle name="Обычный 2 2 2 2 10 2 7" xfId="1484" xr:uid="{00000000-0005-0000-0000-0000D1050000}"/>
    <cellStyle name="Обычный 2 2 2 2 10 2 7 2" xfId="1485" xr:uid="{00000000-0005-0000-0000-0000D2050000}"/>
    <cellStyle name="Обычный 2 2 2 2 10 2 8" xfId="1486" xr:uid="{00000000-0005-0000-0000-0000D3050000}"/>
    <cellStyle name="Обычный 2 2 2 2 10 3" xfId="1487" xr:uid="{00000000-0005-0000-0000-0000D4050000}"/>
    <cellStyle name="Обычный 2 2 2 2 10 3 2" xfId="1488" xr:uid="{00000000-0005-0000-0000-0000D5050000}"/>
    <cellStyle name="Обычный 2 2 2 2 10 3 2 2" xfId="1489" xr:uid="{00000000-0005-0000-0000-0000D6050000}"/>
    <cellStyle name="Обычный 2 2 2 2 10 3 2 2 2" xfId="1490" xr:uid="{00000000-0005-0000-0000-0000D7050000}"/>
    <cellStyle name="Обычный 2 2 2 2 10 3 2 2 2 2" xfId="1491" xr:uid="{00000000-0005-0000-0000-0000D8050000}"/>
    <cellStyle name="Обычный 2 2 2 2 10 3 2 2 3" xfId="1492" xr:uid="{00000000-0005-0000-0000-0000D9050000}"/>
    <cellStyle name="Обычный 2 2 2 2 10 3 2 2 3 2" xfId="1493" xr:uid="{00000000-0005-0000-0000-0000DA050000}"/>
    <cellStyle name="Обычный 2 2 2 2 10 3 2 2 4" xfId="1494" xr:uid="{00000000-0005-0000-0000-0000DB050000}"/>
    <cellStyle name="Обычный 2 2 2 2 10 3 2 3" xfId="1495" xr:uid="{00000000-0005-0000-0000-0000DC050000}"/>
    <cellStyle name="Обычный 2 2 2 2 10 3 2 3 2" xfId="1496" xr:uid="{00000000-0005-0000-0000-0000DD050000}"/>
    <cellStyle name="Обычный 2 2 2 2 10 3 2 4" xfId="1497" xr:uid="{00000000-0005-0000-0000-0000DE050000}"/>
    <cellStyle name="Обычный 2 2 2 2 10 3 2 4 2" xfId="1498" xr:uid="{00000000-0005-0000-0000-0000DF050000}"/>
    <cellStyle name="Обычный 2 2 2 2 10 3 2 5" xfId="1499" xr:uid="{00000000-0005-0000-0000-0000E0050000}"/>
    <cellStyle name="Обычный 2 2 2 2 10 3 2 5 2" xfId="1500" xr:uid="{00000000-0005-0000-0000-0000E1050000}"/>
    <cellStyle name="Обычный 2 2 2 2 10 3 2 6" xfId="1501" xr:uid="{00000000-0005-0000-0000-0000E2050000}"/>
    <cellStyle name="Обычный 2 2 2 2 10 3 3" xfId="1502" xr:uid="{00000000-0005-0000-0000-0000E3050000}"/>
    <cellStyle name="Обычный 2 2 2 2 10 3 3 2" xfId="1503" xr:uid="{00000000-0005-0000-0000-0000E4050000}"/>
    <cellStyle name="Обычный 2 2 2 2 10 3 3 2 2" xfId="1504" xr:uid="{00000000-0005-0000-0000-0000E5050000}"/>
    <cellStyle name="Обычный 2 2 2 2 10 3 3 3" xfId="1505" xr:uid="{00000000-0005-0000-0000-0000E6050000}"/>
    <cellStyle name="Обычный 2 2 2 2 10 3 3 3 2" xfId="1506" xr:uid="{00000000-0005-0000-0000-0000E7050000}"/>
    <cellStyle name="Обычный 2 2 2 2 10 3 3 4" xfId="1507" xr:uid="{00000000-0005-0000-0000-0000E8050000}"/>
    <cellStyle name="Обычный 2 2 2 2 10 3 4" xfId="1508" xr:uid="{00000000-0005-0000-0000-0000E9050000}"/>
    <cellStyle name="Обычный 2 2 2 2 10 3 4 2" xfId="1509" xr:uid="{00000000-0005-0000-0000-0000EA050000}"/>
    <cellStyle name="Обычный 2 2 2 2 10 3 4 2 2" xfId="1510" xr:uid="{00000000-0005-0000-0000-0000EB050000}"/>
    <cellStyle name="Обычный 2 2 2 2 10 3 4 3" xfId="1511" xr:uid="{00000000-0005-0000-0000-0000EC050000}"/>
    <cellStyle name="Обычный 2 2 2 2 10 3 4 3 2" xfId="1512" xr:uid="{00000000-0005-0000-0000-0000ED050000}"/>
    <cellStyle name="Обычный 2 2 2 2 10 3 4 4" xfId="1513" xr:uid="{00000000-0005-0000-0000-0000EE050000}"/>
    <cellStyle name="Обычный 2 2 2 2 10 3 5" xfId="1514" xr:uid="{00000000-0005-0000-0000-0000EF050000}"/>
    <cellStyle name="Обычный 2 2 2 2 10 3 5 2" xfId="1515" xr:uid="{00000000-0005-0000-0000-0000F0050000}"/>
    <cellStyle name="Обычный 2 2 2 2 10 3 6" xfId="1516" xr:uid="{00000000-0005-0000-0000-0000F1050000}"/>
    <cellStyle name="Обычный 2 2 2 2 10 3 6 2" xfId="1517" xr:uid="{00000000-0005-0000-0000-0000F2050000}"/>
    <cellStyle name="Обычный 2 2 2 2 10 3 7" xfId="1518" xr:uid="{00000000-0005-0000-0000-0000F3050000}"/>
    <cellStyle name="Обычный 2 2 2 2 10 3 7 2" xfId="1519" xr:uid="{00000000-0005-0000-0000-0000F4050000}"/>
    <cellStyle name="Обычный 2 2 2 2 10 3 8" xfId="1520" xr:uid="{00000000-0005-0000-0000-0000F5050000}"/>
    <cellStyle name="Обычный 2 2 2 2 10 4" xfId="1521" xr:uid="{00000000-0005-0000-0000-0000F6050000}"/>
    <cellStyle name="Обычный 2 2 2 2 10 4 2" xfId="1522" xr:uid="{00000000-0005-0000-0000-0000F7050000}"/>
    <cellStyle name="Обычный 2 2 2 2 10 4 2 2" xfId="1523" xr:uid="{00000000-0005-0000-0000-0000F8050000}"/>
    <cellStyle name="Обычный 2 2 2 2 10 4 2 2 2" xfId="1524" xr:uid="{00000000-0005-0000-0000-0000F9050000}"/>
    <cellStyle name="Обычный 2 2 2 2 10 4 2 3" xfId="1525" xr:uid="{00000000-0005-0000-0000-0000FA050000}"/>
    <cellStyle name="Обычный 2 2 2 2 10 4 2 3 2" xfId="1526" xr:uid="{00000000-0005-0000-0000-0000FB050000}"/>
    <cellStyle name="Обычный 2 2 2 2 10 4 2 4" xfId="1527" xr:uid="{00000000-0005-0000-0000-0000FC050000}"/>
    <cellStyle name="Обычный 2 2 2 2 10 4 3" xfId="1528" xr:uid="{00000000-0005-0000-0000-0000FD050000}"/>
    <cellStyle name="Обычный 2 2 2 2 10 4 3 2" xfId="1529" xr:uid="{00000000-0005-0000-0000-0000FE050000}"/>
    <cellStyle name="Обычный 2 2 2 2 10 4 3 2 2" xfId="1530" xr:uid="{00000000-0005-0000-0000-0000FF050000}"/>
    <cellStyle name="Обычный 2 2 2 2 10 4 3 3" xfId="1531" xr:uid="{00000000-0005-0000-0000-000000060000}"/>
    <cellStyle name="Обычный 2 2 2 2 10 4 3 3 2" xfId="1532" xr:uid="{00000000-0005-0000-0000-000001060000}"/>
    <cellStyle name="Обычный 2 2 2 2 10 4 3 4" xfId="1533" xr:uid="{00000000-0005-0000-0000-000002060000}"/>
    <cellStyle name="Обычный 2 2 2 2 10 4 4" xfId="1534" xr:uid="{00000000-0005-0000-0000-000003060000}"/>
    <cellStyle name="Обычный 2 2 2 2 10 4 4 2" xfId="1535" xr:uid="{00000000-0005-0000-0000-000004060000}"/>
    <cellStyle name="Обычный 2 2 2 2 10 4 5" xfId="1536" xr:uid="{00000000-0005-0000-0000-000005060000}"/>
    <cellStyle name="Обычный 2 2 2 2 10 4 5 2" xfId="1537" xr:uid="{00000000-0005-0000-0000-000006060000}"/>
    <cellStyle name="Обычный 2 2 2 2 10 4 6" xfId="1538" xr:uid="{00000000-0005-0000-0000-000007060000}"/>
    <cellStyle name="Обычный 2 2 2 2 10 4 6 2" xfId="1539" xr:uid="{00000000-0005-0000-0000-000008060000}"/>
    <cellStyle name="Обычный 2 2 2 2 10 4 7" xfId="1540" xr:uid="{00000000-0005-0000-0000-000009060000}"/>
    <cellStyle name="Обычный 2 2 2 2 10 5" xfId="1541" xr:uid="{00000000-0005-0000-0000-00000A060000}"/>
    <cellStyle name="Обычный 2 2 2 2 10 5 2" xfId="1542" xr:uid="{00000000-0005-0000-0000-00000B060000}"/>
    <cellStyle name="Обычный 2 2 2 2 10 5 2 2" xfId="1543" xr:uid="{00000000-0005-0000-0000-00000C060000}"/>
    <cellStyle name="Обычный 2 2 2 2 10 5 3" xfId="1544" xr:uid="{00000000-0005-0000-0000-00000D060000}"/>
    <cellStyle name="Обычный 2 2 2 2 10 5 3 2" xfId="1545" xr:uid="{00000000-0005-0000-0000-00000E060000}"/>
    <cellStyle name="Обычный 2 2 2 2 10 5 4" xfId="1546" xr:uid="{00000000-0005-0000-0000-00000F060000}"/>
    <cellStyle name="Обычный 2 2 2 2 10 6" xfId="1547" xr:uid="{00000000-0005-0000-0000-000010060000}"/>
    <cellStyle name="Обычный 2 2 2 2 10 6 2" xfId="1548" xr:uid="{00000000-0005-0000-0000-000011060000}"/>
    <cellStyle name="Обычный 2 2 2 2 10 6 2 2" xfId="1549" xr:uid="{00000000-0005-0000-0000-000012060000}"/>
    <cellStyle name="Обычный 2 2 2 2 10 6 3" xfId="1550" xr:uid="{00000000-0005-0000-0000-000013060000}"/>
    <cellStyle name="Обычный 2 2 2 2 10 6 3 2" xfId="1551" xr:uid="{00000000-0005-0000-0000-000014060000}"/>
    <cellStyle name="Обычный 2 2 2 2 10 6 4" xfId="1552" xr:uid="{00000000-0005-0000-0000-000015060000}"/>
    <cellStyle name="Обычный 2 2 2 2 10 7" xfId="1553" xr:uid="{00000000-0005-0000-0000-000016060000}"/>
    <cellStyle name="Обычный 2 2 2 2 10 7 2" xfId="1554" xr:uid="{00000000-0005-0000-0000-000017060000}"/>
    <cellStyle name="Обычный 2 2 2 2 10 8" xfId="1555" xr:uid="{00000000-0005-0000-0000-000018060000}"/>
    <cellStyle name="Обычный 2 2 2 2 10 8 2" xfId="1556" xr:uid="{00000000-0005-0000-0000-000019060000}"/>
    <cellStyle name="Обычный 2 2 2 2 10 9" xfId="1557" xr:uid="{00000000-0005-0000-0000-00001A060000}"/>
    <cellStyle name="Обычный 2 2 2 2 10 9 2" xfId="1558" xr:uid="{00000000-0005-0000-0000-00001B060000}"/>
    <cellStyle name="Обычный 2 2 2 2 11" xfId="1559" xr:uid="{00000000-0005-0000-0000-00001C060000}"/>
    <cellStyle name="Обычный 2 2 2 2 11 2" xfId="1560" xr:uid="{00000000-0005-0000-0000-00001D060000}"/>
    <cellStyle name="Обычный 2 2 2 2 11 2 2" xfId="1561" xr:uid="{00000000-0005-0000-0000-00001E060000}"/>
    <cellStyle name="Обычный 2 2 2 2 11 2 2 2" xfId="1562" xr:uid="{00000000-0005-0000-0000-00001F060000}"/>
    <cellStyle name="Обычный 2 2 2 2 11 2 2 2 2" xfId="1563" xr:uid="{00000000-0005-0000-0000-000020060000}"/>
    <cellStyle name="Обычный 2 2 2 2 11 2 2 3" xfId="1564" xr:uid="{00000000-0005-0000-0000-000021060000}"/>
    <cellStyle name="Обычный 2 2 2 2 11 2 2 3 2" xfId="1565" xr:uid="{00000000-0005-0000-0000-000022060000}"/>
    <cellStyle name="Обычный 2 2 2 2 11 2 2 4" xfId="1566" xr:uid="{00000000-0005-0000-0000-000023060000}"/>
    <cellStyle name="Обычный 2 2 2 2 11 2 3" xfId="1567" xr:uid="{00000000-0005-0000-0000-000024060000}"/>
    <cellStyle name="Обычный 2 2 2 2 11 2 3 2" xfId="1568" xr:uid="{00000000-0005-0000-0000-000025060000}"/>
    <cellStyle name="Обычный 2 2 2 2 11 2 4" xfId="1569" xr:uid="{00000000-0005-0000-0000-000026060000}"/>
    <cellStyle name="Обычный 2 2 2 2 11 2 4 2" xfId="1570" xr:uid="{00000000-0005-0000-0000-000027060000}"/>
    <cellStyle name="Обычный 2 2 2 2 11 2 5" xfId="1571" xr:uid="{00000000-0005-0000-0000-000028060000}"/>
    <cellStyle name="Обычный 2 2 2 2 11 2 5 2" xfId="1572" xr:uid="{00000000-0005-0000-0000-000029060000}"/>
    <cellStyle name="Обычный 2 2 2 2 11 2 6" xfId="1573" xr:uid="{00000000-0005-0000-0000-00002A060000}"/>
    <cellStyle name="Обычный 2 2 2 2 11 3" xfId="1574" xr:uid="{00000000-0005-0000-0000-00002B060000}"/>
    <cellStyle name="Обычный 2 2 2 2 11 3 2" xfId="1575" xr:uid="{00000000-0005-0000-0000-00002C060000}"/>
    <cellStyle name="Обычный 2 2 2 2 11 3 2 2" xfId="1576" xr:uid="{00000000-0005-0000-0000-00002D060000}"/>
    <cellStyle name="Обычный 2 2 2 2 11 3 3" xfId="1577" xr:uid="{00000000-0005-0000-0000-00002E060000}"/>
    <cellStyle name="Обычный 2 2 2 2 11 3 3 2" xfId="1578" xr:uid="{00000000-0005-0000-0000-00002F060000}"/>
    <cellStyle name="Обычный 2 2 2 2 11 3 4" xfId="1579" xr:uid="{00000000-0005-0000-0000-000030060000}"/>
    <cellStyle name="Обычный 2 2 2 2 11 4" xfId="1580" xr:uid="{00000000-0005-0000-0000-000031060000}"/>
    <cellStyle name="Обычный 2 2 2 2 11 4 2" xfId="1581" xr:uid="{00000000-0005-0000-0000-000032060000}"/>
    <cellStyle name="Обычный 2 2 2 2 11 4 2 2" xfId="1582" xr:uid="{00000000-0005-0000-0000-000033060000}"/>
    <cellStyle name="Обычный 2 2 2 2 11 4 3" xfId="1583" xr:uid="{00000000-0005-0000-0000-000034060000}"/>
    <cellStyle name="Обычный 2 2 2 2 11 4 3 2" xfId="1584" xr:uid="{00000000-0005-0000-0000-000035060000}"/>
    <cellStyle name="Обычный 2 2 2 2 11 4 4" xfId="1585" xr:uid="{00000000-0005-0000-0000-000036060000}"/>
    <cellStyle name="Обычный 2 2 2 2 11 5" xfId="1586" xr:uid="{00000000-0005-0000-0000-000037060000}"/>
    <cellStyle name="Обычный 2 2 2 2 11 5 2" xfId="1587" xr:uid="{00000000-0005-0000-0000-000038060000}"/>
    <cellStyle name="Обычный 2 2 2 2 11 6" xfId="1588" xr:uid="{00000000-0005-0000-0000-000039060000}"/>
    <cellStyle name="Обычный 2 2 2 2 11 6 2" xfId="1589" xr:uid="{00000000-0005-0000-0000-00003A060000}"/>
    <cellStyle name="Обычный 2 2 2 2 11 7" xfId="1590" xr:uid="{00000000-0005-0000-0000-00003B060000}"/>
    <cellStyle name="Обычный 2 2 2 2 11 7 2" xfId="1591" xr:uid="{00000000-0005-0000-0000-00003C060000}"/>
    <cellStyle name="Обычный 2 2 2 2 11 8" xfId="1592" xr:uid="{00000000-0005-0000-0000-00003D060000}"/>
    <cellStyle name="Обычный 2 2 2 2 12" xfId="1593" xr:uid="{00000000-0005-0000-0000-00003E060000}"/>
    <cellStyle name="Обычный 2 2 2 2 12 2" xfId="1594" xr:uid="{00000000-0005-0000-0000-00003F060000}"/>
    <cellStyle name="Обычный 2 2 2 2 12 2 2" xfId="1595" xr:uid="{00000000-0005-0000-0000-000040060000}"/>
    <cellStyle name="Обычный 2 2 2 2 12 2 2 2" xfId="1596" xr:uid="{00000000-0005-0000-0000-000041060000}"/>
    <cellStyle name="Обычный 2 2 2 2 12 2 2 2 2" xfId="1597" xr:uid="{00000000-0005-0000-0000-000042060000}"/>
    <cellStyle name="Обычный 2 2 2 2 12 2 2 3" xfId="1598" xr:uid="{00000000-0005-0000-0000-000043060000}"/>
    <cellStyle name="Обычный 2 2 2 2 12 2 2 3 2" xfId="1599" xr:uid="{00000000-0005-0000-0000-000044060000}"/>
    <cellStyle name="Обычный 2 2 2 2 12 2 2 4" xfId="1600" xr:uid="{00000000-0005-0000-0000-000045060000}"/>
    <cellStyle name="Обычный 2 2 2 2 12 2 3" xfId="1601" xr:uid="{00000000-0005-0000-0000-000046060000}"/>
    <cellStyle name="Обычный 2 2 2 2 12 2 3 2" xfId="1602" xr:uid="{00000000-0005-0000-0000-000047060000}"/>
    <cellStyle name="Обычный 2 2 2 2 12 2 4" xfId="1603" xr:uid="{00000000-0005-0000-0000-000048060000}"/>
    <cellStyle name="Обычный 2 2 2 2 12 2 4 2" xfId="1604" xr:uid="{00000000-0005-0000-0000-000049060000}"/>
    <cellStyle name="Обычный 2 2 2 2 12 2 5" xfId="1605" xr:uid="{00000000-0005-0000-0000-00004A060000}"/>
    <cellStyle name="Обычный 2 2 2 2 12 2 5 2" xfId="1606" xr:uid="{00000000-0005-0000-0000-00004B060000}"/>
    <cellStyle name="Обычный 2 2 2 2 12 2 6" xfId="1607" xr:uid="{00000000-0005-0000-0000-00004C060000}"/>
    <cellStyle name="Обычный 2 2 2 2 12 3" xfId="1608" xr:uid="{00000000-0005-0000-0000-00004D060000}"/>
    <cellStyle name="Обычный 2 2 2 2 12 3 2" xfId="1609" xr:uid="{00000000-0005-0000-0000-00004E060000}"/>
    <cellStyle name="Обычный 2 2 2 2 12 3 2 2" xfId="1610" xr:uid="{00000000-0005-0000-0000-00004F060000}"/>
    <cellStyle name="Обычный 2 2 2 2 12 3 3" xfId="1611" xr:uid="{00000000-0005-0000-0000-000050060000}"/>
    <cellStyle name="Обычный 2 2 2 2 12 3 3 2" xfId="1612" xr:uid="{00000000-0005-0000-0000-000051060000}"/>
    <cellStyle name="Обычный 2 2 2 2 12 3 4" xfId="1613" xr:uid="{00000000-0005-0000-0000-000052060000}"/>
    <cellStyle name="Обычный 2 2 2 2 12 4" xfId="1614" xr:uid="{00000000-0005-0000-0000-000053060000}"/>
    <cellStyle name="Обычный 2 2 2 2 12 4 2" xfId="1615" xr:uid="{00000000-0005-0000-0000-000054060000}"/>
    <cellStyle name="Обычный 2 2 2 2 12 4 2 2" xfId="1616" xr:uid="{00000000-0005-0000-0000-000055060000}"/>
    <cellStyle name="Обычный 2 2 2 2 12 4 3" xfId="1617" xr:uid="{00000000-0005-0000-0000-000056060000}"/>
    <cellStyle name="Обычный 2 2 2 2 12 4 3 2" xfId="1618" xr:uid="{00000000-0005-0000-0000-000057060000}"/>
    <cellStyle name="Обычный 2 2 2 2 12 4 4" xfId="1619" xr:uid="{00000000-0005-0000-0000-000058060000}"/>
    <cellStyle name="Обычный 2 2 2 2 12 5" xfId="1620" xr:uid="{00000000-0005-0000-0000-000059060000}"/>
    <cellStyle name="Обычный 2 2 2 2 12 5 2" xfId="1621" xr:uid="{00000000-0005-0000-0000-00005A060000}"/>
    <cellStyle name="Обычный 2 2 2 2 12 6" xfId="1622" xr:uid="{00000000-0005-0000-0000-00005B060000}"/>
    <cellStyle name="Обычный 2 2 2 2 12 6 2" xfId="1623" xr:uid="{00000000-0005-0000-0000-00005C060000}"/>
    <cellStyle name="Обычный 2 2 2 2 12 7" xfId="1624" xr:uid="{00000000-0005-0000-0000-00005D060000}"/>
    <cellStyle name="Обычный 2 2 2 2 12 7 2" xfId="1625" xr:uid="{00000000-0005-0000-0000-00005E060000}"/>
    <cellStyle name="Обычный 2 2 2 2 12 8" xfId="1626" xr:uid="{00000000-0005-0000-0000-00005F060000}"/>
    <cellStyle name="Обычный 2 2 2 2 13" xfId="1627" xr:uid="{00000000-0005-0000-0000-000060060000}"/>
    <cellStyle name="Обычный 2 2 2 2 13 2" xfId="1628" xr:uid="{00000000-0005-0000-0000-000061060000}"/>
    <cellStyle name="Обычный 2 2 2 2 13 2 2" xfId="1629" xr:uid="{00000000-0005-0000-0000-000062060000}"/>
    <cellStyle name="Обычный 2 2 2 2 13 2 2 2" xfId="1630" xr:uid="{00000000-0005-0000-0000-000063060000}"/>
    <cellStyle name="Обычный 2 2 2 2 13 2 3" xfId="1631" xr:uid="{00000000-0005-0000-0000-000064060000}"/>
    <cellStyle name="Обычный 2 2 2 2 13 2 3 2" xfId="1632" xr:uid="{00000000-0005-0000-0000-000065060000}"/>
    <cellStyle name="Обычный 2 2 2 2 13 2 4" xfId="1633" xr:uid="{00000000-0005-0000-0000-000066060000}"/>
    <cellStyle name="Обычный 2 2 2 2 13 3" xfId="1634" xr:uid="{00000000-0005-0000-0000-000067060000}"/>
    <cellStyle name="Обычный 2 2 2 2 13 3 2" xfId="1635" xr:uid="{00000000-0005-0000-0000-000068060000}"/>
    <cellStyle name="Обычный 2 2 2 2 13 3 2 2" xfId="1636" xr:uid="{00000000-0005-0000-0000-000069060000}"/>
    <cellStyle name="Обычный 2 2 2 2 13 3 3" xfId="1637" xr:uid="{00000000-0005-0000-0000-00006A060000}"/>
    <cellStyle name="Обычный 2 2 2 2 13 3 3 2" xfId="1638" xr:uid="{00000000-0005-0000-0000-00006B060000}"/>
    <cellStyle name="Обычный 2 2 2 2 13 3 4" xfId="1639" xr:uid="{00000000-0005-0000-0000-00006C060000}"/>
    <cellStyle name="Обычный 2 2 2 2 13 4" xfId="1640" xr:uid="{00000000-0005-0000-0000-00006D060000}"/>
    <cellStyle name="Обычный 2 2 2 2 13 4 2" xfId="1641" xr:uid="{00000000-0005-0000-0000-00006E060000}"/>
    <cellStyle name="Обычный 2 2 2 2 13 5" xfId="1642" xr:uid="{00000000-0005-0000-0000-00006F060000}"/>
    <cellStyle name="Обычный 2 2 2 2 13 5 2" xfId="1643" xr:uid="{00000000-0005-0000-0000-000070060000}"/>
    <cellStyle name="Обычный 2 2 2 2 13 6" xfId="1644" xr:uid="{00000000-0005-0000-0000-000071060000}"/>
    <cellStyle name="Обычный 2 2 2 2 13 6 2" xfId="1645" xr:uid="{00000000-0005-0000-0000-000072060000}"/>
    <cellStyle name="Обычный 2 2 2 2 13 7" xfId="1646" xr:uid="{00000000-0005-0000-0000-000073060000}"/>
    <cellStyle name="Обычный 2 2 2 2 14" xfId="1647" xr:uid="{00000000-0005-0000-0000-000074060000}"/>
    <cellStyle name="Обычный 2 2 2 2 14 2" xfId="1648" xr:uid="{00000000-0005-0000-0000-000075060000}"/>
    <cellStyle name="Обычный 2 2 2 2 14 2 2" xfId="1649" xr:uid="{00000000-0005-0000-0000-000076060000}"/>
    <cellStyle name="Обычный 2 2 2 2 14 2 2 2" xfId="1650" xr:uid="{00000000-0005-0000-0000-000077060000}"/>
    <cellStyle name="Обычный 2 2 2 2 14 2 3" xfId="1651" xr:uid="{00000000-0005-0000-0000-000078060000}"/>
    <cellStyle name="Обычный 2 2 2 2 14 2 3 2" xfId="1652" xr:uid="{00000000-0005-0000-0000-000079060000}"/>
    <cellStyle name="Обычный 2 2 2 2 14 2 4" xfId="1653" xr:uid="{00000000-0005-0000-0000-00007A060000}"/>
    <cellStyle name="Обычный 2 2 2 2 14 3" xfId="1654" xr:uid="{00000000-0005-0000-0000-00007B060000}"/>
    <cellStyle name="Обычный 2 2 2 2 14 3 2" xfId="1655" xr:uid="{00000000-0005-0000-0000-00007C060000}"/>
    <cellStyle name="Обычный 2 2 2 2 14 3 2 2" xfId="1656" xr:uid="{00000000-0005-0000-0000-00007D060000}"/>
    <cellStyle name="Обычный 2 2 2 2 14 3 3" xfId="1657" xr:uid="{00000000-0005-0000-0000-00007E060000}"/>
    <cellStyle name="Обычный 2 2 2 2 14 3 3 2" xfId="1658" xr:uid="{00000000-0005-0000-0000-00007F060000}"/>
    <cellStyle name="Обычный 2 2 2 2 14 3 4" xfId="1659" xr:uid="{00000000-0005-0000-0000-000080060000}"/>
    <cellStyle name="Обычный 2 2 2 2 14 4" xfId="1660" xr:uid="{00000000-0005-0000-0000-000081060000}"/>
    <cellStyle name="Обычный 2 2 2 2 14 4 2" xfId="1661" xr:uid="{00000000-0005-0000-0000-000082060000}"/>
    <cellStyle name="Обычный 2 2 2 2 14 5" xfId="1662" xr:uid="{00000000-0005-0000-0000-000083060000}"/>
    <cellStyle name="Обычный 2 2 2 2 14 5 2" xfId="1663" xr:uid="{00000000-0005-0000-0000-000084060000}"/>
    <cellStyle name="Обычный 2 2 2 2 14 6" xfId="1664" xr:uid="{00000000-0005-0000-0000-000085060000}"/>
    <cellStyle name="Обычный 2 2 2 2 14 6 2" xfId="1665" xr:uid="{00000000-0005-0000-0000-000086060000}"/>
    <cellStyle name="Обычный 2 2 2 2 14 7" xfId="1666" xr:uid="{00000000-0005-0000-0000-000087060000}"/>
    <cellStyle name="Обычный 2 2 2 2 15" xfId="1667" xr:uid="{00000000-0005-0000-0000-000088060000}"/>
    <cellStyle name="Обычный 2 2 2 2 15 2" xfId="1668" xr:uid="{00000000-0005-0000-0000-000089060000}"/>
    <cellStyle name="Обычный 2 2 2 2 15 2 2" xfId="1669" xr:uid="{00000000-0005-0000-0000-00008A060000}"/>
    <cellStyle name="Обычный 2 2 2 2 15 3" xfId="1670" xr:uid="{00000000-0005-0000-0000-00008B060000}"/>
    <cellStyle name="Обычный 2 2 2 2 15 3 2" xfId="1671" xr:uid="{00000000-0005-0000-0000-00008C060000}"/>
    <cellStyle name="Обычный 2 2 2 2 15 4" xfId="1672" xr:uid="{00000000-0005-0000-0000-00008D060000}"/>
    <cellStyle name="Обычный 2 2 2 2 16" xfId="1673" xr:uid="{00000000-0005-0000-0000-00008E060000}"/>
    <cellStyle name="Обычный 2 2 2 2 16 2" xfId="1674" xr:uid="{00000000-0005-0000-0000-00008F060000}"/>
    <cellStyle name="Обычный 2 2 2 2 16 2 2" xfId="1675" xr:uid="{00000000-0005-0000-0000-000090060000}"/>
    <cellStyle name="Обычный 2 2 2 2 16 3" xfId="1676" xr:uid="{00000000-0005-0000-0000-000091060000}"/>
    <cellStyle name="Обычный 2 2 2 2 16 3 2" xfId="1677" xr:uid="{00000000-0005-0000-0000-000092060000}"/>
    <cellStyle name="Обычный 2 2 2 2 16 4" xfId="1678" xr:uid="{00000000-0005-0000-0000-000093060000}"/>
    <cellStyle name="Обычный 2 2 2 2 17" xfId="1679" xr:uid="{00000000-0005-0000-0000-000094060000}"/>
    <cellStyle name="Обычный 2 2 2 2 17 2" xfId="1680" xr:uid="{00000000-0005-0000-0000-000095060000}"/>
    <cellStyle name="Обычный 2 2 2 2 18" xfId="1681" xr:uid="{00000000-0005-0000-0000-000096060000}"/>
    <cellStyle name="Обычный 2 2 2 2 18 2" xfId="1682" xr:uid="{00000000-0005-0000-0000-000097060000}"/>
    <cellStyle name="Обычный 2 2 2 2 19" xfId="1683" xr:uid="{00000000-0005-0000-0000-000098060000}"/>
    <cellStyle name="Обычный 2 2 2 2 19 2" xfId="1684" xr:uid="{00000000-0005-0000-0000-000099060000}"/>
    <cellStyle name="Обычный 2 2 2 2 2" xfId="1685" xr:uid="{00000000-0005-0000-0000-00009A060000}"/>
    <cellStyle name="Обычный 2 2 2 2 2 10" xfId="1686" xr:uid="{00000000-0005-0000-0000-00009B060000}"/>
    <cellStyle name="Обычный 2 2 2 2 2 10 2" xfId="1687" xr:uid="{00000000-0005-0000-0000-00009C060000}"/>
    <cellStyle name="Обычный 2 2 2 2 2 10 2 2" xfId="1688" xr:uid="{00000000-0005-0000-0000-00009D060000}"/>
    <cellStyle name="Обычный 2 2 2 2 2 10 2 2 2" xfId="1689" xr:uid="{00000000-0005-0000-0000-00009E060000}"/>
    <cellStyle name="Обычный 2 2 2 2 2 10 2 3" xfId="1690" xr:uid="{00000000-0005-0000-0000-00009F060000}"/>
    <cellStyle name="Обычный 2 2 2 2 2 10 2 3 2" xfId="1691" xr:uid="{00000000-0005-0000-0000-0000A0060000}"/>
    <cellStyle name="Обычный 2 2 2 2 2 10 2 4" xfId="1692" xr:uid="{00000000-0005-0000-0000-0000A1060000}"/>
    <cellStyle name="Обычный 2 2 2 2 2 10 3" xfId="1693" xr:uid="{00000000-0005-0000-0000-0000A2060000}"/>
    <cellStyle name="Обычный 2 2 2 2 2 10 3 2" xfId="1694" xr:uid="{00000000-0005-0000-0000-0000A3060000}"/>
    <cellStyle name="Обычный 2 2 2 2 2 10 3 2 2" xfId="1695" xr:uid="{00000000-0005-0000-0000-0000A4060000}"/>
    <cellStyle name="Обычный 2 2 2 2 2 10 3 3" xfId="1696" xr:uid="{00000000-0005-0000-0000-0000A5060000}"/>
    <cellStyle name="Обычный 2 2 2 2 2 10 3 3 2" xfId="1697" xr:uid="{00000000-0005-0000-0000-0000A6060000}"/>
    <cellStyle name="Обычный 2 2 2 2 2 10 3 4" xfId="1698" xr:uid="{00000000-0005-0000-0000-0000A7060000}"/>
    <cellStyle name="Обычный 2 2 2 2 2 10 4" xfId="1699" xr:uid="{00000000-0005-0000-0000-0000A8060000}"/>
    <cellStyle name="Обычный 2 2 2 2 2 10 4 2" xfId="1700" xr:uid="{00000000-0005-0000-0000-0000A9060000}"/>
    <cellStyle name="Обычный 2 2 2 2 2 10 5" xfId="1701" xr:uid="{00000000-0005-0000-0000-0000AA060000}"/>
    <cellStyle name="Обычный 2 2 2 2 2 10 5 2" xfId="1702" xr:uid="{00000000-0005-0000-0000-0000AB060000}"/>
    <cellStyle name="Обычный 2 2 2 2 2 10 6" xfId="1703" xr:uid="{00000000-0005-0000-0000-0000AC060000}"/>
    <cellStyle name="Обычный 2 2 2 2 2 10 6 2" xfId="1704" xr:uid="{00000000-0005-0000-0000-0000AD060000}"/>
    <cellStyle name="Обычный 2 2 2 2 2 10 7" xfId="1705" xr:uid="{00000000-0005-0000-0000-0000AE060000}"/>
    <cellStyle name="Обычный 2 2 2 2 2 11" xfId="1706" xr:uid="{00000000-0005-0000-0000-0000AF060000}"/>
    <cellStyle name="Обычный 2 2 2 2 2 11 2" xfId="1707" xr:uid="{00000000-0005-0000-0000-0000B0060000}"/>
    <cellStyle name="Обычный 2 2 2 2 2 11 2 2" xfId="1708" xr:uid="{00000000-0005-0000-0000-0000B1060000}"/>
    <cellStyle name="Обычный 2 2 2 2 2 11 3" xfId="1709" xr:uid="{00000000-0005-0000-0000-0000B2060000}"/>
    <cellStyle name="Обычный 2 2 2 2 2 11 3 2" xfId="1710" xr:uid="{00000000-0005-0000-0000-0000B3060000}"/>
    <cellStyle name="Обычный 2 2 2 2 2 11 4" xfId="1711" xr:uid="{00000000-0005-0000-0000-0000B4060000}"/>
    <cellStyle name="Обычный 2 2 2 2 2 12" xfId="1712" xr:uid="{00000000-0005-0000-0000-0000B5060000}"/>
    <cellStyle name="Обычный 2 2 2 2 2 12 2" xfId="1713" xr:uid="{00000000-0005-0000-0000-0000B6060000}"/>
    <cellStyle name="Обычный 2 2 2 2 2 12 2 2" xfId="1714" xr:uid="{00000000-0005-0000-0000-0000B7060000}"/>
    <cellStyle name="Обычный 2 2 2 2 2 12 3" xfId="1715" xr:uid="{00000000-0005-0000-0000-0000B8060000}"/>
    <cellStyle name="Обычный 2 2 2 2 2 12 3 2" xfId="1716" xr:uid="{00000000-0005-0000-0000-0000B9060000}"/>
    <cellStyle name="Обычный 2 2 2 2 2 12 4" xfId="1717" xr:uid="{00000000-0005-0000-0000-0000BA060000}"/>
    <cellStyle name="Обычный 2 2 2 2 2 13" xfId="1718" xr:uid="{00000000-0005-0000-0000-0000BB060000}"/>
    <cellStyle name="Обычный 2 2 2 2 2 13 2" xfId="1719" xr:uid="{00000000-0005-0000-0000-0000BC060000}"/>
    <cellStyle name="Обычный 2 2 2 2 2 14" xfId="1720" xr:uid="{00000000-0005-0000-0000-0000BD060000}"/>
    <cellStyle name="Обычный 2 2 2 2 2 14 2" xfId="1721" xr:uid="{00000000-0005-0000-0000-0000BE060000}"/>
    <cellStyle name="Обычный 2 2 2 2 2 15" xfId="1722" xr:uid="{00000000-0005-0000-0000-0000BF060000}"/>
    <cellStyle name="Обычный 2 2 2 2 2 15 2" xfId="1723" xr:uid="{00000000-0005-0000-0000-0000C0060000}"/>
    <cellStyle name="Обычный 2 2 2 2 2 16" xfId="1724" xr:uid="{00000000-0005-0000-0000-0000C1060000}"/>
    <cellStyle name="Обычный 2 2 2 2 2 17" xfId="1725" xr:uid="{00000000-0005-0000-0000-0000C2060000}"/>
    <cellStyle name="Обычный 2 2 2 2 2 18" xfId="1726" xr:uid="{00000000-0005-0000-0000-0000C3060000}"/>
    <cellStyle name="Обычный 2 2 2 2 2 19" xfId="1727" xr:uid="{00000000-0005-0000-0000-0000C4060000}"/>
    <cellStyle name="Обычный 2 2 2 2 2 19 2" xfId="1728" xr:uid="{00000000-0005-0000-0000-0000C5060000}"/>
    <cellStyle name="Обычный 2 2 2 2 2 19 2 2" xfId="1729" xr:uid="{00000000-0005-0000-0000-0000C6060000}"/>
    <cellStyle name="Обычный 2 2 2 2 2 2" xfId="1730" xr:uid="{00000000-0005-0000-0000-0000C7060000}"/>
    <cellStyle name="Обычный 2 2 2 2 2 2 10" xfId="1731" xr:uid="{00000000-0005-0000-0000-0000C8060000}"/>
    <cellStyle name="Обычный 2 2 2 2 2 2 10 2" xfId="1732" xr:uid="{00000000-0005-0000-0000-0000C9060000}"/>
    <cellStyle name="Обычный 2 2 2 2 2 2 10 2 2" xfId="1733" xr:uid="{00000000-0005-0000-0000-0000CA060000}"/>
    <cellStyle name="Обычный 2 2 2 2 2 2 10 3" xfId="1734" xr:uid="{00000000-0005-0000-0000-0000CB060000}"/>
    <cellStyle name="Обычный 2 2 2 2 2 2 10 3 2" xfId="1735" xr:uid="{00000000-0005-0000-0000-0000CC060000}"/>
    <cellStyle name="Обычный 2 2 2 2 2 2 10 4" xfId="1736" xr:uid="{00000000-0005-0000-0000-0000CD060000}"/>
    <cellStyle name="Обычный 2 2 2 2 2 2 11" xfId="1737" xr:uid="{00000000-0005-0000-0000-0000CE060000}"/>
    <cellStyle name="Обычный 2 2 2 2 2 2 11 2" xfId="1738" xr:uid="{00000000-0005-0000-0000-0000CF060000}"/>
    <cellStyle name="Обычный 2 2 2 2 2 2 11 2 2" xfId="1739" xr:uid="{00000000-0005-0000-0000-0000D0060000}"/>
    <cellStyle name="Обычный 2 2 2 2 2 2 11 3" xfId="1740" xr:uid="{00000000-0005-0000-0000-0000D1060000}"/>
    <cellStyle name="Обычный 2 2 2 2 2 2 11 3 2" xfId="1741" xr:uid="{00000000-0005-0000-0000-0000D2060000}"/>
    <cellStyle name="Обычный 2 2 2 2 2 2 11 4" xfId="1742" xr:uid="{00000000-0005-0000-0000-0000D3060000}"/>
    <cellStyle name="Обычный 2 2 2 2 2 2 12" xfId="1743" xr:uid="{00000000-0005-0000-0000-0000D4060000}"/>
    <cellStyle name="Обычный 2 2 2 2 2 2 12 2" xfId="1744" xr:uid="{00000000-0005-0000-0000-0000D5060000}"/>
    <cellStyle name="Обычный 2 2 2 2 2 2 13" xfId="1745" xr:uid="{00000000-0005-0000-0000-0000D6060000}"/>
    <cellStyle name="Обычный 2 2 2 2 2 2 13 2" xfId="1746" xr:uid="{00000000-0005-0000-0000-0000D7060000}"/>
    <cellStyle name="Обычный 2 2 2 2 2 2 14" xfId="1747" xr:uid="{00000000-0005-0000-0000-0000D8060000}"/>
    <cellStyle name="Обычный 2 2 2 2 2 2 14 2" xfId="1748" xr:uid="{00000000-0005-0000-0000-0000D9060000}"/>
    <cellStyle name="Обычный 2 2 2 2 2 2 15" xfId="1749" xr:uid="{00000000-0005-0000-0000-0000DA060000}"/>
    <cellStyle name="Обычный 2 2 2 2 2 2 16" xfId="1750" xr:uid="{00000000-0005-0000-0000-0000DB060000}"/>
    <cellStyle name="Обычный 2 2 2 2 2 2 17" xfId="1751" xr:uid="{00000000-0005-0000-0000-0000DC060000}"/>
    <cellStyle name="Обычный 2 2 2 2 2 2 18" xfId="1752" xr:uid="{00000000-0005-0000-0000-0000DD060000}"/>
    <cellStyle name="Обычный 2 2 2 2 2 2 19" xfId="1753" xr:uid="{00000000-0005-0000-0000-0000DE060000}"/>
    <cellStyle name="Обычный 2 2 2 2 2 2 19 2" xfId="1754" xr:uid="{00000000-0005-0000-0000-0000DF060000}"/>
    <cellStyle name="Обычный 2 2 2 2 2 2 19 2 2" xfId="1755" xr:uid="{00000000-0005-0000-0000-0000E0060000}"/>
    <cellStyle name="Обычный 2 2 2 2 2 2 2" xfId="1756" xr:uid="{00000000-0005-0000-0000-0000E1060000}"/>
    <cellStyle name="Обычный 2 2 2 2 2 2 2 10" xfId="1757" xr:uid="{00000000-0005-0000-0000-0000E2060000}"/>
    <cellStyle name="Обычный 2 2 2 2 2 2 2 10 2" xfId="1758" xr:uid="{00000000-0005-0000-0000-0000E3060000}"/>
    <cellStyle name="Обычный 2 2 2 2 2 2 2 11" xfId="1759" xr:uid="{00000000-0005-0000-0000-0000E4060000}"/>
    <cellStyle name="Обычный 2 2 2 2 2 2 2 11 2" xfId="1760" xr:uid="{00000000-0005-0000-0000-0000E5060000}"/>
    <cellStyle name="Обычный 2 2 2 2 2 2 2 12" xfId="1761" xr:uid="{00000000-0005-0000-0000-0000E6060000}"/>
    <cellStyle name="Обычный 2 2 2 2 2 2 2 12 2" xfId="1762" xr:uid="{00000000-0005-0000-0000-0000E7060000}"/>
    <cellStyle name="Обычный 2 2 2 2 2 2 2 13" xfId="1763" xr:uid="{00000000-0005-0000-0000-0000E8060000}"/>
    <cellStyle name="Обычный 2 2 2 2 2 2 2 14" xfId="1764" xr:uid="{00000000-0005-0000-0000-0000E9060000}"/>
    <cellStyle name="Обычный 2 2 2 2 2 2 2 15" xfId="1765" xr:uid="{00000000-0005-0000-0000-0000EA060000}"/>
    <cellStyle name="Обычный 2 2 2 2 2 2 2 15 2" xfId="1766" xr:uid="{00000000-0005-0000-0000-0000EB060000}"/>
    <cellStyle name="Обычный 2 2 2 2 2 2 2 15 2 2" xfId="1767" xr:uid="{00000000-0005-0000-0000-0000EC060000}"/>
    <cellStyle name="Обычный 2 2 2 2 2 2 2 16" xfId="1768" xr:uid="{00000000-0005-0000-0000-0000ED060000}"/>
    <cellStyle name="Обычный 2 2 2 2 2 2 2 17" xfId="1769" xr:uid="{00000000-0005-0000-0000-0000EE060000}"/>
    <cellStyle name="Обычный 2 2 2 2 2 2 2 2" xfId="1770" xr:uid="{00000000-0005-0000-0000-0000EF060000}"/>
    <cellStyle name="Обычный 2 2 2 2 2 2 2 2 10" xfId="1771" xr:uid="{00000000-0005-0000-0000-0000F0060000}"/>
    <cellStyle name="Обычный 2 2 2 2 2 2 2 2 10 2" xfId="1772" xr:uid="{00000000-0005-0000-0000-0000F1060000}"/>
    <cellStyle name="Обычный 2 2 2 2 2 2 2 2 11" xfId="1773" xr:uid="{00000000-0005-0000-0000-0000F2060000}"/>
    <cellStyle name="Обычный 2 2 2 2 2 2 2 2 11 2" xfId="1774" xr:uid="{00000000-0005-0000-0000-0000F3060000}"/>
    <cellStyle name="Обычный 2 2 2 2 2 2 2 2 12" xfId="1775" xr:uid="{00000000-0005-0000-0000-0000F4060000}"/>
    <cellStyle name="Обычный 2 2 2 2 2 2 2 2 13" xfId="1776" xr:uid="{00000000-0005-0000-0000-0000F5060000}"/>
    <cellStyle name="Обычный 2 2 2 2 2 2 2 2 14" xfId="1777" xr:uid="{00000000-0005-0000-0000-0000F6060000}"/>
    <cellStyle name="Обычный 2 2 2 2 2 2 2 2 15" xfId="1778" xr:uid="{00000000-0005-0000-0000-0000F7060000}"/>
    <cellStyle name="Обычный 2 2 2 2 2 2 2 2 15 2" xfId="1779" xr:uid="{00000000-0005-0000-0000-0000F8060000}"/>
    <cellStyle name="Обычный 2 2 2 2 2 2 2 2 15 2 2" xfId="1780" xr:uid="{00000000-0005-0000-0000-0000F9060000}"/>
    <cellStyle name="Обычный 2 2 2 2 2 2 2 2 16" xfId="1781" xr:uid="{00000000-0005-0000-0000-0000FA060000}"/>
    <cellStyle name="Обычный 2 2 2 2 2 2 2 2 17" xfId="1782" xr:uid="{00000000-0005-0000-0000-0000FB060000}"/>
    <cellStyle name="Обычный 2 2 2 2 2 2 2 2 2" xfId="1783" xr:uid="{00000000-0005-0000-0000-0000FC060000}"/>
    <cellStyle name="Обычный 2 2 2 2 2 2 2 2 2 10" xfId="1784" xr:uid="{00000000-0005-0000-0000-0000FD060000}"/>
    <cellStyle name="Обычный 2 2 2 2 2 2 2 2 2 11" xfId="1785" xr:uid="{00000000-0005-0000-0000-0000FE060000}"/>
    <cellStyle name="Обычный 2 2 2 2 2 2 2 2 2 12" xfId="1786" xr:uid="{00000000-0005-0000-0000-0000FF060000}"/>
    <cellStyle name="Обычный 2 2 2 2 2 2 2 2 2 13" xfId="1787" xr:uid="{00000000-0005-0000-0000-000000070000}"/>
    <cellStyle name="Обычный 2 2 2 2 2 2 2 2 2 14" xfId="1788" xr:uid="{00000000-0005-0000-0000-000001070000}"/>
    <cellStyle name="Обычный 2 2 2 2 2 2 2 2 2 14 2" xfId="1789" xr:uid="{00000000-0005-0000-0000-000002070000}"/>
    <cellStyle name="Обычный 2 2 2 2 2 2 2 2 2 14 2 2" xfId="1790" xr:uid="{00000000-0005-0000-0000-000003070000}"/>
    <cellStyle name="Обычный 2 2 2 2 2 2 2 2 2 15" xfId="1791" xr:uid="{00000000-0005-0000-0000-000004070000}"/>
    <cellStyle name="Обычный 2 2 2 2 2 2 2 2 2 16" xfId="1792" xr:uid="{00000000-0005-0000-0000-000005070000}"/>
    <cellStyle name="Обычный 2 2 2 2 2 2 2 2 2 2" xfId="1793" xr:uid="{00000000-0005-0000-0000-000006070000}"/>
    <cellStyle name="Обычный 2 2 2 2 2 2 2 2 2 2 10" xfId="1794" xr:uid="{00000000-0005-0000-0000-000007070000}"/>
    <cellStyle name="Обычный 2 2 2 2 2 2 2 2 2 2 11" xfId="1795" xr:uid="{00000000-0005-0000-0000-000008070000}"/>
    <cellStyle name="Обычный 2 2 2 2 2 2 2 2 2 2 12" xfId="1796" xr:uid="{00000000-0005-0000-0000-000009070000}"/>
    <cellStyle name="Обычный 2 2 2 2 2 2 2 2 2 2 13" xfId="1797" xr:uid="{00000000-0005-0000-0000-00000A070000}"/>
    <cellStyle name="Обычный 2 2 2 2 2 2 2 2 2 2 13 2" xfId="1798" xr:uid="{00000000-0005-0000-0000-00000B070000}"/>
    <cellStyle name="Обычный 2 2 2 2 2 2 2 2 2 2 13 2 2" xfId="1799" xr:uid="{00000000-0005-0000-0000-00000C070000}"/>
    <cellStyle name="Обычный 2 2 2 2 2 2 2 2 2 2 14" xfId="1800" xr:uid="{00000000-0005-0000-0000-00000D070000}"/>
    <cellStyle name="Обычный 2 2 2 2 2 2 2 2 2 2 15" xfId="1801" xr:uid="{00000000-0005-0000-0000-00000E070000}"/>
    <cellStyle name="Обычный 2 2 2 2 2 2 2 2 2 2 2" xfId="1802" xr:uid="{00000000-0005-0000-0000-00000F070000}"/>
    <cellStyle name="Обычный 2 2 2 2 2 2 2 2 2 2 2 10" xfId="1803" xr:uid="{00000000-0005-0000-0000-000010070000}"/>
    <cellStyle name="Обычный 2 2 2 2 2 2 2 2 2 2 2 11" xfId="1804" xr:uid="{00000000-0005-0000-0000-000011070000}"/>
    <cellStyle name="Обычный 2 2 2 2 2 2 2 2 2 2 2 12" xfId="1805" xr:uid="{00000000-0005-0000-0000-000012070000}"/>
    <cellStyle name="Обычный 2 2 2 2 2 2 2 2 2 2 2 13" xfId="1806" xr:uid="{00000000-0005-0000-0000-000013070000}"/>
    <cellStyle name="Обычный 2 2 2 2 2 2 2 2 2 2 2 13 2" xfId="1807" xr:uid="{00000000-0005-0000-0000-000014070000}"/>
    <cellStyle name="Обычный 2 2 2 2 2 2 2 2 2 2 2 13 2 2" xfId="1808" xr:uid="{00000000-0005-0000-0000-000015070000}"/>
    <cellStyle name="Обычный 2 2 2 2 2 2 2 2 2 2 2 14" xfId="1809" xr:uid="{00000000-0005-0000-0000-000016070000}"/>
    <cellStyle name="Обычный 2 2 2 2 2 2 2 2 2 2 2 15" xfId="1810" xr:uid="{00000000-0005-0000-0000-000017070000}"/>
    <cellStyle name="Обычный 2 2 2 2 2 2 2 2 2 2 2 2" xfId="1811" xr:uid="{00000000-0005-0000-0000-000018070000}"/>
    <cellStyle name="Обычный 2 2 2 2 2 2 2 2 2 2 2 2 10" xfId="1812" xr:uid="{00000000-0005-0000-0000-000019070000}"/>
    <cellStyle name="Обычный 2 2 2 2 2 2 2 2 2 2 2 2 11" xfId="1813" xr:uid="{00000000-0005-0000-0000-00001A070000}"/>
    <cellStyle name="Обычный 2 2 2 2 2 2 2 2 2 2 2 2 12" xfId="1814" xr:uid="{00000000-0005-0000-0000-00001B070000}"/>
    <cellStyle name="Обычный 2 2 2 2 2 2 2 2 2 2 2 2 12 2" xfId="1815" xr:uid="{00000000-0005-0000-0000-00001C070000}"/>
    <cellStyle name="Обычный 2 2 2 2 2 2 2 2 2 2 2 2 12 2 2" xfId="1816" xr:uid="{00000000-0005-0000-0000-00001D070000}"/>
    <cellStyle name="Обычный 2 2 2 2 2 2 2 2 2 2 2 2 13" xfId="1817" xr:uid="{00000000-0005-0000-0000-00001E070000}"/>
    <cellStyle name="Обычный 2 2 2 2 2 2 2 2 2 2 2 2 14" xfId="1818" xr:uid="{00000000-0005-0000-0000-00001F070000}"/>
    <cellStyle name="Обычный 2 2 2 2 2 2 2 2 2 2 2 2 2" xfId="1819" xr:uid="{00000000-0005-0000-0000-000020070000}"/>
    <cellStyle name="Обычный 2 2 2 2 2 2 2 2 2 2 2 2 2 10" xfId="1820" xr:uid="{00000000-0005-0000-0000-000021070000}"/>
    <cellStyle name="Обычный 2 2 2 2 2 2 2 2 2 2 2 2 2 10 2" xfId="1821" xr:uid="{00000000-0005-0000-0000-000022070000}"/>
    <cellStyle name="Обычный 2 2 2 2 2 2 2 2 2 2 2 2 2 10 2 2" xfId="1822" xr:uid="{00000000-0005-0000-0000-000023070000}"/>
    <cellStyle name="Обычный 2 2 2 2 2 2 2 2 2 2 2 2 2 11" xfId="1823" xr:uid="{00000000-0005-0000-0000-000024070000}"/>
    <cellStyle name="Обычный 2 2 2 2 2 2 2 2 2 2 2 2 2 12" xfId="1824" xr:uid="{00000000-0005-0000-0000-000025070000}"/>
    <cellStyle name="Обычный 2 2 2 2 2 2 2 2 2 2 2 2 2 2" xfId="1825" xr:uid="{00000000-0005-0000-0000-000026070000}"/>
    <cellStyle name="Обычный 2 2 2 2 2 2 2 2 2 2 2 2 2 2 10" xfId="1826" xr:uid="{00000000-0005-0000-0000-000027070000}"/>
    <cellStyle name="Обычный 2 2 2 2 2 2 2 2 2 2 2 2 2 2 10 2" xfId="1827" xr:uid="{00000000-0005-0000-0000-000028070000}"/>
    <cellStyle name="Обычный 2 2 2 2 2 2 2 2 2 2 2 2 2 2 10 2 2" xfId="1828" xr:uid="{00000000-0005-0000-0000-000029070000}"/>
    <cellStyle name="Обычный 2 2 2 2 2 2 2 2 2 2 2 2 2 2 11" xfId="1829" xr:uid="{00000000-0005-0000-0000-00002A070000}"/>
    <cellStyle name="Обычный 2 2 2 2 2 2 2 2 2 2 2 2 2 2 12" xfId="1830" xr:uid="{00000000-0005-0000-0000-00002B070000}"/>
    <cellStyle name="Обычный 2 2 2 2 2 2 2 2 2 2 2 2 2 2 2" xfId="1831" xr:uid="{00000000-0005-0000-0000-00002C070000}"/>
    <cellStyle name="Обычный 2 2 2 2 2 2 2 2 2 2 2 2 2 2 2 2" xfId="1832" xr:uid="{00000000-0005-0000-0000-00002D070000}"/>
    <cellStyle name="Обычный 2 2 2 2 2 2 2 2 2 2 2 2 2 2 2 2 2" xfId="1833" xr:uid="{00000000-0005-0000-0000-00002E070000}"/>
    <cellStyle name="Обычный 2 2 2 2 2 2 2 2 2 2 2 2 2 2 2 2 2 2" xfId="1834" xr:uid="{00000000-0005-0000-0000-00002F070000}"/>
    <cellStyle name="Обычный 2 2 2 2 2 2 2 2 2 2 2 2 2 2 2 2 2 2 2" xfId="1835" xr:uid="{00000000-0005-0000-0000-000030070000}"/>
    <cellStyle name="Обычный 2 2 2 2 2 2 2 2 2 2 2 2 2 2 2 2 2 2 2 2" xfId="1836" xr:uid="{00000000-0005-0000-0000-000031070000}"/>
    <cellStyle name="Обычный 2 2 2 2 2 2 2 2 2 2 2 2 2 2 2 2 2 2 2 2 2" xfId="1837" xr:uid="{00000000-0005-0000-0000-000032070000}"/>
    <cellStyle name="Обычный 2 2 2 2 2 2 2 2 2 2 2 2 2 2 2 2 2 2 2 2 2 2" xfId="1838" xr:uid="{00000000-0005-0000-0000-000033070000}"/>
    <cellStyle name="Обычный 2 2 2 2 2 2 2 2 2 2 2 2 2 2 2 2 2 2 2 2 2 2 2" xfId="1839" xr:uid="{00000000-0005-0000-0000-000034070000}"/>
    <cellStyle name="Обычный 2 2 2 2 2 2 2 2 2 2 2 2 2 2 2 2 2 2 2 2 3" xfId="1840" xr:uid="{00000000-0005-0000-0000-000035070000}"/>
    <cellStyle name="Обычный 2 2 2 2 2 2 2 2 2 2 2 2 2 2 2 2 2 2 2 3" xfId="1841" xr:uid="{00000000-0005-0000-0000-000036070000}"/>
    <cellStyle name="Обычный 2 2 2 2 2 2 2 2 2 2 2 2 2 2 2 2 2 2 3" xfId="1842" xr:uid="{00000000-0005-0000-0000-000037070000}"/>
    <cellStyle name="Обычный 2 2 2 2 2 2 2 2 2 2 2 2 2 2 2 2 2 2 4" xfId="1843" xr:uid="{00000000-0005-0000-0000-000038070000}"/>
    <cellStyle name="Обычный 2 2 2 2 2 2 2 2 2 2 2 2 2 2 2 2 2 3" xfId="1844" xr:uid="{00000000-0005-0000-0000-000039070000}"/>
    <cellStyle name="Обычный 2 2 2 2 2 2 2 2 2 2 2 2 2 2 2 2 2 3 2" xfId="1845" xr:uid="{00000000-0005-0000-0000-00003A070000}"/>
    <cellStyle name="Обычный 2 2 2 2 2 2 2 2 2 2 2 2 2 2 2 2 2 4" xfId="1846" xr:uid="{00000000-0005-0000-0000-00003B070000}"/>
    <cellStyle name="Обычный 2 2 2 2 2 2 2 2 2 2 2 2 2 2 2 2 3" xfId="1847" xr:uid="{00000000-0005-0000-0000-00003C070000}"/>
    <cellStyle name="Обычный 2 2 2 2 2 2 2 2 2 2 2 2 2 2 2 2 4" xfId="1848" xr:uid="{00000000-0005-0000-0000-00003D070000}"/>
    <cellStyle name="Обычный 2 2 2 2 2 2 2 2 2 2 2 2 2 2 2 2 5" xfId="1849" xr:uid="{00000000-0005-0000-0000-00003E070000}"/>
    <cellStyle name="Обычный 2 2 2 2 2 2 2 2 2 2 2 2 2 2 2 2 6" xfId="1850" xr:uid="{00000000-0005-0000-0000-00003F070000}"/>
    <cellStyle name="Обычный 2 2 2 2 2 2 2 2 2 2 2 2 2 2 2 2 7" xfId="1851" xr:uid="{00000000-0005-0000-0000-000040070000}"/>
    <cellStyle name="Обычный 2 2 2 2 2 2 2 2 2 2 2 2 2 2 2 2 7 2" xfId="1852" xr:uid="{00000000-0005-0000-0000-000041070000}"/>
    <cellStyle name="Обычный 2 2 2 2 2 2 2 2 2 2 2 2 2 2 2 2 7 2 2" xfId="1853" xr:uid="{00000000-0005-0000-0000-000042070000}"/>
    <cellStyle name="Обычный 2 2 2 2 2 2 2 2 2 2 2 2 2 2 2 2 8" xfId="1854" xr:uid="{00000000-0005-0000-0000-000043070000}"/>
    <cellStyle name="Обычный 2 2 2 2 2 2 2 2 2 2 2 2 2 2 2 2 9" xfId="1855" xr:uid="{00000000-0005-0000-0000-000044070000}"/>
    <cellStyle name="Обычный 2 2 2 2 2 2 2 2 2 2 2 2 2 2 2 3" xfId="1856" xr:uid="{00000000-0005-0000-0000-000045070000}"/>
    <cellStyle name="Обычный 2 2 2 2 2 2 2 2 2 2 2 2 2 2 2 4" xfId="1857" xr:uid="{00000000-0005-0000-0000-000046070000}"/>
    <cellStyle name="Обычный 2 2 2 2 2 2 2 2 2 2 2 2 2 2 2 5" xfId="1858" xr:uid="{00000000-0005-0000-0000-000047070000}"/>
    <cellStyle name="Обычный 2 2 2 2 2 2 2 2 2 2 2 2 2 2 2 6" xfId="1859" xr:uid="{00000000-0005-0000-0000-000048070000}"/>
    <cellStyle name="Обычный 2 2 2 2 2 2 2 2 2 2 2 2 2 2 2 7" xfId="1860" xr:uid="{00000000-0005-0000-0000-000049070000}"/>
    <cellStyle name="Обычный 2 2 2 2 2 2 2 2 2 2 2 2 2 2 2 7 2" xfId="1861" xr:uid="{00000000-0005-0000-0000-00004A070000}"/>
    <cellStyle name="Обычный 2 2 2 2 2 2 2 2 2 2 2 2 2 2 2 7 2 2" xfId="1862" xr:uid="{00000000-0005-0000-0000-00004B070000}"/>
    <cellStyle name="Обычный 2 2 2 2 2 2 2 2 2 2 2 2 2 2 2 8" xfId="1863" xr:uid="{00000000-0005-0000-0000-00004C070000}"/>
    <cellStyle name="Обычный 2 2 2 2 2 2 2 2 2 2 2 2 2 2 2 9" xfId="1864" xr:uid="{00000000-0005-0000-0000-00004D070000}"/>
    <cellStyle name="Обычный 2 2 2 2 2 2 2 2 2 2 2 2 2 2 3" xfId="1865" xr:uid="{00000000-0005-0000-0000-00004E070000}"/>
    <cellStyle name="Обычный 2 2 2 2 2 2 2 2 2 2 2 2 2 2 4" xfId="1866" xr:uid="{00000000-0005-0000-0000-00004F070000}"/>
    <cellStyle name="Обычный 2 2 2 2 2 2 2 2 2 2 2 2 2 2 5" xfId="1867" xr:uid="{00000000-0005-0000-0000-000050070000}"/>
    <cellStyle name="Обычный 2 2 2 2 2 2 2 2 2 2 2 2 2 2 6" xfId="1868" xr:uid="{00000000-0005-0000-0000-000051070000}"/>
    <cellStyle name="Обычный 2 2 2 2 2 2 2 2 2 2 2 2 2 2 7" xfId="1869" xr:uid="{00000000-0005-0000-0000-000052070000}"/>
    <cellStyle name="Обычный 2 2 2 2 2 2 2 2 2 2 2 2 2 2 8" xfId="1870" xr:uid="{00000000-0005-0000-0000-000053070000}"/>
    <cellStyle name="Обычный 2 2 2 2 2 2 2 2 2 2 2 2 2 2 9" xfId="1871" xr:uid="{00000000-0005-0000-0000-000054070000}"/>
    <cellStyle name="Обычный 2 2 2 2 2 2 2 2 2 2 2 2 2 3" xfId="1872" xr:uid="{00000000-0005-0000-0000-000055070000}"/>
    <cellStyle name="Обычный 2 2 2 2 2 2 2 2 2 2 2 2 2 4" xfId="1873" xr:uid="{00000000-0005-0000-0000-000056070000}"/>
    <cellStyle name="Обычный 2 2 2 2 2 2 2 2 2 2 2 2 2 5" xfId="1874" xr:uid="{00000000-0005-0000-0000-000057070000}"/>
    <cellStyle name="Обычный 2 2 2 2 2 2 2 2 2 2 2 2 2 6" xfId="1875" xr:uid="{00000000-0005-0000-0000-000058070000}"/>
    <cellStyle name="Обычный 2 2 2 2 2 2 2 2 2 2 2 2 2 7" xfId="1876" xr:uid="{00000000-0005-0000-0000-000059070000}"/>
    <cellStyle name="Обычный 2 2 2 2 2 2 2 2 2 2 2 2 2 8" xfId="1877" xr:uid="{00000000-0005-0000-0000-00005A070000}"/>
    <cellStyle name="Обычный 2 2 2 2 2 2 2 2 2 2 2 2 2 9" xfId="1878" xr:uid="{00000000-0005-0000-0000-00005B070000}"/>
    <cellStyle name="Обычный 2 2 2 2 2 2 2 2 2 2 2 2 3" xfId="1879" xr:uid="{00000000-0005-0000-0000-00005C070000}"/>
    <cellStyle name="Обычный 2 2 2 2 2 2 2 2 2 2 2 2 3 2" xfId="1880" xr:uid="{00000000-0005-0000-0000-00005D070000}"/>
    <cellStyle name="Обычный 2 2 2 2 2 2 2 2 2 2 2 2 4" xfId="1881" xr:uid="{00000000-0005-0000-0000-00005E070000}"/>
    <cellStyle name="Обычный 2 2 2 2 2 2 2 2 2 2 2 2 5" xfId="1882" xr:uid="{00000000-0005-0000-0000-00005F070000}"/>
    <cellStyle name="Обычный 2 2 2 2 2 2 2 2 2 2 2 2 6" xfId="1883" xr:uid="{00000000-0005-0000-0000-000060070000}"/>
    <cellStyle name="Обычный 2 2 2 2 2 2 2 2 2 2 2 2 7" xfId="1884" xr:uid="{00000000-0005-0000-0000-000061070000}"/>
    <cellStyle name="Обычный 2 2 2 2 2 2 2 2 2 2 2 2 8" xfId="1885" xr:uid="{00000000-0005-0000-0000-000062070000}"/>
    <cellStyle name="Обычный 2 2 2 2 2 2 2 2 2 2 2 2 9" xfId="1886" xr:uid="{00000000-0005-0000-0000-000063070000}"/>
    <cellStyle name="Обычный 2 2 2 2 2 2 2 2 2 2 2 3" xfId="1887" xr:uid="{00000000-0005-0000-0000-000064070000}"/>
    <cellStyle name="Обычный 2 2 2 2 2 2 2 2 2 2 2 3 2" xfId="1888" xr:uid="{00000000-0005-0000-0000-000065070000}"/>
    <cellStyle name="Обычный 2 2 2 2 2 2 2 2 2 2 2 4" xfId="1889" xr:uid="{00000000-0005-0000-0000-000066070000}"/>
    <cellStyle name="Обычный 2 2 2 2 2 2 2 2 2 2 2 4 2" xfId="1890" xr:uid="{00000000-0005-0000-0000-000067070000}"/>
    <cellStyle name="Обычный 2 2 2 2 2 2 2 2 2 2 2 5" xfId="1891" xr:uid="{00000000-0005-0000-0000-000068070000}"/>
    <cellStyle name="Обычный 2 2 2 2 2 2 2 2 2 2 2 5 2" xfId="1892" xr:uid="{00000000-0005-0000-0000-000069070000}"/>
    <cellStyle name="Обычный 2 2 2 2 2 2 2 2 2 2 2 6" xfId="1893" xr:uid="{00000000-0005-0000-0000-00006A070000}"/>
    <cellStyle name="Обычный 2 2 2 2 2 2 2 2 2 2 2 7" xfId="1894" xr:uid="{00000000-0005-0000-0000-00006B070000}"/>
    <cellStyle name="Обычный 2 2 2 2 2 2 2 2 2 2 2 8" xfId="1895" xr:uid="{00000000-0005-0000-0000-00006C070000}"/>
    <cellStyle name="Обычный 2 2 2 2 2 2 2 2 2 2 2 9" xfId="1896" xr:uid="{00000000-0005-0000-0000-00006D070000}"/>
    <cellStyle name="Обычный 2 2 2 2 2 2 2 2 2 2 3" xfId="1897" xr:uid="{00000000-0005-0000-0000-00006E070000}"/>
    <cellStyle name="Обычный 2 2 2 2 2 2 2 2 2 2 3 2" xfId="1898" xr:uid="{00000000-0005-0000-0000-00006F070000}"/>
    <cellStyle name="Обычный 2 2 2 2 2 2 2 2 2 2 3 2 2" xfId="1899" xr:uid="{00000000-0005-0000-0000-000070070000}"/>
    <cellStyle name="Обычный 2 2 2 2 2 2 2 2 2 2 3 3" xfId="1900" xr:uid="{00000000-0005-0000-0000-000071070000}"/>
    <cellStyle name="Обычный 2 2 2 2 2 2 2 2 2 2 3 3 2" xfId="1901" xr:uid="{00000000-0005-0000-0000-000072070000}"/>
    <cellStyle name="Обычный 2 2 2 2 2 2 2 2 2 2 3 4" xfId="1902" xr:uid="{00000000-0005-0000-0000-000073070000}"/>
    <cellStyle name="Обычный 2 2 2 2 2 2 2 2 2 2 4" xfId="1903" xr:uid="{00000000-0005-0000-0000-000074070000}"/>
    <cellStyle name="Обычный 2 2 2 2 2 2 2 2 2 2 4 2" xfId="1904" xr:uid="{00000000-0005-0000-0000-000075070000}"/>
    <cellStyle name="Обычный 2 2 2 2 2 2 2 2 2 2 4 2 2" xfId="1905" xr:uid="{00000000-0005-0000-0000-000076070000}"/>
    <cellStyle name="Обычный 2 2 2 2 2 2 2 2 2 2 4 3" xfId="1906" xr:uid="{00000000-0005-0000-0000-000077070000}"/>
    <cellStyle name="Обычный 2 2 2 2 2 2 2 2 2 2 4 3 2" xfId="1907" xr:uid="{00000000-0005-0000-0000-000078070000}"/>
    <cellStyle name="Обычный 2 2 2 2 2 2 2 2 2 2 4 4" xfId="1908" xr:uid="{00000000-0005-0000-0000-000079070000}"/>
    <cellStyle name="Обычный 2 2 2 2 2 2 2 2 2 2 5" xfId="1909" xr:uid="{00000000-0005-0000-0000-00007A070000}"/>
    <cellStyle name="Обычный 2 2 2 2 2 2 2 2 2 2 5 2" xfId="1910" xr:uid="{00000000-0005-0000-0000-00007B070000}"/>
    <cellStyle name="Обычный 2 2 2 2 2 2 2 2 2 2 6" xfId="1911" xr:uid="{00000000-0005-0000-0000-00007C070000}"/>
    <cellStyle name="Обычный 2 2 2 2 2 2 2 2 2 2 6 2" xfId="1912" xr:uid="{00000000-0005-0000-0000-00007D070000}"/>
    <cellStyle name="Обычный 2 2 2 2 2 2 2 2 2 2 7" xfId="1913" xr:uid="{00000000-0005-0000-0000-00007E070000}"/>
    <cellStyle name="Обычный 2 2 2 2 2 2 2 2 2 2 7 2" xfId="1914" xr:uid="{00000000-0005-0000-0000-00007F070000}"/>
    <cellStyle name="Обычный 2 2 2 2 2 2 2 2 2 2 8" xfId="1915" xr:uid="{00000000-0005-0000-0000-000080070000}"/>
    <cellStyle name="Обычный 2 2 2 2 2 2 2 2 2 2 9" xfId="1916" xr:uid="{00000000-0005-0000-0000-000081070000}"/>
    <cellStyle name="Обычный 2 2 2 2 2 2 2 2 2 3" xfId="1917" xr:uid="{00000000-0005-0000-0000-000082070000}"/>
    <cellStyle name="Обычный 2 2 2 2 2 2 2 2 2 3 2" xfId="1918" xr:uid="{00000000-0005-0000-0000-000083070000}"/>
    <cellStyle name="Обычный 2 2 2 2 2 2 2 2 2 3 2 2" xfId="1919" xr:uid="{00000000-0005-0000-0000-000084070000}"/>
    <cellStyle name="Обычный 2 2 2 2 2 2 2 2 2 3 2 2 2" xfId="1920" xr:uid="{00000000-0005-0000-0000-000085070000}"/>
    <cellStyle name="Обычный 2 2 2 2 2 2 2 2 2 3 2 2 2 2" xfId="1921" xr:uid="{00000000-0005-0000-0000-000086070000}"/>
    <cellStyle name="Обычный 2 2 2 2 2 2 2 2 2 3 2 2 3" xfId="1922" xr:uid="{00000000-0005-0000-0000-000087070000}"/>
    <cellStyle name="Обычный 2 2 2 2 2 2 2 2 2 3 2 2 3 2" xfId="1923" xr:uid="{00000000-0005-0000-0000-000088070000}"/>
    <cellStyle name="Обычный 2 2 2 2 2 2 2 2 2 3 2 2 4" xfId="1924" xr:uid="{00000000-0005-0000-0000-000089070000}"/>
    <cellStyle name="Обычный 2 2 2 2 2 2 2 2 2 3 2 3" xfId="1925" xr:uid="{00000000-0005-0000-0000-00008A070000}"/>
    <cellStyle name="Обычный 2 2 2 2 2 2 2 2 2 3 2 3 2" xfId="1926" xr:uid="{00000000-0005-0000-0000-00008B070000}"/>
    <cellStyle name="Обычный 2 2 2 2 2 2 2 2 2 3 2 4" xfId="1927" xr:uid="{00000000-0005-0000-0000-00008C070000}"/>
    <cellStyle name="Обычный 2 2 2 2 2 2 2 2 2 3 2 4 2" xfId="1928" xr:uid="{00000000-0005-0000-0000-00008D070000}"/>
    <cellStyle name="Обычный 2 2 2 2 2 2 2 2 2 3 2 5" xfId="1929" xr:uid="{00000000-0005-0000-0000-00008E070000}"/>
    <cellStyle name="Обычный 2 2 2 2 2 2 2 2 2 3 2 5 2" xfId="1930" xr:uid="{00000000-0005-0000-0000-00008F070000}"/>
    <cellStyle name="Обычный 2 2 2 2 2 2 2 2 2 3 2 6" xfId="1931" xr:uid="{00000000-0005-0000-0000-000090070000}"/>
    <cellStyle name="Обычный 2 2 2 2 2 2 2 2 2 3 3" xfId="1932" xr:uid="{00000000-0005-0000-0000-000091070000}"/>
    <cellStyle name="Обычный 2 2 2 2 2 2 2 2 2 3 3 2" xfId="1933" xr:uid="{00000000-0005-0000-0000-000092070000}"/>
    <cellStyle name="Обычный 2 2 2 2 2 2 2 2 2 3 3 2 2" xfId="1934" xr:uid="{00000000-0005-0000-0000-000093070000}"/>
    <cellStyle name="Обычный 2 2 2 2 2 2 2 2 2 3 3 3" xfId="1935" xr:uid="{00000000-0005-0000-0000-000094070000}"/>
    <cellStyle name="Обычный 2 2 2 2 2 2 2 2 2 3 3 3 2" xfId="1936" xr:uid="{00000000-0005-0000-0000-000095070000}"/>
    <cellStyle name="Обычный 2 2 2 2 2 2 2 2 2 3 3 4" xfId="1937" xr:uid="{00000000-0005-0000-0000-000096070000}"/>
    <cellStyle name="Обычный 2 2 2 2 2 2 2 2 2 3 4" xfId="1938" xr:uid="{00000000-0005-0000-0000-000097070000}"/>
    <cellStyle name="Обычный 2 2 2 2 2 2 2 2 2 3 4 2" xfId="1939" xr:uid="{00000000-0005-0000-0000-000098070000}"/>
    <cellStyle name="Обычный 2 2 2 2 2 2 2 2 2 3 4 2 2" xfId="1940" xr:uid="{00000000-0005-0000-0000-000099070000}"/>
    <cellStyle name="Обычный 2 2 2 2 2 2 2 2 2 3 4 3" xfId="1941" xr:uid="{00000000-0005-0000-0000-00009A070000}"/>
    <cellStyle name="Обычный 2 2 2 2 2 2 2 2 2 3 4 3 2" xfId="1942" xr:uid="{00000000-0005-0000-0000-00009B070000}"/>
    <cellStyle name="Обычный 2 2 2 2 2 2 2 2 2 3 4 4" xfId="1943" xr:uid="{00000000-0005-0000-0000-00009C070000}"/>
    <cellStyle name="Обычный 2 2 2 2 2 2 2 2 2 3 5" xfId="1944" xr:uid="{00000000-0005-0000-0000-00009D070000}"/>
    <cellStyle name="Обычный 2 2 2 2 2 2 2 2 2 3 5 2" xfId="1945" xr:uid="{00000000-0005-0000-0000-00009E070000}"/>
    <cellStyle name="Обычный 2 2 2 2 2 2 2 2 2 3 6" xfId="1946" xr:uid="{00000000-0005-0000-0000-00009F070000}"/>
    <cellStyle name="Обычный 2 2 2 2 2 2 2 2 2 3 6 2" xfId="1947" xr:uid="{00000000-0005-0000-0000-0000A0070000}"/>
    <cellStyle name="Обычный 2 2 2 2 2 2 2 2 2 3 7" xfId="1948" xr:uid="{00000000-0005-0000-0000-0000A1070000}"/>
    <cellStyle name="Обычный 2 2 2 2 2 2 2 2 2 3 7 2" xfId="1949" xr:uid="{00000000-0005-0000-0000-0000A2070000}"/>
    <cellStyle name="Обычный 2 2 2 2 2 2 2 2 2 3 8" xfId="1950" xr:uid="{00000000-0005-0000-0000-0000A3070000}"/>
    <cellStyle name="Обычный 2 2 2 2 2 2 2 2 2 4" xfId="1951" xr:uid="{00000000-0005-0000-0000-0000A4070000}"/>
    <cellStyle name="Обычный 2 2 2 2 2 2 2 2 2 4 2" xfId="1952" xr:uid="{00000000-0005-0000-0000-0000A5070000}"/>
    <cellStyle name="Обычный 2 2 2 2 2 2 2 2 2 4 2 2" xfId="1953" xr:uid="{00000000-0005-0000-0000-0000A6070000}"/>
    <cellStyle name="Обычный 2 2 2 2 2 2 2 2 2 4 2 2 2" xfId="1954" xr:uid="{00000000-0005-0000-0000-0000A7070000}"/>
    <cellStyle name="Обычный 2 2 2 2 2 2 2 2 2 4 2 3" xfId="1955" xr:uid="{00000000-0005-0000-0000-0000A8070000}"/>
    <cellStyle name="Обычный 2 2 2 2 2 2 2 2 2 4 2 3 2" xfId="1956" xr:uid="{00000000-0005-0000-0000-0000A9070000}"/>
    <cellStyle name="Обычный 2 2 2 2 2 2 2 2 2 4 2 4" xfId="1957" xr:uid="{00000000-0005-0000-0000-0000AA070000}"/>
    <cellStyle name="Обычный 2 2 2 2 2 2 2 2 2 4 3" xfId="1958" xr:uid="{00000000-0005-0000-0000-0000AB070000}"/>
    <cellStyle name="Обычный 2 2 2 2 2 2 2 2 2 4 3 2" xfId="1959" xr:uid="{00000000-0005-0000-0000-0000AC070000}"/>
    <cellStyle name="Обычный 2 2 2 2 2 2 2 2 2 4 3 2 2" xfId="1960" xr:uid="{00000000-0005-0000-0000-0000AD070000}"/>
    <cellStyle name="Обычный 2 2 2 2 2 2 2 2 2 4 3 3" xfId="1961" xr:uid="{00000000-0005-0000-0000-0000AE070000}"/>
    <cellStyle name="Обычный 2 2 2 2 2 2 2 2 2 4 3 3 2" xfId="1962" xr:uid="{00000000-0005-0000-0000-0000AF070000}"/>
    <cellStyle name="Обычный 2 2 2 2 2 2 2 2 2 4 3 4" xfId="1963" xr:uid="{00000000-0005-0000-0000-0000B0070000}"/>
    <cellStyle name="Обычный 2 2 2 2 2 2 2 2 2 4 4" xfId="1964" xr:uid="{00000000-0005-0000-0000-0000B1070000}"/>
    <cellStyle name="Обычный 2 2 2 2 2 2 2 2 2 4 4 2" xfId="1965" xr:uid="{00000000-0005-0000-0000-0000B2070000}"/>
    <cellStyle name="Обычный 2 2 2 2 2 2 2 2 2 4 5" xfId="1966" xr:uid="{00000000-0005-0000-0000-0000B3070000}"/>
    <cellStyle name="Обычный 2 2 2 2 2 2 2 2 2 4 5 2" xfId="1967" xr:uid="{00000000-0005-0000-0000-0000B4070000}"/>
    <cellStyle name="Обычный 2 2 2 2 2 2 2 2 2 4 6" xfId="1968" xr:uid="{00000000-0005-0000-0000-0000B5070000}"/>
    <cellStyle name="Обычный 2 2 2 2 2 2 2 2 2 4 6 2" xfId="1969" xr:uid="{00000000-0005-0000-0000-0000B6070000}"/>
    <cellStyle name="Обычный 2 2 2 2 2 2 2 2 2 4 7" xfId="1970" xr:uid="{00000000-0005-0000-0000-0000B7070000}"/>
    <cellStyle name="Обычный 2 2 2 2 2 2 2 2 2 5" xfId="1971" xr:uid="{00000000-0005-0000-0000-0000B8070000}"/>
    <cellStyle name="Обычный 2 2 2 2 2 2 2 2 2 5 2" xfId="1972" xr:uid="{00000000-0005-0000-0000-0000B9070000}"/>
    <cellStyle name="Обычный 2 2 2 2 2 2 2 2 2 5 2 2" xfId="1973" xr:uid="{00000000-0005-0000-0000-0000BA070000}"/>
    <cellStyle name="Обычный 2 2 2 2 2 2 2 2 2 5 3" xfId="1974" xr:uid="{00000000-0005-0000-0000-0000BB070000}"/>
    <cellStyle name="Обычный 2 2 2 2 2 2 2 2 2 5 3 2" xfId="1975" xr:uid="{00000000-0005-0000-0000-0000BC070000}"/>
    <cellStyle name="Обычный 2 2 2 2 2 2 2 2 2 5 4" xfId="1976" xr:uid="{00000000-0005-0000-0000-0000BD070000}"/>
    <cellStyle name="Обычный 2 2 2 2 2 2 2 2 2 6" xfId="1977" xr:uid="{00000000-0005-0000-0000-0000BE070000}"/>
    <cellStyle name="Обычный 2 2 2 2 2 2 2 2 2 6 2" xfId="1978" xr:uid="{00000000-0005-0000-0000-0000BF070000}"/>
    <cellStyle name="Обычный 2 2 2 2 2 2 2 2 2 6 2 2" xfId="1979" xr:uid="{00000000-0005-0000-0000-0000C0070000}"/>
    <cellStyle name="Обычный 2 2 2 2 2 2 2 2 2 6 3" xfId="1980" xr:uid="{00000000-0005-0000-0000-0000C1070000}"/>
    <cellStyle name="Обычный 2 2 2 2 2 2 2 2 2 6 3 2" xfId="1981" xr:uid="{00000000-0005-0000-0000-0000C2070000}"/>
    <cellStyle name="Обычный 2 2 2 2 2 2 2 2 2 6 4" xfId="1982" xr:uid="{00000000-0005-0000-0000-0000C3070000}"/>
    <cellStyle name="Обычный 2 2 2 2 2 2 2 2 2 7" xfId="1983" xr:uid="{00000000-0005-0000-0000-0000C4070000}"/>
    <cellStyle name="Обычный 2 2 2 2 2 2 2 2 2 7 2" xfId="1984" xr:uid="{00000000-0005-0000-0000-0000C5070000}"/>
    <cellStyle name="Обычный 2 2 2 2 2 2 2 2 2 8" xfId="1985" xr:uid="{00000000-0005-0000-0000-0000C6070000}"/>
    <cellStyle name="Обычный 2 2 2 2 2 2 2 2 2 8 2" xfId="1986" xr:uid="{00000000-0005-0000-0000-0000C7070000}"/>
    <cellStyle name="Обычный 2 2 2 2 2 2 2 2 2 9" xfId="1987" xr:uid="{00000000-0005-0000-0000-0000C8070000}"/>
    <cellStyle name="Обычный 2 2 2 2 2 2 2 2 2 9 2" xfId="1988" xr:uid="{00000000-0005-0000-0000-0000C9070000}"/>
    <cellStyle name="Обычный 2 2 2 2 2 2 2 2 3" xfId="1989" xr:uid="{00000000-0005-0000-0000-0000CA070000}"/>
    <cellStyle name="Обычный 2 2 2 2 2 2 2 2 3 2" xfId="1990" xr:uid="{00000000-0005-0000-0000-0000CB070000}"/>
    <cellStyle name="Обычный 2 2 2 2 2 2 2 2 3 2 2" xfId="1991" xr:uid="{00000000-0005-0000-0000-0000CC070000}"/>
    <cellStyle name="Обычный 2 2 2 2 2 2 2 2 3 2 2 2" xfId="1992" xr:uid="{00000000-0005-0000-0000-0000CD070000}"/>
    <cellStyle name="Обычный 2 2 2 2 2 2 2 2 3 2 2 2 2" xfId="1993" xr:uid="{00000000-0005-0000-0000-0000CE070000}"/>
    <cellStyle name="Обычный 2 2 2 2 2 2 2 2 3 2 2 3" xfId="1994" xr:uid="{00000000-0005-0000-0000-0000CF070000}"/>
    <cellStyle name="Обычный 2 2 2 2 2 2 2 2 3 2 2 3 2" xfId="1995" xr:uid="{00000000-0005-0000-0000-0000D0070000}"/>
    <cellStyle name="Обычный 2 2 2 2 2 2 2 2 3 2 2 4" xfId="1996" xr:uid="{00000000-0005-0000-0000-0000D1070000}"/>
    <cellStyle name="Обычный 2 2 2 2 2 2 2 2 3 2 3" xfId="1997" xr:uid="{00000000-0005-0000-0000-0000D2070000}"/>
    <cellStyle name="Обычный 2 2 2 2 2 2 2 2 3 2 3 2" xfId="1998" xr:uid="{00000000-0005-0000-0000-0000D3070000}"/>
    <cellStyle name="Обычный 2 2 2 2 2 2 2 2 3 2 4" xfId="1999" xr:uid="{00000000-0005-0000-0000-0000D4070000}"/>
    <cellStyle name="Обычный 2 2 2 2 2 2 2 2 3 2 4 2" xfId="2000" xr:uid="{00000000-0005-0000-0000-0000D5070000}"/>
    <cellStyle name="Обычный 2 2 2 2 2 2 2 2 3 2 5" xfId="2001" xr:uid="{00000000-0005-0000-0000-0000D6070000}"/>
    <cellStyle name="Обычный 2 2 2 2 2 2 2 2 3 2 5 2" xfId="2002" xr:uid="{00000000-0005-0000-0000-0000D7070000}"/>
    <cellStyle name="Обычный 2 2 2 2 2 2 2 2 3 2 6" xfId="2003" xr:uid="{00000000-0005-0000-0000-0000D8070000}"/>
    <cellStyle name="Обычный 2 2 2 2 2 2 2 2 3 3" xfId="2004" xr:uid="{00000000-0005-0000-0000-0000D9070000}"/>
    <cellStyle name="Обычный 2 2 2 2 2 2 2 2 3 3 2" xfId="2005" xr:uid="{00000000-0005-0000-0000-0000DA070000}"/>
    <cellStyle name="Обычный 2 2 2 2 2 2 2 2 3 3 2 2" xfId="2006" xr:uid="{00000000-0005-0000-0000-0000DB070000}"/>
    <cellStyle name="Обычный 2 2 2 2 2 2 2 2 3 3 3" xfId="2007" xr:uid="{00000000-0005-0000-0000-0000DC070000}"/>
    <cellStyle name="Обычный 2 2 2 2 2 2 2 2 3 3 3 2" xfId="2008" xr:uid="{00000000-0005-0000-0000-0000DD070000}"/>
    <cellStyle name="Обычный 2 2 2 2 2 2 2 2 3 3 4" xfId="2009" xr:uid="{00000000-0005-0000-0000-0000DE070000}"/>
    <cellStyle name="Обычный 2 2 2 2 2 2 2 2 3 4" xfId="2010" xr:uid="{00000000-0005-0000-0000-0000DF070000}"/>
    <cellStyle name="Обычный 2 2 2 2 2 2 2 2 3 4 2" xfId="2011" xr:uid="{00000000-0005-0000-0000-0000E0070000}"/>
    <cellStyle name="Обычный 2 2 2 2 2 2 2 2 3 4 2 2" xfId="2012" xr:uid="{00000000-0005-0000-0000-0000E1070000}"/>
    <cellStyle name="Обычный 2 2 2 2 2 2 2 2 3 4 3" xfId="2013" xr:uid="{00000000-0005-0000-0000-0000E2070000}"/>
    <cellStyle name="Обычный 2 2 2 2 2 2 2 2 3 4 3 2" xfId="2014" xr:uid="{00000000-0005-0000-0000-0000E3070000}"/>
    <cellStyle name="Обычный 2 2 2 2 2 2 2 2 3 4 4" xfId="2015" xr:uid="{00000000-0005-0000-0000-0000E4070000}"/>
    <cellStyle name="Обычный 2 2 2 2 2 2 2 2 3 5" xfId="2016" xr:uid="{00000000-0005-0000-0000-0000E5070000}"/>
    <cellStyle name="Обычный 2 2 2 2 2 2 2 2 3 5 2" xfId="2017" xr:uid="{00000000-0005-0000-0000-0000E6070000}"/>
    <cellStyle name="Обычный 2 2 2 2 2 2 2 2 3 6" xfId="2018" xr:uid="{00000000-0005-0000-0000-0000E7070000}"/>
    <cellStyle name="Обычный 2 2 2 2 2 2 2 2 3 6 2" xfId="2019" xr:uid="{00000000-0005-0000-0000-0000E8070000}"/>
    <cellStyle name="Обычный 2 2 2 2 2 2 2 2 3 7" xfId="2020" xr:uid="{00000000-0005-0000-0000-0000E9070000}"/>
    <cellStyle name="Обычный 2 2 2 2 2 2 2 2 3 7 2" xfId="2021" xr:uid="{00000000-0005-0000-0000-0000EA070000}"/>
    <cellStyle name="Обычный 2 2 2 2 2 2 2 2 3 8" xfId="2022" xr:uid="{00000000-0005-0000-0000-0000EB070000}"/>
    <cellStyle name="Обычный 2 2 2 2 2 2 2 2 4" xfId="2023" xr:uid="{00000000-0005-0000-0000-0000EC070000}"/>
    <cellStyle name="Обычный 2 2 2 2 2 2 2 2 4 2" xfId="2024" xr:uid="{00000000-0005-0000-0000-0000ED070000}"/>
    <cellStyle name="Обычный 2 2 2 2 2 2 2 2 4 2 2" xfId="2025" xr:uid="{00000000-0005-0000-0000-0000EE070000}"/>
    <cellStyle name="Обычный 2 2 2 2 2 2 2 2 4 2 2 2" xfId="2026" xr:uid="{00000000-0005-0000-0000-0000EF070000}"/>
    <cellStyle name="Обычный 2 2 2 2 2 2 2 2 4 2 2 2 2" xfId="2027" xr:uid="{00000000-0005-0000-0000-0000F0070000}"/>
    <cellStyle name="Обычный 2 2 2 2 2 2 2 2 4 2 2 3" xfId="2028" xr:uid="{00000000-0005-0000-0000-0000F1070000}"/>
    <cellStyle name="Обычный 2 2 2 2 2 2 2 2 4 2 2 3 2" xfId="2029" xr:uid="{00000000-0005-0000-0000-0000F2070000}"/>
    <cellStyle name="Обычный 2 2 2 2 2 2 2 2 4 2 2 4" xfId="2030" xr:uid="{00000000-0005-0000-0000-0000F3070000}"/>
    <cellStyle name="Обычный 2 2 2 2 2 2 2 2 4 2 3" xfId="2031" xr:uid="{00000000-0005-0000-0000-0000F4070000}"/>
    <cellStyle name="Обычный 2 2 2 2 2 2 2 2 4 2 3 2" xfId="2032" xr:uid="{00000000-0005-0000-0000-0000F5070000}"/>
    <cellStyle name="Обычный 2 2 2 2 2 2 2 2 4 2 4" xfId="2033" xr:uid="{00000000-0005-0000-0000-0000F6070000}"/>
    <cellStyle name="Обычный 2 2 2 2 2 2 2 2 4 2 4 2" xfId="2034" xr:uid="{00000000-0005-0000-0000-0000F7070000}"/>
    <cellStyle name="Обычный 2 2 2 2 2 2 2 2 4 2 5" xfId="2035" xr:uid="{00000000-0005-0000-0000-0000F8070000}"/>
    <cellStyle name="Обычный 2 2 2 2 2 2 2 2 4 2 5 2" xfId="2036" xr:uid="{00000000-0005-0000-0000-0000F9070000}"/>
    <cellStyle name="Обычный 2 2 2 2 2 2 2 2 4 2 6" xfId="2037" xr:uid="{00000000-0005-0000-0000-0000FA070000}"/>
    <cellStyle name="Обычный 2 2 2 2 2 2 2 2 4 3" xfId="2038" xr:uid="{00000000-0005-0000-0000-0000FB070000}"/>
    <cellStyle name="Обычный 2 2 2 2 2 2 2 2 4 3 2" xfId="2039" xr:uid="{00000000-0005-0000-0000-0000FC070000}"/>
    <cellStyle name="Обычный 2 2 2 2 2 2 2 2 4 3 2 2" xfId="2040" xr:uid="{00000000-0005-0000-0000-0000FD070000}"/>
    <cellStyle name="Обычный 2 2 2 2 2 2 2 2 4 3 3" xfId="2041" xr:uid="{00000000-0005-0000-0000-0000FE070000}"/>
    <cellStyle name="Обычный 2 2 2 2 2 2 2 2 4 3 3 2" xfId="2042" xr:uid="{00000000-0005-0000-0000-0000FF070000}"/>
    <cellStyle name="Обычный 2 2 2 2 2 2 2 2 4 3 4" xfId="2043" xr:uid="{00000000-0005-0000-0000-000000080000}"/>
    <cellStyle name="Обычный 2 2 2 2 2 2 2 2 4 4" xfId="2044" xr:uid="{00000000-0005-0000-0000-000001080000}"/>
    <cellStyle name="Обычный 2 2 2 2 2 2 2 2 4 4 2" xfId="2045" xr:uid="{00000000-0005-0000-0000-000002080000}"/>
    <cellStyle name="Обычный 2 2 2 2 2 2 2 2 4 4 2 2" xfId="2046" xr:uid="{00000000-0005-0000-0000-000003080000}"/>
    <cellStyle name="Обычный 2 2 2 2 2 2 2 2 4 4 3" xfId="2047" xr:uid="{00000000-0005-0000-0000-000004080000}"/>
    <cellStyle name="Обычный 2 2 2 2 2 2 2 2 4 4 3 2" xfId="2048" xr:uid="{00000000-0005-0000-0000-000005080000}"/>
    <cellStyle name="Обычный 2 2 2 2 2 2 2 2 4 4 4" xfId="2049" xr:uid="{00000000-0005-0000-0000-000006080000}"/>
    <cellStyle name="Обычный 2 2 2 2 2 2 2 2 4 5" xfId="2050" xr:uid="{00000000-0005-0000-0000-000007080000}"/>
    <cellStyle name="Обычный 2 2 2 2 2 2 2 2 4 5 2" xfId="2051" xr:uid="{00000000-0005-0000-0000-000008080000}"/>
    <cellStyle name="Обычный 2 2 2 2 2 2 2 2 4 6" xfId="2052" xr:uid="{00000000-0005-0000-0000-000009080000}"/>
    <cellStyle name="Обычный 2 2 2 2 2 2 2 2 4 6 2" xfId="2053" xr:uid="{00000000-0005-0000-0000-00000A080000}"/>
    <cellStyle name="Обычный 2 2 2 2 2 2 2 2 4 7" xfId="2054" xr:uid="{00000000-0005-0000-0000-00000B080000}"/>
    <cellStyle name="Обычный 2 2 2 2 2 2 2 2 4 7 2" xfId="2055" xr:uid="{00000000-0005-0000-0000-00000C080000}"/>
    <cellStyle name="Обычный 2 2 2 2 2 2 2 2 4 8" xfId="2056" xr:uid="{00000000-0005-0000-0000-00000D080000}"/>
    <cellStyle name="Обычный 2 2 2 2 2 2 2 2 5" xfId="2057" xr:uid="{00000000-0005-0000-0000-00000E080000}"/>
    <cellStyle name="Обычный 2 2 2 2 2 2 2 2 5 2" xfId="2058" xr:uid="{00000000-0005-0000-0000-00000F080000}"/>
    <cellStyle name="Обычный 2 2 2 2 2 2 2 2 5 2 2" xfId="2059" xr:uid="{00000000-0005-0000-0000-000010080000}"/>
    <cellStyle name="Обычный 2 2 2 2 2 2 2 2 5 2 2 2" xfId="2060" xr:uid="{00000000-0005-0000-0000-000011080000}"/>
    <cellStyle name="Обычный 2 2 2 2 2 2 2 2 5 2 3" xfId="2061" xr:uid="{00000000-0005-0000-0000-000012080000}"/>
    <cellStyle name="Обычный 2 2 2 2 2 2 2 2 5 2 3 2" xfId="2062" xr:uid="{00000000-0005-0000-0000-000013080000}"/>
    <cellStyle name="Обычный 2 2 2 2 2 2 2 2 5 2 4" xfId="2063" xr:uid="{00000000-0005-0000-0000-000014080000}"/>
    <cellStyle name="Обычный 2 2 2 2 2 2 2 2 5 3" xfId="2064" xr:uid="{00000000-0005-0000-0000-000015080000}"/>
    <cellStyle name="Обычный 2 2 2 2 2 2 2 2 5 3 2" xfId="2065" xr:uid="{00000000-0005-0000-0000-000016080000}"/>
    <cellStyle name="Обычный 2 2 2 2 2 2 2 2 5 3 2 2" xfId="2066" xr:uid="{00000000-0005-0000-0000-000017080000}"/>
    <cellStyle name="Обычный 2 2 2 2 2 2 2 2 5 3 3" xfId="2067" xr:uid="{00000000-0005-0000-0000-000018080000}"/>
    <cellStyle name="Обычный 2 2 2 2 2 2 2 2 5 3 3 2" xfId="2068" xr:uid="{00000000-0005-0000-0000-000019080000}"/>
    <cellStyle name="Обычный 2 2 2 2 2 2 2 2 5 3 4" xfId="2069" xr:uid="{00000000-0005-0000-0000-00001A080000}"/>
    <cellStyle name="Обычный 2 2 2 2 2 2 2 2 5 4" xfId="2070" xr:uid="{00000000-0005-0000-0000-00001B080000}"/>
    <cellStyle name="Обычный 2 2 2 2 2 2 2 2 5 4 2" xfId="2071" xr:uid="{00000000-0005-0000-0000-00001C080000}"/>
    <cellStyle name="Обычный 2 2 2 2 2 2 2 2 5 5" xfId="2072" xr:uid="{00000000-0005-0000-0000-00001D080000}"/>
    <cellStyle name="Обычный 2 2 2 2 2 2 2 2 5 5 2" xfId="2073" xr:uid="{00000000-0005-0000-0000-00001E080000}"/>
    <cellStyle name="Обычный 2 2 2 2 2 2 2 2 5 6" xfId="2074" xr:uid="{00000000-0005-0000-0000-00001F080000}"/>
    <cellStyle name="Обычный 2 2 2 2 2 2 2 2 5 6 2" xfId="2075" xr:uid="{00000000-0005-0000-0000-000020080000}"/>
    <cellStyle name="Обычный 2 2 2 2 2 2 2 2 5 7" xfId="2076" xr:uid="{00000000-0005-0000-0000-000021080000}"/>
    <cellStyle name="Обычный 2 2 2 2 2 2 2 2 6" xfId="2077" xr:uid="{00000000-0005-0000-0000-000022080000}"/>
    <cellStyle name="Обычный 2 2 2 2 2 2 2 2 6 2" xfId="2078" xr:uid="{00000000-0005-0000-0000-000023080000}"/>
    <cellStyle name="Обычный 2 2 2 2 2 2 2 2 6 2 2" xfId="2079" xr:uid="{00000000-0005-0000-0000-000024080000}"/>
    <cellStyle name="Обычный 2 2 2 2 2 2 2 2 6 2 2 2" xfId="2080" xr:uid="{00000000-0005-0000-0000-000025080000}"/>
    <cellStyle name="Обычный 2 2 2 2 2 2 2 2 6 2 3" xfId="2081" xr:uid="{00000000-0005-0000-0000-000026080000}"/>
    <cellStyle name="Обычный 2 2 2 2 2 2 2 2 6 2 3 2" xfId="2082" xr:uid="{00000000-0005-0000-0000-000027080000}"/>
    <cellStyle name="Обычный 2 2 2 2 2 2 2 2 6 2 4" xfId="2083" xr:uid="{00000000-0005-0000-0000-000028080000}"/>
    <cellStyle name="Обычный 2 2 2 2 2 2 2 2 6 3" xfId="2084" xr:uid="{00000000-0005-0000-0000-000029080000}"/>
    <cellStyle name="Обычный 2 2 2 2 2 2 2 2 6 3 2" xfId="2085" xr:uid="{00000000-0005-0000-0000-00002A080000}"/>
    <cellStyle name="Обычный 2 2 2 2 2 2 2 2 6 3 2 2" xfId="2086" xr:uid="{00000000-0005-0000-0000-00002B080000}"/>
    <cellStyle name="Обычный 2 2 2 2 2 2 2 2 6 3 3" xfId="2087" xr:uid="{00000000-0005-0000-0000-00002C080000}"/>
    <cellStyle name="Обычный 2 2 2 2 2 2 2 2 6 3 3 2" xfId="2088" xr:uid="{00000000-0005-0000-0000-00002D080000}"/>
    <cellStyle name="Обычный 2 2 2 2 2 2 2 2 6 3 4" xfId="2089" xr:uid="{00000000-0005-0000-0000-00002E080000}"/>
    <cellStyle name="Обычный 2 2 2 2 2 2 2 2 6 4" xfId="2090" xr:uid="{00000000-0005-0000-0000-00002F080000}"/>
    <cellStyle name="Обычный 2 2 2 2 2 2 2 2 6 4 2" xfId="2091" xr:uid="{00000000-0005-0000-0000-000030080000}"/>
    <cellStyle name="Обычный 2 2 2 2 2 2 2 2 6 5" xfId="2092" xr:uid="{00000000-0005-0000-0000-000031080000}"/>
    <cellStyle name="Обычный 2 2 2 2 2 2 2 2 6 5 2" xfId="2093" xr:uid="{00000000-0005-0000-0000-000032080000}"/>
    <cellStyle name="Обычный 2 2 2 2 2 2 2 2 6 6" xfId="2094" xr:uid="{00000000-0005-0000-0000-000033080000}"/>
    <cellStyle name="Обычный 2 2 2 2 2 2 2 2 6 6 2" xfId="2095" xr:uid="{00000000-0005-0000-0000-000034080000}"/>
    <cellStyle name="Обычный 2 2 2 2 2 2 2 2 6 7" xfId="2096" xr:uid="{00000000-0005-0000-0000-000035080000}"/>
    <cellStyle name="Обычный 2 2 2 2 2 2 2 2 7" xfId="2097" xr:uid="{00000000-0005-0000-0000-000036080000}"/>
    <cellStyle name="Обычный 2 2 2 2 2 2 2 2 7 2" xfId="2098" xr:uid="{00000000-0005-0000-0000-000037080000}"/>
    <cellStyle name="Обычный 2 2 2 2 2 2 2 2 7 2 2" xfId="2099" xr:uid="{00000000-0005-0000-0000-000038080000}"/>
    <cellStyle name="Обычный 2 2 2 2 2 2 2 2 7 3" xfId="2100" xr:uid="{00000000-0005-0000-0000-000039080000}"/>
    <cellStyle name="Обычный 2 2 2 2 2 2 2 2 7 3 2" xfId="2101" xr:uid="{00000000-0005-0000-0000-00003A080000}"/>
    <cellStyle name="Обычный 2 2 2 2 2 2 2 2 7 4" xfId="2102" xr:uid="{00000000-0005-0000-0000-00003B080000}"/>
    <cellStyle name="Обычный 2 2 2 2 2 2 2 2 8" xfId="2103" xr:uid="{00000000-0005-0000-0000-00003C080000}"/>
    <cellStyle name="Обычный 2 2 2 2 2 2 2 2 8 2" xfId="2104" xr:uid="{00000000-0005-0000-0000-00003D080000}"/>
    <cellStyle name="Обычный 2 2 2 2 2 2 2 2 8 2 2" xfId="2105" xr:uid="{00000000-0005-0000-0000-00003E080000}"/>
    <cellStyle name="Обычный 2 2 2 2 2 2 2 2 8 3" xfId="2106" xr:uid="{00000000-0005-0000-0000-00003F080000}"/>
    <cellStyle name="Обычный 2 2 2 2 2 2 2 2 8 3 2" xfId="2107" xr:uid="{00000000-0005-0000-0000-000040080000}"/>
    <cellStyle name="Обычный 2 2 2 2 2 2 2 2 8 4" xfId="2108" xr:uid="{00000000-0005-0000-0000-000041080000}"/>
    <cellStyle name="Обычный 2 2 2 2 2 2 2 2 9" xfId="2109" xr:uid="{00000000-0005-0000-0000-000042080000}"/>
    <cellStyle name="Обычный 2 2 2 2 2 2 2 2 9 2" xfId="2110" xr:uid="{00000000-0005-0000-0000-000043080000}"/>
    <cellStyle name="Обычный 2 2 2 2 2 2 2 3" xfId="2111" xr:uid="{00000000-0005-0000-0000-000044080000}"/>
    <cellStyle name="Обычный 2 2 2 2 2 2 2 3 10" xfId="2112" xr:uid="{00000000-0005-0000-0000-000045080000}"/>
    <cellStyle name="Обычный 2 2 2 2 2 2 2 3 2" xfId="2113" xr:uid="{00000000-0005-0000-0000-000046080000}"/>
    <cellStyle name="Обычный 2 2 2 2 2 2 2 3 2 2" xfId="2114" xr:uid="{00000000-0005-0000-0000-000047080000}"/>
    <cellStyle name="Обычный 2 2 2 2 2 2 2 3 2 2 2" xfId="2115" xr:uid="{00000000-0005-0000-0000-000048080000}"/>
    <cellStyle name="Обычный 2 2 2 2 2 2 2 3 2 2 2 2" xfId="2116" xr:uid="{00000000-0005-0000-0000-000049080000}"/>
    <cellStyle name="Обычный 2 2 2 2 2 2 2 3 2 2 2 2 2" xfId="2117" xr:uid="{00000000-0005-0000-0000-00004A080000}"/>
    <cellStyle name="Обычный 2 2 2 2 2 2 2 3 2 2 2 3" xfId="2118" xr:uid="{00000000-0005-0000-0000-00004B080000}"/>
    <cellStyle name="Обычный 2 2 2 2 2 2 2 3 2 2 2 3 2" xfId="2119" xr:uid="{00000000-0005-0000-0000-00004C080000}"/>
    <cellStyle name="Обычный 2 2 2 2 2 2 2 3 2 2 2 4" xfId="2120" xr:uid="{00000000-0005-0000-0000-00004D080000}"/>
    <cellStyle name="Обычный 2 2 2 2 2 2 2 3 2 2 3" xfId="2121" xr:uid="{00000000-0005-0000-0000-00004E080000}"/>
    <cellStyle name="Обычный 2 2 2 2 2 2 2 3 2 2 3 2" xfId="2122" xr:uid="{00000000-0005-0000-0000-00004F080000}"/>
    <cellStyle name="Обычный 2 2 2 2 2 2 2 3 2 2 4" xfId="2123" xr:uid="{00000000-0005-0000-0000-000050080000}"/>
    <cellStyle name="Обычный 2 2 2 2 2 2 2 3 2 2 4 2" xfId="2124" xr:uid="{00000000-0005-0000-0000-000051080000}"/>
    <cellStyle name="Обычный 2 2 2 2 2 2 2 3 2 2 5" xfId="2125" xr:uid="{00000000-0005-0000-0000-000052080000}"/>
    <cellStyle name="Обычный 2 2 2 2 2 2 2 3 2 2 5 2" xfId="2126" xr:uid="{00000000-0005-0000-0000-000053080000}"/>
    <cellStyle name="Обычный 2 2 2 2 2 2 2 3 2 2 6" xfId="2127" xr:uid="{00000000-0005-0000-0000-000054080000}"/>
    <cellStyle name="Обычный 2 2 2 2 2 2 2 3 2 3" xfId="2128" xr:uid="{00000000-0005-0000-0000-000055080000}"/>
    <cellStyle name="Обычный 2 2 2 2 2 2 2 3 2 3 2" xfId="2129" xr:uid="{00000000-0005-0000-0000-000056080000}"/>
    <cellStyle name="Обычный 2 2 2 2 2 2 2 3 2 3 2 2" xfId="2130" xr:uid="{00000000-0005-0000-0000-000057080000}"/>
    <cellStyle name="Обычный 2 2 2 2 2 2 2 3 2 3 3" xfId="2131" xr:uid="{00000000-0005-0000-0000-000058080000}"/>
    <cellStyle name="Обычный 2 2 2 2 2 2 2 3 2 3 3 2" xfId="2132" xr:uid="{00000000-0005-0000-0000-000059080000}"/>
    <cellStyle name="Обычный 2 2 2 2 2 2 2 3 2 3 4" xfId="2133" xr:uid="{00000000-0005-0000-0000-00005A080000}"/>
    <cellStyle name="Обычный 2 2 2 2 2 2 2 3 2 4" xfId="2134" xr:uid="{00000000-0005-0000-0000-00005B080000}"/>
    <cellStyle name="Обычный 2 2 2 2 2 2 2 3 2 4 2" xfId="2135" xr:uid="{00000000-0005-0000-0000-00005C080000}"/>
    <cellStyle name="Обычный 2 2 2 2 2 2 2 3 2 4 2 2" xfId="2136" xr:uid="{00000000-0005-0000-0000-00005D080000}"/>
    <cellStyle name="Обычный 2 2 2 2 2 2 2 3 2 4 3" xfId="2137" xr:uid="{00000000-0005-0000-0000-00005E080000}"/>
    <cellStyle name="Обычный 2 2 2 2 2 2 2 3 2 4 3 2" xfId="2138" xr:uid="{00000000-0005-0000-0000-00005F080000}"/>
    <cellStyle name="Обычный 2 2 2 2 2 2 2 3 2 4 4" xfId="2139" xr:uid="{00000000-0005-0000-0000-000060080000}"/>
    <cellStyle name="Обычный 2 2 2 2 2 2 2 3 2 5" xfId="2140" xr:uid="{00000000-0005-0000-0000-000061080000}"/>
    <cellStyle name="Обычный 2 2 2 2 2 2 2 3 2 5 2" xfId="2141" xr:uid="{00000000-0005-0000-0000-000062080000}"/>
    <cellStyle name="Обычный 2 2 2 2 2 2 2 3 2 6" xfId="2142" xr:uid="{00000000-0005-0000-0000-000063080000}"/>
    <cellStyle name="Обычный 2 2 2 2 2 2 2 3 2 6 2" xfId="2143" xr:uid="{00000000-0005-0000-0000-000064080000}"/>
    <cellStyle name="Обычный 2 2 2 2 2 2 2 3 2 7" xfId="2144" xr:uid="{00000000-0005-0000-0000-000065080000}"/>
    <cellStyle name="Обычный 2 2 2 2 2 2 2 3 2 7 2" xfId="2145" xr:uid="{00000000-0005-0000-0000-000066080000}"/>
    <cellStyle name="Обычный 2 2 2 2 2 2 2 3 2 8" xfId="2146" xr:uid="{00000000-0005-0000-0000-000067080000}"/>
    <cellStyle name="Обычный 2 2 2 2 2 2 2 3 3" xfId="2147" xr:uid="{00000000-0005-0000-0000-000068080000}"/>
    <cellStyle name="Обычный 2 2 2 2 2 2 2 3 3 2" xfId="2148" xr:uid="{00000000-0005-0000-0000-000069080000}"/>
    <cellStyle name="Обычный 2 2 2 2 2 2 2 3 3 2 2" xfId="2149" xr:uid="{00000000-0005-0000-0000-00006A080000}"/>
    <cellStyle name="Обычный 2 2 2 2 2 2 2 3 3 2 2 2" xfId="2150" xr:uid="{00000000-0005-0000-0000-00006B080000}"/>
    <cellStyle name="Обычный 2 2 2 2 2 2 2 3 3 2 2 2 2" xfId="2151" xr:uid="{00000000-0005-0000-0000-00006C080000}"/>
    <cellStyle name="Обычный 2 2 2 2 2 2 2 3 3 2 2 3" xfId="2152" xr:uid="{00000000-0005-0000-0000-00006D080000}"/>
    <cellStyle name="Обычный 2 2 2 2 2 2 2 3 3 2 2 3 2" xfId="2153" xr:uid="{00000000-0005-0000-0000-00006E080000}"/>
    <cellStyle name="Обычный 2 2 2 2 2 2 2 3 3 2 2 4" xfId="2154" xr:uid="{00000000-0005-0000-0000-00006F080000}"/>
    <cellStyle name="Обычный 2 2 2 2 2 2 2 3 3 2 3" xfId="2155" xr:uid="{00000000-0005-0000-0000-000070080000}"/>
    <cellStyle name="Обычный 2 2 2 2 2 2 2 3 3 2 3 2" xfId="2156" xr:uid="{00000000-0005-0000-0000-000071080000}"/>
    <cellStyle name="Обычный 2 2 2 2 2 2 2 3 3 2 4" xfId="2157" xr:uid="{00000000-0005-0000-0000-000072080000}"/>
    <cellStyle name="Обычный 2 2 2 2 2 2 2 3 3 2 4 2" xfId="2158" xr:uid="{00000000-0005-0000-0000-000073080000}"/>
    <cellStyle name="Обычный 2 2 2 2 2 2 2 3 3 2 5" xfId="2159" xr:uid="{00000000-0005-0000-0000-000074080000}"/>
    <cellStyle name="Обычный 2 2 2 2 2 2 2 3 3 2 5 2" xfId="2160" xr:uid="{00000000-0005-0000-0000-000075080000}"/>
    <cellStyle name="Обычный 2 2 2 2 2 2 2 3 3 2 6" xfId="2161" xr:uid="{00000000-0005-0000-0000-000076080000}"/>
    <cellStyle name="Обычный 2 2 2 2 2 2 2 3 3 3" xfId="2162" xr:uid="{00000000-0005-0000-0000-000077080000}"/>
    <cellStyle name="Обычный 2 2 2 2 2 2 2 3 3 3 2" xfId="2163" xr:uid="{00000000-0005-0000-0000-000078080000}"/>
    <cellStyle name="Обычный 2 2 2 2 2 2 2 3 3 3 2 2" xfId="2164" xr:uid="{00000000-0005-0000-0000-000079080000}"/>
    <cellStyle name="Обычный 2 2 2 2 2 2 2 3 3 3 3" xfId="2165" xr:uid="{00000000-0005-0000-0000-00007A080000}"/>
    <cellStyle name="Обычный 2 2 2 2 2 2 2 3 3 3 3 2" xfId="2166" xr:uid="{00000000-0005-0000-0000-00007B080000}"/>
    <cellStyle name="Обычный 2 2 2 2 2 2 2 3 3 3 4" xfId="2167" xr:uid="{00000000-0005-0000-0000-00007C080000}"/>
    <cellStyle name="Обычный 2 2 2 2 2 2 2 3 3 4" xfId="2168" xr:uid="{00000000-0005-0000-0000-00007D080000}"/>
    <cellStyle name="Обычный 2 2 2 2 2 2 2 3 3 4 2" xfId="2169" xr:uid="{00000000-0005-0000-0000-00007E080000}"/>
    <cellStyle name="Обычный 2 2 2 2 2 2 2 3 3 4 2 2" xfId="2170" xr:uid="{00000000-0005-0000-0000-00007F080000}"/>
    <cellStyle name="Обычный 2 2 2 2 2 2 2 3 3 4 3" xfId="2171" xr:uid="{00000000-0005-0000-0000-000080080000}"/>
    <cellStyle name="Обычный 2 2 2 2 2 2 2 3 3 4 3 2" xfId="2172" xr:uid="{00000000-0005-0000-0000-000081080000}"/>
    <cellStyle name="Обычный 2 2 2 2 2 2 2 3 3 4 4" xfId="2173" xr:uid="{00000000-0005-0000-0000-000082080000}"/>
    <cellStyle name="Обычный 2 2 2 2 2 2 2 3 3 5" xfId="2174" xr:uid="{00000000-0005-0000-0000-000083080000}"/>
    <cellStyle name="Обычный 2 2 2 2 2 2 2 3 3 5 2" xfId="2175" xr:uid="{00000000-0005-0000-0000-000084080000}"/>
    <cellStyle name="Обычный 2 2 2 2 2 2 2 3 3 6" xfId="2176" xr:uid="{00000000-0005-0000-0000-000085080000}"/>
    <cellStyle name="Обычный 2 2 2 2 2 2 2 3 3 6 2" xfId="2177" xr:uid="{00000000-0005-0000-0000-000086080000}"/>
    <cellStyle name="Обычный 2 2 2 2 2 2 2 3 3 7" xfId="2178" xr:uid="{00000000-0005-0000-0000-000087080000}"/>
    <cellStyle name="Обычный 2 2 2 2 2 2 2 3 3 7 2" xfId="2179" xr:uid="{00000000-0005-0000-0000-000088080000}"/>
    <cellStyle name="Обычный 2 2 2 2 2 2 2 3 3 8" xfId="2180" xr:uid="{00000000-0005-0000-0000-000089080000}"/>
    <cellStyle name="Обычный 2 2 2 2 2 2 2 3 4" xfId="2181" xr:uid="{00000000-0005-0000-0000-00008A080000}"/>
    <cellStyle name="Обычный 2 2 2 2 2 2 2 3 4 2" xfId="2182" xr:uid="{00000000-0005-0000-0000-00008B080000}"/>
    <cellStyle name="Обычный 2 2 2 2 2 2 2 3 4 2 2" xfId="2183" xr:uid="{00000000-0005-0000-0000-00008C080000}"/>
    <cellStyle name="Обычный 2 2 2 2 2 2 2 3 4 2 2 2" xfId="2184" xr:uid="{00000000-0005-0000-0000-00008D080000}"/>
    <cellStyle name="Обычный 2 2 2 2 2 2 2 3 4 2 3" xfId="2185" xr:uid="{00000000-0005-0000-0000-00008E080000}"/>
    <cellStyle name="Обычный 2 2 2 2 2 2 2 3 4 2 3 2" xfId="2186" xr:uid="{00000000-0005-0000-0000-00008F080000}"/>
    <cellStyle name="Обычный 2 2 2 2 2 2 2 3 4 2 4" xfId="2187" xr:uid="{00000000-0005-0000-0000-000090080000}"/>
    <cellStyle name="Обычный 2 2 2 2 2 2 2 3 4 3" xfId="2188" xr:uid="{00000000-0005-0000-0000-000091080000}"/>
    <cellStyle name="Обычный 2 2 2 2 2 2 2 3 4 3 2" xfId="2189" xr:uid="{00000000-0005-0000-0000-000092080000}"/>
    <cellStyle name="Обычный 2 2 2 2 2 2 2 3 4 3 2 2" xfId="2190" xr:uid="{00000000-0005-0000-0000-000093080000}"/>
    <cellStyle name="Обычный 2 2 2 2 2 2 2 3 4 3 3" xfId="2191" xr:uid="{00000000-0005-0000-0000-000094080000}"/>
    <cellStyle name="Обычный 2 2 2 2 2 2 2 3 4 3 3 2" xfId="2192" xr:uid="{00000000-0005-0000-0000-000095080000}"/>
    <cellStyle name="Обычный 2 2 2 2 2 2 2 3 4 3 4" xfId="2193" xr:uid="{00000000-0005-0000-0000-000096080000}"/>
    <cellStyle name="Обычный 2 2 2 2 2 2 2 3 4 4" xfId="2194" xr:uid="{00000000-0005-0000-0000-000097080000}"/>
    <cellStyle name="Обычный 2 2 2 2 2 2 2 3 4 4 2" xfId="2195" xr:uid="{00000000-0005-0000-0000-000098080000}"/>
    <cellStyle name="Обычный 2 2 2 2 2 2 2 3 4 5" xfId="2196" xr:uid="{00000000-0005-0000-0000-000099080000}"/>
    <cellStyle name="Обычный 2 2 2 2 2 2 2 3 4 5 2" xfId="2197" xr:uid="{00000000-0005-0000-0000-00009A080000}"/>
    <cellStyle name="Обычный 2 2 2 2 2 2 2 3 4 6" xfId="2198" xr:uid="{00000000-0005-0000-0000-00009B080000}"/>
    <cellStyle name="Обычный 2 2 2 2 2 2 2 3 4 6 2" xfId="2199" xr:uid="{00000000-0005-0000-0000-00009C080000}"/>
    <cellStyle name="Обычный 2 2 2 2 2 2 2 3 4 7" xfId="2200" xr:uid="{00000000-0005-0000-0000-00009D080000}"/>
    <cellStyle name="Обычный 2 2 2 2 2 2 2 3 5" xfId="2201" xr:uid="{00000000-0005-0000-0000-00009E080000}"/>
    <cellStyle name="Обычный 2 2 2 2 2 2 2 3 5 2" xfId="2202" xr:uid="{00000000-0005-0000-0000-00009F080000}"/>
    <cellStyle name="Обычный 2 2 2 2 2 2 2 3 5 2 2" xfId="2203" xr:uid="{00000000-0005-0000-0000-0000A0080000}"/>
    <cellStyle name="Обычный 2 2 2 2 2 2 2 3 5 3" xfId="2204" xr:uid="{00000000-0005-0000-0000-0000A1080000}"/>
    <cellStyle name="Обычный 2 2 2 2 2 2 2 3 5 3 2" xfId="2205" xr:uid="{00000000-0005-0000-0000-0000A2080000}"/>
    <cellStyle name="Обычный 2 2 2 2 2 2 2 3 5 4" xfId="2206" xr:uid="{00000000-0005-0000-0000-0000A3080000}"/>
    <cellStyle name="Обычный 2 2 2 2 2 2 2 3 6" xfId="2207" xr:uid="{00000000-0005-0000-0000-0000A4080000}"/>
    <cellStyle name="Обычный 2 2 2 2 2 2 2 3 6 2" xfId="2208" xr:uid="{00000000-0005-0000-0000-0000A5080000}"/>
    <cellStyle name="Обычный 2 2 2 2 2 2 2 3 6 2 2" xfId="2209" xr:uid="{00000000-0005-0000-0000-0000A6080000}"/>
    <cellStyle name="Обычный 2 2 2 2 2 2 2 3 6 3" xfId="2210" xr:uid="{00000000-0005-0000-0000-0000A7080000}"/>
    <cellStyle name="Обычный 2 2 2 2 2 2 2 3 6 3 2" xfId="2211" xr:uid="{00000000-0005-0000-0000-0000A8080000}"/>
    <cellStyle name="Обычный 2 2 2 2 2 2 2 3 6 4" xfId="2212" xr:uid="{00000000-0005-0000-0000-0000A9080000}"/>
    <cellStyle name="Обычный 2 2 2 2 2 2 2 3 7" xfId="2213" xr:uid="{00000000-0005-0000-0000-0000AA080000}"/>
    <cellStyle name="Обычный 2 2 2 2 2 2 2 3 7 2" xfId="2214" xr:uid="{00000000-0005-0000-0000-0000AB080000}"/>
    <cellStyle name="Обычный 2 2 2 2 2 2 2 3 8" xfId="2215" xr:uid="{00000000-0005-0000-0000-0000AC080000}"/>
    <cellStyle name="Обычный 2 2 2 2 2 2 2 3 8 2" xfId="2216" xr:uid="{00000000-0005-0000-0000-0000AD080000}"/>
    <cellStyle name="Обычный 2 2 2 2 2 2 2 3 9" xfId="2217" xr:uid="{00000000-0005-0000-0000-0000AE080000}"/>
    <cellStyle name="Обычный 2 2 2 2 2 2 2 3 9 2" xfId="2218" xr:uid="{00000000-0005-0000-0000-0000AF080000}"/>
    <cellStyle name="Обычный 2 2 2 2 2 2 2 4" xfId="2219" xr:uid="{00000000-0005-0000-0000-0000B0080000}"/>
    <cellStyle name="Обычный 2 2 2 2 2 2 2 4 2" xfId="2220" xr:uid="{00000000-0005-0000-0000-0000B1080000}"/>
    <cellStyle name="Обычный 2 2 2 2 2 2 2 4 2 2" xfId="2221" xr:uid="{00000000-0005-0000-0000-0000B2080000}"/>
    <cellStyle name="Обычный 2 2 2 2 2 2 2 4 2 2 2" xfId="2222" xr:uid="{00000000-0005-0000-0000-0000B3080000}"/>
    <cellStyle name="Обычный 2 2 2 2 2 2 2 4 2 2 2 2" xfId="2223" xr:uid="{00000000-0005-0000-0000-0000B4080000}"/>
    <cellStyle name="Обычный 2 2 2 2 2 2 2 4 2 2 3" xfId="2224" xr:uid="{00000000-0005-0000-0000-0000B5080000}"/>
    <cellStyle name="Обычный 2 2 2 2 2 2 2 4 2 2 3 2" xfId="2225" xr:uid="{00000000-0005-0000-0000-0000B6080000}"/>
    <cellStyle name="Обычный 2 2 2 2 2 2 2 4 2 2 4" xfId="2226" xr:uid="{00000000-0005-0000-0000-0000B7080000}"/>
    <cellStyle name="Обычный 2 2 2 2 2 2 2 4 2 3" xfId="2227" xr:uid="{00000000-0005-0000-0000-0000B8080000}"/>
    <cellStyle name="Обычный 2 2 2 2 2 2 2 4 2 3 2" xfId="2228" xr:uid="{00000000-0005-0000-0000-0000B9080000}"/>
    <cellStyle name="Обычный 2 2 2 2 2 2 2 4 2 4" xfId="2229" xr:uid="{00000000-0005-0000-0000-0000BA080000}"/>
    <cellStyle name="Обычный 2 2 2 2 2 2 2 4 2 4 2" xfId="2230" xr:uid="{00000000-0005-0000-0000-0000BB080000}"/>
    <cellStyle name="Обычный 2 2 2 2 2 2 2 4 2 5" xfId="2231" xr:uid="{00000000-0005-0000-0000-0000BC080000}"/>
    <cellStyle name="Обычный 2 2 2 2 2 2 2 4 2 5 2" xfId="2232" xr:uid="{00000000-0005-0000-0000-0000BD080000}"/>
    <cellStyle name="Обычный 2 2 2 2 2 2 2 4 2 6" xfId="2233" xr:uid="{00000000-0005-0000-0000-0000BE080000}"/>
    <cellStyle name="Обычный 2 2 2 2 2 2 2 4 3" xfId="2234" xr:uid="{00000000-0005-0000-0000-0000BF080000}"/>
    <cellStyle name="Обычный 2 2 2 2 2 2 2 4 3 2" xfId="2235" xr:uid="{00000000-0005-0000-0000-0000C0080000}"/>
    <cellStyle name="Обычный 2 2 2 2 2 2 2 4 3 2 2" xfId="2236" xr:uid="{00000000-0005-0000-0000-0000C1080000}"/>
    <cellStyle name="Обычный 2 2 2 2 2 2 2 4 3 3" xfId="2237" xr:uid="{00000000-0005-0000-0000-0000C2080000}"/>
    <cellStyle name="Обычный 2 2 2 2 2 2 2 4 3 3 2" xfId="2238" xr:uid="{00000000-0005-0000-0000-0000C3080000}"/>
    <cellStyle name="Обычный 2 2 2 2 2 2 2 4 3 4" xfId="2239" xr:uid="{00000000-0005-0000-0000-0000C4080000}"/>
    <cellStyle name="Обычный 2 2 2 2 2 2 2 4 4" xfId="2240" xr:uid="{00000000-0005-0000-0000-0000C5080000}"/>
    <cellStyle name="Обычный 2 2 2 2 2 2 2 4 4 2" xfId="2241" xr:uid="{00000000-0005-0000-0000-0000C6080000}"/>
    <cellStyle name="Обычный 2 2 2 2 2 2 2 4 4 2 2" xfId="2242" xr:uid="{00000000-0005-0000-0000-0000C7080000}"/>
    <cellStyle name="Обычный 2 2 2 2 2 2 2 4 4 3" xfId="2243" xr:uid="{00000000-0005-0000-0000-0000C8080000}"/>
    <cellStyle name="Обычный 2 2 2 2 2 2 2 4 4 3 2" xfId="2244" xr:uid="{00000000-0005-0000-0000-0000C9080000}"/>
    <cellStyle name="Обычный 2 2 2 2 2 2 2 4 4 4" xfId="2245" xr:uid="{00000000-0005-0000-0000-0000CA080000}"/>
    <cellStyle name="Обычный 2 2 2 2 2 2 2 4 5" xfId="2246" xr:uid="{00000000-0005-0000-0000-0000CB080000}"/>
    <cellStyle name="Обычный 2 2 2 2 2 2 2 4 5 2" xfId="2247" xr:uid="{00000000-0005-0000-0000-0000CC080000}"/>
    <cellStyle name="Обычный 2 2 2 2 2 2 2 4 6" xfId="2248" xr:uid="{00000000-0005-0000-0000-0000CD080000}"/>
    <cellStyle name="Обычный 2 2 2 2 2 2 2 4 6 2" xfId="2249" xr:uid="{00000000-0005-0000-0000-0000CE080000}"/>
    <cellStyle name="Обычный 2 2 2 2 2 2 2 4 7" xfId="2250" xr:uid="{00000000-0005-0000-0000-0000CF080000}"/>
    <cellStyle name="Обычный 2 2 2 2 2 2 2 4 7 2" xfId="2251" xr:uid="{00000000-0005-0000-0000-0000D0080000}"/>
    <cellStyle name="Обычный 2 2 2 2 2 2 2 4 8" xfId="2252" xr:uid="{00000000-0005-0000-0000-0000D1080000}"/>
    <cellStyle name="Обычный 2 2 2 2 2 2 2 5" xfId="2253" xr:uid="{00000000-0005-0000-0000-0000D2080000}"/>
    <cellStyle name="Обычный 2 2 2 2 2 2 2 5 2" xfId="2254" xr:uid="{00000000-0005-0000-0000-0000D3080000}"/>
    <cellStyle name="Обычный 2 2 2 2 2 2 2 5 2 2" xfId="2255" xr:uid="{00000000-0005-0000-0000-0000D4080000}"/>
    <cellStyle name="Обычный 2 2 2 2 2 2 2 5 2 2 2" xfId="2256" xr:uid="{00000000-0005-0000-0000-0000D5080000}"/>
    <cellStyle name="Обычный 2 2 2 2 2 2 2 5 2 2 2 2" xfId="2257" xr:uid="{00000000-0005-0000-0000-0000D6080000}"/>
    <cellStyle name="Обычный 2 2 2 2 2 2 2 5 2 2 3" xfId="2258" xr:uid="{00000000-0005-0000-0000-0000D7080000}"/>
    <cellStyle name="Обычный 2 2 2 2 2 2 2 5 2 2 3 2" xfId="2259" xr:uid="{00000000-0005-0000-0000-0000D8080000}"/>
    <cellStyle name="Обычный 2 2 2 2 2 2 2 5 2 2 4" xfId="2260" xr:uid="{00000000-0005-0000-0000-0000D9080000}"/>
    <cellStyle name="Обычный 2 2 2 2 2 2 2 5 2 3" xfId="2261" xr:uid="{00000000-0005-0000-0000-0000DA080000}"/>
    <cellStyle name="Обычный 2 2 2 2 2 2 2 5 2 3 2" xfId="2262" xr:uid="{00000000-0005-0000-0000-0000DB080000}"/>
    <cellStyle name="Обычный 2 2 2 2 2 2 2 5 2 4" xfId="2263" xr:uid="{00000000-0005-0000-0000-0000DC080000}"/>
    <cellStyle name="Обычный 2 2 2 2 2 2 2 5 2 4 2" xfId="2264" xr:uid="{00000000-0005-0000-0000-0000DD080000}"/>
    <cellStyle name="Обычный 2 2 2 2 2 2 2 5 2 5" xfId="2265" xr:uid="{00000000-0005-0000-0000-0000DE080000}"/>
    <cellStyle name="Обычный 2 2 2 2 2 2 2 5 2 5 2" xfId="2266" xr:uid="{00000000-0005-0000-0000-0000DF080000}"/>
    <cellStyle name="Обычный 2 2 2 2 2 2 2 5 2 6" xfId="2267" xr:uid="{00000000-0005-0000-0000-0000E0080000}"/>
    <cellStyle name="Обычный 2 2 2 2 2 2 2 5 3" xfId="2268" xr:uid="{00000000-0005-0000-0000-0000E1080000}"/>
    <cellStyle name="Обычный 2 2 2 2 2 2 2 5 3 2" xfId="2269" xr:uid="{00000000-0005-0000-0000-0000E2080000}"/>
    <cellStyle name="Обычный 2 2 2 2 2 2 2 5 3 2 2" xfId="2270" xr:uid="{00000000-0005-0000-0000-0000E3080000}"/>
    <cellStyle name="Обычный 2 2 2 2 2 2 2 5 3 3" xfId="2271" xr:uid="{00000000-0005-0000-0000-0000E4080000}"/>
    <cellStyle name="Обычный 2 2 2 2 2 2 2 5 3 3 2" xfId="2272" xr:uid="{00000000-0005-0000-0000-0000E5080000}"/>
    <cellStyle name="Обычный 2 2 2 2 2 2 2 5 3 4" xfId="2273" xr:uid="{00000000-0005-0000-0000-0000E6080000}"/>
    <cellStyle name="Обычный 2 2 2 2 2 2 2 5 4" xfId="2274" xr:uid="{00000000-0005-0000-0000-0000E7080000}"/>
    <cellStyle name="Обычный 2 2 2 2 2 2 2 5 4 2" xfId="2275" xr:uid="{00000000-0005-0000-0000-0000E8080000}"/>
    <cellStyle name="Обычный 2 2 2 2 2 2 2 5 4 2 2" xfId="2276" xr:uid="{00000000-0005-0000-0000-0000E9080000}"/>
    <cellStyle name="Обычный 2 2 2 2 2 2 2 5 4 3" xfId="2277" xr:uid="{00000000-0005-0000-0000-0000EA080000}"/>
    <cellStyle name="Обычный 2 2 2 2 2 2 2 5 4 3 2" xfId="2278" xr:uid="{00000000-0005-0000-0000-0000EB080000}"/>
    <cellStyle name="Обычный 2 2 2 2 2 2 2 5 4 4" xfId="2279" xr:uid="{00000000-0005-0000-0000-0000EC080000}"/>
    <cellStyle name="Обычный 2 2 2 2 2 2 2 5 5" xfId="2280" xr:uid="{00000000-0005-0000-0000-0000ED080000}"/>
    <cellStyle name="Обычный 2 2 2 2 2 2 2 5 5 2" xfId="2281" xr:uid="{00000000-0005-0000-0000-0000EE080000}"/>
    <cellStyle name="Обычный 2 2 2 2 2 2 2 5 6" xfId="2282" xr:uid="{00000000-0005-0000-0000-0000EF080000}"/>
    <cellStyle name="Обычный 2 2 2 2 2 2 2 5 6 2" xfId="2283" xr:uid="{00000000-0005-0000-0000-0000F0080000}"/>
    <cellStyle name="Обычный 2 2 2 2 2 2 2 5 7" xfId="2284" xr:uid="{00000000-0005-0000-0000-0000F1080000}"/>
    <cellStyle name="Обычный 2 2 2 2 2 2 2 5 7 2" xfId="2285" xr:uid="{00000000-0005-0000-0000-0000F2080000}"/>
    <cellStyle name="Обычный 2 2 2 2 2 2 2 5 8" xfId="2286" xr:uid="{00000000-0005-0000-0000-0000F3080000}"/>
    <cellStyle name="Обычный 2 2 2 2 2 2 2 6" xfId="2287" xr:uid="{00000000-0005-0000-0000-0000F4080000}"/>
    <cellStyle name="Обычный 2 2 2 2 2 2 2 6 2" xfId="2288" xr:uid="{00000000-0005-0000-0000-0000F5080000}"/>
    <cellStyle name="Обычный 2 2 2 2 2 2 2 6 2 2" xfId="2289" xr:uid="{00000000-0005-0000-0000-0000F6080000}"/>
    <cellStyle name="Обычный 2 2 2 2 2 2 2 6 2 2 2" xfId="2290" xr:uid="{00000000-0005-0000-0000-0000F7080000}"/>
    <cellStyle name="Обычный 2 2 2 2 2 2 2 6 2 3" xfId="2291" xr:uid="{00000000-0005-0000-0000-0000F8080000}"/>
    <cellStyle name="Обычный 2 2 2 2 2 2 2 6 2 3 2" xfId="2292" xr:uid="{00000000-0005-0000-0000-0000F9080000}"/>
    <cellStyle name="Обычный 2 2 2 2 2 2 2 6 2 4" xfId="2293" xr:uid="{00000000-0005-0000-0000-0000FA080000}"/>
    <cellStyle name="Обычный 2 2 2 2 2 2 2 6 3" xfId="2294" xr:uid="{00000000-0005-0000-0000-0000FB080000}"/>
    <cellStyle name="Обычный 2 2 2 2 2 2 2 6 3 2" xfId="2295" xr:uid="{00000000-0005-0000-0000-0000FC080000}"/>
    <cellStyle name="Обычный 2 2 2 2 2 2 2 6 3 2 2" xfId="2296" xr:uid="{00000000-0005-0000-0000-0000FD080000}"/>
    <cellStyle name="Обычный 2 2 2 2 2 2 2 6 3 3" xfId="2297" xr:uid="{00000000-0005-0000-0000-0000FE080000}"/>
    <cellStyle name="Обычный 2 2 2 2 2 2 2 6 3 3 2" xfId="2298" xr:uid="{00000000-0005-0000-0000-0000FF080000}"/>
    <cellStyle name="Обычный 2 2 2 2 2 2 2 6 3 4" xfId="2299" xr:uid="{00000000-0005-0000-0000-000000090000}"/>
    <cellStyle name="Обычный 2 2 2 2 2 2 2 6 4" xfId="2300" xr:uid="{00000000-0005-0000-0000-000001090000}"/>
    <cellStyle name="Обычный 2 2 2 2 2 2 2 6 4 2" xfId="2301" xr:uid="{00000000-0005-0000-0000-000002090000}"/>
    <cellStyle name="Обычный 2 2 2 2 2 2 2 6 5" xfId="2302" xr:uid="{00000000-0005-0000-0000-000003090000}"/>
    <cellStyle name="Обычный 2 2 2 2 2 2 2 6 5 2" xfId="2303" xr:uid="{00000000-0005-0000-0000-000004090000}"/>
    <cellStyle name="Обычный 2 2 2 2 2 2 2 6 6" xfId="2304" xr:uid="{00000000-0005-0000-0000-000005090000}"/>
    <cellStyle name="Обычный 2 2 2 2 2 2 2 6 6 2" xfId="2305" xr:uid="{00000000-0005-0000-0000-000006090000}"/>
    <cellStyle name="Обычный 2 2 2 2 2 2 2 6 7" xfId="2306" xr:uid="{00000000-0005-0000-0000-000007090000}"/>
    <cellStyle name="Обычный 2 2 2 2 2 2 2 7" xfId="2307" xr:uid="{00000000-0005-0000-0000-000008090000}"/>
    <cellStyle name="Обычный 2 2 2 2 2 2 2 7 2" xfId="2308" xr:uid="{00000000-0005-0000-0000-000009090000}"/>
    <cellStyle name="Обычный 2 2 2 2 2 2 2 7 2 2" xfId="2309" xr:uid="{00000000-0005-0000-0000-00000A090000}"/>
    <cellStyle name="Обычный 2 2 2 2 2 2 2 7 2 2 2" xfId="2310" xr:uid="{00000000-0005-0000-0000-00000B090000}"/>
    <cellStyle name="Обычный 2 2 2 2 2 2 2 7 2 3" xfId="2311" xr:uid="{00000000-0005-0000-0000-00000C090000}"/>
    <cellStyle name="Обычный 2 2 2 2 2 2 2 7 2 3 2" xfId="2312" xr:uid="{00000000-0005-0000-0000-00000D090000}"/>
    <cellStyle name="Обычный 2 2 2 2 2 2 2 7 2 4" xfId="2313" xr:uid="{00000000-0005-0000-0000-00000E090000}"/>
    <cellStyle name="Обычный 2 2 2 2 2 2 2 7 3" xfId="2314" xr:uid="{00000000-0005-0000-0000-00000F090000}"/>
    <cellStyle name="Обычный 2 2 2 2 2 2 2 7 3 2" xfId="2315" xr:uid="{00000000-0005-0000-0000-000010090000}"/>
    <cellStyle name="Обычный 2 2 2 2 2 2 2 7 3 2 2" xfId="2316" xr:uid="{00000000-0005-0000-0000-000011090000}"/>
    <cellStyle name="Обычный 2 2 2 2 2 2 2 7 3 3" xfId="2317" xr:uid="{00000000-0005-0000-0000-000012090000}"/>
    <cellStyle name="Обычный 2 2 2 2 2 2 2 7 3 3 2" xfId="2318" xr:uid="{00000000-0005-0000-0000-000013090000}"/>
    <cellStyle name="Обычный 2 2 2 2 2 2 2 7 3 4" xfId="2319" xr:uid="{00000000-0005-0000-0000-000014090000}"/>
    <cellStyle name="Обычный 2 2 2 2 2 2 2 7 4" xfId="2320" xr:uid="{00000000-0005-0000-0000-000015090000}"/>
    <cellStyle name="Обычный 2 2 2 2 2 2 2 7 4 2" xfId="2321" xr:uid="{00000000-0005-0000-0000-000016090000}"/>
    <cellStyle name="Обычный 2 2 2 2 2 2 2 7 5" xfId="2322" xr:uid="{00000000-0005-0000-0000-000017090000}"/>
    <cellStyle name="Обычный 2 2 2 2 2 2 2 7 5 2" xfId="2323" xr:uid="{00000000-0005-0000-0000-000018090000}"/>
    <cellStyle name="Обычный 2 2 2 2 2 2 2 7 6" xfId="2324" xr:uid="{00000000-0005-0000-0000-000019090000}"/>
    <cellStyle name="Обычный 2 2 2 2 2 2 2 7 6 2" xfId="2325" xr:uid="{00000000-0005-0000-0000-00001A090000}"/>
    <cellStyle name="Обычный 2 2 2 2 2 2 2 7 7" xfId="2326" xr:uid="{00000000-0005-0000-0000-00001B090000}"/>
    <cellStyle name="Обычный 2 2 2 2 2 2 2 8" xfId="2327" xr:uid="{00000000-0005-0000-0000-00001C090000}"/>
    <cellStyle name="Обычный 2 2 2 2 2 2 2 8 2" xfId="2328" xr:uid="{00000000-0005-0000-0000-00001D090000}"/>
    <cellStyle name="Обычный 2 2 2 2 2 2 2 8 2 2" xfId="2329" xr:uid="{00000000-0005-0000-0000-00001E090000}"/>
    <cellStyle name="Обычный 2 2 2 2 2 2 2 8 3" xfId="2330" xr:uid="{00000000-0005-0000-0000-00001F090000}"/>
    <cellStyle name="Обычный 2 2 2 2 2 2 2 8 3 2" xfId="2331" xr:uid="{00000000-0005-0000-0000-000020090000}"/>
    <cellStyle name="Обычный 2 2 2 2 2 2 2 8 4" xfId="2332" xr:uid="{00000000-0005-0000-0000-000021090000}"/>
    <cellStyle name="Обычный 2 2 2 2 2 2 2 9" xfId="2333" xr:uid="{00000000-0005-0000-0000-000022090000}"/>
    <cellStyle name="Обычный 2 2 2 2 2 2 2 9 2" xfId="2334" xr:uid="{00000000-0005-0000-0000-000023090000}"/>
    <cellStyle name="Обычный 2 2 2 2 2 2 2 9 2 2" xfId="2335" xr:uid="{00000000-0005-0000-0000-000024090000}"/>
    <cellStyle name="Обычный 2 2 2 2 2 2 2 9 3" xfId="2336" xr:uid="{00000000-0005-0000-0000-000025090000}"/>
    <cellStyle name="Обычный 2 2 2 2 2 2 2 9 3 2" xfId="2337" xr:uid="{00000000-0005-0000-0000-000026090000}"/>
    <cellStyle name="Обычный 2 2 2 2 2 2 2 9 4" xfId="2338" xr:uid="{00000000-0005-0000-0000-000027090000}"/>
    <cellStyle name="Обычный 2 2 2 2 2 2 20" xfId="2339" xr:uid="{00000000-0005-0000-0000-000028090000}"/>
    <cellStyle name="Обычный 2 2 2 2 2 2 21" xfId="2340" xr:uid="{00000000-0005-0000-0000-000029090000}"/>
    <cellStyle name="Обычный 2 2 2 2 2 2 3" xfId="2341" xr:uid="{00000000-0005-0000-0000-00002A090000}"/>
    <cellStyle name="Обычный 2 2 2 2 2 2 3 10" xfId="2342" xr:uid="{00000000-0005-0000-0000-00002B090000}"/>
    <cellStyle name="Обычный 2 2 2 2 2 2 3 10 2" xfId="2343" xr:uid="{00000000-0005-0000-0000-00002C090000}"/>
    <cellStyle name="Обычный 2 2 2 2 2 2 3 11" xfId="2344" xr:uid="{00000000-0005-0000-0000-00002D090000}"/>
    <cellStyle name="Обычный 2 2 2 2 2 2 3 11 2" xfId="2345" xr:uid="{00000000-0005-0000-0000-00002E090000}"/>
    <cellStyle name="Обычный 2 2 2 2 2 2 3 12" xfId="2346" xr:uid="{00000000-0005-0000-0000-00002F090000}"/>
    <cellStyle name="Обычный 2 2 2 2 2 2 3 12 2" xfId="2347" xr:uid="{00000000-0005-0000-0000-000030090000}"/>
    <cellStyle name="Обычный 2 2 2 2 2 2 3 13" xfId="2348" xr:uid="{00000000-0005-0000-0000-000031090000}"/>
    <cellStyle name="Обычный 2 2 2 2 2 2 3 2" xfId="2349" xr:uid="{00000000-0005-0000-0000-000032090000}"/>
    <cellStyle name="Обычный 2 2 2 2 2 2 3 2 10" xfId="2350" xr:uid="{00000000-0005-0000-0000-000033090000}"/>
    <cellStyle name="Обычный 2 2 2 2 2 2 3 2 10 2" xfId="2351" xr:uid="{00000000-0005-0000-0000-000034090000}"/>
    <cellStyle name="Обычный 2 2 2 2 2 2 3 2 11" xfId="2352" xr:uid="{00000000-0005-0000-0000-000035090000}"/>
    <cellStyle name="Обычный 2 2 2 2 2 2 3 2 11 2" xfId="2353" xr:uid="{00000000-0005-0000-0000-000036090000}"/>
    <cellStyle name="Обычный 2 2 2 2 2 2 3 2 12" xfId="2354" xr:uid="{00000000-0005-0000-0000-000037090000}"/>
    <cellStyle name="Обычный 2 2 2 2 2 2 3 2 2" xfId="2355" xr:uid="{00000000-0005-0000-0000-000038090000}"/>
    <cellStyle name="Обычный 2 2 2 2 2 2 3 2 2 10" xfId="2356" xr:uid="{00000000-0005-0000-0000-000039090000}"/>
    <cellStyle name="Обычный 2 2 2 2 2 2 3 2 2 2" xfId="2357" xr:uid="{00000000-0005-0000-0000-00003A090000}"/>
    <cellStyle name="Обычный 2 2 2 2 2 2 3 2 2 2 2" xfId="2358" xr:uid="{00000000-0005-0000-0000-00003B090000}"/>
    <cellStyle name="Обычный 2 2 2 2 2 2 3 2 2 2 2 2" xfId="2359" xr:uid="{00000000-0005-0000-0000-00003C090000}"/>
    <cellStyle name="Обычный 2 2 2 2 2 2 3 2 2 2 2 2 2" xfId="2360" xr:uid="{00000000-0005-0000-0000-00003D090000}"/>
    <cellStyle name="Обычный 2 2 2 2 2 2 3 2 2 2 2 2 2 2" xfId="2361" xr:uid="{00000000-0005-0000-0000-00003E090000}"/>
    <cellStyle name="Обычный 2 2 2 2 2 2 3 2 2 2 2 2 3" xfId="2362" xr:uid="{00000000-0005-0000-0000-00003F090000}"/>
    <cellStyle name="Обычный 2 2 2 2 2 2 3 2 2 2 2 2 3 2" xfId="2363" xr:uid="{00000000-0005-0000-0000-000040090000}"/>
    <cellStyle name="Обычный 2 2 2 2 2 2 3 2 2 2 2 2 4" xfId="2364" xr:uid="{00000000-0005-0000-0000-000041090000}"/>
    <cellStyle name="Обычный 2 2 2 2 2 2 3 2 2 2 2 3" xfId="2365" xr:uid="{00000000-0005-0000-0000-000042090000}"/>
    <cellStyle name="Обычный 2 2 2 2 2 2 3 2 2 2 2 3 2" xfId="2366" xr:uid="{00000000-0005-0000-0000-000043090000}"/>
    <cellStyle name="Обычный 2 2 2 2 2 2 3 2 2 2 2 4" xfId="2367" xr:uid="{00000000-0005-0000-0000-000044090000}"/>
    <cellStyle name="Обычный 2 2 2 2 2 2 3 2 2 2 2 4 2" xfId="2368" xr:uid="{00000000-0005-0000-0000-000045090000}"/>
    <cellStyle name="Обычный 2 2 2 2 2 2 3 2 2 2 2 5" xfId="2369" xr:uid="{00000000-0005-0000-0000-000046090000}"/>
    <cellStyle name="Обычный 2 2 2 2 2 2 3 2 2 2 2 5 2" xfId="2370" xr:uid="{00000000-0005-0000-0000-000047090000}"/>
    <cellStyle name="Обычный 2 2 2 2 2 2 3 2 2 2 2 6" xfId="2371" xr:uid="{00000000-0005-0000-0000-000048090000}"/>
    <cellStyle name="Обычный 2 2 2 2 2 2 3 2 2 2 3" xfId="2372" xr:uid="{00000000-0005-0000-0000-000049090000}"/>
    <cellStyle name="Обычный 2 2 2 2 2 2 3 2 2 2 3 2" xfId="2373" xr:uid="{00000000-0005-0000-0000-00004A090000}"/>
    <cellStyle name="Обычный 2 2 2 2 2 2 3 2 2 2 3 2 2" xfId="2374" xr:uid="{00000000-0005-0000-0000-00004B090000}"/>
    <cellStyle name="Обычный 2 2 2 2 2 2 3 2 2 2 3 3" xfId="2375" xr:uid="{00000000-0005-0000-0000-00004C090000}"/>
    <cellStyle name="Обычный 2 2 2 2 2 2 3 2 2 2 3 3 2" xfId="2376" xr:uid="{00000000-0005-0000-0000-00004D090000}"/>
    <cellStyle name="Обычный 2 2 2 2 2 2 3 2 2 2 3 4" xfId="2377" xr:uid="{00000000-0005-0000-0000-00004E090000}"/>
    <cellStyle name="Обычный 2 2 2 2 2 2 3 2 2 2 4" xfId="2378" xr:uid="{00000000-0005-0000-0000-00004F090000}"/>
    <cellStyle name="Обычный 2 2 2 2 2 2 3 2 2 2 4 2" xfId="2379" xr:uid="{00000000-0005-0000-0000-000050090000}"/>
    <cellStyle name="Обычный 2 2 2 2 2 2 3 2 2 2 4 2 2" xfId="2380" xr:uid="{00000000-0005-0000-0000-000051090000}"/>
    <cellStyle name="Обычный 2 2 2 2 2 2 3 2 2 2 4 3" xfId="2381" xr:uid="{00000000-0005-0000-0000-000052090000}"/>
    <cellStyle name="Обычный 2 2 2 2 2 2 3 2 2 2 4 3 2" xfId="2382" xr:uid="{00000000-0005-0000-0000-000053090000}"/>
    <cellStyle name="Обычный 2 2 2 2 2 2 3 2 2 2 4 4" xfId="2383" xr:uid="{00000000-0005-0000-0000-000054090000}"/>
    <cellStyle name="Обычный 2 2 2 2 2 2 3 2 2 2 5" xfId="2384" xr:uid="{00000000-0005-0000-0000-000055090000}"/>
    <cellStyle name="Обычный 2 2 2 2 2 2 3 2 2 2 5 2" xfId="2385" xr:uid="{00000000-0005-0000-0000-000056090000}"/>
    <cellStyle name="Обычный 2 2 2 2 2 2 3 2 2 2 6" xfId="2386" xr:uid="{00000000-0005-0000-0000-000057090000}"/>
    <cellStyle name="Обычный 2 2 2 2 2 2 3 2 2 2 6 2" xfId="2387" xr:uid="{00000000-0005-0000-0000-000058090000}"/>
    <cellStyle name="Обычный 2 2 2 2 2 2 3 2 2 2 7" xfId="2388" xr:uid="{00000000-0005-0000-0000-000059090000}"/>
    <cellStyle name="Обычный 2 2 2 2 2 2 3 2 2 2 7 2" xfId="2389" xr:uid="{00000000-0005-0000-0000-00005A090000}"/>
    <cellStyle name="Обычный 2 2 2 2 2 2 3 2 2 2 8" xfId="2390" xr:uid="{00000000-0005-0000-0000-00005B090000}"/>
    <cellStyle name="Обычный 2 2 2 2 2 2 3 2 2 3" xfId="2391" xr:uid="{00000000-0005-0000-0000-00005C090000}"/>
    <cellStyle name="Обычный 2 2 2 2 2 2 3 2 2 3 2" xfId="2392" xr:uid="{00000000-0005-0000-0000-00005D090000}"/>
    <cellStyle name="Обычный 2 2 2 2 2 2 3 2 2 3 2 2" xfId="2393" xr:uid="{00000000-0005-0000-0000-00005E090000}"/>
    <cellStyle name="Обычный 2 2 2 2 2 2 3 2 2 3 2 2 2" xfId="2394" xr:uid="{00000000-0005-0000-0000-00005F090000}"/>
    <cellStyle name="Обычный 2 2 2 2 2 2 3 2 2 3 2 2 2 2" xfId="2395" xr:uid="{00000000-0005-0000-0000-000060090000}"/>
    <cellStyle name="Обычный 2 2 2 2 2 2 3 2 2 3 2 2 3" xfId="2396" xr:uid="{00000000-0005-0000-0000-000061090000}"/>
    <cellStyle name="Обычный 2 2 2 2 2 2 3 2 2 3 2 2 3 2" xfId="2397" xr:uid="{00000000-0005-0000-0000-000062090000}"/>
    <cellStyle name="Обычный 2 2 2 2 2 2 3 2 2 3 2 2 4" xfId="2398" xr:uid="{00000000-0005-0000-0000-000063090000}"/>
    <cellStyle name="Обычный 2 2 2 2 2 2 3 2 2 3 2 3" xfId="2399" xr:uid="{00000000-0005-0000-0000-000064090000}"/>
    <cellStyle name="Обычный 2 2 2 2 2 2 3 2 2 3 2 3 2" xfId="2400" xr:uid="{00000000-0005-0000-0000-000065090000}"/>
    <cellStyle name="Обычный 2 2 2 2 2 2 3 2 2 3 2 4" xfId="2401" xr:uid="{00000000-0005-0000-0000-000066090000}"/>
    <cellStyle name="Обычный 2 2 2 2 2 2 3 2 2 3 2 4 2" xfId="2402" xr:uid="{00000000-0005-0000-0000-000067090000}"/>
    <cellStyle name="Обычный 2 2 2 2 2 2 3 2 2 3 2 5" xfId="2403" xr:uid="{00000000-0005-0000-0000-000068090000}"/>
    <cellStyle name="Обычный 2 2 2 2 2 2 3 2 2 3 2 5 2" xfId="2404" xr:uid="{00000000-0005-0000-0000-000069090000}"/>
    <cellStyle name="Обычный 2 2 2 2 2 2 3 2 2 3 2 6" xfId="2405" xr:uid="{00000000-0005-0000-0000-00006A090000}"/>
    <cellStyle name="Обычный 2 2 2 2 2 2 3 2 2 3 3" xfId="2406" xr:uid="{00000000-0005-0000-0000-00006B090000}"/>
    <cellStyle name="Обычный 2 2 2 2 2 2 3 2 2 3 3 2" xfId="2407" xr:uid="{00000000-0005-0000-0000-00006C090000}"/>
    <cellStyle name="Обычный 2 2 2 2 2 2 3 2 2 3 3 2 2" xfId="2408" xr:uid="{00000000-0005-0000-0000-00006D090000}"/>
    <cellStyle name="Обычный 2 2 2 2 2 2 3 2 2 3 3 3" xfId="2409" xr:uid="{00000000-0005-0000-0000-00006E090000}"/>
    <cellStyle name="Обычный 2 2 2 2 2 2 3 2 2 3 3 3 2" xfId="2410" xr:uid="{00000000-0005-0000-0000-00006F090000}"/>
    <cellStyle name="Обычный 2 2 2 2 2 2 3 2 2 3 3 4" xfId="2411" xr:uid="{00000000-0005-0000-0000-000070090000}"/>
    <cellStyle name="Обычный 2 2 2 2 2 2 3 2 2 3 4" xfId="2412" xr:uid="{00000000-0005-0000-0000-000071090000}"/>
    <cellStyle name="Обычный 2 2 2 2 2 2 3 2 2 3 4 2" xfId="2413" xr:uid="{00000000-0005-0000-0000-000072090000}"/>
    <cellStyle name="Обычный 2 2 2 2 2 2 3 2 2 3 4 2 2" xfId="2414" xr:uid="{00000000-0005-0000-0000-000073090000}"/>
    <cellStyle name="Обычный 2 2 2 2 2 2 3 2 2 3 4 3" xfId="2415" xr:uid="{00000000-0005-0000-0000-000074090000}"/>
    <cellStyle name="Обычный 2 2 2 2 2 2 3 2 2 3 4 3 2" xfId="2416" xr:uid="{00000000-0005-0000-0000-000075090000}"/>
    <cellStyle name="Обычный 2 2 2 2 2 2 3 2 2 3 4 4" xfId="2417" xr:uid="{00000000-0005-0000-0000-000076090000}"/>
    <cellStyle name="Обычный 2 2 2 2 2 2 3 2 2 3 5" xfId="2418" xr:uid="{00000000-0005-0000-0000-000077090000}"/>
    <cellStyle name="Обычный 2 2 2 2 2 2 3 2 2 3 5 2" xfId="2419" xr:uid="{00000000-0005-0000-0000-000078090000}"/>
    <cellStyle name="Обычный 2 2 2 2 2 2 3 2 2 3 6" xfId="2420" xr:uid="{00000000-0005-0000-0000-000079090000}"/>
    <cellStyle name="Обычный 2 2 2 2 2 2 3 2 2 3 6 2" xfId="2421" xr:uid="{00000000-0005-0000-0000-00007A090000}"/>
    <cellStyle name="Обычный 2 2 2 2 2 2 3 2 2 3 7" xfId="2422" xr:uid="{00000000-0005-0000-0000-00007B090000}"/>
    <cellStyle name="Обычный 2 2 2 2 2 2 3 2 2 3 7 2" xfId="2423" xr:uid="{00000000-0005-0000-0000-00007C090000}"/>
    <cellStyle name="Обычный 2 2 2 2 2 2 3 2 2 3 8" xfId="2424" xr:uid="{00000000-0005-0000-0000-00007D090000}"/>
    <cellStyle name="Обычный 2 2 2 2 2 2 3 2 2 4" xfId="2425" xr:uid="{00000000-0005-0000-0000-00007E090000}"/>
    <cellStyle name="Обычный 2 2 2 2 2 2 3 2 2 4 2" xfId="2426" xr:uid="{00000000-0005-0000-0000-00007F090000}"/>
    <cellStyle name="Обычный 2 2 2 2 2 2 3 2 2 4 2 2" xfId="2427" xr:uid="{00000000-0005-0000-0000-000080090000}"/>
    <cellStyle name="Обычный 2 2 2 2 2 2 3 2 2 4 2 2 2" xfId="2428" xr:uid="{00000000-0005-0000-0000-000081090000}"/>
    <cellStyle name="Обычный 2 2 2 2 2 2 3 2 2 4 2 3" xfId="2429" xr:uid="{00000000-0005-0000-0000-000082090000}"/>
    <cellStyle name="Обычный 2 2 2 2 2 2 3 2 2 4 2 3 2" xfId="2430" xr:uid="{00000000-0005-0000-0000-000083090000}"/>
    <cellStyle name="Обычный 2 2 2 2 2 2 3 2 2 4 2 4" xfId="2431" xr:uid="{00000000-0005-0000-0000-000084090000}"/>
    <cellStyle name="Обычный 2 2 2 2 2 2 3 2 2 4 3" xfId="2432" xr:uid="{00000000-0005-0000-0000-000085090000}"/>
    <cellStyle name="Обычный 2 2 2 2 2 2 3 2 2 4 3 2" xfId="2433" xr:uid="{00000000-0005-0000-0000-000086090000}"/>
    <cellStyle name="Обычный 2 2 2 2 2 2 3 2 2 4 3 2 2" xfId="2434" xr:uid="{00000000-0005-0000-0000-000087090000}"/>
    <cellStyle name="Обычный 2 2 2 2 2 2 3 2 2 4 3 3" xfId="2435" xr:uid="{00000000-0005-0000-0000-000088090000}"/>
    <cellStyle name="Обычный 2 2 2 2 2 2 3 2 2 4 3 3 2" xfId="2436" xr:uid="{00000000-0005-0000-0000-000089090000}"/>
    <cellStyle name="Обычный 2 2 2 2 2 2 3 2 2 4 3 4" xfId="2437" xr:uid="{00000000-0005-0000-0000-00008A090000}"/>
    <cellStyle name="Обычный 2 2 2 2 2 2 3 2 2 4 4" xfId="2438" xr:uid="{00000000-0005-0000-0000-00008B090000}"/>
    <cellStyle name="Обычный 2 2 2 2 2 2 3 2 2 4 4 2" xfId="2439" xr:uid="{00000000-0005-0000-0000-00008C090000}"/>
    <cellStyle name="Обычный 2 2 2 2 2 2 3 2 2 4 5" xfId="2440" xr:uid="{00000000-0005-0000-0000-00008D090000}"/>
    <cellStyle name="Обычный 2 2 2 2 2 2 3 2 2 4 5 2" xfId="2441" xr:uid="{00000000-0005-0000-0000-00008E090000}"/>
    <cellStyle name="Обычный 2 2 2 2 2 2 3 2 2 4 6" xfId="2442" xr:uid="{00000000-0005-0000-0000-00008F090000}"/>
    <cellStyle name="Обычный 2 2 2 2 2 2 3 2 2 4 6 2" xfId="2443" xr:uid="{00000000-0005-0000-0000-000090090000}"/>
    <cellStyle name="Обычный 2 2 2 2 2 2 3 2 2 4 7" xfId="2444" xr:uid="{00000000-0005-0000-0000-000091090000}"/>
    <cellStyle name="Обычный 2 2 2 2 2 2 3 2 2 5" xfId="2445" xr:uid="{00000000-0005-0000-0000-000092090000}"/>
    <cellStyle name="Обычный 2 2 2 2 2 2 3 2 2 5 2" xfId="2446" xr:uid="{00000000-0005-0000-0000-000093090000}"/>
    <cellStyle name="Обычный 2 2 2 2 2 2 3 2 2 5 2 2" xfId="2447" xr:uid="{00000000-0005-0000-0000-000094090000}"/>
    <cellStyle name="Обычный 2 2 2 2 2 2 3 2 2 5 3" xfId="2448" xr:uid="{00000000-0005-0000-0000-000095090000}"/>
    <cellStyle name="Обычный 2 2 2 2 2 2 3 2 2 5 3 2" xfId="2449" xr:uid="{00000000-0005-0000-0000-000096090000}"/>
    <cellStyle name="Обычный 2 2 2 2 2 2 3 2 2 5 4" xfId="2450" xr:uid="{00000000-0005-0000-0000-000097090000}"/>
    <cellStyle name="Обычный 2 2 2 2 2 2 3 2 2 6" xfId="2451" xr:uid="{00000000-0005-0000-0000-000098090000}"/>
    <cellStyle name="Обычный 2 2 2 2 2 2 3 2 2 6 2" xfId="2452" xr:uid="{00000000-0005-0000-0000-000099090000}"/>
    <cellStyle name="Обычный 2 2 2 2 2 2 3 2 2 6 2 2" xfId="2453" xr:uid="{00000000-0005-0000-0000-00009A090000}"/>
    <cellStyle name="Обычный 2 2 2 2 2 2 3 2 2 6 3" xfId="2454" xr:uid="{00000000-0005-0000-0000-00009B090000}"/>
    <cellStyle name="Обычный 2 2 2 2 2 2 3 2 2 6 3 2" xfId="2455" xr:uid="{00000000-0005-0000-0000-00009C090000}"/>
    <cellStyle name="Обычный 2 2 2 2 2 2 3 2 2 6 4" xfId="2456" xr:uid="{00000000-0005-0000-0000-00009D090000}"/>
    <cellStyle name="Обычный 2 2 2 2 2 2 3 2 2 7" xfId="2457" xr:uid="{00000000-0005-0000-0000-00009E090000}"/>
    <cellStyle name="Обычный 2 2 2 2 2 2 3 2 2 7 2" xfId="2458" xr:uid="{00000000-0005-0000-0000-00009F090000}"/>
    <cellStyle name="Обычный 2 2 2 2 2 2 3 2 2 8" xfId="2459" xr:uid="{00000000-0005-0000-0000-0000A0090000}"/>
    <cellStyle name="Обычный 2 2 2 2 2 2 3 2 2 8 2" xfId="2460" xr:uid="{00000000-0005-0000-0000-0000A1090000}"/>
    <cellStyle name="Обычный 2 2 2 2 2 2 3 2 2 9" xfId="2461" xr:uid="{00000000-0005-0000-0000-0000A2090000}"/>
    <cellStyle name="Обычный 2 2 2 2 2 2 3 2 2 9 2" xfId="2462" xr:uid="{00000000-0005-0000-0000-0000A3090000}"/>
    <cellStyle name="Обычный 2 2 2 2 2 2 3 2 3" xfId="2463" xr:uid="{00000000-0005-0000-0000-0000A4090000}"/>
    <cellStyle name="Обычный 2 2 2 2 2 2 3 2 3 2" xfId="2464" xr:uid="{00000000-0005-0000-0000-0000A5090000}"/>
    <cellStyle name="Обычный 2 2 2 2 2 2 3 2 3 2 2" xfId="2465" xr:uid="{00000000-0005-0000-0000-0000A6090000}"/>
    <cellStyle name="Обычный 2 2 2 2 2 2 3 2 3 2 2 2" xfId="2466" xr:uid="{00000000-0005-0000-0000-0000A7090000}"/>
    <cellStyle name="Обычный 2 2 2 2 2 2 3 2 3 2 2 2 2" xfId="2467" xr:uid="{00000000-0005-0000-0000-0000A8090000}"/>
    <cellStyle name="Обычный 2 2 2 2 2 2 3 2 3 2 2 3" xfId="2468" xr:uid="{00000000-0005-0000-0000-0000A9090000}"/>
    <cellStyle name="Обычный 2 2 2 2 2 2 3 2 3 2 2 3 2" xfId="2469" xr:uid="{00000000-0005-0000-0000-0000AA090000}"/>
    <cellStyle name="Обычный 2 2 2 2 2 2 3 2 3 2 2 4" xfId="2470" xr:uid="{00000000-0005-0000-0000-0000AB090000}"/>
    <cellStyle name="Обычный 2 2 2 2 2 2 3 2 3 2 3" xfId="2471" xr:uid="{00000000-0005-0000-0000-0000AC090000}"/>
    <cellStyle name="Обычный 2 2 2 2 2 2 3 2 3 2 3 2" xfId="2472" xr:uid="{00000000-0005-0000-0000-0000AD090000}"/>
    <cellStyle name="Обычный 2 2 2 2 2 2 3 2 3 2 4" xfId="2473" xr:uid="{00000000-0005-0000-0000-0000AE090000}"/>
    <cellStyle name="Обычный 2 2 2 2 2 2 3 2 3 2 4 2" xfId="2474" xr:uid="{00000000-0005-0000-0000-0000AF090000}"/>
    <cellStyle name="Обычный 2 2 2 2 2 2 3 2 3 2 5" xfId="2475" xr:uid="{00000000-0005-0000-0000-0000B0090000}"/>
    <cellStyle name="Обычный 2 2 2 2 2 2 3 2 3 2 5 2" xfId="2476" xr:uid="{00000000-0005-0000-0000-0000B1090000}"/>
    <cellStyle name="Обычный 2 2 2 2 2 2 3 2 3 2 6" xfId="2477" xr:uid="{00000000-0005-0000-0000-0000B2090000}"/>
    <cellStyle name="Обычный 2 2 2 2 2 2 3 2 3 3" xfId="2478" xr:uid="{00000000-0005-0000-0000-0000B3090000}"/>
    <cellStyle name="Обычный 2 2 2 2 2 2 3 2 3 3 2" xfId="2479" xr:uid="{00000000-0005-0000-0000-0000B4090000}"/>
    <cellStyle name="Обычный 2 2 2 2 2 2 3 2 3 3 2 2" xfId="2480" xr:uid="{00000000-0005-0000-0000-0000B5090000}"/>
    <cellStyle name="Обычный 2 2 2 2 2 2 3 2 3 3 3" xfId="2481" xr:uid="{00000000-0005-0000-0000-0000B6090000}"/>
    <cellStyle name="Обычный 2 2 2 2 2 2 3 2 3 3 3 2" xfId="2482" xr:uid="{00000000-0005-0000-0000-0000B7090000}"/>
    <cellStyle name="Обычный 2 2 2 2 2 2 3 2 3 3 4" xfId="2483" xr:uid="{00000000-0005-0000-0000-0000B8090000}"/>
    <cellStyle name="Обычный 2 2 2 2 2 2 3 2 3 4" xfId="2484" xr:uid="{00000000-0005-0000-0000-0000B9090000}"/>
    <cellStyle name="Обычный 2 2 2 2 2 2 3 2 3 4 2" xfId="2485" xr:uid="{00000000-0005-0000-0000-0000BA090000}"/>
    <cellStyle name="Обычный 2 2 2 2 2 2 3 2 3 4 2 2" xfId="2486" xr:uid="{00000000-0005-0000-0000-0000BB090000}"/>
    <cellStyle name="Обычный 2 2 2 2 2 2 3 2 3 4 3" xfId="2487" xr:uid="{00000000-0005-0000-0000-0000BC090000}"/>
    <cellStyle name="Обычный 2 2 2 2 2 2 3 2 3 4 3 2" xfId="2488" xr:uid="{00000000-0005-0000-0000-0000BD090000}"/>
    <cellStyle name="Обычный 2 2 2 2 2 2 3 2 3 4 4" xfId="2489" xr:uid="{00000000-0005-0000-0000-0000BE090000}"/>
    <cellStyle name="Обычный 2 2 2 2 2 2 3 2 3 5" xfId="2490" xr:uid="{00000000-0005-0000-0000-0000BF090000}"/>
    <cellStyle name="Обычный 2 2 2 2 2 2 3 2 3 5 2" xfId="2491" xr:uid="{00000000-0005-0000-0000-0000C0090000}"/>
    <cellStyle name="Обычный 2 2 2 2 2 2 3 2 3 6" xfId="2492" xr:uid="{00000000-0005-0000-0000-0000C1090000}"/>
    <cellStyle name="Обычный 2 2 2 2 2 2 3 2 3 6 2" xfId="2493" xr:uid="{00000000-0005-0000-0000-0000C2090000}"/>
    <cellStyle name="Обычный 2 2 2 2 2 2 3 2 3 7" xfId="2494" xr:uid="{00000000-0005-0000-0000-0000C3090000}"/>
    <cellStyle name="Обычный 2 2 2 2 2 2 3 2 3 7 2" xfId="2495" xr:uid="{00000000-0005-0000-0000-0000C4090000}"/>
    <cellStyle name="Обычный 2 2 2 2 2 2 3 2 3 8" xfId="2496" xr:uid="{00000000-0005-0000-0000-0000C5090000}"/>
    <cellStyle name="Обычный 2 2 2 2 2 2 3 2 4" xfId="2497" xr:uid="{00000000-0005-0000-0000-0000C6090000}"/>
    <cellStyle name="Обычный 2 2 2 2 2 2 3 2 4 2" xfId="2498" xr:uid="{00000000-0005-0000-0000-0000C7090000}"/>
    <cellStyle name="Обычный 2 2 2 2 2 2 3 2 4 2 2" xfId="2499" xr:uid="{00000000-0005-0000-0000-0000C8090000}"/>
    <cellStyle name="Обычный 2 2 2 2 2 2 3 2 4 2 2 2" xfId="2500" xr:uid="{00000000-0005-0000-0000-0000C9090000}"/>
    <cellStyle name="Обычный 2 2 2 2 2 2 3 2 4 2 2 2 2" xfId="2501" xr:uid="{00000000-0005-0000-0000-0000CA090000}"/>
    <cellStyle name="Обычный 2 2 2 2 2 2 3 2 4 2 2 3" xfId="2502" xr:uid="{00000000-0005-0000-0000-0000CB090000}"/>
    <cellStyle name="Обычный 2 2 2 2 2 2 3 2 4 2 2 3 2" xfId="2503" xr:uid="{00000000-0005-0000-0000-0000CC090000}"/>
    <cellStyle name="Обычный 2 2 2 2 2 2 3 2 4 2 2 4" xfId="2504" xr:uid="{00000000-0005-0000-0000-0000CD090000}"/>
    <cellStyle name="Обычный 2 2 2 2 2 2 3 2 4 2 3" xfId="2505" xr:uid="{00000000-0005-0000-0000-0000CE090000}"/>
    <cellStyle name="Обычный 2 2 2 2 2 2 3 2 4 2 3 2" xfId="2506" xr:uid="{00000000-0005-0000-0000-0000CF090000}"/>
    <cellStyle name="Обычный 2 2 2 2 2 2 3 2 4 2 4" xfId="2507" xr:uid="{00000000-0005-0000-0000-0000D0090000}"/>
    <cellStyle name="Обычный 2 2 2 2 2 2 3 2 4 2 4 2" xfId="2508" xr:uid="{00000000-0005-0000-0000-0000D1090000}"/>
    <cellStyle name="Обычный 2 2 2 2 2 2 3 2 4 2 5" xfId="2509" xr:uid="{00000000-0005-0000-0000-0000D2090000}"/>
    <cellStyle name="Обычный 2 2 2 2 2 2 3 2 4 2 5 2" xfId="2510" xr:uid="{00000000-0005-0000-0000-0000D3090000}"/>
    <cellStyle name="Обычный 2 2 2 2 2 2 3 2 4 2 6" xfId="2511" xr:uid="{00000000-0005-0000-0000-0000D4090000}"/>
    <cellStyle name="Обычный 2 2 2 2 2 2 3 2 4 3" xfId="2512" xr:uid="{00000000-0005-0000-0000-0000D5090000}"/>
    <cellStyle name="Обычный 2 2 2 2 2 2 3 2 4 3 2" xfId="2513" xr:uid="{00000000-0005-0000-0000-0000D6090000}"/>
    <cellStyle name="Обычный 2 2 2 2 2 2 3 2 4 3 2 2" xfId="2514" xr:uid="{00000000-0005-0000-0000-0000D7090000}"/>
    <cellStyle name="Обычный 2 2 2 2 2 2 3 2 4 3 3" xfId="2515" xr:uid="{00000000-0005-0000-0000-0000D8090000}"/>
    <cellStyle name="Обычный 2 2 2 2 2 2 3 2 4 3 3 2" xfId="2516" xr:uid="{00000000-0005-0000-0000-0000D9090000}"/>
    <cellStyle name="Обычный 2 2 2 2 2 2 3 2 4 3 4" xfId="2517" xr:uid="{00000000-0005-0000-0000-0000DA090000}"/>
    <cellStyle name="Обычный 2 2 2 2 2 2 3 2 4 4" xfId="2518" xr:uid="{00000000-0005-0000-0000-0000DB090000}"/>
    <cellStyle name="Обычный 2 2 2 2 2 2 3 2 4 4 2" xfId="2519" xr:uid="{00000000-0005-0000-0000-0000DC090000}"/>
    <cellStyle name="Обычный 2 2 2 2 2 2 3 2 4 4 2 2" xfId="2520" xr:uid="{00000000-0005-0000-0000-0000DD090000}"/>
    <cellStyle name="Обычный 2 2 2 2 2 2 3 2 4 4 3" xfId="2521" xr:uid="{00000000-0005-0000-0000-0000DE090000}"/>
    <cellStyle name="Обычный 2 2 2 2 2 2 3 2 4 4 3 2" xfId="2522" xr:uid="{00000000-0005-0000-0000-0000DF090000}"/>
    <cellStyle name="Обычный 2 2 2 2 2 2 3 2 4 4 4" xfId="2523" xr:uid="{00000000-0005-0000-0000-0000E0090000}"/>
    <cellStyle name="Обычный 2 2 2 2 2 2 3 2 4 5" xfId="2524" xr:uid="{00000000-0005-0000-0000-0000E1090000}"/>
    <cellStyle name="Обычный 2 2 2 2 2 2 3 2 4 5 2" xfId="2525" xr:uid="{00000000-0005-0000-0000-0000E2090000}"/>
    <cellStyle name="Обычный 2 2 2 2 2 2 3 2 4 6" xfId="2526" xr:uid="{00000000-0005-0000-0000-0000E3090000}"/>
    <cellStyle name="Обычный 2 2 2 2 2 2 3 2 4 6 2" xfId="2527" xr:uid="{00000000-0005-0000-0000-0000E4090000}"/>
    <cellStyle name="Обычный 2 2 2 2 2 2 3 2 4 7" xfId="2528" xr:uid="{00000000-0005-0000-0000-0000E5090000}"/>
    <cellStyle name="Обычный 2 2 2 2 2 2 3 2 4 7 2" xfId="2529" xr:uid="{00000000-0005-0000-0000-0000E6090000}"/>
    <cellStyle name="Обычный 2 2 2 2 2 2 3 2 4 8" xfId="2530" xr:uid="{00000000-0005-0000-0000-0000E7090000}"/>
    <cellStyle name="Обычный 2 2 2 2 2 2 3 2 5" xfId="2531" xr:uid="{00000000-0005-0000-0000-0000E8090000}"/>
    <cellStyle name="Обычный 2 2 2 2 2 2 3 2 5 2" xfId="2532" xr:uid="{00000000-0005-0000-0000-0000E9090000}"/>
    <cellStyle name="Обычный 2 2 2 2 2 2 3 2 5 2 2" xfId="2533" xr:uid="{00000000-0005-0000-0000-0000EA090000}"/>
    <cellStyle name="Обычный 2 2 2 2 2 2 3 2 5 2 2 2" xfId="2534" xr:uid="{00000000-0005-0000-0000-0000EB090000}"/>
    <cellStyle name="Обычный 2 2 2 2 2 2 3 2 5 2 3" xfId="2535" xr:uid="{00000000-0005-0000-0000-0000EC090000}"/>
    <cellStyle name="Обычный 2 2 2 2 2 2 3 2 5 2 3 2" xfId="2536" xr:uid="{00000000-0005-0000-0000-0000ED090000}"/>
    <cellStyle name="Обычный 2 2 2 2 2 2 3 2 5 2 4" xfId="2537" xr:uid="{00000000-0005-0000-0000-0000EE090000}"/>
    <cellStyle name="Обычный 2 2 2 2 2 2 3 2 5 3" xfId="2538" xr:uid="{00000000-0005-0000-0000-0000EF090000}"/>
    <cellStyle name="Обычный 2 2 2 2 2 2 3 2 5 3 2" xfId="2539" xr:uid="{00000000-0005-0000-0000-0000F0090000}"/>
    <cellStyle name="Обычный 2 2 2 2 2 2 3 2 5 3 2 2" xfId="2540" xr:uid="{00000000-0005-0000-0000-0000F1090000}"/>
    <cellStyle name="Обычный 2 2 2 2 2 2 3 2 5 3 3" xfId="2541" xr:uid="{00000000-0005-0000-0000-0000F2090000}"/>
    <cellStyle name="Обычный 2 2 2 2 2 2 3 2 5 3 3 2" xfId="2542" xr:uid="{00000000-0005-0000-0000-0000F3090000}"/>
    <cellStyle name="Обычный 2 2 2 2 2 2 3 2 5 3 4" xfId="2543" xr:uid="{00000000-0005-0000-0000-0000F4090000}"/>
    <cellStyle name="Обычный 2 2 2 2 2 2 3 2 5 4" xfId="2544" xr:uid="{00000000-0005-0000-0000-0000F5090000}"/>
    <cellStyle name="Обычный 2 2 2 2 2 2 3 2 5 4 2" xfId="2545" xr:uid="{00000000-0005-0000-0000-0000F6090000}"/>
    <cellStyle name="Обычный 2 2 2 2 2 2 3 2 5 5" xfId="2546" xr:uid="{00000000-0005-0000-0000-0000F7090000}"/>
    <cellStyle name="Обычный 2 2 2 2 2 2 3 2 5 5 2" xfId="2547" xr:uid="{00000000-0005-0000-0000-0000F8090000}"/>
    <cellStyle name="Обычный 2 2 2 2 2 2 3 2 5 6" xfId="2548" xr:uid="{00000000-0005-0000-0000-0000F9090000}"/>
    <cellStyle name="Обычный 2 2 2 2 2 2 3 2 5 6 2" xfId="2549" xr:uid="{00000000-0005-0000-0000-0000FA090000}"/>
    <cellStyle name="Обычный 2 2 2 2 2 2 3 2 5 7" xfId="2550" xr:uid="{00000000-0005-0000-0000-0000FB090000}"/>
    <cellStyle name="Обычный 2 2 2 2 2 2 3 2 6" xfId="2551" xr:uid="{00000000-0005-0000-0000-0000FC090000}"/>
    <cellStyle name="Обычный 2 2 2 2 2 2 3 2 6 2" xfId="2552" xr:uid="{00000000-0005-0000-0000-0000FD090000}"/>
    <cellStyle name="Обычный 2 2 2 2 2 2 3 2 6 2 2" xfId="2553" xr:uid="{00000000-0005-0000-0000-0000FE090000}"/>
    <cellStyle name="Обычный 2 2 2 2 2 2 3 2 6 2 2 2" xfId="2554" xr:uid="{00000000-0005-0000-0000-0000FF090000}"/>
    <cellStyle name="Обычный 2 2 2 2 2 2 3 2 6 2 3" xfId="2555" xr:uid="{00000000-0005-0000-0000-0000000A0000}"/>
    <cellStyle name="Обычный 2 2 2 2 2 2 3 2 6 2 3 2" xfId="2556" xr:uid="{00000000-0005-0000-0000-0000010A0000}"/>
    <cellStyle name="Обычный 2 2 2 2 2 2 3 2 6 2 4" xfId="2557" xr:uid="{00000000-0005-0000-0000-0000020A0000}"/>
    <cellStyle name="Обычный 2 2 2 2 2 2 3 2 6 3" xfId="2558" xr:uid="{00000000-0005-0000-0000-0000030A0000}"/>
    <cellStyle name="Обычный 2 2 2 2 2 2 3 2 6 3 2" xfId="2559" xr:uid="{00000000-0005-0000-0000-0000040A0000}"/>
    <cellStyle name="Обычный 2 2 2 2 2 2 3 2 6 3 2 2" xfId="2560" xr:uid="{00000000-0005-0000-0000-0000050A0000}"/>
    <cellStyle name="Обычный 2 2 2 2 2 2 3 2 6 3 3" xfId="2561" xr:uid="{00000000-0005-0000-0000-0000060A0000}"/>
    <cellStyle name="Обычный 2 2 2 2 2 2 3 2 6 3 3 2" xfId="2562" xr:uid="{00000000-0005-0000-0000-0000070A0000}"/>
    <cellStyle name="Обычный 2 2 2 2 2 2 3 2 6 3 4" xfId="2563" xr:uid="{00000000-0005-0000-0000-0000080A0000}"/>
    <cellStyle name="Обычный 2 2 2 2 2 2 3 2 6 4" xfId="2564" xr:uid="{00000000-0005-0000-0000-0000090A0000}"/>
    <cellStyle name="Обычный 2 2 2 2 2 2 3 2 6 4 2" xfId="2565" xr:uid="{00000000-0005-0000-0000-00000A0A0000}"/>
    <cellStyle name="Обычный 2 2 2 2 2 2 3 2 6 5" xfId="2566" xr:uid="{00000000-0005-0000-0000-00000B0A0000}"/>
    <cellStyle name="Обычный 2 2 2 2 2 2 3 2 6 5 2" xfId="2567" xr:uid="{00000000-0005-0000-0000-00000C0A0000}"/>
    <cellStyle name="Обычный 2 2 2 2 2 2 3 2 6 6" xfId="2568" xr:uid="{00000000-0005-0000-0000-00000D0A0000}"/>
    <cellStyle name="Обычный 2 2 2 2 2 2 3 2 6 6 2" xfId="2569" xr:uid="{00000000-0005-0000-0000-00000E0A0000}"/>
    <cellStyle name="Обычный 2 2 2 2 2 2 3 2 6 7" xfId="2570" xr:uid="{00000000-0005-0000-0000-00000F0A0000}"/>
    <cellStyle name="Обычный 2 2 2 2 2 2 3 2 7" xfId="2571" xr:uid="{00000000-0005-0000-0000-0000100A0000}"/>
    <cellStyle name="Обычный 2 2 2 2 2 2 3 2 7 2" xfId="2572" xr:uid="{00000000-0005-0000-0000-0000110A0000}"/>
    <cellStyle name="Обычный 2 2 2 2 2 2 3 2 7 2 2" xfId="2573" xr:uid="{00000000-0005-0000-0000-0000120A0000}"/>
    <cellStyle name="Обычный 2 2 2 2 2 2 3 2 7 3" xfId="2574" xr:uid="{00000000-0005-0000-0000-0000130A0000}"/>
    <cellStyle name="Обычный 2 2 2 2 2 2 3 2 7 3 2" xfId="2575" xr:uid="{00000000-0005-0000-0000-0000140A0000}"/>
    <cellStyle name="Обычный 2 2 2 2 2 2 3 2 7 4" xfId="2576" xr:uid="{00000000-0005-0000-0000-0000150A0000}"/>
    <cellStyle name="Обычный 2 2 2 2 2 2 3 2 8" xfId="2577" xr:uid="{00000000-0005-0000-0000-0000160A0000}"/>
    <cellStyle name="Обычный 2 2 2 2 2 2 3 2 8 2" xfId="2578" xr:uid="{00000000-0005-0000-0000-0000170A0000}"/>
    <cellStyle name="Обычный 2 2 2 2 2 2 3 2 8 2 2" xfId="2579" xr:uid="{00000000-0005-0000-0000-0000180A0000}"/>
    <cellStyle name="Обычный 2 2 2 2 2 2 3 2 8 3" xfId="2580" xr:uid="{00000000-0005-0000-0000-0000190A0000}"/>
    <cellStyle name="Обычный 2 2 2 2 2 2 3 2 8 3 2" xfId="2581" xr:uid="{00000000-0005-0000-0000-00001A0A0000}"/>
    <cellStyle name="Обычный 2 2 2 2 2 2 3 2 8 4" xfId="2582" xr:uid="{00000000-0005-0000-0000-00001B0A0000}"/>
    <cellStyle name="Обычный 2 2 2 2 2 2 3 2 9" xfId="2583" xr:uid="{00000000-0005-0000-0000-00001C0A0000}"/>
    <cellStyle name="Обычный 2 2 2 2 2 2 3 2 9 2" xfId="2584" xr:uid="{00000000-0005-0000-0000-00001D0A0000}"/>
    <cellStyle name="Обычный 2 2 2 2 2 2 3 3" xfId="2585" xr:uid="{00000000-0005-0000-0000-00001E0A0000}"/>
    <cellStyle name="Обычный 2 2 2 2 2 2 3 3 10" xfId="2586" xr:uid="{00000000-0005-0000-0000-00001F0A0000}"/>
    <cellStyle name="Обычный 2 2 2 2 2 2 3 3 2" xfId="2587" xr:uid="{00000000-0005-0000-0000-0000200A0000}"/>
    <cellStyle name="Обычный 2 2 2 2 2 2 3 3 2 2" xfId="2588" xr:uid="{00000000-0005-0000-0000-0000210A0000}"/>
    <cellStyle name="Обычный 2 2 2 2 2 2 3 3 2 2 2" xfId="2589" xr:uid="{00000000-0005-0000-0000-0000220A0000}"/>
    <cellStyle name="Обычный 2 2 2 2 2 2 3 3 2 2 2 2" xfId="2590" xr:uid="{00000000-0005-0000-0000-0000230A0000}"/>
    <cellStyle name="Обычный 2 2 2 2 2 2 3 3 2 2 2 2 2" xfId="2591" xr:uid="{00000000-0005-0000-0000-0000240A0000}"/>
    <cellStyle name="Обычный 2 2 2 2 2 2 3 3 2 2 2 3" xfId="2592" xr:uid="{00000000-0005-0000-0000-0000250A0000}"/>
    <cellStyle name="Обычный 2 2 2 2 2 2 3 3 2 2 2 3 2" xfId="2593" xr:uid="{00000000-0005-0000-0000-0000260A0000}"/>
    <cellStyle name="Обычный 2 2 2 2 2 2 3 3 2 2 2 4" xfId="2594" xr:uid="{00000000-0005-0000-0000-0000270A0000}"/>
    <cellStyle name="Обычный 2 2 2 2 2 2 3 3 2 2 3" xfId="2595" xr:uid="{00000000-0005-0000-0000-0000280A0000}"/>
    <cellStyle name="Обычный 2 2 2 2 2 2 3 3 2 2 3 2" xfId="2596" xr:uid="{00000000-0005-0000-0000-0000290A0000}"/>
    <cellStyle name="Обычный 2 2 2 2 2 2 3 3 2 2 4" xfId="2597" xr:uid="{00000000-0005-0000-0000-00002A0A0000}"/>
    <cellStyle name="Обычный 2 2 2 2 2 2 3 3 2 2 4 2" xfId="2598" xr:uid="{00000000-0005-0000-0000-00002B0A0000}"/>
    <cellStyle name="Обычный 2 2 2 2 2 2 3 3 2 2 5" xfId="2599" xr:uid="{00000000-0005-0000-0000-00002C0A0000}"/>
    <cellStyle name="Обычный 2 2 2 2 2 2 3 3 2 2 5 2" xfId="2600" xr:uid="{00000000-0005-0000-0000-00002D0A0000}"/>
    <cellStyle name="Обычный 2 2 2 2 2 2 3 3 2 2 6" xfId="2601" xr:uid="{00000000-0005-0000-0000-00002E0A0000}"/>
    <cellStyle name="Обычный 2 2 2 2 2 2 3 3 2 3" xfId="2602" xr:uid="{00000000-0005-0000-0000-00002F0A0000}"/>
    <cellStyle name="Обычный 2 2 2 2 2 2 3 3 2 3 2" xfId="2603" xr:uid="{00000000-0005-0000-0000-0000300A0000}"/>
    <cellStyle name="Обычный 2 2 2 2 2 2 3 3 2 3 2 2" xfId="2604" xr:uid="{00000000-0005-0000-0000-0000310A0000}"/>
    <cellStyle name="Обычный 2 2 2 2 2 2 3 3 2 3 3" xfId="2605" xr:uid="{00000000-0005-0000-0000-0000320A0000}"/>
    <cellStyle name="Обычный 2 2 2 2 2 2 3 3 2 3 3 2" xfId="2606" xr:uid="{00000000-0005-0000-0000-0000330A0000}"/>
    <cellStyle name="Обычный 2 2 2 2 2 2 3 3 2 3 4" xfId="2607" xr:uid="{00000000-0005-0000-0000-0000340A0000}"/>
    <cellStyle name="Обычный 2 2 2 2 2 2 3 3 2 4" xfId="2608" xr:uid="{00000000-0005-0000-0000-0000350A0000}"/>
    <cellStyle name="Обычный 2 2 2 2 2 2 3 3 2 4 2" xfId="2609" xr:uid="{00000000-0005-0000-0000-0000360A0000}"/>
    <cellStyle name="Обычный 2 2 2 2 2 2 3 3 2 4 2 2" xfId="2610" xr:uid="{00000000-0005-0000-0000-0000370A0000}"/>
    <cellStyle name="Обычный 2 2 2 2 2 2 3 3 2 4 3" xfId="2611" xr:uid="{00000000-0005-0000-0000-0000380A0000}"/>
    <cellStyle name="Обычный 2 2 2 2 2 2 3 3 2 4 3 2" xfId="2612" xr:uid="{00000000-0005-0000-0000-0000390A0000}"/>
    <cellStyle name="Обычный 2 2 2 2 2 2 3 3 2 4 4" xfId="2613" xr:uid="{00000000-0005-0000-0000-00003A0A0000}"/>
    <cellStyle name="Обычный 2 2 2 2 2 2 3 3 2 5" xfId="2614" xr:uid="{00000000-0005-0000-0000-00003B0A0000}"/>
    <cellStyle name="Обычный 2 2 2 2 2 2 3 3 2 5 2" xfId="2615" xr:uid="{00000000-0005-0000-0000-00003C0A0000}"/>
    <cellStyle name="Обычный 2 2 2 2 2 2 3 3 2 6" xfId="2616" xr:uid="{00000000-0005-0000-0000-00003D0A0000}"/>
    <cellStyle name="Обычный 2 2 2 2 2 2 3 3 2 6 2" xfId="2617" xr:uid="{00000000-0005-0000-0000-00003E0A0000}"/>
    <cellStyle name="Обычный 2 2 2 2 2 2 3 3 2 7" xfId="2618" xr:uid="{00000000-0005-0000-0000-00003F0A0000}"/>
    <cellStyle name="Обычный 2 2 2 2 2 2 3 3 2 7 2" xfId="2619" xr:uid="{00000000-0005-0000-0000-0000400A0000}"/>
    <cellStyle name="Обычный 2 2 2 2 2 2 3 3 2 8" xfId="2620" xr:uid="{00000000-0005-0000-0000-0000410A0000}"/>
    <cellStyle name="Обычный 2 2 2 2 2 2 3 3 3" xfId="2621" xr:uid="{00000000-0005-0000-0000-0000420A0000}"/>
    <cellStyle name="Обычный 2 2 2 2 2 2 3 3 3 2" xfId="2622" xr:uid="{00000000-0005-0000-0000-0000430A0000}"/>
    <cellStyle name="Обычный 2 2 2 2 2 2 3 3 3 2 2" xfId="2623" xr:uid="{00000000-0005-0000-0000-0000440A0000}"/>
    <cellStyle name="Обычный 2 2 2 2 2 2 3 3 3 2 2 2" xfId="2624" xr:uid="{00000000-0005-0000-0000-0000450A0000}"/>
    <cellStyle name="Обычный 2 2 2 2 2 2 3 3 3 2 2 2 2" xfId="2625" xr:uid="{00000000-0005-0000-0000-0000460A0000}"/>
    <cellStyle name="Обычный 2 2 2 2 2 2 3 3 3 2 2 3" xfId="2626" xr:uid="{00000000-0005-0000-0000-0000470A0000}"/>
    <cellStyle name="Обычный 2 2 2 2 2 2 3 3 3 2 2 3 2" xfId="2627" xr:uid="{00000000-0005-0000-0000-0000480A0000}"/>
    <cellStyle name="Обычный 2 2 2 2 2 2 3 3 3 2 2 4" xfId="2628" xr:uid="{00000000-0005-0000-0000-0000490A0000}"/>
    <cellStyle name="Обычный 2 2 2 2 2 2 3 3 3 2 3" xfId="2629" xr:uid="{00000000-0005-0000-0000-00004A0A0000}"/>
    <cellStyle name="Обычный 2 2 2 2 2 2 3 3 3 2 3 2" xfId="2630" xr:uid="{00000000-0005-0000-0000-00004B0A0000}"/>
    <cellStyle name="Обычный 2 2 2 2 2 2 3 3 3 2 4" xfId="2631" xr:uid="{00000000-0005-0000-0000-00004C0A0000}"/>
    <cellStyle name="Обычный 2 2 2 2 2 2 3 3 3 2 4 2" xfId="2632" xr:uid="{00000000-0005-0000-0000-00004D0A0000}"/>
    <cellStyle name="Обычный 2 2 2 2 2 2 3 3 3 2 5" xfId="2633" xr:uid="{00000000-0005-0000-0000-00004E0A0000}"/>
    <cellStyle name="Обычный 2 2 2 2 2 2 3 3 3 2 5 2" xfId="2634" xr:uid="{00000000-0005-0000-0000-00004F0A0000}"/>
    <cellStyle name="Обычный 2 2 2 2 2 2 3 3 3 2 6" xfId="2635" xr:uid="{00000000-0005-0000-0000-0000500A0000}"/>
    <cellStyle name="Обычный 2 2 2 2 2 2 3 3 3 3" xfId="2636" xr:uid="{00000000-0005-0000-0000-0000510A0000}"/>
    <cellStyle name="Обычный 2 2 2 2 2 2 3 3 3 3 2" xfId="2637" xr:uid="{00000000-0005-0000-0000-0000520A0000}"/>
    <cellStyle name="Обычный 2 2 2 2 2 2 3 3 3 3 2 2" xfId="2638" xr:uid="{00000000-0005-0000-0000-0000530A0000}"/>
    <cellStyle name="Обычный 2 2 2 2 2 2 3 3 3 3 3" xfId="2639" xr:uid="{00000000-0005-0000-0000-0000540A0000}"/>
    <cellStyle name="Обычный 2 2 2 2 2 2 3 3 3 3 3 2" xfId="2640" xr:uid="{00000000-0005-0000-0000-0000550A0000}"/>
    <cellStyle name="Обычный 2 2 2 2 2 2 3 3 3 3 4" xfId="2641" xr:uid="{00000000-0005-0000-0000-0000560A0000}"/>
    <cellStyle name="Обычный 2 2 2 2 2 2 3 3 3 4" xfId="2642" xr:uid="{00000000-0005-0000-0000-0000570A0000}"/>
    <cellStyle name="Обычный 2 2 2 2 2 2 3 3 3 4 2" xfId="2643" xr:uid="{00000000-0005-0000-0000-0000580A0000}"/>
    <cellStyle name="Обычный 2 2 2 2 2 2 3 3 3 4 2 2" xfId="2644" xr:uid="{00000000-0005-0000-0000-0000590A0000}"/>
    <cellStyle name="Обычный 2 2 2 2 2 2 3 3 3 4 3" xfId="2645" xr:uid="{00000000-0005-0000-0000-00005A0A0000}"/>
    <cellStyle name="Обычный 2 2 2 2 2 2 3 3 3 4 3 2" xfId="2646" xr:uid="{00000000-0005-0000-0000-00005B0A0000}"/>
    <cellStyle name="Обычный 2 2 2 2 2 2 3 3 3 4 4" xfId="2647" xr:uid="{00000000-0005-0000-0000-00005C0A0000}"/>
    <cellStyle name="Обычный 2 2 2 2 2 2 3 3 3 5" xfId="2648" xr:uid="{00000000-0005-0000-0000-00005D0A0000}"/>
    <cellStyle name="Обычный 2 2 2 2 2 2 3 3 3 5 2" xfId="2649" xr:uid="{00000000-0005-0000-0000-00005E0A0000}"/>
    <cellStyle name="Обычный 2 2 2 2 2 2 3 3 3 6" xfId="2650" xr:uid="{00000000-0005-0000-0000-00005F0A0000}"/>
    <cellStyle name="Обычный 2 2 2 2 2 2 3 3 3 6 2" xfId="2651" xr:uid="{00000000-0005-0000-0000-0000600A0000}"/>
    <cellStyle name="Обычный 2 2 2 2 2 2 3 3 3 7" xfId="2652" xr:uid="{00000000-0005-0000-0000-0000610A0000}"/>
    <cellStyle name="Обычный 2 2 2 2 2 2 3 3 3 7 2" xfId="2653" xr:uid="{00000000-0005-0000-0000-0000620A0000}"/>
    <cellStyle name="Обычный 2 2 2 2 2 2 3 3 3 8" xfId="2654" xr:uid="{00000000-0005-0000-0000-0000630A0000}"/>
    <cellStyle name="Обычный 2 2 2 2 2 2 3 3 4" xfId="2655" xr:uid="{00000000-0005-0000-0000-0000640A0000}"/>
    <cellStyle name="Обычный 2 2 2 2 2 2 3 3 4 2" xfId="2656" xr:uid="{00000000-0005-0000-0000-0000650A0000}"/>
    <cellStyle name="Обычный 2 2 2 2 2 2 3 3 4 2 2" xfId="2657" xr:uid="{00000000-0005-0000-0000-0000660A0000}"/>
    <cellStyle name="Обычный 2 2 2 2 2 2 3 3 4 2 2 2" xfId="2658" xr:uid="{00000000-0005-0000-0000-0000670A0000}"/>
    <cellStyle name="Обычный 2 2 2 2 2 2 3 3 4 2 3" xfId="2659" xr:uid="{00000000-0005-0000-0000-0000680A0000}"/>
    <cellStyle name="Обычный 2 2 2 2 2 2 3 3 4 2 3 2" xfId="2660" xr:uid="{00000000-0005-0000-0000-0000690A0000}"/>
    <cellStyle name="Обычный 2 2 2 2 2 2 3 3 4 2 4" xfId="2661" xr:uid="{00000000-0005-0000-0000-00006A0A0000}"/>
    <cellStyle name="Обычный 2 2 2 2 2 2 3 3 4 3" xfId="2662" xr:uid="{00000000-0005-0000-0000-00006B0A0000}"/>
    <cellStyle name="Обычный 2 2 2 2 2 2 3 3 4 3 2" xfId="2663" xr:uid="{00000000-0005-0000-0000-00006C0A0000}"/>
    <cellStyle name="Обычный 2 2 2 2 2 2 3 3 4 3 2 2" xfId="2664" xr:uid="{00000000-0005-0000-0000-00006D0A0000}"/>
    <cellStyle name="Обычный 2 2 2 2 2 2 3 3 4 3 3" xfId="2665" xr:uid="{00000000-0005-0000-0000-00006E0A0000}"/>
    <cellStyle name="Обычный 2 2 2 2 2 2 3 3 4 3 3 2" xfId="2666" xr:uid="{00000000-0005-0000-0000-00006F0A0000}"/>
    <cellStyle name="Обычный 2 2 2 2 2 2 3 3 4 3 4" xfId="2667" xr:uid="{00000000-0005-0000-0000-0000700A0000}"/>
    <cellStyle name="Обычный 2 2 2 2 2 2 3 3 4 4" xfId="2668" xr:uid="{00000000-0005-0000-0000-0000710A0000}"/>
    <cellStyle name="Обычный 2 2 2 2 2 2 3 3 4 4 2" xfId="2669" xr:uid="{00000000-0005-0000-0000-0000720A0000}"/>
    <cellStyle name="Обычный 2 2 2 2 2 2 3 3 4 5" xfId="2670" xr:uid="{00000000-0005-0000-0000-0000730A0000}"/>
    <cellStyle name="Обычный 2 2 2 2 2 2 3 3 4 5 2" xfId="2671" xr:uid="{00000000-0005-0000-0000-0000740A0000}"/>
    <cellStyle name="Обычный 2 2 2 2 2 2 3 3 4 6" xfId="2672" xr:uid="{00000000-0005-0000-0000-0000750A0000}"/>
    <cellStyle name="Обычный 2 2 2 2 2 2 3 3 4 6 2" xfId="2673" xr:uid="{00000000-0005-0000-0000-0000760A0000}"/>
    <cellStyle name="Обычный 2 2 2 2 2 2 3 3 4 7" xfId="2674" xr:uid="{00000000-0005-0000-0000-0000770A0000}"/>
    <cellStyle name="Обычный 2 2 2 2 2 2 3 3 5" xfId="2675" xr:uid="{00000000-0005-0000-0000-0000780A0000}"/>
    <cellStyle name="Обычный 2 2 2 2 2 2 3 3 5 2" xfId="2676" xr:uid="{00000000-0005-0000-0000-0000790A0000}"/>
    <cellStyle name="Обычный 2 2 2 2 2 2 3 3 5 2 2" xfId="2677" xr:uid="{00000000-0005-0000-0000-00007A0A0000}"/>
    <cellStyle name="Обычный 2 2 2 2 2 2 3 3 5 3" xfId="2678" xr:uid="{00000000-0005-0000-0000-00007B0A0000}"/>
    <cellStyle name="Обычный 2 2 2 2 2 2 3 3 5 3 2" xfId="2679" xr:uid="{00000000-0005-0000-0000-00007C0A0000}"/>
    <cellStyle name="Обычный 2 2 2 2 2 2 3 3 5 4" xfId="2680" xr:uid="{00000000-0005-0000-0000-00007D0A0000}"/>
    <cellStyle name="Обычный 2 2 2 2 2 2 3 3 6" xfId="2681" xr:uid="{00000000-0005-0000-0000-00007E0A0000}"/>
    <cellStyle name="Обычный 2 2 2 2 2 2 3 3 6 2" xfId="2682" xr:uid="{00000000-0005-0000-0000-00007F0A0000}"/>
    <cellStyle name="Обычный 2 2 2 2 2 2 3 3 6 2 2" xfId="2683" xr:uid="{00000000-0005-0000-0000-0000800A0000}"/>
    <cellStyle name="Обычный 2 2 2 2 2 2 3 3 6 3" xfId="2684" xr:uid="{00000000-0005-0000-0000-0000810A0000}"/>
    <cellStyle name="Обычный 2 2 2 2 2 2 3 3 6 3 2" xfId="2685" xr:uid="{00000000-0005-0000-0000-0000820A0000}"/>
    <cellStyle name="Обычный 2 2 2 2 2 2 3 3 6 4" xfId="2686" xr:uid="{00000000-0005-0000-0000-0000830A0000}"/>
    <cellStyle name="Обычный 2 2 2 2 2 2 3 3 7" xfId="2687" xr:uid="{00000000-0005-0000-0000-0000840A0000}"/>
    <cellStyle name="Обычный 2 2 2 2 2 2 3 3 7 2" xfId="2688" xr:uid="{00000000-0005-0000-0000-0000850A0000}"/>
    <cellStyle name="Обычный 2 2 2 2 2 2 3 3 8" xfId="2689" xr:uid="{00000000-0005-0000-0000-0000860A0000}"/>
    <cellStyle name="Обычный 2 2 2 2 2 2 3 3 8 2" xfId="2690" xr:uid="{00000000-0005-0000-0000-0000870A0000}"/>
    <cellStyle name="Обычный 2 2 2 2 2 2 3 3 9" xfId="2691" xr:uid="{00000000-0005-0000-0000-0000880A0000}"/>
    <cellStyle name="Обычный 2 2 2 2 2 2 3 3 9 2" xfId="2692" xr:uid="{00000000-0005-0000-0000-0000890A0000}"/>
    <cellStyle name="Обычный 2 2 2 2 2 2 3 4" xfId="2693" xr:uid="{00000000-0005-0000-0000-00008A0A0000}"/>
    <cellStyle name="Обычный 2 2 2 2 2 2 3 4 2" xfId="2694" xr:uid="{00000000-0005-0000-0000-00008B0A0000}"/>
    <cellStyle name="Обычный 2 2 2 2 2 2 3 4 2 2" xfId="2695" xr:uid="{00000000-0005-0000-0000-00008C0A0000}"/>
    <cellStyle name="Обычный 2 2 2 2 2 2 3 4 2 2 2" xfId="2696" xr:uid="{00000000-0005-0000-0000-00008D0A0000}"/>
    <cellStyle name="Обычный 2 2 2 2 2 2 3 4 2 2 2 2" xfId="2697" xr:uid="{00000000-0005-0000-0000-00008E0A0000}"/>
    <cellStyle name="Обычный 2 2 2 2 2 2 3 4 2 2 3" xfId="2698" xr:uid="{00000000-0005-0000-0000-00008F0A0000}"/>
    <cellStyle name="Обычный 2 2 2 2 2 2 3 4 2 2 3 2" xfId="2699" xr:uid="{00000000-0005-0000-0000-0000900A0000}"/>
    <cellStyle name="Обычный 2 2 2 2 2 2 3 4 2 2 4" xfId="2700" xr:uid="{00000000-0005-0000-0000-0000910A0000}"/>
    <cellStyle name="Обычный 2 2 2 2 2 2 3 4 2 3" xfId="2701" xr:uid="{00000000-0005-0000-0000-0000920A0000}"/>
    <cellStyle name="Обычный 2 2 2 2 2 2 3 4 2 3 2" xfId="2702" xr:uid="{00000000-0005-0000-0000-0000930A0000}"/>
    <cellStyle name="Обычный 2 2 2 2 2 2 3 4 2 4" xfId="2703" xr:uid="{00000000-0005-0000-0000-0000940A0000}"/>
    <cellStyle name="Обычный 2 2 2 2 2 2 3 4 2 4 2" xfId="2704" xr:uid="{00000000-0005-0000-0000-0000950A0000}"/>
    <cellStyle name="Обычный 2 2 2 2 2 2 3 4 2 5" xfId="2705" xr:uid="{00000000-0005-0000-0000-0000960A0000}"/>
    <cellStyle name="Обычный 2 2 2 2 2 2 3 4 2 5 2" xfId="2706" xr:uid="{00000000-0005-0000-0000-0000970A0000}"/>
    <cellStyle name="Обычный 2 2 2 2 2 2 3 4 2 6" xfId="2707" xr:uid="{00000000-0005-0000-0000-0000980A0000}"/>
    <cellStyle name="Обычный 2 2 2 2 2 2 3 4 3" xfId="2708" xr:uid="{00000000-0005-0000-0000-0000990A0000}"/>
    <cellStyle name="Обычный 2 2 2 2 2 2 3 4 3 2" xfId="2709" xr:uid="{00000000-0005-0000-0000-00009A0A0000}"/>
    <cellStyle name="Обычный 2 2 2 2 2 2 3 4 3 2 2" xfId="2710" xr:uid="{00000000-0005-0000-0000-00009B0A0000}"/>
    <cellStyle name="Обычный 2 2 2 2 2 2 3 4 3 3" xfId="2711" xr:uid="{00000000-0005-0000-0000-00009C0A0000}"/>
    <cellStyle name="Обычный 2 2 2 2 2 2 3 4 3 3 2" xfId="2712" xr:uid="{00000000-0005-0000-0000-00009D0A0000}"/>
    <cellStyle name="Обычный 2 2 2 2 2 2 3 4 3 4" xfId="2713" xr:uid="{00000000-0005-0000-0000-00009E0A0000}"/>
    <cellStyle name="Обычный 2 2 2 2 2 2 3 4 4" xfId="2714" xr:uid="{00000000-0005-0000-0000-00009F0A0000}"/>
    <cellStyle name="Обычный 2 2 2 2 2 2 3 4 4 2" xfId="2715" xr:uid="{00000000-0005-0000-0000-0000A00A0000}"/>
    <cellStyle name="Обычный 2 2 2 2 2 2 3 4 4 2 2" xfId="2716" xr:uid="{00000000-0005-0000-0000-0000A10A0000}"/>
    <cellStyle name="Обычный 2 2 2 2 2 2 3 4 4 3" xfId="2717" xr:uid="{00000000-0005-0000-0000-0000A20A0000}"/>
    <cellStyle name="Обычный 2 2 2 2 2 2 3 4 4 3 2" xfId="2718" xr:uid="{00000000-0005-0000-0000-0000A30A0000}"/>
    <cellStyle name="Обычный 2 2 2 2 2 2 3 4 4 4" xfId="2719" xr:uid="{00000000-0005-0000-0000-0000A40A0000}"/>
    <cellStyle name="Обычный 2 2 2 2 2 2 3 4 5" xfId="2720" xr:uid="{00000000-0005-0000-0000-0000A50A0000}"/>
    <cellStyle name="Обычный 2 2 2 2 2 2 3 4 5 2" xfId="2721" xr:uid="{00000000-0005-0000-0000-0000A60A0000}"/>
    <cellStyle name="Обычный 2 2 2 2 2 2 3 4 6" xfId="2722" xr:uid="{00000000-0005-0000-0000-0000A70A0000}"/>
    <cellStyle name="Обычный 2 2 2 2 2 2 3 4 6 2" xfId="2723" xr:uid="{00000000-0005-0000-0000-0000A80A0000}"/>
    <cellStyle name="Обычный 2 2 2 2 2 2 3 4 7" xfId="2724" xr:uid="{00000000-0005-0000-0000-0000A90A0000}"/>
    <cellStyle name="Обычный 2 2 2 2 2 2 3 4 7 2" xfId="2725" xr:uid="{00000000-0005-0000-0000-0000AA0A0000}"/>
    <cellStyle name="Обычный 2 2 2 2 2 2 3 4 8" xfId="2726" xr:uid="{00000000-0005-0000-0000-0000AB0A0000}"/>
    <cellStyle name="Обычный 2 2 2 2 2 2 3 5" xfId="2727" xr:uid="{00000000-0005-0000-0000-0000AC0A0000}"/>
    <cellStyle name="Обычный 2 2 2 2 2 2 3 5 2" xfId="2728" xr:uid="{00000000-0005-0000-0000-0000AD0A0000}"/>
    <cellStyle name="Обычный 2 2 2 2 2 2 3 5 2 2" xfId="2729" xr:uid="{00000000-0005-0000-0000-0000AE0A0000}"/>
    <cellStyle name="Обычный 2 2 2 2 2 2 3 5 2 2 2" xfId="2730" xr:uid="{00000000-0005-0000-0000-0000AF0A0000}"/>
    <cellStyle name="Обычный 2 2 2 2 2 2 3 5 2 2 2 2" xfId="2731" xr:uid="{00000000-0005-0000-0000-0000B00A0000}"/>
    <cellStyle name="Обычный 2 2 2 2 2 2 3 5 2 2 3" xfId="2732" xr:uid="{00000000-0005-0000-0000-0000B10A0000}"/>
    <cellStyle name="Обычный 2 2 2 2 2 2 3 5 2 2 3 2" xfId="2733" xr:uid="{00000000-0005-0000-0000-0000B20A0000}"/>
    <cellStyle name="Обычный 2 2 2 2 2 2 3 5 2 2 4" xfId="2734" xr:uid="{00000000-0005-0000-0000-0000B30A0000}"/>
    <cellStyle name="Обычный 2 2 2 2 2 2 3 5 2 3" xfId="2735" xr:uid="{00000000-0005-0000-0000-0000B40A0000}"/>
    <cellStyle name="Обычный 2 2 2 2 2 2 3 5 2 3 2" xfId="2736" xr:uid="{00000000-0005-0000-0000-0000B50A0000}"/>
    <cellStyle name="Обычный 2 2 2 2 2 2 3 5 2 4" xfId="2737" xr:uid="{00000000-0005-0000-0000-0000B60A0000}"/>
    <cellStyle name="Обычный 2 2 2 2 2 2 3 5 2 4 2" xfId="2738" xr:uid="{00000000-0005-0000-0000-0000B70A0000}"/>
    <cellStyle name="Обычный 2 2 2 2 2 2 3 5 2 5" xfId="2739" xr:uid="{00000000-0005-0000-0000-0000B80A0000}"/>
    <cellStyle name="Обычный 2 2 2 2 2 2 3 5 2 5 2" xfId="2740" xr:uid="{00000000-0005-0000-0000-0000B90A0000}"/>
    <cellStyle name="Обычный 2 2 2 2 2 2 3 5 2 6" xfId="2741" xr:uid="{00000000-0005-0000-0000-0000BA0A0000}"/>
    <cellStyle name="Обычный 2 2 2 2 2 2 3 5 3" xfId="2742" xr:uid="{00000000-0005-0000-0000-0000BB0A0000}"/>
    <cellStyle name="Обычный 2 2 2 2 2 2 3 5 3 2" xfId="2743" xr:uid="{00000000-0005-0000-0000-0000BC0A0000}"/>
    <cellStyle name="Обычный 2 2 2 2 2 2 3 5 3 2 2" xfId="2744" xr:uid="{00000000-0005-0000-0000-0000BD0A0000}"/>
    <cellStyle name="Обычный 2 2 2 2 2 2 3 5 3 3" xfId="2745" xr:uid="{00000000-0005-0000-0000-0000BE0A0000}"/>
    <cellStyle name="Обычный 2 2 2 2 2 2 3 5 3 3 2" xfId="2746" xr:uid="{00000000-0005-0000-0000-0000BF0A0000}"/>
    <cellStyle name="Обычный 2 2 2 2 2 2 3 5 3 4" xfId="2747" xr:uid="{00000000-0005-0000-0000-0000C00A0000}"/>
    <cellStyle name="Обычный 2 2 2 2 2 2 3 5 4" xfId="2748" xr:uid="{00000000-0005-0000-0000-0000C10A0000}"/>
    <cellStyle name="Обычный 2 2 2 2 2 2 3 5 4 2" xfId="2749" xr:uid="{00000000-0005-0000-0000-0000C20A0000}"/>
    <cellStyle name="Обычный 2 2 2 2 2 2 3 5 4 2 2" xfId="2750" xr:uid="{00000000-0005-0000-0000-0000C30A0000}"/>
    <cellStyle name="Обычный 2 2 2 2 2 2 3 5 4 3" xfId="2751" xr:uid="{00000000-0005-0000-0000-0000C40A0000}"/>
    <cellStyle name="Обычный 2 2 2 2 2 2 3 5 4 3 2" xfId="2752" xr:uid="{00000000-0005-0000-0000-0000C50A0000}"/>
    <cellStyle name="Обычный 2 2 2 2 2 2 3 5 4 4" xfId="2753" xr:uid="{00000000-0005-0000-0000-0000C60A0000}"/>
    <cellStyle name="Обычный 2 2 2 2 2 2 3 5 5" xfId="2754" xr:uid="{00000000-0005-0000-0000-0000C70A0000}"/>
    <cellStyle name="Обычный 2 2 2 2 2 2 3 5 5 2" xfId="2755" xr:uid="{00000000-0005-0000-0000-0000C80A0000}"/>
    <cellStyle name="Обычный 2 2 2 2 2 2 3 5 6" xfId="2756" xr:uid="{00000000-0005-0000-0000-0000C90A0000}"/>
    <cellStyle name="Обычный 2 2 2 2 2 2 3 5 6 2" xfId="2757" xr:uid="{00000000-0005-0000-0000-0000CA0A0000}"/>
    <cellStyle name="Обычный 2 2 2 2 2 2 3 5 7" xfId="2758" xr:uid="{00000000-0005-0000-0000-0000CB0A0000}"/>
    <cellStyle name="Обычный 2 2 2 2 2 2 3 5 7 2" xfId="2759" xr:uid="{00000000-0005-0000-0000-0000CC0A0000}"/>
    <cellStyle name="Обычный 2 2 2 2 2 2 3 5 8" xfId="2760" xr:uid="{00000000-0005-0000-0000-0000CD0A0000}"/>
    <cellStyle name="Обычный 2 2 2 2 2 2 3 6" xfId="2761" xr:uid="{00000000-0005-0000-0000-0000CE0A0000}"/>
    <cellStyle name="Обычный 2 2 2 2 2 2 3 6 2" xfId="2762" xr:uid="{00000000-0005-0000-0000-0000CF0A0000}"/>
    <cellStyle name="Обычный 2 2 2 2 2 2 3 6 2 2" xfId="2763" xr:uid="{00000000-0005-0000-0000-0000D00A0000}"/>
    <cellStyle name="Обычный 2 2 2 2 2 2 3 6 2 2 2" xfId="2764" xr:uid="{00000000-0005-0000-0000-0000D10A0000}"/>
    <cellStyle name="Обычный 2 2 2 2 2 2 3 6 2 3" xfId="2765" xr:uid="{00000000-0005-0000-0000-0000D20A0000}"/>
    <cellStyle name="Обычный 2 2 2 2 2 2 3 6 2 3 2" xfId="2766" xr:uid="{00000000-0005-0000-0000-0000D30A0000}"/>
    <cellStyle name="Обычный 2 2 2 2 2 2 3 6 2 4" xfId="2767" xr:uid="{00000000-0005-0000-0000-0000D40A0000}"/>
    <cellStyle name="Обычный 2 2 2 2 2 2 3 6 3" xfId="2768" xr:uid="{00000000-0005-0000-0000-0000D50A0000}"/>
    <cellStyle name="Обычный 2 2 2 2 2 2 3 6 3 2" xfId="2769" xr:uid="{00000000-0005-0000-0000-0000D60A0000}"/>
    <cellStyle name="Обычный 2 2 2 2 2 2 3 6 3 2 2" xfId="2770" xr:uid="{00000000-0005-0000-0000-0000D70A0000}"/>
    <cellStyle name="Обычный 2 2 2 2 2 2 3 6 3 3" xfId="2771" xr:uid="{00000000-0005-0000-0000-0000D80A0000}"/>
    <cellStyle name="Обычный 2 2 2 2 2 2 3 6 3 3 2" xfId="2772" xr:uid="{00000000-0005-0000-0000-0000D90A0000}"/>
    <cellStyle name="Обычный 2 2 2 2 2 2 3 6 3 4" xfId="2773" xr:uid="{00000000-0005-0000-0000-0000DA0A0000}"/>
    <cellStyle name="Обычный 2 2 2 2 2 2 3 6 4" xfId="2774" xr:uid="{00000000-0005-0000-0000-0000DB0A0000}"/>
    <cellStyle name="Обычный 2 2 2 2 2 2 3 6 4 2" xfId="2775" xr:uid="{00000000-0005-0000-0000-0000DC0A0000}"/>
    <cellStyle name="Обычный 2 2 2 2 2 2 3 6 5" xfId="2776" xr:uid="{00000000-0005-0000-0000-0000DD0A0000}"/>
    <cellStyle name="Обычный 2 2 2 2 2 2 3 6 5 2" xfId="2777" xr:uid="{00000000-0005-0000-0000-0000DE0A0000}"/>
    <cellStyle name="Обычный 2 2 2 2 2 2 3 6 6" xfId="2778" xr:uid="{00000000-0005-0000-0000-0000DF0A0000}"/>
    <cellStyle name="Обычный 2 2 2 2 2 2 3 6 6 2" xfId="2779" xr:uid="{00000000-0005-0000-0000-0000E00A0000}"/>
    <cellStyle name="Обычный 2 2 2 2 2 2 3 6 7" xfId="2780" xr:uid="{00000000-0005-0000-0000-0000E10A0000}"/>
    <cellStyle name="Обычный 2 2 2 2 2 2 3 7" xfId="2781" xr:uid="{00000000-0005-0000-0000-0000E20A0000}"/>
    <cellStyle name="Обычный 2 2 2 2 2 2 3 7 2" xfId="2782" xr:uid="{00000000-0005-0000-0000-0000E30A0000}"/>
    <cellStyle name="Обычный 2 2 2 2 2 2 3 7 2 2" xfId="2783" xr:uid="{00000000-0005-0000-0000-0000E40A0000}"/>
    <cellStyle name="Обычный 2 2 2 2 2 2 3 7 2 2 2" xfId="2784" xr:uid="{00000000-0005-0000-0000-0000E50A0000}"/>
    <cellStyle name="Обычный 2 2 2 2 2 2 3 7 2 3" xfId="2785" xr:uid="{00000000-0005-0000-0000-0000E60A0000}"/>
    <cellStyle name="Обычный 2 2 2 2 2 2 3 7 2 3 2" xfId="2786" xr:uid="{00000000-0005-0000-0000-0000E70A0000}"/>
    <cellStyle name="Обычный 2 2 2 2 2 2 3 7 2 4" xfId="2787" xr:uid="{00000000-0005-0000-0000-0000E80A0000}"/>
    <cellStyle name="Обычный 2 2 2 2 2 2 3 7 3" xfId="2788" xr:uid="{00000000-0005-0000-0000-0000E90A0000}"/>
    <cellStyle name="Обычный 2 2 2 2 2 2 3 7 3 2" xfId="2789" xr:uid="{00000000-0005-0000-0000-0000EA0A0000}"/>
    <cellStyle name="Обычный 2 2 2 2 2 2 3 7 3 2 2" xfId="2790" xr:uid="{00000000-0005-0000-0000-0000EB0A0000}"/>
    <cellStyle name="Обычный 2 2 2 2 2 2 3 7 3 3" xfId="2791" xr:uid="{00000000-0005-0000-0000-0000EC0A0000}"/>
    <cellStyle name="Обычный 2 2 2 2 2 2 3 7 3 3 2" xfId="2792" xr:uid="{00000000-0005-0000-0000-0000ED0A0000}"/>
    <cellStyle name="Обычный 2 2 2 2 2 2 3 7 3 4" xfId="2793" xr:uid="{00000000-0005-0000-0000-0000EE0A0000}"/>
    <cellStyle name="Обычный 2 2 2 2 2 2 3 7 4" xfId="2794" xr:uid="{00000000-0005-0000-0000-0000EF0A0000}"/>
    <cellStyle name="Обычный 2 2 2 2 2 2 3 7 4 2" xfId="2795" xr:uid="{00000000-0005-0000-0000-0000F00A0000}"/>
    <cellStyle name="Обычный 2 2 2 2 2 2 3 7 5" xfId="2796" xr:uid="{00000000-0005-0000-0000-0000F10A0000}"/>
    <cellStyle name="Обычный 2 2 2 2 2 2 3 7 5 2" xfId="2797" xr:uid="{00000000-0005-0000-0000-0000F20A0000}"/>
    <cellStyle name="Обычный 2 2 2 2 2 2 3 7 6" xfId="2798" xr:uid="{00000000-0005-0000-0000-0000F30A0000}"/>
    <cellStyle name="Обычный 2 2 2 2 2 2 3 7 6 2" xfId="2799" xr:uid="{00000000-0005-0000-0000-0000F40A0000}"/>
    <cellStyle name="Обычный 2 2 2 2 2 2 3 7 7" xfId="2800" xr:uid="{00000000-0005-0000-0000-0000F50A0000}"/>
    <cellStyle name="Обычный 2 2 2 2 2 2 3 8" xfId="2801" xr:uid="{00000000-0005-0000-0000-0000F60A0000}"/>
    <cellStyle name="Обычный 2 2 2 2 2 2 3 8 2" xfId="2802" xr:uid="{00000000-0005-0000-0000-0000F70A0000}"/>
    <cellStyle name="Обычный 2 2 2 2 2 2 3 8 2 2" xfId="2803" xr:uid="{00000000-0005-0000-0000-0000F80A0000}"/>
    <cellStyle name="Обычный 2 2 2 2 2 2 3 8 3" xfId="2804" xr:uid="{00000000-0005-0000-0000-0000F90A0000}"/>
    <cellStyle name="Обычный 2 2 2 2 2 2 3 8 3 2" xfId="2805" xr:uid="{00000000-0005-0000-0000-0000FA0A0000}"/>
    <cellStyle name="Обычный 2 2 2 2 2 2 3 8 4" xfId="2806" xr:uid="{00000000-0005-0000-0000-0000FB0A0000}"/>
    <cellStyle name="Обычный 2 2 2 2 2 2 3 9" xfId="2807" xr:uid="{00000000-0005-0000-0000-0000FC0A0000}"/>
    <cellStyle name="Обычный 2 2 2 2 2 2 3 9 2" xfId="2808" xr:uid="{00000000-0005-0000-0000-0000FD0A0000}"/>
    <cellStyle name="Обычный 2 2 2 2 2 2 3 9 2 2" xfId="2809" xr:uid="{00000000-0005-0000-0000-0000FE0A0000}"/>
    <cellStyle name="Обычный 2 2 2 2 2 2 3 9 3" xfId="2810" xr:uid="{00000000-0005-0000-0000-0000FF0A0000}"/>
    <cellStyle name="Обычный 2 2 2 2 2 2 3 9 3 2" xfId="2811" xr:uid="{00000000-0005-0000-0000-0000000B0000}"/>
    <cellStyle name="Обычный 2 2 2 2 2 2 3 9 4" xfId="2812" xr:uid="{00000000-0005-0000-0000-0000010B0000}"/>
    <cellStyle name="Обычный 2 2 2 2 2 2 4" xfId="2813" xr:uid="{00000000-0005-0000-0000-0000020B0000}"/>
    <cellStyle name="Обычный 2 2 2 2 2 2 4 10" xfId="2814" xr:uid="{00000000-0005-0000-0000-0000030B0000}"/>
    <cellStyle name="Обычный 2 2 2 2 2 2 4 10 2" xfId="2815" xr:uid="{00000000-0005-0000-0000-0000040B0000}"/>
    <cellStyle name="Обычный 2 2 2 2 2 2 4 11" xfId="2816" xr:uid="{00000000-0005-0000-0000-0000050B0000}"/>
    <cellStyle name="Обычный 2 2 2 2 2 2 4 11 2" xfId="2817" xr:uid="{00000000-0005-0000-0000-0000060B0000}"/>
    <cellStyle name="Обычный 2 2 2 2 2 2 4 12" xfId="2818" xr:uid="{00000000-0005-0000-0000-0000070B0000}"/>
    <cellStyle name="Обычный 2 2 2 2 2 2 4 2" xfId="2819" xr:uid="{00000000-0005-0000-0000-0000080B0000}"/>
    <cellStyle name="Обычный 2 2 2 2 2 2 4 2 10" xfId="2820" xr:uid="{00000000-0005-0000-0000-0000090B0000}"/>
    <cellStyle name="Обычный 2 2 2 2 2 2 4 2 2" xfId="2821" xr:uid="{00000000-0005-0000-0000-00000A0B0000}"/>
    <cellStyle name="Обычный 2 2 2 2 2 2 4 2 2 2" xfId="2822" xr:uid="{00000000-0005-0000-0000-00000B0B0000}"/>
    <cellStyle name="Обычный 2 2 2 2 2 2 4 2 2 2 2" xfId="2823" xr:uid="{00000000-0005-0000-0000-00000C0B0000}"/>
    <cellStyle name="Обычный 2 2 2 2 2 2 4 2 2 2 2 2" xfId="2824" xr:uid="{00000000-0005-0000-0000-00000D0B0000}"/>
    <cellStyle name="Обычный 2 2 2 2 2 2 4 2 2 2 2 2 2" xfId="2825" xr:uid="{00000000-0005-0000-0000-00000E0B0000}"/>
    <cellStyle name="Обычный 2 2 2 2 2 2 4 2 2 2 2 3" xfId="2826" xr:uid="{00000000-0005-0000-0000-00000F0B0000}"/>
    <cellStyle name="Обычный 2 2 2 2 2 2 4 2 2 2 2 3 2" xfId="2827" xr:uid="{00000000-0005-0000-0000-0000100B0000}"/>
    <cellStyle name="Обычный 2 2 2 2 2 2 4 2 2 2 2 4" xfId="2828" xr:uid="{00000000-0005-0000-0000-0000110B0000}"/>
    <cellStyle name="Обычный 2 2 2 2 2 2 4 2 2 2 3" xfId="2829" xr:uid="{00000000-0005-0000-0000-0000120B0000}"/>
    <cellStyle name="Обычный 2 2 2 2 2 2 4 2 2 2 3 2" xfId="2830" xr:uid="{00000000-0005-0000-0000-0000130B0000}"/>
    <cellStyle name="Обычный 2 2 2 2 2 2 4 2 2 2 4" xfId="2831" xr:uid="{00000000-0005-0000-0000-0000140B0000}"/>
    <cellStyle name="Обычный 2 2 2 2 2 2 4 2 2 2 4 2" xfId="2832" xr:uid="{00000000-0005-0000-0000-0000150B0000}"/>
    <cellStyle name="Обычный 2 2 2 2 2 2 4 2 2 2 5" xfId="2833" xr:uid="{00000000-0005-0000-0000-0000160B0000}"/>
    <cellStyle name="Обычный 2 2 2 2 2 2 4 2 2 2 5 2" xfId="2834" xr:uid="{00000000-0005-0000-0000-0000170B0000}"/>
    <cellStyle name="Обычный 2 2 2 2 2 2 4 2 2 2 6" xfId="2835" xr:uid="{00000000-0005-0000-0000-0000180B0000}"/>
    <cellStyle name="Обычный 2 2 2 2 2 2 4 2 2 3" xfId="2836" xr:uid="{00000000-0005-0000-0000-0000190B0000}"/>
    <cellStyle name="Обычный 2 2 2 2 2 2 4 2 2 3 2" xfId="2837" xr:uid="{00000000-0005-0000-0000-00001A0B0000}"/>
    <cellStyle name="Обычный 2 2 2 2 2 2 4 2 2 3 2 2" xfId="2838" xr:uid="{00000000-0005-0000-0000-00001B0B0000}"/>
    <cellStyle name="Обычный 2 2 2 2 2 2 4 2 2 3 3" xfId="2839" xr:uid="{00000000-0005-0000-0000-00001C0B0000}"/>
    <cellStyle name="Обычный 2 2 2 2 2 2 4 2 2 3 3 2" xfId="2840" xr:uid="{00000000-0005-0000-0000-00001D0B0000}"/>
    <cellStyle name="Обычный 2 2 2 2 2 2 4 2 2 3 4" xfId="2841" xr:uid="{00000000-0005-0000-0000-00001E0B0000}"/>
    <cellStyle name="Обычный 2 2 2 2 2 2 4 2 2 4" xfId="2842" xr:uid="{00000000-0005-0000-0000-00001F0B0000}"/>
    <cellStyle name="Обычный 2 2 2 2 2 2 4 2 2 4 2" xfId="2843" xr:uid="{00000000-0005-0000-0000-0000200B0000}"/>
    <cellStyle name="Обычный 2 2 2 2 2 2 4 2 2 4 2 2" xfId="2844" xr:uid="{00000000-0005-0000-0000-0000210B0000}"/>
    <cellStyle name="Обычный 2 2 2 2 2 2 4 2 2 4 3" xfId="2845" xr:uid="{00000000-0005-0000-0000-0000220B0000}"/>
    <cellStyle name="Обычный 2 2 2 2 2 2 4 2 2 4 3 2" xfId="2846" xr:uid="{00000000-0005-0000-0000-0000230B0000}"/>
    <cellStyle name="Обычный 2 2 2 2 2 2 4 2 2 4 4" xfId="2847" xr:uid="{00000000-0005-0000-0000-0000240B0000}"/>
    <cellStyle name="Обычный 2 2 2 2 2 2 4 2 2 5" xfId="2848" xr:uid="{00000000-0005-0000-0000-0000250B0000}"/>
    <cellStyle name="Обычный 2 2 2 2 2 2 4 2 2 5 2" xfId="2849" xr:uid="{00000000-0005-0000-0000-0000260B0000}"/>
    <cellStyle name="Обычный 2 2 2 2 2 2 4 2 2 6" xfId="2850" xr:uid="{00000000-0005-0000-0000-0000270B0000}"/>
    <cellStyle name="Обычный 2 2 2 2 2 2 4 2 2 6 2" xfId="2851" xr:uid="{00000000-0005-0000-0000-0000280B0000}"/>
    <cellStyle name="Обычный 2 2 2 2 2 2 4 2 2 7" xfId="2852" xr:uid="{00000000-0005-0000-0000-0000290B0000}"/>
    <cellStyle name="Обычный 2 2 2 2 2 2 4 2 2 7 2" xfId="2853" xr:uid="{00000000-0005-0000-0000-00002A0B0000}"/>
    <cellStyle name="Обычный 2 2 2 2 2 2 4 2 2 8" xfId="2854" xr:uid="{00000000-0005-0000-0000-00002B0B0000}"/>
    <cellStyle name="Обычный 2 2 2 2 2 2 4 2 3" xfId="2855" xr:uid="{00000000-0005-0000-0000-00002C0B0000}"/>
    <cellStyle name="Обычный 2 2 2 2 2 2 4 2 3 2" xfId="2856" xr:uid="{00000000-0005-0000-0000-00002D0B0000}"/>
    <cellStyle name="Обычный 2 2 2 2 2 2 4 2 3 2 2" xfId="2857" xr:uid="{00000000-0005-0000-0000-00002E0B0000}"/>
    <cellStyle name="Обычный 2 2 2 2 2 2 4 2 3 2 2 2" xfId="2858" xr:uid="{00000000-0005-0000-0000-00002F0B0000}"/>
    <cellStyle name="Обычный 2 2 2 2 2 2 4 2 3 2 2 2 2" xfId="2859" xr:uid="{00000000-0005-0000-0000-0000300B0000}"/>
    <cellStyle name="Обычный 2 2 2 2 2 2 4 2 3 2 2 3" xfId="2860" xr:uid="{00000000-0005-0000-0000-0000310B0000}"/>
    <cellStyle name="Обычный 2 2 2 2 2 2 4 2 3 2 2 3 2" xfId="2861" xr:uid="{00000000-0005-0000-0000-0000320B0000}"/>
    <cellStyle name="Обычный 2 2 2 2 2 2 4 2 3 2 2 4" xfId="2862" xr:uid="{00000000-0005-0000-0000-0000330B0000}"/>
    <cellStyle name="Обычный 2 2 2 2 2 2 4 2 3 2 3" xfId="2863" xr:uid="{00000000-0005-0000-0000-0000340B0000}"/>
    <cellStyle name="Обычный 2 2 2 2 2 2 4 2 3 2 3 2" xfId="2864" xr:uid="{00000000-0005-0000-0000-0000350B0000}"/>
    <cellStyle name="Обычный 2 2 2 2 2 2 4 2 3 2 4" xfId="2865" xr:uid="{00000000-0005-0000-0000-0000360B0000}"/>
    <cellStyle name="Обычный 2 2 2 2 2 2 4 2 3 2 4 2" xfId="2866" xr:uid="{00000000-0005-0000-0000-0000370B0000}"/>
    <cellStyle name="Обычный 2 2 2 2 2 2 4 2 3 2 5" xfId="2867" xr:uid="{00000000-0005-0000-0000-0000380B0000}"/>
    <cellStyle name="Обычный 2 2 2 2 2 2 4 2 3 2 5 2" xfId="2868" xr:uid="{00000000-0005-0000-0000-0000390B0000}"/>
    <cellStyle name="Обычный 2 2 2 2 2 2 4 2 3 2 6" xfId="2869" xr:uid="{00000000-0005-0000-0000-00003A0B0000}"/>
    <cellStyle name="Обычный 2 2 2 2 2 2 4 2 3 3" xfId="2870" xr:uid="{00000000-0005-0000-0000-00003B0B0000}"/>
    <cellStyle name="Обычный 2 2 2 2 2 2 4 2 3 3 2" xfId="2871" xr:uid="{00000000-0005-0000-0000-00003C0B0000}"/>
    <cellStyle name="Обычный 2 2 2 2 2 2 4 2 3 3 2 2" xfId="2872" xr:uid="{00000000-0005-0000-0000-00003D0B0000}"/>
    <cellStyle name="Обычный 2 2 2 2 2 2 4 2 3 3 3" xfId="2873" xr:uid="{00000000-0005-0000-0000-00003E0B0000}"/>
    <cellStyle name="Обычный 2 2 2 2 2 2 4 2 3 3 3 2" xfId="2874" xr:uid="{00000000-0005-0000-0000-00003F0B0000}"/>
    <cellStyle name="Обычный 2 2 2 2 2 2 4 2 3 3 4" xfId="2875" xr:uid="{00000000-0005-0000-0000-0000400B0000}"/>
    <cellStyle name="Обычный 2 2 2 2 2 2 4 2 3 4" xfId="2876" xr:uid="{00000000-0005-0000-0000-0000410B0000}"/>
    <cellStyle name="Обычный 2 2 2 2 2 2 4 2 3 4 2" xfId="2877" xr:uid="{00000000-0005-0000-0000-0000420B0000}"/>
    <cellStyle name="Обычный 2 2 2 2 2 2 4 2 3 4 2 2" xfId="2878" xr:uid="{00000000-0005-0000-0000-0000430B0000}"/>
    <cellStyle name="Обычный 2 2 2 2 2 2 4 2 3 4 3" xfId="2879" xr:uid="{00000000-0005-0000-0000-0000440B0000}"/>
    <cellStyle name="Обычный 2 2 2 2 2 2 4 2 3 4 3 2" xfId="2880" xr:uid="{00000000-0005-0000-0000-0000450B0000}"/>
    <cellStyle name="Обычный 2 2 2 2 2 2 4 2 3 4 4" xfId="2881" xr:uid="{00000000-0005-0000-0000-0000460B0000}"/>
    <cellStyle name="Обычный 2 2 2 2 2 2 4 2 3 5" xfId="2882" xr:uid="{00000000-0005-0000-0000-0000470B0000}"/>
    <cellStyle name="Обычный 2 2 2 2 2 2 4 2 3 5 2" xfId="2883" xr:uid="{00000000-0005-0000-0000-0000480B0000}"/>
    <cellStyle name="Обычный 2 2 2 2 2 2 4 2 3 6" xfId="2884" xr:uid="{00000000-0005-0000-0000-0000490B0000}"/>
    <cellStyle name="Обычный 2 2 2 2 2 2 4 2 3 6 2" xfId="2885" xr:uid="{00000000-0005-0000-0000-00004A0B0000}"/>
    <cellStyle name="Обычный 2 2 2 2 2 2 4 2 3 7" xfId="2886" xr:uid="{00000000-0005-0000-0000-00004B0B0000}"/>
    <cellStyle name="Обычный 2 2 2 2 2 2 4 2 3 7 2" xfId="2887" xr:uid="{00000000-0005-0000-0000-00004C0B0000}"/>
    <cellStyle name="Обычный 2 2 2 2 2 2 4 2 3 8" xfId="2888" xr:uid="{00000000-0005-0000-0000-00004D0B0000}"/>
    <cellStyle name="Обычный 2 2 2 2 2 2 4 2 4" xfId="2889" xr:uid="{00000000-0005-0000-0000-00004E0B0000}"/>
    <cellStyle name="Обычный 2 2 2 2 2 2 4 2 4 2" xfId="2890" xr:uid="{00000000-0005-0000-0000-00004F0B0000}"/>
    <cellStyle name="Обычный 2 2 2 2 2 2 4 2 4 2 2" xfId="2891" xr:uid="{00000000-0005-0000-0000-0000500B0000}"/>
    <cellStyle name="Обычный 2 2 2 2 2 2 4 2 4 2 2 2" xfId="2892" xr:uid="{00000000-0005-0000-0000-0000510B0000}"/>
    <cellStyle name="Обычный 2 2 2 2 2 2 4 2 4 2 3" xfId="2893" xr:uid="{00000000-0005-0000-0000-0000520B0000}"/>
    <cellStyle name="Обычный 2 2 2 2 2 2 4 2 4 2 3 2" xfId="2894" xr:uid="{00000000-0005-0000-0000-0000530B0000}"/>
    <cellStyle name="Обычный 2 2 2 2 2 2 4 2 4 2 4" xfId="2895" xr:uid="{00000000-0005-0000-0000-0000540B0000}"/>
    <cellStyle name="Обычный 2 2 2 2 2 2 4 2 4 3" xfId="2896" xr:uid="{00000000-0005-0000-0000-0000550B0000}"/>
    <cellStyle name="Обычный 2 2 2 2 2 2 4 2 4 3 2" xfId="2897" xr:uid="{00000000-0005-0000-0000-0000560B0000}"/>
    <cellStyle name="Обычный 2 2 2 2 2 2 4 2 4 3 2 2" xfId="2898" xr:uid="{00000000-0005-0000-0000-0000570B0000}"/>
    <cellStyle name="Обычный 2 2 2 2 2 2 4 2 4 3 3" xfId="2899" xr:uid="{00000000-0005-0000-0000-0000580B0000}"/>
    <cellStyle name="Обычный 2 2 2 2 2 2 4 2 4 3 3 2" xfId="2900" xr:uid="{00000000-0005-0000-0000-0000590B0000}"/>
    <cellStyle name="Обычный 2 2 2 2 2 2 4 2 4 3 4" xfId="2901" xr:uid="{00000000-0005-0000-0000-00005A0B0000}"/>
    <cellStyle name="Обычный 2 2 2 2 2 2 4 2 4 4" xfId="2902" xr:uid="{00000000-0005-0000-0000-00005B0B0000}"/>
    <cellStyle name="Обычный 2 2 2 2 2 2 4 2 4 4 2" xfId="2903" xr:uid="{00000000-0005-0000-0000-00005C0B0000}"/>
    <cellStyle name="Обычный 2 2 2 2 2 2 4 2 4 5" xfId="2904" xr:uid="{00000000-0005-0000-0000-00005D0B0000}"/>
    <cellStyle name="Обычный 2 2 2 2 2 2 4 2 4 5 2" xfId="2905" xr:uid="{00000000-0005-0000-0000-00005E0B0000}"/>
    <cellStyle name="Обычный 2 2 2 2 2 2 4 2 4 6" xfId="2906" xr:uid="{00000000-0005-0000-0000-00005F0B0000}"/>
    <cellStyle name="Обычный 2 2 2 2 2 2 4 2 4 6 2" xfId="2907" xr:uid="{00000000-0005-0000-0000-0000600B0000}"/>
    <cellStyle name="Обычный 2 2 2 2 2 2 4 2 4 7" xfId="2908" xr:uid="{00000000-0005-0000-0000-0000610B0000}"/>
    <cellStyle name="Обычный 2 2 2 2 2 2 4 2 5" xfId="2909" xr:uid="{00000000-0005-0000-0000-0000620B0000}"/>
    <cellStyle name="Обычный 2 2 2 2 2 2 4 2 5 2" xfId="2910" xr:uid="{00000000-0005-0000-0000-0000630B0000}"/>
    <cellStyle name="Обычный 2 2 2 2 2 2 4 2 5 2 2" xfId="2911" xr:uid="{00000000-0005-0000-0000-0000640B0000}"/>
    <cellStyle name="Обычный 2 2 2 2 2 2 4 2 5 3" xfId="2912" xr:uid="{00000000-0005-0000-0000-0000650B0000}"/>
    <cellStyle name="Обычный 2 2 2 2 2 2 4 2 5 3 2" xfId="2913" xr:uid="{00000000-0005-0000-0000-0000660B0000}"/>
    <cellStyle name="Обычный 2 2 2 2 2 2 4 2 5 4" xfId="2914" xr:uid="{00000000-0005-0000-0000-0000670B0000}"/>
    <cellStyle name="Обычный 2 2 2 2 2 2 4 2 6" xfId="2915" xr:uid="{00000000-0005-0000-0000-0000680B0000}"/>
    <cellStyle name="Обычный 2 2 2 2 2 2 4 2 6 2" xfId="2916" xr:uid="{00000000-0005-0000-0000-0000690B0000}"/>
    <cellStyle name="Обычный 2 2 2 2 2 2 4 2 6 2 2" xfId="2917" xr:uid="{00000000-0005-0000-0000-00006A0B0000}"/>
    <cellStyle name="Обычный 2 2 2 2 2 2 4 2 6 3" xfId="2918" xr:uid="{00000000-0005-0000-0000-00006B0B0000}"/>
    <cellStyle name="Обычный 2 2 2 2 2 2 4 2 6 3 2" xfId="2919" xr:uid="{00000000-0005-0000-0000-00006C0B0000}"/>
    <cellStyle name="Обычный 2 2 2 2 2 2 4 2 6 4" xfId="2920" xr:uid="{00000000-0005-0000-0000-00006D0B0000}"/>
    <cellStyle name="Обычный 2 2 2 2 2 2 4 2 7" xfId="2921" xr:uid="{00000000-0005-0000-0000-00006E0B0000}"/>
    <cellStyle name="Обычный 2 2 2 2 2 2 4 2 7 2" xfId="2922" xr:uid="{00000000-0005-0000-0000-00006F0B0000}"/>
    <cellStyle name="Обычный 2 2 2 2 2 2 4 2 8" xfId="2923" xr:uid="{00000000-0005-0000-0000-0000700B0000}"/>
    <cellStyle name="Обычный 2 2 2 2 2 2 4 2 8 2" xfId="2924" xr:uid="{00000000-0005-0000-0000-0000710B0000}"/>
    <cellStyle name="Обычный 2 2 2 2 2 2 4 2 9" xfId="2925" xr:uid="{00000000-0005-0000-0000-0000720B0000}"/>
    <cellStyle name="Обычный 2 2 2 2 2 2 4 2 9 2" xfId="2926" xr:uid="{00000000-0005-0000-0000-0000730B0000}"/>
    <cellStyle name="Обычный 2 2 2 2 2 2 4 3" xfId="2927" xr:uid="{00000000-0005-0000-0000-0000740B0000}"/>
    <cellStyle name="Обычный 2 2 2 2 2 2 4 3 2" xfId="2928" xr:uid="{00000000-0005-0000-0000-0000750B0000}"/>
    <cellStyle name="Обычный 2 2 2 2 2 2 4 3 2 2" xfId="2929" xr:uid="{00000000-0005-0000-0000-0000760B0000}"/>
    <cellStyle name="Обычный 2 2 2 2 2 2 4 3 2 2 2" xfId="2930" xr:uid="{00000000-0005-0000-0000-0000770B0000}"/>
    <cellStyle name="Обычный 2 2 2 2 2 2 4 3 2 2 2 2" xfId="2931" xr:uid="{00000000-0005-0000-0000-0000780B0000}"/>
    <cellStyle name="Обычный 2 2 2 2 2 2 4 3 2 2 3" xfId="2932" xr:uid="{00000000-0005-0000-0000-0000790B0000}"/>
    <cellStyle name="Обычный 2 2 2 2 2 2 4 3 2 2 3 2" xfId="2933" xr:uid="{00000000-0005-0000-0000-00007A0B0000}"/>
    <cellStyle name="Обычный 2 2 2 2 2 2 4 3 2 2 4" xfId="2934" xr:uid="{00000000-0005-0000-0000-00007B0B0000}"/>
    <cellStyle name="Обычный 2 2 2 2 2 2 4 3 2 3" xfId="2935" xr:uid="{00000000-0005-0000-0000-00007C0B0000}"/>
    <cellStyle name="Обычный 2 2 2 2 2 2 4 3 2 3 2" xfId="2936" xr:uid="{00000000-0005-0000-0000-00007D0B0000}"/>
    <cellStyle name="Обычный 2 2 2 2 2 2 4 3 2 4" xfId="2937" xr:uid="{00000000-0005-0000-0000-00007E0B0000}"/>
    <cellStyle name="Обычный 2 2 2 2 2 2 4 3 2 4 2" xfId="2938" xr:uid="{00000000-0005-0000-0000-00007F0B0000}"/>
    <cellStyle name="Обычный 2 2 2 2 2 2 4 3 2 5" xfId="2939" xr:uid="{00000000-0005-0000-0000-0000800B0000}"/>
    <cellStyle name="Обычный 2 2 2 2 2 2 4 3 2 5 2" xfId="2940" xr:uid="{00000000-0005-0000-0000-0000810B0000}"/>
    <cellStyle name="Обычный 2 2 2 2 2 2 4 3 2 6" xfId="2941" xr:uid="{00000000-0005-0000-0000-0000820B0000}"/>
    <cellStyle name="Обычный 2 2 2 2 2 2 4 3 3" xfId="2942" xr:uid="{00000000-0005-0000-0000-0000830B0000}"/>
    <cellStyle name="Обычный 2 2 2 2 2 2 4 3 3 2" xfId="2943" xr:uid="{00000000-0005-0000-0000-0000840B0000}"/>
    <cellStyle name="Обычный 2 2 2 2 2 2 4 3 3 2 2" xfId="2944" xr:uid="{00000000-0005-0000-0000-0000850B0000}"/>
    <cellStyle name="Обычный 2 2 2 2 2 2 4 3 3 3" xfId="2945" xr:uid="{00000000-0005-0000-0000-0000860B0000}"/>
    <cellStyle name="Обычный 2 2 2 2 2 2 4 3 3 3 2" xfId="2946" xr:uid="{00000000-0005-0000-0000-0000870B0000}"/>
    <cellStyle name="Обычный 2 2 2 2 2 2 4 3 3 4" xfId="2947" xr:uid="{00000000-0005-0000-0000-0000880B0000}"/>
    <cellStyle name="Обычный 2 2 2 2 2 2 4 3 4" xfId="2948" xr:uid="{00000000-0005-0000-0000-0000890B0000}"/>
    <cellStyle name="Обычный 2 2 2 2 2 2 4 3 4 2" xfId="2949" xr:uid="{00000000-0005-0000-0000-00008A0B0000}"/>
    <cellStyle name="Обычный 2 2 2 2 2 2 4 3 4 2 2" xfId="2950" xr:uid="{00000000-0005-0000-0000-00008B0B0000}"/>
    <cellStyle name="Обычный 2 2 2 2 2 2 4 3 4 3" xfId="2951" xr:uid="{00000000-0005-0000-0000-00008C0B0000}"/>
    <cellStyle name="Обычный 2 2 2 2 2 2 4 3 4 3 2" xfId="2952" xr:uid="{00000000-0005-0000-0000-00008D0B0000}"/>
    <cellStyle name="Обычный 2 2 2 2 2 2 4 3 4 4" xfId="2953" xr:uid="{00000000-0005-0000-0000-00008E0B0000}"/>
    <cellStyle name="Обычный 2 2 2 2 2 2 4 3 5" xfId="2954" xr:uid="{00000000-0005-0000-0000-00008F0B0000}"/>
    <cellStyle name="Обычный 2 2 2 2 2 2 4 3 5 2" xfId="2955" xr:uid="{00000000-0005-0000-0000-0000900B0000}"/>
    <cellStyle name="Обычный 2 2 2 2 2 2 4 3 6" xfId="2956" xr:uid="{00000000-0005-0000-0000-0000910B0000}"/>
    <cellStyle name="Обычный 2 2 2 2 2 2 4 3 6 2" xfId="2957" xr:uid="{00000000-0005-0000-0000-0000920B0000}"/>
    <cellStyle name="Обычный 2 2 2 2 2 2 4 3 7" xfId="2958" xr:uid="{00000000-0005-0000-0000-0000930B0000}"/>
    <cellStyle name="Обычный 2 2 2 2 2 2 4 3 7 2" xfId="2959" xr:uid="{00000000-0005-0000-0000-0000940B0000}"/>
    <cellStyle name="Обычный 2 2 2 2 2 2 4 3 8" xfId="2960" xr:uid="{00000000-0005-0000-0000-0000950B0000}"/>
    <cellStyle name="Обычный 2 2 2 2 2 2 4 4" xfId="2961" xr:uid="{00000000-0005-0000-0000-0000960B0000}"/>
    <cellStyle name="Обычный 2 2 2 2 2 2 4 4 2" xfId="2962" xr:uid="{00000000-0005-0000-0000-0000970B0000}"/>
    <cellStyle name="Обычный 2 2 2 2 2 2 4 4 2 2" xfId="2963" xr:uid="{00000000-0005-0000-0000-0000980B0000}"/>
    <cellStyle name="Обычный 2 2 2 2 2 2 4 4 2 2 2" xfId="2964" xr:uid="{00000000-0005-0000-0000-0000990B0000}"/>
    <cellStyle name="Обычный 2 2 2 2 2 2 4 4 2 2 2 2" xfId="2965" xr:uid="{00000000-0005-0000-0000-00009A0B0000}"/>
    <cellStyle name="Обычный 2 2 2 2 2 2 4 4 2 2 3" xfId="2966" xr:uid="{00000000-0005-0000-0000-00009B0B0000}"/>
    <cellStyle name="Обычный 2 2 2 2 2 2 4 4 2 2 3 2" xfId="2967" xr:uid="{00000000-0005-0000-0000-00009C0B0000}"/>
    <cellStyle name="Обычный 2 2 2 2 2 2 4 4 2 2 4" xfId="2968" xr:uid="{00000000-0005-0000-0000-00009D0B0000}"/>
    <cellStyle name="Обычный 2 2 2 2 2 2 4 4 2 3" xfId="2969" xr:uid="{00000000-0005-0000-0000-00009E0B0000}"/>
    <cellStyle name="Обычный 2 2 2 2 2 2 4 4 2 3 2" xfId="2970" xr:uid="{00000000-0005-0000-0000-00009F0B0000}"/>
    <cellStyle name="Обычный 2 2 2 2 2 2 4 4 2 4" xfId="2971" xr:uid="{00000000-0005-0000-0000-0000A00B0000}"/>
    <cellStyle name="Обычный 2 2 2 2 2 2 4 4 2 4 2" xfId="2972" xr:uid="{00000000-0005-0000-0000-0000A10B0000}"/>
    <cellStyle name="Обычный 2 2 2 2 2 2 4 4 2 5" xfId="2973" xr:uid="{00000000-0005-0000-0000-0000A20B0000}"/>
    <cellStyle name="Обычный 2 2 2 2 2 2 4 4 2 5 2" xfId="2974" xr:uid="{00000000-0005-0000-0000-0000A30B0000}"/>
    <cellStyle name="Обычный 2 2 2 2 2 2 4 4 2 6" xfId="2975" xr:uid="{00000000-0005-0000-0000-0000A40B0000}"/>
    <cellStyle name="Обычный 2 2 2 2 2 2 4 4 3" xfId="2976" xr:uid="{00000000-0005-0000-0000-0000A50B0000}"/>
    <cellStyle name="Обычный 2 2 2 2 2 2 4 4 3 2" xfId="2977" xr:uid="{00000000-0005-0000-0000-0000A60B0000}"/>
    <cellStyle name="Обычный 2 2 2 2 2 2 4 4 3 2 2" xfId="2978" xr:uid="{00000000-0005-0000-0000-0000A70B0000}"/>
    <cellStyle name="Обычный 2 2 2 2 2 2 4 4 3 3" xfId="2979" xr:uid="{00000000-0005-0000-0000-0000A80B0000}"/>
    <cellStyle name="Обычный 2 2 2 2 2 2 4 4 3 3 2" xfId="2980" xr:uid="{00000000-0005-0000-0000-0000A90B0000}"/>
    <cellStyle name="Обычный 2 2 2 2 2 2 4 4 3 4" xfId="2981" xr:uid="{00000000-0005-0000-0000-0000AA0B0000}"/>
    <cellStyle name="Обычный 2 2 2 2 2 2 4 4 4" xfId="2982" xr:uid="{00000000-0005-0000-0000-0000AB0B0000}"/>
    <cellStyle name="Обычный 2 2 2 2 2 2 4 4 4 2" xfId="2983" xr:uid="{00000000-0005-0000-0000-0000AC0B0000}"/>
    <cellStyle name="Обычный 2 2 2 2 2 2 4 4 4 2 2" xfId="2984" xr:uid="{00000000-0005-0000-0000-0000AD0B0000}"/>
    <cellStyle name="Обычный 2 2 2 2 2 2 4 4 4 3" xfId="2985" xr:uid="{00000000-0005-0000-0000-0000AE0B0000}"/>
    <cellStyle name="Обычный 2 2 2 2 2 2 4 4 4 3 2" xfId="2986" xr:uid="{00000000-0005-0000-0000-0000AF0B0000}"/>
    <cellStyle name="Обычный 2 2 2 2 2 2 4 4 4 4" xfId="2987" xr:uid="{00000000-0005-0000-0000-0000B00B0000}"/>
    <cellStyle name="Обычный 2 2 2 2 2 2 4 4 5" xfId="2988" xr:uid="{00000000-0005-0000-0000-0000B10B0000}"/>
    <cellStyle name="Обычный 2 2 2 2 2 2 4 4 5 2" xfId="2989" xr:uid="{00000000-0005-0000-0000-0000B20B0000}"/>
    <cellStyle name="Обычный 2 2 2 2 2 2 4 4 6" xfId="2990" xr:uid="{00000000-0005-0000-0000-0000B30B0000}"/>
    <cellStyle name="Обычный 2 2 2 2 2 2 4 4 6 2" xfId="2991" xr:uid="{00000000-0005-0000-0000-0000B40B0000}"/>
    <cellStyle name="Обычный 2 2 2 2 2 2 4 4 7" xfId="2992" xr:uid="{00000000-0005-0000-0000-0000B50B0000}"/>
    <cellStyle name="Обычный 2 2 2 2 2 2 4 4 7 2" xfId="2993" xr:uid="{00000000-0005-0000-0000-0000B60B0000}"/>
    <cellStyle name="Обычный 2 2 2 2 2 2 4 4 8" xfId="2994" xr:uid="{00000000-0005-0000-0000-0000B70B0000}"/>
    <cellStyle name="Обычный 2 2 2 2 2 2 4 5" xfId="2995" xr:uid="{00000000-0005-0000-0000-0000B80B0000}"/>
    <cellStyle name="Обычный 2 2 2 2 2 2 4 5 2" xfId="2996" xr:uid="{00000000-0005-0000-0000-0000B90B0000}"/>
    <cellStyle name="Обычный 2 2 2 2 2 2 4 5 2 2" xfId="2997" xr:uid="{00000000-0005-0000-0000-0000BA0B0000}"/>
    <cellStyle name="Обычный 2 2 2 2 2 2 4 5 2 2 2" xfId="2998" xr:uid="{00000000-0005-0000-0000-0000BB0B0000}"/>
    <cellStyle name="Обычный 2 2 2 2 2 2 4 5 2 3" xfId="2999" xr:uid="{00000000-0005-0000-0000-0000BC0B0000}"/>
    <cellStyle name="Обычный 2 2 2 2 2 2 4 5 2 3 2" xfId="3000" xr:uid="{00000000-0005-0000-0000-0000BD0B0000}"/>
    <cellStyle name="Обычный 2 2 2 2 2 2 4 5 2 4" xfId="3001" xr:uid="{00000000-0005-0000-0000-0000BE0B0000}"/>
    <cellStyle name="Обычный 2 2 2 2 2 2 4 5 3" xfId="3002" xr:uid="{00000000-0005-0000-0000-0000BF0B0000}"/>
    <cellStyle name="Обычный 2 2 2 2 2 2 4 5 3 2" xfId="3003" xr:uid="{00000000-0005-0000-0000-0000C00B0000}"/>
    <cellStyle name="Обычный 2 2 2 2 2 2 4 5 3 2 2" xfId="3004" xr:uid="{00000000-0005-0000-0000-0000C10B0000}"/>
    <cellStyle name="Обычный 2 2 2 2 2 2 4 5 3 3" xfId="3005" xr:uid="{00000000-0005-0000-0000-0000C20B0000}"/>
    <cellStyle name="Обычный 2 2 2 2 2 2 4 5 3 3 2" xfId="3006" xr:uid="{00000000-0005-0000-0000-0000C30B0000}"/>
    <cellStyle name="Обычный 2 2 2 2 2 2 4 5 3 4" xfId="3007" xr:uid="{00000000-0005-0000-0000-0000C40B0000}"/>
    <cellStyle name="Обычный 2 2 2 2 2 2 4 5 4" xfId="3008" xr:uid="{00000000-0005-0000-0000-0000C50B0000}"/>
    <cellStyle name="Обычный 2 2 2 2 2 2 4 5 4 2" xfId="3009" xr:uid="{00000000-0005-0000-0000-0000C60B0000}"/>
    <cellStyle name="Обычный 2 2 2 2 2 2 4 5 5" xfId="3010" xr:uid="{00000000-0005-0000-0000-0000C70B0000}"/>
    <cellStyle name="Обычный 2 2 2 2 2 2 4 5 5 2" xfId="3011" xr:uid="{00000000-0005-0000-0000-0000C80B0000}"/>
    <cellStyle name="Обычный 2 2 2 2 2 2 4 5 6" xfId="3012" xr:uid="{00000000-0005-0000-0000-0000C90B0000}"/>
    <cellStyle name="Обычный 2 2 2 2 2 2 4 5 6 2" xfId="3013" xr:uid="{00000000-0005-0000-0000-0000CA0B0000}"/>
    <cellStyle name="Обычный 2 2 2 2 2 2 4 5 7" xfId="3014" xr:uid="{00000000-0005-0000-0000-0000CB0B0000}"/>
    <cellStyle name="Обычный 2 2 2 2 2 2 4 6" xfId="3015" xr:uid="{00000000-0005-0000-0000-0000CC0B0000}"/>
    <cellStyle name="Обычный 2 2 2 2 2 2 4 6 2" xfId="3016" xr:uid="{00000000-0005-0000-0000-0000CD0B0000}"/>
    <cellStyle name="Обычный 2 2 2 2 2 2 4 6 2 2" xfId="3017" xr:uid="{00000000-0005-0000-0000-0000CE0B0000}"/>
    <cellStyle name="Обычный 2 2 2 2 2 2 4 6 2 2 2" xfId="3018" xr:uid="{00000000-0005-0000-0000-0000CF0B0000}"/>
    <cellStyle name="Обычный 2 2 2 2 2 2 4 6 2 3" xfId="3019" xr:uid="{00000000-0005-0000-0000-0000D00B0000}"/>
    <cellStyle name="Обычный 2 2 2 2 2 2 4 6 2 3 2" xfId="3020" xr:uid="{00000000-0005-0000-0000-0000D10B0000}"/>
    <cellStyle name="Обычный 2 2 2 2 2 2 4 6 2 4" xfId="3021" xr:uid="{00000000-0005-0000-0000-0000D20B0000}"/>
    <cellStyle name="Обычный 2 2 2 2 2 2 4 6 3" xfId="3022" xr:uid="{00000000-0005-0000-0000-0000D30B0000}"/>
    <cellStyle name="Обычный 2 2 2 2 2 2 4 6 3 2" xfId="3023" xr:uid="{00000000-0005-0000-0000-0000D40B0000}"/>
    <cellStyle name="Обычный 2 2 2 2 2 2 4 6 3 2 2" xfId="3024" xr:uid="{00000000-0005-0000-0000-0000D50B0000}"/>
    <cellStyle name="Обычный 2 2 2 2 2 2 4 6 3 3" xfId="3025" xr:uid="{00000000-0005-0000-0000-0000D60B0000}"/>
    <cellStyle name="Обычный 2 2 2 2 2 2 4 6 3 3 2" xfId="3026" xr:uid="{00000000-0005-0000-0000-0000D70B0000}"/>
    <cellStyle name="Обычный 2 2 2 2 2 2 4 6 3 4" xfId="3027" xr:uid="{00000000-0005-0000-0000-0000D80B0000}"/>
    <cellStyle name="Обычный 2 2 2 2 2 2 4 6 4" xfId="3028" xr:uid="{00000000-0005-0000-0000-0000D90B0000}"/>
    <cellStyle name="Обычный 2 2 2 2 2 2 4 6 4 2" xfId="3029" xr:uid="{00000000-0005-0000-0000-0000DA0B0000}"/>
    <cellStyle name="Обычный 2 2 2 2 2 2 4 6 5" xfId="3030" xr:uid="{00000000-0005-0000-0000-0000DB0B0000}"/>
    <cellStyle name="Обычный 2 2 2 2 2 2 4 6 5 2" xfId="3031" xr:uid="{00000000-0005-0000-0000-0000DC0B0000}"/>
    <cellStyle name="Обычный 2 2 2 2 2 2 4 6 6" xfId="3032" xr:uid="{00000000-0005-0000-0000-0000DD0B0000}"/>
    <cellStyle name="Обычный 2 2 2 2 2 2 4 6 6 2" xfId="3033" xr:uid="{00000000-0005-0000-0000-0000DE0B0000}"/>
    <cellStyle name="Обычный 2 2 2 2 2 2 4 6 7" xfId="3034" xr:uid="{00000000-0005-0000-0000-0000DF0B0000}"/>
    <cellStyle name="Обычный 2 2 2 2 2 2 4 7" xfId="3035" xr:uid="{00000000-0005-0000-0000-0000E00B0000}"/>
    <cellStyle name="Обычный 2 2 2 2 2 2 4 7 2" xfId="3036" xr:uid="{00000000-0005-0000-0000-0000E10B0000}"/>
    <cellStyle name="Обычный 2 2 2 2 2 2 4 7 2 2" xfId="3037" xr:uid="{00000000-0005-0000-0000-0000E20B0000}"/>
    <cellStyle name="Обычный 2 2 2 2 2 2 4 7 3" xfId="3038" xr:uid="{00000000-0005-0000-0000-0000E30B0000}"/>
    <cellStyle name="Обычный 2 2 2 2 2 2 4 7 3 2" xfId="3039" xr:uid="{00000000-0005-0000-0000-0000E40B0000}"/>
    <cellStyle name="Обычный 2 2 2 2 2 2 4 7 4" xfId="3040" xr:uid="{00000000-0005-0000-0000-0000E50B0000}"/>
    <cellStyle name="Обычный 2 2 2 2 2 2 4 8" xfId="3041" xr:uid="{00000000-0005-0000-0000-0000E60B0000}"/>
    <cellStyle name="Обычный 2 2 2 2 2 2 4 8 2" xfId="3042" xr:uid="{00000000-0005-0000-0000-0000E70B0000}"/>
    <cellStyle name="Обычный 2 2 2 2 2 2 4 8 2 2" xfId="3043" xr:uid="{00000000-0005-0000-0000-0000E80B0000}"/>
    <cellStyle name="Обычный 2 2 2 2 2 2 4 8 3" xfId="3044" xr:uid="{00000000-0005-0000-0000-0000E90B0000}"/>
    <cellStyle name="Обычный 2 2 2 2 2 2 4 8 3 2" xfId="3045" xr:uid="{00000000-0005-0000-0000-0000EA0B0000}"/>
    <cellStyle name="Обычный 2 2 2 2 2 2 4 8 4" xfId="3046" xr:uid="{00000000-0005-0000-0000-0000EB0B0000}"/>
    <cellStyle name="Обычный 2 2 2 2 2 2 4 9" xfId="3047" xr:uid="{00000000-0005-0000-0000-0000EC0B0000}"/>
    <cellStyle name="Обычный 2 2 2 2 2 2 4 9 2" xfId="3048" xr:uid="{00000000-0005-0000-0000-0000ED0B0000}"/>
    <cellStyle name="Обычный 2 2 2 2 2 2 5" xfId="3049" xr:uid="{00000000-0005-0000-0000-0000EE0B0000}"/>
    <cellStyle name="Обычный 2 2 2 2 2 2 5 10" xfId="3050" xr:uid="{00000000-0005-0000-0000-0000EF0B0000}"/>
    <cellStyle name="Обычный 2 2 2 2 2 2 5 2" xfId="3051" xr:uid="{00000000-0005-0000-0000-0000F00B0000}"/>
    <cellStyle name="Обычный 2 2 2 2 2 2 5 2 2" xfId="3052" xr:uid="{00000000-0005-0000-0000-0000F10B0000}"/>
    <cellStyle name="Обычный 2 2 2 2 2 2 5 2 2 2" xfId="3053" xr:uid="{00000000-0005-0000-0000-0000F20B0000}"/>
    <cellStyle name="Обычный 2 2 2 2 2 2 5 2 2 2 2" xfId="3054" xr:uid="{00000000-0005-0000-0000-0000F30B0000}"/>
    <cellStyle name="Обычный 2 2 2 2 2 2 5 2 2 2 2 2" xfId="3055" xr:uid="{00000000-0005-0000-0000-0000F40B0000}"/>
    <cellStyle name="Обычный 2 2 2 2 2 2 5 2 2 2 3" xfId="3056" xr:uid="{00000000-0005-0000-0000-0000F50B0000}"/>
    <cellStyle name="Обычный 2 2 2 2 2 2 5 2 2 2 3 2" xfId="3057" xr:uid="{00000000-0005-0000-0000-0000F60B0000}"/>
    <cellStyle name="Обычный 2 2 2 2 2 2 5 2 2 2 4" xfId="3058" xr:uid="{00000000-0005-0000-0000-0000F70B0000}"/>
    <cellStyle name="Обычный 2 2 2 2 2 2 5 2 2 3" xfId="3059" xr:uid="{00000000-0005-0000-0000-0000F80B0000}"/>
    <cellStyle name="Обычный 2 2 2 2 2 2 5 2 2 3 2" xfId="3060" xr:uid="{00000000-0005-0000-0000-0000F90B0000}"/>
    <cellStyle name="Обычный 2 2 2 2 2 2 5 2 2 4" xfId="3061" xr:uid="{00000000-0005-0000-0000-0000FA0B0000}"/>
    <cellStyle name="Обычный 2 2 2 2 2 2 5 2 2 4 2" xfId="3062" xr:uid="{00000000-0005-0000-0000-0000FB0B0000}"/>
    <cellStyle name="Обычный 2 2 2 2 2 2 5 2 2 5" xfId="3063" xr:uid="{00000000-0005-0000-0000-0000FC0B0000}"/>
    <cellStyle name="Обычный 2 2 2 2 2 2 5 2 2 5 2" xfId="3064" xr:uid="{00000000-0005-0000-0000-0000FD0B0000}"/>
    <cellStyle name="Обычный 2 2 2 2 2 2 5 2 2 6" xfId="3065" xr:uid="{00000000-0005-0000-0000-0000FE0B0000}"/>
    <cellStyle name="Обычный 2 2 2 2 2 2 5 2 3" xfId="3066" xr:uid="{00000000-0005-0000-0000-0000FF0B0000}"/>
    <cellStyle name="Обычный 2 2 2 2 2 2 5 2 3 2" xfId="3067" xr:uid="{00000000-0005-0000-0000-0000000C0000}"/>
    <cellStyle name="Обычный 2 2 2 2 2 2 5 2 3 2 2" xfId="3068" xr:uid="{00000000-0005-0000-0000-0000010C0000}"/>
    <cellStyle name="Обычный 2 2 2 2 2 2 5 2 3 3" xfId="3069" xr:uid="{00000000-0005-0000-0000-0000020C0000}"/>
    <cellStyle name="Обычный 2 2 2 2 2 2 5 2 3 3 2" xfId="3070" xr:uid="{00000000-0005-0000-0000-0000030C0000}"/>
    <cellStyle name="Обычный 2 2 2 2 2 2 5 2 3 4" xfId="3071" xr:uid="{00000000-0005-0000-0000-0000040C0000}"/>
    <cellStyle name="Обычный 2 2 2 2 2 2 5 2 4" xfId="3072" xr:uid="{00000000-0005-0000-0000-0000050C0000}"/>
    <cellStyle name="Обычный 2 2 2 2 2 2 5 2 4 2" xfId="3073" xr:uid="{00000000-0005-0000-0000-0000060C0000}"/>
    <cellStyle name="Обычный 2 2 2 2 2 2 5 2 4 2 2" xfId="3074" xr:uid="{00000000-0005-0000-0000-0000070C0000}"/>
    <cellStyle name="Обычный 2 2 2 2 2 2 5 2 4 3" xfId="3075" xr:uid="{00000000-0005-0000-0000-0000080C0000}"/>
    <cellStyle name="Обычный 2 2 2 2 2 2 5 2 4 3 2" xfId="3076" xr:uid="{00000000-0005-0000-0000-0000090C0000}"/>
    <cellStyle name="Обычный 2 2 2 2 2 2 5 2 4 4" xfId="3077" xr:uid="{00000000-0005-0000-0000-00000A0C0000}"/>
    <cellStyle name="Обычный 2 2 2 2 2 2 5 2 5" xfId="3078" xr:uid="{00000000-0005-0000-0000-00000B0C0000}"/>
    <cellStyle name="Обычный 2 2 2 2 2 2 5 2 5 2" xfId="3079" xr:uid="{00000000-0005-0000-0000-00000C0C0000}"/>
    <cellStyle name="Обычный 2 2 2 2 2 2 5 2 6" xfId="3080" xr:uid="{00000000-0005-0000-0000-00000D0C0000}"/>
    <cellStyle name="Обычный 2 2 2 2 2 2 5 2 6 2" xfId="3081" xr:uid="{00000000-0005-0000-0000-00000E0C0000}"/>
    <cellStyle name="Обычный 2 2 2 2 2 2 5 2 7" xfId="3082" xr:uid="{00000000-0005-0000-0000-00000F0C0000}"/>
    <cellStyle name="Обычный 2 2 2 2 2 2 5 2 7 2" xfId="3083" xr:uid="{00000000-0005-0000-0000-0000100C0000}"/>
    <cellStyle name="Обычный 2 2 2 2 2 2 5 2 8" xfId="3084" xr:uid="{00000000-0005-0000-0000-0000110C0000}"/>
    <cellStyle name="Обычный 2 2 2 2 2 2 5 3" xfId="3085" xr:uid="{00000000-0005-0000-0000-0000120C0000}"/>
    <cellStyle name="Обычный 2 2 2 2 2 2 5 3 2" xfId="3086" xr:uid="{00000000-0005-0000-0000-0000130C0000}"/>
    <cellStyle name="Обычный 2 2 2 2 2 2 5 3 2 2" xfId="3087" xr:uid="{00000000-0005-0000-0000-0000140C0000}"/>
    <cellStyle name="Обычный 2 2 2 2 2 2 5 3 2 2 2" xfId="3088" xr:uid="{00000000-0005-0000-0000-0000150C0000}"/>
    <cellStyle name="Обычный 2 2 2 2 2 2 5 3 2 2 2 2" xfId="3089" xr:uid="{00000000-0005-0000-0000-0000160C0000}"/>
    <cellStyle name="Обычный 2 2 2 2 2 2 5 3 2 2 3" xfId="3090" xr:uid="{00000000-0005-0000-0000-0000170C0000}"/>
    <cellStyle name="Обычный 2 2 2 2 2 2 5 3 2 2 3 2" xfId="3091" xr:uid="{00000000-0005-0000-0000-0000180C0000}"/>
    <cellStyle name="Обычный 2 2 2 2 2 2 5 3 2 2 4" xfId="3092" xr:uid="{00000000-0005-0000-0000-0000190C0000}"/>
    <cellStyle name="Обычный 2 2 2 2 2 2 5 3 2 3" xfId="3093" xr:uid="{00000000-0005-0000-0000-00001A0C0000}"/>
    <cellStyle name="Обычный 2 2 2 2 2 2 5 3 2 3 2" xfId="3094" xr:uid="{00000000-0005-0000-0000-00001B0C0000}"/>
    <cellStyle name="Обычный 2 2 2 2 2 2 5 3 2 4" xfId="3095" xr:uid="{00000000-0005-0000-0000-00001C0C0000}"/>
    <cellStyle name="Обычный 2 2 2 2 2 2 5 3 2 4 2" xfId="3096" xr:uid="{00000000-0005-0000-0000-00001D0C0000}"/>
    <cellStyle name="Обычный 2 2 2 2 2 2 5 3 2 5" xfId="3097" xr:uid="{00000000-0005-0000-0000-00001E0C0000}"/>
    <cellStyle name="Обычный 2 2 2 2 2 2 5 3 2 5 2" xfId="3098" xr:uid="{00000000-0005-0000-0000-00001F0C0000}"/>
    <cellStyle name="Обычный 2 2 2 2 2 2 5 3 2 6" xfId="3099" xr:uid="{00000000-0005-0000-0000-0000200C0000}"/>
    <cellStyle name="Обычный 2 2 2 2 2 2 5 3 3" xfId="3100" xr:uid="{00000000-0005-0000-0000-0000210C0000}"/>
    <cellStyle name="Обычный 2 2 2 2 2 2 5 3 3 2" xfId="3101" xr:uid="{00000000-0005-0000-0000-0000220C0000}"/>
    <cellStyle name="Обычный 2 2 2 2 2 2 5 3 3 2 2" xfId="3102" xr:uid="{00000000-0005-0000-0000-0000230C0000}"/>
    <cellStyle name="Обычный 2 2 2 2 2 2 5 3 3 3" xfId="3103" xr:uid="{00000000-0005-0000-0000-0000240C0000}"/>
    <cellStyle name="Обычный 2 2 2 2 2 2 5 3 3 3 2" xfId="3104" xr:uid="{00000000-0005-0000-0000-0000250C0000}"/>
    <cellStyle name="Обычный 2 2 2 2 2 2 5 3 3 4" xfId="3105" xr:uid="{00000000-0005-0000-0000-0000260C0000}"/>
    <cellStyle name="Обычный 2 2 2 2 2 2 5 3 4" xfId="3106" xr:uid="{00000000-0005-0000-0000-0000270C0000}"/>
    <cellStyle name="Обычный 2 2 2 2 2 2 5 3 4 2" xfId="3107" xr:uid="{00000000-0005-0000-0000-0000280C0000}"/>
    <cellStyle name="Обычный 2 2 2 2 2 2 5 3 4 2 2" xfId="3108" xr:uid="{00000000-0005-0000-0000-0000290C0000}"/>
    <cellStyle name="Обычный 2 2 2 2 2 2 5 3 4 3" xfId="3109" xr:uid="{00000000-0005-0000-0000-00002A0C0000}"/>
    <cellStyle name="Обычный 2 2 2 2 2 2 5 3 4 3 2" xfId="3110" xr:uid="{00000000-0005-0000-0000-00002B0C0000}"/>
    <cellStyle name="Обычный 2 2 2 2 2 2 5 3 4 4" xfId="3111" xr:uid="{00000000-0005-0000-0000-00002C0C0000}"/>
    <cellStyle name="Обычный 2 2 2 2 2 2 5 3 5" xfId="3112" xr:uid="{00000000-0005-0000-0000-00002D0C0000}"/>
    <cellStyle name="Обычный 2 2 2 2 2 2 5 3 5 2" xfId="3113" xr:uid="{00000000-0005-0000-0000-00002E0C0000}"/>
    <cellStyle name="Обычный 2 2 2 2 2 2 5 3 6" xfId="3114" xr:uid="{00000000-0005-0000-0000-00002F0C0000}"/>
    <cellStyle name="Обычный 2 2 2 2 2 2 5 3 6 2" xfId="3115" xr:uid="{00000000-0005-0000-0000-0000300C0000}"/>
    <cellStyle name="Обычный 2 2 2 2 2 2 5 3 7" xfId="3116" xr:uid="{00000000-0005-0000-0000-0000310C0000}"/>
    <cellStyle name="Обычный 2 2 2 2 2 2 5 3 7 2" xfId="3117" xr:uid="{00000000-0005-0000-0000-0000320C0000}"/>
    <cellStyle name="Обычный 2 2 2 2 2 2 5 3 8" xfId="3118" xr:uid="{00000000-0005-0000-0000-0000330C0000}"/>
    <cellStyle name="Обычный 2 2 2 2 2 2 5 4" xfId="3119" xr:uid="{00000000-0005-0000-0000-0000340C0000}"/>
    <cellStyle name="Обычный 2 2 2 2 2 2 5 4 2" xfId="3120" xr:uid="{00000000-0005-0000-0000-0000350C0000}"/>
    <cellStyle name="Обычный 2 2 2 2 2 2 5 4 2 2" xfId="3121" xr:uid="{00000000-0005-0000-0000-0000360C0000}"/>
    <cellStyle name="Обычный 2 2 2 2 2 2 5 4 2 2 2" xfId="3122" xr:uid="{00000000-0005-0000-0000-0000370C0000}"/>
    <cellStyle name="Обычный 2 2 2 2 2 2 5 4 2 3" xfId="3123" xr:uid="{00000000-0005-0000-0000-0000380C0000}"/>
    <cellStyle name="Обычный 2 2 2 2 2 2 5 4 2 3 2" xfId="3124" xr:uid="{00000000-0005-0000-0000-0000390C0000}"/>
    <cellStyle name="Обычный 2 2 2 2 2 2 5 4 2 4" xfId="3125" xr:uid="{00000000-0005-0000-0000-00003A0C0000}"/>
    <cellStyle name="Обычный 2 2 2 2 2 2 5 4 3" xfId="3126" xr:uid="{00000000-0005-0000-0000-00003B0C0000}"/>
    <cellStyle name="Обычный 2 2 2 2 2 2 5 4 3 2" xfId="3127" xr:uid="{00000000-0005-0000-0000-00003C0C0000}"/>
    <cellStyle name="Обычный 2 2 2 2 2 2 5 4 3 2 2" xfId="3128" xr:uid="{00000000-0005-0000-0000-00003D0C0000}"/>
    <cellStyle name="Обычный 2 2 2 2 2 2 5 4 3 3" xfId="3129" xr:uid="{00000000-0005-0000-0000-00003E0C0000}"/>
    <cellStyle name="Обычный 2 2 2 2 2 2 5 4 3 3 2" xfId="3130" xr:uid="{00000000-0005-0000-0000-00003F0C0000}"/>
    <cellStyle name="Обычный 2 2 2 2 2 2 5 4 3 4" xfId="3131" xr:uid="{00000000-0005-0000-0000-0000400C0000}"/>
    <cellStyle name="Обычный 2 2 2 2 2 2 5 4 4" xfId="3132" xr:uid="{00000000-0005-0000-0000-0000410C0000}"/>
    <cellStyle name="Обычный 2 2 2 2 2 2 5 4 4 2" xfId="3133" xr:uid="{00000000-0005-0000-0000-0000420C0000}"/>
    <cellStyle name="Обычный 2 2 2 2 2 2 5 4 5" xfId="3134" xr:uid="{00000000-0005-0000-0000-0000430C0000}"/>
    <cellStyle name="Обычный 2 2 2 2 2 2 5 4 5 2" xfId="3135" xr:uid="{00000000-0005-0000-0000-0000440C0000}"/>
    <cellStyle name="Обычный 2 2 2 2 2 2 5 4 6" xfId="3136" xr:uid="{00000000-0005-0000-0000-0000450C0000}"/>
    <cellStyle name="Обычный 2 2 2 2 2 2 5 4 6 2" xfId="3137" xr:uid="{00000000-0005-0000-0000-0000460C0000}"/>
    <cellStyle name="Обычный 2 2 2 2 2 2 5 4 7" xfId="3138" xr:uid="{00000000-0005-0000-0000-0000470C0000}"/>
    <cellStyle name="Обычный 2 2 2 2 2 2 5 5" xfId="3139" xr:uid="{00000000-0005-0000-0000-0000480C0000}"/>
    <cellStyle name="Обычный 2 2 2 2 2 2 5 5 2" xfId="3140" xr:uid="{00000000-0005-0000-0000-0000490C0000}"/>
    <cellStyle name="Обычный 2 2 2 2 2 2 5 5 2 2" xfId="3141" xr:uid="{00000000-0005-0000-0000-00004A0C0000}"/>
    <cellStyle name="Обычный 2 2 2 2 2 2 5 5 3" xfId="3142" xr:uid="{00000000-0005-0000-0000-00004B0C0000}"/>
    <cellStyle name="Обычный 2 2 2 2 2 2 5 5 3 2" xfId="3143" xr:uid="{00000000-0005-0000-0000-00004C0C0000}"/>
    <cellStyle name="Обычный 2 2 2 2 2 2 5 5 4" xfId="3144" xr:uid="{00000000-0005-0000-0000-00004D0C0000}"/>
    <cellStyle name="Обычный 2 2 2 2 2 2 5 6" xfId="3145" xr:uid="{00000000-0005-0000-0000-00004E0C0000}"/>
    <cellStyle name="Обычный 2 2 2 2 2 2 5 6 2" xfId="3146" xr:uid="{00000000-0005-0000-0000-00004F0C0000}"/>
    <cellStyle name="Обычный 2 2 2 2 2 2 5 6 2 2" xfId="3147" xr:uid="{00000000-0005-0000-0000-0000500C0000}"/>
    <cellStyle name="Обычный 2 2 2 2 2 2 5 6 3" xfId="3148" xr:uid="{00000000-0005-0000-0000-0000510C0000}"/>
    <cellStyle name="Обычный 2 2 2 2 2 2 5 6 3 2" xfId="3149" xr:uid="{00000000-0005-0000-0000-0000520C0000}"/>
    <cellStyle name="Обычный 2 2 2 2 2 2 5 6 4" xfId="3150" xr:uid="{00000000-0005-0000-0000-0000530C0000}"/>
    <cellStyle name="Обычный 2 2 2 2 2 2 5 7" xfId="3151" xr:uid="{00000000-0005-0000-0000-0000540C0000}"/>
    <cellStyle name="Обычный 2 2 2 2 2 2 5 7 2" xfId="3152" xr:uid="{00000000-0005-0000-0000-0000550C0000}"/>
    <cellStyle name="Обычный 2 2 2 2 2 2 5 8" xfId="3153" xr:uid="{00000000-0005-0000-0000-0000560C0000}"/>
    <cellStyle name="Обычный 2 2 2 2 2 2 5 8 2" xfId="3154" xr:uid="{00000000-0005-0000-0000-0000570C0000}"/>
    <cellStyle name="Обычный 2 2 2 2 2 2 5 9" xfId="3155" xr:uid="{00000000-0005-0000-0000-0000580C0000}"/>
    <cellStyle name="Обычный 2 2 2 2 2 2 5 9 2" xfId="3156" xr:uid="{00000000-0005-0000-0000-0000590C0000}"/>
    <cellStyle name="Обычный 2 2 2 2 2 2 6" xfId="3157" xr:uid="{00000000-0005-0000-0000-00005A0C0000}"/>
    <cellStyle name="Обычный 2 2 2 2 2 2 6 2" xfId="3158" xr:uid="{00000000-0005-0000-0000-00005B0C0000}"/>
    <cellStyle name="Обычный 2 2 2 2 2 2 6 2 2" xfId="3159" xr:uid="{00000000-0005-0000-0000-00005C0C0000}"/>
    <cellStyle name="Обычный 2 2 2 2 2 2 6 2 2 2" xfId="3160" xr:uid="{00000000-0005-0000-0000-00005D0C0000}"/>
    <cellStyle name="Обычный 2 2 2 2 2 2 6 2 2 2 2" xfId="3161" xr:uid="{00000000-0005-0000-0000-00005E0C0000}"/>
    <cellStyle name="Обычный 2 2 2 2 2 2 6 2 2 3" xfId="3162" xr:uid="{00000000-0005-0000-0000-00005F0C0000}"/>
    <cellStyle name="Обычный 2 2 2 2 2 2 6 2 2 3 2" xfId="3163" xr:uid="{00000000-0005-0000-0000-0000600C0000}"/>
    <cellStyle name="Обычный 2 2 2 2 2 2 6 2 2 4" xfId="3164" xr:uid="{00000000-0005-0000-0000-0000610C0000}"/>
    <cellStyle name="Обычный 2 2 2 2 2 2 6 2 3" xfId="3165" xr:uid="{00000000-0005-0000-0000-0000620C0000}"/>
    <cellStyle name="Обычный 2 2 2 2 2 2 6 2 3 2" xfId="3166" xr:uid="{00000000-0005-0000-0000-0000630C0000}"/>
    <cellStyle name="Обычный 2 2 2 2 2 2 6 2 4" xfId="3167" xr:uid="{00000000-0005-0000-0000-0000640C0000}"/>
    <cellStyle name="Обычный 2 2 2 2 2 2 6 2 4 2" xfId="3168" xr:uid="{00000000-0005-0000-0000-0000650C0000}"/>
    <cellStyle name="Обычный 2 2 2 2 2 2 6 2 5" xfId="3169" xr:uid="{00000000-0005-0000-0000-0000660C0000}"/>
    <cellStyle name="Обычный 2 2 2 2 2 2 6 2 5 2" xfId="3170" xr:uid="{00000000-0005-0000-0000-0000670C0000}"/>
    <cellStyle name="Обычный 2 2 2 2 2 2 6 2 6" xfId="3171" xr:uid="{00000000-0005-0000-0000-0000680C0000}"/>
    <cellStyle name="Обычный 2 2 2 2 2 2 6 3" xfId="3172" xr:uid="{00000000-0005-0000-0000-0000690C0000}"/>
    <cellStyle name="Обычный 2 2 2 2 2 2 6 3 2" xfId="3173" xr:uid="{00000000-0005-0000-0000-00006A0C0000}"/>
    <cellStyle name="Обычный 2 2 2 2 2 2 6 3 2 2" xfId="3174" xr:uid="{00000000-0005-0000-0000-00006B0C0000}"/>
    <cellStyle name="Обычный 2 2 2 2 2 2 6 3 3" xfId="3175" xr:uid="{00000000-0005-0000-0000-00006C0C0000}"/>
    <cellStyle name="Обычный 2 2 2 2 2 2 6 3 3 2" xfId="3176" xr:uid="{00000000-0005-0000-0000-00006D0C0000}"/>
    <cellStyle name="Обычный 2 2 2 2 2 2 6 3 4" xfId="3177" xr:uid="{00000000-0005-0000-0000-00006E0C0000}"/>
    <cellStyle name="Обычный 2 2 2 2 2 2 6 4" xfId="3178" xr:uid="{00000000-0005-0000-0000-00006F0C0000}"/>
    <cellStyle name="Обычный 2 2 2 2 2 2 6 4 2" xfId="3179" xr:uid="{00000000-0005-0000-0000-0000700C0000}"/>
    <cellStyle name="Обычный 2 2 2 2 2 2 6 4 2 2" xfId="3180" xr:uid="{00000000-0005-0000-0000-0000710C0000}"/>
    <cellStyle name="Обычный 2 2 2 2 2 2 6 4 3" xfId="3181" xr:uid="{00000000-0005-0000-0000-0000720C0000}"/>
    <cellStyle name="Обычный 2 2 2 2 2 2 6 4 3 2" xfId="3182" xr:uid="{00000000-0005-0000-0000-0000730C0000}"/>
    <cellStyle name="Обычный 2 2 2 2 2 2 6 4 4" xfId="3183" xr:uid="{00000000-0005-0000-0000-0000740C0000}"/>
    <cellStyle name="Обычный 2 2 2 2 2 2 6 5" xfId="3184" xr:uid="{00000000-0005-0000-0000-0000750C0000}"/>
    <cellStyle name="Обычный 2 2 2 2 2 2 6 5 2" xfId="3185" xr:uid="{00000000-0005-0000-0000-0000760C0000}"/>
    <cellStyle name="Обычный 2 2 2 2 2 2 6 6" xfId="3186" xr:uid="{00000000-0005-0000-0000-0000770C0000}"/>
    <cellStyle name="Обычный 2 2 2 2 2 2 6 6 2" xfId="3187" xr:uid="{00000000-0005-0000-0000-0000780C0000}"/>
    <cellStyle name="Обычный 2 2 2 2 2 2 6 7" xfId="3188" xr:uid="{00000000-0005-0000-0000-0000790C0000}"/>
    <cellStyle name="Обычный 2 2 2 2 2 2 6 7 2" xfId="3189" xr:uid="{00000000-0005-0000-0000-00007A0C0000}"/>
    <cellStyle name="Обычный 2 2 2 2 2 2 6 8" xfId="3190" xr:uid="{00000000-0005-0000-0000-00007B0C0000}"/>
    <cellStyle name="Обычный 2 2 2 2 2 2 7" xfId="3191" xr:uid="{00000000-0005-0000-0000-00007C0C0000}"/>
    <cellStyle name="Обычный 2 2 2 2 2 2 7 2" xfId="3192" xr:uid="{00000000-0005-0000-0000-00007D0C0000}"/>
    <cellStyle name="Обычный 2 2 2 2 2 2 7 2 2" xfId="3193" xr:uid="{00000000-0005-0000-0000-00007E0C0000}"/>
    <cellStyle name="Обычный 2 2 2 2 2 2 7 2 2 2" xfId="3194" xr:uid="{00000000-0005-0000-0000-00007F0C0000}"/>
    <cellStyle name="Обычный 2 2 2 2 2 2 7 2 2 2 2" xfId="3195" xr:uid="{00000000-0005-0000-0000-0000800C0000}"/>
    <cellStyle name="Обычный 2 2 2 2 2 2 7 2 2 3" xfId="3196" xr:uid="{00000000-0005-0000-0000-0000810C0000}"/>
    <cellStyle name="Обычный 2 2 2 2 2 2 7 2 2 3 2" xfId="3197" xr:uid="{00000000-0005-0000-0000-0000820C0000}"/>
    <cellStyle name="Обычный 2 2 2 2 2 2 7 2 2 4" xfId="3198" xr:uid="{00000000-0005-0000-0000-0000830C0000}"/>
    <cellStyle name="Обычный 2 2 2 2 2 2 7 2 3" xfId="3199" xr:uid="{00000000-0005-0000-0000-0000840C0000}"/>
    <cellStyle name="Обычный 2 2 2 2 2 2 7 2 3 2" xfId="3200" xr:uid="{00000000-0005-0000-0000-0000850C0000}"/>
    <cellStyle name="Обычный 2 2 2 2 2 2 7 2 4" xfId="3201" xr:uid="{00000000-0005-0000-0000-0000860C0000}"/>
    <cellStyle name="Обычный 2 2 2 2 2 2 7 2 4 2" xfId="3202" xr:uid="{00000000-0005-0000-0000-0000870C0000}"/>
    <cellStyle name="Обычный 2 2 2 2 2 2 7 2 5" xfId="3203" xr:uid="{00000000-0005-0000-0000-0000880C0000}"/>
    <cellStyle name="Обычный 2 2 2 2 2 2 7 2 5 2" xfId="3204" xr:uid="{00000000-0005-0000-0000-0000890C0000}"/>
    <cellStyle name="Обычный 2 2 2 2 2 2 7 2 6" xfId="3205" xr:uid="{00000000-0005-0000-0000-00008A0C0000}"/>
    <cellStyle name="Обычный 2 2 2 2 2 2 7 3" xfId="3206" xr:uid="{00000000-0005-0000-0000-00008B0C0000}"/>
    <cellStyle name="Обычный 2 2 2 2 2 2 7 3 2" xfId="3207" xr:uid="{00000000-0005-0000-0000-00008C0C0000}"/>
    <cellStyle name="Обычный 2 2 2 2 2 2 7 3 2 2" xfId="3208" xr:uid="{00000000-0005-0000-0000-00008D0C0000}"/>
    <cellStyle name="Обычный 2 2 2 2 2 2 7 3 3" xfId="3209" xr:uid="{00000000-0005-0000-0000-00008E0C0000}"/>
    <cellStyle name="Обычный 2 2 2 2 2 2 7 3 3 2" xfId="3210" xr:uid="{00000000-0005-0000-0000-00008F0C0000}"/>
    <cellStyle name="Обычный 2 2 2 2 2 2 7 3 4" xfId="3211" xr:uid="{00000000-0005-0000-0000-0000900C0000}"/>
    <cellStyle name="Обычный 2 2 2 2 2 2 7 4" xfId="3212" xr:uid="{00000000-0005-0000-0000-0000910C0000}"/>
    <cellStyle name="Обычный 2 2 2 2 2 2 7 4 2" xfId="3213" xr:uid="{00000000-0005-0000-0000-0000920C0000}"/>
    <cellStyle name="Обычный 2 2 2 2 2 2 7 4 2 2" xfId="3214" xr:uid="{00000000-0005-0000-0000-0000930C0000}"/>
    <cellStyle name="Обычный 2 2 2 2 2 2 7 4 3" xfId="3215" xr:uid="{00000000-0005-0000-0000-0000940C0000}"/>
    <cellStyle name="Обычный 2 2 2 2 2 2 7 4 3 2" xfId="3216" xr:uid="{00000000-0005-0000-0000-0000950C0000}"/>
    <cellStyle name="Обычный 2 2 2 2 2 2 7 4 4" xfId="3217" xr:uid="{00000000-0005-0000-0000-0000960C0000}"/>
    <cellStyle name="Обычный 2 2 2 2 2 2 7 5" xfId="3218" xr:uid="{00000000-0005-0000-0000-0000970C0000}"/>
    <cellStyle name="Обычный 2 2 2 2 2 2 7 5 2" xfId="3219" xr:uid="{00000000-0005-0000-0000-0000980C0000}"/>
    <cellStyle name="Обычный 2 2 2 2 2 2 7 6" xfId="3220" xr:uid="{00000000-0005-0000-0000-0000990C0000}"/>
    <cellStyle name="Обычный 2 2 2 2 2 2 7 6 2" xfId="3221" xr:uid="{00000000-0005-0000-0000-00009A0C0000}"/>
    <cellStyle name="Обычный 2 2 2 2 2 2 7 7" xfId="3222" xr:uid="{00000000-0005-0000-0000-00009B0C0000}"/>
    <cellStyle name="Обычный 2 2 2 2 2 2 7 7 2" xfId="3223" xr:uid="{00000000-0005-0000-0000-00009C0C0000}"/>
    <cellStyle name="Обычный 2 2 2 2 2 2 7 8" xfId="3224" xr:uid="{00000000-0005-0000-0000-00009D0C0000}"/>
    <cellStyle name="Обычный 2 2 2 2 2 2 8" xfId="3225" xr:uid="{00000000-0005-0000-0000-00009E0C0000}"/>
    <cellStyle name="Обычный 2 2 2 2 2 2 8 2" xfId="3226" xr:uid="{00000000-0005-0000-0000-00009F0C0000}"/>
    <cellStyle name="Обычный 2 2 2 2 2 2 8 2 2" xfId="3227" xr:uid="{00000000-0005-0000-0000-0000A00C0000}"/>
    <cellStyle name="Обычный 2 2 2 2 2 2 8 2 2 2" xfId="3228" xr:uid="{00000000-0005-0000-0000-0000A10C0000}"/>
    <cellStyle name="Обычный 2 2 2 2 2 2 8 2 3" xfId="3229" xr:uid="{00000000-0005-0000-0000-0000A20C0000}"/>
    <cellStyle name="Обычный 2 2 2 2 2 2 8 2 3 2" xfId="3230" xr:uid="{00000000-0005-0000-0000-0000A30C0000}"/>
    <cellStyle name="Обычный 2 2 2 2 2 2 8 2 4" xfId="3231" xr:uid="{00000000-0005-0000-0000-0000A40C0000}"/>
    <cellStyle name="Обычный 2 2 2 2 2 2 8 3" xfId="3232" xr:uid="{00000000-0005-0000-0000-0000A50C0000}"/>
    <cellStyle name="Обычный 2 2 2 2 2 2 8 3 2" xfId="3233" xr:uid="{00000000-0005-0000-0000-0000A60C0000}"/>
    <cellStyle name="Обычный 2 2 2 2 2 2 8 3 2 2" xfId="3234" xr:uid="{00000000-0005-0000-0000-0000A70C0000}"/>
    <cellStyle name="Обычный 2 2 2 2 2 2 8 3 3" xfId="3235" xr:uid="{00000000-0005-0000-0000-0000A80C0000}"/>
    <cellStyle name="Обычный 2 2 2 2 2 2 8 3 3 2" xfId="3236" xr:uid="{00000000-0005-0000-0000-0000A90C0000}"/>
    <cellStyle name="Обычный 2 2 2 2 2 2 8 3 4" xfId="3237" xr:uid="{00000000-0005-0000-0000-0000AA0C0000}"/>
    <cellStyle name="Обычный 2 2 2 2 2 2 8 4" xfId="3238" xr:uid="{00000000-0005-0000-0000-0000AB0C0000}"/>
    <cellStyle name="Обычный 2 2 2 2 2 2 8 4 2" xfId="3239" xr:uid="{00000000-0005-0000-0000-0000AC0C0000}"/>
    <cellStyle name="Обычный 2 2 2 2 2 2 8 5" xfId="3240" xr:uid="{00000000-0005-0000-0000-0000AD0C0000}"/>
    <cellStyle name="Обычный 2 2 2 2 2 2 8 5 2" xfId="3241" xr:uid="{00000000-0005-0000-0000-0000AE0C0000}"/>
    <cellStyle name="Обычный 2 2 2 2 2 2 8 6" xfId="3242" xr:uid="{00000000-0005-0000-0000-0000AF0C0000}"/>
    <cellStyle name="Обычный 2 2 2 2 2 2 8 6 2" xfId="3243" xr:uid="{00000000-0005-0000-0000-0000B00C0000}"/>
    <cellStyle name="Обычный 2 2 2 2 2 2 8 7" xfId="3244" xr:uid="{00000000-0005-0000-0000-0000B10C0000}"/>
    <cellStyle name="Обычный 2 2 2 2 2 2 9" xfId="3245" xr:uid="{00000000-0005-0000-0000-0000B20C0000}"/>
    <cellStyle name="Обычный 2 2 2 2 2 2 9 2" xfId="3246" xr:uid="{00000000-0005-0000-0000-0000B30C0000}"/>
    <cellStyle name="Обычный 2 2 2 2 2 2 9 2 2" xfId="3247" xr:uid="{00000000-0005-0000-0000-0000B40C0000}"/>
    <cellStyle name="Обычный 2 2 2 2 2 2 9 2 2 2" xfId="3248" xr:uid="{00000000-0005-0000-0000-0000B50C0000}"/>
    <cellStyle name="Обычный 2 2 2 2 2 2 9 2 3" xfId="3249" xr:uid="{00000000-0005-0000-0000-0000B60C0000}"/>
    <cellStyle name="Обычный 2 2 2 2 2 2 9 2 3 2" xfId="3250" xr:uid="{00000000-0005-0000-0000-0000B70C0000}"/>
    <cellStyle name="Обычный 2 2 2 2 2 2 9 2 4" xfId="3251" xr:uid="{00000000-0005-0000-0000-0000B80C0000}"/>
    <cellStyle name="Обычный 2 2 2 2 2 2 9 3" xfId="3252" xr:uid="{00000000-0005-0000-0000-0000B90C0000}"/>
    <cellStyle name="Обычный 2 2 2 2 2 2 9 3 2" xfId="3253" xr:uid="{00000000-0005-0000-0000-0000BA0C0000}"/>
    <cellStyle name="Обычный 2 2 2 2 2 2 9 3 2 2" xfId="3254" xr:uid="{00000000-0005-0000-0000-0000BB0C0000}"/>
    <cellStyle name="Обычный 2 2 2 2 2 2 9 3 3" xfId="3255" xr:uid="{00000000-0005-0000-0000-0000BC0C0000}"/>
    <cellStyle name="Обычный 2 2 2 2 2 2 9 3 3 2" xfId="3256" xr:uid="{00000000-0005-0000-0000-0000BD0C0000}"/>
    <cellStyle name="Обычный 2 2 2 2 2 2 9 3 4" xfId="3257" xr:uid="{00000000-0005-0000-0000-0000BE0C0000}"/>
    <cellStyle name="Обычный 2 2 2 2 2 2 9 4" xfId="3258" xr:uid="{00000000-0005-0000-0000-0000BF0C0000}"/>
    <cellStyle name="Обычный 2 2 2 2 2 2 9 4 2" xfId="3259" xr:uid="{00000000-0005-0000-0000-0000C00C0000}"/>
    <cellStyle name="Обычный 2 2 2 2 2 2 9 5" xfId="3260" xr:uid="{00000000-0005-0000-0000-0000C10C0000}"/>
    <cellStyle name="Обычный 2 2 2 2 2 2 9 5 2" xfId="3261" xr:uid="{00000000-0005-0000-0000-0000C20C0000}"/>
    <cellStyle name="Обычный 2 2 2 2 2 2 9 6" xfId="3262" xr:uid="{00000000-0005-0000-0000-0000C30C0000}"/>
    <cellStyle name="Обычный 2 2 2 2 2 2 9 6 2" xfId="3263" xr:uid="{00000000-0005-0000-0000-0000C40C0000}"/>
    <cellStyle name="Обычный 2 2 2 2 2 2 9 7" xfId="3264" xr:uid="{00000000-0005-0000-0000-0000C50C0000}"/>
    <cellStyle name="Обычный 2 2 2 2 2 20" xfId="3265" xr:uid="{00000000-0005-0000-0000-0000C60C0000}"/>
    <cellStyle name="Обычный 2 2 2 2 2 21" xfId="3266" xr:uid="{00000000-0005-0000-0000-0000C70C0000}"/>
    <cellStyle name="Обычный 2 2 2 2 2 3" xfId="3267" xr:uid="{00000000-0005-0000-0000-0000C80C0000}"/>
    <cellStyle name="Обычный 2 2 2 2 2 3 10" xfId="3268" xr:uid="{00000000-0005-0000-0000-0000C90C0000}"/>
    <cellStyle name="Обычный 2 2 2 2 2 3 10 2" xfId="3269" xr:uid="{00000000-0005-0000-0000-0000CA0C0000}"/>
    <cellStyle name="Обычный 2 2 2 2 2 3 11" xfId="3270" xr:uid="{00000000-0005-0000-0000-0000CB0C0000}"/>
    <cellStyle name="Обычный 2 2 2 2 2 3 11 2" xfId="3271" xr:uid="{00000000-0005-0000-0000-0000CC0C0000}"/>
    <cellStyle name="Обычный 2 2 2 2 2 3 12" xfId="3272" xr:uid="{00000000-0005-0000-0000-0000CD0C0000}"/>
    <cellStyle name="Обычный 2 2 2 2 2 3 12 2" xfId="3273" xr:uid="{00000000-0005-0000-0000-0000CE0C0000}"/>
    <cellStyle name="Обычный 2 2 2 2 2 3 13" xfId="3274" xr:uid="{00000000-0005-0000-0000-0000CF0C0000}"/>
    <cellStyle name="Обычный 2 2 2 2 2 3 2" xfId="3275" xr:uid="{00000000-0005-0000-0000-0000D00C0000}"/>
    <cellStyle name="Обычный 2 2 2 2 2 3 2 10" xfId="3276" xr:uid="{00000000-0005-0000-0000-0000D10C0000}"/>
    <cellStyle name="Обычный 2 2 2 2 2 3 2 10 2" xfId="3277" xr:uid="{00000000-0005-0000-0000-0000D20C0000}"/>
    <cellStyle name="Обычный 2 2 2 2 2 3 2 11" xfId="3278" xr:uid="{00000000-0005-0000-0000-0000D30C0000}"/>
    <cellStyle name="Обычный 2 2 2 2 2 3 2 11 2" xfId="3279" xr:uid="{00000000-0005-0000-0000-0000D40C0000}"/>
    <cellStyle name="Обычный 2 2 2 2 2 3 2 12" xfId="3280" xr:uid="{00000000-0005-0000-0000-0000D50C0000}"/>
    <cellStyle name="Обычный 2 2 2 2 2 3 2 2" xfId="3281" xr:uid="{00000000-0005-0000-0000-0000D60C0000}"/>
    <cellStyle name="Обычный 2 2 2 2 2 3 2 2 10" xfId="3282" xr:uid="{00000000-0005-0000-0000-0000D70C0000}"/>
    <cellStyle name="Обычный 2 2 2 2 2 3 2 2 2" xfId="3283" xr:uid="{00000000-0005-0000-0000-0000D80C0000}"/>
    <cellStyle name="Обычный 2 2 2 2 2 3 2 2 2 2" xfId="3284" xr:uid="{00000000-0005-0000-0000-0000D90C0000}"/>
    <cellStyle name="Обычный 2 2 2 2 2 3 2 2 2 2 2" xfId="3285" xr:uid="{00000000-0005-0000-0000-0000DA0C0000}"/>
    <cellStyle name="Обычный 2 2 2 2 2 3 2 2 2 2 2 2" xfId="3286" xr:uid="{00000000-0005-0000-0000-0000DB0C0000}"/>
    <cellStyle name="Обычный 2 2 2 2 2 3 2 2 2 2 2 2 2" xfId="3287" xr:uid="{00000000-0005-0000-0000-0000DC0C0000}"/>
    <cellStyle name="Обычный 2 2 2 2 2 3 2 2 2 2 2 3" xfId="3288" xr:uid="{00000000-0005-0000-0000-0000DD0C0000}"/>
    <cellStyle name="Обычный 2 2 2 2 2 3 2 2 2 2 2 3 2" xfId="3289" xr:uid="{00000000-0005-0000-0000-0000DE0C0000}"/>
    <cellStyle name="Обычный 2 2 2 2 2 3 2 2 2 2 2 4" xfId="3290" xr:uid="{00000000-0005-0000-0000-0000DF0C0000}"/>
    <cellStyle name="Обычный 2 2 2 2 2 3 2 2 2 2 3" xfId="3291" xr:uid="{00000000-0005-0000-0000-0000E00C0000}"/>
    <cellStyle name="Обычный 2 2 2 2 2 3 2 2 2 2 3 2" xfId="3292" xr:uid="{00000000-0005-0000-0000-0000E10C0000}"/>
    <cellStyle name="Обычный 2 2 2 2 2 3 2 2 2 2 4" xfId="3293" xr:uid="{00000000-0005-0000-0000-0000E20C0000}"/>
    <cellStyle name="Обычный 2 2 2 2 2 3 2 2 2 2 4 2" xfId="3294" xr:uid="{00000000-0005-0000-0000-0000E30C0000}"/>
    <cellStyle name="Обычный 2 2 2 2 2 3 2 2 2 2 5" xfId="3295" xr:uid="{00000000-0005-0000-0000-0000E40C0000}"/>
    <cellStyle name="Обычный 2 2 2 2 2 3 2 2 2 2 5 2" xfId="3296" xr:uid="{00000000-0005-0000-0000-0000E50C0000}"/>
    <cellStyle name="Обычный 2 2 2 2 2 3 2 2 2 2 6" xfId="3297" xr:uid="{00000000-0005-0000-0000-0000E60C0000}"/>
    <cellStyle name="Обычный 2 2 2 2 2 3 2 2 2 3" xfId="3298" xr:uid="{00000000-0005-0000-0000-0000E70C0000}"/>
    <cellStyle name="Обычный 2 2 2 2 2 3 2 2 2 3 2" xfId="3299" xr:uid="{00000000-0005-0000-0000-0000E80C0000}"/>
    <cellStyle name="Обычный 2 2 2 2 2 3 2 2 2 3 2 2" xfId="3300" xr:uid="{00000000-0005-0000-0000-0000E90C0000}"/>
    <cellStyle name="Обычный 2 2 2 2 2 3 2 2 2 3 3" xfId="3301" xr:uid="{00000000-0005-0000-0000-0000EA0C0000}"/>
    <cellStyle name="Обычный 2 2 2 2 2 3 2 2 2 3 3 2" xfId="3302" xr:uid="{00000000-0005-0000-0000-0000EB0C0000}"/>
    <cellStyle name="Обычный 2 2 2 2 2 3 2 2 2 3 4" xfId="3303" xr:uid="{00000000-0005-0000-0000-0000EC0C0000}"/>
    <cellStyle name="Обычный 2 2 2 2 2 3 2 2 2 4" xfId="3304" xr:uid="{00000000-0005-0000-0000-0000ED0C0000}"/>
    <cellStyle name="Обычный 2 2 2 2 2 3 2 2 2 4 2" xfId="3305" xr:uid="{00000000-0005-0000-0000-0000EE0C0000}"/>
    <cellStyle name="Обычный 2 2 2 2 2 3 2 2 2 4 2 2" xfId="3306" xr:uid="{00000000-0005-0000-0000-0000EF0C0000}"/>
    <cellStyle name="Обычный 2 2 2 2 2 3 2 2 2 4 3" xfId="3307" xr:uid="{00000000-0005-0000-0000-0000F00C0000}"/>
    <cellStyle name="Обычный 2 2 2 2 2 3 2 2 2 4 3 2" xfId="3308" xr:uid="{00000000-0005-0000-0000-0000F10C0000}"/>
    <cellStyle name="Обычный 2 2 2 2 2 3 2 2 2 4 4" xfId="3309" xr:uid="{00000000-0005-0000-0000-0000F20C0000}"/>
    <cellStyle name="Обычный 2 2 2 2 2 3 2 2 2 5" xfId="3310" xr:uid="{00000000-0005-0000-0000-0000F30C0000}"/>
    <cellStyle name="Обычный 2 2 2 2 2 3 2 2 2 5 2" xfId="3311" xr:uid="{00000000-0005-0000-0000-0000F40C0000}"/>
    <cellStyle name="Обычный 2 2 2 2 2 3 2 2 2 6" xfId="3312" xr:uid="{00000000-0005-0000-0000-0000F50C0000}"/>
    <cellStyle name="Обычный 2 2 2 2 2 3 2 2 2 6 2" xfId="3313" xr:uid="{00000000-0005-0000-0000-0000F60C0000}"/>
    <cellStyle name="Обычный 2 2 2 2 2 3 2 2 2 7" xfId="3314" xr:uid="{00000000-0005-0000-0000-0000F70C0000}"/>
    <cellStyle name="Обычный 2 2 2 2 2 3 2 2 2 7 2" xfId="3315" xr:uid="{00000000-0005-0000-0000-0000F80C0000}"/>
    <cellStyle name="Обычный 2 2 2 2 2 3 2 2 2 8" xfId="3316" xr:uid="{00000000-0005-0000-0000-0000F90C0000}"/>
    <cellStyle name="Обычный 2 2 2 2 2 3 2 2 3" xfId="3317" xr:uid="{00000000-0005-0000-0000-0000FA0C0000}"/>
    <cellStyle name="Обычный 2 2 2 2 2 3 2 2 3 2" xfId="3318" xr:uid="{00000000-0005-0000-0000-0000FB0C0000}"/>
    <cellStyle name="Обычный 2 2 2 2 2 3 2 2 3 2 2" xfId="3319" xr:uid="{00000000-0005-0000-0000-0000FC0C0000}"/>
    <cellStyle name="Обычный 2 2 2 2 2 3 2 2 3 2 2 2" xfId="3320" xr:uid="{00000000-0005-0000-0000-0000FD0C0000}"/>
    <cellStyle name="Обычный 2 2 2 2 2 3 2 2 3 2 2 2 2" xfId="3321" xr:uid="{00000000-0005-0000-0000-0000FE0C0000}"/>
    <cellStyle name="Обычный 2 2 2 2 2 3 2 2 3 2 2 3" xfId="3322" xr:uid="{00000000-0005-0000-0000-0000FF0C0000}"/>
    <cellStyle name="Обычный 2 2 2 2 2 3 2 2 3 2 2 3 2" xfId="3323" xr:uid="{00000000-0005-0000-0000-0000000D0000}"/>
    <cellStyle name="Обычный 2 2 2 2 2 3 2 2 3 2 2 4" xfId="3324" xr:uid="{00000000-0005-0000-0000-0000010D0000}"/>
    <cellStyle name="Обычный 2 2 2 2 2 3 2 2 3 2 3" xfId="3325" xr:uid="{00000000-0005-0000-0000-0000020D0000}"/>
    <cellStyle name="Обычный 2 2 2 2 2 3 2 2 3 2 3 2" xfId="3326" xr:uid="{00000000-0005-0000-0000-0000030D0000}"/>
    <cellStyle name="Обычный 2 2 2 2 2 3 2 2 3 2 4" xfId="3327" xr:uid="{00000000-0005-0000-0000-0000040D0000}"/>
    <cellStyle name="Обычный 2 2 2 2 2 3 2 2 3 2 4 2" xfId="3328" xr:uid="{00000000-0005-0000-0000-0000050D0000}"/>
    <cellStyle name="Обычный 2 2 2 2 2 3 2 2 3 2 5" xfId="3329" xr:uid="{00000000-0005-0000-0000-0000060D0000}"/>
    <cellStyle name="Обычный 2 2 2 2 2 3 2 2 3 2 5 2" xfId="3330" xr:uid="{00000000-0005-0000-0000-0000070D0000}"/>
    <cellStyle name="Обычный 2 2 2 2 2 3 2 2 3 2 6" xfId="3331" xr:uid="{00000000-0005-0000-0000-0000080D0000}"/>
    <cellStyle name="Обычный 2 2 2 2 2 3 2 2 3 3" xfId="3332" xr:uid="{00000000-0005-0000-0000-0000090D0000}"/>
    <cellStyle name="Обычный 2 2 2 2 2 3 2 2 3 3 2" xfId="3333" xr:uid="{00000000-0005-0000-0000-00000A0D0000}"/>
    <cellStyle name="Обычный 2 2 2 2 2 3 2 2 3 3 2 2" xfId="3334" xr:uid="{00000000-0005-0000-0000-00000B0D0000}"/>
    <cellStyle name="Обычный 2 2 2 2 2 3 2 2 3 3 3" xfId="3335" xr:uid="{00000000-0005-0000-0000-00000C0D0000}"/>
    <cellStyle name="Обычный 2 2 2 2 2 3 2 2 3 3 3 2" xfId="3336" xr:uid="{00000000-0005-0000-0000-00000D0D0000}"/>
    <cellStyle name="Обычный 2 2 2 2 2 3 2 2 3 3 4" xfId="3337" xr:uid="{00000000-0005-0000-0000-00000E0D0000}"/>
    <cellStyle name="Обычный 2 2 2 2 2 3 2 2 3 4" xfId="3338" xr:uid="{00000000-0005-0000-0000-00000F0D0000}"/>
    <cellStyle name="Обычный 2 2 2 2 2 3 2 2 3 4 2" xfId="3339" xr:uid="{00000000-0005-0000-0000-0000100D0000}"/>
    <cellStyle name="Обычный 2 2 2 2 2 3 2 2 3 4 2 2" xfId="3340" xr:uid="{00000000-0005-0000-0000-0000110D0000}"/>
    <cellStyle name="Обычный 2 2 2 2 2 3 2 2 3 4 3" xfId="3341" xr:uid="{00000000-0005-0000-0000-0000120D0000}"/>
    <cellStyle name="Обычный 2 2 2 2 2 3 2 2 3 4 3 2" xfId="3342" xr:uid="{00000000-0005-0000-0000-0000130D0000}"/>
    <cellStyle name="Обычный 2 2 2 2 2 3 2 2 3 4 4" xfId="3343" xr:uid="{00000000-0005-0000-0000-0000140D0000}"/>
    <cellStyle name="Обычный 2 2 2 2 2 3 2 2 3 5" xfId="3344" xr:uid="{00000000-0005-0000-0000-0000150D0000}"/>
    <cellStyle name="Обычный 2 2 2 2 2 3 2 2 3 5 2" xfId="3345" xr:uid="{00000000-0005-0000-0000-0000160D0000}"/>
    <cellStyle name="Обычный 2 2 2 2 2 3 2 2 3 6" xfId="3346" xr:uid="{00000000-0005-0000-0000-0000170D0000}"/>
    <cellStyle name="Обычный 2 2 2 2 2 3 2 2 3 6 2" xfId="3347" xr:uid="{00000000-0005-0000-0000-0000180D0000}"/>
    <cellStyle name="Обычный 2 2 2 2 2 3 2 2 3 7" xfId="3348" xr:uid="{00000000-0005-0000-0000-0000190D0000}"/>
    <cellStyle name="Обычный 2 2 2 2 2 3 2 2 3 7 2" xfId="3349" xr:uid="{00000000-0005-0000-0000-00001A0D0000}"/>
    <cellStyle name="Обычный 2 2 2 2 2 3 2 2 3 8" xfId="3350" xr:uid="{00000000-0005-0000-0000-00001B0D0000}"/>
    <cellStyle name="Обычный 2 2 2 2 2 3 2 2 4" xfId="3351" xr:uid="{00000000-0005-0000-0000-00001C0D0000}"/>
    <cellStyle name="Обычный 2 2 2 2 2 3 2 2 4 2" xfId="3352" xr:uid="{00000000-0005-0000-0000-00001D0D0000}"/>
    <cellStyle name="Обычный 2 2 2 2 2 3 2 2 4 2 2" xfId="3353" xr:uid="{00000000-0005-0000-0000-00001E0D0000}"/>
    <cellStyle name="Обычный 2 2 2 2 2 3 2 2 4 2 2 2" xfId="3354" xr:uid="{00000000-0005-0000-0000-00001F0D0000}"/>
    <cellStyle name="Обычный 2 2 2 2 2 3 2 2 4 2 3" xfId="3355" xr:uid="{00000000-0005-0000-0000-0000200D0000}"/>
    <cellStyle name="Обычный 2 2 2 2 2 3 2 2 4 2 3 2" xfId="3356" xr:uid="{00000000-0005-0000-0000-0000210D0000}"/>
    <cellStyle name="Обычный 2 2 2 2 2 3 2 2 4 2 4" xfId="3357" xr:uid="{00000000-0005-0000-0000-0000220D0000}"/>
    <cellStyle name="Обычный 2 2 2 2 2 3 2 2 4 3" xfId="3358" xr:uid="{00000000-0005-0000-0000-0000230D0000}"/>
    <cellStyle name="Обычный 2 2 2 2 2 3 2 2 4 3 2" xfId="3359" xr:uid="{00000000-0005-0000-0000-0000240D0000}"/>
    <cellStyle name="Обычный 2 2 2 2 2 3 2 2 4 3 2 2" xfId="3360" xr:uid="{00000000-0005-0000-0000-0000250D0000}"/>
    <cellStyle name="Обычный 2 2 2 2 2 3 2 2 4 3 3" xfId="3361" xr:uid="{00000000-0005-0000-0000-0000260D0000}"/>
    <cellStyle name="Обычный 2 2 2 2 2 3 2 2 4 3 3 2" xfId="3362" xr:uid="{00000000-0005-0000-0000-0000270D0000}"/>
    <cellStyle name="Обычный 2 2 2 2 2 3 2 2 4 3 4" xfId="3363" xr:uid="{00000000-0005-0000-0000-0000280D0000}"/>
    <cellStyle name="Обычный 2 2 2 2 2 3 2 2 4 4" xfId="3364" xr:uid="{00000000-0005-0000-0000-0000290D0000}"/>
    <cellStyle name="Обычный 2 2 2 2 2 3 2 2 4 4 2" xfId="3365" xr:uid="{00000000-0005-0000-0000-00002A0D0000}"/>
    <cellStyle name="Обычный 2 2 2 2 2 3 2 2 4 5" xfId="3366" xr:uid="{00000000-0005-0000-0000-00002B0D0000}"/>
    <cellStyle name="Обычный 2 2 2 2 2 3 2 2 4 5 2" xfId="3367" xr:uid="{00000000-0005-0000-0000-00002C0D0000}"/>
    <cellStyle name="Обычный 2 2 2 2 2 3 2 2 4 6" xfId="3368" xr:uid="{00000000-0005-0000-0000-00002D0D0000}"/>
    <cellStyle name="Обычный 2 2 2 2 2 3 2 2 4 6 2" xfId="3369" xr:uid="{00000000-0005-0000-0000-00002E0D0000}"/>
    <cellStyle name="Обычный 2 2 2 2 2 3 2 2 4 7" xfId="3370" xr:uid="{00000000-0005-0000-0000-00002F0D0000}"/>
    <cellStyle name="Обычный 2 2 2 2 2 3 2 2 5" xfId="3371" xr:uid="{00000000-0005-0000-0000-0000300D0000}"/>
    <cellStyle name="Обычный 2 2 2 2 2 3 2 2 5 2" xfId="3372" xr:uid="{00000000-0005-0000-0000-0000310D0000}"/>
    <cellStyle name="Обычный 2 2 2 2 2 3 2 2 5 2 2" xfId="3373" xr:uid="{00000000-0005-0000-0000-0000320D0000}"/>
    <cellStyle name="Обычный 2 2 2 2 2 3 2 2 5 3" xfId="3374" xr:uid="{00000000-0005-0000-0000-0000330D0000}"/>
    <cellStyle name="Обычный 2 2 2 2 2 3 2 2 5 3 2" xfId="3375" xr:uid="{00000000-0005-0000-0000-0000340D0000}"/>
    <cellStyle name="Обычный 2 2 2 2 2 3 2 2 5 4" xfId="3376" xr:uid="{00000000-0005-0000-0000-0000350D0000}"/>
    <cellStyle name="Обычный 2 2 2 2 2 3 2 2 6" xfId="3377" xr:uid="{00000000-0005-0000-0000-0000360D0000}"/>
    <cellStyle name="Обычный 2 2 2 2 2 3 2 2 6 2" xfId="3378" xr:uid="{00000000-0005-0000-0000-0000370D0000}"/>
    <cellStyle name="Обычный 2 2 2 2 2 3 2 2 6 2 2" xfId="3379" xr:uid="{00000000-0005-0000-0000-0000380D0000}"/>
    <cellStyle name="Обычный 2 2 2 2 2 3 2 2 6 3" xfId="3380" xr:uid="{00000000-0005-0000-0000-0000390D0000}"/>
    <cellStyle name="Обычный 2 2 2 2 2 3 2 2 6 3 2" xfId="3381" xr:uid="{00000000-0005-0000-0000-00003A0D0000}"/>
    <cellStyle name="Обычный 2 2 2 2 2 3 2 2 6 4" xfId="3382" xr:uid="{00000000-0005-0000-0000-00003B0D0000}"/>
    <cellStyle name="Обычный 2 2 2 2 2 3 2 2 7" xfId="3383" xr:uid="{00000000-0005-0000-0000-00003C0D0000}"/>
    <cellStyle name="Обычный 2 2 2 2 2 3 2 2 7 2" xfId="3384" xr:uid="{00000000-0005-0000-0000-00003D0D0000}"/>
    <cellStyle name="Обычный 2 2 2 2 2 3 2 2 8" xfId="3385" xr:uid="{00000000-0005-0000-0000-00003E0D0000}"/>
    <cellStyle name="Обычный 2 2 2 2 2 3 2 2 8 2" xfId="3386" xr:uid="{00000000-0005-0000-0000-00003F0D0000}"/>
    <cellStyle name="Обычный 2 2 2 2 2 3 2 2 9" xfId="3387" xr:uid="{00000000-0005-0000-0000-0000400D0000}"/>
    <cellStyle name="Обычный 2 2 2 2 2 3 2 2 9 2" xfId="3388" xr:uid="{00000000-0005-0000-0000-0000410D0000}"/>
    <cellStyle name="Обычный 2 2 2 2 2 3 2 3" xfId="3389" xr:uid="{00000000-0005-0000-0000-0000420D0000}"/>
    <cellStyle name="Обычный 2 2 2 2 2 3 2 3 2" xfId="3390" xr:uid="{00000000-0005-0000-0000-0000430D0000}"/>
    <cellStyle name="Обычный 2 2 2 2 2 3 2 3 2 2" xfId="3391" xr:uid="{00000000-0005-0000-0000-0000440D0000}"/>
    <cellStyle name="Обычный 2 2 2 2 2 3 2 3 2 2 2" xfId="3392" xr:uid="{00000000-0005-0000-0000-0000450D0000}"/>
    <cellStyle name="Обычный 2 2 2 2 2 3 2 3 2 2 2 2" xfId="3393" xr:uid="{00000000-0005-0000-0000-0000460D0000}"/>
    <cellStyle name="Обычный 2 2 2 2 2 3 2 3 2 2 3" xfId="3394" xr:uid="{00000000-0005-0000-0000-0000470D0000}"/>
    <cellStyle name="Обычный 2 2 2 2 2 3 2 3 2 2 3 2" xfId="3395" xr:uid="{00000000-0005-0000-0000-0000480D0000}"/>
    <cellStyle name="Обычный 2 2 2 2 2 3 2 3 2 2 4" xfId="3396" xr:uid="{00000000-0005-0000-0000-0000490D0000}"/>
    <cellStyle name="Обычный 2 2 2 2 2 3 2 3 2 3" xfId="3397" xr:uid="{00000000-0005-0000-0000-00004A0D0000}"/>
    <cellStyle name="Обычный 2 2 2 2 2 3 2 3 2 3 2" xfId="3398" xr:uid="{00000000-0005-0000-0000-00004B0D0000}"/>
    <cellStyle name="Обычный 2 2 2 2 2 3 2 3 2 4" xfId="3399" xr:uid="{00000000-0005-0000-0000-00004C0D0000}"/>
    <cellStyle name="Обычный 2 2 2 2 2 3 2 3 2 4 2" xfId="3400" xr:uid="{00000000-0005-0000-0000-00004D0D0000}"/>
    <cellStyle name="Обычный 2 2 2 2 2 3 2 3 2 5" xfId="3401" xr:uid="{00000000-0005-0000-0000-00004E0D0000}"/>
    <cellStyle name="Обычный 2 2 2 2 2 3 2 3 2 5 2" xfId="3402" xr:uid="{00000000-0005-0000-0000-00004F0D0000}"/>
    <cellStyle name="Обычный 2 2 2 2 2 3 2 3 2 6" xfId="3403" xr:uid="{00000000-0005-0000-0000-0000500D0000}"/>
    <cellStyle name="Обычный 2 2 2 2 2 3 2 3 3" xfId="3404" xr:uid="{00000000-0005-0000-0000-0000510D0000}"/>
    <cellStyle name="Обычный 2 2 2 2 2 3 2 3 3 2" xfId="3405" xr:uid="{00000000-0005-0000-0000-0000520D0000}"/>
    <cellStyle name="Обычный 2 2 2 2 2 3 2 3 3 2 2" xfId="3406" xr:uid="{00000000-0005-0000-0000-0000530D0000}"/>
    <cellStyle name="Обычный 2 2 2 2 2 3 2 3 3 3" xfId="3407" xr:uid="{00000000-0005-0000-0000-0000540D0000}"/>
    <cellStyle name="Обычный 2 2 2 2 2 3 2 3 3 3 2" xfId="3408" xr:uid="{00000000-0005-0000-0000-0000550D0000}"/>
    <cellStyle name="Обычный 2 2 2 2 2 3 2 3 3 4" xfId="3409" xr:uid="{00000000-0005-0000-0000-0000560D0000}"/>
    <cellStyle name="Обычный 2 2 2 2 2 3 2 3 4" xfId="3410" xr:uid="{00000000-0005-0000-0000-0000570D0000}"/>
    <cellStyle name="Обычный 2 2 2 2 2 3 2 3 4 2" xfId="3411" xr:uid="{00000000-0005-0000-0000-0000580D0000}"/>
    <cellStyle name="Обычный 2 2 2 2 2 3 2 3 4 2 2" xfId="3412" xr:uid="{00000000-0005-0000-0000-0000590D0000}"/>
    <cellStyle name="Обычный 2 2 2 2 2 3 2 3 4 3" xfId="3413" xr:uid="{00000000-0005-0000-0000-00005A0D0000}"/>
    <cellStyle name="Обычный 2 2 2 2 2 3 2 3 4 3 2" xfId="3414" xr:uid="{00000000-0005-0000-0000-00005B0D0000}"/>
    <cellStyle name="Обычный 2 2 2 2 2 3 2 3 4 4" xfId="3415" xr:uid="{00000000-0005-0000-0000-00005C0D0000}"/>
    <cellStyle name="Обычный 2 2 2 2 2 3 2 3 5" xfId="3416" xr:uid="{00000000-0005-0000-0000-00005D0D0000}"/>
    <cellStyle name="Обычный 2 2 2 2 2 3 2 3 5 2" xfId="3417" xr:uid="{00000000-0005-0000-0000-00005E0D0000}"/>
    <cellStyle name="Обычный 2 2 2 2 2 3 2 3 6" xfId="3418" xr:uid="{00000000-0005-0000-0000-00005F0D0000}"/>
    <cellStyle name="Обычный 2 2 2 2 2 3 2 3 6 2" xfId="3419" xr:uid="{00000000-0005-0000-0000-0000600D0000}"/>
    <cellStyle name="Обычный 2 2 2 2 2 3 2 3 7" xfId="3420" xr:uid="{00000000-0005-0000-0000-0000610D0000}"/>
    <cellStyle name="Обычный 2 2 2 2 2 3 2 3 7 2" xfId="3421" xr:uid="{00000000-0005-0000-0000-0000620D0000}"/>
    <cellStyle name="Обычный 2 2 2 2 2 3 2 3 8" xfId="3422" xr:uid="{00000000-0005-0000-0000-0000630D0000}"/>
    <cellStyle name="Обычный 2 2 2 2 2 3 2 4" xfId="3423" xr:uid="{00000000-0005-0000-0000-0000640D0000}"/>
    <cellStyle name="Обычный 2 2 2 2 2 3 2 4 2" xfId="3424" xr:uid="{00000000-0005-0000-0000-0000650D0000}"/>
    <cellStyle name="Обычный 2 2 2 2 2 3 2 4 2 2" xfId="3425" xr:uid="{00000000-0005-0000-0000-0000660D0000}"/>
    <cellStyle name="Обычный 2 2 2 2 2 3 2 4 2 2 2" xfId="3426" xr:uid="{00000000-0005-0000-0000-0000670D0000}"/>
    <cellStyle name="Обычный 2 2 2 2 2 3 2 4 2 2 2 2" xfId="3427" xr:uid="{00000000-0005-0000-0000-0000680D0000}"/>
    <cellStyle name="Обычный 2 2 2 2 2 3 2 4 2 2 3" xfId="3428" xr:uid="{00000000-0005-0000-0000-0000690D0000}"/>
    <cellStyle name="Обычный 2 2 2 2 2 3 2 4 2 2 3 2" xfId="3429" xr:uid="{00000000-0005-0000-0000-00006A0D0000}"/>
    <cellStyle name="Обычный 2 2 2 2 2 3 2 4 2 2 4" xfId="3430" xr:uid="{00000000-0005-0000-0000-00006B0D0000}"/>
    <cellStyle name="Обычный 2 2 2 2 2 3 2 4 2 3" xfId="3431" xr:uid="{00000000-0005-0000-0000-00006C0D0000}"/>
    <cellStyle name="Обычный 2 2 2 2 2 3 2 4 2 3 2" xfId="3432" xr:uid="{00000000-0005-0000-0000-00006D0D0000}"/>
    <cellStyle name="Обычный 2 2 2 2 2 3 2 4 2 4" xfId="3433" xr:uid="{00000000-0005-0000-0000-00006E0D0000}"/>
    <cellStyle name="Обычный 2 2 2 2 2 3 2 4 2 4 2" xfId="3434" xr:uid="{00000000-0005-0000-0000-00006F0D0000}"/>
    <cellStyle name="Обычный 2 2 2 2 2 3 2 4 2 5" xfId="3435" xr:uid="{00000000-0005-0000-0000-0000700D0000}"/>
    <cellStyle name="Обычный 2 2 2 2 2 3 2 4 2 5 2" xfId="3436" xr:uid="{00000000-0005-0000-0000-0000710D0000}"/>
    <cellStyle name="Обычный 2 2 2 2 2 3 2 4 2 6" xfId="3437" xr:uid="{00000000-0005-0000-0000-0000720D0000}"/>
    <cellStyle name="Обычный 2 2 2 2 2 3 2 4 3" xfId="3438" xr:uid="{00000000-0005-0000-0000-0000730D0000}"/>
    <cellStyle name="Обычный 2 2 2 2 2 3 2 4 3 2" xfId="3439" xr:uid="{00000000-0005-0000-0000-0000740D0000}"/>
    <cellStyle name="Обычный 2 2 2 2 2 3 2 4 3 2 2" xfId="3440" xr:uid="{00000000-0005-0000-0000-0000750D0000}"/>
    <cellStyle name="Обычный 2 2 2 2 2 3 2 4 3 3" xfId="3441" xr:uid="{00000000-0005-0000-0000-0000760D0000}"/>
    <cellStyle name="Обычный 2 2 2 2 2 3 2 4 3 3 2" xfId="3442" xr:uid="{00000000-0005-0000-0000-0000770D0000}"/>
    <cellStyle name="Обычный 2 2 2 2 2 3 2 4 3 4" xfId="3443" xr:uid="{00000000-0005-0000-0000-0000780D0000}"/>
    <cellStyle name="Обычный 2 2 2 2 2 3 2 4 4" xfId="3444" xr:uid="{00000000-0005-0000-0000-0000790D0000}"/>
    <cellStyle name="Обычный 2 2 2 2 2 3 2 4 4 2" xfId="3445" xr:uid="{00000000-0005-0000-0000-00007A0D0000}"/>
    <cellStyle name="Обычный 2 2 2 2 2 3 2 4 4 2 2" xfId="3446" xr:uid="{00000000-0005-0000-0000-00007B0D0000}"/>
    <cellStyle name="Обычный 2 2 2 2 2 3 2 4 4 3" xfId="3447" xr:uid="{00000000-0005-0000-0000-00007C0D0000}"/>
    <cellStyle name="Обычный 2 2 2 2 2 3 2 4 4 3 2" xfId="3448" xr:uid="{00000000-0005-0000-0000-00007D0D0000}"/>
    <cellStyle name="Обычный 2 2 2 2 2 3 2 4 4 4" xfId="3449" xr:uid="{00000000-0005-0000-0000-00007E0D0000}"/>
    <cellStyle name="Обычный 2 2 2 2 2 3 2 4 5" xfId="3450" xr:uid="{00000000-0005-0000-0000-00007F0D0000}"/>
    <cellStyle name="Обычный 2 2 2 2 2 3 2 4 5 2" xfId="3451" xr:uid="{00000000-0005-0000-0000-0000800D0000}"/>
    <cellStyle name="Обычный 2 2 2 2 2 3 2 4 6" xfId="3452" xr:uid="{00000000-0005-0000-0000-0000810D0000}"/>
    <cellStyle name="Обычный 2 2 2 2 2 3 2 4 6 2" xfId="3453" xr:uid="{00000000-0005-0000-0000-0000820D0000}"/>
    <cellStyle name="Обычный 2 2 2 2 2 3 2 4 7" xfId="3454" xr:uid="{00000000-0005-0000-0000-0000830D0000}"/>
    <cellStyle name="Обычный 2 2 2 2 2 3 2 4 7 2" xfId="3455" xr:uid="{00000000-0005-0000-0000-0000840D0000}"/>
    <cellStyle name="Обычный 2 2 2 2 2 3 2 4 8" xfId="3456" xr:uid="{00000000-0005-0000-0000-0000850D0000}"/>
    <cellStyle name="Обычный 2 2 2 2 2 3 2 5" xfId="3457" xr:uid="{00000000-0005-0000-0000-0000860D0000}"/>
    <cellStyle name="Обычный 2 2 2 2 2 3 2 5 2" xfId="3458" xr:uid="{00000000-0005-0000-0000-0000870D0000}"/>
    <cellStyle name="Обычный 2 2 2 2 2 3 2 5 2 2" xfId="3459" xr:uid="{00000000-0005-0000-0000-0000880D0000}"/>
    <cellStyle name="Обычный 2 2 2 2 2 3 2 5 2 2 2" xfId="3460" xr:uid="{00000000-0005-0000-0000-0000890D0000}"/>
    <cellStyle name="Обычный 2 2 2 2 2 3 2 5 2 3" xfId="3461" xr:uid="{00000000-0005-0000-0000-00008A0D0000}"/>
    <cellStyle name="Обычный 2 2 2 2 2 3 2 5 2 3 2" xfId="3462" xr:uid="{00000000-0005-0000-0000-00008B0D0000}"/>
    <cellStyle name="Обычный 2 2 2 2 2 3 2 5 2 4" xfId="3463" xr:uid="{00000000-0005-0000-0000-00008C0D0000}"/>
    <cellStyle name="Обычный 2 2 2 2 2 3 2 5 3" xfId="3464" xr:uid="{00000000-0005-0000-0000-00008D0D0000}"/>
    <cellStyle name="Обычный 2 2 2 2 2 3 2 5 3 2" xfId="3465" xr:uid="{00000000-0005-0000-0000-00008E0D0000}"/>
    <cellStyle name="Обычный 2 2 2 2 2 3 2 5 3 2 2" xfId="3466" xr:uid="{00000000-0005-0000-0000-00008F0D0000}"/>
    <cellStyle name="Обычный 2 2 2 2 2 3 2 5 3 3" xfId="3467" xr:uid="{00000000-0005-0000-0000-0000900D0000}"/>
    <cellStyle name="Обычный 2 2 2 2 2 3 2 5 3 3 2" xfId="3468" xr:uid="{00000000-0005-0000-0000-0000910D0000}"/>
    <cellStyle name="Обычный 2 2 2 2 2 3 2 5 3 4" xfId="3469" xr:uid="{00000000-0005-0000-0000-0000920D0000}"/>
    <cellStyle name="Обычный 2 2 2 2 2 3 2 5 4" xfId="3470" xr:uid="{00000000-0005-0000-0000-0000930D0000}"/>
    <cellStyle name="Обычный 2 2 2 2 2 3 2 5 4 2" xfId="3471" xr:uid="{00000000-0005-0000-0000-0000940D0000}"/>
    <cellStyle name="Обычный 2 2 2 2 2 3 2 5 5" xfId="3472" xr:uid="{00000000-0005-0000-0000-0000950D0000}"/>
    <cellStyle name="Обычный 2 2 2 2 2 3 2 5 5 2" xfId="3473" xr:uid="{00000000-0005-0000-0000-0000960D0000}"/>
    <cellStyle name="Обычный 2 2 2 2 2 3 2 5 6" xfId="3474" xr:uid="{00000000-0005-0000-0000-0000970D0000}"/>
    <cellStyle name="Обычный 2 2 2 2 2 3 2 5 6 2" xfId="3475" xr:uid="{00000000-0005-0000-0000-0000980D0000}"/>
    <cellStyle name="Обычный 2 2 2 2 2 3 2 5 7" xfId="3476" xr:uid="{00000000-0005-0000-0000-0000990D0000}"/>
    <cellStyle name="Обычный 2 2 2 2 2 3 2 6" xfId="3477" xr:uid="{00000000-0005-0000-0000-00009A0D0000}"/>
    <cellStyle name="Обычный 2 2 2 2 2 3 2 6 2" xfId="3478" xr:uid="{00000000-0005-0000-0000-00009B0D0000}"/>
    <cellStyle name="Обычный 2 2 2 2 2 3 2 6 2 2" xfId="3479" xr:uid="{00000000-0005-0000-0000-00009C0D0000}"/>
    <cellStyle name="Обычный 2 2 2 2 2 3 2 6 2 2 2" xfId="3480" xr:uid="{00000000-0005-0000-0000-00009D0D0000}"/>
    <cellStyle name="Обычный 2 2 2 2 2 3 2 6 2 3" xfId="3481" xr:uid="{00000000-0005-0000-0000-00009E0D0000}"/>
    <cellStyle name="Обычный 2 2 2 2 2 3 2 6 2 3 2" xfId="3482" xr:uid="{00000000-0005-0000-0000-00009F0D0000}"/>
    <cellStyle name="Обычный 2 2 2 2 2 3 2 6 2 4" xfId="3483" xr:uid="{00000000-0005-0000-0000-0000A00D0000}"/>
    <cellStyle name="Обычный 2 2 2 2 2 3 2 6 3" xfId="3484" xr:uid="{00000000-0005-0000-0000-0000A10D0000}"/>
    <cellStyle name="Обычный 2 2 2 2 2 3 2 6 3 2" xfId="3485" xr:uid="{00000000-0005-0000-0000-0000A20D0000}"/>
    <cellStyle name="Обычный 2 2 2 2 2 3 2 6 3 2 2" xfId="3486" xr:uid="{00000000-0005-0000-0000-0000A30D0000}"/>
    <cellStyle name="Обычный 2 2 2 2 2 3 2 6 3 3" xfId="3487" xr:uid="{00000000-0005-0000-0000-0000A40D0000}"/>
    <cellStyle name="Обычный 2 2 2 2 2 3 2 6 3 3 2" xfId="3488" xr:uid="{00000000-0005-0000-0000-0000A50D0000}"/>
    <cellStyle name="Обычный 2 2 2 2 2 3 2 6 3 4" xfId="3489" xr:uid="{00000000-0005-0000-0000-0000A60D0000}"/>
    <cellStyle name="Обычный 2 2 2 2 2 3 2 6 4" xfId="3490" xr:uid="{00000000-0005-0000-0000-0000A70D0000}"/>
    <cellStyle name="Обычный 2 2 2 2 2 3 2 6 4 2" xfId="3491" xr:uid="{00000000-0005-0000-0000-0000A80D0000}"/>
    <cellStyle name="Обычный 2 2 2 2 2 3 2 6 5" xfId="3492" xr:uid="{00000000-0005-0000-0000-0000A90D0000}"/>
    <cellStyle name="Обычный 2 2 2 2 2 3 2 6 5 2" xfId="3493" xr:uid="{00000000-0005-0000-0000-0000AA0D0000}"/>
    <cellStyle name="Обычный 2 2 2 2 2 3 2 6 6" xfId="3494" xr:uid="{00000000-0005-0000-0000-0000AB0D0000}"/>
    <cellStyle name="Обычный 2 2 2 2 2 3 2 6 6 2" xfId="3495" xr:uid="{00000000-0005-0000-0000-0000AC0D0000}"/>
    <cellStyle name="Обычный 2 2 2 2 2 3 2 6 7" xfId="3496" xr:uid="{00000000-0005-0000-0000-0000AD0D0000}"/>
    <cellStyle name="Обычный 2 2 2 2 2 3 2 7" xfId="3497" xr:uid="{00000000-0005-0000-0000-0000AE0D0000}"/>
    <cellStyle name="Обычный 2 2 2 2 2 3 2 7 2" xfId="3498" xr:uid="{00000000-0005-0000-0000-0000AF0D0000}"/>
    <cellStyle name="Обычный 2 2 2 2 2 3 2 7 2 2" xfId="3499" xr:uid="{00000000-0005-0000-0000-0000B00D0000}"/>
    <cellStyle name="Обычный 2 2 2 2 2 3 2 7 3" xfId="3500" xr:uid="{00000000-0005-0000-0000-0000B10D0000}"/>
    <cellStyle name="Обычный 2 2 2 2 2 3 2 7 3 2" xfId="3501" xr:uid="{00000000-0005-0000-0000-0000B20D0000}"/>
    <cellStyle name="Обычный 2 2 2 2 2 3 2 7 4" xfId="3502" xr:uid="{00000000-0005-0000-0000-0000B30D0000}"/>
    <cellStyle name="Обычный 2 2 2 2 2 3 2 8" xfId="3503" xr:uid="{00000000-0005-0000-0000-0000B40D0000}"/>
    <cellStyle name="Обычный 2 2 2 2 2 3 2 8 2" xfId="3504" xr:uid="{00000000-0005-0000-0000-0000B50D0000}"/>
    <cellStyle name="Обычный 2 2 2 2 2 3 2 8 2 2" xfId="3505" xr:uid="{00000000-0005-0000-0000-0000B60D0000}"/>
    <cellStyle name="Обычный 2 2 2 2 2 3 2 8 3" xfId="3506" xr:uid="{00000000-0005-0000-0000-0000B70D0000}"/>
    <cellStyle name="Обычный 2 2 2 2 2 3 2 8 3 2" xfId="3507" xr:uid="{00000000-0005-0000-0000-0000B80D0000}"/>
    <cellStyle name="Обычный 2 2 2 2 2 3 2 8 4" xfId="3508" xr:uid="{00000000-0005-0000-0000-0000B90D0000}"/>
    <cellStyle name="Обычный 2 2 2 2 2 3 2 9" xfId="3509" xr:uid="{00000000-0005-0000-0000-0000BA0D0000}"/>
    <cellStyle name="Обычный 2 2 2 2 2 3 2 9 2" xfId="3510" xr:uid="{00000000-0005-0000-0000-0000BB0D0000}"/>
    <cellStyle name="Обычный 2 2 2 2 2 3 3" xfId="3511" xr:uid="{00000000-0005-0000-0000-0000BC0D0000}"/>
    <cellStyle name="Обычный 2 2 2 2 2 3 3 10" xfId="3512" xr:uid="{00000000-0005-0000-0000-0000BD0D0000}"/>
    <cellStyle name="Обычный 2 2 2 2 2 3 3 2" xfId="3513" xr:uid="{00000000-0005-0000-0000-0000BE0D0000}"/>
    <cellStyle name="Обычный 2 2 2 2 2 3 3 2 2" xfId="3514" xr:uid="{00000000-0005-0000-0000-0000BF0D0000}"/>
    <cellStyle name="Обычный 2 2 2 2 2 3 3 2 2 2" xfId="3515" xr:uid="{00000000-0005-0000-0000-0000C00D0000}"/>
    <cellStyle name="Обычный 2 2 2 2 2 3 3 2 2 2 2" xfId="3516" xr:uid="{00000000-0005-0000-0000-0000C10D0000}"/>
    <cellStyle name="Обычный 2 2 2 2 2 3 3 2 2 2 2 2" xfId="3517" xr:uid="{00000000-0005-0000-0000-0000C20D0000}"/>
    <cellStyle name="Обычный 2 2 2 2 2 3 3 2 2 2 3" xfId="3518" xr:uid="{00000000-0005-0000-0000-0000C30D0000}"/>
    <cellStyle name="Обычный 2 2 2 2 2 3 3 2 2 2 3 2" xfId="3519" xr:uid="{00000000-0005-0000-0000-0000C40D0000}"/>
    <cellStyle name="Обычный 2 2 2 2 2 3 3 2 2 2 4" xfId="3520" xr:uid="{00000000-0005-0000-0000-0000C50D0000}"/>
    <cellStyle name="Обычный 2 2 2 2 2 3 3 2 2 3" xfId="3521" xr:uid="{00000000-0005-0000-0000-0000C60D0000}"/>
    <cellStyle name="Обычный 2 2 2 2 2 3 3 2 2 3 2" xfId="3522" xr:uid="{00000000-0005-0000-0000-0000C70D0000}"/>
    <cellStyle name="Обычный 2 2 2 2 2 3 3 2 2 4" xfId="3523" xr:uid="{00000000-0005-0000-0000-0000C80D0000}"/>
    <cellStyle name="Обычный 2 2 2 2 2 3 3 2 2 4 2" xfId="3524" xr:uid="{00000000-0005-0000-0000-0000C90D0000}"/>
    <cellStyle name="Обычный 2 2 2 2 2 3 3 2 2 5" xfId="3525" xr:uid="{00000000-0005-0000-0000-0000CA0D0000}"/>
    <cellStyle name="Обычный 2 2 2 2 2 3 3 2 2 5 2" xfId="3526" xr:uid="{00000000-0005-0000-0000-0000CB0D0000}"/>
    <cellStyle name="Обычный 2 2 2 2 2 3 3 2 2 6" xfId="3527" xr:uid="{00000000-0005-0000-0000-0000CC0D0000}"/>
    <cellStyle name="Обычный 2 2 2 2 2 3 3 2 3" xfId="3528" xr:uid="{00000000-0005-0000-0000-0000CD0D0000}"/>
    <cellStyle name="Обычный 2 2 2 2 2 3 3 2 3 2" xfId="3529" xr:uid="{00000000-0005-0000-0000-0000CE0D0000}"/>
    <cellStyle name="Обычный 2 2 2 2 2 3 3 2 3 2 2" xfId="3530" xr:uid="{00000000-0005-0000-0000-0000CF0D0000}"/>
    <cellStyle name="Обычный 2 2 2 2 2 3 3 2 3 3" xfId="3531" xr:uid="{00000000-0005-0000-0000-0000D00D0000}"/>
    <cellStyle name="Обычный 2 2 2 2 2 3 3 2 3 3 2" xfId="3532" xr:uid="{00000000-0005-0000-0000-0000D10D0000}"/>
    <cellStyle name="Обычный 2 2 2 2 2 3 3 2 3 4" xfId="3533" xr:uid="{00000000-0005-0000-0000-0000D20D0000}"/>
    <cellStyle name="Обычный 2 2 2 2 2 3 3 2 4" xfId="3534" xr:uid="{00000000-0005-0000-0000-0000D30D0000}"/>
    <cellStyle name="Обычный 2 2 2 2 2 3 3 2 4 2" xfId="3535" xr:uid="{00000000-0005-0000-0000-0000D40D0000}"/>
    <cellStyle name="Обычный 2 2 2 2 2 3 3 2 4 2 2" xfId="3536" xr:uid="{00000000-0005-0000-0000-0000D50D0000}"/>
    <cellStyle name="Обычный 2 2 2 2 2 3 3 2 4 3" xfId="3537" xr:uid="{00000000-0005-0000-0000-0000D60D0000}"/>
    <cellStyle name="Обычный 2 2 2 2 2 3 3 2 4 3 2" xfId="3538" xr:uid="{00000000-0005-0000-0000-0000D70D0000}"/>
    <cellStyle name="Обычный 2 2 2 2 2 3 3 2 4 4" xfId="3539" xr:uid="{00000000-0005-0000-0000-0000D80D0000}"/>
    <cellStyle name="Обычный 2 2 2 2 2 3 3 2 5" xfId="3540" xr:uid="{00000000-0005-0000-0000-0000D90D0000}"/>
    <cellStyle name="Обычный 2 2 2 2 2 3 3 2 5 2" xfId="3541" xr:uid="{00000000-0005-0000-0000-0000DA0D0000}"/>
    <cellStyle name="Обычный 2 2 2 2 2 3 3 2 6" xfId="3542" xr:uid="{00000000-0005-0000-0000-0000DB0D0000}"/>
    <cellStyle name="Обычный 2 2 2 2 2 3 3 2 6 2" xfId="3543" xr:uid="{00000000-0005-0000-0000-0000DC0D0000}"/>
    <cellStyle name="Обычный 2 2 2 2 2 3 3 2 7" xfId="3544" xr:uid="{00000000-0005-0000-0000-0000DD0D0000}"/>
    <cellStyle name="Обычный 2 2 2 2 2 3 3 2 7 2" xfId="3545" xr:uid="{00000000-0005-0000-0000-0000DE0D0000}"/>
    <cellStyle name="Обычный 2 2 2 2 2 3 3 2 8" xfId="3546" xr:uid="{00000000-0005-0000-0000-0000DF0D0000}"/>
    <cellStyle name="Обычный 2 2 2 2 2 3 3 3" xfId="3547" xr:uid="{00000000-0005-0000-0000-0000E00D0000}"/>
    <cellStyle name="Обычный 2 2 2 2 2 3 3 3 2" xfId="3548" xr:uid="{00000000-0005-0000-0000-0000E10D0000}"/>
    <cellStyle name="Обычный 2 2 2 2 2 3 3 3 2 2" xfId="3549" xr:uid="{00000000-0005-0000-0000-0000E20D0000}"/>
    <cellStyle name="Обычный 2 2 2 2 2 3 3 3 2 2 2" xfId="3550" xr:uid="{00000000-0005-0000-0000-0000E30D0000}"/>
    <cellStyle name="Обычный 2 2 2 2 2 3 3 3 2 2 2 2" xfId="3551" xr:uid="{00000000-0005-0000-0000-0000E40D0000}"/>
    <cellStyle name="Обычный 2 2 2 2 2 3 3 3 2 2 3" xfId="3552" xr:uid="{00000000-0005-0000-0000-0000E50D0000}"/>
    <cellStyle name="Обычный 2 2 2 2 2 3 3 3 2 2 3 2" xfId="3553" xr:uid="{00000000-0005-0000-0000-0000E60D0000}"/>
    <cellStyle name="Обычный 2 2 2 2 2 3 3 3 2 2 4" xfId="3554" xr:uid="{00000000-0005-0000-0000-0000E70D0000}"/>
    <cellStyle name="Обычный 2 2 2 2 2 3 3 3 2 3" xfId="3555" xr:uid="{00000000-0005-0000-0000-0000E80D0000}"/>
    <cellStyle name="Обычный 2 2 2 2 2 3 3 3 2 3 2" xfId="3556" xr:uid="{00000000-0005-0000-0000-0000E90D0000}"/>
    <cellStyle name="Обычный 2 2 2 2 2 3 3 3 2 4" xfId="3557" xr:uid="{00000000-0005-0000-0000-0000EA0D0000}"/>
    <cellStyle name="Обычный 2 2 2 2 2 3 3 3 2 4 2" xfId="3558" xr:uid="{00000000-0005-0000-0000-0000EB0D0000}"/>
    <cellStyle name="Обычный 2 2 2 2 2 3 3 3 2 5" xfId="3559" xr:uid="{00000000-0005-0000-0000-0000EC0D0000}"/>
    <cellStyle name="Обычный 2 2 2 2 2 3 3 3 2 5 2" xfId="3560" xr:uid="{00000000-0005-0000-0000-0000ED0D0000}"/>
    <cellStyle name="Обычный 2 2 2 2 2 3 3 3 2 6" xfId="3561" xr:uid="{00000000-0005-0000-0000-0000EE0D0000}"/>
    <cellStyle name="Обычный 2 2 2 2 2 3 3 3 3" xfId="3562" xr:uid="{00000000-0005-0000-0000-0000EF0D0000}"/>
    <cellStyle name="Обычный 2 2 2 2 2 3 3 3 3 2" xfId="3563" xr:uid="{00000000-0005-0000-0000-0000F00D0000}"/>
    <cellStyle name="Обычный 2 2 2 2 2 3 3 3 3 2 2" xfId="3564" xr:uid="{00000000-0005-0000-0000-0000F10D0000}"/>
    <cellStyle name="Обычный 2 2 2 2 2 3 3 3 3 3" xfId="3565" xr:uid="{00000000-0005-0000-0000-0000F20D0000}"/>
    <cellStyle name="Обычный 2 2 2 2 2 3 3 3 3 3 2" xfId="3566" xr:uid="{00000000-0005-0000-0000-0000F30D0000}"/>
    <cellStyle name="Обычный 2 2 2 2 2 3 3 3 3 4" xfId="3567" xr:uid="{00000000-0005-0000-0000-0000F40D0000}"/>
    <cellStyle name="Обычный 2 2 2 2 2 3 3 3 4" xfId="3568" xr:uid="{00000000-0005-0000-0000-0000F50D0000}"/>
    <cellStyle name="Обычный 2 2 2 2 2 3 3 3 4 2" xfId="3569" xr:uid="{00000000-0005-0000-0000-0000F60D0000}"/>
    <cellStyle name="Обычный 2 2 2 2 2 3 3 3 4 2 2" xfId="3570" xr:uid="{00000000-0005-0000-0000-0000F70D0000}"/>
    <cellStyle name="Обычный 2 2 2 2 2 3 3 3 4 3" xfId="3571" xr:uid="{00000000-0005-0000-0000-0000F80D0000}"/>
    <cellStyle name="Обычный 2 2 2 2 2 3 3 3 4 3 2" xfId="3572" xr:uid="{00000000-0005-0000-0000-0000F90D0000}"/>
    <cellStyle name="Обычный 2 2 2 2 2 3 3 3 4 4" xfId="3573" xr:uid="{00000000-0005-0000-0000-0000FA0D0000}"/>
    <cellStyle name="Обычный 2 2 2 2 2 3 3 3 5" xfId="3574" xr:uid="{00000000-0005-0000-0000-0000FB0D0000}"/>
    <cellStyle name="Обычный 2 2 2 2 2 3 3 3 5 2" xfId="3575" xr:uid="{00000000-0005-0000-0000-0000FC0D0000}"/>
    <cellStyle name="Обычный 2 2 2 2 2 3 3 3 6" xfId="3576" xr:uid="{00000000-0005-0000-0000-0000FD0D0000}"/>
    <cellStyle name="Обычный 2 2 2 2 2 3 3 3 6 2" xfId="3577" xr:uid="{00000000-0005-0000-0000-0000FE0D0000}"/>
    <cellStyle name="Обычный 2 2 2 2 2 3 3 3 7" xfId="3578" xr:uid="{00000000-0005-0000-0000-0000FF0D0000}"/>
    <cellStyle name="Обычный 2 2 2 2 2 3 3 3 7 2" xfId="3579" xr:uid="{00000000-0005-0000-0000-0000000E0000}"/>
    <cellStyle name="Обычный 2 2 2 2 2 3 3 3 8" xfId="3580" xr:uid="{00000000-0005-0000-0000-0000010E0000}"/>
    <cellStyle name="Обычный 2 2 2 2 2 3 3 4" xfId="3581" xr:uid="{00000000-0005-0000-0000-0000020E0000}"/>
    <cellStyle name="Обычный 2 2 2 2 2 3 3 4 2" xfId="3582" xr:uid="{00000000-0005-0000-0000-0000030E0000}"/>
    <cellStyle name="Обычный 2 2 2 2 2 3 3 4 2 2" xfId="3583" xr:uid="{00000000-0005-0000-0000-0000040E0000}"/>
    <cellStyle name="Обычный 2 2 2 2 2 3 3 4 2 2 2" xfId="3584" xr:uid="{00000000-0005-0000-0000-0000050E0000}"/>
    <cellStyle name="Обычный 2 2 2 2 2 3 3 4 2 3" xfId="3585" xr:uid="{00000000-0005-0000-0000-0000060E0000}"/>
    <cellStyle name="Обычный 2 2 2 2 2 3 3 4 2 3 2" xfId="3586" xr:uid="{00000000-0005-0000-0000-0000070E0000}"/>
    <cellStyle name="Обычный 2 2 2 2 2 3 3 4 2 4" xfId="3587" xr:uid="{00000000-0005-0000-0000-0000080E0000}"/>
    <cellStyle name="Обычный 2 2 2 2 2 3 3 4 3" xfId="3588" xr:uid="{00000000-0005-0000-0000-0000090E0000}"/>
    <cellStyle name="Обычный 2 2 2 2 2 3 3 4 3 2" xfId="3589" xr:uid="{00000000-0005-0000-0000-00000A0E0000}"/>
    <cellStyle name="Обычный 2 2 2 2 2 3 3 4 3 2 2" xfId="3590" xr:uid="{00000000-0005-0000-0000-00000B0E0000}"/>
    <cellStyle name="Обычный 2 2 2 2 2 3 3 4 3 3" xfId="3591" xr:uid="{00000000-0005-0000-0000-00000C0E0000}"/>
    <cellStyle name="Обычный 2 2 2 2 2 3 3 4 3 3 2" xfId="3592" xr:uid="{00000000-0005-0000-0000-00000D0E0000}"/>
    <cellStyle name="Обычный 2 2 2 2 2 3 3 4 3 4" xfId="3593" xr:uid="{00000000-0005-0000-0000-00000E0E0000}"/>
    <cellStyle name="Обычный 2 2 2 2 2 3 3 4 4" xfId="3594" xr:uid="{00000000-0005-0000-0000-00000F0E0000}"/>
    <cellStyle name="Обычный 2 2 2 2 2 3 3 4 4 2" xfId="3595" xr:uid="{00000000-0005-0000-0000-0000100E0000}"/>
    <cellStyle name="Обычный 2 2 2 2 2 3 3 4 5" xfId="3596" xr:uid="{00000000-0005-0000-0000-0000110E0000}"/>
    <cellStyle name="Обычный 2 2 2 2 2 3 3 4 5 2" xfId="3597" xr:uid="{00000000-0005-0000-0000-0000120E0000}"/>
    <cellStyle name="Обычный 2 2 2 2 2 3 3 4 6" xfId="3598" xr:uid="{00000000-0005-0000-0000-0000130E0000}"/>
    <cellStyle name="Обычный 2 2 2 2 2 3 3 4 6 2" xfId="3599" xr:uid="{00000000-0005-0000-0000-0000140E0000}"/>
    <cellStyle name="Обычный 2 2 2 2 2 3 3 4 7" xfId="3600" xr:uid="{00000000-0005-0000-0000-0000150E0000}"/>
    <cellStyle name="Обычный 2 2 2 2 2 3 3 5" xfId="3601" xr:uid="{00000000-0005-0000-0000-0000160E0000}"/>
    <cellStyle name="Обычный 2 2 2 2 2 3 3 5 2" xfId="3602" xr:uid="{00000000-0005-0000-0000-0000170E0000}"/>
    <cellStyle name="Обычный 2 2 2 2 2 3 3 5 2 2" xfId="3603" xr:uid="{00000000-0005-0000-0000-0000180E0000}"/>
    <cellStyle name="Обычный 2 2 2 2 2 3 3 5 3" xfId="3604" xr:uid="{00000000-0005-0000-0000-0000190E0000}"/>
    <cellStyle name="Обычный 2 2 2 2 2 3 3 5 3 2" xfId="3605" xr:uid="{00000000-0005-0000-0000-00001A0E0000}"/>
    <cellStyle name="Обычный 2 2 2 2 2 3 3 5 4" xfId="3606" xr:uid="{00000000-0005-0000-0000-00001B0E0000}"/>
    <cellStyle name="Обычный 2 2 2 2 2 3 3 6" xfId="3607" xr:uid="{00000000-0005-0000-0000-00001C0E0000}"/>
    <cellStyle name="Обычный 2 2 2 2 2 3 3 6 2" xfId="3608" xr:uid="{00000000-0005-0000-0000-00001D0E0000}"/>
    <cellStyle name="Обычный 2 2 2 2 2 3 3 6 2 2" xfId="3609" xr:uid="{00000000-0005-0000-0000-00001E0E0000}"/>
    <cellStyle name="Обычный 2 2 2 2 2 3 3 6 3" xfId="3610" xr:uid="{00000000-0005-0000-0000-00001F0E0000}"/>
    <cellStyle name="Обычный 2 2 2 2 2 3 3 6 3 2" xfId="3611" xr:uid="{00000000-0005-0000-0000-0000200E0000}"/>
    <cellStyle name="Обычный 2 2 2 2 2 3 3 6 4" xfId="3612" xr:uid="{00000000-0005-0000-0000-0000210E0000}"/>
    <cellStyle name="Обычный 2 2 2 2 2 3 3 7" xfId="3613" xr:uid="{00000000-0005-0000-0000-0000220E0000}"/>
    <cellStyle name="Обычный 2 2 2 2 2 3 3 7 2" xfId="3614" xr:uid="{00000000-0005-0000-0000-0000230E0000}"/>
    <cellStyle name="Обычный 2 2 2 2 2 3 3 8" xfId="3615" xr:uid="{00000000-0005-0000-0000-0000240E0000}"/>
    <cellStyle name="Обычный 2 2 2 2 2 3 3 8 2" xfId="3616" xr:uid="{00000000-0005-0000-0000-0000250E0000}"/>
    <cellStyle name="Обычный 2 2 2 2 2 3 3 9" xfId="3617" xr:uid="{00000000-0005-0000-0000-0000260E0000}"/>
    <cellStyle name="Обычный 2 2 2 2 2 3 3 9 2" xfId="3618" xr:uid="{00000000-0005-0000-0000-0000270E0000}"/>
    <cellStyle name="Обычный 2 2 2 2 2 3 4" xfId="3619" xr:uid="{00000000-0005-0000-0000-0000280E0000}"/>
    <cellStyle name="Обычный 2 2 2 2 2 3 4 2" xfId="3620" xr:uid="{00000000-0005-0000-0000-0000290E0000}"/>
    <cellStyle name="Обычный 2 2 2 2 2 3 4 2 2" xfId="3621" xr:uid="{00000000-0005-0000-0000-00002A0E0000}"/>
    <cellStyle name="Обычный 2 2 2 2 2 3 4 2 2 2" xfId="3622" xr:uid="{00000000-0005-0000-0000-00002B0E0000}"/>
    <cellStyle name="Обычный 2 2 2 2 2 3 4 2 2 2 2" xfId="3623" xr:uid="{00000000-0005-0000-0000-00002C0E0000}"/>
    <cellStyle name="Обычный 2 2 2 2 2 3 4 2 2 3" xfId="3624" xr:uid="{00000000-0005-0000-0000-00002D0E0000}"/>
    <cellStyle name="Обычный 2 2 2 2 2 3 4 2 2 3 2" xfId="3625" xr:uid="{00000000-0005-0000-0000-00002E0E0000}"/>
    <cellStyle name="Обычный 2 2 2 2 2 3 4 2 2 4" xfId="3626" xr:uid="{00000000-0005-0000-0000-00002F0E0000}"/>
    <cellStyle name="Обычный 2 2 2 2 2 3 4 2 3" xfId="3627" xr:uid="{00000000-0005-0000-0000-0000300E0000}"/>
    <cellStyle name="Обычный 2 2 2 2 2 3 4 2 3 2" xfId="3628" xr:uid="{00000000-0005-0000-0000-0000310E0000}"/>
    <cellStyle name="Обычный 2 2 2 2 2 3 4 2 4" xfId="3629" xr:uid="{00000000-0005-0000-0000-0000320E0000}"/>
    <cellStyle name="Обычный 2 2 2 2 2 3 4 2 4 2" xfId="3630" xr:uid="{00000000-0005-0000-0000-0000330E0000}"/>
    <cellStyle name="Обычный 2 2 2 2 2 3 4 2 5" xfId="3631" xr:uid="{00000000-0005-0000-0000-0000340E0000}"/>
    <cellStyle name="Обычный 2 2 2 2 2 3 4 2 5 2" xfId="3632" xr:uid="{00000000-0005-0000-0000-0000350E0000}"/>
    <cellStyle name="Обычный 2 2 2 2 2 3 4 2 6" xfId="3633" xr:uid="{00000000-0005-0000-0000-0000360E0000}"/>
    <cellStyle name="Обычный 2 2 2 2 2 3 4 3" xfId="3634" xr:uid="{00000000-0005-0000-0000-0000370E0000}"/>
    <cellStyle name="Обычный 2 2 2 2 2 3 4 3 2" xfId="3635" xr:uid="{00000000-0005-0000-0000-0000380E0000}"/>
    <cellStyle name="Обычный 2 2 2 2 2 3 4 3 2 2" xfId="3636" xr:uid="{00000000-0005-0000-0000-0000390E0000}"/>
    <cellStyle name="Обычный 2 2 2 2 2 3 4 3 3" xfId="3637" xr:uid="{00000000-0005-0000-0000-00003A0E0000}"/>
    <cellStyle name="Обычный 2 2 2 2 2 3 4 3 3 2" xfId="3638" xr:uid="{00000000-0005-0000-0000-00003B0E0000}"/>
    <cellStyle name="Обычный 2 2 2 2 2 3 4 3 4" xfId="3639" xr:uid="{00000000-0005-0000-0000-00003C0E0000}"/>
    <cellStyle name="Обычный 2 2 2 2 2 3 4 4" xfId="3640" xr:uid="{00000000-0005-0000-0000-00003D0E0000}"/>
    <cellStyle name="Обычный 2 2 2 2 2 3 4 4 2" xfId="3641" xr:uid="{00000000-0005-0000-0000-00003E0E0000}"/>
    <cellStyle name="Обычный 2 2 2 2 2 3 4 4 2 2" xfId="3642" xr:uid="{00000000-0005-0000-0000-00003F0E0000}"/>
    <cellStyle name="Обычный 2 2 2 2 2 3 4 4 3" xfId="3643" xr:uid="{00000000-0005-0000-0000-0000400E0000}"/>
    <cellStyle name="Обычный 2 2 2 2 2 3 4 4 3 2" xfId="3644" xr:uid="{00000000-0005-0000-0000-0000410E0000}"/>
    <cellStyle name="Обычный 2 2 2 2 2 3 4 4 4" xfId="3645" xr:uid="{00000000-0005-0000-0000-0000420E0000}"/>
    <cellStyle name="Обычный 2 2 2 2 2 3 4 5" xfId="3646" xr:uid="{00000000-0005-0000-0000-0000430E0000}"/>
    <cellStyle name="Обычный 2 2 2 2 2 3 4 5 2" xfId="3647" xr:uid="{00000000-0005-0000-0000-0000440E0000}"/>
    <cellStyle name="Обычный 2 2 2 2 2 3 4 6" xfId="3648" xr:uid="{00000000-0005-0000-0000-0000450E0000}"/>
    <cellStyle name="Обычный 2 2 2 2 2 3 4 6 2" xfId="3649" xr:uid="{00000000-0005-0000-0000-0000460E0000}"/>
    <cellStyle name="Обычный 2 2 2 2 2 3 4 7" xfId="3650" xr:uid="{00000000-0005-0000-0000-0000470E0000}"/>
    <cellStyle name="Обычный 2 2 2 2 2 3 4 7 2" xfId="3651" xr:uid="{00000000-0005-0000-0000-0000480E0000}"/>
    <cellStyle name="Обычный 2 2 2 2 2 3 4 8" xfId="3652" xr:uid="{00000000-0005-0000-0000-0000490E0000}"/>
    <cellStyle name="Обычный 2 2 2 2 2 3 5" xfId="3653" xr:uid="{00000000-0005-0000-0000-00004A0E0000}"/>
    <cellStyle name="Обычный 2 2 2 2 2 3 5 2" xfId="3654" xr:uid="{00000000-0005-0000-0000-00004B0E0000}"/>
    <cellStyle name="Обычный 2 2 2 2 2 3 5 2 2" xfId="3655" xr:uid="{00000000-0005-0000-0000-00004C0E0000}"/>
    <cellStyle name="Обычный 2 2 2 2 2 3 5 2 2 2" xfId="3656" xr:uid="{00000000-0005-0000-0000-00004D0E0000}"/>
    <cellStyle name="Обычный 2 2 2 2 2 3 5 2 2 2 2" xfId="3657" xr:uid="{00000000-0005-0000-0000-00004E0E0000}"/>
    <cellStyle name="Обычный 2 2 2 2 2 3 5 2 2 3" xfId="3658" xr:uid="{00000000-0005-0000-0000-00004F0E0000}"/>
    <cellStyle name="Обычный 2 2 2 2 2 3 5 2 2 3 2" xfId="3659" xr:uid="{00000000-0005-0000-0000-0000500E0000}"/>
    <cellStyle name="Обычный 2 2 2 2 2 3 5 2 2 4" xfId="3660" xr:uid="{00000000-0005-0000-0000-0000510E0000}"/>
    <cellStyle name="Обычный 2 2 2 2 2 3 5 2 3" xfId="3661" xr:uid="{00000000-0005-0000-0000-0000520E0000}"/>
    <cellStyle name="Обычный 2 2 2 2 2 3 5 2 3 2" xfId="3662" xr:uid="{00000000-0005-0000-0000-0000530E0000}"/>
    <cellStyle name="Обычный 2 2 2 2 2 3 5 2 4" xfId="3663" xr:uid="{00000000-0005-0000-0000-0000540E0000}"/>
    <cellStyle name="Обычный 2 2 2 2 2 3 5 2 4 2" xfId="3664" xr:uid="{00000000-0005-0000-0000-0000550E0000}"/>
    <cellStyle name="Обычный 2 2 2 2 2 3 5 2 5" xfId="3665" xr:uid="{00000000-0005-0000-0000-0000560E0000}"/>
    <cellStyle name="Обычный 2 2 2 2 2 3 5 2 5 2" xfId="3666" xr:uid="{00000000-0005-0000-0000-0000570E0000}"/>
    <cellStyle name="Обычный 2 2 2 2 2 3 5 2 6" xfId="3667" xr:uid="{00000000-0005-0000-0000-0000580E0000}"/>
    <cellStyle name="Обычный 2 2 2 2 2 3 5 3" xfId="3668" xr:uid="{00000000-0005-0000-0000-0000590E0000}"/>
    <cellStyle name="Обычный 2 2 2 2 2 3 5 3 2" xfId="3669" xr:uid="{00000000-0005-0000-0000-00005A0E0000}"/>
    <cellStyle name="Обычный 2 2 2 2 2 3 5 3 2 2" xfId="3670" xr:uid="{00000000-0005-0000-0000-00005B0E0000}"/>
    <cellStyle name="Обычный 2 2 2 2 2 3 5 3 3" xfId="3671" xr:uid="{00000000-0005-0000-0000-00005C0E0000}"/>
    <cellStyle name="Обычный 2 2 2 2 2 3 5 3 3 2" xfId="3672" xr:uid="{00000000-0005-0000-0000-00005D0E0000}"/>
    <cellStyle name="Обычный 2 2 2 2 2 3 5 3 4" xfId="3673" xr:uid="{00000000-0005-0000-0000-00005E0E0000}"/>
    <cellStyle name="Обычный 2 2 2 2 2 3 5 4" xfId="3674" xr:uid="{00000000-0005-0000-0000-00005F0E0000}"/>
    <cellStyle name="Обычный 2 2 2 2 2 3 5 4 2" xfId="3675" xr:uid="{00000000-0005-0000-0000-0000600E0000}"/>
    <cellStyle name="Обычный 2 2 2 2 2 3 5 4 2 2" xfId="3676" xr:uid="{00000000-0005-0000-0000-0000610E0000}"/>
    <cellStyle name="Обычный 2 2 2 2 2 3 5 4 3" xfId="3677" xr:uid="{00000000-0005-0000-0000-0000620E0000}"/>
    <cellStyle name="Обычный 2 2 2 2 2 3 5 4 3 2" xfId="3678" xr:uid="{00000000-0005-0000-0000-0000630E0000}"/>
    <cellStyle name="Обычный 2 2 2 2 2 3 5 4 4" xfId="3679" xr:uid="{00000000-0005-0000-0000-0000640E0000}"/>
    <cellStyle name="Обычный 2 2 2 2 2 3 5 5" xfId="3680" xr:uid="{00000000-0005-0000-0000-0000650E0000}"/>
    <cellStyle name="Обычный 2 2 2 2 2 3 5 5 2" xfId="3681" xr:uid="{00000000-0005-0000-0000-0000660E0000}"/>
    <cellStyle name="Обычный 2 2 2 2 2 3 5 6" xfId="3682" xr:uid="{00000000-0005-0000-0000-0000670E0000}"/>
    <cellStyle name="Обычный 2 2 2 2 2 3 5 6 2" xfId="3683" xr:uid="{00000000-0005-0000-0000-0000680E0000}"/>
    <cellStyle name="Обычный 2 2 2 2 2 3 5 7" xfId="3684" xr:uid="{00000000-0005-0000-0000-0000690E0000}"/>
    <cellStyle name="Обычный 2 2 2 2 2 3 5 7 2" xfId="3685" xr:uid="{00000000-0005-0000-0000-00006A0E0000}"/>
    <cellStyle name="Обычный 2 2 2 2 2 3 5 8" xfId="3686" xr:uid="{00000000-0005-0000-0000-00006B0E0000}"/>
    <cellStyle name="Обычный 2 2 2 2 2 3 6" xfId="3687" xr:uid="{00000000-0005-0000-0000-00006C0E0000}"/>
    <cellStyle name="Обычный 2 2 2 2 2 3 6 2" xfId="3688" xr:uid="{00000000-0005-0000-0000-00006D0E0000}"/>
    <cellStyle name="Обычный 2 2 2 2 2 3 6 2 2" xfId="3689" xr:uid="{00000000-0005-0000-0000-00006E0E0000}"/>
    <cellStyle name="Обычный 2 2 2 2 2 3 6 2 2 2" xfId="3690" xr:uid="{00000000-0005-0000-0000-00006F0E0000}"/>
    <cellStyle name="Обычный 2 2 2 2 2 3 6 2 3" xfId="3691" xr:uid="{00000000-0005-0000-0000-0000700E0000}"/>
    <cellStyle name="Обычный 2 2 2 2 2 3 6 2 3 2" xfId="3692" xr:uid="{00000000-0005-0000-0000-0000710E0000}"/>
    <cellStyle name="Обычный 2 2 2 2 2 3 6 2 4" xfId="3693" xr:uid="{00000000-0005-0000-0000-0000720E0000}"/>
    <cellStyle name="Обычный 2 2 2 2 2 3 6 3" xfId="3694" xr:uid="{00000000-0005-0000-0000-0000730E0000}"/>
    <cellStyle name="Обычный 2 2 2 2 2 3 6 3 2" xfId="3695" xr:uid="{00000000-0005-0000-0000-0000740E0000}"/>
    <cellStyle name="Обычный 2 2 2 2 2 3 6 3 2 2" xfId="3696" xr:uid="{00000000-0005-0000-0000-0000750E0000}"/>
    <cellStyle name="Обычный 2 2 2 2 2 3 6 3 3" xfId="3697" xr:uid="{00000000-0005-0000-0000-0000760E0000}"/>
    <cellStyle name="Обычный 2 2 2 2 2 3 6 3 3 2" xfId="3698" xr:uid="{00000000-0005-0000-0000-0000770E0000}"/>
    <cellStyle name="Обычный 2 2 2 2 2 3 6 3 4" xfId="3699" xr:uid="{00000000-0005-0000-0000-0000780E0000}"/>
    <cellStyle name="Обычный 2 2 2 2 2 3 6 4" xfId="3700" xr:uid="{00000000-0005-0000-0000-0000790E0000}"/>
    <cellStyle name="Обычный 2 2 2 2 2 3 6 4 2" xfId="3701" xr:uid="{00000000-0005-0000-0000-00007A0E0000}"/>
    <cellStyle name="Обычный 2 2 2 2 2 3 6 5" xfId="3702" xr:uid="{00000000-0005-0000-0000-00007B0E0000}"/>
    <cellStyle name="Обычный 2 2 2 2 2 3 6 5 2" xfId="3703" xr:uid="{00000000-0005-0000-0000-00007C0E0000}"/>
    <cellStyle name="Обычный 2 2 2 2 2 3 6 6" xfId="3704" xr:uid="{00000000-0005-0000-0000-00007D0E0000}"/>
    <cellStyle name="Обычный 2 2 2 2 2 3 6 6 2" xfId="3705" xr:uid="{00000000-0005-0000-0000-00007E0E0000}"/>
    <cellStyle name="Обычный 2 2 2 2 2 3 6 7" xfId="3706" xr:uid="{00000000-0005-0000-0000-00007F0E0000}"/>
    <cellStyle name="Обычный 2 2 2 2 2 3 7" xfId="3707" xr:uid="{00000000-0005-0000-0000-0000800E0000}"/>
    <cellStyle name="Обычный 2 2 2 2 2 3 7 2" xfId="3708" xr:uid="{00000000-0005-0000-0000-0000810E0000}"/>
    <cellStyle name="Обычный 2 2 2 2 2 3 7 2 2" xfId="3709" xr:uid="{00000000-0005-0000-0000-0000820E0000}"/>
    <cellStyle name="Обычный 2 2 2 2 2 3 7 2 2 2" xfId="3710" xr:uid="{00000000-0005-0000-0000-0000830E0000}"/>
    <cellStyle name="Обычный 2 2 2 2 2 3 7 2 3" xfId="3711" xr:uid="{00000000-0005-0000-0000-0000840E0000}"/>
    <cellStyle name="Обычный 2 2 2 2 2 3 7 2 3 2" xfId="3712" xr:uid="{00000000-0005-0000-0000-0000850E0000}"/>
    <cellStyle name="Обычный 2 2 2 2 2 3 7 2 4" xfId="3713" xr:uid="{00000000-0005-0000-0000-0000860E0000}"/>
    <cellStyle name="Обычный 2 2 2 2 2 3 7 3" xfId="3714" xr:uid="{00000000-0005-0000-0000-0000870E0000}"/>
    <cellStyle name="Обычный 2 2 2 2 2 3 7 3 2" xfId="3715" xr:uid="{00000000-0005-0000-0000-0000880E0000}"/>
    <cellStyle name="Обычный 2 2 2 2 2 3 7 3 2 2" xfId="3716" xr:uid="{00000000-0005-0000-0000-0000890E0000}"/>
    <cellStyle name="Обычный 2 2 2 2 2 3 7 3 3" xfId="3717" xr:uid="{00000000-0005-0000-0000-00008A0E0000}"/>
    <cellStyle name="Обычный 2 2 2 2 2 3 7 3 3 2" xfId="3718" xr:uid="{00000000-0005-0000-0000-00008B0E0000}"/>
    <cellStyle name="Обычный 2 2 2 2 2 3 7 3 4" xfId="3719" xr:uid="{00000000-0005-0000-0000-00008C0E0000}"/>
    <cellStyle name="Обычный 2 2 2 2 2 3 7 4" xfId="3720" xr:uid="{00000000-0005-0000-0000-00008D0E0000}"/>
    <cellStyle name="Обычный 2 2 2 2 2 3 7 4 2" xfId="3721" xr:uid="{00000000-0005-0000-0000-00008E0E0000}"/>
    <cellStyle name="Обычный 2 2 2 2 2 3 7 5" xfId="3722" xr:uid="{00000000-0005-0000-0000-00008F0E0000}"/>
    <cellStyle name="Обычный 2 2 2 2 2 3 7 5 2" xfId="3723" xr:uid="{00000000-0005-0000-0000-0000900E0000}"/>
    <cellStyle name="Обычный 2 2 2 2 2 3 7 6" xfId="3724" xr:uid="{00000000-0005-0000-0000-0000910E0000}"/>
    <cellStyle name="Обычный 2 2 2 2 2 3 7 6 2" xfId="3725" xr:uid="{00000000-0005-0000-0000-0000920E0000}"/>
    <cellStyle name="Обычный 2 2 2 2 2 3 7 7" xfId="3726" xr:uid="{00000000-0005-0000-0000-0000930E0000}"/>
    <cellStyle name="Обычный 2 2 2 2 2 3 8" xfId="3727" xr:uid="{00000000-0005-0000-0000-0000940E0000}"/>
    <cellStyle name="Обычный 2 2 2 2 2 3 8 2" xfId="3728" xr:uid="{00000000-0005-0000-0000-0000950E0000}"/>
    <cellStyle name="Обычный 2 2 2 2 2 3 8 2 2" xfId="3729" xr:uid="{00000000-0005-0000-0000-0000960E0000}"/>
    <cellStyle name="Обычный 2 2 2 2 2 3 8 3" xfId="3730" xr:uid="{00000000-0005-0000-0000-0000970E0000}"/>
    <cellStyle name="Обычный 2 2 2 2 2 3 8 3 2" xfId="3731" xr:uid="{00000000-0005-0000-0000-0000980E0000}"/>
    <cellStyle name="Обычный 2 2 2 2 2 3 8 4" xfId="3732" xr:uid="{00000000-0005-0000-0000-0000990E0000}"/>
    <cellStyle name="Обычный 2 2 2 2 2 3 9" xfId="3733" xr:uid="{00000000-0005-0000-0000-00009A0E0000}"/>
    <cellStyle name="Обычный 2 2 2 2 2 3 9 2" xfId="3734" xr:uid="{00000000-0005-0000-0000-00009B0E0000}"/>
    <cellStyle name="Обычный 2 2 2 2 2 3 9 2 2" xfId="3735" xr:uid="{00000000-0005-0000-0000-00009C0E0000}"/>
    <cellStyle name="Обычный 2 2 2 2 2 3 9 3" xfId="3736" xr:uid="{00000000-0005-0000-0000-00009D0E0000}"/>
    <cellStyle name="Обычный 2 2 2 2 2 3 9 3 2" xfId="3737" xr:uid="{00000000-0005-0000-0000-00009E0E0000}"/>
    <cellStyle name="Обычный 2 2 2 2 2 3 9 4" xfId="3738" xr:uid="{00000000-0005-0000-0000-00009F0E0000}"/>
    <cellStyle name="Обычный 2 2 2 2 2 4" xfId="3739" xr:uid="{00000000-0005-0000-0000-0000A00E0000}"/>
    <cellStyle name="Обычный 2 2 2 2 2 4 10" xfId="3740" xr:uid="{00000000-0005-0000-0000-0000A10E0000}"/>
    <cellStyle name="Обычный 2 2 2 2 2 4 10 2" xfId="3741" xr:uid="{00000000-0005-0000-0000-0000A20E0000}"/>
    <cellStyle name="Обычный 2 2 2 2 2 4 11" xfId="3742" xr:uid="{00000000-0005-0000-0000-0000A30E0000}"/>
    <cellStyle name="Обычный 2 2 2 2 2 4 11 2" xfId="3743" xr:uid="{00000000-0005-0000-0000-0000A40E0000}"/>
    <cellStyle name="Обычный 2 2 2 2 2 4 12" xfId="3744" xr:uid="{00000000-0005-0000-0000-0000A50E0000}"/>
    <cellStyle name="Обычный 2 2 2 2 2 4 12 2" xfId="3745" xr:uid="{00000000-0005-0000-0000-0000A60E0000}"/>
    <cellStyle name="Обычный 2 2 2 2 2 4 13" xfId="3746" xr:uid="{00000000-0005-0000-0000-0000A70E0000}"/>
    <cellStyle name="Обычный 2 2 2 2 2 4 2" xfId="3747" xr:uid="{00000000-0005-0000-0000-0000A80E0000}"/>
    <cellStyle name="Обычный 2 2 2 2 2 4 2 10" xfId="3748" xr:uid="{00000000-0005-0000-0000-0000A90E0000}"/>
    <cellStyle name="Обычный 2 2 2 2 2 4 2 10 2" xfId="3749" xr:uid="{00000000-0005-0000-0000-0000AA0E0000}"/>
    <cellStyle name="Обычный 2 2 2 2 2 4 2 11" xfId="3750" xr:uid="{00000000-0005-0000-0000-0000AB0E0000}"/>
    <cellStyle name="Обычный 2 2 2 2 2 4 2 11 2" xfId="3751" xr:uid="{00000000-0005-0000-0000-0000AC0E0000}"/>
    <cellStyle name="Обычный 2 2 2 2 2 4 2 12" xfId="3752" xr:uid="{00000000-0005-0000-0000-0000AD0E0000}"/>
    <cellStyle name="Обычный 2 2 2 2 2 4 2 2" xfId="3753" xr:uid="{00000000-0005-0000-0000-0000AE0E0000}"/>
    <cellStyle name="Обычный 2 2 2 2 2 4 2 2 10" xfId="3754" xr:uid="{00000000-0005-0000-0000-0000AF0E0000}"/>
    <cellStyle name="Обычный 2 2 2 2 2 4 2 2 2" xfId="3755" xr:uid="{00000000-0005-0000-0000-0000B00E0000}"/>
    <cellStyle name="Обычный 2 2 2 2 2 4 2 2 2 2" xfId="3756" xr:uid="{00000000-0005-0000-0000-0000B10E0000}"/>
    <cellStyle name="Обычный 2 2 2 2 2 4 2 2 2 2 2" xfId="3757" xr:uid="{00000000-0005-0000-0000-0000B20E0000}"/>
    <cellStyle name="Обычный 2 2 2 2 2 4 2 2 2 2 2 2" xfId="3758" xr:uid="{00000000-0005-0000-0000-0000B30E0000}"/>
    <cellStyle name="Обычный 2 2 2 2 2 4 2 2 2 2 2 2 2" xfId="3759" xr:uid="{00000000-0005-0000-0000-0000B40E0000}"/>
    <cellStyle name="Обычный 2 2 2 2 2 4 2 2 2 2 2 3" xfId="3760" xr:uid="{00000000-0005-0000-0000-0000B50E0000}"/>
    <cellStyle name="Обычный 2 2 2 2 2 4 2 2 2 2 2 3 2" xfId="3761" xr:uid="{00000000-0005-0000-0000-0000B60E0000}"/>
    <cellStyle name="Обычный 2 2 2 2 2 4 2 2 2 2 2 4" xfId="3762" xr:uid="{00000000-0005-0000-0000-0000B70E0000}"/>
    <cellStyle name="Обычный 2 2 2 2 2 4 2 2 2 2 3" xfId="3763" xr:uid="{00000000-0005-0000-0000-0000B80E0000}"/>
    <cellStyle name="Обычный 2 2 2 2 2 4 2 2 2 2 3 2" xfId="3764" xr:uid="{00000000-0005-0000-0000-0000B90E0000}"/>
    <cellStyle name="Обычный 2 2 2 2 2 4 2 2 2 2 4" xfId="3765" xr:uid="{00000000-0005-0000-0000-0000BA0E0000}"/>
    <cellStyle name="Обычный 2 2 2 2 2 4 2 2 2 2 4 2" xfId="3766" xr:uid="{00000000-0005-0000-0000-0000BB0E0000}"/>
    <cellStyle name="Обычный 2 2 2 2 2 4 2 2 2 2 5" xfId="3767" xr:uid="{00000000-0005-0000-0000-0000BC0E0000}"/>
    <cellStyle name="Обычный 2 2 2 2 2 4 2 2 2 2 5 2" xfId="3768" xr:uid="{00000000-0005-0000-0000-0000BD0E0000}"/>
    <cellStyle name="Обычный 2 2 2 2 2 4 2 2 2 2 6" xfId="3769" xr:uid="{00000000-0005-0000-0000-0000BE0E0000}"/>
    <cellStyle name="Обычный 2 2 2 2 2 4 2 2 2 3" xfId="3770" xr:uid="{00000000-0005-0000-0000-0000BF0E0000}"/>
    <cellStyle name="Обычный 2 2 2 2 2 4 2 2 2 3 2" xfId="3771" xr:uid="{00000000-0005-0000-0000-0000C00E0000}"/>
    <cellStyle name="Обычный 2 2 2 2 2 4 2 2 2 3 2 2" xfId="3772" xr:uid="{00000000-0005-0000-0000-0000C10E0000}"/>
    <cellStyle name="Обычный 2 2 2 2 2 4 2 2 2 3 3" xfId="3773" xr:uid="{00000000-0005-0000-0000-0000C20E0000}"/>
    <cellStyle name="Обычный 2 2 2 2 2 4 2 2 2 3 3 2" xfId="3774" xr:uid="{00000000-0005-0000-0000-0000C30E0000}"/>
    <cellStyle name="Обычный 2 2 2 2 2 4 2 2 2 3 4" xfId="3775" xr:uid="{00000000-0005-0000-0000-0000C40E0000}"/>
    <cellStyle name="Обычный 2 2 2 2 2 4 2 2 2 4" xfId="3776" xr:uid="{00000000-0005-0000-0000-0000C50E0000}"/>
    <cellStyle name="Обычный 2 2 2 2 2 4 2 2 2 4 2" xfId="3777" xr:uid="{00000000-0005-0000-0000-0000C60E0000}"/>
    <cellStyle name="Обычный 2 2 2 2 2 4 2 2 2 4 2 2" xfId="3778" xr:uid="{00000000-0005-0000-0000-0000C70E0000}"/>
    <cellStyle name="Обычный 2 2 2 2 2 4 2 2 2 4 3" xfId="3779" xr:uid="{00000000-0005-0000-0000-0000C80E0000}"/>
    <cellStyle name="Обычный 2 2 2 2 2 4 2 2 2 4 3 2" xfId="3780" xr:uid="{00000000-0005-0000-0000-0000C90E0000}"/>
    <cellStyle name="Обычный 2 2 2 2 2 4 2 2 2 4 4" xfId="3781" xr:uid="{00000000-0005-0000-0000-0000CA0E0000}"/>
    <cellStyle name="Обычный 2 2 2 2 2 4 2 2 2 5" xfId="3782" xr:uid="{00000000-0005-0000-0000-0000CB0E0000}"/>
    <cellStyle name="Обычный 2 2 2 2 2 4 2 2 2 5 2" xfId="3783" xr:uid="{00000000-0005-0000-0000-0000CC0E0000}"/>
    <cellStyle name="Обычный 2 2 2 2 2 4 2 2 2 6" xfId="3784" xr:uid="{00000000-0005-0000-0000-0000CD0E0000}"/>
    <cellStyle name="Обычный 2 2 2 2 2 4 2 2 2 6 2" xfId="3785" xr:uid="{00000000-0005-0000-0000-0000CE0E0000}"/>
    <cellStyle name="Обычный 2 2 2 2 2 4 2 2 2 7" xfId="3786" xr:uid="{00000000-0005-0000-0000-0000CF0E0000}"/>
    <cellStyle name="Обычный 2 2 2 2 2 4 2 2 2 7 2" xfId="3787" xr:uid="{00000000-0005-0000-0000-0000D00E0000}"/>
    <cellStyle name="Обычный 2 2 2 2 2 4 2 2 2 8" xfId="3788" xr:uid="{00000000-0005-0000-0000-0000D10E0000}"/>
    <cellStyle name="Обычный 2 2 2 2 2 4 2 2 3" xfId="3789" xr:uid="{00000000-0005-0000-0000-0000D20E0000}"/>
    <cellStyle name="Обычный 2 2 2 2 2 4 2 2 3 2" xfId="3790" xr:uid="{00000000-0005-0000-0000-0000D30E0000}"/>
    <cellStyle name="Обычный 2 2 2 2 2 4 2 2 3 2 2" xfId="3791" xr:uid="{00000000-0005-0000-0000-0000D40E0000}"/>
    <cellStyle name="Обычный 2 2 2 2 2 4 2 2 3 2 2 2" xfId="3792" xr:uid="{00000000-0005-0000-0000-0000D50E0000}"/>
    <cellStyle name="Обычный 2 2 2 2 2 4 2 2 3 2 2 2 2" xfId="3793" xr:uid="{00000000-0005-0000-0000-0000D60E0000}"/>
    <cellStyle name="Обычный 2 2 2 2 2 4 2 2 3 2 2 3" xfId="3794" xr:uid="{00000000-0005-0000-0000-0000D70E0000}"/>
    <cellStyle name="Обычный 2 2 2 2 2 4 2 2 3 2 2 3 2" xfId="3795" xr:uid="{00000000-0005-0000-0000-0000D80E0000}"/>
    <cellStyle name="Обычный 2 2 2 2 2 4 2 2 3 2 2 4" xfId="3796" xr:uid="{00000000-0005-0000-0000-0000D90E0000}"/>
    <cellStyle name="Обычный 2 2 2 2 2 4 2 2 3 2 3" xfId="3797" xr:uid="{00000000-0005-0000-0000-0000DA0E0000}"/>
    <cellStyle name="Обычный 2 2 2 2 2 4 2 2 3 2 3 2" xfId="3798" xr:uid="{00000000-0005-0000-0000-0000DB0E0000}"/>
    <cellStyle name="Обычный 2 2 2 2 2 4 2 2 3 2 4" xfId="3799" xr:uid="{00000000-0005-0000-0000-0000DC0E0000}"/>
    <cellStyle name="Обычный 2 2 2 2 2 4 2 2 3 2 4 2" xfId="3800" xr:uid="{00000000-0005-0000-0000-0000DD0E0000}"/>
    <cellStyle name="Обычный 2 2 2 2 2 4 2 2 3 2 5" xfId="3801" xr:uid="{00000000-0005-0000-0000-0000DE0E0000}"/>
    <cellStyle name="Обычный 2 2 2 2 2 4 2 2 3 2 5 2" xfId="3802" xr:uid="{00000000-0005-0000-0000-0000DF0E0000}"/>
    <cellStyle name="Обычный 2 2 2 2 2 4 2 2 3 2 6" xfId="3803" xr:uid="{00000000-0005-0000-0000-0000E00E0000}"/>
    <cellStyle name="Обычный 2 2 2 2 2 4 2 2 3 3" xfId="3804" xr:uid="{00000000-0005-0000-0000-0000E10E0000}"/>
    <cellStyle name="Обычный 2 2 2 2 2 4 2 2 3 3 2" xfId="3805" xr:uid="{00000000-0005-0000-0000-0000E20E0000}"/>
    <cellStyle name="Обычный 2 2 2 2 2 4 2 2 3 3 2 2" xfId="3806" xr:uid="{00000000-0005-0000-0000-0000E30E0000}"/>
    <cellStyle name="Обычный 2 2 2 2 2 4 2 2 3 3 3" xfId="3807" xr:uid="{00000000-0005-0000-0000-0000E40E0000}"/>
    <cellStyle name="Обычный 2 2 2 2 2 4 2 2 3 3 3 2" xfId="3808" xr:uid="{00000000-0005-0000-0000-0000E50E0000}"/>
    <cellStyle name="Обычный 2 2 2 2 2 4 2 2 3 3 4" xfId="3809" xr:uid="{00000000-0005-0000-0000-0000E60E0000}"/>
    <cellStyle name="Обычный 2 2 2 2 2 4 2 2 3 4" xfId="3810" xr:uid="{00000000-0005-0000-0000-0000E70E0000}"/>
    <cellStyle name="Обычный 2 2 2 2 2 4 2 2 3 4 2" xfId="3811" xr:uid="{00000000-0005-0000-0000-0000E80E0000}"/>
    <cellStyle name="Обычный 2 2 2 2 2 4 2 2 3 4 2 2" xfId="3812" xr:uid="{00000000-0005-0000-0000-0000E90E0000}"/>
    <cellStyle name="Обычный 2 2 2 2 2 4 2 2 3 4 3" xfId="3813" xr:uid="{00000000-0005-0000-0000-0000EA0E0000}"/>
    <cellStyle name="Обычный 2 2 2 2 2 4 2 2 3 4 3 2" xfId="3814" xr:uid="{00000000-0005-0000-0000-0000EB0E0000}"/>
    <cellStyle name="Обычный 2 2 2 2 2 4 2 2 3 4 4" xfId="3815" xr:uid="{00000000-0005-0000-0000-0000EC0E0000}"/>
    <cellStyle name="Обычный 2 2 2 2 2 4 2 2 3 5" xfId="3816" xr:uid="{00000000-0005-0000-0000-0000ED0E0000}"/>
    <cellStyle name="Обычный 2 2 2 2 2 4 2 2 3 5 2" xfId="3817" xr:uid="{00000000-0005-0000-0000-0000EE0E0000}"/>
    <cellStyle name="Обычный 2 2 2 2 2 4 2 2 3 6" xfId="3818" xr:uid="{00000000-0005-0000-0000-0000EF0E0000}"/>
    <cellStyle name="Обычный 2 2 2 2 2 4 2 2 3 6 2" xfId="3819" xr:uid="{00000000-0005-0000-0000-0000F00E0000}"/>
    <cellStyle name="Обычный 2 2 2 2 2 4 2 2 3 7" xfId="3820" xr:uid="{00000000-0005-0000-0000-0000F10E0000}"/>
    <cellStyle name="Обычный 2 2 2 2 2 4 2 2 3 7 2" xfId="3821" xr:uid="{00000000-0005-0000-0000-0000F20E0000}"/>
    <cellStyle name="Обычный 2 2 2 2 2 4 2 2 3 8" xfId="3822" xr:uid="{00000000-0005-0000-0000-0000F30E0000}"/>
    <cellStyle name="Обычный 2 2 2 2 2 4 2 2 4" xfId="3823" xr:uid="{00000000-0005-0000-0000-0000F40E0000}"/>
    <cellStyle name="Обычный 2 2 2 2 2 4 2 2 4 2" xfId="3824" xr:uid="{00000000-0005-0000-0000-0000F50E0000}"/>
    <cellStyle name="Обычный 2 2 2 2 2 4 2 2 4 2 2" xfId="3825" xr:uid="{00000000-0005-0000-0000-0000F60E0000}"/>
    <cellStyle name="Обычный 2 2 2 2 2 4 2 2 4 2 2 2" xfId="3826" xr:uid="{00000000-0005-0000-0000-0000F70E0000}"/>
    <cellStyle name="Обычный 2 2 2 2 2 4 2 2 4 2 3" xfId="3827" xr:uid="{00000000-0005-0000-0000-0000F80E0000}"/>
    <cellStyle name="Обычный 2 2 2 2 2 4 2 2 4 2 3 2" xfId="3828" xr:uid="{00000000-0005-0000-0000-0000F90E0000}"/>
    <cellStyle name="Обычный 2 2 2 2 2 4 2 2 4 2 4" xfId="3829" xr:uid="{00000000-0005-0000-0000-0000FA0E0000}"/>
    <cellStyle name="Обычный 2 2 2 2 2 4 2 2 4 3" xfId="3830" xr:uid="{00000000-0005-0000-0000-0000FB0E0000}"/>
    <cellStyle name="Обычный 2 2 2 2 2 4 2 2 4 3 2" xfId="3831" xr:uid="{00000000-0005-0000-0000-0000FC0E0000}"/>
    <cellStyle name="Обычный 2 2 2 2 2 4 2 2 4 3 2 2" xfId="3832" xr:uid="{00000000-0005-0000-0000-0000FD0E0000}"/>
    <cellStyle name="Обычный 2 2 2 2 2 4 2 2 4 3 3" xfId="3833" xr:uid="{00000000-0005-0000-0000-0000FE0E0000}"/>
    <cellStyle name="Обычный 2 2 2 2 2 4 2 2 4 3 3 2" xfId="3834" xr:uid="{00000000-0005-0000-0000-0000FF0E0000}"/>
    <cellStyle name="Обычный 2 2 2 2 2 4 2 2 4 3 4" xfId="3835" xr:uid="{00000000-0005-0000-0000-0000000F0000}"/>
    <cellStyle name="Обычный 2 2 2 2 2 4 2 2 4 4" xfId="3836" xr:uid="{00000000-0005-0000-0000-0000010F0000}"/>
    <cellStyle name="Обычный 2 2 2 2 2 4 2 2 4 4 2" xfId="3837" xr:uid="{00000000-0005-0000-0000-0000020F0000}"/>
    <cellStyle name="Обычный 2 2 2 2 2 4 2 2 4 5" xfId="3838" xr:uid="{00000000-0005-0000-0000-0000030F0000}"/>
    <cellStyle name="Обычный 2 2 2 2 2 4 2 2 4 5 2" xfId="3839" xr:uid="{00000000-0005-0000-0000-0000040F0000}"/>
    <cellStyle name="Обычный 2 2 2 2 2 4 2 2 4 6" xfId="3840" xr:uid="{00000000-0005-0000-0000-0000050F0000}"/>
    <cellStyle name="Обычный 2 2 2 2 2 4 2 2 4 6 2" xfId="3841" xr:uid="{00000000-0005-0000-0000-0000060F0000}"/>
    <cellStyle name="Обычный 2 2 2 2 2 4 2 2 4 7" xfId="3842" xr:uid="{00000000-0005-0000-0000-0000070F0000}"/>
    <cellStyle name="Обычный 2 2 2 2 2 4 2 2 5" xfId="3843" xr:uid="{00000000-0005-0000-0000-0000080F0000}"/>
    <cellStyle name="Обычный 2 2 2 2 2 4 2 2 5 2" xfId="3844" xr:uid="{00000000-0005-0000-0000-0000090F0000}"/>
    <cellStyle name="Обычный 2 2 2 2 2 4 2 2 5 2 2" xfId="3845" xr:uid="{00000000-0005-0000-0000-00000A0F0000}"/>
    <cellStyle name="Обычный 2 2 2 2 2 4 2 2 5 3" xfId="3846" xr:uid="{00000000-0005-0000-0000-00000B0F0000}"/>
    <cellStyle name="Обычный 2 2 2 2 2 4 2 2 5 3 2" xfId="3847" xr:uid="{00000000-0005-0000-0000-00000C0F0000}"/>
    <cellStyle name="Обычный 2 2 2 2 2 4 2 2 5 4" xfId="3848" xr:uid="{00000000-0005-0000-0000-00000D0F0000}"/>
    <cellStyle name="Обычный 2 2 2 2 2 4 2 2 6" xfId="3849" xr:uid="{00000000-0005-0000-0000-00000E0F0000}"/>
    <cellStyle name="Обычный 2 2 2 2 2 4 2 2 6 2" xfId="3850" xr:uid="{00000000-0005-0000-0000-00000F0F0000}"/>
    <cellStyle name="Обычный 2 2 2 2 2 4 2 2 6 2 2" xfId="3851" xr:uid="{00000000-0005-0000-0000-0000100F0000}"/>
    <cellStyle name="Обычный 2 2 2 2 2 4 2 2 6 3" xfId="3852" xr:uid="{00000000-0005-0000-0000-0000110F0000}"/>
    <cellStyle name="Обычный 2 2 2 2 2 4 2 2 6 3 2" xfId="3853" xr:uid="{00000000-0005-0000-0000-0000120F0000}"/>
    <cellStyle name="Обычный 2 2 2 2 2 4 2 2 6 4" xfId="3854" xr:uid="{00000000-0005-0000-0000-0000130F0000}"/>
    <cellStyle name="Обычный 2 2 2 2 2 4 2 2 7" xfId="3855" xr:uid="{00000000-0005-0000-0000-0000140F0000}"/>
    <cellStyle name="Обычный 2 2 2 2 2 4 2 2 7 2" xfId="3856" xr:uid="{00000000-0005-0000-0000-0000150F0000}"/>
    <cellStyle name="Обычный 2 2 2 2 2 4 2 2 8" xfId="3857" xr:uid="{00000000-0005-0000-0000-0000160F0000}"/>
    <cellStyle name="Обычный 2 2 2 2 2 4 2 2 8 2" xfId="3858" xr:uid="{00000000-0005-0000-0000-0000170F0000}"/>
    <cellStyle name="Обычный 2 2 2 2 2 4 2 2 9" xfId="3859" xr:uid="{00000000-0005-0000-0000-0000180F0000}"/>
    <cellStyle name="Обычный 2 2 2 2 2 4 2 2 9 2" xfId="3860" xr:uid="{00000000-0005-0000-0000-0000190F0000}"/>
    <cellStyle name="Обычный 2 2 2 2 2 4 2 3" xfId="3861" xr:uid="{00000000-0005-0000-0000-00001A0F0000}"/>
    <cellStyle name="Обычный 2 2 2 2 2 4 2 3 2" xfId="3862" xr:uid="{00000000-0005-0000-0000-00001B0F0000}"/>
    <cellStyle name="Обычный 2 2 2 2 2 4 2 3 2 2" xfId="3863" xr:uid="{00000000-0005-0000-0000-00001C0F0000}"/>
    <cellStyle name="Обычный 2 2 2 2 2 4 2 3 2 2 2" xfId="3864" xr:uid="{00000000-0005-0000-0000-00001D0F0000}"/>
    <cellStyle name="Обычный 2 2 2 2 2 4 2 3 2 2 2 2" xfId="3865" xr:uid="{00000000-0005-0000-0000-00001E0F0000}"/>
    <cellStyle name="Обычный 2 2 2 2 2 4 2 3 2 2 3" xfId="3866" xr:uid="{00000000-0005-0000-0000-00001F0F0000}"/>
    <cellStyle name="Обычный 2 2 2 2 2 4 2 3 2 2 3 2" xfId="3867" xr:uid="{00000000-0005-0000-0000-0000200F0000}"/>
    <cellStyle name="Обычный 2 2 2 2 2 4 2 3 2 2 4" xfId="3868" xr:uid="{00000000-0005-0000-0000-0000210F0000}"/>
    <cellStyle name="Обычный 2 2 2 2 2 4 2 3 2 3" xfId="3869" xr:uid="{00000000-0005-0000-0000-0000220F0000}"/>
    <cellStyle name="Обычный 2 2 2 2 2 4 2 3 2 3 2" xfId="3870" xr:uid="{00000000-0005-0000-0000-0000230F0000}"/>
    <cellStyle name="Обычный 2 2 2 2 2 4 2 3 2 4" xfId="3871" xr:uid="{00000000-0005-0000-0000-0000240F0000}"/>
    <cellStyle name="Обычный 2 2 2 2 2 4 2 3 2 4 2" xfId="3872" xr:uid="{00000000-0005-0000-0000-0000250F0000}"/>
    <cellStyle name="Обычный 2 2 2 2 2 4 2 3 2 5" xfId="3873" xr:uid="{00000000-0005-0000-0000-0000260F0000}"/>
    <cellStyle name="Обычный 2 2 2 2 2 4 2 3 2 5 2" xfId="3874" xr:uid="{00000000-0005-0000-0000-0000270F0000}"/>
    <cellStyle name="Обычный 2 2 2 2 2 4 2 3 2 6" xfId="3875" xr:uid="{00000000-0005-0000-0000-0000280F0000}"/>
    <cellStyle name="Обычный 2 2 2 2 2 4 2 3 3" xfId="3876" xr:uid="{00000000-0005-0000-0000-0000290F0000}"/>
    <cellStyle name="Обычный 2 2 2 2 2 4 2 3 3 2" xfId="3877" xr:uid="{00000000-0005-0000-0000-00002A0F0000}"/>
    <cellStyle name="Обычный 2 2 2 2 2 4 2 3 3 2 2" xfId="3878" xr:uid="{00000000-0005-0000-0000-00002B0F0000}"/>
    <cellStyle name="Обычный 2 2 2 2 2 4 2 3 3 3" xfId="3879" xr:uid="{00000000-0005-0000-0000-00002C0F0000}"/>
    <cellStyle name="Обычный 2 2 2 2 2 4 2 3 3 3 2" xfId="3880" xr:uid="{00000000-0005-0000-0000-00002D0F0000}"/>
    <cellStyle name="Обычный 2 2 2 2 2 4 2 3 3 4" xfId="3881" xr:uid="{00000000-0005-0000-0000-00002E0F0000}"/>
    <cellStyle name="Обычный 2 2 2 2 2 4 2 3 4" xfId="3882" xr:uid="{00000000-0005-0000-0000-00002F0F0000}"/>
    <cellStyle name="Обычный 2 2 2 2 2 4 2 3 4 2" xfId="3883" xr:uid="{00000000-0005-0000-0000-0000300F0000}"/>
    <cellStyle name="Обычный 2 2 2 2 2 4 2 3 4 2 2" xfId="3884" xr:uid="{00000000-0005-0000-0000-0000310F0000}"/>
    <cellStyle name="Обычный 2 2 2 2 2 4 2 3 4 3" xfId="3885" xr:uid="{00000000-0005-0000-0000-0000320F0000}"/>
    <cellStyle name="Обычный 2 2 2 2 2 4 2 3 4 3 2" xfId="3886" xr:uid="{00000000-0005-0000-0000-0000330F0000}"/>
    <cellStyle name="Обычный 2 2 2 2 2 4 2 3 4 4" xfId="3887" xr:uid="{00000000-0005-0000-0000-0000340F0000}"/>
    <cellStyle name="Обычный 2 2 2 2 2 4 2 3 5" xfId="3888" xr:uid="{00000000-0005-0000-0000-0000350F0000}"/>
    <cellStyle name="Обычный 2 2 2 2 2 4 2 3 5 2" xfId="3889" xr:uid="{00000000-0005-0000-0000-0000360F0000}"/>
    <cellStyle name="Обычный 2 2 2 2 2 4 2 3 6" xfId="3890" xr:uid="{00000000-0005-0000-0000-0000370F0000}"/>
    <cellStyle name="Обычный 2 2 2 2 2 4 2 3 6 2" xfId="3891" xr:uid="{00000000-0005-0000-0000-0000380F0000}"/>
    <cellStyle name="Обычный 2 2 2 2 2 4 2 3 7" xfId="3892" xr:uid="{00000000-0005-0000-0000-0000390F0000}"/>
    <cellStyle name="Обычный 2 2 2 2 2 4 2 3 7 2" xfId="3893" xr:uid="{00000000-0005-0000-0000-00003A0F0000}"/>
    <cellStyle name="Обычный 2 2 2 2 2 4 2 3 8" xfId="3894" xr:uid="{00000000-0005-0000-0000-00003B0F0000}"/>
    <cellStyle name="Обычный 2 2 2 2 2 4 2 4" xfId="3895" xr:uid="{00000000-0005-0000-0000-00003C0F0000}"/>
    <cellStyle name="Обычный 2 2 2 2 2 4 2 4 2" xfId="3896" xr:uid="{00000000-0005-0000-0000-00003D0F0000}"/>
    <cellStyle name="Обычный 2 2 2 2 2 4 2 4 2 2" xfId="3897" xr:uid="{00000000-0005-0000-0000-00003E0F0000}"/>
    <cellStyle name="Обычный 2 2 2 2 2 4 2 4 2 2 2" xfId="3898" xr:uid="{00000000-0005-0000-0000-00003F0F0000}"/>
    <cellStyle name="Обычный 2 2 2 2 2 4 2 4 2 2 2 2" xfId="3899" xr:uid="{00000000-0005-0000-0000-0000400F0000}"/>
    <cellStyle name="Обычный 2 2 2 2 2 4 2 4 2 2 3" xfId="3900" xr:uid="{00000000-0005-0000-0000-0000410F0000}"/>
    <cellStyle name="Обычный 2 2 2 2 2 4 2 4 2 2 3 2" xfId="3901" xr:uid="{00000000-0005-0000-0000-0000420F0000}"/>
    <cellStyle name="Обычный 2 2 2 2 2 4 2 4 2 2 4" xfId="3902" xr:uid="{00000000-0005-0000-0000-0000430F0000}"/>
    <cellStyle name="Обычный 2 2 2 2 2 4 2 4 2 3" xfId="3903" xr:uid="{00000000-0005-0000-0000-0000440F0000}"/>
    <cellStyle name="Обычный 2 2 2 2 2 4 2 4 2 3 2" xfId="3904" xr:uid="{00000000-0005-0000-0000-0000450F0000}"/>
    <cellStyle name="Обычный 2 2 2 2 2 4 2 4 2 4" xfId="3905" xr:uid="{00000000-0005-0000-0000-0000460F0000}"/>
    <cellStyle name="Обычный 2 2 2 2 2 4 2 4 2 4 2" xfId="3906" xr:uid="{00000000-0005-0000-0000-0000470F0000}"/>
    <cellStyle name="Обычный 2 2 2 2 2 4 2 4 2 5" xfId="3907" xr:uid="{00000000-0005-0000-0000-0000480F0000}"/>
    <cellStyle name="Обычный 2 2 2 2 2 4 2 4 2 5 2" xfId="3908" xr:uid="{00000000-0005-0000-0000-0000490F0000}"/>
    <cellStyle name="Обычный 2 2 2 2 2 4 2 4 2 6" xfId="3909" xr:uid="{00000000-0005-0000-0000-00004A0F0000}"/>
    <cellStyle name="Обычный 2 2 2 2 2 4 2 4 3" xfId="3910" xr:uid="{00000000-0005-0000-0000-00004B0F0000}"/>
    <cellStyle name="Обычный 2 2 2 2 2 4 2 4 3 2" xfId="3911" xr:uid="{00000000-0005-0000-0000-00004C0F0000}"/>
    <cellStyle name="Обычный 2 2 2 2 2 4 2 4 3 2 2" xfId="3912" xr:uid="{00000000-0005-0000-0000-00004D0F0000}"/>
    <cellStyle name="Обычный 2 2 2 2 2 4 2 4 3 3" xfId="3913" xr:uid="{00000000-0005-0000-0000-00004E0F0000}"/>
    <cellStyle name="Обычный 2 2 2 2 2 4 2 4 3 3 2" xfId="3914" xr:uid="{00000000-0005-0000-0000-00004F0F0000}"/>
    <cellStyle name="Обычный 2 2 2 2 2 4 2 4 3 4" xfId="3915" xr:uid="{00000000-0005-0000-0000-0000500F0000}"/>
    <cellStyle name="Обычный 2 2 2 2 2 4 2 4 4" xfId="3916" xr:uid="{00000000-0005-0000-0000-0000510F0000}"/>
    <cellStyle name="Обычный 2 2 2 2 2 4 2 4 4 2" xfId="3917" xr:uid="{00000000-0005-0000-0000-0000520F0000}"/>
    <cellStyle name="Обычный 2 2 2 2 2 4 2 4 4 2 2" xfId="3918" xr:uid="{00000000-0005-0000-0000-0000530F0000}"/>
    <cellStyle name="Обычный 2 2 2 2 2 4 2 4 4 3" xfId="3919" xr:uid="{00000000-0005-0000-0000-0000540F0000}"/>
    <cellStyle name="Обычный 2 2 2 2 2 4 2 4 4 3 2" xfId="3920" xr:uid="{00000000-0005-0000-0000-0000550F0000}"/>
    <cellStyle name="Обычный 2 2 2 2 2 4 2 4 4 4" xfId="3921" xr:uid="{00000000-0005-0000-0000-0000560F0000}"/>
    <cellStyle name="Обычный 2 2 2 2 2 4 2 4 5" xfId="3922" xr:uid="{00000000-0005-0000-0000-0000570F0000}"/>
    <cellStyle name="Обычный 2 2 2 2 2 4 2 4 5 2" xfId="3923" xr:uid="{00000000-0005-0000-0000-0000580F0000}"/>
    <cellStyle name="Обычный 2 2 2 2 2 4 2 4 6" xfId="3924" xr:uid="{00000000-0005-0000-0000-0000590F0000}"/>
    <cellStyle name="Обычный 2 2 2 2 2 4 2 4 6 2" xfId="3925" xr:uid="{00000000-0005-0000-0000-00005A0F0000}"/>
    <cellStyle name="Обычный 2 2 2 2 2 4 2 4 7" xfId="3926" xr:uid="{00000000-0005-0000-0000-00005B0F0000}"/>
    <cellStyle name="Обычный 2 2 2 2 2 4 2 4 7 2" xfId="3927" xr:uid="{00000000-0005-0000-0000-00005C0F0000}"/>
    <cellStyle name="Обычный 2 2 2 2 2 4 2 4 8" xfId="3928" xr:uid="{00000000-0005-0000-0000-00005D0F0000}"/>
    <cellStyle name="Обычный 2 2 2 2 2 4 2 5" xfId="3929" xr:uid="{00000000-0005-0000-0000-00005E0F0000}"/>
    <cellStyle name="Обычный 2 2 2 2 2 4 2 5 2" xfId="3930" xr:uid="{00000000-0005-0000-0000-00005F0F0000}"/>
    <cellStyle name="Обычный 2 2 2 2 2 4 2 5 2 2" xfId="3931" xr:uid="{00000000-0005-0000-0000-0000600F0000}"/>
    <cellStyle name="Обычный 2 2 2 2 2 4 2 5 2 2 2" xfId="3932" xr:uid="{00000000-0005-0000-0000-0000610F0000}"/>
    <cellStyle name="Обычный 2 2 2 2 2 4 2 5 2 3" xfId="3933" xr:uid="{00000000-0005-0000-0000-0000620F0000}"/>
    <cellStyle name="Обычный 2 2 2 2 2 4 2 5 2 3 2" xfId="3934" xr:uid="{00000000-0005-0000-0000-0000630F0000}"/>
    <cellStyle name="Обычный 2 2 2 2 2 4 2 5 2 4" xfId="3935" xr:uid="{00000000-0005-0000-0000-0000640F0000}"/>
    <cellStyle name="Обычный 2 2 2 2 2 4 2 5 3" xfId="3936" xr:uid="{00000000-0005-0000-0000-0000650F0000}"/>
    <cellStyle name="Обычный 2 2 2 2 2 4 2 5 3 2" xfId="3937" xr:uid="{00000000-0005-0000-0000-0000660F0000}"/>
    <cellStyle name="Обычный 2 2 2 2 2 4 2 5 3 2 2" xfId="3938" xr:uid="{00000000-0005-0000-0000-0000670F0000}"/>
    <cellStyle name="Обычный 2 2 2 2 2 4 2 5 3 3" xfId="3939" xr:uid="{00000000-0005-0000-0000-0000680F0000}"/>
    <cellStyle name="Обычный 2 2 2 2 2 4 2 5 3 3 2" xfId="3940" xr:uid="{00000000-0005-0000-0000-0000690F0000}"/>
    <cellStyle name="Обычный 2 2 2 2 2 4 2 5 3 4" xfId="3941" xr:uid="{00000000-0005-0000-0000-00006A0F0000}"/>
    <cellStyle name="Обычный 2 2 2 2 2 4 2 5 4" xfId="3942" xr:uid="{00000000-0005-0000-0000-00006B0F0000}"/>
    <cellStyle name="Обычный 2 2 2 2 2 4 2 5 4 2" xfId="3943" xr:uid="{00000000-0005-0000-0000-00006C0F0000}"/>
    <cellStyle name="Обычный 2 2 2 2 2 4 2 5 5" xfId="3944" xr:uid="{00000000-0005-0000-0000-00006D0F0000}"/>
    <cellStyle name="Обычный 2 2 2 2 2 4 2 5 5 2" xfId="3945" xr:uid="{00000000-0005-0000-0000-00006E0F0000}"/>
    <cellStyle name="Обычный 2 2 2 2 2 4 2 5 6" xfId="3946" xr:uid="{00000000-0005-0000-0000-00006F0F0000}"/>
    <cellStyle name="Обычный 2 2 2 2 2 4 2 5 6 2" xfId="3947" xr:uid="{00000000-0005-0000-0000-0000700F0000}"/>
    <cellStyle name="Обычный 2 2 2 2 2 4 2 5 7" xfId="3948" xr:uid="{00000000-0005-0000-0000-0000710F0000}"/>
    <cellStyle name="Обычный 2 2 2 2 2 4 2 6" xfId="3949" xr:uid="{00000000-0005-0000-0000-0000720F0000}"/>
    <cellStyle name="Обычный 2 2 2 2 2 4 2 6 2" xfId="3950" xr:uid="{00000000-0005-0000-0000-0000730F0000}"/>
    <cellStyle name="Обычный 2 2 2 2 2 4 2 6 2 2" xfId="3951" xr:uid="{00000000-0005-0000-0000-0000740F0000}"/>
    <cellStyle name="Обычный 2 2 2 2 2 4 2 6 2 2 2" xfId="3952" xr:uid="{00000000-0005-0000-0000-0000750F0000}"/>
    <cellStyle name="Обычный 2 2 2 2 2 4 2 6 2 3" xfId="3953" xr:uid="{00000000-0005-0000-0000-0000760F0000}"/>
    <cellStyle name="Обычный 2 2 2 2 2 4 2 6 2 3 2" xfId="3954" xr:uid="{00000000-0005-0000-0000-0000770F0000}"/>
    <cellStyle name="Обычный 2 2 2 2 2 4 2 6 2 4" xfId="3955" xr:uid="{00000000-0005-0000-0000-0000780F0000}"/>
    <cellStyle name="Обычный 2 2 2 2 2 4 2 6 3" xfId="3956" xr:uid="{00000000-0005-0000-0000-0000790F0000}"/>
    <cellStyle name="Обычный 2 2 2 2 2 4 2 6 3 2" xfId="3957" xr:uid="{00000000-0005-0000-0000-00007A0F0000}"/>
    <cellStyle name="Обычный 2 2 2 2 2 4 2 6 3 2 2" xfId="3958" xr:uid="{00000000-0005-0000-0000-00007B0F0000}"/>
    <cellStyle name="Обычный 2 2 2 2 2 4 2 6 3 3" xfId="3959" xr:uid="{00000000-0005-0000-0000-00007C0F0000}"/>
    <cellStyle name="Обычный 2 2 2 2 2 4 2 6 3 3 2" xfId="3960" xr:uid="{00000000-0005-0000-0000-00007D0F0000}"/>
    <cellStyle name="Обычный 2 2 2 2 2 4 2 6 3 4" xfId="3961" xr:uid="{00000000-0005-0000-0000-00007E0F0000}"/>
    <cellStyle name="Обычный 2 2 2 2 2 4 2 6 4" xfId="3962" xr:uid="{00000000-0005-0000-0000-00007F0F0000}"/>
    <cellStyle name="Обычный 2 2 2 2 2 4 2 6 4 2" xfId="3963" xr:uid="{00000000-0005-0000-0000-0000800F0000}"/>
    <cellStyle name="Обычный 2 2 2 2 2 4 2 6 5" xfId="3964" xr:uid="{00000000-0005-0000-0000-0000810F0000}"/>
    <cellStyle name="Обычный 2 2 2 2 2 4 2 6 5 2" xfId="3965" xr:uid="{00000000-0005-0000-0000-0000820F0000}"/>
    <cellStyle name="Обычный 2 2 2 2 2 4 2 6 6" xfId="3966" xr:uid="{00000000-0005-0000-0000-0000830F0000}"/>
    <cellStyle name="Обычный 2 2 2 2 2 4 2 6 6 2" xfId="3967" xr:uid="{00000000-0005-0000-0000-0000840F0000}"/>
    <cellStyle name="Обычный 2 2 2 2 2 4 2 6 7" xfId="3968" xr:uid="{00000000-0005-0000-0000-0000850F0000}"/>
    <cellStyle name="Обычный 2 2 2 2 2 4 2 7" xfId="3969" xr:uid="{00000000-0005-0000-0000-0000860F0000}"/>
    <cellStyle name="Обычный 2 2 2 2 2 4 2 7 2" xfId="3970" xr:uid="{00000000-0005-0000-0000-0000870F0000}"/>
    <cellStyle name="Обычный 2 2 2 2 2 4 2 7 2 2" xfId="3971" xr:uid="{00000000-0005-0000-0000-0000880F0000}"/>
    <cellStyle name="Обычный 2 2 2 2 2 4 2 7 3" xfId="3972" xr:uid="{00000000-0005-0000-0000-0000890F0000}"/>
    <cellStyle name="Обычный 2 2 2 2 2 4 2 7 3 2" xfId="3973" xr:uid="{00000000-0005-0000-0000-00008A0F0000}"/>
    <cellStyle name="Обычный 2 2 2 2 2 4 2 7 4" xfId="3974" xr:uid="{00000000-0005-0000-0000-00008B0F0000}"/>
    <cellStyle name="Обычный 2 2 2 2 2 4 2 8" xfId="3975" xr:uid="{00000000-0005-0000-0000-00008C0F0000}"/>
    <cellStyle name="Обычный 2 2 2 2 2 4 2 8 2" xfId="3976" xr:uid="{00000000-0005-0000-0000-00008D0F0000}"/>
    <cellStyle name="Обычный 2 2 2 2 2 4 2 8 2 2" xfId="3977" xr:uid="{00000000-0005-0000-0000-00008E0F0000}"/>
    <cellStyle name="Обычный 2 2 2 2 2 4 2 8 3" xfId="3978" xr:uid="{00000000-0005-0000-0000-00008F0F0000}"/>
    <cellStyle name="Обычный 2 2 2 2 2 4 2 8 3 2" xfId="3979" xr:uid="{00000000-0005-0000-0000-0000900F0000}"/>
    <cellStyle name="Обычный 2 2 2 2 2 4 2 8 4" xfId="3980" xr:uid="{00000000-0005-0000-0000-0000910F0000}"/>
    <cellStyle name="Обычный 2 2 2 2 2 4 2 9" xfId="3981" xr:uid="{00000000-0005-0000-0000-0000920F0000}"/>
    <cellStyle name="Обычный 2 2 2 2 2 4 2 9 2" xfId="3982" xr:uid="{00000000-0005-0000-0000-0000930F0000}"/>
    <cellStyle name="Обычный 2 2 2 2 2 4 3" xfId="3983" xr:uid="{00000000-0005-0000-0000-0000940F0000}"/>
    <cellStyle name="Обычный 2 2 2 2 2 4 3 10" xfId="3984" xr:uid="{00000000-0005-0000-0000-0000950F0000}"/>
    <cellStyle name="Обычный 2 2 2 2 2 4 3 2" xfId="3985" xr:uid="{00000000-0005-0000-0000-0000960F0000}"/>
    <cellStyle name="Обычный 2 2 2 2 2 4 3 2 2" xfId="3986" xr:uid="{00000000-0005-0000-0000-0000970F0000}"/>
    <cellStyle name="Обычный 2 2 2 2 2 4 3 2 2 2" xfId="3987" xr:uid="{00000000-0005-0000-0000-0000980F0000}"/>
    <cellStyle name="Обычный 2 2 2 2 2 4 3 2 2 2 2" xfId="3988" xr:uid="{00000000-0005-0000-0000-0000990F0000}"/>
    <cellStyle name="Обычный 2 2 2 2 2 4 3 2 2 2 2 2" xfId="3989" xr:uid="{00000000-0005-0000-0000-00009A0F0000}"/>
    <cellStyle name="Обычный 2 2 2 2 2 4 3 2 2 2 3" xfId="3990" xr:uid="{00000000-0005-0000-0000-00009B0F0000}"/>
    <cellStyle name="Обычный 2 2 2 2 2 4 3 2 2 2 3 2" xfId="3991" xr:uid="{00000000-0005-0000-0000-00009C0F0000}"/>
    <cellStyle name="Обычный 2 2 2 2 2 4 3 2 2 2 4" xfId="3992" xr:uid="{00000000-0005-0000-0000-00009D0F0000}"/>
    <cellStyle name="Обычный 2 2 2 2 2 4 3 2 2 3" xfId="3993" xr:uid="{00000000-0005-0000-0000-00009E0F0000}"/>
    <cellStyle name="Обычный 2 2 2 2 2 4 3 2 2 3 2" xfId="3994" xr:uid="{00000000-0005-0000-0000-00009F0F0000}"/>
    <cellStyle name="Обычный 2 2 2 2 2 4 3 2 2 4" xfId="3995" xr:uid="{00000000-0005-0000-0000-0000A00F0000}"/>
    <cellStyle name="Обычный 2 2 2 2 2 4 3 2 2 4 2" xfId="3996" xr:uid="{00000000-0005-0000-0000-0000A10F0000}"/>
    <cellStyle name="Обычный 2 2 2 2 2 4 3 2 2 5" xfId="3997" xr:uid="{00000000-0005-0000-0000-0000A20F0000}"/>
    <cellStyle name="Обычный 2 2 2 2 2 4 3 2 2 5 2" xfId="3998" xr:uid="{00000000-0005-0000-0000-0000A30F0000}"/>
    <cellStyle name="Обычный 2 2 2 2 2 4 3 2 2 6" xfId="3999" xr:uid="{00000000-0005-0000-0000-0000A40F0000}"/>
    <cellStyle name="Обычный 2 2 2 2 2 4 3 2 3" xfId="4000" xr:uid="{00000000-0005-0000-0000-0000A50F0000}"/>
    <cellStyle name="Обычный 2 2 2 2 2 4 3 2 3 2" xfId="4001" xr:uid="{00000000-0005-0000-0000-0000A60F0000}"/>
    <cellStyle name="Обычный 2 2 2 2 2 4 3 2 3 2 2" xfId="4002" xr:uid="{00000000-0005-0000-0000-0000A70F0000}"/>
    <cellStyle name="Обычный 2 2 2 2 2 4 3 2 3 3" xfId="4003" xr:uid="{00000000-0005-0000-0000-0000A80F0000}"/>
    <cellStyle name="Обычный 2 2 2 2 2 4 3 2 3 3 2" xfId="4004" xr:uid="{00000000-0005-0000-0000-0000A90F0000}"/>
    <cellStyle name="Обычный 2 2 2 2 2 4 3 2 3 4" xfId="4005" xr:uid="{00000000-0005-0000-0000-0000AA0F0000}"/>
    <cellStyle name="Обычный 2 2 2 2 2 4 3 2 4" xfId="4006" xr:uid="{00000000-0005-0000-0000-0000AB0F0000}"/>
    <cellStyle name="Обычный 2 2 2 2 2 4 3 2 4 2" xfId="4007" xr:uid="{00000000-0005-0000-0000-0000AC0F0000}"/>
    <cellStyle name="Обычный 2 2 2 2 2 4 3 2 4 2 2" xfId="4008" xr:uid="{00000000-0005-0000-0000-0000AD0F0000}"/>
    <cellStyle name="Обычный 2 2 2 2 2 4 3 2 4 3" xfId="4009" xr:uid="{00000000-0005-0000-0000-0000AE0F0000}"/>
    <cellStyle name="Обычный 2 2 2 2 2 4 3 2 4 3 2" xfId="4010" xr:uid="{00000000-0005-0000-0000-0000AF0F0000}"/>
    <cellStyle name="Обычный 2 2 2 2 2 4 3 2 4 4" xfId="4011" xr:uid="{00000000-0005-0000-0000-0000B00F0000}"/>
    <cellStyle name="Обычный 2 2 2 2 2 4 3 2 5" xfId="4012" xr:uid="{00000000-0005-0000-0000-0000B10F0000}"/>
    <cellStyle name="Обычный 2 2 2 2 2 4 3 2 5 2" xfId="4013" xr:uid="{00000000-0005-0000-0000-0000B20F0000}"/>
    <cellStyle name="Обычный 2 2 2 2 2 4 3 2 6" xfId="4014" xr:uid="{00000000-0005-0000-0000-0000B30F0000}"/>
    <cellStyle name="Обычный 2 2 2 2 2 4 3 2 6 2" xfId="4015" xr:uid="{00000000-0005-0000-0000-0000B40F0000}"/>
    <cellStyle name="Обычный 2 2 2 2 2 4 3 2 7" xfId="4016" xr:uid="{00000000-0005-0000-0000-0000B50F0000}"/>
    <cellStyle name="Обычный 2 2 2 2 2 4 3 2 7 2" xfId="4017" xr:uid="{00000000-0005-0000-0000-0000B60F0000}"/>
    <cellStyle name="Обычный 2 2 2 2 2 4 3 2 8" xfId="4018" xr:uid="{00000000-0005-0000-0000-0000B70F0000}"/>
    <cellStyle name="Обычный 2 2 2 2 2 4 3 3" xfId="4019" xr:uid="{00000000-0005-0000-0000-0000B80F0000}"/>
    <cellStyle name="Обычный 2 2 2 2 2 4 3 3 2" xfId="4020" xr:uid="{00000000-0005-0000-0000-0000B90F0000}"/>
    <cellStyle name="Обычный 2 2 2 2 2 4 3 3 2 2" xfId="4021" xr:uid="{00000000-0005-0000-0000-0000BA0F0000}"/>
    <cellStyle name="Обычный 2 2 2 2 2 4 3 3 2 2 2" xfId="4022" xr:uid="{00000000-0005-0000-0000-0000BB0F0000}"/>
    <cellStyle name="Обычный 2 2 2 2 2 4 3 3 2 2 2 2" xfId="4023" xr:uid="{00000000-0005-0000-0000-0000BC0F0000}"/>
    <cellStyle name="Обычный 2 2 2 2 2 4 3 3 2 2 3" xfId="4024" xr:uid="{00000000-0005-0000-0000-0000BD0F0000}"/>
    <cellStyle name="Обычный 2 2 2 2 2 4 3 3 2 2 3 2" xfId="4025" xr:uid="{00000000-0005-0000-0000-0000BE0F0000}"/>
    <cellStyle name="Обычный 2 2 2 2 2 4 3 3 2 2 4" xfId="4026" xr:uid="{00000000-0005-0000-0000-0000BF0F0000}"/>
    <cellStyle name="Обычный 2 2 2 2 2 4 3 3 2 3" xfId="4027" xr:uid="{00000000-0005-0000-0000-0000C00F0000}"/>
    <cellStyle name="Обычный 2 2 2 2 2 4 3 3 2 3 2" xfId="4028" xr:uid="{00000000-0005-0000-0000-0000C10F0000}"/>
    <cellStyle name="Обычный 2 2 2 2 2 4 3 3 2 4" xfId="4029" xr:uid="{00000000-0005-0000-0000-0000C20F0000}"/>
    <cellStyle name="Обычный 2 2 2 2 2 4 3 3 2 4 2" xfId="4030" xr:uid="{00000000-0005-0000-0000-0000C30F0000}"/>
    <cellStyle name="Обычный 2 2 2 2 2 4 3 3 2 5" xfId="4031" xr:uid="{00000000-0005-0000-0000-0000C40F0000}"/>
    <cellStyle name="Обычный 2 2 2 2 2 4 3 3 2 5 2" xfId="4032" xr:uid="{00000000-0005-0000-0000-0000C50F0000}"/>
    <cellStyle name="Обычный 2 2 2 2 2 4 3 3 2 6" xfId="4033" xr:uid="{00000000-0005-0000-0000-0000C60F0000}"/>
    <cellStyle name="Обычный 2 2 2 2 2 4 3 3 3" xfId="4034" xr:uid="{00000000-0005-0000-0000-0000C70F0000}"/>
    <cellStyle name="Обычный 2 2 2 2 2 4 3 3 3 2" xfId="4035" xr:uid="{00000000-0005-0000-0000-0000C80F0000}"/>
    <cellStyle name="Обычный 2 2 2 2 2 4 3 3 3 2 2" xfId="4036" xr:uid="{00000000-0005-0000-0000-0000C90F0000}"/>
    <cellStyle name="Обычный 2 2 2 2 2 4 3 3 3 3" xfId="4037" xr:uid="{00000000-0005-0000-0000-0000CA0F0000}"/>
    <cellStyle name="Обычный 2 2 2 2 2 4 3 3 3 3 2" xfId="4038" xr:uid="{00000000-0005-0000-0000-0000CB0F0000}"/>
    <cellStyle name="Обычный 2 2 2 2 2 4 3 3 3 4" xfId="4039" xr:uid="{00000000-0005-0000-0000-0000CC0F0000}"/>
    <cellStyle name="Обычный 2 2 2 2 2 4 3 3 4" xfId="4040" xr:uid="{00000000-0005-0000-0000-0000CD0F0000}"/>
    <cellStyle name="Обычный 2 2 2 2 2 4 3 3 4 2" xfId="4041" xr:uid="{00000000-0005-0000-0000-0000CE0F0000}"/>
    <cellStyle name="Обычный 2 2 2 2 2 4 3 3 4 2 2" xfId="4042" xr:uid="{00000000-0005-0000-0000-0000CF0F0000}"/>
    <cellStyle name="Обычный 2 2 2 2 2 4 3 3 4 3" xfId="4043" xr:uid="{00000000-0005-0000-0000-0000D00F0000}"/>
    <cellStyle name="Обычный 2 2 2 2 2 4 3 3 4 3 2" xfId="4044" xr:uid="{00000000-0005-0000-0000-0000D10F0000}"/>
    <cellStyle name="Обычный 2 2 2 2 2 4 3 3 4 4" xfId="4045" xr:uid="{00000000-0005-0000-0000-0000D20F0000}"/>
    <cellStyle name="Обычный 2 2 2 2 2 4 3 3 5" xfId="4046" xr:uid="{00000000-0005-0000-0000-0000D30F0000}"/>
    <cellStyle name="Обычный 2 2 2 2 2 4 3 3 5 2" xfId="4047" xr:uid="{00000000-0005-0000-0000-0000D40F0000}"/>
    <cellStyle name="Обычный 2 2 2 2 2 4 3 3 6" xfId="4048" xr:uid="{00000000-0005-0000-0000-0000D50F0000}"/>
    <cellStyle name="Обычный 2 2 2 2 2 4 3 3 6 2" xfId="4049" xr:uid="{00000000-0005-0000-0000-0000D60F0000}"/>
    <cellStyle name="Обычный 2 2 2 2 2 4 3 3 7" xfId="4050" xr:uid="{00000000-0005-0000-0000-0000D70F0000}"/>
    <cellStyle name="Обычный 2 2 2 2 2 4 3 3 7 2" xfId="4051" xr:uid="{00000000-0005-0000-0000-0000D80F0000}"/>
    <cellStyle name="Обычный 2 2 2 2 2 4 3 3 8" xfId="4052" xr:uid="{00000000-0005-0000-0000-0000D90F0000}"/>
    <cellStyle name="Обычный 2 2 2 2 2 4 3 4" xfId="4053" xr:uid="{00000000-0005-0000-0000-0000DA0F0000}"/>
    <cellStyle name="Обычный 2 2 2 2 2 4 3 4 2" xfId="4054" xr:uid="{00000000-0005-0000-0000-0000DB0F0000}"/>
    <cellStyle name="Обычный 2 2 2 2 2 4 3 4 2 2" xfId="4055" xr:uid="{00000000-0005-0000-0000-0000DC0F0000}"/>
    <cellStyle name="Обычный 2 2 2 2 2 4 3 4 2 2 2" xfId="4056" xr:uid="{00000000-0005-0000-0000-0000DD0F0000}"/>
    <cellStyle name="Обычный 2 2 2 2 2 4 3 4 2 3" xfId="4057" xr:uid="{00000000-0005-0000-0000-0000DE0F0000}"/>
    <cellStyle name="Обычный 2 2 2 2 2 4 3 4 2 3 2" xfId="4058" xr:uid="{00000000-0005-0000-0000-0000DF0F0000}"/>
    <cellStyle name="Обычный 2 2 2 2 2 4 3 4 2 4" xfId="4059" xr:uid="{00000000-0005-0000-0000-0000E00F0000}"/>
    <cellStyle name="Обычный 2 2 2 2 2 4 3 4 3" xfId="4060" xr:uid="{00000000-0005-0000-0000-0000E10F0000}"/>
    <cellStyle name="Обычный 2 2 2 2 2 4 3 4 3 2" xfId="4061" xr:uid="{00000000-0005-0000-0000-0000E20F0000}"/>
    <cellStyle name="Обычный 2 2 2 2 2 4 3 4 3 2 2" xfId="4062" xr:uid="{00000000-0005-0000-0000-0000E30F0000}"/>
    <cellStyle name="Обычный 2 2 2 2 2 4 3 4 3 3" xfId="4063" xr:uid="{00000000-0005-0000-0000-0000E40F0000}"/>
    <cellStyle name="Обычный 2 2 2 2 2 4 3 4 3 3 2" xfId="4064" xr:uid="{00000000-0005-0000-0000-0000E50F0000}"/>
    <cellStyle name="Обычный 2 2 2 2 2 4 3 4 3 4" xfId="4065" xr:uid="{00000000-0005-0000-0000-0000E60F0000}"/>
    <cellStyle name="Обычный 2 2 2 2 2 4 3 4 4" xfId="4066" xr:uid="{00000000-0005-0000-0000-0000E70F0000}"/>
    <cellStyle name="Обычный 2 2 2 2 2 4 3 4 4 2" xfId="4067" xr:uid="{00000000-0005-0000-0000-0000E80F0000}"/>
    <cellStyle name="Обычный 2 2 2 2 2 4 3 4 5" xfId="4068" xr:uid="{00000000-0005-0000-0000-0000E90F0000}"/>
    <cellStyle name="Обычный 2 2 2 2 2 4 3 4 5 2" xfId="4069" xr:uid="{00000000-0005-0000-0000-0000EA0F0000}"/>
    <cellStyle name="Обычный 2 2 2 2 2 4 3 4 6" xfId="4070" xr:uid="{00000000-0005-0000-0000-0000EB0F0000}"/>
    <cellStyle name="Обычный 2 2 2 2 2 4 3 4 6 2" xfId="4071" xr:uid="{00000000-0005-0000-0000-0000EC0F0000}"/>
    <cellStyle name="Обычный 2 2 2 2 2 4 3 4 7" xfId="4072" xr:uid="{00000000-0005-0000-0000-0000ED0F0000}"/>
    <cellStyle name="Обычный 2 2 2 2 2 4 3 5" xfId="4073" xr:uid="{00000000-0005-0000-0000-0000EE0F0000}"/>
    <cellStyle name="Обычный 2 2 2 2 2 4 3 5 2" xfId="4074" xr:uid="{00000000-0005-0000-0000-0000EF0F0000}"/>
    <cellStyle name="Обычный 2 2 2 2 2 4 3 5 2 2" xfId="4075" xr:uid="{00000000-0005-0000-0000-0000F00F0000}"/>
    <cellStyle name="Обычный 2 2 2 2 2 4 3 5 3" xfId="4076" xr:uid="{00000000-0005-0000-0000-0000F10F0000}"/>
    <cellStyle name="Обычный 2 2 2 2 2 4 3 5 3 2" xfId="4077" xr:uid="{00000000-0005-0000-0000-0000F20F0000}"/>
    <cellStyle name="Обычный 2 2 2 2 2 4 3 5 4" xfId="4078" xr:uid="{00000000-0005-0000-0000-0000F30F0000}"/>
    <cellStyle name="Обычный 2 2 2 2 2 4 3 6" xfId="4079" xr:uid="{00000000-0005-0000-0000-0000F40F0000}"/>
    <cellStyle name="Обычный 2 2 2 2 2 4 3 6 2" xfId="4080" xr:uid="{00000000-0005-0000-0000-0000F50F0000}"/>
    <cellStyle name="Обычный 2 2 2 2 2 4 3 6 2 2" xfId="4081" xr:uid="{00000000-0005-0000-0000-0000F60F0000}"/>
    <cellStyle name="Обычный 2 2 2 2 2 4 3 6 3" xfId="4082" xr:uid="{00000000-0005-0000-0000-0000F70F0000}"/>
    <cellStyle name="Обычный 2 2 2 2 2 4 3 6 3 2" xfId="4083" xr:uid="{00000000-0005-0000-0000-0000F80F0000}"/>
    <cellStyle name="Обычный 2 2 2 2 2 4 3 6 4" xfId="4084" xr:uid="{00000000-0005-0000-0000-0000F90F0000}"/>
    <cellStyle name="Обычный 2 2 2 2 2 4 3 7" xfId="4085" xr:uid="{00000000-0005-0000-0000-0000FA0F0000}"/>
    <cellStyle name="Обычный 2 2 2 2 2 4 3 7 2" xfId="4086" xr:uid="{00000000-0005-0000-0000-0000FB0F0000}"/>
    <cellStyle name="Обычный 2 2 2 2 2 4 3 8" xfId="4087" xr:uid="{00000000-0005-0000-0000-0000FC0F0000}"/>
    <cellStyle name="Обычный 2 2 2 2 2 4 3 8 2" xfId="4088" xr:uid="{00000000-0005-0000-0000-0000FD0F0000}"/>
    <cellStyle name="Обычный 2 2 2 2 2 4 3 9" xfId="4089" xr:uid="{00000000-0005-0000-0000-0000FE0F0000}"/>
    <cellStyle name="Обычный 2 2 2 2 2 4 3 9 2" xfId="4090" xr:uid="{00000000-0005-0000-0000-0000FF0F0000}"/>
    <cellStyle name="Обычный 2 2 2 2 2 4 4" xfId="4091" xr:uid="{00000000-0005-0000-0000-000000100000}"/>
    <cellStyle name="Обычный 2 2 2 2 2 4 4 2" xfId="4092" xr:uid="{00000000-0005-0000-0000-000001100000}"/>
    <cellStyle name="Обычный 2 2 2 2 2 4 4 2 2" xfId="4093" xr:uid="{00000000-0005-0000-0000-000002100000}"/>
    <cellStyle name="Обычный 2 2 2 2 2 4 4 2 2 2" xfId="4094" xr:uid="{00000000-0005-0000-0000-000003100000}"/>
    <cellStyle name="Обычный 2 2 2 2 2 4 4 2 2 2 2" xfId="4095" xr:uid="{00000000-0005-0000-0000-000004100000}"/>
    <cellStyle name="Обычный 2 2 2 2 2 4 4 2 2 3" xfId="4096" xr:uid="{00000000-0005-0000-0000-000005100000}"/>
    <cellStyle name="Обычный 2 2 2 2 2 4 4 2 2 3 2" xfId="4097" xr:uid="{00000000-0005-0000-0000-000006100000}"/>
    <cellStyle name="Обычный 2 2 2 2 2 4 4 2 2 4" xfId="4098" xr:uid="{00000000-0005-0000-0000-000007100000}"/>
    <cellStyle name="Обычный 2 2 2 2 2 4 4 2 3" xfId="4099" xr:uid="{00000000-0005-0000-0000-000008100000}"/>
    <cellStyle name="Обычный 2 2 2 2 2 4 4 2 3 2" xfId="4100" xr:uid="{00000000-0005-0000-0000-000009100000}"/>
    <cellStyle name="Обычный 2 2 2 2 2 4 4 2 4" xfId="4101" xr:uid="{00000000-0005-0000-0000-00000A100000}"/>
    <cellStyle name="Обычный 2 2 2 2 2 4 4 2 4 2" xfId="4102" xr:uid="{00000000-0005-0000-0000-00000B100000}"/>
    <cellStyle name="Обычный 2 2 2 2 2 4 4 2 5" xfId="4103" xr:uid="{00000000-0005-0000-0000-00000C100000}"/>
    <cellStyle name="Обычный 2 2 2 2 2 4 4 2 5 2" xfId="4104" xr:uid="{00000000-0005-0000-0000-00000D100000}"/>
    <cellStyle name="Обычный 2 2 2 2 2 4 4 2 6" xfId="4105" xr:uid="{00000000-0005-0000-0000-00000E100000}"/>
    <cellStyle name="Обычный 2 2 2 2 2 4 4 3" xfId="4106" xr:uid="{00000000-0005-0000-0000-00000F100000}"/>
    <cellStyle name="Обычный 2 2 2 2 2 4 4 3 2" xfId="4107" xr:uid="{00000000-0005-0000-0000-000010100000}"/>
    <cellStyle name="Обычный 2 2 2 2 2 4 4 3 2 2" xfId="4108" xr:uid="{00000000-0005-0000-0000-000011100000}"/>
    <cellStyle name="Обычный 2 2 2 2 2 4 4 3 3" xfId="4109" xr:uid="{00000000-0005-0000-0000-000012100000}"/>
    <cellStyle name="Обычный 2 2 2 2 2 4 4 3 3 2" xfId="4110" xr:uid="{00000000-0005-0000-0000-000013100000}"/>
    <cellStyle name="Обычный 2 2 2 2 2 4 4 3 4" xfId="4111" xr:uid="{00000000-0005-0000-0000-000014100000}"/>
    <cellStyle name="Обычный 2 2 2 2 2 4 4 4" xfId="4112" xr:uid="{00000000-0005-0000-0000-000015100000}"/>
    <cellStyle name="Обычный 2 2 2 2 2 4 4 4 2" xfId="4113" xr:uid="{00000000-0005-0000-0000-000016100000}"/>
    <cellStyle name="Обычный 2 2 2 2 2 4 4 4 2 2" xfId="4114" xr:uid="{00000000-0005-0000-0000-000017100000}"/>
    <cellStyle name="Обычный 2 2 2 2 2 4 4 4 3" xfId="4115" xr:uid="{00000000-0005-0000-0000-000018100000}"/>
    <cellStyle name="Обычный 2 2 2 2 2 4 4 4 3 2" xfId="4116" xr:uid="{00000000-0005-0000-0000-000019100000}"/>
    <cellStyle name="Обычный 2 2 2 2 2 4 4 4 4" xfId="4117" xr:uid="{00000000-0005-0000-0000-00001A100000}"/>
    <cellStyle name="Обычный 2 2 2 2 2 4 4 5" xfId="4118" xr:uid="{00000000-0005-0000-0000-00001B100000}"/>
    <cellStyle name="Обычный 2 2 2 2 2 4 4 5 2" xfId="4119" xr:uid="{00000000-0005-0000-0000-00001C100000}"/>
    <cellStyle name="Обычный 2 2 2 2 2 4 4 6" xfId="4120" xr:uid="{00000000-0005-0000-0000-00001D100000}"/>
    <cellStyle name="Обычный 2 2 2 2 2 4 4 6 2" xfId="4121" xr:uid="{00000000-0005-0000-0000-00001E100000}"/>
    <cellStyle name="Обычный 2 2 2 2 2 4 4 7" xfId="4122" xr:uid="{00000000-0005-0000-0000-00001F100000}"/>
    <cellStyle name="Обычный 2 2 2 2 2 4 4 7 2" xfId="4123" xr:uid="{00000000-0005-0000-0000-000020100000}"/>
    <cellStyle name="Обычный 2 2 2 2 2 4 4 8" xfId="4124" xr:uid="{00000000-0005-0000-0000-000021100000}"/>
    <cellStyle name="Обычный 2 2 2 2 2 4 5" xfId="4125" xr:uid="{00000000-0005-0000-0000-000022100000}"/>
    <cellStyle name="Обычный 2 2 2 2 2 4 5 2" xfId="4126" xr:uid="{00000000-0005-0000-0000-000023100000}"/>
    <cellStyle name="Обычный 2 2 2 2 2 4 5 2 2" xfId="4127" xr:uid="{00000000-0005-0000-0000-000024100000}"/>
    <cellStyle name="Обычный 2 2 2 2 2 4 5 2 2 2" xfId="4128" xr:uid="{00000000-0005-0000-0000-000025100000}"/>
    <cellStyle name="Обычный 2 2 2 2 2 4 5 2 2 2 2" xfId="4129" xr:uid="{00000000-0005-0000-0000-000026100000}"/>
    <cellStyle name="Обычный 2 2 2 2 2 4 5 2 2 3" xfId="4130" xr:uid="{00000000-0005-0000-0000-000027100000}"/>
    <cellStyle name="Обычный 2 2 2 2 2 4 5 2 2 3 2" xfId="4131" xr:uid="{00000000-0005-0000-0000-000028100000}"/>
    <cellStyle name="Обычный 2 2 2 2 2 4 5 2 2 4" xfId="4132" xr:uid="{00000000-0005-0000-0000-000029100000}"/>
    <cellStyle name="Обычный 2 2 2 2 2 4 5 2 3" xfId="4133" xr:uid="{00000000-0005-0000-0000-00002A100000}"/>
    <cellStyle name="Обычный 2 2 2 2 2 4 5 2 3 2" xfId="4134" xr:uid="{00000000-0005-0000-0000-00002B100000}"/>
    <cellStyle name="Обычный 2 2 2 2 2 4 5 2 4" xfId="4135" xr:uid="{00000000-0005-0000-0000-00002C100000}"/>
    <cellStyle name="Обычный 2 2 2 2 2 4 5 2 4 2" xfId="4136" xr:uid="{00000000-0005-0000-0000-00002D100000}"/>
    <cellStyle name="Обычный 2 2 2 2 2 4 5 2 5" xfId="4137" xr:uid="{00000000-0005-0000-0000-00002E100000}"/>
    <cellStyle name="Обычный 2 2 2 2 2 4 5 2 5 2" xfId="4138" xr:uid="{00000000-0005-0000-0000-00002F100000}"/>
    <cellStyle name="Обычный 2 2 2 2 2 4 5 2 6" xfId="4139" xr:uid="{00000000-0005-0000-0000-000030100000}"/>
    <cellStyle name="Обычный 2 2 2 2 2 4 5 3" xfId="4140" xr:uid="{00000000-0005-0000-0000-000031100000}"/>
    <cellStyle name="Обычный 2 2 2 2 2 4 5 3 2" xfId="4141" xr:uid="{00000000-0005-0000-0000-000032100000}"/>
    <cellStyle name="Обычный 2 2 2 2 2 4 5 3 2 2" xfId="4142" xr:uid="{00000000-0005-0000-0000-000033100000}"/>
    <cellStyle name="Обычный 2 2 2 2 2 4 5 3 3" xfId="4143" xr:uid="{00000000-0005-0000-0000-000034100000}"/>
    <cellStyle name="Обычный 2 2 2 2 2 4 5 3 3 2" xfId="4144" xr:uid="{00000000-0005-0000-0000-000035100000}"/>
    <cellStyle name="Обычный 2 2 2 2 2 4 5 3 4" xfId="4145" xr:uid="{00000000-0005-0000-0000-000036100000}"/>
    <cellStyle name="Обычный 2 2 2 2 2 4 5 4" xfId="4146" xr:uid="{00000000-0005-0000-0000-000037100000}"/>
    <cellStyle name="Обычный 2 2 2 2 2 4 5 4 2" xfId="4147" xr:uid="{00000000-0005-0000-0000-000038100000}"/>
    <cellStyle name="Обычный 2 2 2 2 2 4 5 4 2 2" xfId="4148" xr:uid="{00000000-0005-0000-0000-000039100000}"/>
    <cellStyle name="Обычный 2 2 2 2 2 4 5 4 3" xfId="4149" xr:uid="{00000000-0005-0000-0000-00003A100000}"/>
    <cellStyle name="Обычный 2 2 2 2 2 4 5 4 3 2" xfId="4150" xr:uid="{00000000-0005-0000-0000-00003B100000}"/>
    <cellStyle name="Обычный 2 2 2 2 2 4 5 4 4" xfId="4151" xr:uid="{00000000-0005-0000-0000-00003C100000}"/>
    <cellStyle name="Обычный 2 2 2 2 2 4 5 5" xfId="4152" xr:uid="{00000000-0005-0000-0000-00003D100000}"/>
    <cellStyle name="Обычный 2 2 2 2 2 4 5 5 2" xfId="4153" xr:uid="{00000000-0005-0000-0000-00003E100000}"/>
    <cellStyle name="Обычный 2 2 2 2 2 4 5 6" xfId="4154" xr:uid="{00000000-0005-0000-0000-00003F100000}"/>
    <cellStyle name="Обычный 2 2 2 2 2 4 5 6 2" xfId="4155" xr:uid="{00000000-0005-0000-0000-000040100000}"/>
    <cellStyle name="Обычный 2 2 2 2 2 4 5 7" xfId="4156" xr:uid="{00000000-0005-0000-0000-000041100000}"/>
    <cellStyle name="Обычный 2 2 2 2 2 4 5 7 2" xfId="4157" xr:uid="{00000000-0005-0000-0000-000042100000}"/>
    <cellStyle name="Обычный 2 2 2 2 2 4 5 8" xfId="4158" xr:uid="{00000000-0005-0000-0000-000043100000}"/>
    <cellStyle name="Обычный 2 2 2 2 2 4 6" xfId="4159" xr:uid="{00000000-0005-0000-0000-000044100000}"/>
    <cellStyle name="Обычный 2 2 2 2 2 4 6 2" xfId="4160" xr:uid="{00000000-0005-0000-0000-000045100000}"/>
    <cellStyle name="Обычный 2 2 2 2 2 4 6 2 2" xfId="4161" xr:uid="{00000000-0005-0000-0000-000046100000}"/>
    <cellStyle name="Обычный 2 2 2 2 2 4 6 2 2 2" xfId="4162" xr:uid="{00000000-0005-0000-0000-000047100000}"/>
    <cellStyle name="Обычный 2 2 2 2 2 4 6 2 3" xfId="4163" xr:uid="{00000000-0005-0000-0000-000048100000}"/>
    <cellStyle name="Обычный 2 2 2 2 2 4 6 2 3 2" xfId="4164" xr:uid="{00000000-0005-0000-0000-000049100000}"/>
    <cellStyle name="Обычный 2 2 2 2 2 4 6 2 4" xfId="4165" xr:uid="{00000000-0005-0000-0000-00004A100000}"/>
    <cellStyle name="Обычный 2 2 2 2 2 4 6 3" xfId="4166" xr:uid="{00000000-0005-0000-0000-00004B100000}"/>
    <cellStyle name="Обычный 2 2 2 2 2 4 6 3 2" xfId="4167" xr:uid="{00000000-0005-0000-0000-00004C100000}"/>
    <cellStyle name="Обычный 2 2 2 2 2 4 6 3 2 2" xfId="4168" xr:uid="{00000000-0005-0000-0000-00004D100000}"/>
    <cellStyle name="Обычный 2 2 2 2 2 4 6 3 3" xfId="4169" xr:uid="{00000000-0005-0000-0000-00004E100000}"/>
    <cellStyle name="Обычный 2 2 2 2 2 4 6 3 3 2" xfId="4170" xr:uid="{00000000-0005-0000-0000-00004F100000}"/>
    <cellStyle name="Обычный 2 2 2 2 2 4 6 3 4" xfId="4171" xr:uid="{00000000-0005-0000-0000-000050100000}"/>
    <cellStyle name="Обычный 2 2 2 2 2 4 6 4" xfId="4172" xr:uid="{00000000-0005-0000-0000-000051100000}"/>
    <cellStyle name="Обычный 2 2 2 2 2 4 6 4 2" xfId="4173" xr:uid="{00000000-0005-0000-0000-000052100000}"/>
    <cellStyle name="Обычный 2 2 2 2 2 4 6 5" xfId="4174" xr:uid="{00000000-0005-0000-0000-000053100000}"/>
    <cellStyle name="Обычный 2 2 2 2 2 4 6 5 2" xfId="4175" xr:uid="{00000000-0005-0000-0000-000054100000}"/>
    <cellStyle name="Обычный 2 2 2 2 2 4 6 6" xfId="4176" xr:uid="{00000000-0005-0000-0000-000055100000}"/>
    <cellStyle name="Обычный 2 2 2 2 2 4 6 6 2" xfId="4177" xr:uid="{00000000-0005-0000-0000-000056100000}"/>
    <cellStyle name="Обычный 2 2 2 2 2 4 6 7" xfId="4178" xr:uid="{00000000-0005-0000-0000-000057100000}"/>
    <cellStyle name="Обычный 2 2 2 2 2 4 7" xfId="4179" xr:uid="{00000000-0005-0000-0000-000058100000}"/>
    <cellStyle name="Обычный 2 2 2 2 2 4 7 2" xfId="4180" xr:uid="{00000000-0005-0000-0000-000059100000}"/>
    <cellStyle name="Обычный 2 2 2 2 2 4 7 2 2" xfId="4181" xr:uid="{00000000-0005-0000-0000-00005A100000}"/>
    <cellStyle name="Обычный 2 2 2 2 2 4 7 2 2 2" xfId="4182" xr:uid="{00000000-0005-0000-0000-00005B100000}"/>
    <cellStyle name="Обычный 2 2 2 2 2 4 7 2 3" xfId="4183" xr:uid="{00000000-0005-0000-0000-00005C100000}"/>
    <cellStyle name="Обычный 2 2 2 2 2 4 7 2 3 2" xfId="4184" xr:uid="{00000000-0005-0000-0000-00005D100000}"/>
    <cellStyle name="Обычный 2 2 2 2 2 4 7 2 4" xfId="4185" xr:uid="{00000000-0005-0000-0000-00005E100000}"/>
    <cellStyle name="Обычный 2 2 2 2 2 4 7 3" xfId="4186" xr:uid="{00000000-0005-0000-0000-00005F100000}"/>
    <cellStyle name="Обычный 2 2 2 2 2 4 7 3 2" xfId="4187" xr:uid="{00000000-0005-0000-0000-000060100000}"/>
    <cellStyle name="Обычный 2 2 2 2 2 4 7 3 2 2" xfId="4188" xr:uid="{00000000-0005-0000-0000-000061100000}"/>
    <cellStyle name="Обычный 2 2 2 2 2 4 7 3 3" xfId="4189" xr:uid="{00000000-0005-0000-0000-000062100000}"/>
    <cellStyle name="Обычный 2 2 2 2 2 4 7 3 3 2" xfId="4190" xr:uid="{00000000-0005-0000-0000-000063100000}"/>
    <cellStyle name="Обычный 2 2 2 2 2 4 7 3 4" xfId="4191" xr:uid="{00000000-0005-0000-0000-000064100000}"/>
    <cellStyle name="Обычный 2 2 2 2 2 4 7 4" xfId="4192" xr:uid="{00000000-0005-0000-0000-000065100000}"/>
    <cellStyle name="Обычный 2 2 2 2 2 4 7 4 2" xfId="4193" xr:uid="{00000000-0005-0000-0000-000066100000}"/>
    <cellStyle name="Обычный 2 2 2 2 2 4 7 5" xfId="4194" xr:uid="{00000000-0005-0000-0000-000067100000}"/>
    <cellStyle name="Обычный 2 2 2 2 2 4 7 5 2" xfId="4195" xr:uid="{00000000-0005-0000-0000-000068100000}"/>
    <cellStyle name="Обычный 2 2 2 2 2 4 7 6" xfId="4196" xr:uid="{00000000-0005-0000-0000-000069100000}"/>
    <cellStyle name="Обычный 2 2 2 2 2 4 7 6 2" xfId="4197" xr:uid="{00000000-0005-0000-0000-00006A100000}"/>
    <cellStyle name="Обычный 2 2 2 2 2 4 7 7" xfId="4198" xr:uid="{00000000-0005-0000-0000-00006B100000}"/>
    <cellStyle name="Обычный 2 2 2 2 2 4 8" xfId="4199" xr:uid="{00000000-0005-0000-0000-00006C100000}"/>
    <cellStyle name="Обычный 2 2 2 2 2 4 8 2" xfId="4200" xr:uid="{00000000-0005-0000-0000-00006D100000}"/>
    <cellStyle name="Обычный 2 2 2 2 2 4 8 2 2" xfId="4201" xr:uid="{00000000-0005-0000-0000-00006E100000}"/>
    <cellStyle name="Обычный 2 2 2 2 2 4 8 3" xfId="4202" xr:uid="{00000000-0005-0000-0000-00006F100000}"/>
    <cellStyle name="Обычный 2 2 2 2 2 4 8 3 2" xfId="4203" xr:uid="{00000000-0005-0000-0000-000070100000}"/>
    <cellStyle name="Обычный 2 2 2 2 2 4 8 4" xfId="4204" xr:uid="{00000000-0005-0000-0000-000071100000}"/>
    <cellStyle name="Обычный 2 2 2 2 2 4 9" xfId="4205" xr:uid="{00000000-0005-0000-0000-000072100000}"/>
    <cellStyle name="Обычный 2 2 2 2 2 4 9 2" xfId="4206" xr:uid="{00000000-0005-0000-0000-000073100000}"/>
    <cellStyle name="Обычный 2 2 2 2 2 4 9 2 2" xfId="4207" xr:uid="{00000000-0005-0000-0000-000074100000}"/>
    <cellStyle name="Обычный 2 2 2 2 2 4 9 3" xfId="4208" xr:uid="{00000000-0005-0000-0000-000075100000}"/>
    <cellStyle name="Обычный 2 2 2 2 2 4 9 3 2" xfId="4209" xr:uid="{00000000-0005-0000-0000-000076100000}"/>
    <cellStyle name="Обычный 2 2 2 2 2 4 9 4" xfId="4210" xr:uid="{00000000-0005-0000-0000-000077100000}"/>
    <cellStyle name="Обычный 2 2 2 2 2 5" xfId="4211" xr:uid="{00000000-0005-0000-0000-000078100000}"/>
    <cellStyle name="Обычный 2 2 2 2 2 5 10" xfId="4212" xr:uid="{00000000-0005-0000-0000-000079100000}"/>
    <cellStyle name="Обычный 2 2 2 2 2 5 10 2" xfId="4213" xr:uid="{00000000-0005-0000-0000-00007A100000}"/>
    <cellStyle name="Обычный 2 2 2 2 2 5 11" xfId="4214" xr:uid="{00000000-0005-0000-0000-00007B100000}"/>
    <cellStyle name="Обычный 2 2 2 2 2 5 11 2" xfId="4215" xr:uid="{00000000-0005-0000-0000-00007C100000}"/>
    <cellStyle name="Обычный 2 2 2 2 2 5 12" xfId="4216" xr:uid="{00000000-0005-0000-0000-00007D100000}"/>
    <cellStyle name="Обычный 2 2 2 2 2 5 2" xfId="4217" xr:uid="{00000000-0005-0000-0000-00007E100000}"/>
    <cellStyle name="Обычный 2 2 2 2 2 5 2 10" xfId="4218" xr:uid="{00000000-0005-0000-0000-00007F100000}"/>
    <cellStyle name="Обычный 2 2 2 2 2 5 2 2" xfId="4219" xr:uid="{00000000-0005-0000-0000-000080100000}"/>
    <cellStyle name="Обычный 2 2 2 2 2 5 2 2 2" xfId="4220" xr:uid="{00000000-0005-0000-0000-000081100000}"/>
    <cellStyle name="Обычный 2 2 2 2 2 5 2 2 2 2" xfId="4221" xr:uid="{00000000-0005-0000-0000-000082100000}"/>
    <cellStyle name="Обычный 2 2 2 2 2 5 2 2 2 2 2" xfId="4222" xr:uid="{00000000-0005-0000-0000-000083100000}"/>
    <cellStyle name="Обычный 2 2 2 2 2 5 2 2 2 2 2 2" xfId="4223" xr:uid="{00000000-0005-0000-0000-000084100000}"/>
    <cellStyle name="Обычный 2 2 2 2 2 5 2 2 2 2 3" xfId="4224" xr:uid="{00000000-0005-0000-0000-000085100000}"/>
    <cellStyle name="Обычный 2 2 2 2 2 5 2 2 2 2 3 2" xfId="4225" xr:uid="{00000000-0005-0000-0000-000086100000}"/>
    <cellStyle name="Обычный 2 2 2 2 2 5 2 2 2 2 4" xfId="4226" xr:uid="{00000000-0005-0000-0000-000087100000}"/>
    <cellStyle name="Обычный 2 2 2 2 2 5 2 2 2 3" xfId="4227" xr:uid="{00000000-0005-0000-0000-000088100000}"/>
    <cellStyle name="Обычный 2 2 2 2 2 5 2 2 2 3 2" xfId="4228" xr:uid="{00000000-0005-0000-0000-000089100000}"/>
    <cellStyle name="Обычный 2 2 2 2 2 5 2 2 2 4" xfId="4229" xr:uid="{00000000-0005-0000-0000-00008A100000}"/>
    <cellStyle name="Обычный 2 2 2 2 2 5 2 2 2 4 2" xfId="4230" xr:uid="{00000000-0005-0000-0000-00008B100000}"/>
    <cellStyle name="Обычный 2 2 2 2 2 5 2 2 2 5" xfId="4231" xr:uid="{00000000-0005-0000-0000-00008C100000}"/>
    <cellStyle name="Обычный 2 2 2 2 2 5 2 2 2 5 2" xfId="4232" xr:uid="{00000000-0005-0000-0000-00008D100000}"/>
    <cellStyle name="Обычный 2 2 2 2 2 5 2 2 2 6" xfId="4233" xr:uid="{00000000-0005-0000-0000-00008E100000}"/>
    <cellStyle name="Обычный 2 2 2 2 2 5 2 2 3" xfId="4234" xr:uid="{00000000-0005-0000-0000-00008F100000}"/>
    <cellStyle name="Обычный 2 2 2 2 2 5 2 2 3 2" xfId="4235" xr:uid="{00000000-0005-0000-0000-000090100000}"/>
    <cellStyle name="Обычный 2 2 2 2 2 5 2 2 3 2 2" xfId="4236" xr:uid="{00000000-0005-0000-0000-000091100000}"/>
    <cellStyle name="Обычный 2 2 2 2 2 5 2 2 3 3" xfId="4237" xr:uid="{00000000-0005-0000-0000-000092100000}"/>
    <cellStyle name="Обычный 2 2 2 2 2 5 2 2 3 3 2" xfId="4238" xr:uid="{00000000-0005-0000-0000-000093100000}"/>
    <cellStyle name="Обычный 2 2 2 2 2 5 2 2 3 4" xfId="4239" xr:uid="{00000000-0005-0000-0000-000094100000}"/>
    <cellStyle name="Обычный 2 2 2 2 2 5 2 2 4" xfId="4240" xr:uid="{00000000-0005-0000-0000-000095100000}"/>
    <cellStyle name="Обычный 2 2 2 2 2 5 2 2 4 2" xfId="4241" xr:uid="{00000000-0005-0000-0000-000096100000}"/>
    <cellStyle name="Обычный 2 2 2 2 2 5 2 2 4 2 2" xfId="4242" xr:uid="{00000000-0005-0000-0000-000097100000}"/>
    <cellStyle name="Обычный 2 2 2 2 2 5 2 2 4 3" xfId="4243" xr:uid="{00000000-0005-0000-0000-000098100000}"/>
    <cellStyle name="Обычный 2 2 2 2 2 5 2 2 4 3 2" xfId="4244" xr:uid="{00000000-0005-0000-0000-000099100000}"/>
    <cellStyle name="Обычный 2 2 2 2 2 5 2 2 4 4" xfId="4245" xr:uid="{00000000-0005-0000-0000-00009A100000}"/>
    <cellStyle name="Обычный 2 2 2 2 2 5 2 2 5" xfId="4246" xr:uid="{00000000-0005-0000-0000-00009B100000}"/>
    <cellStyle name="Обычный 2 2 2 2 2 5 2 2 5 2" xfId="4247" xr:uid="{00000000-0005-0000-0000-00009C100000}"/>
    <cellStyle name="Обычный 2 2 2 2 2 5 2 2 6" xfId="4248" xr:uid="{00000000-0005-0000-0000-00009D100000}"/>
    <cellStyle name="Обычный 2 2 2 2 2 5 2 2 6 2" xfId="4249" xr:uid="{00000000-0005-0000-0000-00009E100000}"/>
    <cellStyle name="Обычный 2 2 2 2 2 5 2 2 7" xfId="4250" xr:uid="{00000000-0005-0000-0000-00009F100000}"/>
    <cellStyle name="Обычный 2 2 2 2 2 5 2 2 7 2" xfId="4251" xr:uid="{00000000-0005-0000-0000-0000A0100000}"/>
    <cellStyle name="Обычный 2 2 2 2 2 5 2 2 8" xfId="4252" xr:uid="{00000000-0005-0000-0000-0000A1100000}"/>
    <cellStyle name="Обычный 2 2 2 2 2 5 2 3" xfId="4253" xr:uid="{00000000-0005-0000-0000-0000A2100000}"/>
    <cellStyle name="Обычный 2 2 2 2 2 5 2 3 2" xfId="4254" xr:uid="{00000000-0005-0000-0000-0000A3100000}"/>
    <cellStyle name="Обычный 2 2 2 2 2 5 2 3 2 2" xfId="4255" xr:uid="{00000000-0005-0000-0000-0000A4100000}"/>
    <cellStyle name="Обычный 2 2 2 2 2 5 2 3 2 2 2" xfId="4256" xr:uid="{00000000-0005-0000-0000-0000A5100000}"/>
    <cellStyle name="Обычный 2 2 2 2 2 5 2 3 2 2 2 2" xfId="4257" xr:uid="{00000000-0005-0000-0000-0000A6100000}"/>
    <cellStyle name="Обычный 2 2 2 2 2 5 2 3 2 2 3" xfId="4258" xr:uid="{00000000-0005-0000-0000-0000A7100000}"/>
    <cellStyle name="Обычный 2 2 2 2 2 5 2 3 2 2 3 2" xfId="4259" xr:uid="{00000000-0005-0000-0000-0000A8100000}"/>
    <cellStyle name="Обычный 2 2 2 2 2 5 2 3 2 2 4" xfId="4260" xr:uid="{00000000-0005-0000-0000-0000A9100000}"/>
    <cellStyle name="Обычный 2 2 2 2 2 5 2 3 2 3" xfId="4261" xr:uid="{00000000-0005-0000-0000-0000AA100000}"/>
    <cellStyle name="Обычный 2 2 2 2 2 5 2 3 2 3 2" xfId="4262" xr:uid="{00000000-0005-0000-0000-0000AB100000}"/>
    <cellStyle name="Обычный 2 2 2 2 2 5 2 3 2 4" xfId="4263" xr:uid="{00000000-0005-0000-0000-0000AC100000}"/>
    <cellStyle name="Обычный 2 2 2 2 2 5 2 3 2 4 2" xfId="4264" xr:uid="{00000000-0005-0000-0000-0000AD100000}"/>
    <cellStyle name="Обычный 2 2 2 2 2 5 2 3 2 5" xfId="4265" xr:uid="{00000000-0005-0000-0000-0000AE100000}"/>
    <cellStyle name="Обычный 2 2 2 2 2 5 2 3 2 5 2" xfId="4266" xr:uid="{00000000-0005-0000-0000-0000AF100000}"/>
    <cellStyle name="Обычный 2 2 2 2 2 5 2 3 2 6" xfId="4267" xr:uid="{00000000-0005-0000-0000-0000B0100000}"/>
    <cellStyle name="Обычный 2 2 2 2 2 5 2 3 3" xfId="4268" xr:uid="{00000000-0005-0000-0000-0000B1100000}"/>
    <cellStyle name="Обычный 2 2 2 2 2 5 2 3 3 2" xfId="4269" xr:uid="{00000000-0005-0000-0000-0000B2100000}"/>
    <cellStyle name="Обычный 2 2 2 2 2 5 2 3 3 2 2" xfId="4270" xr:uid="{00000000-0005-0000-0000-0000B3100000}"/>
    <cellStyle name="Обычный 2 2 2 2 2 5 2 3 3 3" xfId="4271" xr:uid="{00000000-0005-0000-0000-0000B4100000}"/>
    <cellStyle name="Обычный 2 2 2 2 2 5 2 3 3 3 2" xfId="4272" xr:uid="{00000000-0005-0000-0000-0000B5100000}"/>
    <cellStyle name="Обычный 2 2 2 2 2 5 2 3 3 4" xfId="4273" xr:uid="{00000000-0005-0000-0000-0000B6100000}"/>
    <cellStyle name="Обычный 2 2 2 2 2 5 2 3 4" xfId="4274" xr:uid="{00000000-0005-0000-0000-0000B7100000}"/>
    <cellStyle name="Обычный 2 2 2 2 2 5 2 3 4 2" xfId="4275" xr:uid="{00000000-0005-0000-0000-0000B8100000}"/>
    <cellStyle name="Обычный 2 2 2 2 2 5 2 3 4 2 2" xfId="4276" xr:uid="{00000000-0005-0000-0000-0000B9100000}"/>
    <cellStyle name="Обычный 2 2 2 2 2 5 2 3 4 3" xfId="4277" xr:uid="{00000000-0005-0000-0000-0000BA100000}"/>
    <cellStyle name="Обычный 2 2 2 2 2 5 2 3 4 3 2" xfId="4278" xr:uid="{00000000-0005-0000-0000-0000BB100000}"/>
    <cellStyle name="Обычный 2 2 2 2 2 5 2 3 4 4" xfId="4279" xr:uid="{00000000-0005-0000-0000-0000BC100000}"/>
    <cellStyle name="Обычный 2 2 2 2 2 5 2 3 5" xfId="4280" xr:uid="{00000000-0005-0000-0000-0000BD100000}"/>
    <cellStyle name="Обычный 2 2 2 2 2 5 2 3 5 2" xfId="4281" xr:uid="{00000000-0005-0000-0000-0000BE100000}"/>
    <cellStyle name="Обычный 2 2 2 2 2 5 2 3 6" xfId="4282" xr:uid="{00000000-0005-0000-0000-0000BF100000}"/>
    <cellStyle name="Обычный 2 2 2 2 2 5 2 3 6 2" xfId="4283" xr:uid="{00000000-0005-0000-0000-0000C0100000}"/>
    <cellStyle name="Обычный 2 2 2 2 2 5 2 3 7" xfId="4284" xr:uid="{00000000-0005-0000-0000-0000C1100000}"/>
    <cellStyle name="Обычный 2 2 2 2 2 5 2 3 7 2" xfId="4285" xr:uid="{00000000-0005-0000-0000-0000C2100000}"/>
    <cellStyle name="Обычный 2 2 2 2 2 5 2 3 8" xfId="4286" xr:uid="{00000000-0005-0000-0000-0000C3100000}"/>
    <cellStyle name="Обычный 2 2 2 2 2 5 2 4" xfId="4287" xr:uid="{00000000-0005-0000-0000-0000C4100000}"/>
    <cellStyle name="Обычный 2 2 2 2 2 5 2 4 2" xfId="4288" xr:uid="{00000000-0005-0000-0000-0000C5100000}"/>
    <cellStyle name="Обычный 2 2 2 2 2 5 2 4 2 2" xfId="4289" xr:uid="{00000000-0005-0000-0000-0000C6100000}"/>
    <cellStyle name="Обычный 2 2 2 2 2 5 2 4 2 2 2" xfId="4290" xr:uid="{00000000-0005-0000-0000-0000C7100000}"/>
    <cellStyle name="Обычный 2 2 2 2 2 5 2 4 2 3" xfId="4291" xr:uid="{00000000-0005-0000-0000-0000C8100000}"/>
    <cellStyle name="Обычный 2 2 2 2 2 5 2 4 2 3 2" xfId="4292" xr:uid="{00000000-0005-0000-0000-0000C9100000}"/>
    <cellStyle name="Обычный 2 2 2 2 2 5 2 4 2 4" xfId="4293" xr:uid="{00000000-0005-0000-0000-0000CA100000}"/>
    <cellStyle name="Обычный 2 2 2 2 2 5 2 4 3" xfId="4294" xr:uid="{00000000-0005-0000-0000-0000CB100000}"/>
    <cellStyle name="Обычный 2 2 2 2 2 5 2 4 3 2" xfId="4295" xr:uid="{00000000-0005-0000-0000-0000CC100000}"/>
    <cellStyle name="Обычный 2 2 2 2 2 5 2 4 3 2 2" xfId="4296" xr:uid="{00000000-0005-0000-0000-0000CD100000}"/>
    <cellStyle name="Обычный 2 2 2 2 2 5 2 4 3 3" xfId="4297" xr:uid="{00000000-0005-0000-0000-0000CE100000}"/>
    <cellStyle name="Обычный 2 2 2 2 2 5 2 4 3 3 2" xfId="4298" xr:uid="{00000000-0005-0000-0000-0000CF100000}"/>
    <cellStyle name="Обычный 2 2 2 2 2 5 2 4 3 4" xfId="4299" xr:uid="{00000000-0005-0000-0000-0000D0100000}"/>
    <cellStyle name="Обычный 2 2 2 2 2 5 2 4 4" xfId="4300" xr:uid="{00000000-0005-0000-0000-0000D1100000}"/>
    <cellStyle name="Обычный 2 2 2 2 2 5 2 4 4 2" xfId="4301" xr:uid="{00000000-0005-0000-0000-0000D2100000}"/>
    <cellStyle name="Обычный 2 2 2 2 2 5 2 4 5" xfId="4302" xr:uid="{00000000-0005-0000-0000-0000D3100000}"/>
    <cellStyle name="Обычный 2 2 2 2 2 5 2 4 5 2" xfId="4303" xr:uid="{00000000-0005-0000-0000-0000D4100000}"/>
    <cellStyle name="Обычный 2 2 2 2 2 5 2 4 6" xfId="4304" xr:uid="{00000000-0005-0000-0000-0000D5100000}"/>
    <cellStyle name="Обычный 2 2 2 2 2 5 2 4 6 2" xfId="4305" xr:uid="{00000000-0005-0000-0000-0000D6100000}"/>
    <cellStyle name="Обычный 2 2 2 2 2 5 2 4 7" xfId="4306" xr:uid="{00000000-0005-0000-0000-0000D7100000}"/>
    <cellStyle name="Обычный 2 2 2 2 2 5 2 5" xfId="4307" xr:uid="{00000000-0005-0000-0000-0000D8100000}"/>
    <cellStyle name="Обычный 2 2 2 2 2 5 2 5 2" xfId="4308" xr:uid="{00000000-0005-0000-0000-0000D9100000}"/>
    <cellStyle name="Обычный 2 2 2 2 2 5 2 5 2 2" xfId="4309" xr:uid="{00000000-0005-0000-0000-0000DA100000}"/>
    <cellStyle name="Обычный 2 2 2 2 2 5 2 5 3" xfId="4310" xr:uid="{00000000-0005-0000-0000-0000DB100000}"/>
    <cellStyle name="Обычный 2 2 2 2 2 5 2 5 3 2" xfId="4311" xr:uid="{00000000-0005-0000-0000-0000DC100000}"/>
    <cellStyle name="Обычный 2 2 2 2 2 5 2 5 4" xfId="4312" xr:uid="{00000000-0005-0000-0000-0000DD100000}"/>
    <cellStyle name="Обычный 2 2 2 2 2 5 2 6" xfId="4313" xr:uid="{00000000-0005-0000-0000-0000DE100000}"/>
    <cellStyle name="Обычный 2 2 2 2 2 5 2 6 2" xfId="4314" xr:uid="{00000000-0005-0000-0000-0000DF100000}"/>
    <cellStyle name="Обычный 2 2 2 2 2 5 2 6 2 2" xfId="4315" xr:uid="{00000000-0005-0000-0000-0000E0100000}"/>
    <cellStyle name="Обычный 2 2 2 2 2 5 2 6 3" xfId="4316" xr:uid="{00000000-0005-0000-0000-0000E1100000}"/>
    <cellStyle name="Обычный 2 2 2 2 2 5 2 6 3 2" xfId="4317" xr:uid="{00000000-0005-0000-0000-0000E2100000}"/>
    <cellStyle name="Обычный 2 2 2 2 2 5 2 6 4" xfId="4318" xr:uid="{00000000-0005-0000-0000-0000E3100000}"/>
    <cellStyle name="Обычный 2 2 2 2 2 5 2 7" xfId="4319" xr:uid="{00000000-0005-0000-0000-0000E4100000}"/>
    <cellStyle name="Обычный 2 2 2 2 2 5 2 7 2" xfId="4320" xr:uid="{00000000-0005-0000-0000-0000E5100000}"/>
    <cellStyle name="Обычный 2 2 2 2 2 5 2 8" xfId="4321" xr:uid="{00000000-0005-0000-0000-0000E6100000}"/>
    <cellStyle name="Обычный 2 2 2 2 2 5 2 8 2" xfId="4322" xr:uid="{00000000-0005-0000-0000-0000E7100000}"/>
    <cellStyle name="Обычный 2 2 2 2 2 5 2 9" xfId="4323" xr:uid="{00000000-0005-0000-0000-0000E8100000}"/>
    <cellStyle name="Обычный 2 2 2 2 2 5 2 9 2" xfId="4324" xr:uid="{00000000-0005-0000-0000-0000E9100000}"/>
    <cellStyle name="Обычный 2 2 2 2 2 5 3" xfId="4325" xr:uid="{00000000-0005-0000-0000-0000EA100000}"/>
    <cellStyle name="Обычный 2 2 2 2 2 5 3 2" xfId="4326" xr:uid="{00000000-0005-0000-0000-0000EB100000}"/>
    <cellStyle name="Обычный 2 2 2 2 2 5 3 2 2" xfId="4327" xr:uid="{00000000-0005-0000-0000-0000EC100000}"/>
    <cellStyle name="Обычный 2 2 2 2 2 5 3 2 2 2" xfId="4328" xr:uid="{00000000-0005-0000-0000-0000ED100000}"/>
    <cellStyle name="Обычный 2 2 2 2 2 5 3 2 2 2 2" xfId="4329" xr:uid="{00000000-0005-0000-0000-0000EE100000}"/>
    <cellStyle name="Обычный 2 2 2 2 2 5 3 2 2 3" xfId="4330" xr:uid="{00000000-0005-0000-0000-0000EF100000}"/>
    <cellStyle name="Обычный 2 2 2 2 2 5 3 2 2 3 2" xfId="4331" xr:uid="{00000000-0005-0000-0000-0000F0100000}"/>
    <cellStyle name="Обычный 2 2 2 2 2 5 3 2 2 4" xfId="4332" xr:uid="{00000000-0005-0000-0000-0000F1100000}"/>
    <cellStyle name="Обычный 2 2 2 2 2 5 3 2 3" xfId="4333" xr:uid="{00000000-0005-0000-0000-0000F2100000}"/>
    <cellStyle name="Обычный 2 2 2 2 2 5 3 2 3 2" xfId="4334" xr:uid="{00000000-0005-0000-0000-0000F3100000}"/>
    <cellStyle name="Обычный 2 2 2 2 2 5 3 2 4" xfId="4335" xr:uid="{00000000-0005-0000-0000-0000F4100000}"/>
    <cellStyle name="Обычный 2 2 2 2 2 5 3 2 4 2" xfId="4336" xr:uid="{00000000-0005-0000-0000-0000F5100000}"/>
    <cellStyle name="Обычный 2 2 2 2 2 5 3 2 5" xfId="4337" xr:uid="{00000000-0005-0000-0000-0000F6100000}"/>
    <cellStyle name="Обычный 2 2 2 2 2 5 3 2 5 2" xfId="4338" xr:uid="{00000000-0005-0000-0000-0000F7100000}"/>
    <cellStyle name="Обычный 2 2 2 2 2 5 3 2 6" xfId="4339" xr:uid="{00000000-0005-0000-0000-0000F8100000}"/>
    <cellStyle name="Обычный 2 2 2 2 2 5 3 3" xfId="4340" xr:uid="{00000000-0005-0000-0000-0000F9100000}"/>
    <cellStyle name="Обычный 2 2 2 2 2 5 3 3 2" xfId="4341" xr:uid="{00000000-0005-0000-0000-0000FA100000}"/>
    <cellStyle name="Обычный 2 2 2 2 2 5 3 3 2 2" xfId="4342" xr:uid="{00000000-0005-0000-0000-0000FB100000}"/>
    <cellStyle name="Обычный 2 2 2 2 2 5 3 3 3" xfId="4343" xr:uid="{00000000-0005-0000-0000-0000FC100000}"/>
    <cellStyle name="Обычный 2 2 2 2 2 5 3 3 3 2" xfId="4344" xr:uid="{00000000-0005-0000-0000-0000FD100000}"/>
    <cellStyle name="Обычный 2 2 2 2 2 5 3 3 4" xfId="4345" xr:uid="{00000000-0005-0000-0000-0000FE100000}"/>
    <cellStyle name="Обычный 2 2 2 2 2 5 3 4" xfId="4346" xr:uid="{00000000-0005-0000-0000-0000FF100000}"/>
    <cellStyle name="Обычный 2 2 2 2 2 5 3 4 2" xfId="4347" xr:uid="{00000000-0005-0000-0000-000000110000}"/>
    <cellStyle name="Обычный 2 2 2 2 2 5 3 4 2 2" xfId="4348" xr:uid="{00000000-0005-0000-0000-000001110000}"/>
    <cellStyle name="Обычный 2 2 2 2 2 5 3 4 3" xfId="4349" xr:uid="{00000000-0005-0000-0000-000002110000}"/>
    <cellStyle name="Обычный 2 2 2 2 2 5 3 4 3 2" xfId="4350" xr:uid="{00000000-0005-0000-0000-000003110000}"/>
    <cellStyle name="Обычный 2 2 2 2 2 5 3 4 4" xfId="4351" xr:uid="{00000000-0005-0000-0000-000004110000}"/>
    <cellStyle name="Обычный 2 2 2 2 2 5 3 5" xfId="4352" xr:uid="{00000000-0005-0000-0000-000005110000}"/>
    <cellStyle name="Обычный 2 2 2 2 2 5 3 5 2" xfId="4353" xr:uid="{00000000-0005-0000-0000-000006110000}"/>
    <cellStyle name="Обычный 2 2 2 2 2 5 3 6" xfId="4354" xr:uid="{00000000-0005-0000-0000-000007110000}"/>
    <cellStyle name="Обычный 2 2 2 2 2 5 3 6 2" xfId="4355" xr:uid="{00000000-0005-0000-0000-000008110000}"/>
    <cellStyle name="Обычный 2 2 2 2 2 5 3 7" xfId="4356" xr:uid="{00000000-0005-0000-0000-000009110000}"/>
    <cellStyle name="Обычный 2 2 2 2 2 5 3 7 2" xfId="4357" xr:uid="{00000000-0005-0000-0000-00000A110000}"/>
    <cellStyle name="Обычный 2 2 2 2 2 5 3 8" xfId="4358" xr:uid="{00000000-0005-0000-0000-00000B110000}"/>
    <cellStyle name="Обычный 2 2 2 2 2 5 4" xfId="4359" xr:uid="{00000000-0005-0000-0000-00000C110000}"/>
    <cellStyle name="Обычный 2 2 2 2 2 5 4 2" xfId="4360" xr:uid="{00000000-0005-0000-0000-00000D110000}"/>
    <cellStyle name="Обычный 2 2 2 2 2 5 4 2 2" xfId="4361" xr:uid="{00000000-0005-0000-0000-00000E110000}"/>
    <cellStyle name="Обычный 2 2 2 2 2 5 4 2 2 2" xfId="4362" xr:uid="{00000000-0005-0000-0000-00000F110000}"/>
    <cellStyle name="Обычный 2 2 2 2 2 5 4 2 2 2 2" xfId="4363" xr:uid="{00000000-0005-0000-0000-000010110000}"/>
    <cellStyle name="Обычный 2 2 2 2 2 5 4 2 2 3" xfId="4364" xr:uid="{00000000-0005-0000-0000-000011110000}"/>
    <cellStyle name="Обычный 2 2 2 2 2 5 4 2 2 3 2" xfId="4365" xr:uid="{00000000-0005-0000-0000-000012110000}"/>
    <cellStyle name="Обычный 2 2 2 2 2 5 4 2 2 4" xfId="4366" xr:uid="{00000000-0005-0000-0000-000013110000}"/>
    <cellStyle name="Обычный 2 2 2 2 2 5 4 2 3" xfId="4367" xr:uid="{00000000-0005-0000-0000-000014110000}"/>
    <cellStyle name="Обычный 2 2 2 2 2 5 4 2 3 2" xfId="4368" xr:uid="{00000000-0005-0000-0000-000015110000}"/>
    <cellStyle name="Обычный 2 2 2 2 2 5 4 2 4" xfId="4369" xr:uid="{00000000-0005-0000-0000-000016110000}"/>
    <cellStyle name="Обычный 2 2 2 2 2 5 4 2 4 2" xfId="4370" xr:uid="{00000000-0005-0000-0000-000017110000}"/>
    <cellStyle name="Обычный 2 2 2 2 2 5 4 2 5" xfId="4371" xr:uid="{00000000-0005-0000-0000-000018110000}"/>
    <cellStyle name="Обычный 2 2 2 2 2 5 4 2 5 2" xfId="4372" xr:uid="{00000000-0005-0000-0000-000019110000}"/>
    <cellStyle name="Обычный 2 2 2 2 2 5 4 2 6" xfId="4373" xr:uid="{00000000-0005-0000-0000-00001A110000}"/>
    <cellStyle name="Обычный 2 2 2 2 2 5 4 3" xfId="4374" xr:uid="{00000000-0005-0000-0000-00001B110000}"/>
    <cellStyle name="Обычный 2 2 2 2 2 5 4 3 2" xfId="4375" xr:uid="{00000000-0005-0000-0000-00001C110000}"/>
    <cellStyle name="Обычный 2 2 2 2 2 5 4 3 2 2" xfId="4376" xr:uid="{00000000-0005-0000-0000-00001D110000}"/>
    <cellStyle name="Обычный 2 2 2 2 2 5 4 3 3" xfId="4377" xr:uid="{00000000-0005-0000-0000-00001E110000}"/>
    <cellStyle name="Обычный 2 2 2 2 2 5 4 3 3 2" xfId="4378" xr:uid="{00000000-0005-0000-0000-00001F110000}"/>
    <cellStyle name="Обычный 2 2 2 2 2 5 4 3 4" xfId="4379" xr:uid="{00000000-0005-0000-0000-000020110000}"/>
    <cellStyle name="Обычный 2 2 2 2 2 5 4 4" xfId="4380" xr:uid="{00000000-0005-0000-0000-000021110000}"/>
    <cellStyle name="Обычный 2 2 2 2 2 5 4 4 2" xfId="4381" xr:uid="{00000000-0005-0000-0000-000022110000}"/>
    <cellStyle name="Обычный 2 2 2 2 2 5 4 4 2 2" xfId="4382" xr:uid="{00000000-0005-0000-0000-000023110000}"/>
    <cellStyle name="Обычный 2 2 2 2 2 5 4 4 3" xfId="4383" xr:uid="{00000000-0005-0000-0000-000024110000}"/>
    <cellStyle name="Обычный 2 2 2 2 2 5 4 4 3 2" xfId="4384" xr:uid="{00000000-0005-0000-0000-000025110000}"/>
    <cellStyle name="Обычный 2 2 2 2 2 5 4 4 4" xfId="4385" xr:uid="{00000000-0005-0000-0000-000026110000}"/>
    <cellStyle name="Обычный 2 2 2 2 2 5 4 5" xfId="4386" xr:uid="{00000000-0005-0000-0000-000027110000}"/>
    <cellStyle name="Обычный 2 2 2 2 2 5 4 5 2" xfId="4387" xr:uid="{00000000-0005-0000-0000-000028110000}"/>
    <cellStyle name="Обычный 2 2 2 2 2 5 4 6" xfId="4388" xr:uid="{00000000-0005-0000-0000-000029110000}"/>
    <cellStyle name="Обычный 2 2 2 2 2 5 4 6 2" xfId="4389" xr:uid="{00000000-0005-0000-0000-00002A110000}"/>
    <cellStyle name="Обычный 2 2 2 2 2 5 4 7" xfId="4390" xr:uid="{00000000-0005-0000-0000-00002B110000}"/>
    <cellStyle name="Обычный 2 2 2 2 2 5 4 7 2" xfId="4391" xr:uid="{00000000-0005-0000-0000-00002C110000}"/>
    <cellStyle name="Обычный 2 2 2 2 2 5 4 8" xfId="4392" xr:uid="{00000000-0005-0000-0000-00002D110000}"/>
    <cellStyle name="Обычный 2 2 2 2 2 5 5" xfId="4393" xr:uid="{00000000-0005-0000-0000-00002E110000}"/>
    <cellStyle name="Обычный 2 2 2 2 2 5 5 2" xfId="4394" xr:uid="{00000000-0005-0000-0000-00002F110000}"/>
    <cellStyle name="Обычный 2 2 2 2 2 5 5 2 2" xfId="4395" xr:uid="{00000000-0005-0000-0000-000030110000}"/>
    <cellStyle name="Обычный 2 2 2 2 2 5 5 2 2 2" xfId="4396" xr:uid="{00000000-0005-0000-0000-000031110000}"/>
    <cellStyle name="Обычный 2 2 2 2 2 5 5 2 3" xfId="4397" xr:uid="{00000000-0005-0000-0000-000032110000}"/>
    <cellStyle name="Обычный 2 2 2 2 2 5 5 2 3 2" xfId="4398" xr:uid="{00000000-0005-0000-0000-000033110000}"/>
    <cellStyle name="Обычный 2 2 2 2 2 5 5 2 4" xfId="4399" xr:uid="{00000000-0005-0000-0000-000034110000}"/>
    <cellStyle name="Обычный 2 2 2 2 2 5 5 3" xfId="4400" xr:uid="{00000000-0005-0000-0000-000035110000}"/>
    <cellStyle name="Обычный 2 2 2 2 2 5 5 3 2" xfId="4401" xr:uid="{00000000-0005-0000-0000-000036110000}"/>
    <cellStyle name="Обычный 2 2 2 2 2 5 5 3 2 2" xfId="4402" xr:uid="{00000000-0005-0000-0000-000037110000}"/>
    <cellStyle name="Обычный 2 2 2 2 2 5 5 3 3" xfId="4403" xr:uid="{00000000-0005-0000-0000-000038110000}"/>
    <cellStyle name="Обычный 2 2 2 2 2 5 5 3 3 2" xfId="4404" xr:uid="{00000000-0005-0000-0000-000039110000}"/>
    <cellStyle name="Обычный 2 2 2 2 2 5 5 3 4" xfId="4405" xr:uid="{00000000-0005-0000-0000-00003A110000}"/>
    <cellStyle name="Обычный 2 2 2 2 2 5 5 4" xfId="4406" xr:uid="{00000000-0005-0000-0000-00003B110000}"/>
    <cellStyle name="Обычный 2 2 2 2 2 5 5 4 2" xfId="4407" xr:uid="{00000000-0005-0000-0000-00003C110000}"/>
    <cellStyle name="Обычный 2 2 2 2 2 5 5 5" xfId="4408" xr:uid="{00000000-0005-0000-0000-00003D110000}"/>
    <cellStyle name="Обычный 2 2 2 2 2 5 5 5 2" xfId="4409" xr:uid="{00000000-0005-0000-0000-00003E110000}"/>
    <cellStyle name="Обычный 2 2 2 2 2 5 5 6" xfId="4410" xr:uid="{00000000-0005-0000-0000-00003F110000}"/>
    <cellStyle name="Обычный 2 2 2 2 2 5 5 6 2" xfId="4411" xr:uid="{00000000-0005-0000-0000-000040110000}"/>
    <cellStyle name="Обычный 2 2 2 2 2 5 5 7" xfId="4412" xr:uid="{00000000-0005-0000-0000-000041110000}"/>
    <cellStyle name="Обычный 2 2 2 2 2 5 6" xfId="4413" xr:uid="{00000000-0005-0000-0000-000042110000}"/>
    <cellStyle name="Обычный 2 2 2 2 2 5 6 2" xfId="4414" xr:uid="{00000000-0005-0000-0000-000043110000}"/>
    <cellStyle name="Обычный 2 2 2 2 2 5 6 2 2" xfId="4415" xr:uid="{00000000-0005-0000-0000-000044110000}"/>
    <cellStyle name="Обычный 2 2 2 2 2 5 6 2 2 2" xfId="4416" xr:uid="{00000000-0005-0000-0000-000045110000}"/>
    <cellStyle name="Обычный 2 2 2 2 2 5 6 2 3" xfId="4417" xr:uid="{00000000-0005-0000-0000-000046110000}"/>
    <cellStyle name="Обычный 2 2 2 2 2 5 6 2 3 2" xfId="4418" xr:uid="{00000000-0005-0000-0000-000047110000}"/>
    <cellStyle name="Обычный 2 2 2 2 2 5 6 2 4" xfId="4419" xr:uid="{00000000-0005-0000-0000-000048110000}"/>
    <cellStyle name="Обычный 2 2 2 2 2 5 6 3" xfId="4420" xr:uid="{00000000-0005-0000-0000-000049110000}"/>
    <cellStyle name="Обычный 2 2 2 2 2 5 6 3 2" xfId="4421" xr:uid="{00000000-0005-0000-0000-00004A110000}"/>
    <cellStyle name="Обычный 2 2 2 2 2 5 6 3 2 2" xfId="4422" xr:uid="{00000000-0005-0000-0000-00004B110000}"/>
    <cellStyle name="Обычный 2 2 2 2 2 5 6 3 3" xfId="4423" xr:uid="{00000000-0005-0000-0000-00004C110000}"/>
    <cellStyle name="Обычный 2 2 2 2 2 5 6 3 3 2" xfId="4424" xr:uid="{00000000-0005-0000-0000-00004D110000}"/>
    <cellStyle name="Обычный 2 2 2 2 2 5 6 3 4" xfId="4425" xr:uid="{00000000-0005-0000-0000-00004E110000}"/>
    <cellStyle name="Обычный 2 2 2 2 2 5 6 4" xfId="4426" xr:uid="{00000000-0005-0000-0000-00004F110000}"/>
    <cellStyle name="Обычный 2 2 2 2 2 5 6 4 2" xfId="4427" xr:uid="{00000000-0005-0000-0000-000050110000}"/>
    <cellStyle name="Обычный 2 2 2 2 2 5 6 5" xfId="4428" xr:uid="{00000000-0005-0000-0000-000051110000}"/>
    <cellStyle name="Обычный 2 2 2 2 2 5 6 5 2" xfId="4429" xr:uid="{00000000-0005-0000-0000-000052110000}"/>
    <cellStyle name="Обычный 2 2 2 2 2 5 6 6" xfId="4430" xr:uid="{00000000-0005-0000-0000-000053110000}"/>
    <cellStyle name="Обычный 2 2 2 2 2 5 6 6 2" xfId="4431" xr:uid="{00000000-0005-0000-0000-000054110000}"/>
    <cellStyle name="Обычный 2 2 2 2 2 5 6 7" xfId="4432" xr:uid="{00000000-0005-0000-0000-000055110000}"/>
    <cellStyle name="Обычный 2 2 2 2 2 5 7" xfId="4433" xr:uid="{00000000-0005-0000-0000-000056110000}"/>
    <cellStyle name="Обычный 2 2 2 2 2 5 7 2" xfId="4434" xr:uid="{00000000-0005-0000-0000-000057110000}"/>
    <cellStyle name="Обычный 2 2 2 2 2 5 7 2 2" xfId="4435" xr:uid="{00000000-0005-0000-0000-000058110000}"/>
    <cellStyle name="Обычный 2 2 2 2 2 5 7 3" xfId="4436" xr:uid="{00000000-0005-0000-0000-000059110000}"/>
    <cellStyle name="Обычный 2 2 2 2 2 5 7 3 2" xfId="4437" xr:uid="{00000000-0005-0000-0000-00005A110000}"/>
    <cellStyle name="Обычный 2 2 2 2 2 5 7 4" xfId="4438" xr:uid="{00000000-0005-0000-0000-00005B110000}"/>
    <cellStyle name="Обычный 2 2 2 2 2 5 8" xfId="4439" xr:uid="{00000000-0005-0000-0000-00005C110000}"/>
    <cellStyle name="Обычный 2 2 2 2 2 5 8 2" xfId="4440" xr:uid="{00000000-0005-0000-0000-00005D110000}"/>
    <cellStyle name="Обычный 2 2 2 2 2 5 8 2 2" xfId="4441" xr:uid="{00000000-0005-0000-0000-00005E110000}"/>
    <cellStyle name="Обычный 2 2 2 2 2 5 8 3" xfId="4442" xr:uid="{00000000-0005-0000-0000-00005F110000}"/>
    <cellStyle name="Обычный 2 2 2 2 2 5 8 3 2" xfId="4443" xr:uid="{00000000-0005-0000-0000-000060110000}"/>
    <cellStyle name="Обычный 2 2 2 2 2 5 8 4" xfId="4444" xr:uid="{00000000-0005-0000-0000-000061110000}"/>
    <cellStyle name="Обычный 2 2 2 2 2 5 9" xfId="4445" xr:uid="{00000000-0005-0000-0000-000062110000}"/>
    <cellStyle name="Обычный 2 2 2 2 2 5 9 2" xfId="4446" xr:uid="{00000000-0005-0000-0000-000063110000}"/>
    <cellStyle name="Обычный 2 2 2 2 2 6" xfId="4447" xr:uid="{00000000-0005-0000-0000-000064110000}"/>
    <cellStyle name="Обычный 2 2 2 2 2 6 10" xfId="4448" xr:uid="{00000000-0005-0000-0000-000065110000}"/>
    <cellStyle name="Обычный 2 2 2 2 2 6 2" xfId="4449" xr:uid="{00000000-0005-0000-0000-000066110000}"/>
    <cellStyle name="Обычный 2 2 2 2 2 6 2 2" xfId="4450" xr:uid="{00000000-0005-0000-0000-000067110000}"/>
    <cellStyle name="Обычный 2 2 2 2 2 6 2 2 2" xfId="4451" xr:uid="{00000000-0005-0000-0000-000068110000}"/>
    <cellStyle name="Обычный 2 2 2 2 2 6 2 2 2 2" xfId="4452" xr:uid="{00000000-0005-0000-0000-000069110000}"/>
    <cellStyle name="Обычный 2 2 2 2 2 6 2 2 2 2 2" xfId="4453" xr:uid="{00000000-0005-0000-0000-00006A110000}"/>
    <cellStyle name="Обычный 2 2 2 2 2 6 2 2 2 3" xfId="4454" xr:uid="{00000000-0005-0000-0000-00006B110000}"/>
    <cellStyle name="Обычный 2 2 2 2 2 6 2 2 2 3 2" xfId="4455" xr:uid="{00000000-0005-0000-0000-00006C110000}"/>
    <cellStyle name="Обычный 2 2 2 2 2 6 2 2 2 4" xfId="4456" xr:uid="{00000000-0005-0000-0000-00006D110000}"/>
    <cellStyle name="Обычный 2 2 2 2 2 6 2 2 3" xfId="4457" xr:uid="{00000000-0005-0000-0000-00006E110000}"/>
    <cellStyle name="Обычный 2 2 2 2 2 6 2 2 3 2" xfId="4458" xr:uid="{00000000-0005-0000-0000-00006F110000}"/>
    <cellStyle name="Обычный 2 2 2 2 2 6 2 2 4" xfId="4459" xr:uid="{00000000-0005-0000-0000-000070110000}"/>
    <cellStyle name="Обычный 2 2 2 2 2 6 2 2 4 2" xfId="4460" xr:uid="{00000000-0005-0000-0000-000071110000}"/>
    <cellStyle name="Обычный 2 2 2 2 2 6 2 2 5" xfId="4461" xr:uid="{00000000-0005-0000-0000-000072110000}"/>
    <cellStyle name="Обычный 2 2 2 2 2 6 2 2 5 2" xfId="4462" xr:uid="{00000000-0005-0000-0000-000073110000}"/>
    <cellStyle name="Обычный 2 2 2 2 2 6 2 2 6" xfId="4463" xr:uid="{00000000-0005-0000-0000-000074110000}"/>
    <cellStyle name="Обычный 2 2 2 2 2 6 2 3" xfId="4464" xr:uid="{00000000-0005-0000-0000-000075110000}"/>
    <cellStyle name="Обычный 2 2 2 2 2 6 2 3 2" xfId="4465" xr:uid="{00000000-0005-0000-0000-000076110000}"/>
    <cellStyle name="Обычный 2 2 2 2 2 6 2 3 2 2" xfId="4466" xr:uid="{00000000-0005-0000-0000-000077110000}"/>
    <cellStyle name="Обычный 2 2 2 2 2 6 2 3 3" xfId="4467" xr:uid="{00000000-0005-0000-0000-000078110000}"/>
    <cellStyle name="Обычный 2 2 2 2 2 6 2 3 3 2" xfId="4468" xr:uid="{00000000-0005-0000-0000-000079110000}"/>
    <cellStyle name="Обычный 2 2 2 2 2 6 2 3 4" xfId="4469" xr:uid="{00000000-0005-0000-0000-00007A110000}"/>
    <cellStyle name="Обычный 2 2 2 2 2 6 2 4" xfId="4470" xr:uid="{00000000-0005-0000-0000-00007B110000}"/>
    <cellStyle name="Обычный 2 2 2 2 2 6 2 4 2" xfId="4471" xr:uid="{00000000-0005-0000-0000-00007C110000}"/>
    <cellStyle name="Обычный 2 2 2 2 2 6 2 4 2 2" xfId="4472" xr:uid="{00000000-0005-0000-0000-00007D110000}"/>
    <cellStyle name="Обычный 2 2 2 2 2 6 2 4 3" xfId="4473" xr:uid="{00000000-0005-0000-0000-00007E110000}"/>
    <cellStyle name="Обычный 2 2 2 2 2 6 2 4 3 2" xfId="4474" xr:uid="{00000000-0005-0000-0000-00007F110000}"/>
    <cellStyle name="Обычный 2 2 2 2 2 6 2 4 4" xfId="4475" xr:uid="{00000000-0005-0000-0000-000080110000}"/>
    <cellStyle name="Обычный 2 2 2 2 2 6 2 5" xfId="4476" xr:uid="{00000000-0005-0000-0000-000081110000}"/>
    <cellStyle name="Обычный 2 2 2 2 2 6 2 5 2" xfId="4477" xr:uid="{00000000-0005-0000-0000-000082110000}"/>
    <cellStyle name="Обычный 2 2 2 2 2 6 2 6" xfId="4478" xr:uid="{00000000-0005-0000-0000-000083110000}"/>
    <cellStyle name="Обычный 2 2 2 2 2 6 2 6 2" xfId="4479" xr:uid="{00000000-0005-0000-0000-000084110000}"/>
    <cellStyle name="Обычный 2 2 2 2 2 6 2 7" xfId="4480" xr:uid="{00000000-0005-0000-0000-000085110000}"/>
    <cellStyle name="Обычный 2 2 2 2 2 6 2 7 2" xfId="4481" xr:uid="{00000000-0005-0000-0000-000086110000}"/>
    <cellStyle name="Обычный 2 2 2 2 2 6 2 8" xfId="4482" xr:uid="{00000000-0005-0000-0000-000087110000}"/>
    <cellStyle name="Обычный 2 2 2 2 2 6 3" xfId="4483" xr:uid="{00000000-0005-0000-0000-000088110000}"/>
    <cellStyle name="Обычный 2 2 2 2 2 6 3 2" xfId="4484" xr:uid="{00000000-0005-0000-0000-000089110000}"/>
    <cellStyle name="Обычный 2 2 2 2 2 6 3 2 2" xfId="4485" xr:uid="{00000000-0005-0000-0000-00008A110000}"/>
    <cellStyle name="Обычный 2 2 2 2 2 6 3 2 2 2" xfId="4486" xr:uid="{00000000-0005-0000-0000-00008B110000}"/>
    <cellStyle name="Обычный 2 2 2 2 2 6 3 2 2 2 2" xfId="4487" xr:uid="{00000000-0005-0000-0000-00008C110000}"/>
    <cellStyle name="Обычный 2 2 2 2 2 6 3 2 2 3" xfId="4488" xr:uid="{00000000-0005-0000-0000-00008D110000}"/>
    <cellStyle name="Обычный 2 2 2 2 2 6 3 2 2 3 2" xfId="4489" xr:uid="{00000000-0005-0000-0000-00008E110000}"/>
    <cellStyle name="Обычный 2 2 2 2 2 6 3 2 2 4" xfId="4490" xr:uid="{00000000-0005-0000-0000-00008F110000}"/>
    <cellStyle name="Обычный 2 2 2 2 2 6 3 2 3" xfId="4491" xr:uid="{00000000-0005-0000-0000-000090110000}"/>
    <cellStyle name="Обычный 2 2 2 2 2 6 3 2 3 2" xfId="4492" xr:uid="{00000000-0005-0000-0000-000091110000}"/>
    <cellStyle name="Обычный 2 2 2 2 2 6 3 2 4" xfId="4493" xr:uid="{00000000-0005-0000-0000-000092110000}"/>
    <cellStyle name="Обычный 2 2 2 2 2 6 3 2 4 2" xfId="4494" xr:uid="{00000000-0005-0000-0000-000093110000}"/>
    <cellStyle name="Обычный 2 2 2 2 2 6 3 2 5" xfId="4495" xr:uid="{00000000-0005-0000-0000-000094110000}"/>
    <cellStyle name="Обычный 2 2 2 2 2 6 3 2 5 2" xfId="4496" xr:uid="{00000000-0005-0000-0000-000095110000}"/>
    <cellStyle name="Обычный 2 2 2 2 2 6 3 2 6" xfId="4497" xr:uid="{00000000-0005-0000-0000-000096110000}"/>
    <cellStyle name="Обычный 2 2 2 2 2 6 3 3" xfId="4498" xr:uid="{00000000-0005-0000-0000-000097110000}"/>
    <cellStyle name="Обычный 2 2 2 2 2 6 3 3 2" xfId="4499" xr:uid="{00000000-0005-0000-0000-000098110000}"/>
    <cellStyle name="Обычный 2 2 2 2 2 6 3 3 2 2" xfId="4500" xr:uid="{00000000-0005-0000-0000-000099110000}"/>
    <cellStyle name="Обычный 2 2 2 2 2 6 3 3 3" xfId="4501" xr:uid="{00000000-0005-0000-0000-00009A110000}"/>
    <cellStyle name="Обычный 2 2 2 2 2 6 3 3 3 2" xfId="4502" xr:uid="{00000000-0005-0000-0000-00009B110000}"/>
    <cellStyle name="Обычный 2 2 2 2 2 6 3 3 4" xfId="4503" xr:uid="{00000000-0005-0000-0000-00009C110000}"/>
    <cellStyle name="Обычный 2 2 2 2 2 6 3 4" xfId="4504" xr:uid="{00000000-0005-0000-0000-00009D110000}"/>
    <cellStyle name="Обычный 2 2 2 2 2 6 3 4 2" xfId="4505" xr:uid="{00000000-0005-0000-0000-00009E110000}"/>
    <cellStyle name="Обычный 2 2 2 2 2 6 3 4 2 2" xfId="4506" xr:uid="{00000000-0005-0000-0000-00009F110000}"/>
    <cellStyle name="Обычный 2 2 2 2 2 6 3 4 3" xfId="4507" xr:uid="{00000000-0005-0000-0000-0000A0110000}"/>
    <cellStyle name="Обычный 2 2 2 2 2 6 3 4 3 2" xfId="4508" xr:uid="{00000000-0005-0000-0000-0000A1110000}"/>
    <cellStyle name="Обычный 2 2 2 2 2 6 3 4 4" xfId="4509" xr:uid="{00000000-0005-0000-0000-0000A2110000}"/>
    <cellStyle name="Обычный 2 2 2 2 2 6 3 5" xfId="4510" xr:uid="{00000000-0005-0000-0000-0000A3110000}"/>
    <cellStyle name="Обычный 2 2 2 2 2 6 3 5 2" xfId="4511" xr:uid="{00000000-0005-0000-0000-0000A4110000}"/>
    <cellStyle name="Обычный 2 2 2 2 2 6 3 6" xfId="4512" xr:uid="{00000000-0005-0000-0000-0000A5110000}"/>
    <cellStyle name="Обычный 2 2 2 2 2 6 3 6 2" xfId="4513" xr:uid="{00000000-0005-0000-0000-0000A6110000}"/>
    <cellStyle name="Обычный 2 2 2 2 2 6 3 7" xfId="4514" xr:uid="{00000000-0005-0000-0000-0000A7110000}"/>
    <cellStyle name="Обычный 2 2 2 2 2 6 3 7 2" xfId="4515" xr:uid="{00000000-0005-0000-0000-0000A8110000}"/>
    <cellStyle name="Обычный 2 2 2 2 2 6 3 8" xfId="4516" xr:uid="{00000000-0005-0000-0000-0000A9110000}"/>
    <cellStyle name="Обычный 2 2 2 2 2 6 4" xfId="4517" xr:uid="{00000000-0005-0000-0000-0000AA110000}"/>
    <cellStyle name="Обычный 2 2 2 2 2 6 4 2" xfId="4518" xr:uid="{00000000-0005-0000-0000-0000AB110000}"/>
    <cellStyle name="Обычный 2 2 2 2 2 6 4 2 2" xfId="4519" xr:uid="{00000000-0005-0000-0000-0000AC110000}"/>
    <cellStyle name="Обычный 2 2 2 2 2 6 4 2 2 2" xfId="4520" xr:uid="{00000000-0005-0000-0000-0000AD110000}"/>
    <cellStyle name="Обычный 2 2 2 2 2 6 4 2 3" xfId="4521" xr:uid="{00000000-0005-0000-0000-0000AE110000}"/>
    <cellStyle name="Обычный 2 2 2 2 2 6 4 2 3 2" xfId="4522" xr:uid="{00000000-0005-0000-0000-0000AF110000}"/>
    <cellStyle name="Обычный 2 2 2 2 2 6 4 2 4" xfId="4523" xr:uid="{00000000-0005-0000-0000-0000B0110000}"/>
    <cellStyle name="Обычный 2 2 2 2 2 6 4 3" xfId="4524" xr:uid="{00000000-0005-0000-0000-0000B1110000}"/>
    <cellStyle name="Обычный 2 2 2 2 2 6 4 3 2" xfId="4525" xr:uid="{00000000-0005-0000-0000-0000B2110000}"/>
    <cellStyle name="Обычный 2 2 2 2 2 6 4 3 2 2" xfId="4526" xr:uid="{00000000-0005-0000-0000-0000B3110000}"/>
    <cellStyle name="Обычный 2 2 2 2 2 6 4 3 3" xfId="4527" xr:uid="{00000000-0005-0000-0000-0000B4110000}"/>
    <cellStyle name="Обычный 2 2 2 2 2 6 4 3 3 2" xfId="4528" xr:uid="{00000000-0005-0000-0000-0000B5110000}"/>
    <cellStyle name="Обычный 2 2 2 2 2 6 4 3 4" xfId="4529" xr:uid="{00000000-0005-0000-0000-0000B6110000}"/>
    <cellStyle name="Обычный 2 2 2 2 2 6 4 4" xfId="4530" xr:uid="{00000000-0005-0000-0000-0000B7110000}"/>
    <cellStyle name="Обычный 2 2 2 2 2 6 4 4 2" xfId="4531" xr:uid="{00000000-0005-0000-0000-0000B8110000}"/>
    <cellStyle name="Обычный 2 2 2 2 2 6 4 5" xfId="4532" xr:uid="{00000000-0005-0000-0000-0000B9110000}"/>
    <cellStyle name="Обычный 2 2 2 2 2 6 4 5 2" xfId="4533" xr:uid="{00000000-0005-0000-0000-0000BA110000}"/>
    <cellStyle name="Обычный 2 2 2 2 2 6 4 6" xfId="4534" xr:uid="{00000000-0005-0000-0000-0000BB110000}"/>
    <cellStyle name="Обычный 2 2 2 2 2 6 4 6 2" xfId="4535" xr:uid="{00000000-0005-0000-0000-0000BC110000}"/>
    <cellStyle name="Обычный 2 2 2 2 2 6 4 7" xfId="4536" xr:uid="{00000000-0005-0000-0000-0000BD110000}"/>
    <cellStyle name="Обычный 2 2 2 2 2 6 5" xfId="4537" xr:uid="{00000000-0005-0000-0000-0000BE110000}"/>
    <cellStyle name="Обычный 2 2 2 2 2 6 5 2" xfId="4538" xr:uid="{00000000-0005-0000-0000-0000BF110000}"/>
    <cellStyle name="Обычный 2 2 2 2 2 6 5 2 2" xfId="4539" xr:uid="{00000000-0005-0000-0000-0000C0110000}"/>
    <cellStyle name="Обычный 2 2 2 2 2 6 5 3" xfId="4540" xr:uid="{00000000-0005-0000-0000-0000C1110000}"/>
    <cellStyle name="Обычный 2 2 2 2 2 6 5 3 2" xfId="4541" xr:uid="{00000000-0005-0000-0000-0000C2110000}"/>
    <cellStyle name="Обычный 2 2 2 2 2 6 5 4" xfId="4542" xr:uid="{00000000-0005-0000-0000-0000C3110000}"/>
    <cellStyle name="Обычный 2 2 2 2 2 6 6" xfId="4543" xr:uid="{00000000-0005-0000-0000-0000C4110000}"/>
    <cellStyle name="Обычный 2 2 2 2 2 6 6 2" xfId="4544" xr:uid="{00000000-0005-0000-0000-0000C5110000}"/>
    <cellStyle name="Обычный 2 2 2 2 2 6 6 2 2" xfId="4545" xr:uid="{00000000-0005-0000-0000-0000C6110000}"/>
    <cellStyle name="Обычный 2 2 2 2 2 6 6 3" xfId="4546" xr:uid="{00000000-0005-0000-0000-0000C7110000}"/>
    <cellStyle name="Обычный 2 2 2 2 2 6 6 3 2" xfId="4547" xr:uid="{00000000-0005-0000-0000-0000C8110000}"/>
    <cellStyle name="Обычный 2 2 2 2 2 6 6 4" xfId="4548" xr:uid="{00000000-0005-0000-0000-0000C9110000}"/>
    <cellStyle name="Обычный 2 2 2 2 2 6 7" xfId="4549" xr:uid="{00000000-0005-0000-0000-0000CA110000}"/>
    <cellStyle name="Обычный 2 2 2 2 2 6 7 2" xfId="4550" xr:uid="{00000000-0005-0000-0000-0000CB110000}"/>
    <cellStyle name="Обычный 2 2 2 2 2 6 8" xfId="4551" xr:uid="{00000000-0005-0000-0000-0000CC110000}"/>
    <cellStyle name="Обычный 2 2 2 2 2 6 8 2" xfId="4552" xr:uid="{00000000-0005-0000-0000-0000CD110000}"/>
    <cellStyle name="Обычный 2 2 2 2 2 6 9" xfId="4553" xr:uid="{00000000-0005-0000-0000-0000CE110000}"/>
    <cellStyle name="Обычный 2 2 2 2 2 6 9 2" xfId="4554" xr:uid="{00000000-0005-0000-0000-0000CF110000}"/>
    <cellStyle name="Обычный 2 2 2 2 2 7" xfId="4555" xr:uid="{00000000-0005-0000-0000-0000D0110000}"/>
    <cellStyle name="Обычный 2 2 2 2 2 7 2" xfId="4556" xr:uid="{00000000-0005-0000-0000-0000D1110000}"/>
    <cellStyle name="Обычный 2 2 2 2 2 7 2 2" xfId="4557" xr:uid="{00000000-0005-0000-0000-0000D2110000}"/>
    <cellStyle name="Обычный 2 2 2 2 2 7 2 2 2" xfId="4558" xr:uid="{00000000-0005-0000-0000-0000D3110000}"/>
    <cellStyle name="Обычный 2 2 2 2 2 7 2 2 2 2" xfId="4559" xr:uid="{00000000-0005-0000-0000-0000D4110000}"/>
    <cellStyle name="Обычный 2 2 2 2 2 7 2 2 3" xfId="4560" xr:uid="{00000000-0005-0000-0000-0000D5110000}"/>
    <cellStyle name="Обычный 2 2 2 2 2 7 2 2 3 2" xfId="4561" xr:uid="{00000000-0005-0000-0000-0000D6110000}"/>
    <cellStyle name="Обычный 2 2 2 2 2 7 2 2 4" xfId="4562" xr:uid="{00000000-0005-0000-0000-0000D7110000}"/>
    <cellStyle name="Обычный 2 2 2 2 2 7 2 3" xfId="4563" xr:uid="{00000000-0005-0000-0000-0000D8110000}"/>
    <cellStyle name="Обычный 2 2 2 2 2 7 2 3 2" xfId="4564" xr:uid="{00000000-0005-0000-0000-0000D9110000}"/>
    <cellStyle name="Обычный 2 2 2 2 2 7 2 4" xfId="4565" xr:uid="{00000000-0005-0000-0000-0000DA110000}"/>
    <cellStyle name="Обычный 2 2 2 2 2 7 2 4 2" xfId="4566" xr:uid="{00000000-0005-0000-0000-0000DB110000}"/>
    <cellStyle name="Обычный 2 2 2 2 2 7 2 5" xfId="4567" xr:uid="{00000000-0005-0000-0000-0000DC110000}"/>
    <cellStyle name="Обычный 2 2 2 2 2 7 2 5 2" xfId="4568" xr:uid="{00000000-0005-0000-0000-0000DD110000}"/>
    <cellStyle name="Обычный 2 2 2 2 2 7 2 6" xfId="4569" xr:uid="{00000000-0005-0000-0000-0000DE110000}"/>
    <cellStyle name="Обычный 2 2 2 2 2 7 3" xfId="4570" xr:uid="{00000000-0005-0000-0000-0000DF110000}"/>
    <cellStyle name="Обычный 2 2 2 2 2 7 3 2" xfId="4571" xr:uid="{00000000-0005-0000-0000-0000E0110000}"/>
    <cellStyle name="Обычный 2 2 2 2 2 7 3 2 2" xfId="4572" xr:uid="{00000000-0005-0000-0000-0000E1110000}"/>
    <cellStyle name="Обычный 2 2 2 2 2 7 3 3" xfId="4573" xr:uid="{00000000-0005-0000-0000-0000E2110000}"/>
    <cellStyle name="Обычный 2 2 2 2 2 7 3 3 2" xfId="4574" xr:uid="{00000000-0005-0000-0000-0000E3110000}"/>
    <cellStyle name="Обычный 2 2 2 2 2 7 3 4" xfId="4575" xr:uid="{00000000-0005-0000-0000-0000E4110000}"/>
    <cellStyle name="Обычный 2 2 2 2 2 7 4" xfId="4576" xr:uid="{00000000-0005-0000-0000-0000E5110000}"/>
    <cellStyle name="Обычный 2 2 2 2 2 7 4 2" xfId="4577" xr:uid="{00000000-0005-0000-0000-0000E6110000}"/>
    <cellStyle name="Обычный 2 2 2 2 2 7 4 2 2" xfId="4578" xr:uid="{00000000-0005-0000-0000-0000E7110000}"/>
    <cellStyle name="Обычный 2 2 2 2 2 7 4 3" xfId="4579" xr:uid="{00000000-0005-0000-0000-0000E8110000}"/>
    <cellStyle name="Обычный 2 2 2 2 2 7 4 3 2" xfId="4580" xr:uid="{00000000-0005-0000-0000-0000E9110000}"/>
    <cellStyle name="Обычный 2 2 2 2 2 7 4 4" xfId="4581" xr:uid="{00000000-0005-0000-0000-0000EA110000}"/>
    <cellStyle name="Обычный 2 2 2 2 2 7 5" xfId="4582" xr:uid="{00000000-0005-0000-0000-0000EB110000}"/>
    <cellStyle name="Обычный 2 2 2 2 2 7 5 2" xfId="4583" xr:uid="{00000000-0005-0000-0000-0000EC110000}"/>
    <cellStyle name="Обычный 2 2 2 2 2 7 6" xfId="4584" xr:uid="{00000000-0005-0000-0000-0000ED110000}"/>
    <cellStyle name="Обычный 2 2 2 2 2 7 6 2" xfId="4585" xr:uid="{00000000-0005-0000-0000-0000EE110000}"/>
    <cellStyle name="Обычный 2 2 2 2 2 7 7" xfId="4586" xr:uid="{00000000-0005-0000-0000-0000EF110000}"/>
    <cellStyle name="Обычный 2 2 2 2 2 7 7 2" xfId="4587" xr:uid="{00000000-0005-0000-0000-0000F0110000}"/>
    <cellStyle name="Обычный 2 2 2 2 2 7 8" xfId="4588" xr:uid="{00000000-0005-0000-0000-0000F1110000}"/>
    <cellStyle name="Обычный 2 2 2 2 2 8" xfId="4589" xr:uid="{00000000-0005-0000-0000-0000F2110000}"/>
    <cellStyle name="Обычный 2 2 2 2 2 8 2" xfId="4590" xr:uid="{00000000-0005-0000-0000-0000F3110000}"/>
    <cellStyle name="Обычный 2 2 2 2 2 8 2 2" xfId="4591" xr:uid="{00000000-0005-0000-0000-0000F4110000}"/>
    <cellStyle name="Обычный 2 2 2 2 2 8 2 2 2" xfId="4592" xr:uid="{00000000-0005-0000-0000-0000F5110000}"/>
    <cellStyle name="Обычный 2 2 2 2 2 8 2 2 2 2" xfId="4593" xr:uid="{00000000-0005-0000-0000-0000F6110000}"/>
    <cellStyle name="Обычный 2 2 2 2 2 8 2 2 3" xfId="4594" xr:uid="{00000000-0005-0000-0000-0000F7110000}"/>
    <cellStyle name="Обычный 2 2 2 2 2 8 2 2 3 2" xfId="4595" xr:uid="{00000000-0005-0000-0000-0000F8110000}"/>
    <cellStyle name="Обычный 2 2 2 2 2 8 2 2 4" xfId="4596" xr:uid="{00000000-0005-0000-0000-0000F9110000}"/>
    <cellStyle name="Обычный 2 2 2 2 2 8 2 3" xfId="4597" xr:uid="{00000000-0005-0000-0000-0000FA110000}"/>
    <cellStyle name="Обычный 2 2 2 2 2 8 2 3 2" xfId="4598" xr:uid="{00000000-0005-0000-0000-0000FB110000}"/>
    <cellStyle name="Обычный 2 2 2 2 2 8 2 4" xfId="4599" xr:uid="{00000000-0005-0000-0000-0000FC110000}"/>
    <cellStyle name="Обычный 2 2 2 2 2 8 2 4 2" xfId="4600" xr:uid="{00000000-0005-0000-0000-0000FD110000}"/>
    <cellStyle name="Обычный 2 2 2 2 2 8 2 5" xfId="4601" xr:uid="{00000000-0005-0000-0000-0000FE110000}"/>
    <cellStyle name="Обычный 2 2 2 2 2 8 2 5 2" xfId="4602" xr:uid="{00000000-0005-0000-0000-0000FF110000}"/>
    <cellStyle name="Обычный 2 2 2 2 2 8 2 6" xfId="4603" xr:uid="{00000000-0005-0000-0000-000000120000}"/>
    <cellStyle name="Обычный 2 2 2 2 2 8 3" xfId="4604" xr:uid="{00000000-0005-0000-0000-000001120000}"/>
    <cellStyle name="Обычный 2 2 2 2 2 8 3 2" xfId="4605" xr:uid="{00000000-0005-0000-0000-000002120000}"/>
    <cellStyle name="Обычный 2 2 2 2 2 8 3 2 2" xfId="4606" xr:uid="{00000000-0005-0000-0000-000003120000}"/>
    <cellStyle name="Обычный 2 2 2 2 2 8 3 3" xfId="4607" xr:uid="{00000000-0005-0000-0000-000004120000}"/>
    <cellStyle name="Обычный 2 2 2 2 2 8 3 3 2" xfId="4608" xr:uid="{00000000-0005-0000-0000-000005120000}"/>
    <cellStyle name="Обычный 2 2 2 2 2 8 3 4" xfId="4609" xr:uid="{00000000-0005-0000-0000-000006120000}"/>
    <cellStyle name="Обычный 2 2 2 2 2 8 4" xfId="4610" xr:uid="{00000000-0005-0000-0000-000007120000}"/>
    <cellStyle name="Обычный 2 2 2 2 2 8 4 2" xfId="4611" xr:uid="{00000000-0005-0000-0000-000008120000}"/>
    <cellStyle name="Обычный 2 2 2 2 2 8 4 2 2" xfId="4612" xr:uid="{00000000-0005-0000-0000-000009120000}"/>
    <cellStyle name="Обычный 2 2 2 2 2 8 4 3" xfId="4613" xr:uid="{00000000-0005-0000-0000-00000A120000}"/>
    <cellStyle name="Обычный 2 2 2 2 2 8 4 3 2" xfId="4614" xr:uid="{00000000-0005-0000-0000-00000B120000}"/>
    <cellStyle name="Обычный 2 2 2 2 2 8 4 4" xfId="4615" xr:uid="{00000000-0005-0000-0000-00000C120000}"/>
    <cellStyle name="Обычный 2 2 2 2 2 8 5" xfId="4616" xr:uid="{00000000-0005-0000-0000-00000D120000}"/>
    <cellStyle name="Обычный 2 2 2 2 2 8 5 2" xfId="4617" xr:uid="{00000000-0005-0000-0000-00000E120000}"/>
    <cellStyle name="Обычный 2 2 2 2 2 8 6" xfId="4618" xr:uid="{00000000-0005-0000-0000-00000F120000}"/>
    <cellStyle name="Обычный 2 2 2 2 2 8 6 2" xfId="4619" xr:uid="{00000000-0005-0000-0000-000010120000}"/>
    <cellStyle name="Обычный 2 2 2 2 2 8 7" xfId="4620" xr:uid="{00000000-0005-0000-0000-000011120000}"/>
    <cellStyle name="Обычный 2 2 2 2 2 8 7 2" xfId="4621" xr:uid="{00000000-0005-0000-0000-000012120000}"/>
    <cellStyle name="Обычный 2 2 2 2 2 8 8" xfId="4622" xr:uid="{00000000-0005-0000-0000-000013120000}"/>
    <cellStyle name="Обычный 2 2 2 2 2 9" xfId="4623" xr:uid="{00000000-0005-0000-0000-000014120000}"/>
    <cellStyle name="Обычный 2 2 2 2 2 9 2" xfId="4624" xr:uid="{00000000-0005-0000-0000-000015120000}"/>
    <cellStyle name="Обычный 2 2 2 2 2 9 2 2" xfId="4625" xr:uid="{00000000-0005-0000-0000-000016120000}"/>
    <cellStyle name="Обычный 2 2 2 2 2 9 2 2 2" xfId="4626" xr:uid="{00000000-0005-0000-0000-000017120000}"/>
    <cellStyle name="Обычный 2 2 2 2 2 9 2 3" xfId="4627" xr:uid="{00000000-0005-0000-0000-000018120000}"/>
    <cellStyle name="Обычный 2 2 2 2 2 9 2 3 2" xfId="4628" xr:uid="{00000000-0005-0000-0000-000019120000}"/>
    <cellStyle name="Обычный 2 2 2 2 2 9 2 4" xfId="4629" xr:uid="{00000000-0005-0000-0000-00001A120000}"/>
    <cellStyle name="Обычный 2 2 2 2 2 9 3" xfId="4630" xr:uid="{00000000-0005-0000-0000-00001B120000}"/>
    <cellStyle name="Обычный 2 2 2 2 2 9 3 2" xfId="4631" xr:uid="{00000000-0005-0000-0000-00001C120000}"/>
    <cellStyle name="Обычный 2 2 2 2 2 9 3 2 2" xfId="4632" xr:uid="{00000000-0005-0000-0000-00001D120000}"/>
    <cellStyle name="Обычный 2 2 2 2 2 9 3 3" xfId="4633" xr:uid="{00000000-0005-0000-0000-00001E120000}"/>
    <cellStyle name="Обычный 2 2 2 2 2 9 3 3 2" xfId="4634" xr:uid="{00000000-0005-0000-0000-00001F120000}"/>
    <cellStyle name="Обычный 2 2 2 2 2 9 3 4" xfId="4635" xr:uid="{00000000-0005-0000-0000-000020120000}"/>
    <cellStyle name="Обычный 2 2 2 2 2 9 4" xfId="4636" xr:uid="{00000000-0005-0000-0000-000021120000}"/>
    <cellStyle name="Обычный 2 2 2 2 2 9 4 2" xfId="4637" xr:uid="{00000000-0005-0000-0000-000022120000}"/>
    <cellStyle name="Обычный 2 2 2 2 2 9 5" xfId="4638" xr:uid="{00000000-0005-0000-0000-000023120000}"/>
    <cellStyle name="Обычный 2 2 2 2 2 9 5 2" xfId="4639" xr:uid="{00000000-0005-0000-0000-000024120000}"/>
    <cellStyle name="Обычный 2 2 2 2 2 9 6" xfId="4640" xr:uid="{00000000-0005-0000-0000-000025120000}"/>
    <cellStyle name="Обычный 2 2 2 2 2 9 6 2" xfId="4641" xr:uid="{00000000-0005-0000-0000-000026120000}"/>
    <cellStyle name="Обычный 2 2 2 2 2 9 7" xfId="4642" xr:uid="{00000000-0005-0000-0000-000027120000}"/>
    <cellStyle name="Обычный 2 2 2 2 20" xfId="4643" xr:uid="{00000000-0005-0000-0000-000028120000}"/>
    <cellStyle name="Обычный 2 2 2 2 20 2" xfId="4644" xr:uid="{00000000-0005-0000-0000-000029120000}"/>
    <cellStyle name="Обычный 2 2 2 2 20 2 2" xfId="4645" xr:uid="{00000000-0005-0000-0000-00002A120000}"/>
    <cellStyle name="Обычный 2 2 2 2 21" xfId="4646" xr:uid="{00000000-0005-0000-0000-00002B120000}"/>
    <cellStyle name="Обычный 2 2 2 2 22" xfId="4647" xr:uid="{00000000-0005-0000-0000-00002C120000}"/>
    <cellStyle name="Обычный 2 2 2 2 3" xfId="4648" xr:uid="{00000000-0005-0000-0000-00002D120000}"/>
    <cellStyle name="Обычный 2 2 2 2 3 10" xfId="4649" xr:uid="{00000000-0005-0000-0000-00002E120000}"/>
    <cellStyle name="Обычный 2 2 2 2 3 10 2" xfId="4650" xr:uid="{00000000-0005-0000-0000-00002F120000}"/>
    <cellStyle name="Обычный 2 2 2 2 3 10 2 2" xfId="4651" xr:uid="{00000000-0005-0000-0000-000030120000}"/>
    <cellStyle name="Обычный 2 2 2 2 3 10 3" xfId="4652" xr:uid="{00000000-0005-0000-0000-000031120000}"/>
    <cellStyle name="Обычный 2 2 2 2 3 10 3 2" xfId="4653" xr:uid="{00000000-0005-0000-0000-000032120000}"/>
    <cellStyle name="Обычный 2 2 2 2 3 10 4" xfId="4654" xr:uid="{00000000-0005-0000-0000-000033120000}"/>
    <cellStyle name="Обычный 2 2 2 2 3 11" xfId="4655" xr:uid="{00000000-0005-0000-0000-000034120000}"/>
    <cellStyle name="Обычный 2 2 2 2 3 11 2" xfId="4656" xr:uid="{00000000-0005-0000-0000-000035120000}"/>
    <cellStyle name="Обычный 2 2 2 2 3 11 2 2" xfId="4657" xr:uid="{00000000-0005-0000-0000-000036120000}"/>
    <cellStyle name="Обычный 2 2 2 2 3 11 3" xfId="4658" xr:uid="{00000000-0005-0000-0000-000037120000}"/>
    <cellStyle name="Обычный 2 2 2 2 3 11 3 2" xfId="4659" xr:uid="{00000000-0005-0000-0000-000038120000}"/>
    <cellStyle name="Обычный 2 2 2 2 3 11 4" xfId="4660" xr:uid="{00000000-0005-0000-0000-000039120000}"/>
    <cellStyle name="Обычный 2 2 2 2 3 12" xfId="4661" xr:uid="{00000000-0005-0000-0000-00003A120000}"/>
    <cellStyle name="Обычный 2 2 2 2 3 12 2" xfId="4662" xr:uid="{00000000-0005-0000-0000-00003B120000}"/>
    <cellStyle name="Обычный 2 2 2 2 3 13" xfId="4663" xr:uid="{00000000-0005-0000-0000-00003C120000}"/>
    <cellStyle name="Обычный 2 2 2 2 3 13 2" xfId="4664" xr:uid="{00000000-0005-0000-0000-00003D120000}"/>
    <cellStyle name="Обычный 2 2 2 2 3 14" xfId="4665" xr:uid="{00000000-0005-0000-0000-00003E120000}"/>
    <cellStyle name="Обычный 2 2 2 2 3 14 2" xfId="4666" xr:uid="{00000000-0005-0000-0000-00003F120000}"/>
    <cellStyle name="Обычный 2 2 2 2 3 15" xfId="4667" xr:uid="{00000000-0005-0000-0000-000040120000}"/>
    <cellStyle name="Обычный 2 2 2 2 3 2" xfId="4668" xr:uid="{00000000-0005-0000-0000-000041120000}"/>
    <cellStyle name="Обычный 2 2 2 2 3 2 10" xfId="4669" xr:uid="{00000000-0005-0000-0000-000042120000}"/>
    <cellStyle name="Обычный 2 2 2 2 3 2 10 2" xfId="4670" xr:uid="{00000000-0005-0000-0000-000043120000}"/>
    <cellStyle name="Обычный 2 2 2 2 3 2 11" xfId="4671" xr:uid="{00000000-0005-0000-0000-000044120000}"/>
    <cellStyle name="Обычный 2 2 2 2 3 2 11 2" xfId="4672" xr:uid="{00000000-0005-0000-0000-000045120000}"/>
    <cellStyle name="Обычный 2 2 2 2 3 2 12" xfId="4673" xr:uid="{00000000-0005-0000-0000-000046120000}"/>
    <cellStyle name="Обычный 2 2 2 2 3 2 12 2" xfId="4674" xr:uid="{00000000-0005-0000-0000-000047120000}"/>
    <cellStyle name="Обычный 2 2 2 2 3 2 13" xfId="4675" xr:uid="{00000000-0005-0000-0000-000048120000}"/>
    <cellStyle name="Обычный 2 2 2 2 3 2 2" xfId="4676" xr:uid="{00000000-0005-0000-0000-000049120000}"/>
    <cellStyle name="Обычный 2 2 2 2 3 2 2 10" xfId="4677" xr:uid="{00000000-0005-0000-0000-00004A120000}"/>
    <cellStyle name="Обычный 2 2 2 2 3 2 2 10 2" xfId="4678" xr:uid="{00000000-0005-0000-0000-00004B120000}"/>
    <cellStyle name="Обычный 2 2 2 2 3 2 2 11" xfId="4679" xr:uid="{00000000-0005-0000-0000-00004C120000}"/>
    <cellStyle name="Обычный 2 2 2 2 3 2 2 11 2" xfId="4680" xr:uid="{00000000-0005-0000-0000-00004D120000}"/>
    <cellStyle name="Обычный 2 2 2 2 3 2 2 12" xfId="4681" xr:uid="{00000000-0005-0000-0000-00004E120000}"/>
    <cellStyle name="Обычный 2 2 2 2 3 2 2 2" xfId="4682" xr:uid="{00000000-0005-0000-0000-00004F120000}"/>
    <cellStyle name="Обычный 2 2 2 2 3 2 2 2 10" xfId="4683" xr:uid="{00000000-0005-0000-0000-000050120000}"/>
    <cellStyle name="Обычный 2 2 2 2 3 2 2 2 2" xfId="4684" xr:uid="{00000000-0005-0000-0000-000051120000}"/>
    <cellStyle name="Обычный 2 2 2 2 3 2 2 2 2 2" xfId="4685" xr:uid="{00000000-0005-0000-0000-000052120000}"/>
    <cellStyle name="Обычный 2 2 2 2 3 2 2 2 2 2 2" xfId="4686" xr:uid="{00000000-0005-0000-0000-000053120000}"/>
    <cellStyle name="Обычный 2 2 2 2 3 2 2 2 2 2 2 2" xfId="4687" xr:uid="{00000000-0005-0000-0000-000054120000}"/>
    <cellStyle name="Обычный 2 2 2 2 3 2 2 2 2 2 2 2 2" xfId="4688" xr:uid="{00000000-0005-0000-0000-000055120000}"/>
    <cellStyle name="Обычный 2 2 2 2 3 2 2 2 2 2 2 3" xfId="4689" xr:uid="{00000000-0005-0000-0000-000056120000}"/>
    <cellStyle name="Обычный 2 2 2 2 3 2 2 2 2 2 2 3 2" xfId="4690" xr:uid="{00000000-0005-0000-0000-000057120000}"/>
    <cellStyle name="Обычный 2 2 2 2 3 2 2 2 2 2 2 4" xfId="4691" xr:uid="{00000000-0005-0000-0000-000058120000}"/>
    <cellStyle name="Обычный 2 2 2 2 3 2 2 2 2 2 3" xfId="4692" xr:uid="{00000000-0005-0000-0000-000059120000}"/>
    <cellStyle name="Обычный 2 2 2 2 3 2 2 2 2 2 3 2" xfId="4693" xr:uid="{00000000-0005-0000-0000-00005A120000}"/>
    <cellStyle name="Обычный 2 2 2 2 3 2 2 2 2 2 4" xfId="4694" xr:uid="{00000000-0005-0000-0000-00005B120000}"/>
    <cellStyle name="Обычный 2 2 2 2 3 2 2 2 2 2 4 2" xfId="4695" xr:uid="{00000000-0005-0000-0000-00005C120000}"/>
    <cellStyle name="Обычный 2 2 2 2 3 2 2 2 2 2 5" xfId="4696" xr:uid="{00000000-0005-0000-0000-00005D120000}"/>
    <cellStyle name="Обычный 2 2 2 2 3 2 2 2 2 2 5 2" xfId="4697" xr:uid="{00000000-0005-0000-0000-00005E120000}"/>
    <cellStyle name="Обычный 2 2 2 2 3 2 2 2 2 2 6" xfId="4698" xr:uid="{00000000-0005-0000-0000-00005F120000}"/>
    <cellStyle name="Обычный 2 2 2 2 3 2 2 2 2 3" xfId="4699" xr:uid="{00000000-0005-0000-0000-000060120000}"/>
    <cellStyle name="Обычный 2 2 2 2 3 2 2 2 2 3 2" xfId="4700" xr:uid="{00000000-0005-0000-0000-000061120000}"/>
    <cellStyle name="Обычный 2 2 2 2 3 2 2 2 2 3 2 2" xfId="4701" xr:uid="{00000000-0005-0000-0000-000062120000}"/>
    <cellStyle name="Обычный 2 2 2 2 3 2 2 2 2 3 3" xfId="4702" xr:uid="{00000000-0005-0000-0000-000063120000}"/>
    <cellStyle name="Обычный 2 2 2 2 3 2 2 2 2 3 3 2" xfId="4703" xr:uid="{00000000-0005-0000-0000-000064120000}"/>
    <cellStyle name="Обычный 2 2 2 2 3 2 2 2 2 3 4" xfId="4704" xr:uid="{00000000-0005-0000-0000-000065120000}"/>
    <cellStyle name="Обычный 2 2 2 2 3 2 2 2 2 4" xfId="4705" xr:uid="{00000000-0005-0000-0000-000066120000}"/>
    <cellStyle name="Обычный 2 2 2 2 3 2 2 2 2 4 2" xfId="4706" xr:uid="{00000000-0005-0000-0000-000067120000}"/>
    <cellStyle name="Обычный 2 2 2 2 3 2 2 2 2 4 2 2" xfId="4707" xr:uid="{00000000-0005-0000-0000-000068120000}"/>
    <cellStyle name="Обычный 2 2 2 2 3 2 2 2 2 4 3" xfId="4708" xr:uid="{00000000-0005-0000-0000-000069120000}"/>
    <cellStyle name="Обычный 2 2 2 2 3 2 2 2 2 4 3 2" xfId="4709" xr:uid="{00000000-0005-0000-0000-00006A120000}"/>
    <cellStyle name="Обычный 2 2 2 2 3 2 2 2 2 4 4" xfId="4710" xr:uid="{00000000-0005-0000-0000-00006B120000}"/>
    <cellStyle name="Обычный 2 2 2 2 3 2 2 2 2 5" xfId="4711" xr:uid="{00000000-0005-0000-0000-00006C120000}"/>
    <cellStyle name="Обычный 2 2 2 2 3 2 2 2 2 5 2" xfId="4712" xr:uid="{00000000-0005-0000-0000-00006D120000}"/>
    <cellStyle name="Обычный 2 2 2 2 3 2 2 2 2 6" xfId="4713" xr:uid="{00000000-0005-0000-0000-00006E120000}"/>
    <cellStyle name="Обычный 2 2 2 2 3 2 2 2 2 6 2" xfId="4714" xr:uid="{00000000-0005-0000-0000-00006F120000}"/>
    <cellStyle name="Обычный 2 2 2 2 3 2 2 2 2 7" xfId="4715" xr:uid="{00000000-0005-0000-0000-000070120000}"/>
    <cellStyle name="Обычный 2 2 2 2 3 2 2 2 2 7 2" xfId="4716" xr:uid="{00000000-0005-0000-0000-000071120000}"/>
    <cellStyle name="Обычный 2 2 2 2 3 2 2 2 2 8" xfId="4717" xr:uid="{00000000-0005-0000-0000-000072120000}"/>
    <cellStyle name="Обычный 2 2 2 2 3 2 2 2 3" xfId="4718" xr:uid="{00000000-0005-0000-0000-000073120000}"/>
    <cellStyle name="Обычный 2 2 2 2 3 2 2 2 3 2" xfId="4719" xr:uid="{00000000-0005-0000-0000-000074120000}"/>
    <cellStyle name="Обычный 2 2 2 2 3 2 2 2 3 2 2" xfId="4720" xr:uid="{00000000-0005-0000-0000-000075120000}"/>
    <cellStyle name="Обычный 2 2 2 2 3 2 2 2 3 2 2 2" xfId="4721" xr:uid="{00000000-0005-0000-0000-000076120000}"/>
    <cellStyle name="Обычный 2 2 2 2 3 2 2 2 3 2 2 2 2" xfId="4722" xr:uid="{00000000-0005-0000-0000-000077120000}"/>
    <cellStyle name="Обычный 2 2 2 2 3 2 2 2 3 2 2 3" xfId="4723" xr:uid="{00000000-0005-0000-0000-000078120000}"/>
    <cellStyle name="Обычный 2 2 2 2 3 2 2 2 3 2 2 3 2" xfId="4724" xr:uid="{00000000-0005-0000-0000-000079120000}"/>
    <cellStyle name="Обычный 2 2 2 2 3 2 2 2 3 2 2 4" xfId="4725" xr:uid="{00000000-0005-0000-0000-00007A120000}"/>
    <cellStyle name="Обычный 2 2 2 2 3 2 2 2 3 2 3" xfId="4726" xr:uid="{00000000-0005-0000-0000-00007B120000}"/>
    <cellStyle name="Обычный 2 2 2 2 3 2 2 2 3 2 3 2" xfId="4727" xr:uid="{00000000-0005-0000-0000-00007C120000}"/>
    <cellStyle name="Обычный 2 2 2 2 3 2 2 2 3 2 4" xfId="4728" xr:uid="{00000000-0005-0000-0000-00007D120000}"/>
    <cellStyle name="Обычный 2 2 2 2 3 2 2 2 3 2 4 2" xfId="4729" xr:uid="{00000000-0005-0000-0000-00007E120000}"/>
    <cellStyle name="Обычный 2 2 2 2 3 2 2 2 3 2 5" xfId="4730" xr:uid="{00000000-0005-0000-0000-00007F120000}"/>
    <cellStyle name="Обычный 2 2 2 2 3 2 2 2 3 2 5 2" xfId="4731" xr:uid="{00000000-0005-0000-0000-000080120000}"/>
    <cellStyle name="Обычный 2 2 2 2 3 2 2 2 3 2 6" xfId="4732" xr:uid="{00000000-0005-0000-0000-000081120000}"/>
    <cellStyle name="Обычный 2 2 2 2 3 2 2 2 3 3" xfId="4733" xr:uid="{00000000-0005-0000-0000-000082120000}"/>
    <cellStyle name="Обычный 2 2 2 2 3 2 2 2 3 3 2" xfId="4734" xr:uid="{00000000-0005-0000-0000-000083120000}"/>
    <cellStyle name="Обычный 2 2 2 2 3 2 2 2 3 3 2 2" xfId="4735" xr:uid="{00000000-0005-0000-0000-000084120000}"/>
    <cellStyle name="Обычный 2 2 2 2 3 2 2 2 3 3 3" xfId="4736" xr:uid="{00000000-0005-0000-0000-000085120000}"/>
    <cellStyle name="Обычный 2 2 2 2 3 2 2 2 3 3 3 2" xfId="4737" xr:uid="{00000000-0005-0000-0000-000086120000}"/>
    <cellStyle name="Обычный 2 2 2 2 3 2 2 2 3 3 4" xfId="4738" xr:uid="{00000000-0005-0000-0000-000087120000}"/>
    <cellStyle name="Обычный 2 2 2 2 3 2 2 2 3 4" xfId="4739" xr:uid="{00000000-0005-0000-0000-000088120000}"/>
    <cellStyle name="Обычный 2 2 2 2 3 2 2 2 3 4 2" xfId="4740" xr:uid="{00000000-0005-0000-0000-000089120000}"/>
    <cellStyle name="Обычный 2 2 2 2 3 2 2 2 3 4 2 2" xfId="4741" xr:uid="{00000000-0005-0000-0000-00008A120000}"/>
    <cellStyle name="Обычный 2 2 2 2 3 2 2 2 3 4 3" xfId="4742" xr:uid="{00000000-0005-0000-0000-00008B120000}"/>
    <cellStyle name="Обычный 2 2 2 2 3 2 2 2 3 4 3 2" xfId="4743" xr:uid="{00000000-0005-0000-0000-00008C120000}"/>
    <cellStyle name="Обычный 2 2 2 2 3 2 2 2 3 4 4" xfId="4744" xr:uid="{00000000-0005-0000-0000-00008D120000}"/>
    <cellStyle name="Обычный 2 2 2 2 3 2 2 2 3 5" xfId="4745" xr:uid="{00000000-0005-0000-0000-00008E120000}"/>
    <cellStyle name="Обычный 2 2 2 2 3 2 2 2 3 5 2" xfId="4746" xr:uid="{00000000-0005-0000-0000-00008F120000}"/>
    <cellStyle name="Обычный 2 2 2 2 3 2 2 2 3 6" xfId="4747" xr:uid="{00000000-0005-0000-0000-000090120000}"/>
    <cellStyle name="Обычный 2 2 2 2 3 2 2 2 3 6 2" xfId="4748" xr:uid="{00000000-0005-0000-0000-000091120000}"/>
    <cellStyle name="Обычный 2 2 2 2 3 2 2 2 3 7" xfId="4749" xr:uid="{00000000-0005-0000-0000-000092120000}"/>
    <cellStyle name="Обычный 2 2 2 2 3 2 2 2 3 7 2" xfId="4750" xr:uid="{00000000-0005-0000-0000-000093120000}"/>
    <cellStyle name="Обычный 2 2 2 2 3 2 2 2 3 8" xfId="4751" xr:uid="{00000000-0005-0000-0000-000094120000}"/>
    <cellStyle name="Обычный 2 2 2 2 3 2 2 2 4" xfId="4752" xr:uid="{00000000-0005-0000-0000-000095120000}"/>
    <cellStyle name="Обычный 2 2 2 2 3 2 2 2 4 2" xfId="4753" xr:uid="{00000000-0005-0000-0000-000096120000}"/>
    <cellStyle name="Обычный 2 2 2 2 3 2 2 2 4 2 2" xfId="4754" xr:uid="{00000000-0005-0000-0000-000097120000}"/>
    <cellStyle name="Обычный 2 2 2 2 3 2 2 2 4 2 2 2" xfId="4755" xr:uid="{00000000-0005-0000-0000-000098120000}"/>
    <cellStyle name="Обычный 2 2 2 2 3 2 2 2 4 2 3" xfId="4756" xr:uid="{00000000-0005-0000-0000-000099120000}"/>
    <cellStyle name="Обычный 2 2 2 2 3 2 2 2 4 2 3 2" xfId="4757" xr:uid="{00000000-0005-0000-0000-00009A120000}"/>
    <cellStyle name="Обычный 2 2 2 2 3 2 2 2 4 2 4" xfId="4758" xr:uid="{00000000-0005-0000-0000-00009B120000}"/>
    <cellStyle name="Обычный 2 2 2 2 3 2 2 2 4 3" xfId="4759" xr:uid="{00000000-0005-0000-0000-00009C120000}"/>
    <cellStyle name="Обычный 2 2 2 2 3 2 2 2 4 3 2" xfId="4760" xr:uid="{00000000-0005-0000-0000-00009D120000}"/>
    <cellStyle name="Обычный 2 2 2 2 3 2 2 2 4 3 2 2" xfId="4761" xr:uid="{00000000-0005-0000-0000-00009E120000}"/>
    <cellStyle name="Обычный 2 2 2 2 3 2 2 2 4 3 3" xfId="4762" xr:uid="{00000000-0005-0000-0000-00009F120000}"/>
    <cellStyle name="Обычный 2 2 2 2 3 2 2 2 4 3 3 2" xfId="4763" xr:uid="{00000000-0005-0000-0000-0000A0120000}"/>
    <cellStyle name="Обычный 2 2 2 2 3 2 2 2 4 3 4" xfId="4764" xr:uid="{00000000-0005-0000-0000-0000A1120000}"/>
    <cellStyle name="Обычный 2 2 2 2 3 2 2 2 4 4" xfId="4765" xr:uid="{00000000-0005-0000-0000-0000A2120000}"/>
    <cellStyle name="Обычный 2 2 2 2 3 2 2 2 4 4 2" xfId="4766" xr:uid="{00000000-0005-0000-0000-0000A3120000}"/>
    <cellStyle name="Обычный 2 2 2 2 3 2 2 2 4 5" xfId="4767" xr:uid="{00000000-0005-0000-0000-0000A4120000}"/>
    <cellStyle name="Обычный 2 2 2 2 3 2 2 2 4 5 2" xfId="4768" xr:uid="{00000000-0005-0000-0000-0000A5120000}"/>
    <cellStyle name="Обычный 2 2 2 2 3 2 2 2 4 6" xfId="4769" xr:uid="{00000000-0005-0000-0000-0000A6120000}"/>
    <cellStyle name="Обычный 2 2 2 2 3 2 2 2 4 6 2" xfId="4770" xr:uid="{00000000-0005-0000-0000-0000A7120000}"/>
    <cellStyle name="Обычный 2 2 2 2 3 2 2 2 4 7" xfId="4771" xr:uid="{00000000-0005-0000-0000-0000A8120000}"/>
    <cellStyle name="Обычный 2 2 2 2 3 2 2 2 5" xfId="4772" xr:uid="{00000000-0005-0000-0000-0000A9120000}"/>
    <cellStyle name="Обычный 2 2 2 2 3 2 2 2 5 2" xfId="4773" xr:uid="{00000000-0005-0000-0000-0000AA120000}"/>
    <cellStyle name="Обычный 2 2 2 2 3 2 2 2 5 2 2" xfId="4774" xr:uid="{00000000-0005-0000-0000-0000AB120000}"/>
    <cellStyle name="Обычный 2 2 2 2 3 2 2 2 5 3" xfId="4775" xr:uid="{00000000-0005-0000-0000-0000AC120000}"/>
    <cellStyle name="Обычный 2 2 2 2 3 2 2 2 5 3 2" xfId="4776" xr:uid="{00000000-0005-0000-0000-0000AD120000}"/>
    <cellStyle name="Обычный 2 2 2 2 3 2 2 2 5 4" xfId="4777" xr:uid="{00000000-0005-0000-0000-0000AE120000}"/>
    <cellStyle name="Обычный 2 2 2 2 3 2 2 2 6" xfId="4778" xr:uid="{00000000-0005-0000-0000-0000AF120000}"/>
    <cellStyle name="Обычный 2 2 2 2 3 2 2 2 6 2" xfId="4779" xr:uid="{00000000-0005-0000-0000-0000B0120000}"/>
    <cellStyle name="Обычный 2 2 2 2 3 2 2 2 6 2 2" xfId="4780" xr:uid="{00000000-0005-0000-0000-0000B1120000}"/>
    <cellStyle name="Обычный 2 2 2 2 3 2 2 2 6 3" xfId="4781" xr:uid="{00000000-0005-0000-0000-0000B2120000}"/>
    <cellStyle name="Обычный 2 2 2 2 3 2 2 2 6 3 2" xfId="4782" xr:uid="{00000000-0005-0000-0000-0000B3120000}"/>
    <cellStyle name="Обычный 2 2 2 2 3 2 2 2 6 4" xfId="4783" xr:uid="{00000000-0005-0000-0000-0000B4120000}"/>
    <cellStyle name="Обычный 2 2 2 2 3 2 2 2 7" xfId="4784" xr:uid="{00000000-0005-0000-0000-0000B5120000}"/>
    <cellStyle name="Обычный 2 2 2 2 3 2 2 2 7 2" xfId="4785" xr:uid="{00000000-0005-0000-0000-0000B6120000}"/>
    <cellStyle name="Обычный 2 2 2 2 3 2 2 2 8" xfId="4786" xr:uid="{00000000-0005-0000-0000-0000B7120000}"/>
    <cellStyle name="Обычный 2 2 2 2 3 2 2 2 8 2" xfId="4787" xr:uid="{00000000-0005-0000-0000-0000B8120000}"/>
    <cellStyle name="Обычный 2 2 2 2 3 2 2 2 9" xfId="4788" xr:uid="{00000000-0005-0000-0000-0000B9120000}"/>
    <cellStyle name="Обычный 2 2 2 2 3 2 2 2 9 2" xfId="4789" xr:uid="{00000000-0005-0000-0000-0000BA120000}"/>
    <cellStyle name="Обычный 2 2 2 2 3 2 2 3" xfId="4790" xr:uid="{00000000-0005-0000-0000-0000BB120000}"/>
    <cellStyle name="Обычный 2 2 2 2 3 2 2 3 2" xfId="4791" xr:uid="{00000000-0005-0000-0000-0000BC120000}"/>
    <cellStyle name="Обычный 2 2 2 2 3 2 2 3 2 2" xfId="4792" xr:uid="{00000000-0005-0000-0000-0000BD120000}"/>
    <cellStyle name="Обычный 2 2 2 2 3 2 2 3 2 2 2" xfId="4793" xr:uid="{00000000-0005-0000-0000-0000BE120000}"/>
    <cellStyle name="Обычный 2 2 2 2 3 2 2 3 2 2 2 2" xfId="4794" xr:uid="{00000000-0005-0000-0000-0000BF120000}"/>
    <cellStyle name="Обычный 2 2 2 2 3 2 2 3 2 2 3" xfId="4795" xr:uid="{00000000-0005-0000-0000-0000C0120000}"/>
    <cellStyle name="Обычный 2 2 2 2 3 2 2 3 2 2 3 2" xfId="4796" xr:uid="{00000000-0005-0000-0000-0000C1120000}"/>
    <cellStyle name="Обычный 2 2 2 2 3 2 2 3 2 2 4" xfId="4797" xr:uid="{00000000-0005-0000-0000-0000C2120000}"/>
    <cellStyle name="Обычный 2 2 2 2 3 2 2 3 2 3" xfId="4798" xr:uid="{00000000-0005-0000-0000-0000C3120000}"/>
    <cellStyle name="Обычный 2 2 2 2 3 2 2 3 2 3 2" xfId="4799" xr:uid="{00000000-0005-0000-0000-0000C4120000}"/>
    <cellStyle name="Обычный 2 2 2 2 3 2 2 3 2 4" xfId="4800" xr:uid="{00000000-0005-0000-0000-0000C5120000}"/>
    <cellStyle name="Обычный 2 2 2 2 3 2 2 3 2 4 2" xfId="4801" xr:uid="{00000000-0005-0000-0000-0000C6120000}"/>
    <cellStyle name="Обычный 2 2 2 2 3 2 2 3 2 5" xfId="4802" xr:uid="{00000000-0005-0000-0000-0000C7120000}"/>
    <cellStyle name="Обычный 2 2 2 2 3 2 2 3 2 5 2" xfId="4803" xr:uid="{00000000-0005-0000-0000-0000C8120000}"/>
    <cellStyle name="Обычный 2 2 2 2 3 2 2 3 2 6" xfId="4804" xr:uid="{00000000-0005-0000-0000-0000C9120000}"/>
    <cellStyle name="Обычный 2 2 2 2 3 2 2 3 3" xfId="4805" xr:uid="{00000000-0005-0000-0000-0000CA120000}"/>
    <cellStyle name="Обычный 2 2 2 2 3 2 2 3 3 2" xfId="4806" xr:uid="{00000000-0005-0000-0000-0000CB120000}"/>
    <cellStyle name="Обычный 2 2 2 2 3 2 2 3 3 2 2" xfId="4807" xr:uid="{00000000-0005-0000-0000-0000CC120000}"/>
    <cellStyle name="Обычный 2 2 2 2 3 2 2 3 3 3" xfId="4808" xr:uid="{00000000-0005-0000-0000-0000CD120000}"/>
    <cellStyle name="Обычный 2 2 2 2 3 2 2 3 3 3 2" xfId="4809" xr:uid="{00000000-0005-0000-0000-0000CE120000}"/>
    <cellStyle name="Обычный 2 2 2 2 3 2 2 3 3 4" xfId="4810" xr:uid="{00000000-0005-0000-0000-0000CF120000}"/>
    <cellStyle name="Обычный 2 2 2 2 3 2 2 3 4" xfId="4811" xr:uid="{00000000-0005-0000-0000-0000D0120000}"/>
    <cellStyle name="Обычный 2 2 2 2 3 2 2 3 4 2" xfId="4812" xr:uid="{00000000-0005-0000-0000-0000D1120000}"/>
    <cellStyle name="Обычный 2 2 2 2 3 2 2 3 4 2 2" xfId="4813" xr:uid="{00000000-0005-0000-0000-0000D2120000}"/>
    <cellStyle name="Обычный 2 2 2 2 3 2 2 3 4 3" xfId="4814" xr:uid="{00000000-0005-0000-0000-0000D3120000}"/>
    <cellStyle name="Обычный 2 2 2 2 3 2 2 3 4 3 2" xfId="4815" xr:uid="{00000000-0005-0000-0000-0000D4120000}"/>
    <cellStyle name="Обычный 2 2 2 2 3 2 2 3 4 4" xfId="4816" xr:uid="{00000000-0005-0000-0000-0000D5120000}"/>
    <cellStyle name="Обычный 2 2 2 2 3 2 2 3 5" xfId="4817" xr:uid="{00000000-0005-0000-0000-0000D6120000}"/>
    <cellStyle name="Обычный 2 2 2 2 3 2 2 3 5 2" xfId="4818" xr:uid="{00000000-0005-0000-0000-0000D7120000}"/>
    <cellStyle name="Обычный 2 2 2 2 3 2 2 3 6" xfId="4819" xr:uid="{00000000-0005-0000-0000-0000D8120000}"/>
    <cellStyle name="Обычный 2 2 2 2 3 2 2 3 6 2" xfId="4820" xr:uid="{00000000-0005-0000-0000-0000D9120000}"/>
    <cellStyle name="Обычный 2 2 2 2 3 2 2 3 7" xfId="4821" xr:uid="{00000000-0005-0000-0000-0000DA120000}"/>
    <cellStyle name="Обычный 2 2 2 2 3 2 2 3 7 2" xfId="4822" xr:uid="{00000000-0005-0000-0000-0000DB120000}"/>
    <cellStyle name="Обычный 2 2 2 2 3 2 2 3 8" xfId="4823" xr:uid="{00000000-0005-0000-0000-0000DC120000}"/>
    <cellStyle name="Обычный 2 2 2 2 3 2 2 4" xfId="4824" xr:uid="{00000000-0005-0000-0000-0000DD120000}"/>
    <cellStyle name="Обычный 2 2 2 2 3 2 2 4 2" xfId="4825" xr:uid="{00000000-0005-0000-0000-0000DE120000}"/>
    <cellStyle name="Обычный 2 2 2 2 3 2 2 4 2 2" xfId="4826" xr:uid="{00000000-0005-0000-0000-0000DF120000}"/>
    <cellStyle name="Обычный 2 2 2 2 3 2 2 4 2 2 2" xfId="4827" xr:uid="{00000000-0005-0000-0000-0000E0120000}"/>
    <cellStyle name="Обычный 2 2 2 2 3 2 2 4 2 2 2 2" xfId="4828" xr:uid="{00000000-0005-0000-0000-0000E1120000}"/>
    <cellStyle name="Обычный 2 2 2 2 3 2 2 4 2 2 3" xfId="4829" xr:uid="{00000000-0005-0000-0000-0000E2120000}"/>
    <cellStyle name="Обычный 2 2 2 2 3 2 2 4 2 2 3 2" xfId="4830" xr:uid="{00000000-0005-0000-0000-0000E3120000}"/>
    <cellStyle name="Обычный 2 2 2 2 3 2 2 4 2 2 4" xfId="4831" xr:uid="{00000000-0005-0000-0000-0000E4120000}"/>
    <cellStyle name="Обычный 2 2 2 2 3 2 2 4 2 3" xfId="4832" xr:uid="{00000000-0005-0000-0000-0000E5120000}"/>
    <cellStyle name="Обычный 2 2 2 2 3 2 2 4 2 3 2" xfId="4833" xr:uid="{00000000-0005-0000-0000-0000E6120000}"/>
    <cellStyle name="Обычный 2 2 2 2 3 2 2 4 2 4" xfId="4834" xr:uid="{00000000-0005-0000-0000-0000E7120000}"/>
    <cellStyle name="Обычный 2 2 2 2 3 2 2 4 2 4 2" xfId="4835" xr:uid="{00000000-0005-0000-0000-0000E8120000}"/>
    <cellStyle name="Обычный 2 2 2 2 3 2 2 4 2 5" xfId="4836" xr:uid="{00000000-0005-0000-0000-0000E9120000}"/>
    <cellStyle name="Обычный 2 2 2 2 3 2 2 4 2 5 2" xfId="4837" xr:uid="{00000000-0005-0000-0000-0000EA120000}"/>
    <cellStyle name="Обычный 2 2 2 2 3 2 2 4 2 6" xfId="4838" xr:uid="{00000000-0005-0000-0000-0000EB120000}"/>
    <cellStyle name="Обычный 2 2 2 2 3 2 2 4 3" xfId="4839" xr:uid="{00000000-0005-0000-0000-0000EC120000}"/>
    <cellStyle name="Обычный 2 2 2 2 3 2 2 4 3 2" xfId="4840" xr:uid="{00000000-0005-0000-0000-0000ED120000}"/>
    <cellStyle name="Обычный 2 2 2 2 3 2 2 4 3 2 2" xfId="4841" xr:uid="{00000000-0005-0000-0000-0000EE120000}"/>
    <cellStyle name="Обычный 2 2 2 2 3 2 2 4 3 3" xfId="4842" xr:uid="{00000000-0005-0000-0000-0000EF120000}"/>
    <cellStyle name="Обычный 2 2 2 2 3 2 2 4 3 3 2" xfId="4843" xr:uid="{00000000-0005-0000-0000-0000F0120000}"/>
    <cellStyle name="Обычный 2 2 2 2 3 2 2 4 3 4" xfId="4844" xr:uid="{00000000-0005-0000-0000-0000F1120000}"/>
    <cellStyle name="Обычный 2 2 2 2 3 2 2 4 4" xfId="4845" xr:uid="{00000000-0005-0000-0000-0000F2120000}"/>
    <cellStyle name="Обычный 2 2 2 2 3 2 2 4 4 2" xfId="4846" xr:uid="{00000000-0005-0000-0000-0000F3120000}"/>
    <cellStyle name="Обычный 2 2 2 2 3 2 2 4 4 2 2" xfId="4847" xr:uid="{00000000-0005-0000-0000-0000F4120000}"/>
    <cellStyle name="Обычный 2 2 2 2 3 2 2 4 4 3" xfId="4848" xr:uid="{00000000-0005-0000-0000-0000F5120000}"/>
    <cellStyle name="Обычный 2 2 2 2 3 2 2 4 4 3 2" xfId="4849" xr:uid="{00000000-0005-0000-0000-0000F6120000}"/>
    <cellStyle name="Обычный 2 2 2 2 3 2 2 4 4 4" xfId="4850" xr:uid="{00000000-0005-0000-0000-0000F7120000}"/>
    <cellStyle name="Обычный 2 2 2 2 3 2 2 4 5" xfId="4851" xr:uid="{00000000-0005-0000-0000-0000F8120000}"/>
    <cellStyle name="Обычный 2 2 2 2 3 2 2 4 5 2" xfId="4852" xr:uid="{00000000-0005-0000-0000-0000F9120000}"/>
    <cellStyle name="Обычный 2 2 2 2 3 2 2 4 6" xfId="4853" xr:uid="{00000000-0005-0000-0000-0000FA120000}"/>
    <cellStyle name="Обычный 2 2 2 2 3 2 2 4 6 2" xfId="4854" xr:uid="{00000000-0005-0000-0000-0000FB120000}"/>
    <cellStyle name="Обычный 2 2 2 2 3 2 2 4 7" xfId="4855" xr:uid="{00000000-0005-0000-0000-0000FC120000}"/>
    <cellStyle name="Обычный 2 2 2 2 3 2 2 4 7 2" xfId="4856" xr:uid="{00000000-0005-0000-0000-0000FD120000}"/>
    <cellStyle name="Обычный 2 2 2 2 3 2 2 4 8" xfId="4857" xr:uid="{00000000-0005-0000-0000-0000FE120000}"/>
    <cellStyle name="Обычный 2 2 2 2 3 2 2 5" xfId="4858" xr:uid="{00000000-0005-0000-0000-0000FF120000}"/>
    <cellStyle name="Обычный 2 2 2 2 3 2 2 5 2" xfId="4859" xr:uid="{00000000-0005-0000-0000-000000130000}"/>
    <cellStyle name="Обычный 2 2 2 2 3 2 2 5 2 2" xfId="4860" xr:uid="{00000000-0005-0000-0000-000001130000}"/>
    <cellStyle name="Обычный 2 2 2 2 3 2 2 5 2 2 2" xfId="4861" xr:uid="{00000000-0005-0000-0000-000002130000}"/>
    <cellStyle name="Обычный 2 2 2 2 3 2 2 5 2 3" xfId="4862" xr:uid="{00000000-0005-0000-0000-000003130000}"/>
    <cellStyle name="Обычный 2 2 2 2 3 2 2 5 2 3 2" xfId="4863" xr:uid="{00000000-0005-0000-0000-000004130000}"/>
    <cellStyle name="Обычный 2 2 2 2 3 2 2 5 2 4" xfId="4864" xr:uid="{00000000-0005-0000-0000-000005130000}"/>
    <cellStyle name="Обычный 2 2 2 2 3 2 2 5 3" xfId="4865" xr:uid="{00000000-0005-0000-0000-000006130000}"/>
    <cellStyle name="Обычный 2 2 2 2 3 2 2 5 3 2" xfId="4866" xr:uid="{00000000-0005-0000-0000-000007130000}"/>
    <cellStyle name="Обычный 2 2 2 2 3 2 2 5 3 2 2" xfId="4867" xr:uid="{00000000-0005-0000-0000-000008130000}"/>
    <cellStyle name="Обычный 2 2 2 2 3 2 2 5 3 3" xfId="4868" xr:uid="{00000000-0005-0000-0000-000009130000}"/>
    <cellStyle name="Обычный 2 2 2 2 3 2 2 5 3 3 2" xfId="4869" xr:uid="{00000000-0005-0000-0000-00000A130000}"/>
    <cellStyle name="Обычный 2 2 2 2 3 2 2 5 3 4" xfId="4870" xr:uid="{00000000-0005-0000-0000-00000B130000}"/>
    <cellStyle name="Обычный 2 2 2 2 3 2 2 5 4" xfId="4871" xr:uid="{00000000-0005-0000-0000-00000C130000}"/>
    <cellStyle name="Обычный 2 2 2 2 3 2 2 5 4 2" xfId="4872" xr:uid="{00000000-0005-0000-0000-00000D130000}"/>
    <cellStyle name="Обычный 2 2 2 2 3 2 2 5 5" xfId="4873" xr:uid="{00000000-0005-0000-0000-00000E130000}"/>
    <cellStyle name="Обычный 2 2 2 2 3 2 2 5 5 2" xfId="4874" xr:uid="{00000000-0005-0000-0000-00000F130000}"/>
    <cellStyle name="Обычный 2 2 2 2 3 2 2 5 6" xfId="4875" xr:uid="{00000000-0005-0000-0000-000010130000}"/>
    <cellStyle name="Обычный 2 2 2 2 3 2 2 5 6 2" xfId="4876" xr:uid="{00000000-0005-0000-0000-000011130000}"/>
    <cellStyle name="Обычный 2 2 2 2 3 2 2 5 7" xfId="4877" xr:uid="{00000000-0005-0000-0000-000012130000}"/>
    <cellStyle name="Обычный 2 2 2 2 3 2 2 6" xfId="4878" xr:uid="{00000000-0005-0000-0000-000013130000}"/>
    <cellStyle name="Обычный 2 2 2 2 3 2 2 6 2" xfId="4879" xr:uid="{00000000-0005-0000-0000-000014130000}"/>
    <cellStyle name="Обычный 2 2 2 2 3 2 2 6 2 2" xfId="4880" xr:uid="{00000000-0005-0000-0000-000015130000}"/>
    <cellStyle name="Обычный 2 2 2 2 3 2 2 6 2 2 2" xfId="4881" xr:uid="{00000000-0005-0000-0000-000016130000}"/>
    <cellStyle name="Обычный 2 2 2 2 3 2 2 6 2 3" xfId="4882" xr:uid="{00000000-0005-0000-0000-000017130000}"/>
    <cellStyle name="Обычный 2 2 2 2 3 2 2 6 2 3 2" xfId="4883" xr:uid="{00000000-0005-0000-0000-000018130000}"/>
    <cellStyle name="Обычный 2 2 2 2 3 2 2 6 2 4" xfId="4884" xr:uid="{00000000-0005-0000-0000-000019130000}"/>
    <cellStyle name="Обычный 2 2 2 2 3 2 2 6 3" xfId="4885" xr:uid="{00000000-0005-0000-0000-00001A130000}"/>
    <cellStyle name="Обычный 2 2 2 2 3 2 2 6 3 2" xfId="4886" xr:uid="{00000000-0005-0000-0000-00001B130000}"/>
    <cellStyle name="Обычный 2 2 2 2 3 2 2 6 3 2 2" xfId="4887" xr:uid="{00000000-0005-0000-0000-00001C130000}"/>
    <cellStyle name="Обычный 2 2 2 2 3 2 2 6 3 3" xfId="4888" xr:uid="{00000000-0005-0000-0000-00001D130000}"/>
    <cellStyle name="Обычный 2 2 2 2 3 2 2 6 3 3 2" xfId="4889" xr:uid="{00000000-0005-0000-0000-00001E130000}"/>
    <cellStyle name="Обычный 2 2 2 2 3 2 2 6 3 4" xfId="4890" xr:uid="{00000000-0005-0000-0000-00001F130000}"/>
    <cellStyle name="Обычный 2 2 2 2 3 2 2 6 4" xfId="4891" xr:uid="{00000000-0005-0000-0000-000020130000}"/>
    <cellStyle name="Обычный 2 2 2 2 3 2 2 6 4 2" xfId="4892" xr:uid="{00000000-0005-0000-0000-000021130000}"/>
    <cellStyle name="Обычный 2 2 2 2 3 2 2 6 5" xfId="4893" xr:uid="{00000000-0005-0000-0000-000022130000}"/>
    <cellStyle name="Обычный 2 2 2 2 3 2 2 6 5 2" xfId="4894" xr:uid="{00000000-0005-0000-0000-000023130000}"/>
    <cellStyle name="Обычный 2 2 2 2 3 2 2 6 6" xfId="4895" xr:uid="{00000000-0005-0000-0000-000024130000}"/>
    <cellStyle name="Обычный 2 2 2 2 3 2 2 6 6 2" xfId="4896" xr:uid="{00000000-0005-0000-0000-000025130000}"/>
    <cellStyle name="Обычный 2 2 2 2 3 2 2 6 7" xfId="4897" xr:uid="{00000000-0005-0000-0000-000026130000}"/>
    <cellStyle name="Обычный 2 2 2 2 3 2 2 7" xfId="4898" xr:uid="{00000000-0005-0000-0000-000027130000}"/>
    <cellStyle name="Обычный 2 2 2 2 3 2 2 7 2" xfId="4899" xr:uid="{00000000-0005-0000-0000-000028130000}"/>
    <cellStyle name="Обычный 2 2 2 2 3 2 2 7 2 2" xfId="4900" xr:uid="{00000000-0005-0000-0000-000029130000}"/>
    <cellStyle name="Обычный 2 2 2 2 3 2 2 7 3" xfId="4901" xr:uid="{00000000-0005-0000-0000-00002A130000}"/>
    <cellStyle name="Обычный 2 2 2 2 3 2 2 7 3 2" xfId="4902" xr:uid="{00000000-0005-0000-0000-00002B130000}"/>
    <cellStyle name="Обычный 2 2 2 2 3 2 2 7 4" xfId="4903" xr:uid="{00000000-0005-0000-0000-00002C130000}"/>
    <cellStyle name="Обычный 2 2 2 2 3 2 2 8" xfId="4904" xr:uid="{00000000-0005-0000-0000-00002D130000}"/>
    <cellStyle name="Обычный 2 2 2 2 3 2 2 8 2" xfId="4905" xr:uid="{00000000-0005-0000-0000-00002E130000}"/>
    <cellStyle name="Обычный 2 2 2 2 3 2 2 8 2 2" xfId="4906" xr:uid="{00000000-0005-0000-0000-00002F130000}"/>
    <cellStyle name="Обычный 2 2 2 2 3 2 2 8 3" xfId="4907" xr:uid="{00000000-0005-0000-0000-000030130000}"/>
    <cellStyle name="Обычный 2 2 2 2 3 2 2 8 3 2" xfId="4908" xr:uid="{00000000-0005-0000-0000-000031130000}"/>
    <cellStyle name="Обычный 2 2 2 2 3 2 2 8 4" xfId="4909" xr:uid="{00000000-0005-0000-0000-000032130000}"/>
    <cellStyle name="Обычный 2 2 2 2 3 2 2 9" xfId="4910" xr:uid="{00000000-0005-0000-0000-000033130000}"/>
    <cellStyle name="Обычный 2 2 2 2 3 2 2 9 2" xfId="4911" xr:uid="{00000000-0005-0000-0000-000034130000}"/>
    <cellStyle name="Обычный 2 2 2 2 3 2 3" xfId="4912" xr:uid="{00000000-0005-0000-0000-000035130000}"/>
    <cellStyle name="Обычный 2 2 2 2 3 2 3 10" xfId="4913" xr:uid="{00000000-0005-0000-0000-000036130000}"/>
    <cellStyle name="Обычный 2 2 2 2 3 2 3 2" xfId="4914" xr:uid="{00000000-0005-0000-0000-000037130000}"/>
    <cellStyle name="Обычный 2 2 2 2 3 2 3 2 2" xfId="4915" xr:uid="{00000000-0005-0000-0000-000038130000}"/>
    <cellStyle name="Обычный 2 2 2 2 3 2 3 2 2 2" xfId="4916" xr:uid="{00000000-0005-0000-0000-000039130000}"/>
    <cellStyle name="Обычный 2 2 2 2 3 2 3 2 2 2 2" xfId="4917" xr:uid="{00000000-0005-0000-0000-00003A130000}"/>
    <cellStyle name="Обычный 2 2 2 2 3 2 3 2 2 2 2 2" xfId="4918" xr:uid="{00000000-0005-0000-0000-00003B130000}"/>
    <cellStyle name="Обычный 2 2 2 2 3 2 3 2 2 2 3" xfId="4919" xr:uid="{00000000-0005-0000-0000-00003C130000}"/>
    <cellStyle name="Обычный 2 2 2 2 3 2 3 2 2 2 3 2" xfId="4920" xr:uid="{00000000-0005-0000-0000-00003D130000}"/>
    <cellStyle name="Обычный 2 2 2 2 3 2 3 2 2 2 4" xfId="4921" xr:uid="{00000000-0005-0000-0000-00003E130000}"/>
    <cellStyle name="Обычный 2 2 2 2 3 2 3 2 2 3" xfId="4922" xr:uid="{00000000-0005-0000-0000-00003F130000}"/>
    <cellStyle name="Обычный 2 2 2 2 3 2 3 2 2 3 2" xfId="4923" xr:uid="{00000000-0005-0000-0000-000040130000}"/>
    <cellStyle name="Обычный 2 2 2 2 3 2 3 2 2 4" xfId="4924" xr:uid="{00000000-0005-0000-0000-000041130000}"/>
    <cellStyle name="Обычный 2 2 2 2 3 2 3 2 2 4 2" xfId="4925" xr:uid="{00000000-0005-0000-0000-000042130000}"/>
    <cellStyle name="Обычный 2 2 2 2 3 2 3 2 2 5" xfId="4926" xr:uid="{00000000-0005-0000-0000-000043130000}"/>
    <cellStyle name="Обычный 2 2 2 2 3 2 3 2 2 5 2" xfId="4927" xr:uid="{00000000-0005-0000-0000-000044130000}"/>
    <cellStyle name="Обычный 2 2 2 2 3 2 3 2 2 6" xfId="4928" xr:uid="{00000000-0005-0000-0000-000045130000}"/>
    <cellStyle name="Обычный 2 2 2 2 3 2 3 2 3" xfId="4929" xr:uid="{00000000-0005-0000-0000-000046130000}"/>
    <cellStyle name="Обычный 2 2 2 2 3 2 3 2 3 2" xfId="4930" xr:uid="{00000000-0005-0000-0000-000047130000}"/>
    <cellStyle name="Обычный 2 2 2 2 3 2 3 2 3 2 2" xfId="4931" xr:uid="{00000000-0005-0000-0000-000048130000}"/>
    <cellStyle name="Обычный 2 2 2 2 3 2 3 2 3 3" xfId="4932" xr:uid="{00000000-0005-0000-0000-000049130000}"/>
    <cellStyle name="Обычный 2 2 2 2 3 2 3 2 3 3 2" xfId="4933" xr:uid="{00000000-0005-0000-0000-00004A130000}"/>
    <cellStyle name="Обычный 2 2 2 2 3 2 3 2 3 4" xfId="4934" xr:uid="{00000000-0005-0000-0000-00004B130000}"/>
    <cellStyle name="Обычный 2 2 2 2 3 2 3 2 4" xfId="4935" xr:uid="{00000000-0005-0000-0000-00004C130000}"/>
    <cellStyle name="Обычный 2 2 2 2 3 2 3 2 4 2" xfId="4936" xr:uid="{00000000-0005-0000-0000-00004D130000}"/>
    <cellStyle name="Обычный 2 2 2 2 3 2 3 2 4 2 2" xfId="4937" xr:uid="{00000000-0005-0000-0000-00004E130000}"/>
    <cellStyle name="Обычный 2 2 2 2 3 2 3 2 4 3" xfId="4938" xr:uid="{00000000-0005-0000-0000-00004F130000}"/>
    <cellStyle name="Обычный 2 2 2 2 3 2 3 2 4 3 2" xfId="4939" xr:uid="{00000000-0005-0000-0000-000050130000}"/>
    <cellStyle name="Обычный 2 2 2 2 3 2 3 2 4 4" xfId="4940" xr:uid="{00000000-0005-0000-0000-000051130000}"/>
    <cellStyle name="Обычный 2 2 2 2 3 2 3 2 5" xfId="4941" xr:uid="{00000000-0005-0000-0000-000052130000}"/>
    <cellStyle name="Обычный 2 2 2 2 3 2 3 2 5 2" xfId="4942" xr:uid="{00000000-0005-0000-0000-000053130000}"/>
    <cellStyle name="Обычный 2 2 2 2 3 2 3 2 6" xfId="4943" xr:uid="{00000000-0005-0000-0000-000054130000}"/>
    <cellStyle name="Обычный 2 2 2 2 3 2 3 2 6 2" xfId="4944" xr:uid="{00000000-0005-0000-0000-000055130000}"/>
    <cellStyle name="Обычный 2 2 2 2 3 2 3 2 7" xfId="4945" xr:uid="{00000000-0005-0000-0000-000056130000}"/>
    <cellStyle name="Обычный 2 2 2 2 3 2 3 2 7 2" xfId="4946" xr:uid="{00000000-0005-0000-0000-000057130000}"/>
    <cellStyle name="Обычный 2 2 2 2 3 2 3 2 8" xfId="4947" xr:uid="{00000000-0005-0000-0000-000058130000}"/>
    <cellStyle name="Обычный 2 2 2 2 3 2 3 3" xfId="4948" xr:uid="{00000000-0005-0000-0000-000059130000}"/>
    <cellStyle name="Обычный 2 2 2 2 3 2 3 3 2" xfId="4949" xr:uid="{00000000-0005-0000-0000-00005A130000}"/>
    <cellStyle name="Обычный 2 2 2 2 3 2 3 3 2 2" xfId="4950" xr:uid="{00000000-0005-0000-0000-00005B130000}"/>
    <cellStyle name="Обычный 2 2 2 2 3 2 3 3 2 2 2" xfId="4951" xr:uid="{00000000-0005-0000-0000-00005C130000}"/>
    <cellStyle name="Обычный 2 2 2 2 3 2 3 3 2 2 2 2" xfId="4952" xr:uid="{00000000-0005-0000-0000-00005D130000}"/>
    <cellStyle name="Обычный 2 2 2 2 3 2 3 3 2 2 3" xfId="4953" xr:uid="{00000000-0005-0000-0000-00005E130000}"/>
    <cellStyle name="Обычный 2 2 2 2 3 2 3 3 2 2 3 2" xfId="4954" xr:uid="{00000000-0005-0000-0000-00005F130000}"/>
    <cellStyle name="Обычный 2 2 2 2 3 2 3 3 2 2 4" xfId="4955" xr:uid="{00000000-0005-0000-0000-000060130000}"/>
    <cellStyle name="Обычный 2 2 2 2 3 2 3 3 2 3" xfId="4956" xr:uid="{00000000-0005-0000-0000-000061130000}"/>
    <cellStyle name="Обычный 2 2 2 2 3 2 3 3 2 3 2" xfId="4957" xr:uid="{00000000-0005-0000-0000-000062130000}"/>
    <cellStyle name="Обычный 2 2 2 2 3 2 3 3 2 4" xfId="4958" xr:uid="{00000000-0005-0000-0000-000063130000}"/>
    <cellStyle name="Обычный 2 2 2 2 3 2 3 3 2 4 2" xfId="4959" xr:uid="{00000000-0005-0000-0000-000064130000}"/>
    <cellStyle name="Обычный 2 2 2 2 3 2 3 3 2 5" xfId="4960" xr:uid="{00000000-0005-0000-0000-000065130000}"/>
    <cellStyle name="Обычный 2 2 2 2 3 2 3 3 2 5 2" xfId="4961" xr:uid="{00000000-0005-0000-0000-000066130000}"/>
    <cellStyle name="Обычный 2 2 2 2 3 2 3 3 2 6" xfId="4962" xr:uid="{00000000-0005-0000-0000-000067130000}"/>
    <cellStyle name="Обычный 2 2 2 2 3 2 3 3 3" xfId="4963" xr:uid="{00000000-0005-0000-0000-000068130000}"/>
    <cellStyle name="Обычный 2 2 2 2 3 2 3 3 3 2" xfId="4964" xr:uid="{00000000-0005-0000-0000-000069130000}"/>
    <cellStyle name="Обычный 2 2 2 2 3 2 3 3 3 2 2" xfId="4965" xr:uid="{00000000-0005-0000-0000-00006A130000}"/>
    <cellStyle name="Обычный 2 2 2 2 3 2 3 3 3 3" xfId="4966" xr:uid="{00000000-0005-0000-0000-00006B130000}"/>
    <cellStyle name="Обычный 2 2 2 2 3 2 3 3 3 3 2" xfId="4967" xr:uid="{00000000-0005-0000-0000-00006C130000}"/>
    <cellStyle name="Обычный 2 2 2 2 3 2 3 3 3 4" xfId="4968" xr:uid="{00000000-0005-0000-0000-00006D130000}"/>
    <cellStyle name="Обычный 2 2 2 2 3 2 3 3 4" xfId="4969" xr:uid="{00000000-0005-0000-0000-00006E130000}"/>
    <cellStyle name="Обычный 2 2 2 2 3 2 3 3 4 2" xfId="4970" xr:uid="{00000000-0005-0000-0000-00006F130000}"/>
    <cellStyle name="Обычный 2 2 2 2 3 2 3 3 4 2 2" xfId="4971" xr:uid="{00000000-0005-0000-0000-000070130000}"/>
    <cellStyle name="Обычный 2 2 2 2 3 2 3 3 4 3" xfId="4972" xr:uid="{00000000-0005-0000-0000-000071130000}"/>
    <cellStyle name="Обычный 2 2 2 2 3 2 3 3 4 3 2" xfId="4973" xr:uid="{00000000-0005-0000-0000-000072130000}"/>
    <cellStyle name="Обычный 2 2 2 2 3 2 3 3 4 4" xfId="4974" xr:uid="{00000000-0005-0000-0000-000073130000}"/>
    <cellStyle name="Обычный 2 2 2 2 3 2 3 3 5" xfId="4975" xr:uid="{00000000-0005-0000-0000-000074130000}"/>
    <cellStyle name="Обычный 2 2 2 2 3 2 3 3 5 2" xfId="4976" xr:uid="{00000000-0005-0000-0000-000075130000}"/>
    <cellStyle name="Обычный 2 2 2 2 3 2 3 3 6" xfId="4977" xr:uid="{00000000-0005-0000-0000-000076130000}"/>
    <cellStyle name="Обычный 2 2 2 2 3 2 3 3 6 2" xfId="4978" xr:uid="{00000000-0005-0000-0000-000077130000}"/>
    <cellStyle name="Обычный 2 2 2 2 3 2 3 3 7" xfId="4979" xr:uid="{00000000-0005-0000-0000-000078130000}"/>
    <cellStyle name="Обычный 2 2 2 2 3 2 3 3 7 2" xfId="4980" xr:uid="{00000000-0005-0000-0000-000079130000}"/>
    <cellStyle name="Обычный 2 2 2 2 3 2 3 3 8" xfId="4981" xr:uid="{00000000-0005-0000-0000-00007A130000}"/>
    <cellStyle name="Обычный 2 2 2 2 3 2 3 4" xfId="4982" xr:uid="{00000000-0005-0000-0000-00007B130000}"/>
    <cellStyle name="Обычный 2 2 2 2 3 2 3 4 2" xfId="4983" xr:uid="{00000000-0005-0000-0000-00007C130000}"/>
    <cellStyle name="Обычный 2 2 2 2 3 2 3 4 2 2" xfId="4984" xr:uid="{00000000-0005-0000-0000-00007D130000}"/>
    <cellStyle name="Обычный 2 2 2 2 3 2 3 4 2 2 2" xfId="4985" xr:uid="{00000000-0005-0000-0000-00007E130000}"/>
    <cellStyle name="Обычный 2 2 2 2 3 2 3 4 2 3" xfId="4986" xr:uid="{00000000-0005-0000-0000-00007F130000}"/>
    <cellStyle name="Обычный 2 2 2 2 3 2 3 4 2 3 2" xfId="4987" xr:uid="{00000000-0005-0000-0000-000080130000}"/>
    <cellStyle name="Обычный 2 2 2 2 3 2 3 4 2 4" xfId="4988" xr:uid="{00000000-0005-0000-0000-000081130000}"/>
    <cellStyle name="Обычный 2 2 2 2 3 2 3 4 3" xfId="4989" xr:uid="{00000000-0005-0000-0000-000082130000}"/>
    <cellStyle name="Обычный 2 2 2 2 3 2 3 4 3 2" xfId="4990" xr:uid="{00000000-0005-0000-0000-000083130000}"/>
    <cellStyle name="Обычный 2 2 2 2 3 2 3 4 3 2 2" xfId="4991" xr:uid="{00000000-0005-0000-0000-000084130000}"/>
    <cellStyle name="Обычный 2 2 2 2 3 2 3 4 3 3" xfId="4992" xr:uid="{00000000-0005-0000-0000-000085130000}"/>
    <cellStyle name="Обычный 2 2 2 2 3 2 3 4 3 3 2" xfId="4993" xr:uid="{00000000-0005-0000-0000-000086130000}"/>
    <cellStyle name="Обычный 2 2 2 2 3 2 3 4 3 4" xfId="4994" xr:uid="{00000000-0005-0000-0000-000087130000}"/>
    <cellStyle name="Обычный 2 2 2 2 3 2 3 4 4" xfId="4995" xr:uid="{00000000-0005-0000-0000-000088130000}"/>
    <cellStyle name="Обычный 2 2 2 2 3 2 3 4 4 2" xfId="4996" xr:uid="{00000000-0005-0000-0000-000089130000}"/>
    <cellStyle name="Обычный 2 2 2 2 3 2 3 4 5" xfId="4997" xr:uid="{00000000-0005-0000-0000-00008A130000}"/>
    <cellStyle name="Обычный 2 2 2 2 3 2 3 4 5 2" xfId="4998" xr:uid="{00000000-0005-0000-0000-00008B130000}"/>
    <cellStyle name="Обычный 2 2 2 2 3 2 3 4 6" xfId="4999" xr:uid="{00000000-0005-0000-0000-00008C130000}"/>
    <cellStyle name="Обычный 2 2 2 2 3 2 3 4 6 2" xfId="5000" xr:uid="{00000000-0005-0000-0000-00008D130000}"/>
    <cellStyle name="Обычный 2 2 2 2 3 2 3 4 7" xfId="5001" xr:uid="{00000000-0005-0000-0000-00008E130000}"/>
    <cellStyle name="Обычный 2 2 2 2 3 2 3 5" xfId="5002" xr:uid="{00000000-0005-0000-0000-00008F130000}"/>
    <cellStyle name="Обычный 2 2 2 2 3 2 3 5 2" xfId="5003" xr:uid="{00000000-0005-0000-0000-000090130000}"/>
    <cellStyle name="Обычный 2 2 2 2 3 2 3 5 2 2" xfId="5004" xr:uid="{00000000-0005-0000-0000-000091130000}"/>
    <cellStyle name="Обычный 2 2 2 2 3 2 3 5 3" xfId="5005" xr:uid="{00000000-0005-0000-0000-000092130000}"/>
    <cellStyle name="Обычный 2 2 2 2 3 2 3 5 3 2" xfId="5006" xr:uid="{00000000-0005-0000-0000-000093130000}"/>
    <cellStyle name="Обычный 2 2 2 2 3 2 3 5 4" xfId="5007" xr:uid="{00000000-0005-0000-0000-000094130000}"/>
    <cellStyle name="Обычный 2 2 2 2 3 2 3 6" xfId="5008" xr:uid="{00000000-0005-0000-0000-000095130000}"/>
    <cellStyle name="Обычный 2 2 2 2 3 2 3 6 2" xfId="5009" xr:uid="{00000000-0005-0000-0000-000096130000}"/>
    <cellStyle name="Обычный 2 2 2 2 3 2 3 6 2 2" xfId="5010" xr:uid="{00000000-0005-0000-0000-000097130000}"/>
    <cellStyle name="Обычный 2 2 2 2 3 2 3 6 3" xfId="5011" xr:uid="{00000000-0005-0000-0000-000098130000}"/>
    <cellStyle name="Обычный 2 2 2 2 3 2 3 6 3 2" xfId="5012" xr:uid="{00000000-0005-0000-0000-000099130000}"/>
    <cellStyle name="Обычный 2 2 2 2 3 2 3 6 4" xfId="5013" xr:uid="{00000000-0005-0000-0000-00009A130000}"/>
    <cellStyle name="Обычный 2 2 2 2 3 2 3 7" xfId="5014" xr:uid="{00000000-0005-0000-0000-00009B130000}"/>
    <cellStyle name="Обычный 2 2 2 2 3 2 3 7 2" xfId="5015" xr:uid="{00000000-0005-0000-0000-00009C130000}"/>
    <cellStyle name="Обычный 2 2 2 2 3 2 3 8" xfId="5016" xr:uid="{00000000-0005-0000-0000-00009D130000}"/>
    <cellStyle name="Обычный 2 2 2 2 3 2 3 8 2" xfId="5017" xr:uid="{00000000-0005-0000-0000-00009E130000}"/>
    <cellStyle name="Обычный 2 2 2 2 3 2 3 9" xfId="5018" xr:uid="{00000000-0005-0000-0000-00009F130000}"/>
    <cellStyle name="Обычный 2 2 2 2 3 2 3 9 2" xfId="5019" xr:uid="{00000000-0005-0000-0000-0000A0130000}"/>
    <cellStyle name="Обычный 2 2 2 2 3 2 4" xfId="5020" xr:uid="{00000000-0005-0000-0000-0000A1130000}"/>
    <cellStyle name="Обычный 2 2 2 2 3 2 4 2" xfId="5021" xr:uid="{00000000-0005-0000-0000-0000A2130000}"/>
    <cellStyle name="Обычный 2 2 2 2 3 2 4 2 2" xfId="5022" xr:uid="{00000000-0005-0000-0000-0000A3130000}"/>
    <cellStyle name="Обычный 2 2 2 2 3 2 4 2 2 2" xfId="5023" xr:uid="{00000000-0005-0000-0000-0000A4130000}"/>
    <cellStyle name="Обычный 2 2 2 2 3 2 4 2 2 2 2" xfId="5024" xr:uid="{00000000-0005-0000-0000-0000A5130000}"/>
    <cellStyle name="Обычный 2 2 2 2 3 2 4 2 2 3" xfId="5025" xr:uid="{00000000-0005-0000-0000-0000A6130000}"/>
    <cellStyle name="Обычный 2 2 2 2 3 2 4 2 2 3 2" xfId="5026" xr:uid="{00000000-0005-0000-0000-0000A7130000}"/>
    <cellStyle name="Обычный 2 2 2 2 3 2 4 2 2 4" xfId="5027" xr:uid="{00000000-0005-0000-0000-0000A8130000}"/>
    <cellStyle name="Обычный 2 2 2 2 3 2 4 2 3" xfId="5028" xr:uid="{00000000-0005-0000-0000-0000A9130000}"/>
    <cellStyle name="Обычный 2 2 2 2 3 2 4 2 3 2" xfId="5029" xr:uid="{00000000-0005-0000-0000-0000AA130000}"/>
    <cellStyle name="Обычный 2 2 2 2 3 2 4 2 4" xfId="5030" xr:uid="{00000000-0005-0000-0000-0000AB130000}"/>
    <cellStyle name="Обычный 2 2 2 2 3 2 4 2 4 2" xfId="5031" xr:uid="{00000000-0005-0000-0000-0000AC130000}"/>
    <cellStyle name="Обычный 2 2 2 2 3 2 4 2 5" xfId="5032" xr:uid="{00000000-0005-0000-0000-0000AD130000}"/>
    <cellStyle name="Обычный 2 2 2 2 3 2 4 2 5 2" xfId="5033" xr:uid="{00000000-0005-0000-0000-0000AE130000}"/>
    <cellStyle name="Обычный 2 2 2 2 3 2 4 2 6" xfId="5034" xr:uid="{00000000-0005-0000-0000-0000AF130000}"/>
    <cellStyle name="Обычный 2 2 2 2 3 2 4 3" xfId="5035" xr:uid="{00000000-0005-0000-0000-0000B0130000}"/>
    <cellStyle name="Обычный 2 2 2 2 3 2 4 3 2" xfId="5036" xr:uid="{00000000-0005-0000-0000-0000B1130000}"/>
    <cellStyle name="Обычный 2 2 2 2 3 2 4 3 2 2" xfId="5037" xr:uid="{00000000-0005-0000-0000-0000B2130000}"/>
    <cellStyle name="Обычный 2 2 2 2 3 2 4 3 3" xfId="5038" xr:uid="{00000000-0005-0000-0000-0000B3130000}"/>
    <cellStyle name="Обычный 2 2 2 2 3 2 4 3 3 2" xfId="5039" xr:uid="{00000000-0005-0000-0000-0000B4130000}"/>
    <cellStyle name="Обычный 2 2 2 2 3 2 4 3 4" xfId="5040" xr:uid="{00000000-0005-0000-0000-0000B5130000}"/>
    <cellStyle name="Обычный 2 2 2 2 3 2 4 4" xfId="5041" xr:uid="{00000000-0005-0000-0000-0000B6130000}"/>
    <cellStyle name="Обычный 2 2 2 2 3 2 4 4 2" xfId="5042" xr:uid="{00000000-0005-0000-0000-0000B7130000}"/>
    <cellStyle name="Обычный 2 2 2 2 3 2 4 4 2 2" xfId="5043" xr:uid="{00000000-0005-0000-0000-0000B8130000}"/>
    <cellStyle name="Обычный 2 2 2 2 3 2 4 4 3" xfId="5044" xr:uid="{00000000-0005-0000-0000-0000B9130000}"/>
    <cellStyle name="Обычный 2 2 2 2 3 2 4 4 3 2" xfId="5045" xr:uid="{00000000-0005-0000-0000-0000BA130000}"/>
    <cellStyle name="Обычный 2 2 2 2 3 2 4 4 4" xfId="5046" xr:uid="{00000000-0005-0000-0000-0000BB130000}"/>
    <cellStyle name="Обычный 2 2 2 2 3 2 4 5" xfId="5047" xr:uid="{00000000-0005-0000-0000-0000BC130000}"/>
    <cellStyle name="Обычный 2 2 2 2 3 2 4 5 2" xfId="5048" xr:uid="{00000000-0005-0000-0000-0000BD130000}"/>
    <cellStyle name="Обычный 2 2 2 2 3 2 4 6" xfId="5049" xr:uid="{00000000-0005-0000-0000-0000BE130000}"/>
    <cellStyle name="Обычный 2 2 2 2 3 2 4 6 2" xfId="5050" xr:uid="{00000000-0005-0000-0000-0000BF130000}"/>
    <cellStyle name="Обычный 2 2 2 2 3 2 4 7" xfId="5051" xr:uid="{00000000-0005-0000-0000-0000C0130000}"/>
    <cellStyle name="Обычный 2 2 2 2 3 2 4 7 2" xfId="5052" xr:uid="{00000000-0005-0000-0000-0000C1130000}"/>
    <cellStyle name="Обычный 2 2 2 2 3 2 4 8" xfId="5053" xr:uid="{00000000-0005-0000-0000-0000C2130000}"/>
    <cellStyle name="Обычный 2 2 2 2 3 2 5" xfId="5054" xr:uid="{00000000-0005-0000-0000-0000C3130000}"/>
    <cellStyle name="Обычный 2 2 2 2 3 2 5 2" xfId="5055" xr:uid="{00000000-0005-0000-0000-0000C4130000}"/>
    <cellStyle name="Обычный 2 2 2 2 3 2 5 2 2" xfId="5056" xr:uid="{00000000-0005-0000-0000-0000C5130000}"/>
    <cellStyle name="Обычный 2 2 2 2 3 2 5 2 2 2" xfId="5057" xr:uid="{00000000-0005-0000-0000-0000C6130000}"/>
    <cellStyle name="Обычный 2 2 2 2 3 2 5 2 2 2 2" xfId="5058" xr:uid="{00000000-0005-0000-0000-0000C7130000}"/>
    <cellStyle name="Обычный 2 2 2 2 3 2 5 2 2 3" xfId="5059" xr:uid="{00000000-0005-0000-0000-0000C8130000}"/>
    <cellStyle name="Обычный 2 2 2 2 3 2 5 2 2 3 2" xfId="5060" xr:uid="{00000000-0005-0000-0000-0000C9130000}"/>
    <cellStyle name="Обычный 2 2 2 2 3 2 5 2 2 4" xfId="5061" xr:uid="{00000000-0005-0000-0000-0000CA130000}"/>
    <cellStyle name="Обычный 2 2 2 2 3 2 5 2 3" xfId="5062" xr:uid="{00000000-0005-0000-0000-0000CB130000}"/>
    <cellStyle name="Обычный 2 2 2 2 3 2 5 2 3 2" xfId="5063" xr:uid="{00000000-0005-0000-0000-0000CC130000}"/>
    <cellStyle name="Обычный 2 2 2 2 3 2 5 2 4" xfId="5064" xr:uid="{00000000-0005-0000-0000-0000CD130000}"/>
    <cellStyle name="Обычный 2 2 2 2 3 2 5 2 4 2" xfId="5065" xr:uid="{00000000-0005-0000-0000-0000CE130000}"/>
    <cellStyle name="Обычный 2 2 2 2 3 2 5 2 5" xfId="5066" xr:uid="{00000000-0005-0000-0000-0000CF130000}"/>
    <cellStyle name="Обычный 2 2 2 2 3 2 5 2 5 2" xfId="5067" xr:uid="{00000000-0005-0000-0000-0000D0130000}"/>
    <cellStyle name="Обычный 2 2 2 2 3 2 5 2 6" xfId="5068" xr:uid="{00000000-0005-0000-0000-0000D1130000}"/>
    <cellStyle name="Обычный 2 2 2 2 3 2 5 3" xfId="5069" xr:uid="{00000000-0005-0000-0000-0000D2130000}"/>
    <cellStyle name="Обычный 2 2 2 2 3 2 5 3 2" xfId="5070" xr:uid="{00000000-0005-0000-0000-0000D3130000}"/>
    <cellStyle name="Обычный 2 2 2 2 3 2 5 3 2 2" xfId="5071" xr:uid="{00000000-0005-0000-0000-0000D4130000}"/>
    <cellStyle name="Обычный 2 2 2 2 3 2 5 3 3" xfId="5072" xr:uid="{00000000-0005-0000-0000-0000D5130000}"/>
    <cellStyle name="Обычный 2 2 2 2 3 2 5 3 3 2" xfId="5073" xr:uid="{00000000-0005-0000-0000-0000D6130000}"/>
    <cellStyle name="Обычный 2 2 2 2 3 2 5 3 4" xfId="5074" xr:uid="{00000000-0005-0000-0000-0000D7130000}"/>
    <cellStyle name="Обычный 2 2 2 2 3 2 5 4" xfId="5075" xr:uid="{00000000-0005-0000-0000-0000D8130000}"/>
    <cellStyle name="Обычный 2 2 2 2 3 2 5 4 2" xfId="5076" xr:uid="{00000000-0005-0000-0000-0000D9130000}"/>
    <cellStyle name="Обычный 2 2 2 2 3 2 5 4 2 2" xfId="5077" xr:uid="{00000000-0005-0000-0000-0000DA130000}"/>
    <cellStyle name="Обычный 2 2 2 2 3 2 5 4 3" xfId="5078" xr:uid="{00000000-0005-0000-0000-0000DB130000}"/>
    <cellStyle name="Обычный 2 2 2 2 3 2 5 4 3 2" xfId="5079" xr:uid="{00000000-0005-0000-0000-0000DC130000}"/>
    <cellStyle name="Обычный 2 2 2 2 3 2 5 4 4" xfId="5080" xr:uid="{00000000-0005-0000-0000-0000DD130000}"/>
    <cellStyle name="Обычный 2 2 2 2 3 2 5 5" xfId="5081" xr:uid="{00000000-0005-0000-0000-0000DE130000}"/>
    <cellStyle name="Обычный 2 2 2 2 3 2 5 5 2" xfId="5082" xr:uid="{00000000-0005-0000-0000-0000DF130000}"/>
    <cellStyle name="Обычный 2 2 2 2 3 2 5 6" xfId="5083" xr:uid="{00000000-0005-0000-0000-0000E0130000}"/>
    <cellStyle name="Обычный 2 2 2 2 3 2 5 6 2" xfId="5084" xr:uid="{00000000-0005-0000-0000-0000E1130000}"/>
    <cellStyle name="Обычный 2 2 2 2 3 2 5 7" xfId="5085" xr:uid="{00000000-0005-0000-0000-0000E2130000}"/>
    <cellStyle name="Обычный 2 2 2 2 3 2 5 7 2" xfId="5086" xr:uid="{00000000-0005-0000-0000-0000E3130000}"/>
    <cellStyle name="Обычный 2 2 2 2 3 2 5 8" xfId="5087" xr:uid="{00000000-0005-0000-0000-0000E4130000}"/>
    <cellStyle name="Обычный 2 2 2 2 3 2 6" xfId="5088" xr:uid="{00000000-0005-0000-0000-0000E5130000}"/>
    <cellStyle name="Обычный 2 2 2 2 3 2 6 2" xfId="5089" xr:uid="{00000000-0005-0000-0000-0000E6130000}"/>
    <cellStyle name="Обычный 2 2 2 2 3 2 6 2 2" xfId="5090" xr:uid="{00000000-0005-0000-0000-0000E7130000}"/>
    <cellStyle name="Обычный 2 2 2 2 3 2 6 2 2 2" xfId="5091" xr:uid="{00000000-0005-0000-0000-0000E8130000}"/>
    <cellStyle name="Обычный 2 2 2 2 3 2 6 2 3" xfId="5092" xr:uid="{00000000-0005-0000-0000-0000E9130000}"/>
    <cellStyle name="Обычный 2 2 2 2 3 2 6 2 3 2" xfId="5093" xr:uid="{00000000-0005-0000-0000-0000EA130000}"/>
    <cellStyle name="Обычный 2 2 2 2 3 2 6 2 4" xfId="5094" xr:uid="{00000000-0005-0000-0000-0000EB130000}"/>
    <cellStyle name="Обычный 2 2 2 2 3 2 6 3" xfId="5095" xr:uid="{00000000-0005-0000-0000-0000EC130000}"/>
    <cellStyle name="Обычный 2 2 2 2 3 2 6 3 2" xfId="5096" xr:uid="{00000000-0005-0000-0000-0000ED130000}"/>
    <cellStyle name="Обычный 2 2 2 2 3 2 6 3 2 2" xfId="5097" xr:uid="{00000000-0005-0000-0000-0000EE130000}"/>
    <cellStyle name="Обычный 2 2 2 2 3 2 6 3 3" xfId="5098" xr:uid="{00000000-0005-0000-0000-0000EF130000}"/>
    <cellStyle name="Обычный 2 2 2 2 3 2 6 3 3 2" xfId="5099" xr:uid="{00000000-0005-0000-0000-0000F0130000}"/>
    <cellStyle name="Обычный 2 2 2 2 3 2 6 3 4" xfId="5100" xr:uid="{00000000-0005-0000-0000-0000F1130000}"/>
    <cellStyle name="Обычный 2 2 2 2 3 2 6 4" xfId="5101" xr:uid="{00000000-0005-0000-0000-0000F2130000}"/>
    <cellStyle name="Обычный 2 2 2 2 3 2 6 4 2" xfId="5102" xr:uid="{00000000-0005-0000-0000-0000F3130000}"/>
    <cellStyle name="Обычный 2 2 2 2 3 2 6 5" xfId="5103" xr:uid="{00000000-0005-0000-0000-0000F4130000}"/>
    <cellStyle name="Обычный 2 2 2 2 3 2 6 5 2" xfId="5104" xr:uid="{00000000-0005-0000-0000-0000F5130000}"/>
    <cellStyle name="Обычный 2 2 2 2 3 2 6 6" xfId="5105" xr:uid="{00000000-0005-0000-0000-0000F6130000}"/>
    <cellStyle name="Обычный 2 2 2 2 3 2 6 6 2" xfId="5106" xr:uid="{00000000-0005-0000-0000-0000F7130000}"/>
    <cellStyle name="Обычный 2 2 2 2 3 2 6 7" xfId="5107" xr:uid="{00000000-0005-0000-0000-0000F8130000}"/>
    <cellStyle name="Обычный 2 2 2 2 3 2 7" xfId="5108" xr:uid="{00000000-0005-0000-0000-0000F9130000}"/>
    <cellStyle name="Обычный 2 2 2 2 3 2 7 2" xfId="5109" xr:uid="{00000000-0005-0000-0000-0000FA130000}"/>
    <cellStyle name="Обычный 2 2 2 2 3 2 7 2 2" xfId="5110" xr:uid="{00000000-0005-0000-0000-0000FB130000}"/>
    <cellStyle name="Обычный 2 2 2 2 3 2 7 2 2 2" xfId="5111" xr:uid="{00000000-0005-0000-0000-0000FC130000}"/>
    <cellStyle name="Обычный 2 2 2 2 3 2 7 2 3" xfId="5112" xr:uid="{00000000-0005-0000-0000-0000FD130000}"/>
    <cellStyle name="Обычный 2 2 2 2 3 2 7 2 3 2" xfId="5113" xr:uid="{00000000-0005-0000-0000-0000FE130000}"/>
    <cellStyle name="Обычный 2 2 2 2 3 2 7 2 4" xfId="5114" xr:uid="{00000000-0005-0000-0000-0000FF130000}"/>
    <cellStyle name="Обычный 2 2 2 2 3 2 7 3" xfId="5115" xr:uid="{00000000-0005-0000-0000-000000140000}"/>
    <cellStyle name="Обычный 2 2 2 2 3 2 7 3 2" xfId="5116" xr:uid="{00000000-0005-0000-0000-000001140000}"/>
    <cellStyle name="Обычный 2 2 2 2 3 2 7 3 2 2" xfId="5117" xr:uid="{00000000-0005-0000-0000-000002140000}"/>
    <cellStyle name="Обычный 2 2 2 2 3 2 7 3 3" xfId="5118" xr:uid="{00000000-0005-0000-0000-000003140000}"/>
    <cellStyle name="Обычный 2 2 2 2 3 2 7 3 3 2" xfId="5119" xr:uid="{00000000-0005-0000-0000-000004140000}"/>
    <cellStyle name="Обычный 2 2 2 2 3 2 7 3 4" xfId="5120" xr:uid="{00000000-0005-0000-0000-000005140000}"/>
    <cellStyle name="Обычный 2 2 2 2 3 2 7 4" xfId="5121" xr:uid="{00000000-0005-0000-0000-000006140000}"/>
    <cellStyle name="Обычный 2 2 2 2 3 2 7 4 2" xfId="5122" xr:uid="{00000000-0005-0000-0000-000007140000}"/>
    <cellStyle name="Обычный 2 2 2 2 3 2 7 5" xfId="5123" xr:uid="{00000000-0005-0000-0000-000008140000}"/>
    <cellStyle name="Обычный 2 2 2 2 3 2 7 5 2" xfId="5124" xr:uid="{00000000-0005-0000-0000-000009140000}"/>
    <cellStyle name="Обычный 2 2 2 2 3 2 7 6" xfId="5125" xr:uid="{00000000-0005-0000-0000-00000A140000}"/>
    <cellStyle name="Обычный 2 2 2 2 3 2 7 6 2" xfId="5126" xr:uid="{00000000-0005-0000-0000-00000B140000}"/>
    <cellStyle name="Обычный 2 2 2 2 3 2 7 7" xfId="5127" xr:uid="{00000000-0005-0000-0000-00000C140000}"/>
    <cellStyle name="Обычный 2 2 2 2 3 2 8" xfId="5128" xr:uid="{00000000-0005-0000-0000-00000D140000}"/>
    <cellStyle name="Обычный 2 2 2 2 3 2 8 2" xfId="5129" xr:uid="{00000000-0005-0000-0000-00000E140000}"/>
    <cellStyle name="Обычный 2 2 2 2 3 2 8 2 2" xfId="5130" xr:uid="{00000000-0005-0000-0000-00000F140000}"/>
    <cellStyle name="Обычный 2 2 2 2 3 2 8 3" xfId="5131" xr:uid="{00000000-0005-0000-0000-000010140000}"/>
    <cellStyle name="Обычный 2 2 2 2 3 2 8 3 2" xfId="5132" xr:uid="{00000000-0005-0000-0000-000011140000}"/>
    <cellStyle name="Обычный 2 2 2 2 3 2 8 4" xfId="5133" xr:uid="{00000000-0005-0000-0000-000012140000}"/>
    <cellStyle name="Обычный 2 2 2 2 3 2 9" xfId="5134" xr:uid="{00000000-0005-0000-0000-000013140000}"/>
    <cellStyle name="Обычный 2 2 2 2 3 2 9 2" xfId="5135" xr:uid="{00000000-0005-0000-0000-000014140000}"/>
    <cellStyle name="Обычный 2 2 2 2 3 2 9 2 2" xfId="5136" xr:uid="{00000000-0005-0000-0000-000015140000}"/>
    <cellStyle name="Обычный 2 2 2 2 3 2 9 3" xfId="5137" xr:uid="{00000000-0005-0000-0000-000016140000}"/>
    <cellStyle name="Обычный 2 2 2 2 3 2 9 3 2" xfId="5138" xr:uid="{00000000-0005-0000-0000-000017140000}"/>
    <cellStyle name="Обычный 2 2 2 2 3 2 9 4" xfId="5139" xr:uid="{00000000-0005-0000-0000-000018140000}"/>
    <cellStyle name="Обычный 2 2 2 2 3 3" xfId="5140" xr:uid="{00000000-0005-0000-0000-000019140000}"/>
    <cellStyle name="Обычный 2 2 2 2 3 3 10" xfId="5141" xr:uid="{00000000-0005-0000-0000-00001A140000}"/>
    <cellStyle name="Обычный 2 2 2 2 3 3 10 2" xfId="5142" xr:uid="{00000000-0005-0000-0000-00001B140000}"/>
    <cellStyle name="Обычный 2 2 2 2 3 3 11" xfId="5143" xr:uid="{00000000-0005-0000-0000-00001C140000}"/>
    <cellStyle name="Обычный 2 2 2 2 3 3 11 2" xfId="5144" xr:uid="{00000000-0005-0000-0000-00001D140000}"/>
    <cellStyle name="Обычный 2 2 2 2 3 3 12" xfId="5145" xr:uid="{00000000-0005-0000-0000-00001E140000}"/>
    <cellStyle name="Обычный 2 2 2 2 3 3 12 2" xfId="5146" xr:uid="{00000000-0005-0000-0000-00001F140000}"/>
    <cellStyle name="Обычный 2 2 2 2 3 3 13" xfId="5147" xr:uid="{00000000-0005-0000-0000-000020140000}"/>
    <cellStyle name="Обычный 2 2 2 2 3 3 2" xfId="5148" xr:uid="{00000000-0005-0000-0000-000021140000}"/>
    <cellStyle name="Обычный 2 2 2 2 3 3 2 10" xfId="5149" xr:uid="{00000000-0005-0000-0000-000022140000}"/>
    <cellStyle name="Обычный 2 2 2 2 3 3 2 10 2" xfId="5150" xr:uid="{00000000-0005-0000-0000-000023140000}"/>
    <cellStyle name="Обычный 2 2 2 2 3 3 2 11" xfId="5151" xr:uid="{00000000-0005-0000-0000-000024140000}"/>
    <cellStyle name="Обычный 2 2 2 2 3 3 2 11 2" xfId="5152" xr:uid="{00000000-0005-0000-0000-000025140000}"/>
    <cellStyle name="Обычный 2 2 2 2 3 3 2 12" xfId="5153" xr:uid="{00000000-0005-0000-0000-000026140000}"/>
    <cellStyle name="Обычный 2 2 2 2 3 3 2 2" xfId="5154" xr:uid="{00000000-0005-0000-0000-000027140000}"/>
    <cellStyle name="Обычный 2 2 2 2 3 3 2 2 10" xfId="5155" xr:uid="{00000000-0005-0000-0000-000028140000}"/>
    <cellStyle name="Обычный 2 2 2 2 3 3 2 2 2" xfId="5156" xr:uid="{00000000-0005-0000-0000-000029140000}"/>
    <cellStyle name="Обычный 2 2 2 2 3 3 2 2 2 2" xfId="5157" xr:uid="{00000000-0005-0000-0000-00002A140000}"/>
    <cellStyle name="Обычный 2 2 2 2 3 3 2 2 2 2 2" xfId="5158" xr:uid="{00000000-0005-0000-0000-00002B140000}"/>
    <cellStyle name="Обычный 2 2 2 2 3 3 2 2 2 2 2 2" xfId="5159" xr:uid="{00000000-0005-0000-0000-00002C140000}"/>
    <cellStyle name="Обычный 2 2 2 2 3 3 2 2 2 2 2 2 2" xfId="5160" xr:uid="{00000000-0005-0000-0000-00002D140000}"/>
    <cellStyle name="Обычный 2 2 2 2 3 3 2 2 2 2 2 3" xfId="5161" xr:uid="{00000000-0005-0000-0000-00002E140000}"/>
    <cellStyle name="Обычный 2 2 2 2 3 3 2 2 2 2 2 3 2" xfId="5162" xr:uid="{00000000-0005-0000-0000-00002F140000}"/>
    <cellStyle name="Обычный 2 2 2 2 3 3 2 2 2 2 2 4" xfId="5163" xr:uid="{00000000-0005-0000-0000-000030140000}"/>
    <cellStyle name="Обычный 2 2 2 2 3 3 2 2 2 2 3" xfId="5164" xr:uid="{00000000-0005-0000-0000-000031140000}"/>
    <cellStyle name="Обычный 2 2 2 2 3 3 2 2 2 2 3 2" xfId="5165" xr:uid="{00000000-0005-0000-0000-000032140000}"/>
    <cellStyle name="Обычный 2 2 2 2 3 3 2 2 2 2 4" xfId="5166" xr:uid="{00000000-0005-0000-0000-000033140000}"/>
    <cellStyle name="Обычный 2 2 2 2 3 3 2 2 2 2 4 2" xfId="5167" xr:uid="{00000000-0005-0000-0000-000034140000}"/>
    <cellStyle name="Обычный 2 2 2 2 3 3 2 2 2 2 5" xfId="5168" xr:uid="{00000000-0005-0000-0000-000035140000}"/>
    <cellStyle name="Обычный 2 2 2 2 3 3 2 2 2 2 5 2" xfId="5169" xr:uid="{00000000-0005-0000-0000-000036140000}"/>
    <cellStyle name="Обычный 2 2 2 2 3 3 2 2 2 2 6" xfId="5170" xr:uid="{00000000-0005-0000-0000-000037140000}"/>
    <cellStyle name="Обычный 2 2 2 2 3 3 2 2 2 3" xfId="5171" xr:uid="{00000000-0005-0000-0000-000038140000}"/>
    <cellStyle name="Обычный 2 2 2 2 3 3 2 2 2 3 2" xfId="5172" xr:uid="{00000000-0005-0000-0000-000039140000}"/>
    <cellStyle name="Обычный 2 2 2 2 3 3 2 2 2 3 2 2" xfId="5173" xr:uid="{00000000-0005-0000-0000-00003A140000}"/>
    <cellStyle name="Обычный 2 2 2 2 3 3 2 2 2 3 3" xfId="5174" xr:uid="{00000000-0005-0000-0000-00003B140000}"/>
    <cellStyle name="Обычный 2 2 2 2 3 3 2 2 2 3 3 2" xfId="5175" xr:uid="{00000000-0005-0000-0000-00003C140000}"/>
    <cellStyle name="Обычный 2 2 2 2 3 3 2 2 2 3 4" xfId="5176" xr:uid="{00000000-0005-0000-0000-00003D140000}"/>
    <cellStyle name="Обычный 2 2 2 2 3 3 2 2 2 4" xfId="5177" xr:uid="{00000000-0005-0000-0000-00003E140000}"/>
    <cellStyle name="Обычный 2 2 2 2 3 3 2 2 2 4 2" xfId="5178" xr:uid="{00000000-0005-0000-0000-00003F140000}"/>
    <cellStyle name="Обычный 2 2 2 2 3 3 2 2 2 4 2 2" xfId="5179" xr:uid="{00000000-0005-0000-0000-000040140000}"/>
    <cellStyle name="Обычный 2 2 2 2 3 3 2 2 2 4 3" xfId="5180" xr:uid="{00000000-0005-0000-0000-000041140000}"/>
    <cellStyle name="Обычный 2 2 2 2 3 3 2 2 2 4 3 2" xfId="5181" xr:uid="{00000000-0005-0000-0000-000042140000}"/>
    <cellStyle name="Обычный 2 2 2 2 3 3 2 2 2 4 4" xfId="5182" xr:uid="{00000000-0005-0000-0000-000043140000}"/>
    <cellStyle name="Обычный 2 2 2 2 3 3 2 2 2 5" xfId="5183" xr:uid="{00000000-0005-0000-0000-000044140000}"/>
    <cellStyle name="Обычный 2 2 2 2 3 3 2 2 2 5 2" xfId="5184" xr:uid="{00000000-0005-0000-0000-000045140000}"/>
    <cellStyle name="Обычный 2 2 2 2 3 3 2 2 2 6" xfId="5185" xr:uid="{00000000-0005-0000-0000-000046140000}"/>
    <cellStyle name="Обычный 2 2 2 2 3 3 2 2 2 6 2" xfId="5186" xr:uid="{00000000-0005-0000-0000-000047140000}"/>
    <cellStyle name="Обычный 2 2 2 2 3 3 2 2 2 7" xfId="5187" xr:uid="{00000000-0005-0000-0000-000048140000}"/>
    <cellStyle name="Обычный 2 2 2 2 3 3 2 2 2 7 2" xfId="5188" xr:uid="{00000000-0005-0000-0000-000049140000}"/>
    <cellStyle name="Обычный 2 2 2 2 3 3 2 2 2 8" xfId="5189" xr:uid="{00000000-0005-0000-0000-00004A140000}"/>
    <cellStyle name="Обычный 2 2 2 2 3 3 2 2 3" xfId="5190" xr:uid="{00000000-0005-0000-0000-00004B140000}"/>
    <cellStyle name="Обычный 2 2 2 2 3 3 2 2 3 2" xfId="5191" xr:uid="{00000000-0005-0000-0000-00004C140000}"/>
    <cellStyle name="Обычный 2 2 2 2 3 3 2 2 3 2 2" xfId="5192" xr:uid="{00000000-0005-0000-0000-00004D140000}"/>
    <cellStyle name="Обычный 2 2 2 2 3 3 2 2 3 2 2 2" xfId="5193" xr:uid="{00000000-0005-0000-0000-00004E140000}"/>
    <cellStyle name="Обычный 2 2 2 2 3 3 2 2 3 2 2 2 2" xfId="5194" xr:uid="{00000000-0005-0000-0000-00004F140000}"/>
    <cellStyle name="Обычный 2 2 2 2 3 3 2 2 3 2 2 3" xfId="5195" xr:uid="{00000000-0005-0000-0000-000050140000}"/>
    <cellStyle name="Обычный 2 2 2 2 3 3 2 2 3 2 2 3 2" xfId="5196" xr:uid="{00000000-0005-0000-0000-000051140000}"/>
    <cellStyle name="Обычный 2 2 2 2 3 3 2 2 3 2 2 4" xfId="5197" xr:uid="{00000000-0005-0000-0000-000052140000}"/>
    <cellStyle name="Обычный 2 2 2 2 3 3 2 2 3 2 3" xfId="5198" xr:uid="{00000000-0005-0000-0000-000053140000}"/>
    <cellStyle name="Обычный 2 2 2 2 3 3 2 2 3 2 3 2" xfId="5199" xr:uid="{00000000-0005-0000-0000-000054140000}"/>
    <cellStyle name="Обычный 2 2 2 2 3 3 2 2 3 2 4" xfId="5200" xr:uid="{00000000-0005-0000-0000-000055140000}"/>
    <cellStyle name="Обычный 2 2 2 2 3 3 2 2 3 2 4 2" xfId="5201" xr:uid="{00000000-0005-0000-0000-000056140000}"/>
    <cellStyle name="Обычный 2 2 2 2 3 3 2 2 3 2 5" xfId="5202" xr:uid="{00000000-0005-0000-0000-000057140000}"/>
    <cellStyle name="Обычный 2 2 2 2 3 3 2 2 3 2 5 2" xfId="5203" xr:uid="{00000000-0005-0000-0000-000058140000}"/>
    <cellStyle name="Обычный 2 2 2 2 3 3 2 2 3 2 6" xfId="5204" xr:uid="{00000000-0005-0000-0000-000059140000}"/>
    <cellStyle name="Обычный 2 2 2 2 3 3 2 2 3 3" xfId="5205" xr:uid="{00000000-0005-0000-0000-00005A140000}"/>
    <cellStyle name="Обычный 2 2 2 2 3 3 2 2 3 3 2" xfId="5206" xr:uid="{00000000-0005-0000-0000-00005B140000}"/>
    <cellStyle name="Обычный 2 2 2 2 3 3 2 2 3 3 2 2" xfId="5207" xr:uid="{00000000-0005-0000-0000-00005C140000}"/>
    <cellStyle name="Обычный 2 2 2 2 3 3 2 2 3 3 3" xfId="5208" xr:uid="{00000000-0005-0000-0000-00005D140000}"/>
    <cellStyle name="Обычный 2 2 2 2 3 3 2 2 3 3 3 2" xfId="5209" xr:uid="{00000000-0005-0000-0000-00005E140000}"/>
    <cellStyle name="Обычный 2 2 2 2 3 3 2 2 3 3 4" xfId="5210" xr:uid="{00000000-0005-0000-0000-00005F140000}"/>
    <cellStyle name="Обычный 2 2 2 2 3 3 2 2 3 4" xfId="5211" xr:uid="{00000000-0005-0000-0000-000060140000}"/>
    <cellStyle name="Обычный 2 2 2 2 3 3 2 2 3 4 2" xfId="5212" xr:uid="{00000000-0005-0000-0000-000061140000}"/>
    <cellStyle name="Обычный 2 2 2 2 3 3 2 2 3 4 2 2" xfId="5213" xr:uid="{00000000-0005-0000-0000-000062140000}"/>
    <cellStyle name="Обычный 2 2 2 2 3 3 2 2 3 4 3" xfId="5214" xr:uid="{00000000-0005-0000-0000-000063140000}"/>
    <cellStyle name="Обычный 2 2 2 2 3 3 2 2 3 4 3 2" xfId="5215" xr:uid="{00000000-0005-0000-0000-000064140000}"/>
    <cellStyle name="Обычный 2 2 2 2 3 3 2 2 3 4 4" xfId="5216" xr:uid="{00000000-0005-0000-0000-000065140000}"/>
    <cellStyle name="Обычный 2 2 2 2 3 3 2 2 3 5" xfId="5217" xr:uid="{00000000-0005-0000-0000-000066140000}"/>
    <cellStyle name="Обычный 2 2 2 2 3 3 2 2 3 5 2" xfId="5218" xr:uid="{00000000-0005-0000-0000-000067140000}"/>
    <cellStyle name="Обычный 2 2 2 2 3 3 2 2 3 6" xfId="5219" xr:uid="{00000000-0005-0000-0000-000068140000}"/>
    <cellStyle name="Обычный 2 2 2 2 3 3 2 2 3 6 2" xfId="5220" xr:uid="{00000000-0005-0000-0000-000069140000}"/>
    <cellStyle name="Обычный 2 2 2 2 3 3 2 2 3 7" xfId="5221" xr:uid="{00000000-0005-0000-0000-00006A140000}"/>
    <cellStyle name="Обычный 2 2 2 2 3 3 2 2 3 7 2" xfId="5222" xr:uid="{00000000-0005-0000-0000-00006B140000}"/>
    <cellStyle name="Обычный 2 2 2 2 3 3 2 2 3 8" xfId="5223" xr:uid="{00000000-0005-0000-0000-00006C140000}"/>
    <cellStyle name="Обычный 2 2 2 2 3 3 2 2 4" xfId="5224" xr:uid="{00000000-0005-0000-0000-00006D140000}"/>
    <cellStyle name="Обычный 2 2 2 2 3 3 2 2 4 2" xfId="5225" xr:uid="{00000000-0005-0000-0000-00006E140000}"/>
    <cellStyle name="Обычный 2 2 2 2 3 3 2 2 4 2 2" xfId="5226" xr:uid="{00000000-0005-0000-0000-00006F140000}"/>
    <cellStyle name="Обычный 2 2 2 2 3 3 2 2 4 2 2 2" xfId="5227" xr:uid="{00000000-0005-0000-0000-000070140000}"/>
    <cellStyle name="Обычный 2 2 2 2 3 3 2 2 4 2 3" xfId="5228" xr:uid="{00000000-0005-0000-0000-000071140000}"/>
    <cellStyle name="Обычный 2 2 2 2 3 3 2 2 4 2 3 2" xfId="5229" xr:uid="{00000000-0005-0000-0000-000072140000}"/>
    <cellStyle name="Обычный 2 2 2 2 3 3 2 2 4 2 4" xfId="5230" xr:uid="{00000000-0005-0000-0000-000073140000}"/>
    <cellStyle name="Обычный 2 2 2 2 3 3 2 2 4 3" xfId="5231" xr:uid="{00000000-0005-0000-0000-000074140000}"/>
    <cellStyle name="Обычный 2 2 2 2 3 3 2 2 4 3 2" xfId="5232" xr:uid="{00000000-0005-0000-0000-000075140000}"/>
    <cellStyle name="Обычный 2 2 2 2 3 3 2 2 4 3 2 2" xfId="5233" xr:uid="{00000000-0005-0000-0000-000076140000}"/>
    <cellStyle name="Обычный 2 2 2 2 3 3 2 2 4 3 3" xfId="5234" xr:uid="{00000000-0005-0000-0000-000077140000}"/>
    <cellStyle name="Обычный 2 2 2 2 3 3 2 2 4 3 3 2" xfId="5235" xr:uid="{00000000-0005-0000-0000-000078140000}"/>
    <cellStyle name="Обычный 2 2 2 2 3 3 2 2 4 3 4" xfId="5236" xr:uid="{00000000-0005-0000-0000-000079140000}"/>
    <cellStyle name="Обычный 2 2 2 2 3 3 2 2 4 4" xfId="5237" xr:uid="{00000000-0005-0000-0000-00007A140000}"/>
    <cellStyle name="Обычный 2 2 2 2 3 3 2 2 4 4 2" xfId="5238" xr:uid="{00000000-0005-0000-0000-00007B140000}"/>
    <cellStyle name="Обычный 2 2 2 2 3 3 2 2 4 5" xfId="5239" xr:uid="{00000000-0005-0000-0000-00007C140000}"/>
    <cellStyle name="Обычный 2 2 2 2 3 3 2 2 4 5 2" xfId="5240" xr:uid="{00000000-0005-0000-0000-00007D140000}"/>
    <cellStyle name="Обычный 2 2 2 2 3 3 2 2 4 6" xfId="5241" xr:uid="{00000000-0005-0000-0000-00007E140000}"/>
    <cellStyle name="Обычный 2 2 2 2 3 3 2 2 4 6 2" xfId="5242" xr:uid="{00000000-0005-0000-0000-00007F140000}"/>
    <cellStyle name="Обычный 2 2 2 2 3 3 2 2 4 7" xfId="5243" xr:uid="{00000000-0005-0000-0000-000080140000}"/>
    <cellStyle name="Обычный 2 2 2 2 3 3 2 2 5" xfId="5244" xr:uid="{00000000-0005-0000-0000-000081140000}"/>
    <cellStyle name="Обычный 2 2 2 2 3 3 2 2 5 2" xfId="5245" xr:uid="{00000000-0005-0000-0000-000082140000}"/>
    <cellStyle name="Обычный 2 2 2 2 3 3 2 2 5 2 2" xfId="5246" xr:uid="{00000000-0005-0000-0000-000083140000}"/>
    <cellStyle name="Обычный 2 2 2 2 3 3 2 2 5 3" xfId="5247" xr:uid="{00000000-0005-0000-0000-000084140000}"/>
    <cellStyle name="Обычный 2 2 2 2 3 3 2 2 5 3 2" xfId="5248" xr:uid="{00000000-0005-0000-0000-000085140000}"/>
    <cellStyle name="Обычный 2 2 2 2 3 3 2 2 5 4" xfId="5249" xr:uid="{00000000-0005-0000-0000-000086140000}"/>
    <cellStyle name="Обычный 2 2 2 2 3 3 2 2 6" xfId="5250" xr:uid="{00000000-0005-0000-0000-000087140000}"/>
    <cellStyle name="Обычный 2 2 2 2 3 3 2 2 6 2" xfId="5251" xr:uid="{00000000-0005-0000-0000-000088140000}"/>
    <cellStyle name="Обычный 2 2 2 2 3 3 2 2 6 2 2" xfId="5252" xr:uid="{00000000-0005-0000-0000-000089140000}"/>
    <cellStyle name="Обычный 2 2 2 2 3 3 2 2 6 3" xfId="5253" xr:uid="{00000000-0005-0000-0000-00008A140000}"/>
    <cellStyle name="Обычный 2 2 2 2 3 3 2 2 6 3 2" xfId="5254" xr:uid="{00000000-0005-0000-0000-00008B140000}"/>
    <cellStyle name="Обычный 2 2 2 2 3 3 2 2 6 4" xfId="5255" xr:uid="{00000000-0005-0000-0000-00008C140000}"/>
    <cellStyle name="Обычный 2 2 2 2 3 3 2 2 7" xfId="5256" xr:uid="{00000000-0005-0000-0000-00008D140000}"/>
    <cellStyle name="Обычный 2 2 2 2 3 3 2 2 7 2" xfId="5257" xr:uid="{00000000-0005-0000-0000-00008E140000}"/>
    <cellStyle name="Обычный 2 2 2 2 3 3 2 2 8" xfId="5258" xr:uid="{00000000-0005-0000-0000-00008F140000}"/>
    <cellStyle name="Обычный 2 2 2 2 3 3 2 2 8 2" xfId="5259" xr:uid="{00000000-0005-0000-0000-000090140000}"/>
    <cellStyle name="Обычный 2 2 2 2 3 3 2 2 9" xfId="5260" xr:uid="{00000000-0005-0000-0000-000091140000}"/>
    <cellStyle name="Обычный 2 2 2 2 3 3 2 2 9 2" xfId="5261" xr:uid="{00000000-0005-0000-0000-000092140000}"/>
    <cellStyle name="Обычный 2 2 2 2 3 3 2 3" xfId="5262" xr:uid="{00000000-0005-0000-0000-000093140000}"/>
    <cellStyle name="Обычный 2 2 2 2 3 3 2 3 2" xfId="5263" xr:uid="{00000000-0005-0000-0000-000094140000}"/>
    <cellStyle name="Обычный 2 2 2 2 3 3 2 3 2 2" xfId="5264" xr:uid="{00000000-0005-0000-0000-000095140000}"/>
    <cellStyle name="Обычный 2 2 2 2 3 3 2 3 2 2 2" xfId="5265" xr:uid="{00000000-0005-0000-0000-000096140000}"/>
    <cellStyle name="Обычный 2 2 2 2 3 3 2 3 2 2 2 2" xfId="5266" xr:uid="{00000000-0005-0000-0000-000097140000}"/>
    <cellStyle name="Обычный 2 2 2 2 3 3 2 3 2 2 3" xfId="5267" xr:uid="{00000000-0005-0000-0000-000098140000}"/>
    <cellStyle name="Обычный 2 2 2 2 3 3 2 3 2 2 3 2" xfId="5268" xr:uid="{00000000-0005-0000-0000-000099140000}"/>
    <cellStyle name="Обычный 2 2 2 2 3 3 2 3 2 2 4" xfId="5269" xr:uid="{00000000-0005-0000-0000-00009A140000}"/>
    <cellStyle name="Обычный 2 2 2 2 3 3 2 3 2 3" xfId="5270" xr:uid="{00000000-0005-0000-0000-00009B140000}"/>
    <cellStyle name="Обычный 2 2 2 2 3 3 2 3 2 3 2" xfId="5271" xr:uid="{00000000-0005-0000-0000-00009C140000}"/>
    <cellStyle name="Обычный 2 2 2 2 3 3 2 3 2 4" xfId="5272" xr:uid="{00000000-0005-0000-0000-00009D140000}"/>
    <cellStyle name="Обычный 2 2 2 2 3 3 2 3 2 4 2" xfId="5273" xr:uid="{00000000-0005-0000-0000-00009E140000}"/>
    <cellStyle name="Обычный 2 2 2 2 3 3 2 3 2 5" xfId="5274" xr:uid="{00000000-0005-0000-0000-00009F140000}"/>
    <cellStyle name="Обычный 2 2 2 2 3 3 2 3 2 5 2" xfId="5275" xr:uid="{00000000-0005-0000-0000-0000A0140000}"/>
    <cellStyle name="Обычный 2 2 2 2 3 3 2 3 2 6" xfId="5276" xr:uid="{00000000-0005-0000-0000-0000A1140000}"/>
    <cellStyle name="Обычный 2 2 2 2 3 3 2 3 3" xfId="5277" xr:uid="{00000000-0005-0000-0000-0000A2140000}"/>
    <cellStyle name="Обычный 2 2 2 2 3 3 2 3 3 2" xfId="5278" xr:uid="{00000000-0005-0000-0000-0000A3140000}"/>
    <cellStyle name="Обычный 2 2 2 2 3 3 2 3 3 2 2" xfId="5279" xr:uid="{00000000-0005-0000-0000-0000A4140000}"/>
    <cellStyle name="Обычный 2 2 2 2 3 3 2 3 3 3" xfId="5280" xr:uid="{00000000-0005-0000-0000-0000A5140000}"/>
    <cellStyle name="Обычный 2 2 2 2 3 3 2 3 3 3 2" xfId="5281" xr:uid="{00000000-0005-0000-0000-0000A6140000}"/>
    <cellStyle name="Обычный 2 2 2 2 3 3 2 3 3 4" xfId="5282" xr:uid="{00000000-0005-0000-0000-0000A7140000}"/>
    <cellStyle name="Обычный 2 2 2 2 3 3 2 3 4" xfId="5283" xr:uid="{00000000-0005-0000-0000-0000A8140000}"/>
    <cellStyle name="Обычный 2 2 2 2 3 3 2 3 4 2" xfId="5284" xr:uid="{00000000-0005-0000-0000-0000A9140000}"/>
    <cellStyle name="Обычный 2 2 2 2 3 3 2 3 4 2 2" xfId="5285" xr:uid="{00000000-0005-0000-0000-0000AA140000}"/>
    <cellStyle name="Обычный 2 2 2 2 3 3 2 3 4 3" xfId="5286" xr:uid="{00000000-0005-0000-0000-0000AB140000}"/>
    <cellStyle name="Обычный 2 2 2 2 3 3 2 3 4 3 2" xfId="5287" xr:uid="{00000000-0005-0000-0000-0000AC140000}"/>
    <cellStyle name="Обычный 2 2 2 2 3 3 2 3 4 4" xfId="5288" xr:uid="{00000000-0005-0000-0000-0000AD140000}"/>
    <cellStyle name="Обычный 2 2 2 2 3 3 2 3 5" xfId="5289" xr:uid="{00000000-0005-0000-0000-0000AE140000}"/>
    <cellStyle name="Обычный 2 2 2 2 3 3 2 3 5 2" xfId="5290" xr:uid="{00000000-0005-0000-0000-0000AF140000}"/>
    <cellStyle name="Обычный 2 2 2 2 3 3 2 3 6" xfId="5291" xr:uid="{00000000-0005-0000-0000-0000B0140000}"/>
    <cellStyle name="Обычный 2 2 2 2 3 3 2 3 6 2" xfId="5292" xr:uid="{00000000-0005-0000-0000-0000B1140000}"/>
    <cellStyle name="Обычный 2 2 2 2 3 3 2 3 7" xfId="5293" xr:uid="{00000000-0005-0000-0000-0000B2140000}"/>
    <cellStyle name="Обычный 2 2 2 2 3 3 2 3 7 2" xfId="5294" xr:uid="{00000000-0005-0000-0000-0000B3140000}"/>
    <cellStyle name="Обычный 2 2 2 2 3 3 2 3 8" xfId="5295" xr:uid="{00000000-0005-0000-0000-0000B4140000}"/>
    <cellStyle name="Обычный 2 2 2 2 3 3 2 4" xfId="5296" xr:uid="{00000000-0005-0000-0000-0000B5140000}"/>
    <cellStyle name="Обычный 2 2 2 2 3 3 2 4 2" xfId="5297" xr:uid="{00000000-0005-0000-0000-0000B6140000}"/>
    <cellStyle name="Обычный 2 2 2 2 3 3 2 4 2 2" xfId="5298" xr:uid="{00000000-0005-0000-0000-0000B7140000}"/>
    <cellStyle name="Обычный 2 2 2 2 3 3 2 4 2 2 2" xfId="5299" xr:uid="{00000000-0005-0000-0000-0000B8140000}"/>
    <cellStyle name="Обычный 2 2 2 2 3 3 2 4 2 2 2 2" xfId="5300" xr:uid="{00000000-0005-0000-0000-0000B9140000}"/>
    <cellStyle name="Обычный 2 2 2 2 3 3 2 4 2 2 3" xfId="5301" xr:uid="{00000000-0005-0000-0000-0000BA140000}"/>
    <cellStyle name="Обычный 2 2 2 2 3 3 2 4 2 2 3 2" xfId="5302" xr:uid="{00000000-0005-0000-0000-0000BB140000}"/>
    <cellStyle name="Обычный 2 2 2 2 3 3 2 4 2 2 4" xfId="5303" xr:uid="{00000000-0005-0000-0000-0000BC140000}"/>
    <cellStyle name="Обычный 2 2 2 2 3 3 2 4 2 3" xfId="5304" xr:uid="{00000000-0005-0000-0000-0000BD140000}"/>
    <cellStyle name="Обычный 2 2 2 2 3 3 2 4 2 3 2" xfId="5305" xr:uid="{00000000-0005-0000-0000-0000BE140000}"/>
    <cellStyle name="Обычный 2 2 2 2 3 3 2 4 2 4" xfId="5306" xr:uid="{00000000-0005-0000-0000-0000BF140000}"/>
    <cellStyle name="Обычный 2 2 2 2 3 3 2 4 2 4 2" xfId="5307" xr:uid="{00000000-0005-0000-0000-0000C0140000}"/>
    <cellStyle name="Обычный 2 2 2 2 3 3 2 4 2 5" xfId="5308" xr:uid="{00000000-0005-0000-0000-0000C1140000}"/>
    <cellStyle name="Обычный 2 2 2 2 3 3 2 4 2 5 2" xfId="5309" xr:uid="{00000000-0005-0000-0000-0000C2140000}"/>
    <cellStyle name="Обычный 2 2 2 2 3 3 2 4 2 6" xfId="5310" xr:uid="{00000000-0005-0000-0000-0000C3140000}"/>
    <cellStyle name="Обычный 2 2 2 2 3 3 2 4 3" xfId="5311" xr:uid="{00000000-0005-0000-0000-0000C4140000}"/>
    <cellStyle name="Обычный 2 2 2 2 3 3 2 4 3 2" xfId="5312" xr:uid="{00000000-0005-0000-0000-0000C5140000}"/>
    <cellStyle name="Обычный 2 2 2 2 3 3 2 4 3 2 2" xfId="5313" xr:uid="{00000000-0005-0000-0000-0000C6140000}"/>
    <cellStyle name="Обычный 2 2 2 2 3 3 2 4 3 3" xfId="5314" xr:uid="{00000000-0005-0000-0000-0000C7140000}"/>
    <cellStyle name="Обычный 2 2 2 2 3 3 2 4 3 3 2" xfId="5315" xr:uid="{00000000-0005-0000-0000-0000C8140000}"/>
    <cellStyle name="Обычный 2 2 2 2 3 3 2 4 3 4" xfId="5316" xr:uid="{00000000-0005-0000-0000-0000C9140000}"/>
    <cellStyle name="Обычный 2 2 2 2 3 3 2 4 4" xfId="5317" xr:uid="{00000000-0005-0000-0000-0000CA140000}"/>
    <cellStyle name="Обычный 2 2 2 2 3 3 2 4 4 2" xfId="5318" xr:uid="{00000000-0005-0000-0000-0000CB140000}"/>
    <cellStyle name="Обычный 2 2 2 2 3 3 2 4 4 2 2" xfId="5319" xr:uid="{00000000-0005-0000-0000-0000CC140000}"/>
    <cellStyle name="Обычный 2 2 2 2 3 3 2 4 4 3" xfId="5320" xr:uid="{00000000-0005-0000-0000-0000CD140000}"/>
    <cellStyle name="Обычный 2 2 2 2 3 3 2 4 4 3 2" xfId="5321" xr:uid="{00000000-0005-0000-0000-0000CE140000}"/>
    <cellStyle name="Обычный 2 2 2 2 3 3 2 4 4 4" xfId="5322" xr:uid="{00000000-0005-0000-0000-0000CF140000}"/>
    <cellStyle name="Обычный 2 2 2 2 3 3 2 4 5" xfId="5323" xr:uid="{00000000-0005-0000-0000-0000D0140000}"/>
    <cellStyle name="Обычный 2 2 2 2 3 3 2 4 5 2" xfId="5324" xr:uid="{00000000-0005-0000-0000-0000D1140000}"/>
    <cellStyle name="Обычный 2 2 2 2 3 3 2 4 6" xfId="5325" xr:uid="{00000000-0005-0000-0000-0000D2140000}"/>
    <cellStyle name="Обычный 2 2 2 2 3 3 2 4 6 2" xfId="5326" xr:uid="{00000000-0005-0000-0000-0000D3140000}"/>
    <cellStyle name="Обычный 2 2 2 2 3 3 2 4 7" xfId="5327" xr:uid="{00000000-0005-0000-0000-0000D4140000}"/>
    <cellStyle name="Обычный 2 2 2 2 3 3 2 4 7 2" xfId="5328" xr:uid="{00000000-0005-0000-0000-0000D5140000}"/>
    <cellStyle name="Обычный 2 2 2 2 3 3 2 4 8" xfId="5329" xr:uid="{00000000-0005-0000-0000-0000D6140000}"/>
    <cellStyle name="Обычный 2 2 2 2 3 3 2 5" xfId="5330" xr:uid="{00000000-0005-0000-0000-0000D7140000}"/>
    <cellStyle name="Обычный 2 2 2 2 3 3 2 5 2" xfId="5331" xr:uid="{00000000-0005-0000-0000-0000D8140000}"/>
    <cellStyle name="Обычный 2 2 2 2 3 3 2 5 2 2" xfId="5332" xr:uid="{00000000-0005-0000-0000-0000D9140000}"/>
    <cellStyle name="Обычный 2 2 2 2 3 3 2 5 2 2 2" xfId="5333" xr:uid="{00000000-0005-0000-0000-0000DA140000}"/>
    <cellStyle name="Обычный 2 2 2 2 3 3 2 5 2 3" xfId="5334" xr:uid="{00000000-0005-0000-0000-0000DB140000}"/>
    <cellStyle name="Обычный 2 2 2 2 3 3 2 5 2 3 2" xfId="5335" xr:uid="{00000000-0005-0000-0000-0000DC140000}"/>
    <cellStyle name="Обычный 2 2 2 2 3 3 2 5 2 4" xfId="5336" xr:uid="{00000000-0005-0000-0000-0000DD140000}"/>
    <cellStyle name="Обычный 2 2 2 2 3 3 2 5 3" xfId="5337" xr:uid="{00000000-0005-0000-0000-0000DE140000}"/>
    <cellStyle name="Обычный 2 2 2 2 3 3 2 5 3 2" xfId="5338" xr:uid="{00000000-0005-0000-0000-0000DF140000}"/>
    <cellStyle name="Обычный 2 2 2 2 3 3 2 5 3 2 2" xfId="5339" xr:uid="{00000000-0005-0000-0000-0000E0140000}"/>
    <cellStyle name="Обычный 2 2 2 2 3 3 2 5 3 3" xfId="5340" xr:uid="{00000000-0005-0000-0000-0000E1140000}"/>
    <cellStyle name="Обычный 2 2 2 2 3 3 2 5 3 3 2" xfId="5341" xr:uid="{00000000-0005-0000-0000-0000E2140000}"/>
    <cellStyle name="Обычный 2 2 2 2 3 3 2 5 3 4" xfId="5342" xr:uid="{00000000-0005-0000-0000-0000E3140000}"/>
    <cellStyle name="Обычный 2 2 2 2 3 3 2 5 4" xfId="5343" xr:uid="{00000000-0005-0000-0000-0000E4140000}"/>
    <cellStyle name="Обычный 2 2 2 2 3 3 2 5 4 2" xfId="5344" xr:uid="{00000000-0005-0000-0000-0000E5140000}"/>
    <cellStyle name="Обычный 2 2 2 2 3 3 2 5 5" xfId="5345" xr:uid="{00000000-0005-0000-0000-0000E6140000}"/>
    <cellStyle name="Обычный 2 2 2 2 3 3 2 5 5 2" xfId="5346" xr:uid="{00000000-0005-0000-0000-0000E7140000}"/>
    <cellStyle name="Обычный 2 2 2 2 3 3 2 5 6" xfId="5347" xr:uid="{00000000-0005-0000-0000-0000E8140000}"/>
    <cellStyle name="Обычный 2 2 2 2 3 3 2 5 6 2" xfId="5348" xr:uid="{00000000-0005-0000-0000-0000E9140000}"/>
    <cellStyle name="Обычный 2 2 2 2 3 3 2 5 7" xfId="5349" xr:uid="{00000000-0005-0000-0000-0000EA140000}"/>
    <cellStyle name="Обычный 2 2 2 2 3 3 2 6" xfId="5350" xr:uid="{00000000-0005-0000-0000-0000EB140000}"/>
    <cellStyle name="Обычный 2 2 2 2 3 3 2 6 2" xfId="5351" xr:uid="{00000000-0005-0000-0000-0000EC140000}"/>
    <cellStyle name="Обычный 2 2 2 2 3 3 2 6 2 2" xfId="5352" xr:uid="{00000000-0005-0000-0000-0000ED140000}"/>
    <cellStyle name="Обычный 2 2 2 2 3 3 2 6 2 2 2" xfId="5353" xr:uid="{00000000-0005-0000-0000-0000EE140000}"/>
    <cellStyle name="Обычный 2 2 2 2 3 3 2 6 2 3" xfId="5354" xr:uid="{00000000-0005-0000-0000-0000EF140000}"/>
    <cellStyle name="Обычный 2 2 2 2 3 3 2 6 2 3 2" xfId="5355" xr:uid="{00000000-0005-0000-0000-0000F0140000}"/>
    <cellStyle name="Обычный 2 2 2 2 3 3 2 6 2 4" xfId="5356" xr:uid="{00000000-0005-0000-0000-0000F1140000}"/>
    <cellStyle name="Обычный 2 2 2 2 3 3 2 6 3" xfId="5357" xr:uid="{00000000-0005-0000-0000-0000F2140000}"/>
    <cellStyle name="Обычный 2 2 2 2 3 3 2 6 3 2" xfId="5358" xr:uid="{00000000-0005-0000-0000-0000F3140000}"/>
    <cellStyle name="Обычный 2 2 2 2 3 3 2 6 3 2 2" xfId="5359" xr:uid="{00000000-0005-0000-0000-0000F4140000}"/>
    <cellStyle name="Обычный 2 2 2 2 3 3 2 6 3 3" xfId="5360" xr:uid="{00000000-0005-0000-0000-0000F5140000}"/>
    <cellStyle name="Обычный 2 2 2 2 3 3 2 6 3 3 2" xfId="5361" xr:uid="{00000000-0005-0000-0000-0000F6140000}"/>
    <cellStyle name="Обычный 2 2 2 2 3 3 2 6 3 4" xfId="5362" xr:uid="{00000000-0005-0000-0000-0000F7140000}"/>
    <cellStyle name="Обычный 2 2 2 2 3 3 2 6 4" xfId="5363" xr:uid="{00000000-0005-0000-0000-0000F8140000}"/>
    <cellStyle name="Обычный 2 2 2 2 3 3 2 6 4 2" xfId="5364" xr:uid="{00000000-0005-0000-0000-0000F9140000}"/>
    <cellStyle name="Обычный 2 2 2 2 3 3 2 6 5" xfId="5365" xr:uid="{00000000-0005-0000-0000-0000FA140000}"/>
    <cellStyle name="Обычный 2 2 2 2 3 3 2 6 5 2" xfId="5366" xr:uid="{00000000-0005-0000-0000-0000FB140000}"/>
    <cellStyle name="Обычный 2 2 2 2 3 3 2 6 6" xfId="5367" xr:uid="{00000000-0005-0000-0000-0000FC140000}"/>
    <cellStyle name="Обычный 2 2 2 2 3 3 2 6 6 2" xfId="5368" xr:uid="{00000000-0005-0000-0000-0000FD140000}"/>
    <cellStyle name="Обычный 2 2 2 2 3 3 2 6 7" xfId="5369" xr:uid="{00000000-0005-0000-0000-0000FE140000}"/>
    <cellStyle name="Обычный 2 2 2 2 3 3 2 7" xfId="5370" xr:uid="{00000000-0005-0000-0000-0000FF140000}"/>
    <cellStyle name="Обычный 2 2 2 2 3 3 2 7 2" xfId="5371" xr:uid="{00000000-0005-0000-0000-000000150000}"/>
    <cellStyle name="Обычный 2 2 2 2 3 3 2 7 2 2" xfId="5372" xr:uid="{00000000-0005-0000-0000-000001150000}"/>
    <cellStyle name="Обычный 2 2 2 2 3 3 2 7 3" xfId="5373" xr:uid="{00000000-0005-0000-0000-000002150000}"/>
    <cellStyle name="Обычный 2 2 2 2 3 3 2 7 3 2" xfId="5374" xr:uid="{00000000-0005-0000-0000-000003150000}"/>
    <cellStyle name="Обычный 2 2 2 2 3 3 2 7 4" xfId="5375" xr:uid="{00000000-0005-0000-0000-000004150000}"/>
    <cellStyle name="Обычный 2 2 2 2 3 3 2 8" xfId="5376" xr:uid="{00000000-0005-0000-0000-000005150000}"/>
    <cellStyle name="Обычный 2 2 2 2 3 3 2 8 2" xfId="5377" xr:uid="{00000000-0005-0000-0000-000006150000}"/>
    <cellStyle name="Обычный 2 2 2 2 3 3 2 8 2 2" xfId="5378" xr:uid="{00000000-0005-0000-0000-000007150000}"/>
    <cellStyle name="Обычный 2 2 2 2 3 3 2 8 3" xfId="5379" xr:uid="{00000000-0005-0000-0000-000008150000}"/>
    <cellStyle name="Обычный 2 2 2 2 3 3 2 8 3 2" xfId="5380" xr:uid="{00000000-0005-0000-0000-000009150000}"/>
    <cellStyle name="Обычный 2 2 2 2 3 3 2 8 4" xfId="5381" xr:uid="{00000000-0005-0000-0000-00000A150000}"/>
    <cellStyle name="Обычный 2 2 2 2 3 3 2 9" xfId="5382" xr:uid="{00000000-0005-0000-0000-00000B150000}"/>
    <cellStyle name="Обычный 2 2 2 2 3 3 2 9 2" xfId="5383" xr:uid="{00000000-0005-0000-0000-00000C150000}"/>
    <cellStyle name="Обычный 2 2 2 2 3 3 3" xfId="5384" xr:uid="{00000000-0005-0000-0000-00000D150000}"/>
    <cellStyle name="Обычный 2 2 2 2 3 3 3 10" xfId="5385" xr:uid="{00000000-0005-0000-0000-00000E150000}"/>
    <cellStyle name="Обычный 2 2 2 2 3 3 3 2" xfId="5386" xr:uid="{00000000-0005-0000-0000-00000F150000}"/>
    <cellStyle name="Обычный 2 2 2 2 3 3 3 2 2" xfId="5387" xr:uid="{00000000-0005-0000-0000-000010150000}"/>
    <cellStyle name="Обычный 2 2 2 2 3 3 3 2 2 2" xfId="5388" xr:uid="{00000000-0005-0000-0000-000011150000}"/>
    <cellStyle name="Обычный 2 2 2 2 3 3 3 2 2 2 2" xfId="5389" xr:uid="{00000000-0005-0000-0000-000012150000}"/>
    <cellStyle name="Обычный 2 2 2 2 3 3 3 2 2 2 2 2" xfId="5390" xr:uid="{00000000-0005-0000-0000-000013150000}"/>
    <cellStyle name="Обычный 2 2 2 2 3 3 3 2 2 2 3" xfId="5391" xr:uid="{00000000-0005-0000-0000-000014150000}"/>
    <cellStyle name="Обычный 2 2 2 2 3 3 3 2 2 2 3 2" xfId="5392" xr:uid="{00000000-0005-0000-0000-000015150000}"/>
    <cellStyle name="Обычный 2 2 2 2 3 3 3 2 2 2 4" xfId="5393" xr:uid="{00000000-0005-0000-0000-000016150000}"/>
    <cellStyle name="Обычный 2 2 2 2 3 3 3 2 2 3" xfId="5394" xr:uid="{00000000-0005-0000-0000-000017150000}"/>
    <cellStyle name="Обычный 2 2 2 2 3 3 3 2 2 3 2" xfId="5395" xr:uid="{00000000-0005-0000-0000-000018150000}"/>
    <cellStyle name="Обычный 2 2 2 2 3 3 3 2 2 4" xfId="5396" xr:uid="{00000000-0005-0000-0000-000019150000}"/>
    <cellStyle name="Обычный 2 2 2 2 3 3 3 2 2 4 2" xfId="5397" xr:uid="{00000000-0005-0000-0000-00001A150000}"/>
    <cellStyle name="Обычный 2 2 2 2 3 3 3 2 2 5" xfId="5398" xr:uid="{00000000-0005-0000-0000-00001B150000}"/>
    <cellStyle name="Обычный 2 2 2 2 3 3 3 2 2 5 2" xfId="5399" xr:uid="{00000000-0005-0000-0000-00001C150000}"/>
    <cellStyle name="Обычный 2 2 2 2 3 3 3 2 2 6" xfId="5400" xr:uid="{00000000-0005-0000-0000-00001D150000}"/>
    <cellStyle name="Обычный 2 2 2 2 3 3 3 2 3" xfId="5401" xr:uid="{00000000-0005-0000-0000-00001E150000}"/>
    <cellStyle name="Обычный 2 2 2 2 3 3 3 2 3 2" xfId="5402" xr:uid="{00000000-0005-0000-0000-00001F150000}"/>
    <cellStyle name="Обычный 2 2 2 2 3 3 3 2 3 2 2" xfId="5403" xr:uid="{00000000-0005-0000-0000-000020150000}"/>
    <cellStyle name="Обычный 2 2 2 2 3 3 3 2 3 3" xfId="5404" xr:uid="{00000000-0005-0000-0000-000021150000}"/>
    <cellStyle name="Обычный 2 2 2 2 3 3 3 2 3 3 2" xfId="5405" xr:uid="{00000000-0005-0000-0000-000022150000}"/>
    <cellStyle name="Обычный 2 2 2 2 3 3 3 2 3 4" xfId="5406" xr:uid="{00000000-0005-0000-0000-000023150000}"/>
    <cellStyle name="Обычный 2 2 2 2 3 3 3 2 4" xfId="5407" xr:uid="{00000000-0005-0000-0000-000024150000}"/>
    <cellStyle name="Обычный 2 2 2 2 3 3 3 2 4 2" xfId="5408" xr:uid="{00000000-0005-0000-0000-000025150000}"/>
    <cellStyle name="Обычный 2 2 2 2 3 3 3 2 4 2 2" xfId="5409" xr:uid="{00000000-0005-0000-0000-000026150000}"/>
    <cellStyle name="Обычный 2 2 2 2 3 3 3 2 4 3" xfId="5410" xr:uid="{00000000-0005-0000-0000-000027150000}"/>
    <cellStyle name="Обычный 2 2 2 2 3 3 3 2 4 3 2" xfId="5411" xr:uid="{00000000-0005-0000-0000-000028150000}"/>
    <cellStyle name="Обычный 2 2 2 2 3 3 3 2 4 4" xfId="5412" xr:uid="{00000000-0005-0000-0000-000029150000}"/>
    <cellStyle name="Обычный 2 2 2 2 3 3 3 2 5" xfId="5413" xr:uid="{00000000-0005-0000-0000-00002A150000}"/>
    <cellStyle name="Обычный 2 2 2 2 3 3 3 2 5 2" xfId="5414" xr:uid="{00000000-0005-0000-0000-00002B150000}"/>
    <cellStyle name="Обычный 2 2 2 2 3 3 3 2 6" xfId="5415" xr:uid="{00000000-0005-0000-0000-00002C150000}"/>
    <cellStyle name="Обычный 2 2 2 2 3 3 3 2 6 2" xfId="5416" xr:uid="{00000000-0005-0000-0000-00002D150000}"/>
    <cellStyle name="Обычный 2 2 2 2 3 3 3 2 7" xfId="5417" xr:uid="{00000000-0005-0000-0000-00002E150000}"/>
    <cellStyle name="Обычный 2 2 2 2 3 3 3 2 7 2" xfId="5418" xr:uid="{00000000-0005-0000-0000-00002F150000}"/>
    <cellStyle name="Обычный 2 2 2 2 3 3 3 2 8" xfId="5419" xr:uid="{00000000-0005-0000-0000-000030150000}"/>
    <cellStyle name="Обычный 2 2 2 2 3 3 3 3" xfId="5420" xr:uid="{00000000-0005-0000-0000-000031150000}"/>
    <cellStyle name="Обычный 2 2 2 2 3 3 3 3 2" xfId="5421" xr:uid="{00000000-0005-0000-0000-000032150000}"/>
    <cellStyle name="Обычный 2 2 2 2 3 3 3 3 2 2" xfId="5422" xr:uid="{00000000-0005-0000-0000-000033150000}"/>
    <cellStyle name="Обычный 2 2 2 2 3 3 3 3 2 2 2" xfId="5423" xr:uid="{00000000-0005-0000-0000-000034150000}"/>
    <cellStyle name="Обычный 2 2 2 2 3 3 3 3 2 2 2 2" xfId="5424" xr:uid="{00000000-0005-0000-0000-000035150000}"/>
    <cellStyle name="Обычный 2 2 2 2 3 3 3 3 2 2 3" xfId="5425" xr:uid="{00000000-0005-0000-0000-000036150000}"/>
    <cellStyle name="Обычный 2 2 2 2 3 3 3 3 2 2 3 2" xfId="5426" xr:uid="{00000000-0005-0000-0000-000037150000}"/>
    <cellStyle name="Обычный 2 2 2 2 3 3 3 3 2 2 4" xfId="5427" xr:uid="{00000000-0005-0000-0000-000038150000}"/>
    <cellStyle name="Обычный 2 2 2 2 3 3 3 3 2 3" xfId="5428" xr:uid="{00000000-0005-0000-0000-000039150000}"/>
    <cellStyle name="Обычный 2 2 2 2 3 3 3 3 2 3 2" xfId="5429" xr:uid="{00000000-0005-0000-0000-00003A150000}"/>
    <cellStyle name="Обычный 2 2 2 2 3 3 3 3 2 4" xfId="5430" xr:uid="{00000000-0005-0000-0000-00003B150000}"/>
    <cellStyle name="Обычный 2 2 2 2 3 3 3 3 2 4 2" xfId="5431" xr:uid="{00000000-0005-0000-0000-00003C150000}"/>
    <cellStyle name="Обычный 2 2 2 2 3 3 3 3 2 5" xfId="5432" xr:uid="{00000000-0005-0000-0000-00003D150000}"/>
    <cellStyle name="Обычный 2 2 2 2 3 3 3 3 2 5 2" xfId="5433" xr:uid="{00000000-0005-0000-0000-00003E150000}"/>
    <cellStyle name="Обычный 2 2 2 2 3 3 3 3 2 6" xfId="5434" xr:uid="{00000000-0005-0000-0000-00003F150000}"/>
    <cellStyle name="Обычный 2 2 2 2 3 3 3 3 3" xfId="5435" xr:uid="{00000000-0005-0000-0000-000040150000}"/>
    <cellStyle name="Обычный 2 2 2 2 3 3 3 3 3 2" xfId="5436" xr:uid="{00000000-0005-0000-0000-000041150000}"/>
    <cellStyle name="Обычный 2 2 2 2 3 3 3 3 3 2 2" xfId="5437" xr:uid="{00000000-0005-0000-0000-000042150000}"/>
    <cellStyle name="Обычный 2 2 2 2 3 3 3 3 3 3" xfId="5438" xr:uid="{00000000-0005-0000-0000-000043150000}"/>
    <cellStyle name="Обычный 2 2 2 2 3 3 3 3 3 3 2" xfId="5439" xr:uid="{00000000-0005-0000-0000-000044150000}"/>
    <cellStyle name="Обычный 2 2 2 2 3 3 3 3 3 4" xfId="5440" xr:uid="{00000000-0005-0000-0000-000045150000}"/>
    <cellStyle name="Обычный 2 2 2 2 3 3 3 3 4" xfId="5441" xr:uid="{00000000-0005-0000-0000-000046150000}"/>
    <cellStyle name="Обычный 2 2 2 2 3 3 3 3 4 2" xfId="5442" xr:uid="{00000000-0005-0000-0000-000047150000}"/>
    <cellStyle name="Обычный 2 2 2 2 3 3 3 3 4 2 2" xfId="5443" xr:uid="{00000000-0005-0000-0000-000048150000}"/>
    <cellStyle name="Обычный 2 2 2 2 3 3 3 3 4 3" xfId="5444" xr:uid="{00000000-0005-0000-0000-000049150000}"/>
    <cellStyle name="Обычный 2 2 2 2 3 3 3 3 4 3 2" xfId="5445" xr:uid="{00000000-0005-0000-0000-00004A150000}"/>
    <cellStyle name="Обычный 2 2 2 2 3 3 3 3 4 4" xfId="5446" xr:uid="{00000000-0005-0000-0000-00004B150000}"/>
    <cellStyle name="Обычный 2 2 2 2 3 3 3 3 5" xfId="5447" xr:uid="{00000000-0005-0000-0000-00004C150000}"/>
    <cellStyle name="Обычный 2 2 2 2 3 3 3 3 5 2" xfId="5448" xr:uid="{00000000-0005-0000-0000-00004D150000}"/>
    <cellStyle name="Обычный 2 2 2 2 3 3 3 3 6" xfId="5449" xr:uid="{00000000-0005-0000-0000-00004E150000}"/>
    <cellStyle name="Обычный 2 2 2 2 3 3 3 3 6 2" xfId="5450" xr:uid="{00000000-0005-0000-0000-00004F150000}"/>
    <cellStyle name="Обычный 2 2 2 2 3 3 3 3 7" xfId="5451" xr:uid="{00000000-0005-0000-0000-000050150000}"/>
    <cellStyle name="Обычный 2 2 2 2 3 3 3 3 7 2" xfId="5452" xr:uid="{00000000-0005-0000-0000-000051150000}"/>
    <cellStyle name="Обычный 2 2 2 2 3 3 3 3 8" xfId="5453" xr:uid="{00000000-0005-0000-0000-000052150000}"/>
    <cellStyle name="Обычный 2 2 2 2 3 3 3 4" xfId="5454" xr:uid="{00000000-0005-0000-0000-000053150000}"/>
    <cellStyle name="Обычный 2 2 2 2 3 3 3 4 2" xfId="5455" xr:uid="{00000000-0005-0000-0000-000054150000}"/>
    <cellStyle name="Обычный 2 2 2 2 3 3 3 4 2 2" xfId="5456" xr:uid="{00000000-0005-0000-0000-000055150000}"/>
    <cellStyle name="Обычный 2 2 2 2 3 3 3 4 2 2 2" xfId="5457" xr:uid="{00000000-0005-0000-0000-000056150000}"/>
    <cellStyle name="Обычный 2 2 2 2 3 3 3 4 2 3" xfId="5458" xr:uid="{00000000-0005-0000-0000-000057150000}"/>
    <cellStyle name="Обычный 2 2 2 2 3 3 3 4 2 3 2" xfId="5459" xr:uid="{00000000-0005-0000-0000-000058150000}"/>
    <cellStyle name="Обычный 2 2 2 2 3 3 3 4 2 4" xfId="5460" xr:uid="{00000000-0005-0000-0000-000059150000}"/>
    <cellStyle name="Обычный 2 2 2 2 3 3 3 4 3" xfId="5461" xr:uid="{00000000-0005-0000-0000-00005A150000}"/>
    <cellStyle name="Обычный 2 2 2 2 3 3 3 4 3 2" xfId="5462" xr:uid="{00000000-0005-0000-0000-00005B150000}"/>
    <cellStyle name="Обычный 2 2 2 2 3 3 3 4 3 2 2" xfId="5463" xr:uid="{00000000-0005-0000-0000-00005C150000}"/>
    <cellStyle name="Обычный 2 2 2 2 3 3 3 4 3 3" xfId="5464" xr:uid="{00000000-0005-0000-0000-00005D150000}"/>
    <cellStyle name="Обычный 2 2 2 2 3 3 3 4 3 3 2" xfId="5465" xr:uid="{00000000-0005-0000-0000-00005E150000}"/>
    <cellStyle name="Обычный 2 2 2 2 3 3 3 4 3 4" xfId="5466" xr:uid="{00000000-0005-0000-0000-00005F150000}"/>
    <cellStyle name="Обычный 2 2 2 2 3 3 3 4 4" xfId="5467" xr:uid="{00000000-0005-0000-0000-000060150000}"/>
    <cellStyle name="Обычный 2 2 2 2 3 3 3 4 4 2" xfId="5468" xr:uid="{00000000-0005-0000-0000-000061150000}"/>
    <cellStyle name="Обычный 2 2 2 2 3 3 3 4 5" xfId="5469" xr:uid="{00000000-0005-0000-0000-000062150000}"/>
    <cellStyle name="Обычный 2 2 2 2 3 3 3 4 5 2" xfId="5470" xr:uid="{00000000-0005-0000-0000-000063150000}"/>
    <cellStyle name="Обычный 2 2 2 2 3 3 3 4 6" xfId="5471" xr:uid="{00000000-0005-0000-0000-000064150000}"/>
    <cellStyle name="Обычный 2 2 2 2 3 3 3 4 6 2" xfId="5472" xr:uid="{00000000-0005-0000-0000-000065150000}"/>
    <cellStyle name="Обычный 2 2 2 2 3 3 3 4 7" xfId="5473" xr:uid="{00000000-0005-0000-0000-000066150000}"/>
    <cellStyle name="Обычный 2 2 2 2 3 3 3 5" xfId="5474" xr:uid="{00000000-0005-0000-0000-000067150000}"/>
    <cellStyle name="Обычный 2 2 2 2 3 3 3 5 2" xfId="5475" xr:uid="{00000000-0005-0000-0000-000068150000}"/>
    <cellStyle name="Обычный 2 2 2 2 3 3 3 5 2 2" xfId="5476" xr:uid="{00000000-0005-0000-0000-000069150000}"/>
    <cellStyle name="Обычный 2 2 2 2 3 3 3 5 3" xfId="5477" xr:uid="{00000000-0005-0000-0000-00006A150000}"/>
    <cellStyle name="Обычный 2 2 2 2 3 3 3 5 3 2" xfId="5478" xr:uid="{00000000-0005-0000-0000-00006B150000}"/>
    <cellStyle name="Обычный 2 2 2 2 3 3 3 5 4" xfId="5479" xr:uid="{00000000-0005-0000-0000-00006C150000}"/>
    <cellStyle name="Обычный 2 2 2 2 3 3 3 6" xfId="5480" xr:uid="{00000000-0005-0000-0000-00006D150000}"/>
    <cellStyle name="Обычный 2 2 2 2 3 3 3 6 2" xfId="5481" xr:uid="{00000000-0005-0000-0000-00006E150000}"/>
    <cellStyle name="Обычный 2 2 2 2 3 3 3 6 2 2" xfId="5482" xr:uid="{00000000-0005-0000-0000-00006F150000}"/>
    <cellStyle name="Обычный 2 2 2 2 3 3 3 6 3" xfId="5483" xr:uid="{00000000-0005-0000-0000-000070150000}"/>
    <cellStyle name="Обычный 2 2 2 2 3 3 3 6 3 2" xfId="5484" xr:uid="{00000000-0005-0000-0000-000071150000}"/>
    <cellStyle name="Обычный 2 2 2 2 3 3 3 6 4" xfId="5485" xr:uid="{00000000-0005-0000-0000-000072150000}"/>
    <cellStyle name="Обычный 2 2 2 2 3 3 3 7" xfId="5486" xr:uid="{00000000-0005-0000-0000-000073150000}"/>
    <cellStyle name="Обычный 2 2 2 2 3 3 3 7 2" xfId="5487" xr:uid="{00000000-0005-0000-0000-000074150000}"/>
    <cellStyle name="Обычный 2 2 2 2 3 3 3 8" xfId="5488" xr:uid="{00000000-0005-0000-0000-000075150000}"/>
    <cellStyle name="Обычный 2 2 2 2 3 3 3 8 2" xfId="5489" xr:uid="{00000000-0005-0000-0000-000076150000}"/>
    <cellStyle name="Обычный 2 2 2 2 3 3 3 9" xfId="5490" xr:uid="{00000000-0005-0000-0000-000077150000}"/>
    <cellStyle name="Обычный 2 2 2 2 3 3 3 9 2" xfId="5491" xr:uid="{00000000-0005-0000-0000-000078150000}"/>
    <cellStyle name="Обычный 2 2 2 2 3 3 4" xfId="5492" xr:uid="{00000000-0005-0000-0000-000079150000}"/>
    <cellStyle name="Обычный 2 2 2 2 3 3 4 2" xfId="5493" xr:uid="{00000000-0005-0000-0000-00007A150000}"/>
    <cellStyle name="Обычный 2 2 2 2 3 3 4 2 2" xfId="5494" xr:uid="{00000000-0005-0000-0000-00007B150000}"/>
    <cellStyle name="Обычный 2 2 2 2 3 3 4 2 2 2" xfId="5495" xr:uid="{00000000-0005-0000-0000-00007C150000}"/>
    <cellStyle name="Обычный 2 2 2 2 3 3 4 2 2 2 2" xfId="5496" xr:uid="{00000000-0005-0000-0000-00007D150000}"/>
    <cellStyle name="Обычный 2 2 2 2 3 3 4 2 2 3" xfId="5497" xr:uid="{00000000-0005-0000-0000-00007E150000}"/>
    <cellStyle name="Обычный 2 2 2 2 3 3 4 2 2 3 2" xfId="5498" xr:uid="{00000000-0005-0000-0000-00007F150000}"/>
    <cellStyle name="Обычный 2 2 2 2 3 3 4 2 2 4" xfId="5499" xr:uid="{00000000-0005-0000-0000-000080150000}"/>
    <cellStyle name="Обычный 2 2 2 2 3 3 4 2 3" xfId="5500" xr:uid="{00000000-0005-0000-0000-000081150000}"/>
    <cellStyle name="Обычный 2 2 2 2 3 3 4 2 3 2" xfId="5501" xr:uid="{00000000-0005-0000-0000-000082150000}"/>
    <cellStyle name="Обычный 2 2 2 2 3 3 4 2 4" xfId="5502" xr:uid="{00000000-0005-0000-0000-000083150000}"/>
    <cellStyle name="Обычный 2 2 2 2 3 3 4 2 4 2" xfId="5503" xr:uid="{00000000-0005-0000-0000-000084150000}"/>
    <cellStyle name="Обычный 2 2 2 2 3 3 4 2 5" xfId="5504" xr:uid="{00000000-0005-0000-0000-000085150000}"/>
    <cellStyle name="Обычный 2 2 2 2 3 3 4 2 5 2" xfId="5505" xr:uid="{00000000-0005-0000-0000-000086150000}"/>
    <cellStyle name="Обычный 2 2 2 2 3 3 4 2 6" xfId="5506" xr:uid="{00000000-0005-0000-0000-000087150000}"/>
    <cellStyle name="Обычный 2 2 2 2 3 3 4 3" xfId="5507" xr:uid="{00000000-0005-0000-0000-000088150000}"/>
    <cellStyle name="Обычный 2 2 2 2 3 3 4 3 2" xfId="5508" xr:uid="{00000000-0005-0000-0000-000089150000}"/>
    <cellStyle name="Обычный 2 2 2 2 3 3 4 3 2 2" xfId="5509" xr:uid="{00000000-0005-0000-0000-00008A150000}"/>
    <cellStyle name="Обычный 2 2 2 2 3 3 4 3 3" xfId="5510" xr:uid="{00000000-0005-0000-0000-00008B150000}"/>
    <cellStyle name="Обычный 2 2 2 2 3 3 4 3 3 2" xfId="5511" xr:uid="{00000000-0005-0000-0000-00008C150000}"/>
    <cellStyle name="Обычный 2 2 2 2 3 3 4 3 4" xfId="5512" xr:uid="{00000000-0005-0000-0000-00008D150000}"/>
    <cellStyle name="Обычный 2 2 2 2 3 3 4 4" xfId="5513" xr:uid="{00000000-0005-0000-0000-00008E150000}"/>
    <cellStyle name="Обычный 2 2 2 2 3 3 4 4 2" xfId="5514" xr:uid="{00000000-0005-0000-0000-00008F150000}"/>
    <cellStyle name="Обычный 2 2 2 2 3 3 4 4 2 2" xfId="5515" xr:uid="{00000000-0005-0000-0000-000090150000}"/>
    <cellStyle name="Обычный 2 2 2 2 3 3 4 4 3" xfId="5516" xr:uid="{00000000-0005-0000-0000-000091150000}"/>
    <cellStyle name="Обычный 2 2 2 2 3 3 4 4 3 2" xfId="5517" xr:uid="{00000000-0005-0000-0000-000092150000}"/>
    <cellStyle name="Обычный 2 2 2 2 3 3 4 4 4" xfId="5518" xr:uid="{00000000-0005-0000-0000-000093150000}"/>
    <cellStyle name="Обычный 2 2 2 2 3 3 4 5" xfId="5519" xr:uid="{00000000-0005-0000-0000-000094150000}"/>
    <cellStyle name="Обычный 2 2 2 2 3 3 4 5 2" xfId="5520" xr:uid="{00000000-0005-0000-0000-000095150000}"/>
    <cellStyle name="Обычный 2 2 2 2 3 3 4 6" xfId="5521" xr:uid="{00000000-0005-0000-0000-000096150000}"/>
    <cellStyle name="Обычный 2 2 2 2 3 3 4 6 2" xfId="5522" xr:uid="{00000000-0005-0000-0000-000097150000}"/>
    <cellStyle name="Обычный 2 2 2 2 3 3 4 7" xfId="5523" xr:uid="{00000000-0005-0000-0000-000098150000}"/>
    <cellStyle name="Обычный 2 2 2 2 3 3 4 7 2" xfId="5524" xr:uid="{00000000-0005-0000-0000-000099150000}"/>
    <cellStyle name="Обычный 2 2 2 2 3 3 4 8" xfId="5525" xr:uid="{00000000-0005-0000-0000-00009A150000}"/>
    <cellStyle name="Обычный 2 2 2 2 3 3 5" xfId="5526" xr:uid="{00000000-0005-0000-0000-00009B150000}"/>
    <cellStyle name="Обычный 2 2 2 2 3 3 5 2" xfId="5527" xr:uid="{00000000-0005-0000-0000-00009C150000}"/>
    <cellStyle name="Обычный 2 2 2 2 3 3 5 2 2" xfId="5528" xr:uid="{00000000-0005-0000-0000-00009D150000}"/>
    <cellStyle name="Обычный 2 2 2 2 3 3 5 2 2 2" xfId="5529" xr:uid="{00000000-0005-0000-0000-00009E150000}"/>
    <cellStyle name="Обычный 2 2 2 2 3 3 5 2 2 2 2" xfId="5530" xr:uid="{00000000-0005-0000-0000-00009F150000}"/>
    <cellStyle name="Обычный 2 2 2 2 3 3 5 2 2 3" xfId="5531" xr:uid="{00000000-0005-0000-0000-0000A0150000}"/>
    <cellStyle name="Обычный 2 2 2 2 3 3 5 2 2 3 2" xfId="5532" xr:uid="{00000000-0005-0000-0000-0000A1150000}"/>
    <cellStyle name="Обычный 2 2 2 2 3 3 5 2 2 4" xfId="5533" xr:uid="{00000000-0005-0000-0000-0000A2150000}"/>
    <cellStyle name="Обычный 2 2 2 2 3 3 5 2 3" xfId="5534" xr:uid="{00000000-0005-0000-0000-0000A3150000}"/>
    <cellStyle name="Обычный 2 2 2 2 3 3 5 2 3 2" xfId="5535" xr:uid="{00000000-0005-0000-0000-0000A4150000}"/>
    <cellStyle name="Обычный 2 2 2 2 3 3 5 2 4" xfId="5536" xr:uid="{00000000-0005-0000-0000-0000A5150000}"/>
    <cellStyle name="Обычный 2 2 2 2 3 3 5 2 4 2" xfId="5537" xr:uid="{00000000-0005-0000-0000-0000A6150000}"/>
    <cellStyle name="Обычный 2 2 2 2 3 3 5 2 5" xfId="5538" xr:uid="{00000000-0005-0000-0000-0000A7150000}"/>
    <cellStyle name="Обычный 2 2 2 2 3 3 5 2 5 2" xfId="5539" xr:uid="{00000000-0005-0000-0000-0000A8150000}"/>
    <cellStyle name="Обычный 2 2 2 2 3 3 5 2 6" xfId="5540" xr:uid="{00000000-0005-0000-0000-0000A9150000}"/>
    <cellStyle name="Обычный 2 2 2 2 3 3 5 3" xfId="5541" xr:uid="{00000000-0005-0000-0000-0000AA150000}"/>
    <cellStyle name="Обычный 2 2 2 2 3 3 5 3 2" xfId="5542" xr:uid="{00000000-0005-0000-0000-0000AB150000}"/>
    <cellStyle name="Обычный 2 2 2 2 3 3 5 3 2 2" xfId="5543" xr:uid="{00000000-0005-0000-0000-0000AC150000}"/>
    <cellStyle name="Обычный 2 2 2 2 3 3 5 3 3" xfId="5544" xr:uid="{00000000-0005-0000-0000-0000AD150000}"/>
    <cellStyle name="Обычный 2 2 2 2 3 3 5 3 3 2" xfId="5545" xr:uid="{00000000-0005-0000-0000-0000AE150000}"/>
    <cellStyle name="Обычный 2 2 2 2 3 3 5 3 4" xfId="5546" xr:uid="{00000000-0005-0000-0000-0000AF150000}"/>
    <cellStyle name="Обычный 2 2 2 2 3 3 5 4" xfId="5547" xr:uid="{00000000-0005-0000-0000-0000B0150000}"/>
    <cellStyle name="Обычный 2 2 2 2 3 3 5 4 2" xfId="5548" xr:uid="{00000000-0005-0000-0000-0000B1150000}"/>
    <cellStyle name="Обычный 2 2 2 2 3 3 5 4 2 2" xfId="5549" xr:uid="{00000000-0005-0000-0000-0000B2150000}"/>
    <cellStyle name="Обычный 2 2 2 2 3 3 5 4 3" xfId="5550" xr:uid="{00000000-0005-0000-0000-0000B3150000}"/>
    <cellStyle name="Обычный 2 2 2 2 3 3 5 4 3 2" xfId="5551" xr:uid="{00000000-0005-0000-0000-0000B4150000}"/>
    <cellStyle name="Обычный 2 2 2 2 3 3 5 4 4" xfId="5552" xr:uid="{00000000-0005-0000-0000-0000B5150000}"/>
    <cellStyle name="Обычный 2 2 2 2 3 3 5 5" xfId="5553" xr:uid="{00000000-0005-0000-0000-0000B6150000}"/>
    <cellStyle name="Обычный 2 2 2 2 3 3 5 5 2" xfId="5554" xr:uid="{00000000-0005-0000-0000-0000B7150000}"/>
    <cellStyle name="Обычный 2 2 2 2 3 3 5 6" xfId="5555" xr:uid="{00000000-0005-0000-0000-0000B8150000}"/>
    <cellStyle name="Обычный 2 2 2 2 3 3 5 6 2" xfId="5556" xr:uid="{00000000-0005-0000-0000-0000B9150000}"/>
    <cellStyle name="Обычный 2 2 2 2 3 3 5 7" xfId="5557" xr:uid="{00000000-0005-0000-0000-0000BA150000}"/>
    <cellStyle name="Обычный 2 2 2 2 3 3 5 7 2" xfId="5558" xr:uid="{00000000-0005-0000-0000-0000BB150000}"/>
    <cellStyle name="Обычный 2 2 2 2 3 3 5 8" xfId="5559" xr:uid="{00000000-0005-0000-0000-0000BC150000}"/>
    <cellStyle name="Обычный 2 2 2 2 3 3 6" xfId="5560" xr:uid="{00000000-0005-0000-0000-0000BD150000}"/>
    <cellStyle name="Обычный 2 2 2 2 3 3 6 2" xfId="5561" xr:uid="{00000000-0005-0000-0000-0000BE150000}"/>
    <cellStyle name="Обычный 2 2 2 2 3 3 6 2 2" xfId="5562" xr:uid="{00000000-0005-0000-0000-0000BF150000}"/>
    <cellStyle name="Обычный 2 2 2 2 3 3 6 2 2 2" xfId="5563" xr:uid="{00000000-0005-0000-0000-0000C0150000}"/>
    <cellStyle name="Обычный 2 2 2 2 3 3 6 2 3" xfId="5564" xr:uid="{00000000-0005-0000-0000-0000C1150000}"/>
    <cellStyle name="Обычный 2 2 2 2 3 3 6 2 3 2" xfId="5565" xr:uid="{00000000-0005-0000-0000-0000C2150000}"/>
    <cellStyle name="Обычный 2 2 2 2 3 3 6 2 4" xfId="5566" xr:uid="{00000000-0005-0000-0000-0000C3150000}"/>
    <cellStyle name="Обычный 2 2 2 2 3 3 6 3" xfId="5567" xr:uid="{00000000-0005-0000-0000-0000C4150000}"/>
    <cellStyle name="Обычный 2 2 2 2 3 3 6 3 2" xfId="5568" xr:uid="{00000000-0005-0000-0000-0000C5150000}"/>
    <cellStyle name="Обычный 2 2 2 2 3 3 6 3 2 2" xfId="5569" xr:uid="{00000000-0005-0000-0000-0000C6150000}"/>
    <cellStyle name="Обычный 2 2 2 2 3 3 6 3 3" xfId="5570" xr:uid="{00000000-0005-0000-0000-0000C7150000}"/>
    <cellStyle name="Обычный 2 2 2 2 3 3 6 3 3 2" xfId="5571" xr:uid="{00000000-0005-0000-0000-0000C8150000}"/>
    <cellStyle name="Обычный 2 2 2 2 3 3 6 3 4" xfId="5572" xr:uid="{00000000-0005-0000-0000-0000C9150000}"/>
    <cellStyle name="Обычный 2 2 2 2 3 3 6 4" xfId="5573" xr:uid="{00000000-0005-0000-0000-0000CA150000}"/>
    <cellStyle name="Обычный 2 2 2 2 3 3 6 4 2" xfId="5574" xr:uid="{00000000-0005-0000-0000-0000CB150000}"/>
    <cellStyle name="Обычный 2 2 2 2 3 3 6 5" xfId="5575" xr:uid="{00000000-0005-0000-0000-0000CC150000}"/>
    <cellStyle name="Обычный 2 2 2 2 3 3 6 5 2" xfId="5576" xr:uid="{00000000-0005-0000-0000-0000CD150000}"/>
    <cellStyle name="Обычный 2 2 2 2 3 3 6 6" xfId="5577" xr:uid="{00000000-0005-0000-0000-0000CE150000}"/>
    <cellStyle name="Обычный 2 2 2 2 3 3 6 6 2" xfId="5578" xr:uid="{00000000-0005-0000-0000-0000CF150000}"/>
    <cellStyle name="Обычный 2 2 2 2 3 3 6 7" xfId="5579" xr:uid="{00000000-0005-0000-0000-0000D0150000}"/>
    <cellStyle name="Обычный 2 2 2 2 3 3 7" xfId="5580" xr:uid="{00000000-0005-0000-0000-0000D1150000}"/>
    <cellStyle name="Обычный 2 2 2 2 3 3 7 2" xfId="5581" xr:uid="{00000000-0005-0000-0000-0000D2150000}"/>
    <cellStyle name="Обычный 2 2 2 2 3 3 7 2 2" xfId="5582" xr:uid="{00000000-0005-0000-0000-0000D3150000}"/>
    <cellStyle name="Обычный 2 2 2 2 3 3 7 2 2 2" xfId="5583" xr:uid="{00000000-0005-0000-0000-0000D4150000}"/>
    <cellStyle name="Обычный 2 2 2 2 3 3 7 2 3" xfId="5584" xr:uid="{00000000-0005-0000-0000-0000D5150000}"/>
    <cellStyle name="Обычный 2 2 2 2 3 3 7 2 3 2" xfId="5585" xr:uid="{00000000-0005-0000-0000-0000D6150000}"/>
    <cellStyle name="Обычный 2 2 2 2 3 3 7 2 4" xfId="5586" xr:uid="{00000000-0005-0000-0000-0000D7150000}"/>
    <cellStyle name="Обычный 2 2 2 2 3 3 7 3" xfId="5587" xr:uid="{00000000-0005-0000-0000-0000D8150000}"/>
    <cellStyle name="Обычный 2 2 2 2 3 3 7 3 2" xfId="5588" xr:uid="{00000000-0005-0000-0000-0000D9150000}"/>
    <cellStyle name="Обычный 2 2 2 2 3 3 7 3 2 2" xfId="5589" xr:uid="{00000000-0005-0000-0000-0000DA150000}"/>
    <cellStyle name="Обычный 2 2 2 2 3 3 7 3 3" xfId="5590" xr:uid="{00000000-0005-0000-0000-0000DB150000}"/>
    <cellStyle name="Обычный 2 2 2 2 3 3 7 3 3 2" xfId="5591" xr:uid="{00000000-0005-0000-0000-0000DC150000}"/>
    <cellStyle name="Обычный 2 2 2 2 3 3 7 3 4" xfId="5592" xr:uid="{00000000-0005-0000-0000-0000DD150000}"/>
    <cellStyle name="Обычный 2 2 2 2 3 3 7 4" xfId="5593" xr:uid="{00000000-0005-0000-0000-0000DE150000}"/>
    <cellStyle name="Обычный 2 2 2 2 3 3 7 4 2" xfId="5594" xr:uid="{00000000-0005-0000-0000-0000DF150000}"/>
    <cellStyle name="Обычный 2 2 2 2 3 3 7 5" xfId="5595" xr:uid="{00000000-0005-0000-0000-0000E0150000}"/>
    <cellStyle name="Обычный 2 2 2 2 3 3 7 5 2" xfId="5596" xr:uid="{00000000-0005-0000-0000-0000E1150000}"/>
    <cellStyle name="Обычный 2 2 2 2 3 3 7 6" xfId="5597" xr:uid="{00000000-0005-0000-0000-0000E2150000}"/>
    <cellStyle name="Обычный 2 2 2 2 3 3 7 6 2" xfId="5598" xr:uid="{00000000-0005-0000-0000-0000E3150000}"/>
    <cellStyle name="Обычный 2 2 2 2 3 3 7 7" xfId="5599" xr:uid="{00000000-0005-0000-0000-0000E4150000}"/>
    <cellStyle name="Обычный 2 2 2 2 3 3 8" xfId="5600" xr:uid="{00000000-0005-0000-0000-0000E5150000}"/>
    <cellStyle name="Обычный 2 2 2 2 3 3 8 2" xfId="5601" xr:uid="{00000000-0005-0000-0000-0000E6150000}"/>
    <cellStyle name="Обычный 2 2 2 2 3 3 8 2 2" xfId="5602" xr:uid="{00000000-0005-0000-0000-0000E7150000}"/>
    <cellStyle name="Обычный 2 2 2 2 3 3 8 3" xfId="5603" xr:uid="{00000000-0005-0000-0000-0000E8150000}"/>
    <cellStyle name="Обычный 2 2 2 2 3 3 8 3 2" xfId="5604" xr:uid="{00000000-0005-0000-0000-0000E9150000}"/>
    <cellStyle name="Обычный 2 2 2 2 3 3 8 4" xfId="5605" xr:uid="{00000000-0005-0000-0000-0000EA150000}"/>
    <cellStyle name="Обычный 2 2 2 2 3 3 9" xfId="5606" xr:uid="{00000000-0005-0000-0000-0000EB150000}"/>
    <cellStyle name="Обычный 2 2 2 2 3 3 9 2" xfId="5607" xr:uid="{00000000-0005-0000-0000-0000EC150000}"/>
    <cellStyle name="Обычный 2 2 2 2 3 3 9 2 2" xfId="5608" xr:uid="{00000000-0005-0000-0000-0000ED150000}"/>
    <cellStyle name="Обычный 2 2 2 2 3 3 9 3" xfId="5609" xr:uid="{00000000-0005-0000-0000-0000EE150000}"/>
    <cellStyle name="Обычный 2 2 2 2 3 3 9 3 2" xfId="5610" xr:uid="{00000000-0005-0000-0000-0000EF150000}"/>
    <cellStyle name="Обычный 2 2 2 2 3 3 9 4" xfId="5611" xr:uid="{00000000-0005-0000-0000-0000F0150000}"/>
    <cellStyle name="Обычный 2 2 2 2 3 4" xfId="5612" xr:uid="{00000000-0005-0000-0000-0000F1150000}"/>
    <cellStyle name="Обычный 2 2 2 2 3 4 10" xfId="5613" xr:uid="{00000000-0005-0000-0000-0000F2150000}"/>
    <cellStyle name="Обычный 2 2 2 2 3 4 10 2" xfId="5614" xr:uid="{00000000-0005-0000-0000-0000F3150000}"/>
    <cellStyle name="Обычный 2 2 2 2 3 4 11" xfId="5615" xr:uid="{00000000-0005-0000-0000-0000F4150000}"/>
    <cellStyle name="Обычный 2 2 2 2 3 4 11 2" xfId="5616" xr:uid="{00000000-0005-0000-0000-0000F5150000}"/>
    <cellStyle name="Обычный 2 2 2 2 3 4 12" xfId="5617" xr:uid="{00000000-0005-0000-0000-0000F6150000}"/>
    <cellStyle name="Обычный 2 2 2 2 3 4 2" xfId="5618" xr:uid="{00000000-0005-0000-0000-0000F7150000}"/>
    <cellStyle name="Обычный 2 2 2 2 3 4 2 10" xfId="5619" xr:uid="{00000000-0005-0000-0000-0000F8150000}"/>
    <cellStyle name="Обычный 2 2 2 2 3 4 2 2" xfId="5620" xr:uid="{00000000-0005-0000-0000-0000F9150000}"/>
    <cellStyle name="Обычный 2 2 2 2 3 4 2 2 2" xfId="5621" xr:uid="{00000000-0005-0000-0000-0000FA150000}"/>
    <cellStyle name="Обычный 2 2 2 2 3 4 2 2 2 2" xfId="5622" xr:uid="{00000000-0005-0000-0000-0000FB150000}"/>
    <cellStyle name="Обычный 2 2 2 2 3 4 2 2 2 2 2" xfId="5623" xr:uid="{00000000-0005-0000-0000-0000FC150000}"/>
    <cellStyle name="Обычный 2 2 2 2 3 4 2 2 2 2 2 2" xfId="5624" xr:uid="{00000000-0005-0000-0000-0000FD150000}"/>
    <cellStyle name="Обычный 2 2 2 2 3 4 2 2 2 2 3" xfId="5625" xr:uid="{00000000-0005-0000-0000-0000FE150000}"/>
    <cellStyle name="Обычный 2 2 2 2 3 4 2 2 2 2 3 2" xfId="5626" xr:uid="{00000000-0005-0000-0000-0000FF150000}"/>
    <cellStyle name="Обычный 2 2 2 2 3 4 2 2 2 2 4" xfId="5627" xr:uid="{00000000-0005-0000-0000-000000160000}"/>
    <cellStyle name="Обычный 2 2 2 2 3 4 2 2 2 3" xfId="5628" xr:uid="{00000000-0005-0000-0000-000001160000}"/>
    <cellStyle name="Обычный 2 2 2 2 3 4 2 2 2 3 2" xfId="5629" xr:uid="{00000000-0005-0000-0000-000002160000}"/>
    <cellStyle name="Обычный 2 2 2 2 3 4 2 2 2 4" xfId="5630" xr:uid="{00000000-0005-0000-0000-000003160000}"/>
    <cellStyle name="Обычный 2 2 2 2 3 4 2 2 2 4 2" xfId="5631" xr:uid="{00000000-0005-0000-0000-000004160000}"/>
    <cellStyle name="Обычный 2 2 2 2 3 4 2 2 2 5" xfId="5632" xr:uid="{00000000-0005-0000-0000-000005160000}"/>
    <cellStyle name="Обычный 2 2 2 2 3 4 2 2 2 5 2" xfId="5633" xr:uid="{00000000-0005-0000-0000-000006160000}"/>
    <cellStyle name="Обычный 2 2 2 2 3 4 2 2 2 6" xfId="5634" xr:uid="{00000000-0005-0000-0000-000007160000}"/>
    <cellStyle name="Обычный 2 2 2 2 3 4 2 2 3" xfId="5635" xr:uid="{00000000-0005-0000-0000-000008160000}"/>
    <cellStyle name="Обычный 2 2 2 2 3 4 2 2 3 2" xfId="5636" xr:uid="{00000000-0005-0000-0000-000009160000}"/>
    <cellStyle name="Обычный 2 2 2 2 3 4 2 2 3 2 2" xfId="5637" xr:uid="{00000000-0005-0000-0000-00000A160000}"/>
    <cellStyle name="Обычный 2 2 2 2 3 4 2 2 3 3" xfId="5638" xr:uid="{00000000-0005-0000-0000-00000B160000}"/>
    <cellStyle name="Обычный 2 2 2 2 3 4 2 2 3 3 2" xfId="5639" xr:uid="{00000000-0005-0000-0000-00000C160000}"/>
    <cellStyle name="Обычный 2 2 2 2 3 4 2 2 3 4" xfId="5640" xr:uid="{00000000-0005-0000-0000-00000D160000}"/>
    <cellStyle name="Обычный 2 2 2 2 3 4 2 2 4" xfId="5641" xr:uid="{00000000-0005-0000-0000-00000E160000}"/>
    <cellStyle name="Обычный 2 2 2 2 3 4 2 2 4 2" xfId="5642" xr:uid="{00000000-0005-0000-0000-00000F160000}"/>
    <cellStyle name="Обычный 2 2 2 2 3 4 2 2 4 2 2" xfId="5643" xr:uid="{00000000-0005-0000-0000-000010160000}"/>
    <cellStyle name="Обычный 2 2 2 2 3 4 2 2 4 3" xfId="5644" xr:uid="{00000000-0005-0000-0000-000011160000}"/>
    <cellStyle name="Обычный 2 2 2 2 3 4 2 2 4 3 2" xfId="5645" xr:uid="{00000000-0005-0000-0000-000012160000}"/>
    <cellStyle name="Обычный 2 2 2 2 3 4 2 2 4 4" xfId="5646" xr:uid="{00000000-0005-0000-0000-000013160000}"/>
    <cellStyle name="Обычный 2 2 2 2 3 4 2 2 5" xfId="5647" xr:uid="{00000000-0005-0000-0000-000014160000}"/>
    <cellStyle name="Обычный 2 2 2 2 3 4 2 2 5 2" xfId="5648" xr:uid="{00000000-0005-0000-0000-000015160000}"/>
    <cellStyle name="Обычный 2 2 2 2 3 4 2 2 6" xfId="5649" xr:uid="{00000000-0005-0000-0000-000016160000}"/>
    <cellStyle name="Обычный 2 2 2 2 3 4 2 2 6 2" xfId="5650" xr:uid="{00000000-0005-0000-0000-000017160000}"/>
    <cellStyle name="Обычный 2 2 2 2 3 4 2 2 7" xfId="5651" xr:uid="{00000000-0005-0000-0000-000018160000}"/>
    <cellStyle name="Обычный 2 2 2 2 3 4 2 2 7 2" xfId="5652" xr:uid="{00000000-0005-0000-0000-000019160000}"/>
    <cellStyle name="Обычный 2 2 2 2 3 4 2 2 8" xfId="5653" xr:uid="{00000000-0005-0000-0000-00001A160000}"/>
    <cellStyle name="Обычный 2 2 2 2 3 4 2 3" xfId="5654" xr:uid="{00000000-0005-0000-0000-00001B160000}"/>
    <cellStyle name="Обычный 2 2 2 2 3 4 2 3 2" xfId="5655" xr:uid="{00000000-0005-0000-0000-00001C160000}"/>
    <cellStyle name="Обычный 2 2 2 2 3 4 2 3 2 2" xfId="5656" xr:uid="{00000000-0005-0000-0000-00001D160000}"/>
    <cellStyle name="Обычный 2 2 2 2 3 4 2 3 2 2 2" xfId="5657" xr:uid="{00000000-0005-0000-0000-00001E160000}"/>
    <cellStyle name="Обычный 2 2 2 2 3 4 2 3 2 2 2 2" xfId="5658" xr:uid="{00000000-0005-0000-0000-00001F160000}"/>
    <cellStyle name="Обычный 2 2 2 2 3 4 2 3 2 2 3" xfId="5659" xr:uid="{00000000-0005-0000-0000-000020160000}"/>
    <cellStyle name="Обычный 2 2 2 2 3 4 2 3 2 2 3 2" xfId="5660" xr:uid="{00000000-0005-0000-0000-000021160000}"/>
    <cellStyle name="Обычный 2 2 2 2 3 4 2 3 2 2 4" xfId="5661" xr:uid="{00000000-0005-0000-0000-000022160000}"/>
    <cellStyle name="Обычный 2 2 2 2 3 4 2 3 2 3" xfId="5662" xr:uid="{00000000-0005-0000-0000-000023160000}"/>
    <cellStyle name="Обычный 2 2 2 2 3 4 2 3 2 3 2" xfId="5663" xr:uid="{00000000-0005-0000-0000-000024160000}"/>
    <cellStyle name="Обычный 2 2 2 2 3 4 2 3 2 4" xfId="5664" xr:uid="{00000000-0005-0000-0000-000025160000}"/>
    <cellStyle name="Обычный 2 2 2 2 3 4 2 3 2 4 2" xfId="5665" xr:uid="{00000000-0005-0000-0000-000026160000}"/>
    <cellStyle name="Обычный 2 2 2 2 3 4 2 3 2 5" xfId="5666" xr:uid="{00000000-0005-0000-0000-000027160000}"/>
    <cellStyle name="Обычный 2 2 2 2 3 4 2 3 2 5 2" xfId="5667" xr:uid="{00000000-0005-0000-0000-000028160000}"/>
    <cellStyle name="Обычный 2 2 2 2 3 4 2 3 2 6" xfId="5668" xr:uid="{00000000-0005-0000-0000-000029160000}"/>
    <cellStyle name="Обычный 2 2 2 2 3 4 2 3 3" xfId="5669" xr:uid="{00000000-0005-0000-0000-00002A160000}"/>
    <cellStyle name="Обычный 2 2 2 2 3 4 2 3 3 2" xfId="5670" xr:uid="{00000000-0005-0000-0000-00002B160000}"/>
    <cellStyle name="Обычный 2 2 2 2 3 4 2 3 3 2 2" xfId="5671" xr:uid="{00000000-0005-0000-0000-00002C160000}"/>
    <cellStyle name="Обычный 2 2 2 2 3 4 2 3 3 3" xfId="5672" xr:uid="{00000000-0005-0000-0000-00002D160000}"/>
    <cellStyle name="Обычный 2 2 2 2 3 4 2 3 3 3 2" xfId="5673" xr:uid="{00000000-0005-0000-0000-00002E160000}"/>
    <cellStyle name="Обычный 2 2 2 2 3 4 2 3 3 4" xfId="5674" xr:uid="{00000000-0005-0000-0000-00002F160000}"/>
    <cellStyle name="Обычный 2 2 2 2 3 4 2 3 4" xfId="5675" xr:uid="{00000000-0005-0000-0000-000030160000}"/>
    <cellStyle name="Обычный 2 2 2 2 3 4 2 3 4 2" xfId="5676" xr:uid="{00000000-0005-0000-0000-000031160000}"/>
    <cellStyle name="Обычный 2 2 2 2 3 4 2 3 4 2 2" xfId="5677" xr:uid="{00000000-0005-0000-0000-000032160000}"/>
    <cellStyle name="Обычный 2 2 2 2 3 4 2 3 4 3" xfId="5678" xr:uid="{00000000-0005-0000-0000-000033160000}"/>
    <cellStyle name="Обычный 2 2 2 2 3 4 2 3 4 3 2" xfId="5679" xr:uid="{00000000-0005-0000-0000-000034160000}"/>
    <cellStyle name="Обычный 2 2 2 2 3 4 2 3 4 4" xfId="5680" xr:uid="{00000000-0005-0000-0000-000035160000}"/>
    <cellStyle name="Обычный 2 2 2 2 3 4 2 3 5" xfId="5681" xr:uid="{00000000-0005-0000-0000-000036160000}"/>
    <cellStyle name="Обычный 2 2 2 2 3 4 2 3 5 2" xfId="5682" xr:uid="{00000000-0005-0000-0000-000037160000}"/>
    <cellStyle name="Обычный 2 2 2 2 3 4 2 3 6" xfId="5683" xr:uid="{00000000-0005-0000-0000-000038160000}"/>
    <cellStyle name="Обычный 2 2 2 2 3 4 2 3 6 2" xfId="5684" xr:uid="{00000000-0005-0000-0000-000039160000}"/>
    <cellStyle name="Обычный 2 2 2 2 3 4 2 3 7" xfId="5685" xr:uid="{00000000-0005-0000-0000-00003A160000}"/>
    <cellStyle name="Обычный 2 2 2 2 3 4 2 3 7 2" xfId="5686" xr:uid="{00000000-0005-0000-0000-00003B160000}"/>
    <cellStyle name="Обычный 2 2 2 2 3 4 2 3 8" xfId="5687" xr:uid="{00000000-0005-0000-0000-00003C160000}"/>
    <cellStyle name="Обычный 2 2 2 2 3 4 2 4" xfId="5688" xr:uid="{00000000-0005-0000-0000-00003D160000}"/>
    <cellStyle name="Обычный 2 2 2 2 3 4 2 4 2" xfId="5689" xr:uid="{00000000-0005-0000-0000-00003E160000}"/>
    <cellStyle name="Обычный 2 2 2 2 3 4 2 4 2 2" xfId="5690" xr:uid="{00000000-0005-0000-0000-00003F160000}"/>
    <cellStyle name="Обычный 2 2 2 2 3 4 2 4 2 2 2" xfId="5691" xr:uid="{00000000-0005-0000-0000-000040160000}"/>
    <cellStyle name="Обычный 2 2 2 2 3 4 2 4 2 3" xfId="5692" xr:uid="{00000000-0005-0000-0000-000041160000}"/>
    <cellStyle name="Обычный 2 2 2 2 3 4 2 4 2 3 2" xfId="5693" xr:uid="{00000000-0005-0000-0000-000042160000}"/>
    <cellStyle name="Обычный 2 2 2 2 3 4 2 4 2 4" xfId="5694" xr:uid="{00000000-0005-0000-0000-000043160000}"/>
    <cellStyle name="Обычный 2 2 2 2 3 4 2 4 3" xfId="5695" xr:uid="{00000000-0005-0000-0000-000044160000}"/>
    <cellStyle name="Обычный 2 2 2 2 3 4 2 4 3 2" xfId="5696" xr:uid="{00000000-0005-0000-0000-000045160000}"/>
    <cellStyle name="Обычный 2 2 2 2 3 4 2 4 3 2 2" xfId="5697" xr:uid="{00000000-0005-0000-0000-000046160000}"/>
    <cellStyle name="Обычный 2 2 2 2 3 4 2 4 3 3" xfId="5698" xr:uid="{00000000-0005-0000-0000-000047160000}"/>
    <cellStyle name="Обычный 2 2 2 2 3 4 2 4 3 3 2" xfId="5699" xr:uid="{00000000-0005-0000-0000-000048160000}"/>
    <cellStyle name="Обычный 2 2 2 2 3 4 2 4 3 4" xfId="5700" xr:uid="{00000000-0005-0000-0000-000049160000}"/>
    <cellStyle name="Обычный 2 2 2 2 3 4 2 4 4" xfId="5701" xr:uid="{00000000-0005-0000-0000-00004A160000}"/>
    <cellStyle name="Обычный 2 2 2 2 3 4 2 4 4 2" xfId="5702" xr:uid="{00000000-0005-0000-0000-00004B160000}"/>
    <cellStyle name="Обычный 2 2 2 2 3 4 2 4 5" xfId="5703" xr:uid="{00000000-0005-0000-0000-00004C160000}"/>
    <cellStyle name="Обычный 2 2 2 2 3 4 2 4 5 2" xfId="5704" xr:uid="{00000000-0005-0000-0000-00004D160000}"/>
    <cellStyle name="Обычный 2 2 2 2 3 4 2 4 6" xfId="5705" xr:uid="{00000000-0005-0000-0000-00004E160000}"/>
    <cellStyle name="Обычный 2 2 2 2 3 4 2 4 6 2" xfId="5706" xr:uid="{00000000-0005-0000-0000-00004F160000}"/>
    <cellStyle name="Обычный 2 2 2 2 3 4 2 4 7" xfId="5707" xr:uid="{00000000-0005-0000-0000-000050160000}"/>
    <cellStyle name="Обычный 2 2 2 2 3 4 2 5" xfId="5708" xr:uid="{00000000-0005-0000-0000-000051160000}"/>
    <cellStyle name="Обычный 2 2 2 2 3 4 2 5 2" xfId="5709" xr:uid="{00000000-0005-0000-0000-000052160000}"/>
    <cellStyle name="Обычный 2 2 2 2 3 4 2 5 2 2" xfId="5710" xr:uid="{00000000-0005-0000-0000-000053160000}"/>
    <cellStyle name="Обычный 2 2 2 2 3 4 2 5 3" xfId="5711" xr:uid="{00000000-0005-0000-0000-000054160000}"/>
    <cellStyle name="Обычный 2 2 2 2 3 4 2 5 3 2" xfId="5712" xr:uid="{00000000-0005-0000-0000-000055160000}"/>
    <cellStyle name="Обычный 2 2 2 2 3 4 2 5 4" xfId="5713" xr:uid="{00000000-0005-0000-0000-000056160000}"/>
    <cellStyle name="Обычный 2 2 2 2 3 4 2 6" xfId="5714" xr:uid="{00000000-0005-0000-0000-000057160000}"/>
    <cellStyle name="Обычный 2 2 2 2 3 4 2 6 2" xfId="5715" xr:uid="{00000000-0005-0000-0000-000058160000}"/>
    <cellStyle name="Обычный 2 2 2 2 3 4 2 6 2 2" xfId="5716" xr:uid="{00000000-0005-0000-0000-000059160000}"/>
    <cellStyle name="Обычный 2 2 2 2 3 4 2 6 3" xfId="5717" xr:uid="{00000000-0005-0000-0000-00005A160000}"/>
    <cellStyle name="Обычный 2 2 2 2 3 4 2 6 3 2" xfId="5718" xr:uid="{00000000-0005-0000-0000-00005B160000}"/>
    <cellStyle name="Обычный 2 2 2 2 3 4 2 6 4" xfId="5719" xr:uid="{00000000-0005-0000-0000-00005C160000}"/>
    <cellStyle name="Обычный 2 2 2 2 3 4 2 7" xfId="5720" xr:uid="{00000000-0005-0000-0000-00005D160000}"/>
    <cellStyle name="Обычный 2 2 2 2 3 4 2 7 2" xfId="5721" xr:uid="{00000000-0005-0000-0000-00005E160000}"/>
    <cellStyle name="Обычный 2 2 2 2 3 4 2 8" xfId="5722" xr:uid="{00000000-0005-0000-0000-00005F160000}"/>
    <cellStyle name="Обычный 2 2 2 2 3 4 2 8 2" xfId="5723" xr:uid="{00000000-0005-0000-0000-000060160000}"/>
    <cellStyle name="Обычный 2 2 2 2 3 4 2 9" xfId="5724" xr:uid="{00000000-0005-0000-0000-000061160000}"/>
    <cellStyle name="Обычный 2 2 2 2 3 4 2 9 2" xfId="5725" xr:uid="{00000000-0005-0000-0000-000062160000}"/>
    <cellStyle name="Обычный 2 2 2 2 3 4 3" xfId="5726" xr:uid="{00000000-0005-0000-0000-000063160000}"/>
    <cellStyle name="Обычный 2 2 2 2 3 4 3 2" xfId="5727" xr:uid="{00000000-0005-0000-0000-000064160000}"/>
    <cellStyle name="Обычный 2 2 2 2 3 4 3 2 2" xfId="5728" xr:uid="{00000000-0005-0000-0000-000065160000}"/>
    <cellStyle name="Обычный 2 2 2 2 3 4 3 2 2 2" xfId="5729" xr:uid="{00000000-0005-0000-0000-000066160000}"/>
    <cellStyle name="Обычный 2 2 2 2 3 4 3 2 2 2 2" xfId="5730" xr:uid="{00000000-0005-0000-0000-000067160000}"/>
    <cellStyle name="Обычный 2 2 2 2 3 4 3 2 2 3" xfId="5731" xr:uid="{00000000-0005-0000-0000-000068160000}"/>
    <cellStyle name="Обычный 2 2 2 2 3 4 3 2 2 3 2" xfId="5732" xr:uid="{00000000-0005-0000-0000-000069160000}"/>
    <cellStyle name="Обычный 2 2 2 2 3 4 3 2 2 4" xfId="5733" xr:uid="{00000000-0005-0000-0000-00006A160000}"/>
    <cellStyle name="Обычный 2 2 2 2 3 4 3 2 3" xfId="5734" xr:uid="{00000000-0005-0000-0000-00006B160000}"/>
    <cellStyle name="Обычный 2 2 2 2 3 4 3 2 3 2" xfId="5735" xr:uid="{00000000-0005-0000-0000-00006C160000}"/>
    <cellStyle name="Обычный 2 2 2 2 3 4 3 2 4" xfId="5736" xr:uid="{00000000-0005-0000-0000-00006D160000}"/>
    <cellStyle name="Обычный 2 2 2 2 3 4 3 2 4 2" xfId="5737" xr:uid="{00000000-0005-0000-0000-00006E160000}"/>
    <cellStyle name="Обычный 2 2 2 2 3 4 3 2 5" xfId="5738" xr:uid="{00000000-0005-0000-0000-00006F160000}"/>
    <cellStyle name="Обычный 2 2 2 2 3 4 3 2 5 2" xfId="5739" xr:uid="{00000000-0005-0000-0000-000070160000}"/>
    <cellStyle name="Обычный 2 2 2 2 3 4 3 2 6" xfId="5740" xr:uid="{00000000-0005-0000-0000-000071160000}"/>
    <cellStyle name="Обычный 2 2 2 2 3 4 3 3" xfId="5741" xr:uid="{00000000-0005-0000-0000-000072160000}"/>
    <cellStyle name="Обычный 2 2 2 2 3 4 3 3 2" xfId="5742" xr:uid="{00000000-0005-0000-0000-000073160000}"/>
    <cellStyle name="Обычный 2 2 2 2 3 4 3 3 2 2" xfId="5743" xr:uid="{00000000-0005-0000-0000-000074160000}"/>
    <cellStyle name="Обычный 2 2 2 2 3 4 3 3 3" xfId="5744" xr:uid="{00000000-0005-0000-0000-000075160000}"/>
    <cellStyle name="Обычный 2 2 2 2 3 4 3 3 3 2" xfId="5745" xr:uid="{00000000-0005-0000-0000-000076160000}"/>
    <cellStyle name="Обычный 2 2 2 2 3 4 3 3 4" xfId="5746" xr:uid="{00000000-0005-0000-0000-000077160000}"/>
    <cellStyle name="Обычный 2 2 2 2 3 4 3 4" xfId="5747" xr:uid="{00000000-0005-0000-0000-000078160000}"/>
    <cellStyle name="Обычный 2 2 2 2 3 4 3 4 2" xfId="5748" xr:uid="{00000000-0005-0000-0000-000079160000}"/>
    <cellStyle name="Обычный 2 2 2 2 3 4 3 4 2 2" xfId="5749" xr:uid="{00000000-0005-0000-0000-00007A160000}"/>
    <cellStyle name="Обычный 2 2 2 2 3 4 3 4 3" xfId="5750" xr:uid="{00000000-0005-0000-0000-00007B160000}"/>
    <cellStyle name="Обычный 2 2 2 2 3 4 3 4 3 2" xfId="5751" xr:uid="{00000000-0005-0000-0000-00007C160000}"/>
    <cellStyle name="Обычный 2 2 2 2 3 4 3 4 4" xfId="5752" xr:uid="{00000000-0005-0000-0000-00007D160000}"/>
    <cellStyle name="Обычный 2 2 2 2 3 4 3 5" xfId="5753" xr:uid="{00000000-0005-0000-0000-00007E160000}"/>
    <cellStyle name="Обычный 2 2 2 2 3 4 3 5 2" xfId="5754" xr:uid="{00000000-0005-0000-0000-00007F160000}"/>
    <cellStyle name="Обычный 2 2 2 2 3 4 3 6" xfId="5755" xr:uid="{00000000-0005-0000-0000-000080160000}"/>
    <cellStyle name="Обычный 2 2 2 2 3 4 3 6 2" xfId="5756" xr:uid="{00000000-0005-0000-0000-000081160000}"/>
    <cellStyle name="Обычный 2 2 2 2 3 4 3 7" xfId="5757" xr:uid="{00000000-0005-0000-0000-000082160000}"/>
    <cellStyle name="Обычный 2 2 2 2 3 4 3 7 2" xfId="5758" xr:uid="{00000000-0005-0000-0000-000083160000}"/>
    <cellStyle name="Обычный 2 2 2 2 3 4 3 8" xfId="5759" xr:uid="{00000000-0005-0000-0000-000084160000}"/>
    <cellStyle name="Обычный 2 2 2 2 3 4 4" xfId="5760" xr:uid="{00000000-0005-0000-0000-000085160000}"/>
    <cellStyle name="Обычный 2 2 2 2 3 4 4 2" xfId="5761" xr:uid="{00000000-0005-0000-0000-000086160000}"/>
    <cellStyle name="Обычный 2 2 2 2 3 4 4 2 2" xfId="5762" xr:uid="{00000000-0005-0000-0000-000087160000}"/>
    <cellStyle name="Обычный 2 2 2 2 3 4 4 2 2 2" xfId="5763" xr:uid="{00000000-0005-0000-0000-000088160000}"/>
    <cellStyle name="Обычный 2 2 2 2 3 4 4 2 2 2 2" xfId="5764" xr:uid="{00000000-0005-0000-0000-000089160000}"/>
    <cellStyle name="Обычный 2 2 2 2 3 4 4 2 2 3" xfId="5765" xr:uid="{00000000-0005-0000-0000-00008A160000}"/>
    <cellStyle name="Обычный 2 2 2 2 3 4 4 2 2 3 2" xfId="5766" xr:uid="{00000000-0005-0000-0000-00008B160000}"/>
    <cellStyle name="Обычный 2 2 2 2 3 4 4 2 2 4" xfId="5767" xr:uid="{00000000-0005-0000-0000-00008C160000}"/>
    <cellStyle name="Обычный 2 2 2 2 3 4 4 2 3" xfId="5768" xr:uid="{00000000-0005-0000-0000-00008D160000}"/>
    <cellStyle name="Обычный 2 2 2 2 3 4 4 2 3 2" xfId="5769" xr:uid="{00000000-0005-0000-0000-00008E160000}"/>
    <cellStyle name="Обычный 2 2 2 2 3 4 4 2 4" xfId="5770" xr:uid="{00000000-0005-0000-0000-00008F160000}"/>
    <cellStyle name="Обычный 2 2 2 2 3 4 4 2 4 2" xfId="5771" xr:uid="{00000000-0005-0000-0000-000090160000}"/>
    <cellStyle name="Обычный 2 2 2 2 3 4 4 2 5" xfId="5772" xr:uid="{00000000-0005-0000-0000-000091160000}"/>
    <cellStyle name="Обычный 2 2 2 2 3 4 4 2 5 2" xfId="5773" xr:uid="{00000000-0005-0000-0000-000092160000}"/>
    <cellStyle name="Обычный 2 2 2 2 3 4 4 2 6" xfId="5774" xr:uid="{00000000-0005-0000-0000-000093160000}"/>
    <cellStyle name="Обычный 2 2 2 2 3 4 4 3" xfId="5775" xr:uid="{00000000-0005-0000-0000-000094160000}"/>
    <cellStyle name="Обычный 2 2 2 2 3 4 4 3 2" xfId="5776" xr:uid="{00000000-0005-0000-0000-000095160000}"/>
    <cellStyle name="Обычный 2 2 2 2 3 4 4 3 2 2" xfId="5777" xr:uid="{00000000-0005-0000-0000-000096160000}"/>
    <cellStyle name="Обычный 2 2 2 2 3 4 4 3 3" xfId="5778" xr:uid="{00000000-0005-0000-0000-000097160000}"/>
    <cellStyle name="Обычный 2 2 2 2 3 4 4 3 3 2" xfId="5779" xr:uid="{00000000-0005-0000-0000-000098160000}"/>
    <cellStyle name="Обычный 2 2 2 2 3 4 4 3 4" xfId="5780" xr:uid="{00000000-0005-0000-0000-000099160000}"/>
    <cellStyle name="Обычный 2 2 2 2 3 4 4 4" xfId="5781" xr:uid="{00000000-0005-0000-0000-00009A160000}"/>
    <cellStyle name="Обычный 2 2 2 2 3 4 4 4 2" xfId="5782" xr:uid="{00000000-0005-0000-0000-00009B160000}"/>
    <cellStyle name="Обычный 2 2 2 2 3 4 4 4 2 2" xfId="5783" xr:uid="{00000000-0005-0000-0000-00009C160000}"/>
    <cellStyle name="Обычный 2 2 2 2 3 4 4 4 3" xfId="5784" xr:uid="{00000000-0005-0000-0000-00009D160000}"/>
    <cellStyle name="Обычный 2 2 2 2 3 4 4 4 3 2" xfId="5785" xr:uid="{00000000-0005-0000-0000-00009E160000}"/>
    <cellStyle name="Обычный 2 2 2 2 3 4 4 4 4" xfId="5786" xr:uid="{00000000-0005-0000-0000-00009F160000}"/>
    <cellStyle name="Обычный 2 2 2 2 3 4 4 5" xfId="5787" xr:uid="{00000000-0005-0000-0000-0000A0160000}"/>
    <cellStyle name="Обычный 2 2 2 2 3 4 4 5 2" xfId="5788" xr:uid="{00000000-0005-0000-0000-0000A1160000}"/>
    <cellStyle name="Обычный 2 2 2 2 3 4 4 6" xfId="5789" xr:uid="{00000000-0005-0000-0000-0000A2160000}"/>
    <cellStyle name="Обычный 2 2 2 2 3 4 4 6 2" xfId="5790" xr:uid="{00000000-0005-0000-0000-0000A3160000}"/>
    <cellStyle name="Обычный 2 2 2 2 3 4 4 7" xfId="5791" xr:uid="{00000000-0005-0000-0000-0000A4160000}"/>
    <cellStyle name="Обычный 2 2 2 2 3 4 4 7 2" xfId="5792" xr:uid="{00000000-0005-0000-0000-0000A5160000}"/>
    <cellStyle name="Обычный 2 2 2 2 3 4 4 8" xfId="5793" xr:uid="{00000000-0005-0000-0000-0000A6160000}"/>
    <cellStyle name="Обычный 2 2 2 2 3 4 5" xfId="5794" xr:uid="{00000000-0005-0000-0000-0000A7160000}"/>
    <cellStyle name="Обычный 2 2 2 2 3 4 5 2" xfId="5795" xr:uid="{00000000-0005-0000-0000-0000A8160000}"/>
    <cellStyle name="Обычный 2 2 2 2 3 4 5 2 2" xfId="5796" xr:uid="{00000000-0005-0000-0000-0000A9160000}"/>
    <cellStyle name="Обычный 2 2 2 2 3 4 5 2 2 2" xfId="5797" xr:uid="{00000000-0005-0000-0000-0000AA160000}"/>
    <cellStyle name="Обычный 2 2 2 2 3 4 5 2 3" xfId="5798" xr:uid="{00000000-0005-0000-0000-0000AB160000}"/>
    <cellStyle name="Обычный 2 2 2 2 3 4 5 2 3 2" xfId="5799" xr:uid="{00000000-0005-0000-0000-0000AC160000}"/>
    <cellStyle name="Обычный 2 2 2 2 3 4 5 2 4" xfId="5800" xr:uid="{00000000-0005-0000-0000-0000AD160000}"/>
    <cellStyle name="Обычный 2 2 2 2 3 4 5 3" xfId="5801" xr:uid="{00000000-0005-0000-0000-0000AE160000}"/>
    <cellStyle name="Обычный 2 2 2 2 3 4 5 3 2" xfId="5802" xr:uid="{00000000-0005-0000-0000-0000AF160000}"/>
    <cellStyle name="Обычный 2 2 2 2 3 4 5 3 2 2" xfId="5803" xr:uid="{00000000-0005-0000-0000-0000B0160000}"/>
    <cellStyle name="Обычный 2 2 2 2 3 4 5 3 3" xfId="5804" xr:uid="{00000000-0005-0000-0000-0000B1160000}"/>
    <cellStyle name="Обычный 2 2 2 2 3 4 5 3 3 2" xfId="5805" xr:uid="{00000000-0005-0000-0000-0000B2160000}"/>
    <cellStyle name="Обычный 2 2 2 2 3 4 5 3 4" xfId="5806" xr:uid="{00000000-0005-0000-0000-0000B3160000}"/>
    <cellStyle name="Обычный 2 2 2 2 3 4 5 4" xfId="5807" xr:uid="{00000000-0005-0000-0000-0000B4160000}"/>
    <cellStyle name="Обычный 2 2 2 2 3 4 5 4 2" xfId="5808" xr:uid="{00000000-0005-0000-0000-0000B5160000}"/>
    <cellStyle name="Обычный 2 2 2 2 3 4 5 5" xfId="5809" xr:uid="{00000000-0005-0000-0000-0000B6160000}"/>
    <cellStyle name="Обычный 2 2 2 2 3 4 5 5 2" xfId="5810" xr:uid="{00000000-0005-0000-0000-0000B7160000}"/>
    <cellStyle name="Обычный 2 2 2 2 3 4 5 6" xfId="5811" xr:uid="{00000000-0005-0000-0000-0000B8160000}"/>
    <cellStyle name="Обычный 2 2 2 2 3 4 5 6 2" xfId="5812" xr:uid="{00000000-0005-0000-0000-0000B9160000}"/>
    <cellStyle name="Обычный 2 2 2 2 3 4 5 7" xfId="5813" xr:uid="{00000000-0005-0000-0000-0000BA160000}"/>
    <cellStyle name="Обычный 2 2 2 2 3 4 6" xfId="5814" xr:uid="{00000000-0005-0000-0000-0000BB160000}"/>
    <cellStyle name="Обычный 2 2 2 2 3 4 6 2" xfId="5815" xr:uid="{00000000-0005-0000-0000-0000BC160000}"/>
    <cellStyle name="Обычный 2 2 2 2 3 4 6 2 2" xfId="5816" xr:uid="{00000000-0005-0000-0000-0000BD160000}"/>
    <cellStyle name="Обычный 2 2 2 2 3 4 6 2 2 2" xfId="5817" xr:uid="{00000000-0005-0000-0000-0000BE160000}"/>
    <cellStyle name="Обычный 2 2 2 2 3 4 6 2 3" xfId="5818" xr:uid="{00000000-0005-0000-0000-0000BF160000}"/>
    <cellStyle name="Обычный 2 2 2 2 3 4 6 2 3 2" xfId="5819" xr:uid="{00000000-0005-0000-0000-0000C0160000}"/>
    <cellStyle name="Обычный 2 2 2 2 3 4 6 2 4" xfId="5820" xr:uid="{00000000-0005-0000-0000-0000C1160000}"/>
    <cellStyle name="Обычный 2 2 2 2 3 4 6 3" xfId="5821" xr:uid="{00000000-0005-0000-0000-0000C2160000}"/>
    <cellStyle name="Обычный 2 2 2 2 3 4 6 3 2" xfId="5822" xr:uid="{00000000-0005-0000-0000-0000C3160000}"/>
    <cellStyle name="Обычный 2 2 2 2 3 4 6 3 2 2" xfId="5823" xr:uid="{00000000-0005-0000-0000-0000C4160000}"/>
    <cellStyle name="Обычный 2 2 2 2 3 4 6 3 3" xfId="5824" xr:uid="{00000000-0005-0000-0000-0000C5160000}"/>
    <cellStyle name="Обычный 2 2 2 2 3 4 6 3 3 2" xfId="5825" xr:uid="{00000000-0005-0000-0000-0000C6160000}"/>
    <cellStyle name="Обычный 2 2 2 2 3 4 6 3 4" xfId="5826" xr:uid="{00000000-0005-0000-0000-0000C7160000}"/>
    <cellStyle name="Обычный 2 2 2 2 3 4 6 4" xfId="5827" xr:uid="{00000000-0005-0000-0000-0000C8160000}"/>
    <cellStyle name="Обычный 2 2 2 2 3 4 6 4 2" xfId="5828" xr:uid="{00000000-0005-0000-0000-0000C9160000}"/>
    <cellStyle name="Обычный 2 2 2 2 3 4 6 5" xfId="5829" xr:uid="{00000000-0005-0000-0000-0000CA160000}"/>
    <cellStyle name="Обычный 2 2 2 2 3 4 6 5 2" xfId="5830" xr:uid="{00000000-0005-0000-0000-0000CB160000}"/>
    <cellStyle name="Обычный 2 2 2 2 3 4 6 6" xfId="5831" xr:uid="{00000000-0005-0000-0000-0000CC160000}"/>
    <cellStyle name="Обычный 2 2 2 2 3 4 6 6 2" xfId="5832" xr:uid="{00000000-0005-0000-0000-0000CD160000}"/>
    <cellStyle name="Обычный 2 2 2 2 3 4 6 7" xfId="5833" xr:uid="{00000000-0005-0000-0000-0000CE160000}"/>
    <cellStyle name="Обычный 2 2 2 2 3 4 7" xfId="5834" xr:uid="{00000000-0005-0000-0000-0000CF160000}"/>
    <cellStyle name="Обычный 2 2 2 2 3 4 7 2" xfId="5835" xr:uid="{00000000-0005-0000-0000-0000D0160000}"/>
    <cellStyle name="Обычный 2 2 2 2 3 4 7 2 2" xfId="5836" xr:uid="{00000000-0005-0000-0000-0000D1160000}"/>
    <cellStyle name="Обычный 2 2 2 2 3 4 7 3" xfId="5837" xr:uid="{00000000-0005-0000-0000-0000D2160000}"/>
    <cellStyle name="Обычный 2 2 2 2 3 4 7 3 2" xfId="5838" xr:uid="{00000000-0005-0000-0000-0000D3160000}"/>
    <cellStyle name="Обычный 2 2 2 2 3 4 7 4" xfId="5839" xr:uid="{00000000-0005-0000-0000-0000D4160000}"/>
    <cellStyle name="Обычный 2 2 2 2 3 4 8" xfId="5840" xr:uid="{00000000-0005-0000-0000-0000D5160000}"/>
    <cellStyle name="Обычный 2 2 2 2 3 4 8 2" xfId="5841" xr:uid="{00000000-0005-0000-0000-0000D6160000}"/>
    <cellStyle name="Обычный 2 2 2 2 3 4 8 2 2" xfId="5842" xr:uid="{00000000-0005-0000-0000-0000D7160000}"/>
    <cellStyle name="Обычный 2 2 2 2 3 4 8 3" xfId="5843" xr:uid="{00000000-0005-0000-0000-0000D8160000}"/>
    <cellStyle name="Обычный 2 2 2 2 3 4 8 3 2" xfId="5844" xr:uid="{00000000-0005-0000-0000-0000D9160000}"/>
    <cellStyle name="Обычный 2 2 2 2 3 4 8 4" xfId="5845" xr:uid="{00000000-0005-0000-0000-0000DA160000}"/>
    <cellStyle name="Обычный 2 2 2 2 3 4 9" xfId="5846" xr:uid="{00000000-0005-0000-0000-0000DB160000}"/>
    <cellStyle name="Обычный 2 2 2 2 3 4 9 2" xfId="5847" xr:uid="{00000000-0005-0000-0000-0000DC160000}"/>
    <cellStyle name="Обычный 2 2 2 2 3 5" xfId="5848" xr:uid="{00000000-0005-0000-0000-0000DD160000}"/>
    <cellStyle name="Обычный 2 2 2 2 3 5 10" xfId="5849" xr:uid="{00000000-0005-0000-0000-0000DE160000}"/>
    <cellStyle name="Обычный 2 2 2 2 3 5 2" xfId="5850" xr:uid="{00000000-0005-0000-0000-0000DF160000}"/>
    <cellStyle name="Обычный 2 2 2 2 3 5 2 2" xfId="5851" xr:uid="{00000000-0005-0000-0000-0000E0160000}"/>
    <cellStyle name="Обычный 2 2 2 2 3 5 2 2 2" xfId="5852" xr:uid="{00000000-0005-0000-0000-0000E1160000}"/>
    <cellStyle name="Обычный 2 2 2 2 3 5 2 2 2 2" xfId="5853" xr:uid="{00000000-0005-0000-0000-0000E2160000}"/>
    <cellStyle name="Обычный 2 2 2 2 3 5 2 2 2 2 2" xfId="5854" xr:uid="{00000000-0005-0000-0000-0000E3160000}"/>
    <cellStyle name="Обычный 2 2 2 2 3 5 2 2 2 3" xfId="5855" xr:uid="{00000000-0005-0000-0000-0000E4160000}"/>
    <cellStyle name="Обычный 2 2 2 2 3 5 2 2 2 3 2" xfId="5856" xr:uid="{00000000-0005-0000-0000-0000E5160000}"/>
    <cellStyle name="Обычный 2 2 2 2 3 5 2 2 2 4" xfId="5857" xr:uid="{00000000-0005-0000-0000-0000E6160000}"/>
    <cellStyle name="Обычный 2 2 2 2 3 5 2 2 3" xfId="5858" xr:uid="{00000000-0005-0000-0000-0000E7160000}"/>
    <cellStyle name="Обычный 2 2 2 2 3 5 2 2 3 2" xfId="5859" xr:uid="{00000000-0005-0000-0000-0000E8160000}"/>
    <cellStyle name="Обычный 2 2 2 2 3 5 2 2 4" xfId="5860" xr:uid="{00000000-0005-0000-0000-0000E9160000}"/>
    <cellStyle name="Обычный 2 2 2 2 3 5 2 2 4 2" xfId="5861" xr:uid="{00000000-0005-0000-0000-0000EA160000}"/>
    <cellStyle name="Обычный 2 2 2 2 3 5 2 2 5" xfId="5862" xr:uid="{00000000-0005-0000-0000-0000EB160000}"/>
    <cellStyle name="Обычный 2 2 2 2 3 5 2 2 5 2" xfId="5863" xr:uid="{00000000-0005-0000-0000-0000EC160000}"/>
    <cellStyle name="Обычный 2 2 2 2 3 5 2 2 6" xfId="5864" xr:uid="{00000000-0005-0000-0000-0000ED160000}"/>
    <cellStyle name="Обычный 2 2 2 2 3 5 2 3" xfId="5865" xr:uid="{00000000-0005-0000-0000-0000EE160000}"/>
    <cellStyle name="Обычный 2 2 2 2 3 5 2 3 2" xfId="5866" xr:uid="{00000000-0005-0000-0000-0000EF160000}"/>
    <cellStyle name="Обычный 2 2 2 2 3 5 2 3 2 2" xfId="5867" xr:uid="{00000000-0005-0000-0000-0000F0160000}"/>
    <cellStyle name="Обычный 2 2 2 2 3 5 2 3 3" xfId="5868" xr:uid="{00000000-0005-0000-0000-0000F1160000}"/>
    <cellStyle name="Обычный 2 2 2 2 3 5 2 3 3 2" xfId="5869" xr:uid="{00000000-0005-0000-0000-0000F2160000}"/>
    <cellStyle name="Обычный 2 2 2 2 3 5 2 3 4" xfId="5870" xr:uid="{00000000-0005-0000-0000-0000F3160000}"/>
    <cellStyle name="Обычный 2 2 2 2 3 5 2 4" xfId="5871" xr:uid="{00000000-0005-0000-0000-0000F4160000}"/>
    <cellStyle name="Обычный 2 2 2 2 3 5 2 4 2" xfId="5872" xr:uid="{00000000-0005-0000-0000-0000F5160000}"/>
    <cellStyle name="Обычный 2 2 2 2 3 5 2 4 2 2" xfId="5873" xr:uid="{00000000-0005-0000-0000-0000F6160000}"/>
    <cellStyle name="Обычный 2 2 2 2 3 5 2 4 3" xfId="5874" xr:uid="{00000000-0005-0000-0000-0000F7160000}"/>
    <cellStyle name="Обычный 2 2 2 2 3 5 2 4 3 2" xfId="5875" xr:uid="{00000000-0005-0000-0000-0000F8160000}"/>
    <cellStyle name="Обычный 2 2 2 2 3 5 2 4 4" xfId="5876" xr:uid="{00000000-0005-0000-0000-0000F9160000}"/>
    <cellStyle name="Обычный 2 2 2 2 3 5 2 5" xfId="5877" xr:uid="{00000000-0005-0000-0000-0000FA160000}"/>
    <cellStyle name="Обычный 2 2 2 2 3 5 2 5 2" xfId="5878" xr:uid="{00000000-0005-0000-0000-0000FB160000}"/>
    <cellStyle name="Обычный 2 2 2 2 3 5 2 6" xfId="5879" xr:uid="{00000000-0005-0000-0000-0000FC160000}"/>
    <cellStyle name="Обычный 2 2 2 2 3 5 2 6 2" xfId="5880" xr:uid="{00000000-0005-0000-0000-0000FD160000}"/>
    <cellStyle name="Обычный 2 2 2 2 3 5 2 7" xfId="5881" xr:uid="{00000000-0005-0000-0000-0000FE160000}"/>
    <cellStyle name="Обычный 2 2 2 2 3 5 2 7 2" xfId="5882" xr:uid="{00000000-0005-0000-0000-0000FF160000}"/>
    <cellStyle name="Обычный 2 2 2 2 3 5 2 8" xfId="5883" xr:uid="{00000000-0005-0000-0000-000000170000}"/>
    <cellStyle name="Обычный 2 2 2 2 3 5 3" xfId="5884" xr:uid="{00000000-0005-0000-0000-000001170000}"/>
    <cellStyle name="Обычный 2 2 2 2 3 5 3 2" xfId="5885" xr:uid="{00000000-0005-0000-0000-000002170000}"/>
    <cellStyle name="Обычный 2 2 2 2 3 5 3 2 2" xfId="5886" xr:uid="{00000000-0005-0000-0000-000003170000}"/>
    <cellStyle name="Обычный 2 2 2 2 3 5 3 2 2 2" xfId="5887" xr:uid="{00000000-0005-0000-0000-000004170000}"/>
    <cellStyle name="Обычный 2 2 2 2 3 5 3 2 2 2 2" xfId="5888" xr:uid="{00000000-0005-0000-0000-000005170000}"/>
    <cellStyle name="Обычный 2 2 2 2 3 5 3 2 2 3" xfId="5889" xr:uid="{00000000-0005-0000-0000-000006170000}"/>
    <cellStyle name="Обычный 2 2 2 2 3 5 3 2 2 3 2" xfId="5890" xr:uid="{00000000-0005-0000-0000-000007170000}"/>
    <cellStyle name="Обычный 2 2 2 2 3 5 3 2 2 4" xfId="5891" xr:uid="{00000000-0005-0000-0000-000008170000}"/>
    <cellStyle name="Обычный 2 2 2 2 3 5 3 2 3" xfId="5892" xr:uid="{00000000-0005-0000-0000-000009170000}"/>
    <cellStyle name="Обычный 2 2 2 2 3 5 3 2 3 2" xfId="5893" xr:uid="{00000000-0005-0000-0000-00000A170000}"/>
    <cellStyle name="Обычный 2 2 2 2 3 5 3 2 4" xfId="5894" xr:uid="{00000000-0005-0000-0000-00000B170000}"/>
    <cellStyle name="Обычный 2 2 2 2 3 5 3 2 4 2" xfId="5895" xr:uid="{00000000-0005-0000-0000-00000C170000}"/>
    <cellStyle name="Обычный 2 2 2 2 3 5 3 2 5" xfId="5896" xr:uid="{00000000-0005-0000-0000-00000D170000}"/>
    <cellStyle name="Обычный 2 2 2 2 3 5 3 2 5 2" xfId="5897" xr:uid="{00000000-0005-0000-0000-00000E170000}"/>
    <cellStyle name="Обычный 2 2 2 2 3 5 3 2 6" xfId="5898" xr:uid="{00000000-0005-0000-0000-00000F170000}"/>
    <cellStyle name="Обычный 2 2 2 2 3 5 3 3" xfId="5899" xr:uid="{00000000-0005-0000-0000-000010170000}"/>
    <cellStyle name="Обычный 2 2 2 2 3 5 3 3 2" xfId="5900" xr:uid="{00000000-0005-0000-0000-000011170000}"/>
    <cellStyle name="Обычный 2 2 2 2 3 5 3 3 2 2" xfId="5901" xr:uid="{00000000-0005-0000-0000-000012170000}"/>
    <cellStyle name="Обычный 2 2 2 2 3 5 3 3 3" xfId="5902" xr:uid="{00000000-0005-0000-0000-000013170000}"/>
    <cellStyle name="Обычный 2 2 2 2 3 5 3 3 3 2" xfId="5903" xr:uid="{00000000-0005-0000-0000-000014170000}"/>
    <cellStyle name="Обычный 2 2 2 2 3 5 3 3 4" xfId="5904" xr:uid="{00000000-0005-0000-0000-000015170000}"/>
    <cellStyle name="Обычный 2 2 2 2 3 5 3 4" xfId="5905" xr:uid="{00000000-0005-0000-0000-000016170000}"/>
    <cellStyle name="Обычный 2 2 2 2 3 5 3 4 2" xfId="5906" xr:uid="{00000000-0005-0000-0000-000017170000}"/>
    <cellStyle name="Обычный 2 2 2 2 3 5 3 4 2 2" xfId="5907" xr:uid="{00000000-0005-0000-0000-000018170000}"/>
    <cellStyle name="Обычный 2 2 2 2 3 5 3 4 3" xfId="5908" xr:uid="{00000000-0005-0000-0000-000019170000}"/>
    <cellStyle name="Обычный 2 2 2 2 3 5 3 4 3 2" xfId="5909" xr:uid="{00000000-0005-0000-0000-00001A170000}"/>
    <cellStyle name="Обычный 2 2 2 2 3 5 3 4 4" xfId="5910" xr:uid="{00000000-0005-0000-0000-00001B170000}"/>
    <cellStyle name="Обычный 2 2 2 2 3 5 3 5" xfId="5911" xr:uid="{00000000-0005-0000-0000-00001C170000}"/>
    <cellStyle name="Обычный 2 2 2 2 3 5 3 5 2" xfId="5912" xr:uid="{00000000-0005-0000-0000-00001D170000}"/>
    <cellStyle name="Обычный 2 2 2 2 3 5 3 6" xfId="5913" xr:uid="{00000000-0005-0000-0000-00001E170000}"/>
    <cellStyle name="Обычный 2 2 2 2 3 5 3 6 2" xfId="5914" xr:uid="{00000000-0005-0000-0000-00001F170000}"/>
    <cellStyle name="Обычный 2 2 2 2 3 5 3 7" xfId="5915" xr:uid="{00000000-0005-0000-0000-000020170000}"/>
    <cellStyle name="Обычный 2 2 2 2 3 5 3 7 2" xfId="5916" xr:uid="{00000000-0005-0000-0000-000021170000}"/>
    <cellStyle name="Обычный 2 2 2 2 3 5 3 8" xfId="5917" xr:uid="{00000000-0005-0000-0000-000022170000}"/>
    <cellStyle name="Обычный 2 2 2 2 3 5 4" xfId="5918" xr:uid="{00000000-0005-0000-0000-000023170000}"/>
    <cellStyle name="Обычный 2 2 2 2 3 5 4 2" xfId="5919" xr:uid="{00000000-0005-0000-0000-000024170000}"/>
    <cellStyle name="Обычный 2 2 2 2 3 5 4 2 2" xfId="5920" xr:uid="{00000000-0005-0000-0000-000025170000}"/>
    <cellStyle name="Обычный 2 2 2 2 3 5 4 2 2 2" xfId="5921" xr:uid="{00000000-0005-0000-0000-000026170000}"/>
    <cellStyle name="Обычный 2 2 2 2 3 5 4 2 3" xfId="5922" xr:uid="{00000000-0005-0000-0000-000027170000}"/>
    <cellStyle name="Обычный 2 2 2 2 3 5 4 2 3 2" xfId="5923" xr:uid="{00000000-0005-0000-0000-000028170000}"/>
    <cellStyle name="Обычный 2 2 2 2 3 5 4 2 4" xfId="5924" xr:uid="{00000000-0005-0000-0000-000029170000}"/>
    <cellStyle name="Обычный 2 2 2 2 3 5 4 3" xfId="5925" xr:uid="{00000000-0005-0000-0000-00002A170000}"/>
    <cellStyle name="Обычный 2 2 2 2 3 5 4 3 2" xfId="5926" xr:uid="{00000000-0005-0000-0000-00002B170000}"/>
    <cellStyle name="Обычный 2 2 2 2 3 5 4 3 2 2" xfId="5927" xr:uid="{00000000-0005-0000-0000-00002C170000}"/>
    <cellStyle name="Обычный 2 2 2 2 3 5 4 3 3" xfId="5928" xr:uid="{00000000-0005-0000-0000-00002D170000}"/>
    <cellStyle name="Обычный 2 2 2 2 3 5 4 3 3 2" xfId="5929" xr:uid="{00000000-0005-0000-0000-00002E170000}"/>
    <cellStyle name="Обычный 2 2 2 2 3 5 4 3 4" xfId="5930" xr:uid="{00000000-0005-0000-0000-00002F170000}"/>
    <cellStyle name="Обычный 2 2 2 2 3 5 4 4" xfId="5931" xr:uid="{00000000-0005-0000-0000-000030170000}"/>
    <cellStyle name="Обычный 2 2 2 2 3 5 4 4 2" xfId="5932" xr:uid="{00000000-0005-0000-0000-000031170000}"/>
    <cellStyle name="Обычный 2 2 2 2 3 5 4 5" xfId="5933" xr:uid="{00000000-0005-0000-0000-000032170000}"/>
    <cellStyle name="Обычный 2 2 2 2 3 5 4 5 2" xfId="5934" xr:uid="{00000000-0005-0000-0000-000033170000}"/>
    <cellStyle name="Обычный 2 2 2 2 3 5 4 6" xfId="5935" xr:uid="{00000000-0005-0000-0000-000034170000}"/>
    <cellStyle name="Обычный 2 2 2 2 3 5 4 6 2" xfId="5936" xr:uid="{00000000-0005-0000-0000-000035170000}"/>
    <cellStyle name="Обычный 2 2 2 2 3 5 4 7" xfId="5937" xr:uid="{00000000-0005-0000-0000-000036170000}"/>
    <cellStyle name="Обычный 2 2 2 2 3 5 5" xfId="5938" xr:uid="{00000000-0005-0000-0000-000037170000}"/>
    <cellStyle name="Обычный 2 2 2 2 3 5 5 2" xfId="5939" xr:uid="{00000000-0005-0000-0000-000038170000}"/>
    <cellStyle name="Обычный 2 2 2 2 3 5 5 2 2" xfId="5940" xr:uid="{00000000-0005-0000-0000-000039170000}"/>
    <cellStyle name="Обычный 2 2 2 2 3 5 5 3" xfId="5941" xr:uid="{00000000-0005-0000-0000-00003A170000}"/>
    <cellStyle name="Обычный 2 2 2 2 3 5 5 3 2" xfId="5942" xr:uid="{00000000-0005-0000-0000-00003B170000}"/>
    <cellStyle name="Обычный 2 2 2 2 3 5 5 4" xfId="5943" xr:uid="{00000000-0005-0000-0000-00003C170000}"/>
    <cellStyle name="Обычный 2 2 2 2 3 5 6" xfId="5944" xr:uid="{00000000-0005-0000-0000-00003D170000}"/>
    <cellStyle name="Обычный 2 2 2 2 3 5 6 2" xfId="5945" xr:uid="{00000000-0005-0000-0000-00003E170000}"/>
    <cellStyle name="Обычный 2 2 2 2 3 5 6 2 2" xfId="5946" xr:uid="{00000000-0005-0000-0000-00003F170000}"/>
    <cellStyle name="Обычный 2 2 2 2 3 5 6 3" xfId="5947" xr:uid="{00000000-0005-0000-0000-000040170000}"/>
    <cellStyle name="Обычный 2 2 2 2 3 5 6 3 2" xfId="5948" xr:uid="{00000000-0005-0000-0000-000041170000}"/>
    <cellStyle name="Обычный 2 2 2 2 3 5 6 4" xfId="5949" xr:uid="{00000000-0005-0000-0000-000042170000}"/>
    <cellStyle name="Обычный 2 2 2 2 3 5 7" xfId="5950" xr:uid="{00000000-0005-0000-0000-000043170000}"/>
    <cellStyle name="Обычный 2 2 2 2 3 5 7 2" xfId="5951" xr:uid="{00000000-0005-0000-0000-000044170000}"/>
    <cellStyle name="Обычный 2 2 2 2 3 5 8" xfId="5952" xr:uid="{00000000-0005-0000-0000-000045170000}"/>
    <cellStyle name="Обычный 2 2 2 2 3 5 8 2" xfId="5953" xr:uid="{00000000-0005-0000-0000-000046170000}"/>
    <cellStyle name="Обычный 2 2 2 2 3 5 9" xfId="5954" xr:uid="{00000000-0005-0000-0000-000047170000}"/>
    <cellStyle name="Обычный 2 2 2 2 3 5 9 2" xfId="5955" xr:uid="{00000000-0005-0000-0000-000048170000}"/>
    <cellStyle name="Обычный 2 2 2 2 3 6" xfId="5956" xr:uid="{00000000-0005-0000-0000-000049170000}"/>
    <cellStyle name="Обычный 2 2 2 2 3 6 2" xfId="5957" xr:uid="{00000000-0005-0000-0000-00004A170000}"/>
    <cellStyle name="Обычный 2 2 2 2 3 6 2 2" xfId="5958" xr:uid="{00000000-0005-0000-0000-00004B170000}"/>
    <cellStyle name="Обычный 2 2 2 2 3 6 2 2 2" xfId="5959" xr:uid="{00000000-0005-0000-0000-00004C170000}"/>
    <cellStyle name="Обычный 2 2 2 2 3 6 2 2 2 2" xfId="5960" xr:uid="{00000000-0005-0000-0000-00004D170000}"/>
    <cellStyle name="Обычный 2 2 2 2 3 6 2 2 3" xfId="5961" xr:uid="{00000000-0005-0000-0000-00004E170000}"/>
    <cellStyle name="Обычный 2 2 2 2 3 6 2 2 3 2" xfId="5962" xr:uid="{00000000-0005-0000-0000-00004F170000}"/>
    <cellStyle name="Обычный 2 2 2 2 3 6 2 2 4" xfId="5963" xr:uid="{00000000-0005-0000-0000-000050170000}"/>
    <cellStyle name="Обычный 2 2 2 2 3 6 2 3" xfId="5964" xr:uid="{00000000-0005-0000-0000-000051170000}"/>
    <cellStyle name="Обычный 2 2 2 2 3 6 2 3 2" xfId="5965" xr:uid="{00000000-0005-0000-0000-000052170000}"/>
    <cellStyle name="Обычный 2 2 2 2 3 6 2 4" xfId="5966" xr:uid="{00000000-0005-0000-0000-000053170000}"/>
    <cellStyle name="Обычный 2 2 2 2 3 6 2 4 2" xfId="5967" xr:uid="{00000000-0005-0000-0000-000054170000}"/>
    <cellStyle name="Обычный 2 2 2 2 3 6 2 5" xfId="5968" xr:uid="{00000000-0005-0000-0000-000055170000}"/>
    <cellStyle name="Обычный 2 2 2 2 3 6 2 5 2" xfId="5969" xr:uid="{00000000-0005-0000-0000-000056170000}"/>
    <cellStyle name="Обычный 2 2 2 2 3 6 2 6" xfId="5970" xr:uid="{00000000-0005-0000-0000-000057170000}"/>
    <cellStyle name="Обычный 2 2 2 2 3 6 3" xfId="5971" xr:uid="{00000000-0005-0000-0000-000058170000}"/>
    <cellStyle name="Обычный 2 2 2 2 3 6 3 2" xfId="5972" xr:uid="{00000000-0005-0000-0000-000059170000}"/>
    <cellStyle name="Обычный 2 2 2 2 3 6 3 2 2" xfId="5973" xr:uid="{00000000-0005-0000-0000-00005A170000}"/>
    <cellStyle name="Обычный 2 2 2 2 3 6 3 3" xfId="5974" xr:uid="{00000000-0005-0000-0000-00005B170000}"/>
    <cellStyle name="Обычный 2 2 2 2 3 6 3 3 2" xfId="5975" xr:uid="{00000000-0005-0000-0000-00005C170000}"/>
    <cellStyle name="Обычный 2 2 2 2 3 6 3 4" xfId="5976" xr:uid="{00000000-0005-0000-0000-00005D170000}"/>
    <cellStyle name="Обычный 2 2 2 2 3 6 4" xfId="5977" xr:uid="{00000000-0005-0000-0000-00005E170000}"/>
    <cellStyle name="Обычный 2 2 2 2 3 6 4 2" xfId="5978" xr:uid="{00000000-0005-0000-0000-00005F170000}"/>
    <cellStyle name="Обычный 2 2 2 2 3 6 4 2 2" xfId="5979" xr:uid="{00000000-0005-0000-0000-000060170000}"/>
    <cellStyle name="Обычный 2 2 2 2 3 6 4 3" xfId="5980" xr:uid="{00000000-0005-0000-0000-000061170000}"/>
    <cellStyle name="Обычный 2 2 2 2 3 6 4 3 2" xfId="5981" xr:uid="{00000000-0005-0000-0000-000062170000}"/>
    <cellStyle name="Обычный 2 2 2 2 3 6 4 4" xfId="5982" xr:uid="{00000000-0005-0000-0000-000063170000}"/>
    <cellStyle name="Обычный 2 2 2 2 3 6 5" xfId="5983" xr:uid="{00000000-0005-0000-0000-000064170000}"/>
    <cellStyle name="Обычный 2 2 2 2 3 6 5 2" xfId="5984" xr:uid="{00000000-0005-0000-0000-000065170000}"/>
    <cellStyle name="Обычный 2 2 2 2 3 6 6" xfId="5985" xr:uid="{00000000-0005-0000-0000-000066170000}"/>
    <cellStyle name="Обычный 2 2 2 2 3 6 6 2" xfId="5986" xr:uid="{00000000-0005-0000-0000-000067170000}"/>
    <cellStyle name="Обычный 2 2 2 2 3 6 7" xfId="5987" xr:uid="{00000000-0005-0000-0000-000068170000}"/>
    <cellStyle name="Обычный 2 2 2 2 3 6 7 2" xfId="5988" xr:uid="{00000000-0005-0000-0000-000069170000}"/>
    <cellStyle name="Обычный 2 2 2 2 3 6 8" xfId="5989" xr:uid="{00000000-0005-0000-0000-00006A170000}"/>
    <cellStyle name="Обычный 2 2 2 2 3 7" xfId="5990" xr:uid="{00000000-0005-0000-0000-00006B170000}"/>
    <cellStyle name="Обычный 2 2 2 2 3 7 2" xfId="5991" xr:uid="{00000000-0005-0000-0000-00006C170000}"/>
    <cellStyle name="Обычный 2 2 2 2 3 7 2 2" xfId="5992" xr:uid="{00000000-0005-0000-0000-00006D170000}"/>
    <cellStyle name="Обычный 2 2 2 2 3 7 2 2 2" xfId="5993" xr:uid="{00000000-0005-0000-0000-00006E170000}"/>
    <cellStyle name="Обычный 2 2 2 2 3 7 2 2 2 2" xfId="5994" xr:uid="{00000000-0005-0000-0000-00006F170000}"/>
    <cellStyle name="Обычный 2 2 2 2 3 7 2 2 3" xfId="5995" xr:uid="{00000000-0005-0000-0000-000070170000}"/>
    <cellStyle name="Обычный 2 2 2 2 3 7 2 2 3 2" xfId="5996" xr:uid="{00000000-0005-0000-0000-000071170000}"/>
    <cellStyle name="Обычный 2 2 2 2 3 7 2 2 4" xfId="5997" xr:uid="{00000000-0005-0000-0000-000072170000}"/>
    <cellStyle name="Обычный 2 2 2 2 3 7 2 3" xfId="5998" xr:uid="{00000000-0005-0000-0000-000073170000}"/>
    <cellStyle name="Обычный 2 2 2 2 3 7 2 3 2" xfId="5999" xr:uid="{00000000-0005-0000-0000-000074170000}"/>
    <cellStyle name="Обычный 2 2 2 2 3 7 2 4" xfId="6000" xr:uid="{00000000-0005-0000-0000-000075170000}"/>
    <cellStyle name="Обычный 2 2 2 2 3 7 2 4 2" xfId="6001" xr:uid="{00000000-0005-0000-0000-000076170000}"/>
    <cellStyle name="Обычный 2 2 2 2 3 7 2 5" xfId="6002" xr:uid="{00000000-0005-0000-0000-000077170000}"/>
    <cellStyle name="Обычный 2 2 2 2 3 7 2 5 2" xfId="6003" xr:uid="{00000000-0005-0000-0000-000078170000}"/>
    <cellStyle name="Обычный 2 2 2 2 3 7 2 6" xfId="6004" xr:uid="{00000000-0005-0000-0000-000079170000}"/>
    <cellStyle name="Обычный 2 2 2 2 3 7 3" xfId="6005" xr:uid="{00000000-0005-0000-0000-00007A170000}"/>
    <cellStyle name="Обычный 2 2 2 2 3 7 3 2" xfId="6006" xr:uid="{00000000-0005-0000-0000-00007B170000}"/>
    <cellStyle name="Обычный 2 2 2 2 3 7 3 2 2" xfId="6007" xr:uid="{00000000-0005-0000-0000-00007C170000}"/>
    <cellStyle name="Обычный 2 2 2 2 3 7 3 3" xfId="6008" xr:uid="{00000000-0005-0000-0000-00007D170000}"/>
    <cellStyle name="Обычный 2 2 2 2 3 7 3 3 2" xfId="6009" xr:uid="{00000000-0005-0000-0000-00007E170000}"/>
    <cellStyle name="Обычный 2 2 2 2 3 7 3 4" xfId="6010" xr:uid="{00000000-0005-0000-0000-00007F170000}"/>
    <cellStyle name="Обычный 2 2 2 2 3 7 4" xfId="6011" xr:uid="{00000000-0005-0000-0000-000080170000}"/>
    <cellStyle name="Обычный 2 2 2 2 3 7 4 2" xfId="6012" xr:uid="{00000000-0005-0000-0000-000081170000}"/>
    <cellStyle name="Обычный 2 2 2 2 3 7 4 2 2" xfId="6013" xr:uid="{00000000-0005-0000-0000-000082170000}"/>
    <cellStyle name="Обычный 2 2 2 2 3 7 4 3" xfId="6014" xr:uid="{00000000-0005-0000-0000-000083170000}"/>
    <cellStyle name="Обычный 2 2 2 2 3 7 4 3 2" xfId="6015" xr:uid="{00000000-0005-0000-0000-000084170000}"/>
    <cellStyle name="Обычный 2 2 2 2 3 7 4 4" xfId="6016" xr:uid="{00000000-0005-0000-0000-000085170000}"/>
    <cellStyle name="Обычный 2 2 2 2 3 7 5" xfId="6017" xr:uid="{00000000-0005-0000-0000-000086170000}"/>
    <cellStyle name="Обычный 2 2 2 2 3 7 5 2" xfId="6018" xr:uid="{00000000-0005-0000-0000-000087170000}"/>
    <cellStyle name="Обычный 2 2 2 2 3 7 6" xfId="6019" xr:uid="{00000000-0005-0000-0000-000088170000}"/>
    <cellStyle name="Обычный 2 2 2 2 3 7 6 2" xfId="6020" xr:uid="{00000000-0005-0000-0000-000089170000}"/>
    <cellStyle name="Обычный 2 2 2 2 3 7 7" xfId="6021" xr:uid="{00000000-0005-0000-0000-00008A170000}"/>
    <cellStyle name="Обычный 2 2 2 2 3 7 7 2" xfId="6022" xr:uid="{00000000-0005-0000-0000-00008B170000}"/>
    <cellStyle name="Обычный 2 2 2 2 3 7 8" xfId="6023" xr:uid="{00000000-0005-0000-0000-00008C170000}"/>
    <cellStyle name="Обычный 2 2 2 2 3 8" xfId="6024" xr:uid="{00000000-0005-0000-0000-00008D170000}"/>
    <cellStyle name="Обычный 2 2 2 2 3 8 2" xfId="6025" xr:uid="{00000000-0005-0000-0000-00008E170000}"/>
    <cellStyle name="Обычный 2 2 2 2 3 8 2 2" xfId="6026" xr:uid="{00000000-0005-0000-0000-00008F170000}"/>
    <cellStyle name="Обычный 2 2 2 2 3 8 2 2 2" xfId="6027" xr:uid="{00000000-0005-0000-0000-000090170000}"/>
    <cellStyle name="Обычный 2 2 2 2 3 8 2 3" xfId="6028" xr:uid="{00000000-0005-0000-0000-000091170000}"/>
    <cellStyle name="Обычный 2 2 2 2 3 8 2 3 2" xfId="6029" xr:uid="{00000000-0005-0000-0000-000092170000}"/>
    <cellStyle name="Обычный 2 2 2 2 3 8 2 4" xfId="6030" xr:uid="{00000000-0005-0000-0000-000093170000}"/>
    <cellStyle name="Обычный 2 2 2 2 3 8 3" xfId="6031" xr:uid="{00000000-0005-0000-0000-000094170000}"/>
    <cellStyle name="Обычный 2 2 2 2 3 8 3 2" xfId="6032" xr:uid="{00000000-0005-0000-0000-000095170000}"/>
    <cellStyle name="Обычный 2 2 2 2 3 8 3 2 2" xfId="6033" xr:uid="{00000000-0005-0000-0000-000096170000}"/>
    <cellStyle name="Обычный 2 2 2 2 3 8 3 3" xfId="6034" xr:uid="{00000000-0005-0000-0000-000097170000}"/>
    <cellStyle name="Обычный 2 2 2 2 3 8 3 3 2" xfId="6035" xr:uid="{00000000-0005-0000-0000-000098170000}"/>
    <cellStyle name="Обычный 2 2 2 2 3 8 3 4" xfId="6036" xr:uid="{00000000-0005-0000-0000-000099170000}"/>
    <cellStyle name="Обычный 2 2 2 2 3 8 4" xfId="6037" xr:uid="{00000000-0005-0000-0000-00009A170000}"/>
    <cellStyle name="Обычный 2 2 2 2 3 8 4 2" xfId="6038" xr:uid="{00000000-0005-0000-0000-00009B170000}"/>
    <cellStyle name="Обычный 2 2 2 2 3 8 5" xfId="6039" xr:uid="{00000000-0005-0000-0000-00009C170000}"/>
    <cellStyle name="Обычный 2 2 2 2 3 8 5 2" xfId="6040" xr:uid="{00000000-0005-0000-0000-00009D170000}"/>
    <cellStyle name="Обычный 2 2 2 2 3 8 6" xfId="6041" xr:uid="{00000000-0005-0000-0000-00009E170000}"/>
    <cellStyle name="Обычный 2 2 2 2 3 8 6 2" xfId="6042" xr:uid="{00000000-0005-0000-0000-00009F170000}"/>
    <cellStyle name="Обычный 2 2 2 2 3 8 7" xfId="6043" xr:uid="{00000000-0005-0000-0000-0000A0170000}"/>
    <cellStyle name="Обычный 2 2 2 2 3 9" xfId="6044" xr:uid="{00000000-0005-0000-0000-0000A1170000}"/>
    <cellStyle name="Обычный 2 2 2 2 3 9 2" xfId="6045" xr:uid="{00000000-0005-0000-0000-0000A2170000}"/>
    <cellStyle name="Обычный 2 2 2 2 3 9 2 2" xfId="6046" xr:uid="{00000000-0005-0000-0000-0000A3170000}"/>
    <cellStyle name="Обычный 2 2 2 2 3 9 2 2 2" xfId="6047" xr:uid="{00000000-0005-0000-0000-0000A4170000}"/>
    <cellStyle name="Обычный 2 2 2 2 3 9 2 3" xfId="6048" xr:uid="{00000000-0005-0000-0000-0000A5170000}"/>
    <cellStyle name="Обычный 2 2 2 2 3 9 2 3 2" xfId="6049" xr:uid="{00000000-0005-0000-0000-0000A6170000}"/>
    <cellStyle name="Обычный 2 2 2 2 3 9 2 4" xfId="6050" xr:uid="{00000000-0005-0000-0000-0000A7170000}"/>
    <cellStyle name="Обычный 2 2 2 2 3 9 3" xfId="6051" xr:uid="{00000000-0005-0000-0000-0000A8170000}"/>
    <cellStyle name="Обычный 2 2 2 2 3 9 3 2" xfId="6052" xr:uid="{00000000-0005-0000-0000-0000A9170000}"/>
    <cellStyle name="Обычный 2 2 2 2 3 9 3 2 2" xfId="6053" xr:uid="{00000000-0005-0000-0000-0000AA170000}"/>
    <cellStyle name="Обычный 2 2 2 2 3 9 3 3" xfId="6054" xr:uid="{00000000-0005-0000-0000-0000AB170000}"/>
    <cellStyle name="Обычный 2 2 2 2 3 9 3 3 2" xfId="6055" xr:uid="{00000000-0005-0000-0000-0000AC170000}"/>
    <cellStyle name="Обычный 2 2 2 2 3 9 3 4" xfId="6056" xr:uid="{00000000-0005-0000-0000-0000AD170000}"/>
    <cellStyle name="Обычный 2 2 2 2 3 9 4" xfId="6057" xr:uid="{00000000-0005-0000-0000-0000AE170000}"/>
    <cellStyle name="Обычный 2 2 2 2 3 9 4 2" xfId="6058" xr:uid="{00000000-0005-0000-0000-0000AF170000}"/>
    <cellStyle name="Обычный 2 2 2 2 3 9 5" xfId="6059" xr:uid="{00000000-0005-0000-0000-0000B0170000}"/>
    <cellStyle name="Обычный 2 2 2 2 3 9 5 2" xfId="6060" xr:uid="{00000000-0005-0000-0000-0000B1170000}"/>
    <cellStyle name="Обычный 2 2 2 2 3 9 6" xfId="6061" xr:uid="{00000000-0005-0000-0000-0000B2170000}"/>
    <cellStyle name="Обычный 2 2 2 2 3 9 6 2" xfId="6062" xr:uid="{00000000-0005-0000-0000-0000B3170000}"/>
    <cellStyle name="Обычный 2 2 2 2 3 9 7" xfId="6063" xr:uid="{00000000-0005-0000-0000-0000B4170000}"/>
    <cellStyle name="Обычный 2 2 2 2 4" xfId="6064" xr:uid="{00000000-0005-0000-0000-0000B5170000}"/>
    <cellStyle name="Обычный 2 2 2 2 4 10" xfId="6065" xr:uid="{00000000-0005-0000-0000-0000B6170000}"/>
    <cellStyle name="Обычный 2 2 2 2 4 10 2" xfId="6066" xr:uid="{00000000-0005-0000-0000-0000B7170000}"/>
    <cellStyle name="Обычный 2 2 2 2 4 10 2 2" xfId="6067" xr:uid="{00000000-0005-0000-0000-0000B8170000}"/>
    <cellStyle name="Обычный 2 2 2 2 4 10 3" xfId="6068" xr:uid="{00000000-0005-0000-0000-0000B9170000}"/>
    <cellStyle name="Обычный 2 2 2 2 4 10 3 2" xfId="6069" xr:uid="{00000000-0005-0000-0000-0000BA170000}"/>
    <cellStyle name="Обычный 2 2 2 2 4 10 4" xfId="6070" xr:uid="{00000000-0005-0000-0000-0000BB170000}"/>
    <cellStyle name="Обычный 2 2 2 2 4 11" xfId="6071" xr:uid="{00000000-0005-0000-0000-0000BC170000}"/>
    <cellStyle name="Обычный 2 2 2 2 4 11 2" xfId="6072" xr:uid="{00000000-0005-0000-0000-0000BD170000}"/>
    <cellStyle name="Обычный 2 2 2 2 4 11 2 2" xfId="6073" xr:uid="{00000000-0005-0000-0000-0000BE170000}"/>
    <cellStyle name="Обычный 2 2 2 2 4 11 3" xfId="6074" xr:uid="{00000000-0005-0000-0000-0000BF170000}"/>
    <cellStyle name="Обычный 2 2 2 2 4 11 3 2" xfId="6075" xr:uid="{00000000-0005-0000-0000-0000C0170000}"/>
    <cellStyle name="Обычный 2 2 2 2 4 11 4" xfId="6076" xr:uid="{00000000-0005-0000-0000-0000C1170000}"/>
    <cellStyle name="Обычный 2 2 2 2 4 12" xfId="6077" xr:uid="{00000000-0005-0000-0000-0000C2170000}"/>
    <cellStyle name="Обычный 2 2 2 2 4 12 2" xfId="6078" xr:uid="{00000000-0005-0000-0000-0000C3170000}"/>
    <cellStyle name="Обычный 2 2 2 2 4 13" xfId="6079" xr:uid="{00000000-0005-0000-0000-0000C4170000}"/>
    <cellStyle name="Обычный 2 2 2 2 4 13 2" xfId="6080" xr:uid="{00000000-0005-0000-0000-0000C5170000}"/>
    <cellStyle name="Обычный 2 2 2 2 4 14" xfId="6081" xr:uid="{00000000-0005-0000-0000-0000C6170000}"/>
    <cellStyle name="Обычный 2 2 2 2 4 14 2" xfId="6082" xr:uid="{00000000-0005-0000-0000-0000C7170000}"/>
    <cellStyle name="Обычный 2 2 2 2 4 15" xfId="6083" xr:uid="{00000000-0005-0000-0000-0000C8170000}"/>
    <cellStyle name="Обычный 2 2 2 2 4 2" xfId="6084" xr:uid="{00000000-0005-0000-0000-0000C9170000}"/>
    <cellStyle name="Обычный 2 2 2 2 4 2 10" xfId="6085" xr:uid="{00000000-0005-0000-0000-0000CA170000}"/>
    <cellStyle name="Обычный 2 2 2 2 4 2 10 2" xfId="6086" xr:uid="{00000000-0005-0000-0000-0000CB170000}"/>
    <cellStyle name="Обычный 2 2 2 2 4 2 11" xfId="6087" xr:uid="{00000000-0005-0000-0000-0000CC170000}"/>
    <cellStyle name="Обычный 2 2 2 2 4 2 11 2" xfId="6088" xr:uid="{00000000-0005-0000-0000-0000CD170000}"/>
    <cellStyle name="Обычный 2 2 2 2 4 2 12" xfId="6089" xr:uid="{00000000-0005-0000-0000-0000CE170000}"/>
    <cellStyle name="Обычный 2 2 2 2 4 2 12 2" xfId="6090" xr:uid="{00000000-0005-0000-0000-0000CF170000}"/>
    <cellStyle name="Обычный 2 2 2 2 4 2 13" xfId="6091" xr:uid="{00000000-0005-0000-0000-0000D0170000}"/>
    <cellStyle name="Обычный 2 2 2 2 4 2 2" xfId="6092" xr:uid="{00000000-0005-0000-0000-0000D1170000}"/>
    <cellStyle name="Обычный 2 2 2 2 4 2 2 10" xfId="6093" xr:uid="{00000000-0005-0000-0000-0000D2170000}"/>
    <cellStyle name="Обычный 2 2 2 2 4 2 2 10 2" xfId="6094" xr:uid="{00000000-0005-0000-0000-0000D3170000}"/>
    <cellStyle name="Обычный 2 2 2 2 4 2 2 11" xfId="6095" xr:uid="{00000000-0005-0000-0000-0000D4170000}"/>
    <cellStyle name="Обычный 2 2 2 2 4 2 2 11 2" xfId="6096" xr:uid="{00000000-0005-0000-0000-0000D5170000}"/>
    <cellStyle name="Обычный 2 2 2 2 4 2 2 12" xfId="6097" xr:uid="{00000000-0005-0000-0000-0000D6170000}"/>
    <cellStyle name="Обычный 2 2 2 2 4 2 2 2" xfId="6098" xr:uid="{00000000-0005-0000-0000-0000D7170000}"/>
    <cellStyle name="Обычный 2 2 2 2 4 2 2 2 10" xfId="6099" xr:uid="{00000000-0005-0000-0000-0000D8170000}"/>
    <cellStyle name="Обычный 2 2 2 2 4 2 2 2 2" xfId="6100" xr:uid="{00000000-0005-0000-0000-0000D9170000}"/>
    <cellStyle name="Обычный 2 2 2 2 4 2 2 2 2 2" xfId="6101" xr:uid="{00000000-0005-0000-0000-0000DA170000}"/>
    <cellStyle name="Обычный 2 2 2 2 4 2 2 2 2 2 2" xfId="6102" xr:uid="{00000000-0005-0000-0000-0000DB170000}"/>
    <cellStyle name="Обычный 2 2 2 2 4 2 2 2 2 2 2 2" xfId="6103" xr:uid="{00000000-0005-0000-0000-0000DC170000}"/>
    <cellStyle name="Обычный 2 2 2 2 4 2 2 2 2 2 2 2 2" xfId="6104" xr:uid="{00000000-0005-0000-0000-0000DD170000}"/>
    <cellStyle name="Обычный 2 2 2 2 4 2 2 2 2 2 2 3" xfId="6105" xr:uid="{00000000-0005-0000-0000-0000DE170000}"/>
    <cellStyle name="Обычный 2 2 2 2 4 2 2 2 2 2 2 3 2" xfId="6106" xr:uid="{00000000-0005-0000-0000-0000DF170000}"/>
    <cellStyle name="Обычный 2 2 2 2 4 2 2 2 2 2 2 4" xfId="6107" xr:uid="{00000000-0005-0000-0000-0000E0170000}"/>
    <cellStyle name="Обычный 2 2 2 2 4 2 2 2 2 2 3" xfId="6108" xr:uid="{00000000-0005-0000-0000-0000E1170000}"/>
    <cellStyle name="Обычный 2 2 2 2 4 2 2 2 2 2 3 2" xfId="6109" xr:uid="{00000000-0005-0000-0000-0000E2170000}"/>
    <cellStyle name="Обычный 2 2 2 2 4 2 2 2 2 2 4" xfId="6110" xr:uid="{00000000-0005-0000-0000-0000E3170000}"/>
    <cellStyle name="Обычный 2 2 2 2 4 2 2 2 2 2 4 2" xfId="6111" xr:uid="{00000000-0005-0000-0000-0000E4170000}"/>
    <cellStyle name="Обычный 2 2 2 2 4 2 2 2 2 2 5" xfId="6112" xr:uid="{00000000-0005-0000-0000-0000E5170000}"/>
    <cellStyle name="Обычный 2 2 2 2 4 2 2 2 2 2 5 2" xfId="6113" xr:uid="{00000000-0005-0000-0000-0000E6170000}"/>
    <cellStyle name="Обычный 2 2 2 2 4 2 2 2 2 2 6" xfId="6114" xr:uid="{00000000-0005-0000-0000-0000E7170000}"/>
    <cellStyle name="Обычный 2 2 2 2 4 2 2 2 2 3" xfId="6115" xr:uid="{00000000-0005-0000-0000-0000E8170000}"/>
    <cellStyle name="Обычный 2 2 2 2 4 2 2 2 2 3 2" xfId="6116" xr:uid="{00000000-0005-0000-0000-0000E9170000}"/>
    <cellStyle name="Обычный 2 2 2 2 4 2 2 2 2 3 2 2" xfId="6117" xr:uid="{00000000-0005-0000-0000-0000EA170000}"/>
    <cellStyle name="Обычный 2 2 2 2 4 2 2 2 2 3 3" xfId="6118" xr:uid="{00000000-0005-0000-0000-0000EB170000}"/>
    <cellStyle name="Обычный 2 2 2 2 4 2 2 2 2 3 3 2" xfId="6119" xr:uid="{00000000-0005-0000-0000-0000EC170000}"/>
    <cellStyle name="Обычный 2 2 2 2 4 2 2 2 2 3 4" xfId="6120" xr:uid="{00000000-0005-0000-0000-0000ED170000}"/>
    <cellStyle name="Обычный 2 2 2 2 4 2 2 2 2 4" xfId="6121" xr:uid="{00000000-0005-0000-0000-0000EE170000}"/>
    <cellStyle name="Обычный 2 2 2 2 4 2 2 2 2 4 2" xfId="6122" xr:uid="{00000000-0005-0000-0000-0000EF170000}"/>
    <cellStyle name="Обычный 2 2 2 2 4 2 2 2 2 4 2 2" xfId="6123" xr:uid="{00000000-0005-0000-0000-0000F0170000}"/>
    <cellStyle name="Обычный 2 2 2 2 4 2 2 2 2 4 3" xfId="6124" xr:uid="{00000000-0005-0000-0000-0000F1170000}"/>
    <cellStyle name="Обычный 2 2 2 2 4 2 2 2 2 4 3 2" xfId="6125" xr:uid="{00000000-0005-0000-0000-0000F2170000}"/>
    <cellStyle name="Обычный 2 2 2 2 4 2 2 2 2 4 4" xfId="6126" xr:uid="{00000000-0005-0000-0000-0000F3170000}"/>
    <cellStyle name="Обычный 2 2 2 2 4 2 2 2 2 5" xfId="6127" xr:uid="{00000000-0005-0000-0000-0000F4170000}"/>
    <cellStyle name="Обычный 2 2 2 2 4 2 2 2 2 5 2" xfId="6128" xr:uid="{00000000-0005-0000-0000-0000F5170000}"/>
    <cellStyle name="Обычный 2 2 2 2 4 2 2 2 2 6" xfId="6129" xr:uid="{00000000-0005-0000-0000-0000F6170000}"/>
    <cellStyle name="Обычный 2 2 2 2 4 2 2 2 2 6 2" xfId="6130" xr:uid="{00000000-0005-0000-0000-0000F7170000}"/>
    <cellStyle name="Обычный 2 2 2 2 4 2 2 2 2 7" xfId="6131" xr:uid="{00000000-0005-0000-0000-0000F8170000}"/>
    <cellStyle name="Обычный 2 2 2 2 4 2 2 2 2 7 2" xfId="6132" xr:uid="{00000000-0005-0000-0000-0000F9170000}"/>
    <cellStyle name="Обычный 2 2 2 2 4 2 2 2 2 8" xfId="6133" xr:uid="{00000000-0005-0000-0000-0000FA170000}"/>
    <cellStyle name="Обычный 2 2 2 2 4 2 2 2 3" xfId="6134" xr:uid="{00000000-0005-0000-0000-0000FB170000}"/>
    <cellStyle name="Обычный 2 2 2 2 4 2 2 2 3 2" xfId="6135" xr:uid="{00000000-0005-0000-0000-0000FC170000}"/>
    <cellStyle name="Обычный 2 2 2 2 4 2 2 2 3 2 2" xfId="6136" xr:uid="{00000000-0005-0000-0000-0000FD170000}"/>
    <cellStyle name="Обычный 2 2 2 2 4 2 2 2 3 2 2 2" xfId="6137" xr:uid="{00000000-0005-0000-0000-0000FE170000}"/>
    <cellStyle name="Обычный 2 2 2 2 4 2 2 2 3 2 2 2 2" xfId="6138" xr:uid="{00000000-0005-0000-0000-0000FF170000}"/>
    <cellStyle name="Обычный 2 2 2 2 4 2 2 2 3 2 2 3" xfId="6139" xr:uid="{00000000-0005-0000-0000-000000180000}"/>
    <cellStyle name="Обычный 2 2 2 2 4 2 2 2 3 2 2 3 2" xfId="6140" xr:uid="{00000000-0005-0000-0000-000001180000}"/>
    <cellStyle name="Обычный 2 2 2 2 4 2 2 2 3 2 2 4" xfId="6141" xr:uid="{00000000-0005-0000-0000-000002180000}"/>
    <cellStyle name="Обычный 2 2 2 2 4 2 2 2 3 2 3" xfId="6142" xr:uid="{00000000-0005-0000-0000-000003180000}"/>
    <cellStyle name="Обычный 2 2 2 2 4 2 2 2 3 2 3 2" xfId="6143" xr:uid="{00000000-0005-0000-0000-000004180000}"/>
    <cellStyle name="Обычный 2 2 2 2 4 2 2 2 3 2 4" xfId="6144" xr:uid="{00000000-0005-0000-0000-000005180000}"/>
    <cellStyle name="Обычный 2 2 2 2 4 2 2 2 3 2 4 2" xfId="6145" xr:uid="{00000000-0005-0000-0000-000006180000}"/>
    <cellStyle name="Обычный 2 2 2 2 4 2 2 2 3 2 5" xfId="6146" xr:uid="{00000000-0005-0000-0000-000007180000}"/>
    <cellStyle name="Обычный 2 2 2 2 4 2 2 2 3 2 5 2" xfId="6147" xr:uid="{00000000-0005-0000-0000-000008180000}"/>
    <cellStyle name="Обычный 2 2 2 2 4 2 2 2 3 2 6" xfId="6148" xr:uid="{00000000-0005-0000-0000-000009180000}"/>
    <cellStyle name="Обычный 2 2 2 2 4 2 2 2 3 3" xfId="6149" xr:uid="{00000000-0005-0000-0000-00000A180000}"/>
    <cellStyle name="Обычный 2 2 2 2 4 2 2 2 3 3 2" xfId="6150" xr:uid="{00000000-0005-0000-0000-00000B180000}"/>
    <cellStyle name="Обычный 2 2 2 2 4 2 2 2 3 3 2 2" xfId="6151" xr:uid="{00000000-0005-0000-0000-00000C180000}"/>
    <cellStyle name="Обычный 2 2 2 2 4 2 2 2 3 3 3" xfId="6152" xr:uid="{00000000-0005-0000-0000-00000D180000}"/>
    <cellStyle name="Обычный 2 2 2 2 4 2 2 2 3 3 3 2" xfId="6153" xr:uid="{00000000-0005-0000-0000-00000E180000}"/>
    <cellStyle name="Обычный 2 2 2 2 4 2 2 2 3 3 4" xfId="6154" xr:uid="{00000000-0005-0000-0000-00000F180000}"/>
    <cellStyle name="Обычный 2 2 2 2 4 2 2 2 3 4" xfId="6155" xr:uid="{00000000-0005-0000-0000-000010180000}"/>
    <cellStyle name="Обычный 2 2 2 2 4 2 2 2 3 4 2" xfId="6156" xr:uid="{00000000-0005-0000-0000-000011180000}"/>
    <cellStyle name="Обычный 2 2 2 2 4 2 2 2 3 4 2 2" xfId="6157" xr:uid="{00000000-0005-0000-0000-000012180000}"/>
    <cellStyle name="Обычный 2 2 2 2 4 2 2 2 3 4 3" xfId="6158" xr:uid="{00000000-0005-0000-0000-000013180000}"/>
    <cellStyle name="Обычный 2 2 2 2 4 2 2 2 3 4 3 2" xfId="6159" xr:uid="{00000000-0005-0000-0000-000014180000}"/>
    <cellStyle name="Обычный 2 2 2 2 4 2 2 2 3 4 4" xfId="6160" xr:uid="{00000000-0005-0000-0000-000015180000}"/>
    <cellStyle name="Обычный 2 2 2 2 4 2 2 2 3 5" xfId="6161" xr:uid="{00000000-0005-0000-0000-000016180000}"/>
    <cellStyle name="Обычный 2 2 2 2 4 2 2 2 3 5 2" xfId="6162" xr:uid="{00000000-0005-0000-0000-000017180000}"/>
    <cellStyle name="Обычный 2 2 2 2 4 2 2 2 3 6" xfId="6163" xr:uid="{00000000-0005-0000-0000-000018180000}"/>
    <cellStyle name="Обычный 2 2 2 2 4 2 2 2 3 6 2" xfId="6164" xr:uid="{00000000-0005-0000-0000-000019180000}"/>
    <cellStyle name="Обычный 2 2 2 2 4 2 2 2 3 7" xfId="6165" xr:uid="{00000000-0005-0000-0000-00001A180000}"/>
    <cellStyle name="Обычный 2 2 2 2 4 2 2 2 3 7 2" xfId="6166" xr:uid="{00000000-0005-0000-0000-00001B180000}"/>
    <cellStyle name="Обычный 2 2 2 2 4 2 2 2 3 8" xfId="6167" xr:uid="{00000000-0005-0000-0000-00001C180000}"/>
    <cellStyle name="Обычный 2 2 2 2 4 2 2 2 4" xfId="6168" xr:uid="{00000000-0005-0000-0000-00001D180000}"/>
    <cellStyle name="Обычный 2 2 2 2 4 2 2 2 4 2" xfId="6169" xr:uid="{00000000-0005-0000-0000-00001E180000}"/>
    <cellStyle name="Обычный 2 2 2 2 4 2 2 2 4 2 2" xfId="6170" xr:uid="{00000000-0005-0000-0000-00001F180000}"/>
    <cellStyle name="Обычный 2 2 2 2 4 2 2 2 4 2 2 2" xfId="6171" xr:uid="{00000000-0005-0000-0000-000020180000}"/>
    <cellStyle name="Обычный 2 2 2 2 4 2 2 2 4 2 3" xfId="6172" xr:uid="{00000000-0005-0000-0000-000021180000}"/>
    <cellStyle name="Обычный 2 2 2 2 4 2 2 2 4 2 3 2" xfId="6173" xr:uid="{00000000-0005-0000-0000-000022180000}"/>
    <cellStyle name="Обычный 2 2 2 2 4 2 2 2 4 2 4" xfId="6174" xr:uid="{00000000-0005-0000-0000-000023180000}"/>
    <cellStyle name="Обычный 2 2 2 2 4 2 2 2 4 3" xfId="6175" xr:uid="{00000000-0005-0000-0000-000024180000}"/>
    <cellStyle name="Обычный 2 2 2 2 4 2 2 2 4 3 2" xfId="6176" xr:uid="{00000000-0005-0000-0000-000025180000}"/>
    <cellStyle name="Обычный 2 2 2 2 4 2 2 2 4 3 2 2" xfId="6177" xr:uid="{00000000-0005-0000-0000-000026180000}"/>
    <cellStyle name="Обычный 2 2 2 2 4 2 2 2 4 3 3" xfId="6178" xr:uid="{00000000-0005-0000-0000-000027180000}"/>
    <cellStyle name="Обычный 2 2 2 2 4 2 2 2 4 3 3 2" xfId="6179" xr:uid="{00000000-0005-0000-0000-000028180000}"/>
    <cellStyle name="Обычный 2 2 2 2 4 2 2 2 4 3 4" xfId="6180" xr:uid="{00000000-0005-0000-0000-000029180000}"/>
    <cellStyle name="Обычный 2 2 2 2 4 2 2 2 4 4" xfId="6181" xr:uid="{00000000-0005-0000-0000-00002A180000}"/>
    <cellStyle name="Обычный 2 2 2 2 4 2 2 2 4 4 2" xfId="6182" xr:uid="{00000000-0005-0000-0000-00002B180000}"/>
    <cellStyle name="Обычный 2 2 2 2 4 2 2 2 4 5" xfId="6183" xr:uid="{00000000-0005-0000-0000-00002C180000}"/>
    <cellStyle name="Обычный 2 2 2 2 4 2 2 2 4 5 2" xfId="6184" xr:uid="{00000000-0005-0000-0000-00002D180000}"/>
    <cellStyle name="Обычный 2 2 2 2 4 2 2 2 4 6" xfId="6185" xr:uid="{00000000-0005-0000-0000-00002E180000}"/>
    <cellStyle name="Обычный 2 2 2 2 4 2 2 2 4 6 2" xfId="6186" xr:uid="{00000000-0005-0000-0000-00002F180000}"/>
    <cellStyle name="Обычный 2 2 2 2 4 2 2 2 4 7" xfId="6187" xr:uid="{00000000-0005-0000-0000-000030180000}"/>
    <cellStyle name="Обычный 2 2 2 2 4 2 2 2 5" xfId="6188" xr:uid="{00000000-0005-0000-0000-000031180000}"/>
    <cellStyle name="Обычный 2 2 2 2 4 2 2 2 5 2" xfId="6189" xr:uid="{00000000-0005-0000-0000-000032180000}"/>
    <cellStyle name="Обычный 2 2 2 2 4 2 2 2 5 2 2" xfId="6190" xr:uid="{00000000-0005-0000-0000-000033180000}"/>
    <cellStyle name="Обычный 2 2 2 2 4 2 2 2 5 3" xfId="6191" xr:uid="{00000000-0005-0000-0000-000034180000}"/>
    <cellStyle name="Обычный 2 2 2 2 4 2 2 2 5 3 2" xfId="6192" xr:uid="{00000000-0005-0000-0000-000035180000}"/>
    <cellStyle name="Обычный 2 2 2 2 4 2 2 2 5 4" xfId="6193" xr:uid="{00000000-0005-0000-0000-000036180000}"/>
    <cellStyle name="Обычный 2 2 2 2 4 2 2 2 6" xfId="6194" xr:uid="{00000000-0005-0000-0000-000037180000}"/>
    <cellStyle name="Обычный 2 2 2 2 4 2 2 2 6 2" xfId="6195" xr:uid="{00000000-0005-0000-0000-000038180000}"/>
    <cellStyle name="Обычный 2 2 2 2 4 2 2 2 6 2 2" xfId="6196" xr:uid="{00000000-0005-0000-0000-000039180000}"/>
    <cellStyle name="Обычный 2 2 2 2 4 2 2 2 6 3" xfId="6197" xr:uid="{00000000-0005-0000-0000-00003A180000}"/>
    <cellStyle name="Обычный 2 2 2 2 4 2 2 2 6 3 2" xfId="6198" xr:uid="{00000000-0005-0000-0000-00003B180000}"/>
    <cellStyle name="Обычный 2 2 2 2 4 2 2 2 6 4" xfId="6199" xr:uid="{00000000-0005-0000-0000-00003C180000}"/>
    <cellStyle name="Обычный 2 2 2 2 4 2 2 2 7" xfId="6200" xr:uid="{00000000-0005-0000-0000-00003D180000}"/>
    <cellStyle name="Обычный 2 2 2 2 4 2 2 2 7 2" xfId="6201" xr:uid="{00000000-0005-0000-0000-00003E180000}"/>
    <cellStyle name="Обычный 2 2 2 2 4 2 2 2 8" xfId="6202" xr:uid="{00000000-0005-0000-0000-00003F180000}"/>
    <cellStyle name="Обычный 2 2 2 2 4 2 2 2 8 2" xfId="6203" xr:uid="{00000000-0005-0000-0000-000040180000}"/>
    <cellStyle name="Обычный 2 2 2 2 4 2 2 2 9" xfId="6204" xr:uid="{00000000-0005-0000-0000-000041180000}"/>
    <cellStyle name="Обычный 2 2 2 2 4 2 2 2 9 2" xfId="6205" xr:uid="{00000000-0005-0000-0000-000042180000}"/>
    <cellStyle name="Обычный 2 2 2 2 4 2 2 3" xfId="6206" xr:uid="{00000000-0005-0000-0000-000043180000}"/>
    <cellStyle name="Обычный 2 2 2 2 4 2 2 3 2" xfId="6207" xr:uid="{00000000-0005-0000-0000-000044180000}"/>
    <cellStyle name="Обычный 2 2 2 2 4 2 2 3 2 2" xfId="6208" xr:uid="{00000000-0005-0000-0000-000045180000}"/>
    <cellStyle name="Обычный 2 2 2 2 4 2 2 3 2 2 2" xfId="6209" xr:uid="{00000000-0005-0000-0000-000046180000}"/>
    <cellStyle name="Обычный 2 2 2 2 4 2 2 3 2 2 2 2" xfId="6210" xr:uid="{00000000-0005-0000-0000-000047180000}"/>
    <cellStyle name="Обычный 2 2 2 2 4 2 2 3 2 2 3" xfId="6211" xr:uid="{00000000-0005-0000-0000-000048180000}"/>
    <cellStyle name="Обычный 2 2 2 2 4 2 2 3 2 2 3 2" xfId="6212" xr:uid="{00000000-0005-0000-0000-000049180000}"/>
    <cellStyle name="Обычный 2 2 2 2 4 2 2 3 2 2 4" xfId="6213" xr:uid="{00000000-0005-0000-0000-00004A180000}"/>
    <cellStyle name="Обычный 2 2 2 2 4 2 2 3 2 3" xfId="6214" xr:uid="{00000000-0005-0000-0000-00004B180000}"/>
    <cellStyle name="Обычный 2 2 2 2 4 2 2 3 2 3 2" xfId="6215" xr:uid="{00000000-0005-0000-0000-00004C180000}"/>
    <cellStyle name="Обычный 2 2 2 2 4 2 2 3 2 4" xfId="6216" xr:uid="{00000000-0005-0000-0000-00004D180000}"/>
    <cellStyle name="Обычный 2 2 2 2 4 2 2 3 2 4 2" xfId="6217" xr:uid="{00000000-0005-0000-0000-00004E180000}"/>
    <cellStyle name="Обычный 2 2 2 2 4 2 2 3 2 5" xfId="6218" xr:uid="{00000000-0005-0000-0000-00004F180000}"/>
    <cellStyle name="Обычный 2 2 2 2 4 2 2 3 2 5 2" xfId="6219" xr:uid="{00000000-0005-0000-0000-000050180000}"/>
    <cellStyle name="Обычный 2 2 2 2 4 2 2 3 2 6" xfId="6220" xr:uid="{00000000-0005-0000-0000-000051180000}"/>
    <cellStyle name="Обычный 2 2 2 2 4 2 2 3 3" xfId="6221" xr:uid="{00000000-0005-0000-0000-000052180000}"/>
    <cellStyle name="Обычный 2 2 2 2 4 2 2 3 3 2" xfId="6222" xr:uid="{00000000-0005-0000-0000-000053180000}"/>
    <cellStyle name="Обычный 2 2 2 2 4 2 2 3 3 2 2" xfId="6223" xr:uid="{00000000-0005-0000-0000-000054180000}"/>
    <cellStyle name="Обычный 2 2 2 2 4 2 2 3 3 3" xfId="6224" xr:uid="{00000000-0005-0000-0000-000055180000}"/>
    <cellStyle name="Обычный 2 2 2 2 4 2 2 3 3 3 2" xfId="6225" xr:uid="{00000000-0005-0000-0000-000056180000}"/>
    <cellStyle name="Обычный 2 2 2 2 4 2 2 3 3 4" xfId="6226" xr:uid="{00000000-0005-0000-0000-000057180000}"/>
    <cellStyle name="Обычный 2 2 2 2 4 2 2 3 4" xfId="6227" xr:uid="{00000000-0005-0000-0000-000058180000}"/>
    <cellStyle name="Обычный 2 2 2 2 4 2 2 3 4 2" xfId="6228" xr:uid="{00000000-0005-0000-0000-000059180000}"/>
    <cellStyle name="Обычный 2 2 2 2 4 2 2 3 4 2 2" xfId="6229" xr:uid="{00000000-0005-0000-0000-00005A180000}"/>
    <cellStyle name="Обычный 2 2 2 2 4 2 2 3 4 3" xfId="6230" xr:uid="{00000000-0005-0000-0000-00005B180000}"/>
    <cellStyle name="Обычный 2 2 2 2 4 2 2 3 4 3 2" xfId="6231" xr:uid="{00000000-0005-0000-0000-00005C180000}"/>
    <cellStyle name="Обычный 2 2 2 2 4 2 2 3 4 4" xfId="6232" xr:uid="{00000000-0005-0000-0000-00005D180000}"/>
    <cellStyle name="Обычный 2 2 2 2 4 2 2 3 5" xfId="6233" xr:uid="{00000000-0005-0000-0000-00005E180000}"/>
    <cellStyle name="Обычный 2 2 2 2 4 2 2 3 5 2" xfId="6234" xr:uid="{00000000-0005-0000-0000-00005F180000}"/>
    <cellStyle name="Обычный 2 2 2 2 4 2 2 3 6" xfId="6235" xr:uid="{00000000-0005-0000-0000-000060180000}"/>
    <cellStyle name="Обычный 2 2 2 2 4 2 2 3 6 2" xfId="6236" xr:uid="{00000000-0005-0000-0000-000061180000}"/>
    <cellStyle name="Обычный 2 2 2 2 4 2 2 3 7" xfId="6237" xr:uid="{00000000-0005-0000-0000-000062180000}"/>
    <cellStyle name="Обычный 2 2 2 2 4 2 2 3 7 2" xfId="6238" xr:uid="{00000000-0005-0000-0000-000063180000}"/>
    <cellStyle name="Обычный 2 2 2 2 4 2 2 3 8" xfId="6239" xr:uid="{00000000-0005-0000-0000-000064180000}"/>
    <cellStyle name="Обычный 2 2 2 2 4 2 2 4" xfId="6240" xr:uid="{00000000-0005-0000-0000-000065180000}"/>
    <cellStyle name="Обычный 2 2 2 2 4 2 2 4 2" xfId="6241" xr:uid="{00000000-0005-0000-0000-000066180000}"/>
    <cellStyle name="Обычный 2 2 2 2 4 2 2 4 2 2" xfId="6242" xr:uid="{00000000-0005-0000-0000-000067180000}"/>
    <cellStyle name="Обычный 2 2 2 2 4 2 2 4 2 2 2" xfId="6243" xr:uid="{00000000-0005-0000-0000-000068180000}"/>
    <cellStyle name="Обычный 2 2 2 2 4 2 2 4 2 2 2 2" xfId="6244" xr:uid="{00000000-0005-0000-0000-000069180000}"/>
    <cellStyle name="Обычный 2 2 2 2 4 2 2 4 2 2 3" xfId="6245" xr:uid="{00000000-0005-0000-0000-00006A180000}"/>
    <cellStyle name="Обычный 2 2 2 2 4 2 2 4 2 2 3 2" xfId="6246" xr:uid="{00000000-0005-0000-0000-00006B180000}"/>
    <cellStyle name="Обычный 2 2 2 2 4 2 2 4 2 2 4" xfId="6247" xr:uid="{00000000-0005-0000-0000-00006C180000}"/>
    <cellStyle name="Обычный 2 2 2 2 4 2 2 4 2 3" xfId="6248" xr:uid="{00000000-0005-0000-0000-00006D180000}"/>
    <cellStyle name="Обычный 2 2 2 2 4 2 2 4 2 3 2" xfId="6249" xr:uid="{00000000-0005-0000-0000-00006E180000}"/>
    <cellStyle name="Обычный 2 2 2 2 4 2 2 4 2 4" xfId="6250" xr:uid="{00000000-0005-0000-0000-00006F180000}"/>
    <cellStyle name="Обычный 2 2 2 2 4 2 2 4 2 4 2" xfId="6251" xr:uid="{00000000-0005-0000-0000-000070180000}"/>
    <cellStyle name="Обычный 2 2 2 2 4 2 2 4 2 5" xfId="6252" xr:uid="{00000000-0005-0000-0000-000071180000}"/>
    <cellStyle name="Обычный 2 2 2 2 4 2 2 4 2 5 2" xfId="6253" xr:uid="{00000000-0005-0000-0000-000072180000}"/>
    <cellStyle name="Обычный 2 2 2 2 4 2 2 4 2 6" xfId="6254" xr:uid="{00000000-0005-0000-0000-000073180000}"/>
    <cellStyle name="Обычный 2 2 2 2 4 2 2 4 3" xfId="6255" xr:uid="{00000000-0005-0000-0000-000074180000}"/>
    <cellStyle name="Обычный 2 2 2 2 4 2 2 4 3 2" xfId="6256" xr:uid="{00000000-0005-0000-0000-000075180000}"/>
    <cellStyle name="Обычный 2 2 2 2 4 2 2 4 3 2 2" xfId="6257" xr:uid="{00000000-0005-0000-0000-000076180000}"/>
    <cellStyle name="Обычный 2 2 2 2 4 2 2 4 3 3" xfId="6258" xr:uid="{00000000-0005-0000-0000-000077180000}"/>
    <cellStyle name="Обычный 2 2 2 2 4 2 2 4 3 3 2" xfId="6259" xr:uid="{00000000-0005-0000-0000-000078180000}"/>
    <cellStyle name="Обычный 2 2 2 2 4 2 2 4 3 4" xfId="6260" xr:uid="{00000000-0005-0000-0000-000079180000}"/>
    <cellStyle name="Обычный 2 2 2 2 4 2 2 4 4" xfId="6261" xr:uid="{00000000-0005-0000-0000-00007A180000}"/>
    <cellStyle name="Обычный 2 2 2 2 4 2 2 4 4 2" xfId="6262" xr:uid="{00000000-0005-0000-0000-00007B180000}"/>
    <cellStyle name="Обычный 2 2 2 2 4 2 2 4 4 2 2" xfId="6263" xr:uid="{00000000-0005-0000-0000-00007C180000}"/>
    <cellStyle name="Обычный 2 2 2 2 4 2 2 4 4 3" xfId="6264" xr:uid="{00000000-0005-0000-0000-00007D180000}"/>
    <cellStyle name="Обычный 2 2 2 2 4 2 2 4 4 3 2" xfId="6265" xr:uid="{00000000-0005-0000-0000-00007E180000}"/>
    <cellStyle name="Обычный 2 2 2 2 4 2 2 4 4 4" xfId="6266" xr:uid="{00000000-0005-0000-0000-00007F180000}"/>
    <cellStyle name="Обычный 2 2 2 2 4 2 2 4 5" xfId="6267" xr:uid="{00000000-0005-0000-0000-000080180000}"/>
    <cellStyle name="Обычный 2 2 2 2 4 2 2 4 5 2" xfId="6268" xr:uid="{00000000-0005-0000-0000-000081180000}"/>
    <cellStyle name="Обычный 2 2 2 2 4 2 2 4 6" xfId="6269" xr:uid="{00000000-0005-0000-0000-000082180000}"/>
    <cellStyle name="Обычный 2 2 2 2 4 2 2 4 6 2" xfId="6270" xr:uid="{00000000-0005-0000-0000-000083180000}"/>
    <cellStyle name="Обычный 2 2 2 2 4 2 2 4 7" xfId="6271" xr:uid="{00000000-0005-0000-0000-000084180000}"/>
    <cellStyle name="Обычный 2 2 2 2 4 2 2 4 7 2" xfId="6272" xr:uid="{00000000-0005-0000-0000-000085180000}"/>
    <cellStyle name="Обычный 2 2 2 2 4 2 2 4 8" xfId="6273" xr:uid="{00000000-0005-0000-0000-000086180000}"/>
    <cellStyle name="Обычный 2 2 2 2 4 2 2 5" xfId="6274" xr:uid="{00000000-0005-0000-0000-000087180000}"/>
    <cellStyle name="Обычный 2 2 2 2 4 2 2 5 2" xfId="6275" xr:uid="{00000000-0005-0000-0000-000088180000}"/>
    <cellStyle name="Обычный 2 2 2 2 4 2 2 5 2 2" xfId="6276" xr:uid="{00000000-0005-0000-0000-000089180000}"/>
    <cellStyle name="Обычный 2 2 2 2 4 2 2 5 2 2 2" xfId="6277" xr:uid="{00000000-0005-0000-0000-00008A180000}"/>
    <cellStyle name="Обычный 2 2 2 2 4 2 2 5 2 3" xfId="6278" xr:uid="{00000000-0005-0000-0000-00008B180000}"/>
    <cellStyle name="Обычный 2 2 2 2 4 2 2 5 2 3 2" xfId="6279" xr:uid="{00000000-0005-0000-0000-00008C180000}"/>
    <cellStyle name="Обычный 2 2 2 2 4 2 2 5 2 4" xfId="6280" xr:uid="{00000000-0005-0000-0000-00008D180000}"/>
    <cellStyle name="Обычный 2 2 2 2 4 2 2 5 3" xfId="6281" xr:uid="{00000000-0005-0000-0000-00008E180000}"/>
    <cellStyle name="Обычный 2 2 2 2 4 2 2 5 3 2" xfId="6282" xr:uid="{00000000-0005-0000-0000-00008F180000}"/>
    <cellStyle name="Обычный 2 2 2 2 4 2 2 5 3 2 2" xfId="6283" xr:uid="{00000000-0005-0000-0000-000090180000}"/>
    <cellStyle name="Обычный 2 2 2 2 4 2 2 5 3 3" xfId="6284" xr:uid="{00000000-0005-0000-0000-000091180000}"/>
    <cellStyle name="Обычный 2 2 2 2 4 2 2 5 3 3 2" xfId="6285" xr:uid="{00000000-0005-0000-0000-000092180000}"/>
    <cellStyle name="Обычный 2 2 2 2 4 2 2 5 3 4" xfId="6286" xr:uid="{00000000-0005-0000-0000-000093180000}"/>
    <cellStyle name="Обычный 2 2 2 2 4 2 2 5 4" xfId="6287" xr:uid="{00000000-0005-0000-0000-000094180000}"/>
    <cellStyle name="Обычный 2 2 2 2 4 2 2 5 4 2" xfId="6288" xr:uid="{00000000-0005-0000-0000-000095180000}"/>
    <cellStyle name="Обычный 2 2 2 2 4 2 2 5 5" xfId="6289" xr:uid="{00000000-0005-0000-0000-000096180000}"/>
    <cellStyle name="Обычный 2 2 2 2 4 2 2 5 5 2" xfId="6290" xr:uid="{00000000-0005-0000-0000-000097180000}"/>
    <cellStyle name="Обычный 2 2 2 2 4 2 2 5 6" xfId="6291" xr:uid="{00000000-0005-0000-0000-000098180000}"/>
    <cellStyle name="Обычный 2 2 2 2 4 2 2 5 6 2" xfId="6292" xr:uid="{00000000-0005-0000-0000-000099180000}"/>
    <cellStyle name="Обычный 2 2 2 2 4 2 2 5 7" xfId="6293" xr:uid="{00000000-0005-0000-0000-00009A180000}"/>
    <cellStyle name="Обычный 2 2 2 2 4 2 2 6" xfId="6294" xr:uid="{00000000-0005-0000-0000-00009B180000}"/>
    <cellStyle name="Обычный 2 2 2 2 4 2 2 6 2" xfId="6295" xr:uid="{00000000-0005-0000-0000-00009C180000}"/>
    <cellStyle name="Обычный 2 2 2 2 4 2 2 6 2 2" xfId="6296" xr:uid="{00000000-0005-0000-0000-00009D180000}"/>
    <cellStyle name="Обычный 2 2 2 2 4 2 2 6 2 2 2" xfId="6297" xr:uid="{00000000-0005-0000-0000-00009E180000}"/>
    <cellStyle name="Обычный 2 2 2 2 4 2 2 6 2 3" xfId="6298" xr:uid="{00000000-0005-0000-0000-00009F180000}"/>
    <cellStyle name="Обычный 2 2 2 2 4 2 2 6 2 3 2" xfId="6299" xr:uid="{00000000-0005-0000-0000-0000A0180000}"/>
    <cellStyle name="Обычный 2 2 2 2 4 2 2 6 2 4" xfId="6300" xr:uid="{00000000-0005-0000-0000-0000A1180000}"/>
    <cellStyle name="Обычный 2 2 2 2 4 2 2 6 3" xfId="6301" xr:uid="{00000000-0005-0000-0000-0000A2180000}"/>
    <cellStyle name="Обычный 2 2 2 2 4 2 2 6 3 2" xfId="6302" xr:uid="{00000000-0005-0000-0000-0000A3180000}"/>
    <cellStyle name="Обычный 2 2 2 2 4 2 2 6 3 2 2" xfId="6303" xr:uid="{00000000-0005-0000-0000-0000A4180000}"/>
    <cellStyle name="Обычный 2 2 2 2 4 2 2 6 3 3" xfId="6304" xr:uid="{00000000-0005-0000-0000-0000A5180000}"/>
    <cellStyle name="Обычный 2 2 2 2 4 2 2 6 3 3 2" xfId="6305" xr:uid="{00000000-0005-0000-0000-0000A6180000}"/>
    <cellStyle name="Обычный 2 2 2 2 4 2 2 6 3 4" xfId="6306" xr:uid="{00000000-0005-0000-0000-0000A7180000}"/>
    <cellStyle name="Обычный 2 2 2 2 4 2 2 6 4" xfId="6307" xr:uid="{00000000-0005-0000-0000-0000A8180000}"/>
    <cellStyle name="Обычный 2 2 2 2 4 2 2 6 4 2" xfId="6308" xr:uid="{00000000-0005-0000-0000-0000A9180000}"/>
    <cellStyle name="Обычный 2 2 2 2 4 2 2 6 5" xfId="6309" xr:uid="{00000000-0005-0000-0000-0000AA180000}"/>
    <cellStyle name="Обычный 2 2 2 2 4 2 2 6 5 2" xfId="6310" xr:uid="{00000000-0005-0000-0000-0000AB180000}"/>
    <cellStyle name="Обычный 2 2 2 2 4 2 2 6 6" xfId="6311" xr:uid="{00000000-0005-0000-0000-0000AC180000}"/>
    <cellStyle name="Обычный 2 2 2 2 4 2 2 6 6 2" xfId="6312" xr:uid="{00000000-0005-0000-0000-0000AD180000}"/>
    <cellStyle name="Обычный 2 2 2 2 4 2 2 6 7" xfId="6313" xr:uid="{00000000-0005-0000-0000-0000AE180000}"/>
    <cellStyle name="Обычный 2 2 2 2 4 2 2 7" xfId="6314" xr:uid="{00000000-0005-0000-0000-0000AF180000}"/>
    <cellStyle name="Обычный 2 2 2 2 4 2 2 7 2" xfId="6315" xr:uid="{00000000-0005-0000-0000-0000B0180000}"/>
    <cellStyle name="Обычный 2 2 2 2 4 2 2 7 2 2" xfId="6316" xr:uid="{00000000-0005-0000-0000-0000B1180000}"/>
    <cellStyle name="Обычный 2 2 2 2 4 2 2 7 3" xfId="6317" xr:uid="{00000000-0005-0000-0000-0000B2180000}"/>
    <cellStyle name="Обычный 2 2 2 2 4 2 2 7 3 2" xfId="6318" xr:uid="{00000000-0005-0000-0000-0000B3180000}"/>
    <cellStyle name="Обычный 2 2 2 2 4 2 2 7 4" xfId="6319" xr:uid="{00000000-0005-0000-0000-0000B4180000}"/>
    <cellStyle name="Обычный 2 2 2 2 4 2 2 8" xfId="6320" xr:uid="{00000000-0005-0000-0000-0000B5180000}"/>
    <cellStyle name="Обычный 2 2 2 2 4 2 2 8 2" xfId="6321" xr:uid="{00000000-0005-0000-0000-0000B6180000}"/>
    <cellStyle name="Обычный 2 2 2 2 4 2 2 8 2 2" xfId="6322" xr:uid="{00000000-0005-0000-0000-0000B7180000}"/>
    <cellStyle name="Обычный 2 2 2 2 4 2 2 8 3" xfId="6323" xr:uid="{00000000-0005-0000-0000-0000B8180000}"/>
    <cellStyle name="Обычный 2 2 2 2 4 2 2 8 3 2" xfId="6324" xr:uid="{00000000-0005-0000-0000-0000B9180000}"/>
    <cellStyle name="Обычный 2 2 2 2 4 2 2 8 4" xfId="6325" xr:uid="{00000000-0005-0000-0000-0000BA180000}"/>
    <cellStyle name="Обычный 2 2 2 2 4 2 2 9" xfId="6326" xr:uid="{00000000-0005-0000-0000-0000BB180000}"/>
    <cellStyle name="Обычный 2 2 2 2 4 2 2 9 2" xfId="6327" xr:uid="{00000000-0005-0000-0000-0000BC180000}"/>
    <cellStyle name="Обычный 2 2 2 2 4 2 3" xfId="6328" xr:uid="{00000000-0005-0000-0000-0000BD180000}"/>
    <cellStyle name="Обычный 2 2 2 2 4 2 3 10" xfId="6329" xr:uid="{00000000-0005-0000-0000-0000BE180000}"/>
    <cellStyle name="Обычный 2 2 2 2 4 2 3 2" xfId="6330" xr:uid="{00000000-0005-0000-0000-0000BF180000}"/>
    <cellStyle name="Обычный 2 2 2 2 4 2 3 2 2" xfId="6331" xr:uid="{00000000-0005-0000-0000-0000C0180000}"/>
    <cellStyle name="Обычный 2 2 2 2 4 2 3 2 2 2" xfId="6332" xr:uid="{00000000-0005-0000-0000-0000C1180000}"/>
    <cellStyle name="Обычный 2 2 2 2 4 2 3 2 2 2 2" xfId="6333" xr:uid="{00000000-0005-0000-0000-0000C2180000}"/>
    <cellStyle name="Обычный 2 2 2 2 4 2 3 2 2 2 2 2" xfId="6334" xr:uid="{00000000-0005-0000-0000-0000C3180000}"/>
    <cellStyle name="Обычный 2 2 2 2 4 2 3 2 2 2 3" xfId="6335" xr:uid="{00000000-0005-0000-0000-0000C4180000}"/>
    <cellStyle name="Обычный 2 2 2 2 4 2 3 2 2 2 3 2" xfId="6336" xr:uid="{00000000-0005-0000-0000-0000C5180000}"/>
    <cellStyle name="Обычный 2 2 2 2 4 2 3 2 2 2 4" xfId="6337" xr:uid="{00000000-0005-0000-0000-0000C6180000}"/>
    <cellStyle name="Обычный 2 2 2 2 4 2 3 2 2 3" xfId="6338" xr:uid="{00000000-0005-0000-0000-0000C7180000}"/>
    <cellStyle name="Обычный 2 2 2 2 4 2 3 2 2 3 2" xfId="6339" xr:uid="{00000000-0005-0000-0000-0000C8180000}"/>
    <cellStyle name="Обычный 2 2 2 2 4 2 3 2 2 4" xfId="6340" xr:uid="{00000000-0005-0000-0000-0000C9180000}"/>
    <cellStyle name="Обычный 2 2 2 2 4 2 3 2 2 4 2" xfId="6341" xr:uid="{00000000-0005-0000-0000-0000CA180000}"/>
    <cellStyle name="Обычный 2 2 2 2 4 2 3 2 2 5" xfId="6342" xr:uid="{00000000-0005-0000-0000-0000CB180000}"/>
    <cellStyle name="Обычный 2 2 2 2 4 2 3 2 2 5 2" xfId="6343" xr:uid="{00000000-0005-0000-0000-0000CC180000}"/>
    <cellStyle name="Обычный 2 2 2 2 4 2 3 2 2 6" xfId="6344" xr:uid="{00000000-0005-0000-0000-0000CD180000}"/>
    <cellStyle name="Обычный 2 2 2 2 4 2 3 2 3" xfId="6345" xr:uid="{00000000-0005-0000-0000-0000CE180000}"/>
    <cellStyle name="Обычный 2 2 2 2 4 2 3 2 3 2" xfId="6346" xr:uid="{00000000-0005-0000-0000-0000CF180000}"/>
    <cellStyle name="Обычный 2 2 2 2 4 2 3 2 3 2 2" xfId="6347" xr:uid="{00000000-0005-0000-0000-0000D0180000}"/>
    <cellStyle name="Обычный 2 2 2 2 4 2 3 2 3 3" xfId="6348" xr:uid="{00000000-0005-0000-0000-0000D1180000}"/>
    <cellStyle name="Обычный 2 2 2 2 4 2 3 2 3 3 2" xfId="6349" xr:uid="{00000000-0005-0000-0000-0000D2180000}"/>
    <cellStyle name="Обычный 2 2 2 2 4 2 3 2 3 4" xfId="6350" xr:uid="{00000000-0005-0000-0000-0000D3180000}"/>
    <cellStyle name="Обычный 2 2 2 2 4 2 3 2 4" xfId="6351" xr:uid="{00000000-0005-0000-0000-0000D4180000}"/>
    <cellStyle name="Обычный 2 2 2 2 4 2 3 2 4 2" xfId="6352" xr:uid="{00000000-0005-0000-0000-0000D5180000}"/>
    <cellStyle name="Обычный 2 2 2 2 4 2 3 2 4 2 2" xfId="6353" xr:uid="{00000000-0005-0000-0000-0000D6180000}"/>
    <cellStyle name="Обычный 2 2 2 2 4 2 3 2 4 3" xfId="6354" xr:uid="{00000000-0005-0000-0000-0000D7180000}"/>
    <cellStyle name="Обычный 2 2 2 2 4 2 3 2 4 3 2" xfId="6355" xr:uid="{00000000-0005-0000-0000-0000D8180000}"/>
    <cellStyle name="Обычный 2 2 2 2 4 2 3 2 4 4" xfId="6356" xr:uid="{00000000-0005-0000-0000-0000D9180000}"/>
    <cellStyle name="Обычный 2 2 2 2 4 2 3 2 5" xfId="6357" xr:uid="{00000000-0005-0000-0000-0000DA180000}"/>
    <cellStyle name="Обычный 2 2 2 2 4 2 3 2 5 2" xfId="6358" xr:uid="{00000000-0005-0000-0000-0000DB180000}"/>
    <cellStyle name="Обычный 2 2 2 2 4 2 3 2 6" xfId="6359" xr:uid="{00000000-0005-0000-0000-0000DC180000}"/>
    <cellStyle name="Обычный 2 2 2 2 4 2 3 2 6 2" xfId="6360" xr:uid="{00000000-0005-0000-0000-0000DD180000}"/>
    <cellStyle name="Обычный 2 2 2 2 4 2 3 2 7" xfId="6361" xr:uid="{00000000-0005-0000-0000-0000DE180000}"/>
    <cellStyle name="Обычный 2 2 2 2 4 2 3 2 7 2" xfId="6362" xr:uid="{00000000-0005-0000-0000-0000DF180000}"/>
    <cellStyle name="Обычный 2 2 2 2 4 2 3 2 8" xfId="6363" xr:uid="{00000000-0005-0000-0000-0000E0180000}"/>
    <cellStyle name="Обычный 2 2 2 2 4 2 3 3" xfId="6364" xr:uid="{00000000-0005-0000-0000-0000E1180000}"/>
    <cellStyle name="Обычный 2 2 2 2 4 2 3 3 2" xfId="6365" xr:uid="{00000000-0005-0000-0000-0000E2180000}"/>
    <cellStyle name="Обычный 2 2 2 2 4 2 3 3 2 2" xfId="6366" xr:uid="{00000000-0005-0000-0000-0000E3180000}"/>
    <cellStyle name="Обычный 2 2 2 2 4 2 3 3 2 2 2" xfId="6367" xr:uid="{00000000-0005-0000-0000-0000E4180000}"/>
    <cellStyle name="Обычный 2 2 2 2 4 2 3 3 2 2 2 2" xfId="6368" xr:uid="{00000000-0005-0000-0000-0000E5180000}"/>
    <cellStyle name="Обычный 2 2 2 2 4 2 3 3 2 2 3" xfId="6369" xr:uid="{00000000-0005-0000-0000-0000E6180000}"/>
    <cellStyle name="Обычный 2 2 2 2 4 2 3 3 2 2 3 2" xfId="6370" xr:uid="{00000000-0005-0000-0000-0000E7180000}"/>
    <cellStyle name="Обычный 2 2 2 2 4 2 3 3 2 2 4" xfId="6371" xr:uid="{00000000-0005-0000-0000-0000E8180000}"/>
    <cellStyle name="Обычный 2 2 2 2 4 2 3 3 2 3" xfId="6372" xr:uid="{00000000-0005-0000-0000-0000E9180000}"/>
    <cellStyle name="Обычный 2 2 2 2 4 2 3 3 2 3 2" xfId="6373" xr:uid="{00000000-0005-0000-0000-0000EA180000}"/>
    <cellStyle name="Обычный 2 2 2 2 4 2 3 3 2 4" xfId="6374" xr:uid="{00000000-0005-0000-0000-0000EB180000}"/>
    <cellStyle name="Обычный 2 2 2 2 4 2 3 3 2 4 2" xfId="6375" xr:uid="{00000000-0005-0000-0000-0000EC180000}"/>
    <cellStyle name="Обычный 2 2 2 2 4 2 3 3 2 5" xfId="6376" xr:uid="{00000000-0005-0000-0000-0000ED180000}"/>
    <cellStyle name="Обычный 2 2 2 2 4 2 3 3 2 5 2" xfId="6377" xr:uid="{00000000-0005-0000-0000-0000EE180000}"/>
    <cellStyle name="Обычный 2 2 2 2 4 2 3 3 2 6" xfId="6378" xr:uid="{00000000-0005-0000-0000-0000EF180000}"/>
    <cellStyle name="Обычный 2 2 2 2 4 2 3 3 3" xfId="6379" xr:uid="{00000000-0005-0000-0000-0000F0180000}"/>
    <cellStyle name="Обычный 2 2 2 2 4 2 3 3 3 2" xfId="6380" xr:uid="{00000000-0005-0000-0000-0000F1180000}"/>
    <cellStyle name="Обычный 2 2 2 2 4 2 3 3 3 2 2" xfId="6381" xr:uid="{00000000-0005-0000-0000-0000F2180000}"/>
    <cellStyle name="Обычный 2 2 2 2 4 2 3 3 3 3" xfId="6382" xr:uid="{00000000-0005-0000-0000-0000F3180000}"/>
    <cellStyle name="Обычный 2 2 2 2 4 2 3 3 3 3 2" xfId="6383" xr:uid="{00000000-0005-0000-0000-0000F4180000}"/>
    <cellStyle name="Обычный 2 2 2 2 4 2 3 3 3 4" xfId="6384" xr:uid="{00000000-0005-0000-0000-0000F5180000}"/>
    <cellStyle name="Обычный 2 2 2 2 4 2 3 3 4" xfId="6385" xr:uid="{00000000-0005-0000-0000-0000F6180000}"/>
    <cellStyle name="Обычный 2 2 2 2 4 2 3 3 4 2" xfId="6386" xr:uid="{00000000-0005-0000-0000-0000F7180000}"/>
    <cellStyle name="Обычный 2 2 2 2 4 2 3 3 4 2 2" xfId="6387" xr:uid="{00000000-0005-0000-0000-0000F8180000}"/>
    <cellStyle name="Обычный 2 2 2 2 4 2 3 3 4 3" xfId="6388" xr:uid="{00000000-0005-0000-0000-0000F9180000}"/>
    <cellStyle name="Обычный 2 2 2 2 4 2 3 3 4 3 2" xfId="6389" xr:uid="{00000000-0005-0000-0000-0000FA180000}"/>
    <cellStyle name="Обычный 2 2 2 2 4 2 3 3 4 4" xfId="6390" xr:uid="{00000000-0005-0000-0000-0000FB180000}"/>
    <cellStyle name="Обычный 2 2 2 2 4 2 3 3 5" xfId="6391" xr:uid="{00000000-0005-0000-0000-0000FC180000}"/>
    <cellStyle name="Обычный 2 2 2 2 4 2 3 3 5 2" xfId="6392" xr:uid="{00000000-0005-0000-0000-0000FD180000}"/>
    <cellStyle name="Обычный 2 2 2 2 4 2 3 3 6" xfId="6393" xr:uid="{00000000-0005-0000-0000-0000FE180000}"/>
    <cellStyle name="Обычный 2 2 2 2 4 2 3 3 6 2" xfId="6394" xr:uid="{00000000-0005-0000-0000-0000FF180000}"/>
    <cellStyle name="Обычный 2 2 2 2 4 2 3 3 7" xfId="6395" xr:uid="{00000000-0005-0000-0000-000000190000}"/>
    <cellStyle name="Обычный 2 2 2 2 4 2 3 3 7 2" xfId="6396" xr:uid="{00000000-0005-0000-0000-000001190000}"/>
    <cellStyle name="Обычный 2 2 2 2 4 2 3 3 8" xfId="6397" xr:uid="{00000000-0005-0000-0000-000002190000}"/>
    <cellStyle name="Обычный 2 2 2 2 4 2 3 4" xfId="6398" xr:uid="{00000000-0005-0000-0000-000003190000}"/>
    <cellStyle name="Обычный 2 2 2 2 4 2 3 4 2" xfId="6399" xr:uid="{00000000-0005-0000-0000-000004190000}"/>
    <cellStyle name="Обычный 2 2 2 2 4 2 3 4 2 2" xfId="6400" xr:uid="{00000000-0005-0000-0000-000005190000}"/>
    <cellStyle name="Обычный 2 2 2 2 4 2 3 4 2 2 2" xfId="6401" xr:uid="{00000000-0005-0000-0000-000006190000}"/>
    <cellStyle name="Обычный 2 2 2 2 4 2 3 4 2 3" xfId="6402" xr:uid="{00000000-0005-0000-0000-000007190000}"/>
    <cellStyle name="Обычный 2 2 2 2 4 2 3 4 2 3 2" xfId="6403" xr:uid="{00000000-0005-0000-0000-000008190000}"/>
    <cellStyle name="Обычный 2 2 2 2 4 2 3 4 2 4" xfId="6404" xr:uid="{00000000-0005-0000-0000-000009190000}"/>
    <cellStyle name="Обычный 2 2 2 2 4 2 3 4 3" xfId="6405" xr:uid="{00000000-0005-0000-0000-00000A190000}"/>
    <cellStyle name="Обычный 2 2 2 2 4 2 3 4 3 2" xfId="6406" xr:uid="{00000000-0005-0000-0000-00000B190000}"/>
    <cellStyle name="Обычный 2 2 2 2 4 2 3 4 3 2 2" xfId="6407" xr:uid="{00000000-0005-0000-0000-00000C190000}"/>
    <cellStyle name="Обычный 2 2 2 2 4 2 3 4 3 3" xfId="6408" xr:uid="{00000000-0005-0000-0000-00000D190000}"/>
    <cellStyle name="Обычный 2 2 2 2 4 2 3 4 3 3 2" xfId="6409" xr:uid="{00000000-0005-0000-0000-00000E190000}"/>
    <cellStyle name="Обычный 2 2 2 2 4 2 3 4 3 4" xfId="6410" xr:uid="{00000000-0005-0000-0000-00000F190000}"/>
    <cellStyle name="Обычный 2 2 2 2 4 2 3 4 4" xfId="6411" xr:uid="{00000000-0005-0000-0000-000010190000}"/>
    <cellStyle name="Обычный 2 2 2 2 4 2 3 4 4 2" xfId="6412" xr:uid="{00000000-0005-0000-0000-000011190000}"/>
    <cellStyle name="Обычный 2 2 2 2 4 2 3 4 5" xfId="6413" xr:uid="{00000000-0005-0000-0000-000012190000}"/>
    <cellStyle name="Обычный 2 2 2 2 4 2 3 4 5 2" xfId="6414" xr:uid="{00000000-0005-0000-0000-000013190000}"/>
    <cellStyle name="Обычный 2 2 2 2 4 2 3 4 6" xfId="6415" xr:uid="{00000000-0005-0000-0000-000014190000}"/>
    <cellStyle name="Обычный 2 2 2 2 4 2 3 4 6 2" xfId="6416" xr:uid="{00000000-0005-0000-0000-000015190000}"/>
    <cellStyle name="Обычный 2 2 2 2 4 2 3 4 7" xfId="6417" xr:uid="{00000000-0005-0000-0000-000016190000}"/>
    <cellStyle name="Обычный 2 2 2 2 4 2 3 5" xfId="6418" xr:uid="{00000000-0005-0000-0000-000017190000}"/>
    <cellStyle name="Обычный 2 2 2 2 4 2 3 5 2" xfId="6419" xr:uid="{00000000-0005-0000-0000-000018190000}"/>
    <cellStyle name="Обычный 2 2 2 2 4 2 3 5 2 2" xfId="6420" xr:uid="{00000000-0005-0000-0000-000019190000}"/>
    <cellStyle name="Обычный 2 2 2 2 4 2 3 5 3" xfId="6421" xr:uid="{00000000-0005-0000-0000-00001A190000}"/>
    <cellStyle name="Обычный 2 2 2 2 4 2 3 5 3 2" xfId="6422" xr:uid="{00000000-0005-0000-0000-00001B190000}"/>
    <cellStyle name="Обычный 2 2 2 2 4 2 3 5 4" xfId="6423" xr:uid="{00000000-0005-0000-0000-00001C190000}"/>
    <cellStyle name="Обычный 2 2 2 2 4 2 3 6" xfId="6424" xr:uid="{00000000-0005-0000-0000-00001D190000}"/>
    <cellStyle name="Обычный 2 2 2 2 4 2 3 6 2" xfId="6425" xr:uid="{00000000-0005-0000-0000-00001E190000}"/>
    <cellStyle name="Обычный 2 2 2 2 4 2 3 6 2 2" xfId="6426" xr:uid="{00000000-0005-0000-0000-00001F190000}"/>
    <cellStyle name="Обычный 2 2 2 2 4 2 3 6 3" xfId="6427" xr:uid="{00000000-0005-0000-0000-000020190000}"/>
    <cellStyle name="Обычный 2 2 2 2 4 2 3 6 3 2" xfId="6428" xr:uid="{00000000-0005-0000-0000-000021190000}"/>
    <cellStyle name="Обычный 2 2 2 2 4 2 3 6 4" xfId="6429" xr:uid="{00000000-0005-0000-0000-000022190000}"/>
    <cellStyle name="Обычный 2 2 2 2 4 2 3 7" xfId="6430" xr:uid="{00000000-0005-0000-0000-000023190000}"/>
    <cellStyle name="Обычный 2 2 2 2 4 2 3 7 2" xfId="6431" xr:uid="{00000000-0005-0000-0000-000024190000}"/>
    <cellStyle name="Обычный 2 2 2 2 4 2 3 8" xfId="6432" xr:uid="{00000000-0005-0000-0000-000025190000}"/>
    <cellStyle name="Обычный 2 2 2 2 4 2 3 8 2" xfId="6433" xr:uid="{00000000-0005-0000-0000-000026190000}"/>
    <cellStyle name="Обычный 2 2 2 2 4 2 3 9" xfId="6434" xr:uid="{00000000-0005-0000-0000-000027190000}"/>
    <cellStyle name="Обычный 2 2 2 2 4 2 3 9 2" xfId="6435" xr:uid="{00000000-0005-0000-0000-000028190000}"/>
    <cellStyle name="Обычный 2 2 2 2 4 2 4" xfId="6436" xr:uid="{00000000-0005-0000-0000-000029190000}"/>
    <cellStyle name="Обычный 2 2 2 2 4 2 4 2" xfId="6437" xr:uid="{00000000-0005-0000-0000-00002A190000}"/>
    <cellStyle name="Обычный 2 2 2 2 4 2 4 2 2" xfId="6438" xr:uid="{00000000-0005-0000-0000-00002B190000}"/>
    <cellStyle name="Обычный 2 2 2 2 4 2 4 2 2 2" xfId="6439" xr:uid="{00000000-0005-0000-0000-00002C190000}"/>
    <cellStyle name="Обычный 2 2 2 2 4 2 4 2 2 2 2" xfId="6440" xr:uid="{00000000-0005-0000-0000-00002D190000}"/>
    <cellStyle name="Обычный 2 2 2 2 4 2 4 2 2 3" xfId="6441" xr:uid="{00000000-0005-0000-0000-00002E190000}"/>
    <cellStyle name="Обычный 2 2 2 2 4 2 4 2 2 3 2" xfId="6442" xr:uid="{00000000-0005-0000-0000-00002F190000}"/>
    <cellStyle name="Обычный 2 2 2 2 4 2 4 2 2 4" xfId="6443" xr:uid="{00000000-0005-0000-0000-000030190000}"/>
    <cellStyle name="Обычный 2 2 2 2 4 2 4 2 3" xfId="6444" xr:uid="{00000000-0005-0000-0000-000031190000}"/>
    <cellStyle name="Обычный 2 2 2 2 4 2 4 2 3 2" xfId="6445" xr:uid="{00000000-0005-0000-0000-000032190000}"/>
    <cellStyle name="Обычный 2 2 2 2 4 2 4 2 4" xfId="6446" xr:uid="{00000000-0005-0000-0000-000033190000}"/>
    <cellStyle name="Обычный 2 2 2 2 4 2 4 2 4 2" xfId="6447" xr:uid="{00000000-0005-0000-0000-000034190000}"/>
    <cellStyle name="Обычный 2 2 2 2 4 2 4 2 5" xfId="6448" xr:uid="{00000000-0005-0000-0000-000035190000}"/>
    <cellStyle name="Обычный 2 2 2 2 4 2 4 2 5 2" xfId="6449" xr:uid="{00000000-0005-0000-0000-000036190000}"/>
    <cellStyle name="Обычный 2 2 2 2 4 2 4 2 6" xfId="6450" xr:uid="{00000000-0005-0000-0000-000037190000}"/>
    <cellStyle name="Обычный 2 2 2 2 4 2 4 3" xfId="6451" xr:uid="{00000000-0005-0000-0000-000038190000}"/>
    <cellStyle name="Обычный 2 2 2 2 4 2 4 3 2" xfId="6452" xr:uid="{00000000-0005-0000-0000-000039190000}"/>
    <cellStyle name="Обычный 2 2 2 2 4 2 4 3 2 2" xfId="6453" xr:uid="{00000000-0005-0000-0000-00003A190000}"/>
    <cellStyle name="Обычный 2 2 2 2 4 2 4 3 3" xfId="6454" xr:uid="{00000000-0005-0000-0000-00003B190000}"/>
    <cellStyle name="Обычный 2 2 2 2 4 2 4 3 3 2" xfId="6455" xr:uid="{00000000-0005-0000-0000-00003C190000}"/>
    <cellStyle name="Обычный 2 2 2 2 4 2 4 3 4" xfId="6456" xr:uid="{00000000-0005-0000-0000-00003D190000}"/>
    <cellStyle name="Обычный 2 2 2 2 4 2 4 4" xfId="6457" xr:uid="{00000000-0005-0000-0000-00003E190000}"/>
    <cellStyle name="Обычный 2 2 2 2 4 2 4 4 2" xfId="6458" xr:uid="{00000000-0005-0000-0000-00003F190000}"/>
    <cellStyle name="Обычный 2 2 2 2 4 2 4 4 2 2" xfId="6459" xr:uid="{00000000-0005-0000-0000-000040190000}"/>
    <cellStyle name="Обычный 2 2 2 2 4 2 4 4 3" xfId="6460" xr:uid="{00000000-0005-0000-0000-000041190000}"/>
    <cellStyle name="Обычный 2 2 2 2 4 2 4 4 3 2" xfId="6461" xr:uid="{00000000-0005-0000-0000-000042190000}"/>
    <cellStyle name="Обычный 2 2 2 2 4 2 4 4 4" xfId="6462" xr:uid="{00000000-0005-0000-0000-000043190000}"/>
    <cellStyle name="Обычный 2 2 2 2 4 2 4 5" xfId="6463" xr:uid="{00000000-0005-0000-0000-000044190000}"/>
    <cellStyle name="Обычный 2 2 2 2 4 2 4 5 2" xfId="6464" xr:uid="{00000000-0005-0000-0000-000045190000}"/>
    <cellStyle name="Обычный 2 2 2 2 4 2 4 6" xfId="6465" xr:uid="{00000000-0005-0000-0000-000046190000}"/>
    <cellStyle name="Обычный 2 2 2 2 4 2 4 6 2" xfId="6466" xr:uid="{00000000-0005-0000-0000-000047190000}"/>
    <cellStyle name="Обычный 2 2 2 2 4 2 4 7" xfId="6467" xr:uid="{00000000-0005-0000-0000-000048190000}"/>
    <cellStyle name="Обычный 2 2 2 2 4 2 4 7 2" xfId="6468" xr:uid="{00000000-0005-0000-0000-000049190000}"/>
    <cellStyle name="Обычный 2 2 2 2 4 2 4 8" xfId="6469" xr:uid="{00000000-0005-0000-0000-00004A190000}"/>
    <cellStyle name="Обычный 2 2 2 2 4 2 5" xfId="6470" xr:uid="{00000000-0005-0000-0000-00004B190000}"/>
    <cellStyle name="Обычный 2 2 2 2 4 2 5 2" xfId="6471" xr:uid="{00000000-0005-0000-0000-00004C190000}"/>
    <cellStyle name="Обычный 2 2 2 2 4 2 5 2 2" xfId="6472" xr:uid="{00000000-0005-0000-0000-00004D190000}"/>
    <cellStyle name="Обычный 2 2 2 2 4 2 5 2 2 2" xfId="6473" xr:uid="{00000000-0005-0000-0000-00004E190000}"/>
    <cellStyle name="Обычный 2 2 2 2 4 2 5 2 2 2 2" xfId="6474" xr:uid="{00000000-0005-0000-0000-00004F190000}"/>
    <cellStyle name="Обычный 2 2 2 2 4 2 5 2 2 3" xfId="6475" xr:uid="{00000000-0005-0000-0000-000050190000}"/>
    <cellStyle name="Обычный 2 2 2 2 4 2 5 2 2 3 2" xfId="6476" xr:uid="{00000000-0005-0000-0000-000051190000}"/>
    <cellStyle name="Обычный 2 2 2 2 4 2 5 2 2 4" xfId="6477" xr:uid="{00000000-0005-0000-0000-000052190000}"/>
    <cellStyle name="Обычный 2 2 2 2 4 2 5 2 3" xfId="6478" xr:uid="{00000000-0005-0000-0000-000053190000}"/>
    <cellStyle name="Обычный 2 2 2 2 4 2 5 2 3 2" xfId="6479" xr:uid="{00000000-0005-0000-0000-000054190000}"/>
    <cellStyle name="Обычный 2 2 2 2 4 2 5 2 4" xfId="6480" xr:uid="{00000000-0005-0000-0000-000055190000}"/>
    <cellStyle name="Обычный 2 2 2 2 4 2 5 2 4 2" xfId="6481" xr:uid="{00000000-0005-0000-0000-000056190000}"/>
    <cellStyle name="Обычный 2 2 2 2 4 2 5 2 5" xfId="6482" xr:uid="{00000000-0005-0000-0000-000057190000}"/>
    <cellStyle name="Обычный 2 2 2 2 4 2 5 2 5 2" xfId="6483" xr:uid="{00000000-0005-0000-0000-000058190000}"/>
    <cellStyle name="Обычный 2 2 2 2 4 2 5 2 6" xfId="6484" xr:uid="{00000000-0005-0000-0000-000059190000}"/>
    <cellStyle name="Обычный 2 2 2 2 4 2 5 3" xfId="6485" xr:uid="{00000000-0005-0000-0000-00005A190000}"/>
    <cellStyle name="Обычный 2 2 2 2 4 2 5 3 2" xfId="6486" xr:uid="{00000000-0005-0000-0000-00005B190000}"/>
    <cellStyle name="Обычный 2 2 2 2 4 2 5 3 2 2" xfId="6487" xr:uid="{00000000-0005-0000-0000-00005C190000}"/>
    <cellStyle name="Обычный 2 2 2 2 4 2 5 3 3" xfId="6488" xr:uid="{00000000-0005-0000-0000-00005D190000}"/>
    <cellStyle name="Обычный 2 2 2 2 4 2 5 3 3 2" xfId="6489" xr:uid="{00000000-0005-0000-0000-00005E190000}"/>
    <cellStyle name="Обычный 2 2 2 2 4 2 5 3 4" xfId="6490" xr:uid="{00000000-0005-0000-0000-00005F190000}"/>
    <cellStyle name="Обычный 2 2 2 2 4 2 5 4" xfId="6491" xr:uid="{00000000-0005-0000-0000-000060190000}"/>
    <cellStyle name="Обычный 2 2 2 2 4 2 5 4 2" xfId="6492" xr:uid="{00000000-0005-0000-0000-000061190000}"/>
    <cellStyle name="Обычный 2 2 2 2 4 2 5 4 2 2" xfId="6493" xr:uid="{00000000-0005-0000-0000-000062190000}"/>
    <cellStyle name="Обычный 2 2 2 2 4 2 5 4 3" xfId="6494" xr:uid="{00000000-0005-0000-0000-000063190000}"/>
    <cellStyle name="Обычный 2 2 2 2 4 2 5 4 3 2" xfId="6495" xr:uid="{00000000-0005-0000-0000-000064190000}"/>
    <cellStyle name="Обычный 2 2 2 2 4 2 5 4 4" xfId="6496" xr:uid="{00000000-0005-0000-0000-000065190000}"/>
    <cellStyle name="Обычный 2 2 2 2 4 2 5 5" xfId="6497" xr:uid="{00000000-0005-0000-0000-000066190000}"/>
    <cellStyle name="Обычный 2 2 2 2 4 2 5 5 2" xfId="6498" xr:uid="{00000000-0005-0000-0000-000067190000}"/>
    <cellStyle name="Обычный 2 2 2 2 4 2 5 6" xfId="6499" xr:uid="{00000000-0005-0000-0000-000068190000}"/>
    <cellStyle name="Обычный 2 2 2 2 4 2 5 6 2" xfId="6500" xr:uid="{00000000-0005-0000-0000-000069190000}"/>
    <cellStyle name="Обычный 2 2 2 2 4 2 5 7" xfId="6501" xr:uid="{00000000-0005-0000-0000-00006A190000}"/>
    <cellStyle name="Обычный 2 2 2 2 4 2 5 7 2" xfId="6502" xr:uid="{00000000-0005-0000-0000-00006B190000}"/>
    <cellStyle name="Обычный 2 2 2 2 4 2 5 8" xfId="6503" xr:uid="{00000000-0005-0000-0000-00006C190000}"/>
    <cellStyle name="Обычный 2 2 2 2 4 2 6" xfId="6504" xr:uid="{00000000-0005-0000-0000-00006D190000}"/>
    <cellStyle name="Обычный 2 2 2 2 4 2 6 2" xfId="6505" xr:uid="{00000000-0005-0000-0000-00006E190000}"/>
    <cellStyle name="Обычный 2 2 2 2 4 2 6 2 2" xfId="6506" xr:uid="{00000000-0005-0000-0000-00006F190000}"/>
    <cellStyle name="Обычный 2 2 2 2 4 2 6 2 2 2" xfId="6507" xr:uid="{00000000-0005-0000-0000-000070190000}"/>
    <cellStyle name="Обычный 2 2 2 2 4 2 6 2 3" xfId="6508" xr:uid="{00000000-0005-0000-0000-000071190000}"/>
    <cellStyle name="Обычный 2 2 2 2 4 2 6 2 3 2" xfId="6509" xr:uid="{00000000-0005-0000-0000-000072190000}"/>
    <cellStyle name="Обычный 2 2 2 2 4 2 6 2 4" xfId="6510" xr:uid="{00000000-0005-0000-0000-000073190000}"/>
    <cellStyle name="Обычный 2 2 2 2 4 2 6 3" xfId="6511" xr:uid="{00000000-0005-0000-0000-000074190000}"/>
    <cellStyle name="Обычный 2 2 2 2 4 2 6 3 2" xfId="6512" xr:uid="{00000000-0005-0000-0000-000075190000}"/>
    <cellStyle name="Обычный 2 2 2 2 4 2 6 3 2 2" xfId="6513" xr:uid="{00000000-0005-0000-0000-000076190000}"/>
    <cellStyle name="Обычный 2 2 2 2 4 2 6 3 3" xfId="6514" xr:uid="{00000000-0005-0000-0000-000077190000}"/>
    <cellStyle name="Обычный 2 2 2 2 4 2 6 3 3 2" xfId="6515" xr:uid="{00000000-0005-0000-0000-000078190000}"/>
    <cellStyle name="Обычный 2 2 2 2 4 2 6 3 4" xfId="6516" xr:uid="{00000000-0005-0000-0000-000079190000}"/>
    <cellStyle name="Обычный 2 2 2 2 4 2 6 4" xfId="6517" xr:uid="{00000000-0005-0000-0000-00007A190000}"/>
    <cellStyle name="Обычный 2 2 2 2 4 2 6 4 2" xfId="6518" xr:uid="{00000000-0005-0000-0000-00007B190000}"/>
    <cellStyle name="Обычный 2 2 2 2 4 2 6 5" xfId="6519" xr:uid="{00000000-0005-0000-0000-00007C190000}"/>
    <cellStyle name="Обычный 2 2 2 2 4 2 6 5 2" xfId="6520" xr:uid="{00000000-0005-0000-0000-00007D190000}"/>
    <cellStyle name="Обычный 2 2 2 2 4 2 6 6" xfId="6521" xr:uid="{00000000-0005-0000-0000-00007E190000}"/>
    <cellStyle name="Обычный 2 2 2 2 4 2 6 6 2" xfId="6522" xr:uid="{00000000-0005-0000-0000-00007F190000}"/>
    <cellStyle name="Обычный 2 2 2 2 4 2 6 7" xfId="6523" xr:uid="{00000000-0005-0000-0000-000080190000}"/>
    <cellStyle name="Обычный 2 2 2 2 4 2 7" xfId="6524" xr:uid="{00000000-0005-0000-0000-000081190000}"/>
    <cellStyle name="Обычный 2 2 2 2 4 2 7 2" xfId="6525" xr:uid="{00000000-0005-0000-0000-000082190000}"/>
    <cellStyle name="Обычный 2 2 2 2 4 2 7 2 2" xfId="6526" xr:uid="{00000000-0005-0000-0000-000083190000}"/>
    <cellStyle name="Обычный 2 2 2 2 4 2 7 2 2 2" xfId="6527" xr:uid="{00000000-0005-0000-0000-000084190000}"/>
    <cellStyle name="Обычный 2 2 2 2 4 2 7 2 3" xfId="6528" xr:uid="{00000000-0005-0000-0000-000085190000}"/>
    <cellStyle name="Обычный 2 2 2 2 4 2 7 2 3 2" xfId="6529" xr:uid="{00000000-0005-0000-0000-000086190000}"/>
    <cellStyle name="Обычный 2 2 2 2 4 2 7 2 4" xfId="6530" xr:uid="{00000000-0005-0000-0000-000087190000}"/>
    <cellStyle name="Обычный 2 2 2 2 4 2 7 3" xfId="6531" xr:uid="{00000000-0005-0000-0000-000088190000}"/>
    <cellStyle name="Обычный 2 2 2 2 4 2 7 3 2" xfId="6532" xr:uid="{00000000-0005-0000-0000-000089190000}"/>
    <cellStyle name="Обычный 2 2 2 2 4 2 7 3 2 2" xfId="6533" xr:uid="{00000000-0005-0000-0000-00008A190000}"/>
    <cellStyle name="Обычный 2 2 2 2 4 2 7 3 3" xfId="6534" xr:uid="{00000000-0005-0000-0000-00008B190000}"/>
    <cellStyle name="Обычный 2 2 2 2 4 2 7 3 3 2" xfId="6535" xr:uid="{00000000-0005-0000-0000-00008C190000}"/>
    <cellStyle name="Обычный 2 2 2 2 4 2 7 3 4" xfId="6536" xr:uid="{00000000-0005-0000-0000-00008D190000}"/>
    <cellStyle name="Обычный 2 2 2 2 4 2 7 4" xfId="6537" xr:uid="{00000000-0005-0000-0000-00008E190000}"/>
    <cellStyle name="Обычный 2 2 2 2 4 2 7 4 2" xfId="6538" xr:uid="{00000000-0005-0000-0000-00008F190000}"/>
    <cellStyle name="Обычный 2 2 2 2 4 2 7 5" xfId="6539" xr:uid="{00000000-0005-0000-0000-000090190000}"/>
    <cellStyle name="Обычный 2 2 2 2 4 2 7 5 2" xfId="6540" xr:uid="{00000000-0005-0000-0000-000091190000}"/>
    <cellStyle name="Обычный 2 2 2 2 4 2 7 6" xfId="6541" xr:uid="{00000000-0005-0000-0000-000092190000}"/>
    <cellStyle name="Обычный 2 2 2 2 4 2 7 6 2" xfId="6542" xr:uid="{00000000-0005-0000-0000-000093190000}"/>
    <cellStyle name="Обычный 2 2 2 2 4 2 7 7" xfId="6543" xr:uid="{00000000-0005-0000-0000-000094190000}"/>
    <cellStyle name="Обычный 2 2 2 2 4 2 8" xfId="6544" xr:uid="{00000000-0005-0000-0000-000095190000}"/>
    <cellStyle name="Обычный 2 2 2 2 4 2 8 2" xfId="6545" xr:uid="{00000000-0005-0000-0000-000096190000}"/>
    <cellStyle name="Обычный 2 2 2 2 4 2 8 2 2" xfId="6546" xr:uid="{00000000-0005-0000-0000-000097190000}"/>
    <cellStyle name="Обычный 2 2 2 2 4 2 8 3" xfId="6547" xr:uid="{00000000-0005-0000-0000-000098190000}"/>
    <cellStyle name="Обычный 2 2 2 2 4 2 8 3 2" xfId="6548" xr:uid="{00000000-0005-0000-0000-000099190000}"/>
    <cellStyle name="Обычный 2 2 2 2 4 2 8 4" xfId="6549" xr:uid="{00000000-0005-0000-0000-00009A190000}"/>
    <cellStyle name="Обычный 2 2 2 2 4 2 9" xfId="6550" xr:uid="{00000000-0005-0000-0000-00009B190000}"/>
    <cellStyle name="Обычный 2 2 2 2 4 2 9 2" xfId="6551" xr:uid="{00000000-0005-0000-0000-00009C190000}"/>
    <cellStyle name="Обычный 2 2 2 2 4 2 9 2 2" xfId="6552" xr:uid="{00000000-0005-0000-0000-00009D190000}"/>
    <cellStyle name="Обычный 2 2 2 2 4 2 9 3" xfId="6553" xr:uid="{00000000-0005-0000-0000-00009E190000}"/>
    <cellStyle name="Обычный 2 2 2 2 4 2 9 3 2" xfId="6554" xr:uid="{00000000-0005-0000-0000-00009F190000}"/>
    <cellStyle name="Обычный 2 2 2 2 4 2 9 4" xfId="6555" xr:uid="{00000000-0005-0000-0000-0000A0190000}"/>
    <cellStyle name="Обычный 2 2 2 2 4 3" xfId="6556" xr:uid="{00000000-0005-0000-0000-0000A1190000}"/>
    <cellStyle name="Обычный 2 2 2 2 4 3 10" xfId="6557" xr:uid="{00000000-0005-0000-0000-0000A2190000}"/>
    <cellStyle name="Обычный 2 2 2 2 4 3 10 2" xfId="6558" xr:uid="{00000000-0005-0000-0000-0000A3190000}"/>
    <cellStyle name="Обычный 2 2 2 2 4 3 11" xfId="6559" xr:uid="{00000000-0005-0000-0000-0000A4190000}"/>
    <cellStyle name="Обычный 2 2 2 2 4 3 11 2" xfId="6560" xr:uid="{00000000-0005-0000-0000-0000A5190000}"/>
    <cellStyle name="Обычный 2 2 2 2 4 3 12" xfId="6561" xr:uid="{00000000-0005-0000-0000-0000A6190000}"/>
    <cellStyle name="Обычный 2 2 2 2 4 3 12 2" xfId="6562" xr:uid="{00000000-0005-0000-0000-0000A7190000}"/>
    <cellStyle name="Обычный 2 2 2 2 4 3 13" xfId="6563" xr:uid="{00000000-0005-0000-0000-0000A8190000}"/>
    <cellStyle name="Обычный 2 2 2 2 4 3 2" xfId="6564" xr:uid="{00000000-0005-0000-0000-0000A9190000}"/>
    <cellStyle name="Обычный 2 2 2 2 4 3 2 10" xfId="6565" xr:uid="{00000000-0005-0000-0000-0000AA190000}"/>
    <cellStyle name="Обычный 2 2 2 2 4 3 2 10 2" xfId="6566" xr:uid="{00000000-0005-0000-0000-0000AB190000}"/>
    <cellStyle name="Обычный 2 2 2 2 4 3 2 11" xfId="6567" xr:uid="{00000000-0005-0000-0000-0000AC190000}"/>
    <cellStyle name="Обычный 2 2 2 2 4 3 2 11 2" xfId="6568" xr:uid="{00000000-0005-0000-0000-0000AD190000}"/>
    <cellStyle name="Обычный 2 2 2 2 4 3 2 12" xfId="6569" xr:uid="{00000000-0005-0000-0000-0000AE190000}"/>
    <cellStyle name="Обычный 2 2 2 2 4 3 2 2" xfId="6570" xr:uid="{00000000-0005-0000-0000-0000AF190000}"/>
    <cellStyle name="Обычный 2 2 2 2 4 3 2 2 10" xfId="6571" xr:uid="{00000000-0005-0000-0000-0000B0190000}"/>
    <cellStyle name="Обычный 2 2 2 2 4 3 2 2 2" xfId="6572" xr:uid="{00000000-0005-0000-0000-0000B1190000}"/>
    <cellStyle name="Обычный 2 2 2 2 4 3 2 2 2 2" xfId="6573" xr:uid="{00000000-0005-0000-0000-0000B2190000}"/>
    <cellStyle name="Обычный 2 2 2 2 4 3 2 2 2 2 2" xfId="6574" xr:uid="{00000000-0005-0000-0000-0000B3190000}"/>
    <cellStyle name="Обычный 2 2 2 2 4 3 2 2 2 2 2 2" xfId="6575" xr:uid="{00000000-0005-0000-0000-0000B4190000}"/>
    <cellStyle name="Обычный 2 2 2 2 4 3 2 2 2 2 2 2 2" xfId="6576" xr:uid="{00000000-0005-0000-0000-0000B5190000}"/>
    <cellStyle name="Обычный 2 2 2 2 4 3 2 2 2 2 2 3" xfId="6577" xr:uid="{00000000-0005-0000-0000-0000B6190000}"/>
    <cellStyle name="Обычный 2 2 2 2 4 3 2 2 2 2 2 3 2" xfId="6578" xr:uid="{00000000-0005-0000-0000-0000B7190000}"/>
    <cellStyle name="Обычный 2 2 2 2 4 3 2 2 2 2 2 4" xfId="6579" xr:uid="{00000000-0005-0000-0000-0000B8190000}"/>
    <cellStyle name="Обычный 2 2 2 2 4 3 2 2 2 2 3" xfId="6580" xr:uid="{00000000-0005-0000-0000-0000B9190000}"/>
    <cellStyle name="Обычный 2 2 2 2 4 3 2 2 2 2 3 2" xfId="6581" xr:uid="{00000000-0005-0000-0000-0000BA190000}"/>
    <cellStyle name="Обычный 2 2 2 2 4 3 2 2 2 2 4" xfId="6582" xr:uid="{00000000-0005-0000-0000-0000BB190000}"/>
    <cellStyle name="Обычный 2 2 2 2 4 3 2 2 2 2 4 2" xfId="6583" xr:uid="{00000000-0005-0000-0000-0000BC190000}"/>
    <cellStyle name="Обычный 2 2 2 2 4 3 2 2 2 2 5" xfId="6584" xr:uid="{00000000-0005-0000-0000-0000BD190000}"/>
    <cellStyle name="Обычный 2 2 2 2 4 3 2 2 2 2 5 2" xfId="6585" xr:uid="{00000000-0005-0000-0000-0000BE190000}"/>
    <cellStyle name="Обычный 2 2 2 2 4 3 2 2 2 2 6" xfId="6586" xr:uid="{00000000-0005-0000-0000-0000BF190000}"/>
    <cellStyle name="Обычный 2 2 2 2 4 3 2 2 2 3" xfId="6587" xr:uid="{00000000-0005-0000-0000-0000C0190000}"/>
    <cellStyle name="Обычный 2 2 2 2 4 3 2 2 2 3 2" xfId="6588" xr:uid="{00000000-0005-0000-0000-0000C1190000}"/>
    <cellStyle name="Обычный 2 2 2 2 4 3 2 2 2 3 2 2" xfId="6589" xr:uid="{00000000-0005-0000-0000-0000C2190000}"/>
    <cellStyle name="Обычный 2 2 2 2 4 3 2 2 2 3 3" xfId="6590" xr:uid="{00000000-0005-0000-0000-0000C3190000}"/>
    <cellStyle name="Обычный 2 2 2 2 4 3 2 2 2 3 3 2" xfId="6591" xr:uid="{00000000-0005-0000-0000-0000C4190000}"/>
    <cellStyle name="Обычный 2 2 2 2 4 3 2 2 2 3 4" xfId="6592" xr:uid="{00000000-0005-0000-0000-0000C5190000}"/>
    <cellStyle name="Обычный 2 2 2 2 4 3 2 2 2 4" xfId="6593" xr:uid="{00000000-0005-0000-0000-0000C6190000}"/>
    <cellStyle name="Обычный 2 2 2 2 4 3 2 2 2 4 2" xfId="6594" xr:uid="{00000000-0005-0000-0000-0000C7190000}"/>
    <cellStyle name="Обычный 2 2 2 2 4 3 2 2 2 4 2 2" xfId="6595" xr:uid="{00000000-0005-0000-0000-0000C8190000}"/>
    <cellStyle name="Обычный 2 2 2 2 4 3 2 2 2 4 3" xfId="6596" xr:uid="{00000000-0005-0000-0000-0000C9190000}"/>
    <cellStyle name="Обычный 2 2 2 2 4 3 2 2 2 4 3 2" xfId="6597" xr:uid="{00000000-0005-0000-0000-0000CA190000}"/>
    <cellStyle name="Обычный 2 2 2 2 4 3 2 2 2 4 4" xfId="6598" xr:uid="{00000000-0005-0000-0000-0000CB190000}"/>
    <cellStyle name="Обычный 2 2 2 2 4 3 2 2 2 5" xfId="6599" xr:uid="{00000000-0005-0000-0000-0000CC190000}"/>
    <cellStyle name="Обычный 2 2 2 2 4 3 2 2 2 5 2" xfId="6600" xr:uid="{00000000-0005-0000-0000-0000CD190000}"/>
    <cellStyle name="Обычный 2 2 2 2 4 3 2 2 2 6" xfId="6601" xr:uid="{00000000-0005-0000-0000-0000CE190000}"/>
    <cellStyle name="Обычный 2 2 2 2 4 3 2 2 2 6 2" xfId="6602" xr:uid="{00000000-0005-0000-0000-0000CF190000}"/>
    <cellStyle name="Обычный 2 2 2 2 4 3 2 2 2 7" xfId="6603" xr:uid="{00000000-0005-0000-0000-0000D0190000}"/>
    <cellStyle name="Обычный 2 2 2 2 4 3 2 2 2 7 2" xfId="6604" xr:uid="{00000000-0005-0000-0000-0000D1190000}"/>
    <cellStyle name="Обычный 2 2 2 2 4 3 2 2 2 8" xfId="6605" xr:uid="{00000000-0005-0000-0000-0000D2190000}"/>
    <cellStyle name="Обычный 2 2 2 2 4 3 2 2 3" xfId="6606" xr:uid="{00000000-0005-0000-0000-0000D3190000}"/>
    <cellStyle name="Обычный 2 2 2 2 4 3 2 2 3 2" xfId="6607" xr:uid="{00000000-0005-0000-0000-0000D4190000}"/>
    <cellStyle name="Обычный 2 2 2 2 4 3 2 2 3 2 2" xfId="6608" xr:uid="{00000000-0005-0000-0000-0000D5190000}"/>
    <cellStyle name="Обычный 2 2 2 2 4 3 2 2 3 2 2 2" xfId="6609" xr:uid="{00000000-0005-0000-0000-0000D6190000}"/>
    <cellStyle name="Обычный 2 2 2 2 4 3 2 2 3 2 2 2 2" xfId="6610" xr:uid="{00000000-0005-0000-0000-0000D7190000}"/>
    <cellStyle name="Обычный 2 2 2 2 4 3 2 2 3 2 2 3" xfId="6611" xr:uid="{00000000-0005-0000-0000-0000D8190000}"/>
    <cellStyle name="Обычный 2 2 2 2 4 3 2 2 3 2 2 3 2" xfId="6612" xr:uid="{00000000-0005-0000-0000-0000D9190000}"/>
    <cellStyle name="Обычный 2 2 2 2 4 3 2 2 3 2 2 4" xfId="6613" xr:uid="{00000000-0005-0000-0000-0000DA190000}"/>
    <cellStyle name="Обычный 2 2 2 2 4 3 2 2 3 2 3" xfId="6614" xr:uid="{00000000-0005-0000-0000-0000DB190000}"/>
    <cellStyle name="Обычный 2 2 2 2 4 3 2 2 3 2 3 2" xfId="6615" xr:uid="{00000000-0005-0000-0000-0000DC190000}"/>
    <cellStyle name="Обычный 2 2 2 2 4 3 2 2 3 2 4" xfId="6616" xr:uid="{00000000-0005-0000-0000-0000DD190000}"/>
    <cellStyle name="Обычный 2 2 2 2 4 3 2 2 3 2 4 2" xfId="6617" xr:uid="{00000000-0005-0000-0000-0000DE190000}"/>
    <cellStyle name="Обычный 2 2 2 2 4 3 2 2 3 2 5" xfId="6618" xr:uid="{00000000-0005-0000-0000-0000DF190000}"/>
    <cellStyle name="Обычный 2 2 2 2 4 3 2 2 3 2 5 2" xfId="6619" xr:uid="{00000000-0005-0000-0000-0000E0190000}"/>
    <cellStyle name="Обычный 2 2 2 2 4 3 2 2 3 2 6" xfId="6620" xr:uid="{00000000-0005-0000-0000-0000E1190000}"/>
    <cellStyle name="Обычный 2 2 2 2 4 3 2 2 3 3" xfId="6621" xr:uid="{00000000-0005-0000-0000-0000E2190000}"/>
    <cellStyle name="Обычный 2 2 2 2 4 3 2 2 3 3 2" xfId="6622" xr:uid="{00000000-0005-0000-0000-0000E3190000}"/>
    <cellStyle name="Обычный 2 2 2 2 4 3 2 2 3 3 2 2" xfId="6623" xr:uid="{00000000-0005-0000-0000-0000E4190000}"/>
    <cellStyle name="Обычный 2 2 2 2 4 3 2 2 3 3 3" xfId="6624" xr:uid="{00000000-0005-0000-0000-0000E5190000}"/>
    <cellStyle name="Обычный 2 2 2 2 4 3 2 2 3 3 3 2" xfId="6625" xr:uid="{00000000-0005-0000-0000-0000E6190000}"/>
    <cellStyle name="Обычный 2 2 2 2 4 3 2 2 3 3 4" xfId="6626" xr:uid="{00000000-0005-0000-0000-0000E7190000}"/>
    <cellStyle name="Обычный 2 2 2 2 4 3 2 2 3 4" xfId="6627" xr:uid="{00000000-0005-0000-0000-0000E8190000}"/>
    <cellStyle name="Обычный 2 2 2 2 4 3 2 2 3 4 2" xfId="6628" xr:uid="{00000000-0005-0000-0000-0000E9190000}"/>
    <cellStyle name="Обычный 2 2 2 2 4 3 2 2 3 4 2 2" xfId="6629" xr:uid="{00000000-0005-0000-0000-0000EA190000}"/>
    <cellStyle name="Обычный 2 2 2 2 4 3 2 2 3 4 3" xfId="6630" xr:uid="{00000000-0005-0000-0000-0000EB190000}"/>
    <cellStyle name="Обычный 2 2 2 2 4 3 2 2 3 4 3 2" xfId="6631" xr:uid="{00000000-0005-0000-0000-0000EC190000}"/>
    <cellStyle name="Обычный 2 2 2 2 4 3 2 2 3 4 4" xfId="6632" xr:uid="{00000000-0005-0000-0000-0000ED190000}"/>
    <cellStyle name="Обычный 2 2 2 2 4 3 2 2 3 5" xfId="6633" xr:uid="{00000000-0005-0000-0000-0000EE190000}"/>
    <cellStyle name="Обычный 2 2 2 2 4 3 2 2 3 5 2" xfId="6634" xr:uid="{00000000-0005-0000-0000-0000EF190000}"/>
    <cellStyle name="Обычный 2 2 2 2 4 3 2 2 3 6" xfId="6635" xr:uid="{00000000-0005-0000-0000-0000F0190000}"/>
    <cellStyle name="Обычный 2 2 2 2 4 3 2 2 3 6 2" xfId="6636" xr:uid="{00000000-0005-0000-0000-0000F1190000}"/>
    <cellStyle name="Обычный 2 2 2 2 4 3 2 2 3 7" xfId="6637" xr:uid="{00000000-0005-0000-0000-0000F2190000}"/>
    <cellStyle name="Обычный 2 2 2 2 4 3 2 2 3 7 2" xfId="6638" xr:uid="{00000000-0005-0000-0000-0000F3190000}"/>
    <cellStyle name="Обычный 2 2 2 2 4 3 2 2 3 8" xfId="6639" xr:uid="{00000000-0005-0000-0000-0000F4190000}"/>
    <cellStyle name="Обычный 2 2 2 2 4 3 2 2 4" xfId="6640" xr:uid="{00000000-0005-0000-0000-0000F5190000}"/>
    <cellStyle name="Обычный 2 2 2 2 4 3 2 2 4 2" xfId="6641" xr:uid="{00000000-0005-0000-0000-0000F6190000}"/>
    <cellStyle name="Обычный 2 2 2 2 4 3 2 2 4 2 2" xfId="6642" xr:uid="{00000000-0005-0000-0000-0000F7190000}"/>
    <cellStyle name="Обычный 2 2 2 2 4 3 2 2 4 2 2 2" xfId="6643" xr:uid="{00000000-0005-0000-0000-0000F8190000}"/>
    <cellStyle name="Обычный 2 2 2 2 4 3 2 2 4 2 3" xfId="6644" xr:uid="{00000000-0005-0000-0000-0000F9190000}"/>
    <cellStyle name="Обычный 2 2 2 2 4 3 2 2 4 2 3 2" xfId="6645" xr:uid="{00000000-0005-0000-0000-0000FA190000}"/>
    <cellStyle name="Обычный 2 2 2 2 4 3 2 2 4 2 4" xfId="6646" xr:uid="{00000000-0005-0000-0000-0000FB190000}"/>
    <cellStyle name="Обычный 2 2 2 2 4 3 2 2 4 3" xfId="6647" xr:uid="{00000000-0005-0000-0000-0000FC190000}"/>
    <cellStyle name="Обычный 2 2 2 2 4 3 2 2 4 3 2" xfId="6648" xr:uid="{00000000-0005-0000-0000-0000FD190000}"/>
    <cellStyle name="Обычный 2 2 2 2 4 3 2 2 4 3 2 2" xfId="6649" xr:uid="{00000000-0005-0000-0000-0000FE190000}"/>
    <cellStyle name="Обычный 2 2 2 2 4 3 2 2 4 3 3" xfId="6650" xr:uid="{00000000-0005-0000-0000-0000FF190000}"/>
    <cellStyle name="Обычный 2 2 2 2 4 3 2 2 4 3 3 2" xfId="6651" xr:uid="{00000000-0005-0000-0000-0000001A0000}"/>
    <cellStyle name="Обычный 2 2 2 2 4 3 2 2 4 3 4" xfId="6652" xr:uid="{00000000-0005-0000-0000-0000011A0000}"/>
    <cellStyle name="Обычный 2 2 2 2 4 3 2 2 4 4" xfId="6653" xr:uid="{00000000-0005-0000-0000-0000021A0000}"/>
    <cellStyle name="Обычный 2 2 2 2 4 3 2 2 4 4 2" xfId="6654" xr:uid="{00000000-0005-0000-0000-0000031A0000}"/>
    <cellStyle name="Обычный 2 2 2 2 4 3 2 2 4 5" xfId="6655" xr:uid="{00000000-0005-0000-0000-0000041A0000}"/>
    <cellStyle name="Обычный 2 2 2 2 4 3 2 2 4 5 2" xfId="6656" xr:uid="{00000000-0005-0000-0000-0000051A0000}"/>
    <cellStyle name="Обычный 2 2 2 2 4 3 2 2 4 6" xfId="6657" xr:uid="{00000000-0005-0000-0000-0000061A0000}"/>
    <cellStyle name="Обычный 2 2 2 2 4 3 2 2 4 6 2" xfId="6658" xr:uid="{00000000-0005-0000-0000-0000071A0000}"/>
    <cellStyle name="Обычный 2 2 2 2 4 3 2 2 4 7" xfId="6659" xr:uid="{00000000-0005-0000-0000-0000081A0000}"/>
    <cellStyle name="Обычный 2 2 2 2 4 3 2 2 5" xfId="6660" xr:uid="{00000000-0005-0000-0000-0000091A0000}"/>
    <cellStyle name="Обычный 2 2 2 2 4 3 2 2 5 2" xfId="6661" xr:uid="{00000000-0005-0000-0000-00000A1A0000}"/>
    <cellStyle name="Обычный 2 2 2 2 4 3 2 2 5 2 2" xfId="6662" xr:uid="{00000000-0005-0000-0000-00000B1A0000}"/>
    <cellStyle name="Обычный 2 2 2 2 4 3 2 2 5 3" xfId="6663" xr:uid="{00000000-0005-0000-0000-00000C1A0000}"/>
    <cellStyle name="Обычный 2 2 2 2 4 3 2 2 5 3 2" xfId="6664" xr:uid="{00000000-0005-0000-0000-00000D1A0000}"/>
    <cellStyle name="Обычный 2 2 2 2 4 3 2 2 5 4" xfId="6665" xr:uid="{00000000-0005-0000-0000-00000E1A0000}"/>
    <cellStyle name="Обычный 2 2 2 2 4 3 2 2 6" xfId="6666" xr:uid="{00000000-0005-0000-0000-00000F1A0000}"/>
    <cellStyle name="Обычный 2 2 2 2 4 3 2 2 6 2" xfId="6667" xr:uid="{00000000-0005-0000-0000-0000101A0000}"/>
    <cellStyle name="Обычный 2 2 2 2 4 3 2 2 6 2 2" xfId="6668" xr:uid="{00000000-0005-0000-0000-0000111A0000}"/>
    <cellStyle name="Обычный 2 2 2 2 4 3 2 2 6 3" xfId="6669" xr:uid="{00000000-0005-0000-0000-0000121A0000}"/>
    <cellStyle name="Обычный 2 2 2 2 4 3 2 2 6 3 2" xfId="6670" xr:uid="{00000000-0005-0000-0000-0000131A0000}"/>
    <cellStyle name="Обычный 2 2 2 2 4 3 2 2 6 4" xfId="6671" xr:uid="{00000000-0005-0000-0000-0000141A0000}"/>
    <cellStyle name="Обычный 2 2 2 2 4 3 2 2 7" xfId="6672" xr:uid="{00000000-0005-0000-0000-0000151A0000}"/>
    <cellStyle name="Обычный 2 2 2 2 4 3 2 2 7 2" xfId="6673" xr:uid="{00000000-0005-0000-0000-0000161A0000}"/>
    <cellStyle name="Обычный 2 2 2 2 4 3 2 2 8" xfId="6674" xr:uid="{00000000-0005-0000-0000-0000171A0000}"/>
    <cellStyle name="Обычный 2 2 2 2 4 3 2 2 8 2" xfId="6675" xr:uid="{00000000-0005-0000-0000-0000181A0000}"/>
    <cellStyle name="Обычный 2 2 2 2 4 3 2 2 9" xfId="6676" xr:uid="{00000000-0005-0000-0000-0000191A0000}"/>
    <cellStyle name="Обычный 2 2 2 2 4 3 2 2 9 2" xfId="6677" xr:uid="{00000000-0005-0000-0000-00001A1A0000}"/>
    <cellStyle name="Обычный 2 2 2 2 4 3 2 3" xfId="6678" xr:uid="{00000000-0005-0000-0000-00001B1A0000}"/>
    <cellStyle name="Обычный 2 2 2 2 4 3 2 3 2" xfId="6679" xr:uid="{00000000-0005-0000-0000-00001C1A0000}"/>
    <cellStyle name="Обычный 2 2 2 2 4 3 2 3 2 2" xfId="6680" xr:uid="{00000000-0005-0000-0000-00001D1A0000}"/>
    <cellStyle name="Обычный 2 2 2 2 4 3 2 3 2 2 2" xfId="6681" xr:uid="{00000000-0005-0000-0000-00001E1A0000}"/>
    <cellStyle name="Обычный 2 2 2 2 4 3 2 3 2 2 2 2" xfId="6682" xr:uid="{00000000-0005-0000-0000-00001F1A0000}"/>
    <cellStyle name="Обычный 2 2 2 2 4 3 2 3 2 2 3" xfId="6683" xr:uid="{00000000-0005-0000-0000-0000201A0000}"/>
    <cellStyle name="Обычный 2 2 2 2 4 3 2 3 2 2 3 2" xfId="6684" xr:uid="{00000000-0005-0000-0000-0000211A0000}"/>
    <cellStyle name="Обычный 2 2 2 2 4 3 2 3 2 2 4" xfId="6685" xr:uid="{00000000-0005-0000-0000-0000221A0000}"/>
    <cellStyle name="Обычный 2 2 2 2 4 3 2 3 2 3" xfId="6686" xr:uid="{00000000-0005-0000-0000-0000231A0000}"/>
    <cellStyle name="Обычный 2 2 2 2 4 3 2 3 2 3 2" xfId="6687" xr:uid="{00000000-0005-0000-0000-0000241A0000}"/>
    <cellStyle name="Обычный 2 2 2 2 4 3 2 3 2 4" xfId="6688" xr:uid="{00000000-0005-0000-0000-0000251A0000}"/>
    <cellStyle name="Обычный 2 2 2 2 4 3 2 3 2 4 2" xfId="6689" xr:uid="{00000000-0005-0000-0000-0000261A0000}"/>
    <cellStyle name="Обычный 2 2 2 2 4 3 2 3 2 5" xfId="6690" xr:uid="{00000000-0005-0000-0000-0000271A0000}"/>
    <cellStyle name="Обычный 2 2 2 2 4 3 2 3 2 5 2" xfId="6691" xr:uid="{00000000-0005-0000-0000-0000281A0000}"/>
    <cellStyle name="Обычный 2 2 2 2 4 3 2 3 2 6" xfId="6692" xr:uid="{00000000-0005-0000-0000-0000291A0000}"/>
    <cellStyle name="Обычный 2 2 2 2 4 3 2 3 3" xfId="6693" xr:uid="{00000000-0005-0000-0000-00002A1A0000}"/>
    <cellStyle name="Обычный 2 2 2 2 4 3 2 3 3 2" xfId="6694" xr:uid="{00000000-0005-0000-0000-00002B1A0000}"/>
    <cellStyle name="Обычный 2 2 2 2 4 3 2 3 3 2 2" xfId="6695" xr:uid="{00000000-0005-0000-0000-00002C1A0000}"/>
    <cellStyle name="Обычный 2 2 2 2 4 3 2 3 3 3" xfId="6696" xr:uid="{00000000-0005-0000-0000-00002D1A0000}"/>
    <cellStyle name="Обычный 2 2 2 2 4 3 2 3 3 3 2" xfId="6697" xr:uid="{00000000-0005-0000-0000-00002E1A0000}"/>
    <cellStyle name="Обычный 2 2 2 2 4 3 2 3 3 4" xfId="6698" xr:uid="{00000000-0005-0000-0000-00002F1A0000}"/>
    <cellStyle name="Обычный 2 2 2 2 4 3 2 3 4" xfId="6699" xr:uid="{00000000-0005-0000-0000-0000301A0000}"/>
    <cellStyle name="Обычный 2 2 2 2 4 3 2 3 4 2" xfId="6700" xr:uid="{00000000-0005-0000-0000-0000311A0000}"/>
    <cellStyle name="Обычный 2 2 2 2 4 3 2 3 4 2 2" xfId="6701" xr:uid="{00000000-0005-0000-0000-0000321A0000}"/>
    <cellStyle name="Обычный 2 2 2 2 4 3 2 3 4 3" xfId="6702" xr:uid="{00000000-0005-0000-0000-0000331A0000}"/>
    <cellStyle name="Обычный 2 2 2 2 4 3 2 3 4 3 2" xfId="6703" xr:uid="{00000000-0005-0000-0000-0000341A0000}"/>
    <cellStyle name="Обычный 2 2 2 2 4 3 2 3 4 4" xfId="6704" xr:uid="{00000000-0005-0000-0000-0000351A0000}"/>
    <cellStyle name="Обычный 2 2 2 2 4 3 2 3 5" xfId="6705" xr:uid="{00000000-0005-0000-0000-0000361A0000}"/>
    <cellStyle name="Обычный 2 2 2 2 4 3 2 3 5 2" xfId="6706" xr:uid="{00000000-0005-0000-0000-0000371A0000}"/>
    <cellStyle name="Обычный 2 2 2 2 4 3 2 3 6" xfId="6707" xr:uid="{00000000-0005-0000-0000-0000381A0000}"/>
    <cellStyle name="Обычный 2 2 2 2 4 3 2 3 6 2" xfId="6708" xr:uid="{00000000-0005-0000-0000-0000391A0000}"/>
    <cellStyle name="Обычный 2 2 2 2 4 3 2 3 7" xfId="6709" xr:uid="{00000000-0005-0000-0000-00003A1A0000}"/>
    <cellStyle name="Обычный 2 2 2 2 4 3 2 3 7 2" xfId="6710" xr:uid="{00000000-0005-0000-0000-00003B1A0000}"/>
    <cellStyle name="Обычный 2 2 2 2 4 3 2 3 8" xfId="6711" xr:uid="{00000000-0005-0000-0000-00003C1A0000}"/>
    <cellStyle name="Обычный 2 2 2 2 4 3 2 4" xfId="6712" xr:uid="{00000000-0005-0000-0000-00003D1A0000}"/>
    <cellStyle name="Обычный 2 2 2 2 4 3 2 4 2" xfId="6713" xr:uid="{00000000-0005-0000-0000-00003E1A0000}"/>
    <cellStyle name="Обычный 2 2 2 2 4 3 2 4 2 2" xfId="6714" xr:uid="{00000000-0005-0000-0000-00003F1A0000}"/>
    <cellStyle name="Обычный 2 2 2 2 4 3 2 4 2 2 2" xfId="6715" xr:uid="{00000000-0005-0000-0000-0000401A0000}"/>
    <cellStyle name="Обычный 2 2 2 2 4 3 2 4 2 2 2 2" xfId="6716" xr:uid="{00000000-0005-0000-0000-0000411A0000}"/>
    <cellStyle name="Обычный 2 2 2 2 4 3 2 4 2 2 3" xfId="6717" xr:uid="{00000000-0005-0000-0000-0000421A0000}"/>
    <cellStyle name="Обычный 2 2 2 2 4 3 2 4 2 2 3 2" xfId="6718" xr:uid="{00000000-0005-0000-0000-0000431A0000}"/>
    <cellStyle name="Обычный 2 2 2 2 4 3 2 4 2 2 4" xfId="6719" xr:uid="{00000000-0005-0000-0000-0000441A0000}"/>
    <cellStyle name="Обычный 2 2 2 2 4 3 2 4 2 3" xfId="6720" xr:uid="{00000000-0005-0000-0000-0000451A0000}"/>
    <cellStyle name="Обычный 2 2 2 2 4 3 2 4 2 3 2" xfId="6721" xr:uid="{00000000-0005-0000-0000-0000461A0000}"/>
    <cellStyle name="Обычный 2 2 2 2 4 3 2 4 2 4" xfId="6722" xr:uid="{00000000-0005-0000-0000-0000471A0000}"/>
    <cellStyle name="Обычный 2 2 2 2 4 3 2 4 2 4 2" xfId="6723" xr:uid="{00000000-0005-0000-0000-0000481A0000}"/>
    <cellStyle name="Обычный 2 2 2 2 4 3 2 4 2 5" xfId="6724" xr:uid="{00000000-0005-0000-0000-0000491A0000}"/>
    <cellStyle name="Обычный 2 2 2 2 4 3 2 4 2 5 2" xfId="6725" xr:uid="{00000000-0005-0000-0000-00004A1A0000}"/>
    <cellStyle name="Обычный 2 2 2 2 4 3 2 4 2 6" xfId="6726" xr:uid="{00000000-0005-0000-0000-00004B1A0000}"/>
    <cellStyle name="Обычный 2 2 2 2 4 3 2 4 3" xfId="6727" xr:uid="{00000000-0005-0000-0000-00004C1A0000}"/>
    <cellStyle name="Обычный 2 2 2 2 4 3 2 4 3 2" xfId="6728" xr:uid="{00000000-0005-0000-0000-00004D1A0000}"/>
    <cellStyle name="Обычный 2 2 2 2 4 3 2 4 3 2 2" xfId="6729" xr:uid="{00000000-0005-0000-0000-00004E1A0000}"/>
    <cellStyle name="Обычный 2 2 2 2 4 3 2 4 3 3" xfId="6730" xr:uid="{00000000-0005-0000-0000-00004F1A0000}"/>
    <cellStyle name="Обычный 2 2 2 2 4 3 2 4 3 3 2" xfId="6731" xr:uid="{00000000-0005-0000-0000-0000501A0000}"/>
    <cellStyle name="Обычный 2 2 2 2 4 3 2 4 3 4" xfId="6732" xr:uid="{00000000-0005-0000-0000-0000511A0000}"/>
    <cellStyle name="Обычный 2 2 2 2 4 3 2 4 4" xfId="6733" xr:uid="{00000000-0005-0000-0000-0000521A0000}"/>
    <cellStyle name="Обычный 2 2 2 2 4 3 2 4 4 2" xfId="6734" xr:uid="{00000000-0005-0000-0000-0000531A0000}"/>
    <cellStyle name="Обычный 2 2 2 2 4 3 2 4 4 2 2" xfId="6735" xr:uid="{00000000-0005-0000-0000-0000541A0000}"/>
    <cellStyle name="Обычный 2 2 2 2 4 3 2 4 4 3" xfId="6736" xr:uid="{00000000-0005-0000-0000-0000551A0000}"/>
    <cellStyle name="Обычный 2 2 2 2 4 3 2 4 4 3 2" xfId="6737" xr:uid="{00000000-0005-0000-0000-0000561A0000}"/>
    <cellStyle name="Обычный 2 2 2 2 4 3 2 4 4 4" xfId="6738" xr:uid="{00000000-0005-0000-0000-0000571A0000}"/>
    <cellStyle name="Обычный 2 2 2 2 4 3 2 4 5" xfId="6739" xr:uid="{00000000-0005-0000-0000-0000581A0000}"/>
    <cellStyle name="Обычный 2 2 2 2 4 3 2 4 5 2" xfId="6740" xr:uid="{00000000-0005-0000-0000-0000591A0000}"/>
    <cellStyle name="Обычный 2 2 2 2 4 3 2 4 6" xfId="6741" xr:uid="{00000000-0005-0000-0000-00005A1A0000}"/>
    <cellStyle name="Обычный 2 2 2 2 4 3 2 4 6 2" xfId="6742" xr:uid="{00000000-0005-0000-0000-00005B1A0000}"/>
    <cellStyle name="Обычный 2 2 2 2 4 3 2 4 7" xfId="6743" xr:uid="{00000000-0005-0000-0000-00005C1A0000}"/>
    <cellStyle name="Обычный 2 2 2 2 4 3 2 4 7 2" xfId="6744" xr:uid="{00000000-0005-0000-0000-00005D1A0000}"/>
    <cellStyle name="Обычный 2 2 2 2 4 3 2 4 8" xfId="6745" xr:uid="{00000000-0005-0000-0000-00005E1A0000}"/>
    <cellStyle name="Обычный 2 2 2 2 4 3 2 5" xfId="6746" xr:uid="{00000000-0005-0000-0000-00005F1A0000}"/>
    <cellStyle name="Обычный 2 2 2 2 4 3 2 5 2" xfId="6747" xr:uid="{00000000-0005-0000-0000-0000601A0000}"/>
    <cellStyle name="Обычный 2 2 2 2 4 3 2 5 2 2" xfId="6748" xr:uid="{00000000-0005-0000-0000-0000611A0000}"/>
    <cellStyle name="Обычный 2 2 2 2 4 3 2 5 2 2 2" xfId="6749" xr:uid="{00000000-0005-0000-0000-0000621A0000}"/>
    <cellStyle name="Обычный 2 2 2 2 4 3 2 5 2 3" xfId="6750" xr:uid="{00000000-0005-0000-0000-0000631A0000}"/>
    <cellStyle name="Обычный 2 2 2 2 4 3 2 5 2 3 2" xfId="6751" xr:uid="{00000000-0005-0000-0000-0000641A0000}"/>
    <cellStyle name="Обычный 2 2 2 2 4 3 2 5 2 4" xfId="6752" xr:uid="{00000000-0005-0000-0000-0000651A0000}"/>
    <cellStyle name="Обычный 2 2 2 2 4 3 2 5 3" xfId="6753" xr:uid="{00000000-0005-0000-0000-0000661A0000}"/>
    <cellStyle name="Обычный 2 2 2 2 4 3 2 5 3 2" xfId="6754" xr:uid="{00000000-0005-0000-0000-0000671A0000}"/>
    <cellStyle name="Обычный 2 2 2 2 4 3 2 5 3 2 2" xfId="6755" xr:uid="{00000000-0005-0000-0000-0000681A0000}"/>
    <cellStyle name="Обычный 2 2 2 2 4 3 2 5 3 3" xfId="6756" xr:uid="{00000000-0005-0000-0000-0000691A0000}"/>
    <cellStyle name="Обычный 2 2 2 2 4 3 2 5 3 3 2" xfId="6757" xr:uid="{00000000-0005-0000-0000-00006A1A0000}"/>
    <cellStyle name="Обычный 2 2 2 2 4 3 2 5 3 4" xfId="6758" xr:uid="{00000000-0005-0000-0000-00006B1A0000}"/>
    <cellStyle name="Обычный 2 2 2 2 4 3 2 5 4" xfId="6759" xr:uid="{00000000-0005-0000-0000-00006C1A0000}"/>
    <cellStyle name="Обычный 2 2 2 2 4 3 2 5 4 2" xfId="6760" xr:uid="{00000000-0005-0000-0000-00006D1A0000}"/>
    <cellStyle name="Обычный 2 2 2 2 4 3 2 5 5" xfId="6761" xr:uid="{00000000-0005-0000-0000-00006E1A0000}"/>
    <cellStyle name="Обычный 2 2 2 2 4 3 2 5 5 2" xfId="6762" xr:uid="{00000000-0005-0000-0000-00006F1A0000}"/>
    <cellStyle name="Обычный 2 2 2 2 4 3 2 5 6" xfId="6763" xr:uid="{00000000-0005-0000-0000-0000701A0000}"/>
    <cellStyle name="Обычный 2 2 2 2 4 3 2 5 6 2" xfId="6764" xr:uid="{00000000-0005-0000-0000-0000711A0000}"/>
    <cellStyle name="Обычный 2 2 2 2 4 3 2 5 7" xfId="6765" xr:uid="{00000000-0005-0000-0000-0000721A0000}"/>
    <cellStyle name="Обычный 2 2 2 2 4 3 2 6" xfId="6766" xr:uid="{00000000-0005-0000-0000-0000731A0000}"/>
    <cellStyle name="Обычный 2 2 2 2 4 3 2 6 2" xfId="6767" xr:uid="{00000000-0005-0000-0000-0000741A0000}"/>
    <cellStyle name="Обычный 2 2 2 2 4 3 2 6 2 2" xfId="6768" xr:uid="{00000000-0005-0000-0000-0000751A0000}"/>
    <cellStyle name="Обычный 2 2 2 2 4 3 2 6 2 2 2" xfId="6769" xr:uid="{00000000-0005-0000-0000-0000761A0000}"/>
    <cellStyle name="Обычный 2 2 2 2 4 3 2 6 2 3" xfId="6770" xr:uid="{00000000-0005-0000-0000-0000771A0000}"/>
    <cellStyle name="Обычный 2 2 2 2 4 3 2 6 2 3 2" xfId="6771" xr:uid="{00000000-0005-0000-0000-0000781A0000}"/>
    <cellStyle name="Обычный 2 2 2 2 4 3 2 6 2 4" xfId="6772" xr:uid="{00000000-0005-0000-0000-0000791A0000}"/>
    <cellStyle name="Обычный 2 2 2 2 4 3 2 6 3" xfId="6773" xr:uid="{00000000-0005-0000-0000-00007A1A0000}"/>
    <cellStyle name="Обычный 2 2 2 2 4 3 2 6 3 2" xfId="6774" xr:uid="{00000000-0005-0000-0000-00007B1A0000}"/>
    <cellStyle name="Обычный 2 2 2 2 4 3 2 6 3 2 2" xfId="6775" xr:uid="{00000000-0005-0000-0000-00007C1A0000}"/>
    <cellStyle name="Обычный 2 2 2 2 4 3 2 6 3 3" xfId="6776" xr:uid="{00000000-0005-0000-0000-00007D1A0000}"/>
    <cellStyle name="Обычный 2 2 2 2 4 3 2 6 3 3 2" xfId="6777" xr:uid="{00000000-0005-0000-0000-00007E1A0000}"/>
    <cellStyle name="Обычный 2 2 2 2 4 3 2 6 3 4" xfId="6778" xr:uid="{00000000-0005-0000-0000-00007F1A0000}"/>
    <cellStyle name="Обычный 2 2 2 2 4 3 2 6 4" xfId="6779" xr:uid="{00000000-0005-0000-0000-0000801A0000}"/>
    <cellStyle name="Обычный 2 2 2 2 4 3 2 6 4 2" xfId="6780" xr:uid="{00000000-0005-0000-0000-0000811A0000}"/>
    <cellStyle name="Обычный 2 2 2 2 4 3 2 6 5" xfId="6781" xr:uid="{00000000-0005-0000-0000-0000821A0000}"/>
    <cellStyle name="Обычный 2 2 2 2 4 3 2 6 5 2" xfId="6782" xr:uid="{00000000-0005-0000-0000-0000831A0000}"/>
    <cellStyle name="Обычный 2 2 2 2 4 3 2 6 6" xfId="6783" xr:uid="{00000000-0005-0000-0000-0000841A0000}"/>
    <cellStyle name="Обычный 2 2 2 2 4 3 2 6 6 2" xfId="6784" xr:uid="{00000000-0005-0000-0000-0000851A0000}"/>
    <cellStyle name="Обычный 2 2 2 2 4 3 2 6 7" xfId="6785" xr:uid="{00000000-0005-0000-0000-0000861A0000}"/>
    <cellStyle name="Обычный 2 2 2 2 4 3 2 7" xfId="6786" xr:uid="{00000000-0005-0000-0000-0000871A0000}"/>
    <cellStyle name="Обычный 2 2 2 2 4 3 2 7 2" xfId="6787" xr:uid="{00000000-0005-0000-0000-0000881A0000}"/>
    <cellStyle name="Обычный 2 2 2 2 4 3 2 7 2 2" xfId="6788" xr:uid="{00000000-0005-0000-0000-0000891A0000}"/>
    <cellStyle name="Обычный 2 2 2 2 4 3 2 7 3" xfId="6789" xr:uid="{00000000-0005-0000-0000-00008A1A0000}"/>
    <cellStyle name="Обычный 2 2 2 2 4 3 2 7 3 2" xfId="6790" xr:uid="{00000000-0005-0000-0000-00008B1A0000}"/>
    <cellStyle name="Обычный 2 2 2 2 4 3 2 7 4" xfId="6791" xr:uid="{00000000-0005-0000-0000-00008C1A0000}"/>
    <cellStyle name="Обычный 2 2 2 2 4 3 2 8" xfId="6792" xr:uid="{00000000-0005-0000-0000-00008D1A0000}"/>
    <cellStyle name="Обычный 2 2 2 2 4 3 2 8 2" xfId="6793" xr:uid="{00000000-0005-0000-0000-00008E1A0000}"/>
    <cellStyle name="Обычный 2 2 2 2 4 3 2 8 2 2" xfId="6794" xr:uid="{00000000-0005-0000-0000-00008F1A0000}"/>
    <cellStyle name="Обычный 2 2 2 2 4 3 2 8 3" xfId="6795" xr:uid="{00000000-0005-0000-0000-0000901A0000}"/>
    <cellStyle name="Обычный 2 2 2 2 4 3 2 8 3 2" xfId="6796" xr:uid="{00000000-0005-0000-0000-0000911A0000}"/>
    <cellStyle name="Обычный 2 2 2 2 4 3 2 8 4" xfId="6797" xr:uid="{00000000-0005-0000-0000-0000921A0000}"/>
    <cellStyle name="Обычный 2 2 2 2 4 3 2 9" xfId="6798" xr:uid="{00000000-0005-0000-0000-0000931A0000}"/>
    <cellStyle name="Обычный 2 2 2 2 4 3 2 9 2" xfId="6799" xr:uid="{00000000-0005-0000-0000-0000941A0000}"/>
    <cellStyle name="Обычный 2 2 2 2 4 3 3" xfId="6800" xr:uid="{00000000-0005-0000-0000-0000951A0000}"/>
    <cellStyle name="Обычный 2 2 2 2 4 3 3 10" xfId="6801" xr:uid="{00000000-0005-0000-0000-0000961A0000}"/>
    <cellStyle name="Обычный 2 2 2 2 4 3 3 2" xfId="6802" xr:uid="{00000000-0005-0000-0000-0000971A0000}"/>
    <cellStyle name="Обычный 2 2 2 2 4 3 3 2 2" xfId="6803" xr:uid="{00000000-0005-0000-0000-0000981A0000}"/>
    <cellStyle name="Обычный 2 2 2 2 4 3 3 2 2 2" xfId="6804" xr:uid="{00000000-0005-0000-0000-0000991A0000}"/>
    <cellStyle name="Обычный 2 2 2 2 4 3 3 2 2 2 2" xfId="6805" xr:uid="{00000000-0005-0000-0000-00009A1A0000}"/>
    <cellStyle name="Обычный 2 2 2 2 4 3 3 2 2 2 2 2" xfId="6806" xr:uid="{00000000-0005-0000-0000-00009B1A0000}"/>
    <cellStyle name="Обычный 2 2 2 2 4 3 3 2 2 2 3" xfId="6807" xr:uid="{00000000-0005-0000-0000-00009C1A0000}"/>
    <cellStyle name="Обычный 2 2 2 2 4 3 3 2 2 2 3 2" xfId="6808" xr:uid="{00000000-0005-0000-0000-00009D1A0000}"/>
    <cellStyle name="Обычный 2 2 2 2 4 3 3 2 2 2 4" xfId="6809" xr:uid="{00000000-0005-0000-0000-00009E1A0000}"/>
    <cellStyle name="Обычный 2 2 2 2 4 3 3 2 2 3" xfId="6810" xr:uid="{00000000-0005-0000-0000-00009F1A0000}"/>
    <cellStyle name="Обычный 2 2 2 2 4 3 3 2 2 3 2" xfId="6811" xr:uid="{00000000-0005-0000-0000-0000A01A0000}"/>
    <cellStyle name="Обычный 2 2 2 2 4 3 3 2 2 4" xfId="6812" xr:uid="{00000000-0005-0000-0000-0000A11A0000}"/>
    <cellStyle name="Обычный 2 2 2 2 4 3 3 2 2 4 2" xfId="6813" xr:uid="{00000000-0005-0000-0000-0000A21A0000}"/>
    <cellStyle name="Обычный 2 2 2 2 4 3 3 2 2 5" xfId="6814" xr:uid="{00000000-0005-0000-0000-0000A31A0000}"/>
    <cellStyle name="Обычный 2 2 2 2 4 3 3 2 2 5 2" xfId="6815" xr:uid="{00000000-0005-0000-0000-0000A41A0000}"/>
    <cellStyle name="Обычный 2 2 2 2 4 3 3 2 2 6" xfId="6816" xr:uid="{00000000-0005-0000-0000-0000A51A0000}"/>
    <cellStyle name="Обычный 2 2 2 2 4 3 3 2 3" xfId="6817" xr:uid="{00000000-0005-0000-0000-0000A61A0000}"/>
    <cellStyle name="Обычный 2 2 2 2 4 3 3 2 3 2" xfId="6818" xr:uid="{00000000-0005-0000-0000-0000A71A0000}"/>
    <cellStyle name="Обычный 2 2 2 2 4 3 3 2 3 2 2" xfId="6819" xr:uid="{00000000-0005-0000-0000-0000A81A0000}"/>
    <cellStyle name="Обычный 2 2 2 2 4 3 3 2 3 3" xfId="6820" xr:uid="{00000000-0005-0000-0000-0000A91A0000}"/>
    <cellStyle name="Обычный 2 2 2 2 4 3 3 2 3 3 2" xfId="6821" xr:uid="{00000000-0005-0000-0000-0000AA1A0000}"/>
    <cellStyle name="Обычный 2 2 2 2 4 3 3 2 3 4" xfId="6822" xr:uid="{00000000-0005-0000-0000-0000AB1A0000}"/>
    <cellStyle name="Обычный 2 2 2 2 4 3 3 2 4" xfId="6823" xr:uid="{00000000-0005-0000-0000-0000AC1A0000}"/>
    <cellStyle name="Обычный 2 2 2 2 4 3 3 2 4 2" xfId="6824" xr:uid="{00000000-0005-0000-0000-0000AD1A0000}"/>
    <cellStyle name="Обычный 2 2 2 2 4 3 3 2 4 2 2" xfId="6825" xr:uid="{00000000-0005-0000-0000-0000AE1A0000}"/>
    <cellStyle name="Обычный 2 2 2 2 4 3 3 2 4 3" xfId="6826" xr:uid="{00000000-0005-0000-0000-0000AF1A0000}"/>
    <cellStyle name="Обычный 2 2 2 2 4 3 3 2 4 3 2" xfId="6827" xr:uid="{00000000-0005-0000-0000-0000B01A0000}"/>
    <cellStyle name="Обычный 2 2 2 2 4 3 3 2 4 4" xfId="6828" xr:uid="{00000000-0005-0000-0000-0000B11A0000}"/>
    <cellStyle name="Обычный 2 2 2 2 4 3 3 2 5" xfId="6829" xr:uid="{00000000-0005-0000-0000-0000B21A0000}"/>
    <cellStyle name="Обычный 2 2 2 2 4 3 3 2 5 2" xfId="6830" xr:uid="{00000000-0005-0000-0000-0000B31A0000}"/>
    <cellStyle name="Обычный 2 2 2 2 4 3 3 2 6" xfId="6831" xr:uid="{00000000-0005-0000-0000-0000B41A0000}"/>
    <cellStyle name="Обычный 2 2 2 2 4 3 3 2 6 2" xfId="6832" xr:uid="{00000000-0005-0000-0000-0000B51A0000}"/>
    <cellStyle name="Обычный 2 2 2 2 4 3 3 2 7" xfId="6833" xr:uid="{00000000-0005-0000-0000-0000B61A0000}"/>
    <cellStyle name="Обычный 2 2 2 2 4 3 3 2 7 2" xfId="6834" xr:uid="{00000000-0005-0000-0000-0000B71A0000}"/>
    <cellStyle name="Обычный 2 2 2 2 4 3 3 2 8" xfId="6835" xr:uid="{00000000-0005-0000-0000-0000B81A0000}"/>
    <cellStyle name="Обычный 2 2 2 2 4 3 3 3" xfId="6836" xr:uid="{00000000-0005-0000-0000-0000B91A0000}"/>
    <cellStyle name="Обычный 2 2 2 2 4 3 3 3 2" xfId="6837" xr:uid="{00000000-0005-0000-0000-0000BA1A0000}"/>
    <cellStyle name="Обычный 2 2 2 2 4 3 3 3 2 2" xfId="6838" xr:uid="{00000000-0005-0000-0000-0000BB1A0000}"/>
    <cellStyle name="Обычный 2 2 2 2 4 3 3 3 2 2 2" xfId="6839" xr:uid="{00000000-0005-0000-0000-0000BC1A0000}"/>
    <cellStyle name="Обычный 2 2 2 2 4 3 3 3 2 2 2 2" xfId="6840" xr:uid="{00000000-0005-0000-0000-0000BD1A0000}"/>
    <cellStyle name="Обычный 2 2 2 2 4 3 3 3 2 2 3" xfId="6841" xr:uid="{00000000-0005-0000-0000-0000BE1A0000}"/>
    <cellStyle name="Обычный 2 2 2 2 4 3 3 3 2 2 3 2" xfId="6842" xr:uid="{00000000-0005-0000-0000-0000BF1A0000}"/>
    <cellStyle name="Обычный 2 2 2 2 4 3 3 3 2 2 4" xfId="6843" xr:uid="{00000000-0005-0000-0000-0000C01A0000}"/>
    <cellStyle name="Обычный 2 2 2 2 4 3 3 3 2 3" xfId="6844" xr:uid="{00000000-0005-0000-0000-0000C11A0000}"/>
    <cellStyle name="Обычный 2 2 2 2 4 3 3 3 2 3 2" xfId="6845" xr:uid="{00000000-0005-0000-0000-0000C21A0000}"/>
    <cellStyle name="Обычный 2 2 2 2 4 3 3 3 2 4" xfId="6846" xr:uid="{00000000-0005-0000-0000-0000C31A0000}"/>
    <cellStyle name="Обычный 2 2 2 2 4 3 3 3 2 4 2" xfId="6847" xr:uid="{00000000-0005-0000-0000-0000C41A0000}"/>
    <cellStyle name="Обычный 2 2 2 2 4 3 3 3 2 5" xfId="6848" xr:uid="{00000000-0005-0000-0000-0000C51A0000}"/>
    <cellStyle name="Обычный 2 2 2 2 4 3 3 3 2 5 2" xfId="6849" xr:uid="{00000000-0005-0000-0000-0000C61A0000}"/>
    <cellStyle name="Обычный 2 2 2 2 4 3 3 3 2 6" xfId="6850" xr:uid="{00000000-0005-0000-0000-0000C71A0000}"/>
    <cellStyle name="Обычный 2 2 2 2 4 3 3 3 3" xfId="6851" xr:uid="{00000000-0005-0000-0000-0000C81A0000}"/>
    <cellStyle name="Обычный 2 2 2 2 4 3 3 3 3 2" xfId="6852" xr:uid="{00000000-0005-0000-0000-0000C91A0000}"/>
    <cellStyle name="Обычный 2 2 2 2 4 3 3 3 3 2 2" xfId="6853" xr:uid="{00000000-0005-0000-0000-0000CA1A0000}"/>
    <cellStyle name="Обычный 2 2 2 2 4 3 3 3 3 3" xfId="6854" xr:uid="{00000000-0005-0000-0000-0000CB1A0000}"/>
    <cellStyle name="Обычный 2 2 2 2 4 3 3 3 3 3 2" xfId="6855" xr:uid="{00000000-0005-0000-0000-0000CC1A0000}"/>
    <cellStyle name="Обычный 2 2 2 2 4 3 3 3 3 4" xfId="6856" xr:uid="{00000000-0005-0000-0000-0000CD1A0000}"/>
    <cellStyle name="Обычный 2 2 2 2 4 3 3 3 4" xfId="6857" xr:uid="{00000000-0005-0000-0000-0000CE1A0000}"/>
    <cellStyle name="Обычный 2 2 2 2 4 3 3 3 4 2" xfId="6858" xr:uid="{00000000-0005-0000-0000-0000CF1A0000}"/>
    <cellStyle name="Обычный 2 2 2 2 4 3 3 3 4 2 2" xfId="6859" xr:uid="{00000000-0005-0000-0000-0000D01A0000}"/>
    <cellStyle name="Обычный 2 2 2 2 4 3 3 3 4 3" xfId="6860" xr:uid="{00000000-0005-0000-0000-0000D11A0000}"/>
    <cellStyle name="Обычный 2 2 2 2 4 3 3 3 4 3 2" xfId="6861" xr:uid="{00000000-0005-0000-0000-0000D21A0000}"/>
    <cellStyle name="Обычный 2 2 2 2 4 3 3 3 4 4" xfId="6862" xr:uid="{00000000-0005-0000-0000-0000D31A0000}"/>
    <cellStyle name="Обычный 2 2 2 2 4 3 3 3 5" xfId="6863" xr:uid="{00000000-0005-0000-0000-0000D41A0000}"/>
    <cellStyle name="Обычный 2 2 2 2 4 3 3 3 5 2" xfId="6864" xr:uid="{00000000-0005-0000-0000-0000D51A0000}"/>
    <cellStyle name="Обычный 2 2 2 2 4 3 3 3 6" xfId="6865" xr:uid="{00000000-0005-0000-0000-0000D61A0000}"/>
    <cellStyle name="Обычный 2 2 2 2 4 3 3 3 6 2" xfId="6866" xr:uid="{00000000-0005-0000-0000-0000D71A0000}"/>
    <cellStyle name="Обычный 2 2 2 2 4 3 3 3 7" xfId="6867" xr:uid="{00000000-0005-0000-0000-0000D81A0000}"/>
    <cellStyle name="Обычный 2 2 2 2 4 3 3 3 7 2" xfId="6868" xr:uid="{00000000-0005-0000-0000-0000D91A0000}"/>
    <cellStyle name="Обычный 2 2 2 2 4 3 3 3 8" xfId="6869" xr:uid="{00000000-0005-0000-0000-0000DA1A0000}"/>
    <cellStyle name="Обычный 2 2 2 2 4 3 3 4" xfId="6870" xr:uid="{00000000-0005-0000-0000-0000DB1A0000}"/>
    <cellStyle name="Обычный 2 2 2 2 4 3 3 4 2" xfId="6871" xr:uid="{00000000-0005-0000-0000-0000DC1A0000}"/>
    <cellStyle name="Обычный 2 2 2 2 4 3 3 4 2 2" xfId="6872" xr:uid="{00000000-0005-0000-0000-0000DD1A0000}"/>
    <cellStyle name="Обычный 2 2 2 2 4 3 3 4 2 2 2" xfId="6873" xr:uid="{00000000-0005-0000-0000-0000DE1A0000}"/>
    <cellStyle name="Обычный 2 2 2 2 4 3 3 4 2 3" xfId="6874" xr:uid="{00000000-0005-0000-0000-0000DF1A0000}"/>
    <cellStyle name="Обычный 2 2 2 2 4 3 3 4 2 3 2" xfId="6875" xr:uid="{00000000-0005-0000-0000-0000E01A0000}"/>
    <cellStyle name="Обычный 2 2 2 2 4 3 3 4 2 4" xfId="6876" xr:uid="{00000000-0005-0000-0000-0000E11A0000}"/>
    <cellStyle name="Обычный 2 2 2 2 4 3 3 4 3" xfId="6877" xr:uid="{00000000-0005-0000-0000-0000E21A0000}"/>
    <cellStyle name="Обычный 2 2 2 2 4 3 3 4 3 2" xfId="6878" xr:uid="{00000000-0005-0000-0000-0000E31A0000}"/>
    <cellStyle name="Обычный 2 2 2 2 4 3 3 4 3 2 2" xfId="6879" xr:uid="{00000000-0005-0000-0000-0000E41A0000}"/>
    <cellStyle name="Обычный 2 2 2 2 4 3 3 4 3 3" xfId="6880" xr:uid="{00000000-0005-0000-0000-0000E51A0000}"/>
    <cellStyle name="Обычный 2 2 2 2 4 3 3 4 3 3 2" xfId="6881" xr:uid="{00000000-0005-0000-0000-0000E61A0000}"/>
    <cellStyle name="Обычный 2 2 2 2 4 3 3 4 3 4" xfId="6882" xr:uid="{00000000-0005-0000-0000-0000E71A0000}"/>
    <cellStyle name="Обычный 2 2 2 2 4 3 3 4 4" xfId="6883" xr:uid="{00000000-0005-0000-0000-0000E81A0000}"/>
    <cellStyle name="Обычный 2 2 2 2 4 3 3 4 4 2" xfId="6884" xr:uid="{00000000-0005-0000-0000-0000E91A0000}"/>
    <cellStyle name="Обычный 2 2 2 2 4 3 3 4 5" xfId="6885" xr:uid="{00000000-0005-0000-0000-0000EA1A0000}"/>
    <cellStyle name="Обычный 2 2 2 2 4 3 3 4 5 2" xfId="6886" xr:uid="{00000000-0005-0000-0000-0000EB1A0000}"/>
    <cellStyle name="Обычный 2 2 2 2 4 3 3 4 6" xfId="6887" xr:uid="{00000000-0005-0000-0000-0000EC1A0000}"/>
    <cellStyle name="Обычный 2 2 2 2 4 3 3 4 6 2" xfId="6888" xr:uid="{00000000-0005-0000-0000-0000ED1A0000}"/>
    <cellStyle name="Обычный 2 2 2 2 4 3 3 4 7" xfId="6889" xr:uid="{00000000-0005-0000-0000-0000EE1A0000}"/>
    <cellStyle name="Обычный 2 2 2 2 4 3 3 5" xfId="6890" xr:uid="{00000000-0005-0000-0000-0000EF1A0000}"/>
    <cellStyle name="Обычный 2 2 2 2 4 3 3 5 2" xfId="6891" xr:uid="{00000000-0005-0000-0000-0000F01A0000}"/>
    <cellStyle name="Обычный 2 2 2 2 4 3 3 5 2 2" xfId="6892" xr:uid="{00000000-0005-0000-0000-0000F11A0000}"/>
    <cellStyle name="Обычный 2 2 2 2 4 3 3 5 3" xfId="6893" xr:uid="{00000000-0005-0000-0000-0000F21A0000}"/>
    <cellStyle name="Обычный 2 2 2 2 4 3 3 5 3 2" xfId="6894" xr:uid="{00000000-0005-0000-0000-0000F31A0000}"/>
    <cellStyle name="Обычный 2 2 2 2 4 3 3 5 4" xfId="6895" xr:uid="{00000000-0005-0000-0000-0000F41A0000}"/>
    <cellStyle name="Обычный 2 2 2 2 4 3 3 6" xfId="6896" xr:uid="{00000000-0005-0000-0000-0000F51A0000}"/>
    <cellStyle name="Обычный 2 2 2 2 4 3 3 6 2" xfId="6897" xr:uid="{00000000-0005-0000-0000-0000F61A0000}"/>
    <cellStyle name="Обычный 2 2 2 2 4 3 3 6 2 2" xfId="6898" xr:uid="{00000000-0005-0000-0000-0000F71A0000}"/>
    <cellStyle name="Обычный 2 2 2 2 4 3 3 6 3" xfId="6899" xr:uid="{00000000-0005-0000-0000-0000F81A0000}"/>
    <cellStyle name="Обычный 2 2 2 2 4 3 3 6 3 2" xfId="6900" xr:uid="{00000000-0005-0000-0000-0000F91A0000}"/>
    <cellStyle name="Обычный 2 2 2 2 4 3 3 6 4" xfId="6901" xr:uid="{00000000-0005-0000-0000-0000FA1A0000}"/>
    <cellStyle name="Обычный 2 2 2 2 4 3 3 7" xfId="6902" xr:uid="{00000000-0005-0000-0000-0000FB1A0000}"/>
    <cellStyle name="Обычный 2 2 2 2 4 3 3 7 2" xfId="6903" xr:uid="{00000000-0005-0000-0000-0000FC1A0000}"/>
    <cellStyle name="Обычный 2 2 2 2 4 3 3 8" xfId="6904" xr:uid="{00000000-0005-0000-0000-0000FD1A0000}"/>
    <cellStyle name="Обычный 2 2 2 2 4 3 3 8 2" xfId="6905" xr:uid="{00000000-0005-0000-0000-0000FE1A0000}"/>
    <cellStyle name="Обычный 2 2 2 2 4 3 3 9" xfId="6906" xr:uid="{00000000-0005-0000-0000-0000FF1A0000}"/>
    <cellStyle name="Обычный 2 2 2 2 4 3 3 9 2" xfId="6907" xr:uid="{00000000-0005-0000-0000-0000001B0000}"/>
    <cellStyle name="Обычный 2 2 2 2 4 3 4" xfId="6908" xr:uid="{00000000-0005-0000-0000-0000011B0000}"/>
    <cellStyle name="Обычный 2 2 2 2 4 3 4 2" xfId="6909" xr:uid="{00000000-0005-0000-0000-0000021B0000}"/>
    <cellStyle name="Обычный 2 2 2 2 4 3 4 2 2" xfId="6910" xr:uid="{00000000-0005-0000-0000-0000031B0000}"/>
    <cellStyle name="Обычный 2 2 2 2 4 3 4 2 2 2" xfId="6911" xr:uid="{00000000-0005-0000-0000-0000041B0000}"/>
    <cellStyle name="Обычный 2 2 2 2 4 3 4 2 2 2 2" xfId="6912" xr:uid="{00000000-0005-0000-0000-0000051B0000}"/>
    <cellStyle name="Обычный 2 2 2 2 4 3 4 2 2 3" xfId="6913" xr:uid="{00000000-0005-0000-0000-0000061B0000}"/>
    <cellStyle name="Обычный 2 2 2 2 4 3 4 2 2 3 2" xfId="6914" xr:uid="{00000000-0005-0000-0000-0000071B0000}"/>
    <cellStyle name="Обычный 2 2 2 2 4 3 4 2 2 4" xfId="6915" xr:uid="{00000000-0005-0000-0000-0000081B0000}"/>
    <cellStyle name="Обычный 2 2 2 2 4 3 4 2 3" xfId="6916" xr:uid="{00000000-0005-0000-0000-0000091B0000}"/>
    <cellStyle name="Обычный 2 2 2 2 4 3 4 2 3 2" xfId="6917" xr:uid="{00000000-0005-0000-0000-00000A1B0000}"/>
    <cellStyle name="Обычный 2 2 2 2 4 3 4 2 4" xfId="6918" xr:uid="{00000000-0005-0000-0000-00000B1B0000}"/>
    <cellStyle name="Обычный 2 2 2 2 4 3 4 2 4 2" xfId="6919" xr:uid="{00000000-0005-0000-0000-00000C1B0000}"/>
    <cellStyle name="Обычный 2 2 2 2 4 3 4 2 5" xfId="6920" xr:uid="{00000000-0005-0000-0000-00000D1B0000}"/>
    <cellStyle name="Обычный 2 2 2 2 4 3 4 2 5 2" xfId="6921" xr:uid="{00000000-0005-0000-0000-00000E1B0000}"/>
    <cellStyle name="Обычный 2 2 2 2 4 3 4 2 6" xfId="6922" xr:uid="{00000000-0005-0000-0000-00000F1B0000}"/>
    <cellStyle name="Обычный 2 2 2 2 4 3 4 3" xfId="6923" xr:uid="{00000000-0005-0000-0000-0000101B0000}"/>
    <cellStyle name="Обычный 2 2 2 2 4 3 4 3 2" xfId="6924" xr:uid="{00000000-0005-0000-0000-0000111B0000}"/>
    <cellStyle name="Обычный 2 2 2 2 4 3 4 3 2 2" xfId="6925" xr:uid="{00000000-0005-0000-0000-0000121B0000}"/>
    <cellStyle name="Обычный 2 2 2 2 4 3 4 3 3" xfId="6926" xr:uid="{00000000-0005-0000-0000-0000131B0000}"/>
    <cellStyle name="Обычный 2 2 2 2 4 3 4 3 3 2" xfId="6927" xr:uid="{00000000-0005-0000-0000-0000141B0000}"/>
    <cellStyle name="Обычный 2 2 2 2 4 3 4 3 4" xfId="6928" xr:uid="{00000000-0005-0000-0000-0000151B0000}"/>
    <cellStyle name="Обычный 2 2 2 2 4 3 4 4" xfId="6929" xr:uid="{00000000-0005-0000-0000-0000161B0000}"/>
    <cellStyle name="Обычный 2 2 2 2 4 3 4 4 2" xfId="6930" xr:uid="{00000000-0005-0000-0000-0000171B0000}"/>
    <cellStyle name="Обычный 2 2 2 2 4 3 4 4 2 2" xfId="6931" xr:uid="{00000000-0005-0000-0000-0000181B0000}"/>
    <cellStyle name="Обычный 2 2 2 2 4 3 4 4 3" xfId="6932" xr:uid="{00000000-0005-0000-0000-0000191B0000}"/>
    <cellStyle name="Обычный 2 2 2 2 4 3 4 4 3 2" xfId="6933" xr:uid="{00000000-0005-0000-0000-00001A1B0000}"/>
    <cellStyle name="Обычный 2 2 2 2 4 3 4 4 4" xfId="6934" xr:uid="{00000000-0005-0000-0000-00001B1B0000}"/>
    <cellStyle name="Обычный 2 2 2 2 4 3 4 5" xfId="6935" xr:uid="{00000000-0005-0000-0000-00001C1B0000}"/>
    <cellStyle name="Обычный 2 2 2 2 4 3 4 5 2" xfId="6936" xr:uid="{00000000-0005-0000-0000-00001D1B0000}"/>
    <cellStyle name="Обычный 2 2 2 2 4 3 4 6" xfId="6937" xr:uid="{00000000-0005-0000-0000-00001E1B0000}"/>
    <cellStyle name="Обычный 2 2 2 2 4 3 4 6 2" xfId="6938" xr:uid="{00000000-0005-0000-0000-00001F1B0000}"/>
    <cellStyle name="Обычный 2 2 2 2 4 3 4 7" xfId="6939" xr:uid="{00000000-0005-0000-0000-0000201B0000}"/>
    <cellStyle name="Обычный 2 2 2 2 4 3 4 7 2" xfId="6940" xr:uid="{00000000-0005-0000-0000-0000211B0000}"/>
    <cellStyle name="Обычный 2 2 2 2 4 3 4 8" xfId="6941" xr:uid="{00000000-0005-0000-0000-0000221B0000}"/>
    <cellStyle name="Обычный 2 2 2 2 4 3 5" xfId="6942" xr:uid="{00000000-0005-0000-0000-0000231B0000}"/>
    <cellStyle name="Обычный 2 2 2 2 4 3 5 2" xfId="6943" xr:uid="{00000000-0005-0000-0000-0000241B0000}"/>
    <cellStyle name="Обычный 2 2 2 2 4 3 5 2 2" xfId="6944" xr:uid="{00000000-0005-0000-0000-0000251B0000}"/>
    <cellStyle name="Обычный 2 2 2 2 4 3 5 2 2 2" xfId="6945" xr:uid="{00000000-0005-0000-0000-0000261B0000}"/>
    <cellStyle name="Обычный 2 2 2 2 4 3 5 2 2 2 2" xfId="6946" xr:uid="{00000000-0005-0000-0000-0000271B0000}"/>
    <cellStyle name="Обычный 2 2 2 2 4 3 5 2 2 3" xfId="6947" xr:uid="{00000000-0005-0000-0000-0000281B0000}"/>
    <cellStyle name="Обычный 2 2 2 2 4 3 5 2 2 3 2" xfId="6948" xr:uid="{00000000-0005-0000-0000-0000291B0000}"/>
    <cellStyle name="Обычный 2 2 2 2 4 3 5 2 2 4" xfId="6949" xr:uid="{00000000-0005-0000-0000-00002A1B0000}"/>
    <cellStyle name="Обычный 2 2 2 2 4 3 5 2 3" xfId="6950" xr:uid="{00000000-0005-0000-0000-00002B1B0000}"/>
    <cellStyle name="Обычный 2 2 2 2 4 3 5 2 3 2" xfId="6951" xr:uid="{00000000-0005-0000-0000-00002C1B0000}"/>
    <cellStyle name="Обычный 2 2 2 2 4 3 5 2 4" xfId="6952" xr:uid="{00000000-0005-0000-0000-00002D1B0000}"/>
    <cellStyle name="Обычный 2 2 2 2 4 3 5 2 4 2" xfId="6953" xr:uid="{00000000-0005-0000-0000-00002E1B0000}"/>
    <cellStyle name="Обычный 2 2 2 2 4 3 5 2 5" xfId="6954" xr:uid="{00000000-0005-0000-0000-00002F1B0000}"/>
    <cellStyle name="Обычный 2 2 2 2 4 3 5 2 5 2" xfId="6955" xr:uid="{00000000-0005-0000-0000-0000301B0000}"/>
    <cellStyle name="Обычный 2 2 2 2 4 3 5 2 6" xfId="6956" xr:uid="{00000000-0005-0000-0000-0000311B0000}"/>
    <cellStyle name="Обычный 2 2 2 2 4 3 5 3" xfId="6957" xr:uid="{00000000-0005-0000-0000-0000321B0000}"/>
    <cellStyle name="Обычный 2 2 2 2 4 3 5 3 2" xfId="6958" xr:uid="{00000000-0005-0000-0000-0000331B0000}"/>
    <cellStyle name="Обычный 2 2 2 2 4 3 5 3 2 2" xfId="6959" xr:uid="{00000000-0005-0000-0000-0000341B0000}"/>
    <cellStyle name="Обычный 2 2 2 2 4 3 5 3 3" xfId="6960" xr:uid="{00000000-0005-0000-0000-0000351B0000}"/>
    <cellStyle name="Обычный 2 2 2 2 4 3 5 3 3 2" xfId="6961" xr:uid="{00000000-0005-0000-0000-0000361B0000}"/>
    <cellStyle name="Обычный 2 2 2 2 4 3 5 3 4" xfId="6962" xr:uid="{00000000-0005-0000-0000-0000371B0000}"/>
    <cellStyle name="Обычный 2 2 2 2 4 3 5 4" xfId="6963" xr:uid="{00000000-0005-0000-0000-0000381B0000}"/>
    <cellStyle name="Обычный 2 2 2 2 4 3 5 4 2" xfId="6964" xr:uid="{00000000-0005-0000-0000-0000391B0000}"/>
    <cellStyle name="Обычный 2 2 2 2 4 3 5 4 2 2" xfId="6965" xr:uid="{00000000-0005-0000-0000-00003A1B0000}"/>
    <cellStyle name="Обычный 2 2 2 2 4 3 5 4 3" xfId="6966" xr:uid="{00000000-0005-0000-0000-00003B1B0000}"/>
    <cellStyle name="Обычный 2 2 2 2 4 3 5 4 3 2" xfId="6967" xr:uid="{00000000-0005-0000-0000-00003C1B0000}"/>
    <cellStyle name="Обычный 2 2 2 2 4 3 5 4 4" xfId="6968" xr:uid="{00000000-0005-0000-0000-00003D1B0000}"/>
    <cellStyle name="Обычный 2 2 2 2 4 3 5 5" xfId="6969" xr:uid="{00000000-0005-0000-0000-00003E1B0000}"/>
    <cellStyle name="Обычный 2 2 2 2 4 3 5 5 2" xfId="6970" xr:uid="{00000000-0005-0000-0000-00003F1B0000}"/>
    <cellStyle name="Обычный 2 2 2 2 4 3 5 6" xfId="6971" xr:uid="{00000000-0005-0000-0000-0000401B0000}"/>
    <cellStyle name="Обычный 2 2 2 2 4 3 5 6 2" xfId="6972" xr:uid="{00000000-0005-0000-0000-0000411B0000}"/>
    <cellStyle name="Обычный 2 2 2 2 4 3 5 7" xfId="6973" xr:uid="{00000000-0005-0000-0000-0000421B0000}"/>
    <cellStyle name="Обычный 2 2 2 2 4 3 5 7 2" xfId="6974" xr:uid="{00000000-0005-0000-0000-0000431B0000}"/>
    <cellStyle name="Обычный 2 2 2 2 4 3 5 8" xfId="6975" xr:uid="{00000000-0005-0000-0000-0000441B0000}"/>
    <cellStyle name="Обычный 2 2 2 2 4 3 6" xfId="6976" xr:uid="{00000000-0005-0000-0000-0000451B0000}"/>
    <cellStyle name="Обычный 2 2 2 2 4 3 6 2" xfId="6977" xr:uid="{00000000-0005-0000-0000-0000461B0000}"/>
    <cellStyle name="Обычный 2 2 2 2 4 3 6 2 2" xfId="6978" xr:uid="{00000000-0005-0000-0000-0000471B0000}"/>
    <cellStyle name="Обычный 2 2 2 2 4 3 6 2 2 2" xfId="6979" xr:uid="{00000000-0005-0000-0000-0000481B0000}"/>
    <cellStyle name="Обычный 2 2 2 2 4 3 6 2 3" xfId="6980" xr:uid="{00000000-0005-0000-0000-0000491B0000}"/>
    <cellStyle name="Обычный 2 2 2 2 4 3 6 2 3 2" xfId="6981" xr:uid="{00000000-0005-0000-0000-00004A1B0000}"/>
    <cellStyle name="Обычный 2 2 2 2 4 3 6 2 4" xfId="6982" xr:uid="{00000000-0005-0000-0000-00004B1B0000}"/>
    <cellStyle name="Обычный 2 2 2 2 4 3 6 3" xfId="6983" xr:uid="{00000000-0005-0000-0000-00004C1B0000}"/>
    <cellStyle name="Обычный 2 2 2 2 4 3 6 3 2" xfId="6984" xr:uid="{00000000-0005-0000-0000-00004D1B0000}"/>
    <cellStyle name="Обычный 2 2 2 2 4 3 6 3 2 2" xfId="6985" xr:uid="{00000000-0005-0000-0000-00004E1B0000}"/>
    <cellStyle name="Обычный 2 2 2 2 4 3 6 3 3" xfId="6986" xr:uid="{00000000-0005-0000-0000-00004F1B0000}"/>
    <cellStyle name="Обычный 2 2 2 2 4 3 6 3 3 2" xfId="6987" xr:uid="{00000000-0005-0000-0000-0000501B0000}"/>
    <cellStyle name="Обычный 2 2 2 2 4 3 6 3 4" xfId="6988" xr:uid="{00000000-0005-0000-0000-0000511B0000}"/>
    <cellStyle name="Обычный 2 2 2 2 4 3 6 4" xfId="6989" xr:uid="{00000000-0005-0000-0000-0000521B0000}"/>
    <cellStyle name="Обычный 2 2 2 2 4 3 6 4 2" xfId="6990" xr:uid="{00000000-0005-0000-0000-0000531B0000}"/>
    <cellStyle name="Обычный 2 2 2 2 4 3 6 5" xfId="6991" xr:uid="{00000000-0005-0000-0000-0000541B0000}"/>
    <cellStyle name="Обычный 2 2 2 2 4 3 6 5 2" xfId="6992" xr:uid="{00000000-0005-0000-0000-0000551B0000}"/>
    <cellStyle name="Обычный 2 2 2 2 4 3 6 6" xfId="6993" xr:uid="{00000000-0005-0000-0000-0000561B0000}"/>
    <cellStyle name="Обычный 2 2 2 2 4 3 6 6 2" xfId="6994" xr:uid="{00000000-0005-0000-0000-0000571B0000}"/>
    <cellStyle name="Обычный 2 2 2 2 4 3 6 7" xfId="6995" xr:uid="{00000000-0005-0000-0000-0000581B0000}"/>
    <cellStyle name="Обычный 2 2 2 2 4 3 7" xfId="6996" xr:uid="{00000000-0005-0000-0000-0000591B0000}"/>
    <cellStyle name="Обычный 2 2 2 2 4 3 7 2" xfId="6997" xr:uid="{00000000-0005-0000-0000-00005A1B0000}"/>
    <cellStyle name="Обычный 2 2 2 2 4 3 7 2 2" xfId="6998" xr:uid="{00000000-0005-0000-0000-00005B1B0000}"/>
    <cellStyle name="Обычный 2 2 2 2 4 3 7 2 2 2" xfId="6999" xr:uid="{00000000-0005-0000-0000-00005C1B0000}"/>
    <cellStyle name="Обычный 2 2 2 2 4 3 7 2 3" xfId="7000" xr:uid="{00000000-0005-0000-0000-00005D1B0000}"/>
    <cellStyle name="Обычный 2 2 2 2 4 3 7 2 3 2" xfId="7001" xr:uid="{00000000-0005-0000-0000-00005E1B0000}"/>
    <cellStyle name="Обычный 2 2 2 2 4 3 7 2 4" xfId="7002" xr:uid="{00000000-0005-0000-0000-00005F1B0000}"/>
    <cellStyle name="Обычный 2 2 2 2 4 3 7 3" xfId="7003" xr:uid="{00000000-0005-0000-0000-0000601B0000}"/>
    <cellStyle name="Обычный 2 2 2 2 4 3 7 3 2" xfId="7004" xr:uid="{00000000-0005-0000-0000-0000611B0000}"/>
    <cellStyle name="Обычный 2 2 2 2 4 3 7 3 2 2" xfId="7005" xr:uid="{00000000-0005-0000-0000-0000621B0000}"/>
    <cellStyle name="Обычный 2 2 2 2 4 3 7 3 3" xfId="7006" xr:uid="{00000000-0005-0000-0000-0000631B0000}"/>
    <cellStyle name="Обычный 2 2 2 2 4 3 7 3 3 2" xfId="7007" xr:uid="{00000000-0005-0000-0000-0000641B0000}"/>
    <cellStyle name="Обычный 2 2 2 2 4 3 7 3 4" xfId="7008" xr:uid="{00000000-0005-0000-0000-0000651B0000}"/>
    <cellStyle name="Обычный 2 2 2 2 4 3 7 4" xfId="7009" xr:uid="{00000000-0005-0000-0000-0000661B0000}"/>
    <cellStyle name="Обычный 2 2 2 2 4 3 7 4 2" xfId="7010" xr:uid="{00000000-0005-0000-0000-0000671B0000}"/>
    <cellStyle name="Обычный 2 2 2 2 4 3 7 5" xfId="7011" xr:uid="{00000000-0005-0000-0000-0000681B0000}"/>
    <cellStyle name="Обычный 2 2 2 2 4 3 7 5 2" xfId="7012" xr:uid="{00000000-0005-0000-0000-0000691B0000}"/>
    <cellStyle name="Обычный 2 2 2 2 4 3 7 6" xfId="7013" xr:uid="{00000000-0005-0000-0000-00006A1B0000}"/>
    <cellStyle name="Обычный 2 2 2 2 4 3 7 6 2" xfId="7014" xr:uid="{00000000-0005-0000-0000-00006B1B0000}"/>
    <cellStyle name="Обычный 2 2 2 2 4 3 7 7" xfId="7015" xr:uid="{00000000-0005-0000-0000-00006C1B0000}"/>
    <cellStyle name="Обычный 2 2 2 2 4 3 8" xfId="7016" xr:uid="{00000000-0005-0000-0000-00006D1B0000}"/>
    <cellStyle name="Обычный 2 2 2 2 4 3 8 2" xfId="7017" xr:uid="{00000000-0005-0000-0000-00006E1B0000}"/>
    <cellStyle name="Обычный 2 2 2 2 4 3 8 2 2" xfId="7018" xr:uid="{00000000-0005-0000-0000-00006F1B0000}"/>
    <cellStyle name="Обычный 2 2 2 2 4 3 8 3" xfId="7019" xr:uid="{00000000-0005-0000-0000-0000701B0000}"/>
    <cellStyle name="Обычный 2 2 2 2 4 3 8 3 2" xfId="7020" xr:uid="{00000000-0005-0000-0000-0000711B0000}"/>
    <cellStyle name="Обычный 2 2 2 2 4 3 8 4" xfId="7021" xr:uid="{00000000-0005-0000-0000-0000721B0000}"/>
    <cellStyle name="Обычный 2 2 2 2 4 3 9" xfId="7022" xr:uid="{00000000-0005-0000-0000-0000731B0000}"/>
    <cellStyle name="Обычный 2 2 2 2 4 3 9 2" xfId="7023" xr:uid="{00000000-0005-0000-0000-0000741B0000}"/>
    <cellStyle name="Обычный 2 2 2 2 4 3 9 2 2" xfId="7024" xr:uid="{00000000-0005-0000-0000-0000751B0000}"/>
    <cellStyle name="Обычный 2 2 2 2 4 3 9 3" xfId="7025" xr:uid="{00000000-0005-0000-0000-0000761B0000}"/>
    <cellStyle name="Обычный 2 2 2 2 4 3 9 3 2" xfId="7026" xr:uid="{00000000-0005-0000-0000-0000771B0000}"/>
    <cellStyle name="Обычный 2 2 2 2 4 3 9 4" xfId="7027" xr:uid="{00000000-0005-0000-0000-0000781B0000}"/>
    <cellStyle name="Обычный 2 2 2 2 4 4" xfId="7028" xr:uid="{00000000-0005-0000-0000-0000791B0000}"/>
    <cellStyle name="Обычный 2 2 2 2 4 4 10" xfId="7029" xr:uid="{00000000-0005-0000-0000-00007A1B0000}"/>
    <cellStyle name="Обычный 2 2 2 2 4 4 10 2" xfId="7030" xr:uid="{00000000-0005-0000-0000-00007B1B0000}"/>
    <cellStyle name="Обычный 2 2 2 2 4 4 11" xfId="7031" xr:uid="{00000000-0005-0000-0000-00007C1B0000}"/>
    <cellStyle name="Обычный 2 2 2 2 4 4 11 2" xfId="7032" xr:uid="{00000000-0005-0000-0000-00007D1B0000}"/>
    <cellStyle name="Обычный 2 2 2 2 4 4 12" xfId="7033" xr:uid="{00000000-0005-0000-0000-00007E1B0000}"/>
    <cellStyle name="Обычный 2 2 2 2 4 4 2" xfId="7034" xr:uid="{00000000-0005-0000-0000-00007F1B0000}"/>
    <cellStyle name="Обычный 2 2 2 2 4 4 2 10" xfId="7035" xr:uid="{00000000-0005-0000-0000-0000801B0000}"/>
    <cellStyle name="Обычный 2 2 2 2 4 4 2 2" xfId="7036" xr:uid="{00000000-0005-0000-0000-0000811B0000}"/>
    <cellStyle name="Обычный 2 2 2 2 4 4 2 2 2" xfId="7037" xr:uid="{00000000-0005-0000-0000-0000821B0000}"/>
    <cellStyle name="Обычный 2 2 2 2 4 4 2 2 2 2" xfId="7038" xr:uid="{00000000-0005-0000-0000-0000831B0000}"/>
    <cellStyle name="Обычный 2 2 2 2 4 4 2 2 2 2 2" xfId="7039" xr:uid="{00000000-0005-0000-0000-0000841B0000}"/>
    <cellStyle name="Обычный 2 2 2 2 4 4 2 2 2 2 2 2" xfId="7040" xr:uid="{00000000-0005-0000-0000-0000851B0000}"/>
    <cellStyle name="Обычный 2 2 2 2 4 4 2 2 2 2 3" xfId="7041" xr:uid="{00000000-0005-0000-0000-0000861B0000}"/>
    <cellStyle name="Обычный 2 2 2 2 4 4 2 2 2 2 3 2" xfId="7042" xr:uid="{00000000-0005-0000-0000-0000871B0000}"/>
    <cellStyle name="Обычный 2 2 2 2 4 4 2 2 2 2 4" xfId="7043" xr:uid="{00000000-0005-0000-0000-0000881B0000}"/>
    <cellStyle name="Обычный 2 2 2 2 4 4 2 2 2 3" xfId="7044" xr:uid="{00000000-0005-0000-0000-0000891B0000}"/>
    <cellStyle name="Обычный 2 2 2 2 4 4 2 2 2 3 2" xfId="7045" xr:uid="{00000000-0005-0000-0000-00008A1B0000}"/>
    <cellStyle name="Обычный 2 2 2 2 4 4 2 2 2 4" xfId="7046" xr:uid="{00000000-0005-0000-0000-00008B1B0000}"/>
    <cellStyle name="Обычный 2 2 2 2 4 4 2 2 2 4 2" xfId="7047" xr:uid="{00000000-0005-0000-0000-00008C1B0000}"/>
    <cellStyle name="Обычный 2 2 2 2 4 4 2 2 2 5" xfId="7048" xr:uid="{00000000-0005-0000-0000-00008D1B0000}"/>
    <cellStyle name="Обычный 2 2 2 2 4 4 2 2 2 5 2" xfId="7049" xr:uid="{00000000-0005-0000-0000-00008E1B0000}"/>
    <cellStyle name="Обычный 2 2 2 2 4 4 2 2 2 6" xfId="7050" xr:uid="{00000000-0005-0000-0000-00008F1B0000}"/>
    <cellStyle name="Обычный 2 2 2 2 4 4 2 2 3" xfId="7051" xr:uid="{00000000-0005-0000-0000-0000901B0000}"/>
    <cellStyle name="Обычный 2 2 2 2 4 4 2 2 3 2" xfId="7052" xr:uid="{00000000-0005-0000-0000-0000911B0000}"/>
    <cellStyle name="Обычный 2 2 2 2 4 4 2 2 3 2 2" xfId="7053" xr:uid="{00000000-0005-0000-0000-0000921B0000}"/>
    <cellStyle name="Обычный 2 2 2 2 4 4 2 2 3 3" xfId="7054" xr:uid="{00000000-0005-0000-0000-0000931B0000}"/>
    <cellStyle name="Обычный 2 2 2 2 4 4 2 2 3 3 2" xfId="7055" xr:uid="{00000000-0005-0000-0000-0000941B0000}"/>
    <cellStyle name="Обычный 2 2 2 2 4 4 2 2 3 4" xfId="7056" xr:uid="{00000000-0005-0000-0000-0000951B0000}"/>
    <cellStyle name="Обычный 2 2 2 2 4 4 2 2 4" xfId="7057" xr:uid="{00000000-0005-0000-0000-0000961B0000}"/>
    <cellStyle name="Обычный 2 2 2 2 4 4 2 2 4 2" xfId="7058" xr:uid="{00000000-0005-0000-0000-0000971B0000}"/>
    <cellStyle name="Обычный 2 2 2 2 4 4 2 2 4 2 2" xfId="7059" xr:uid="{00000000-0005-0000-0000-0000981B0000}"/>
    <cellStyle name="Обычный 2 2 2 2 4 4 2 2 4 3" xfId="7060" xr:uid="{00000000-0005-0000-0000-0000991B0000}"/>
    <cellStyle name="Обычный 2 2 2 2 4 4 2 2 4 3 2" xfId="7061" xr:uid="{00000000-0005-0000-0000-00009A1B0000}"/>
    <cellStyle name="Обычный 2 2 2 2 4 4 2 2 4 4" xfId="7062" xr:uid="{00000000-0005-0000-0000-00009B1B0000}"/>
    <cellStyle name="Обычный 2 2 2 2 4 4 2 2 5" xfId="7063" xr:uid="{00000000-0005-0000-0000-00009C1B0000}"/>
    <cellStyle name="Обычный 2 2 2 2 4 4 2 2 5 2" xfId="7064" xr:uid="{00000000-0005-0000-0000-00009D1B0000}"/>
    <cellStyle name="Обычный 2 2 2 2 4 4 2 2 6" xfId="7065" xr:uid="{00000000-0005-0000-0000-00009E1B0000}"/>
    <cellStyle name="Обычный 2 2 2 2 4 4 2 2 6 2" xfId="7066" xr:uid="{00000000-0005-0000-0000-00009F1B0000}"/>
    <cellStyle name="Обычный 2 2 2 2 4 4 2 2 7" xfId="7067" xr:uid="{00000000-0005-0000-0000-0000A01B0000}"/>
    <cellStyle name="Обычный 2 2 2 2 4 4 2 2 7 2" xfId="7068" xr:uid="{00000000-0005-0000-0000-0000A11B0000}"/>
    <cellStyle name="Обычный 2 2 2 2 4 4 2 2 8" xfId="7069" xr:uid="{00000000-0005-0000-0000-0000A21B0000}"/>
    <cellStyle name="Обычный 2 2 2 2 4 4 2 3" xfId="7070" xr:uid="{00000000-0005-0000-0000-0000A31B0000}"/>
    <cellStyle name="Обычный 2 2 2 2 4 4 2 3 2" xfId="7071" xr:uid="{00000000-0005-0000-0000-0000A41B0000}"/>
    <cellStyle name="Обычный 2 2 2 2 4 4 2 3 2 2" xfId="7072" xr:uid="{00000000-0005-0000-0000-0000A51B0000}"/>
    <cellStyle name="Обычный 2 2 2 2 4 4 2 3 2 2 2" xfId="7073" xr:uid="{00000000-0005-0000-0000-0000A61B0000}"/>
    <cellStyle name="Обычный 2 2 2 2 4 4 2 3 2 2 2 2" xfId="7074" xr:uid="{00000000-0005-0000-0000-0000A71B0000}"/>
    <cellStyle name="Обычный 2 2 2 2 4 4 2 3 2 2 3" xfId="7075" xr:uid="{00000000-0005-0000-0000-0000A81B0000}"/>
    <cellStyle name="Обычный 2 2 2 2 4 4 2 3 2 2 3 2" xfId="7076" xr:uid="{00000000-0005-0000-0000-0000A91B0000}"/>
    <cellStyle name="Обычный 2 2 2 2 4 4 2 3 2 2 4" xfId="7077" xr:uid="{00000000-0005-0000-0000-0000AA1B0000}"/>
    <cellStyle name="Обычный 2 2 2 2 4 4 2 3 2 3" xfId="7078" xr:uid="{00000000-0005-0000-0000-0000AB1B0000}"/>
    <cellStyle name="Обычный 2 2 2 2 4 4 2 3 2 3 2" xfId="7079" xr:uid="{00000000-0005-0000-0000-0000AC1B0000}"/>
    <cellStyle name="Обычный 2 2 2 2 4 4 2 3 2 4" xfId="7080" xr:uid="{00000000-0005-0000-0000-0000AD1B0000}"/>
    <cellStyle name="Обычный 2 2 2 2 4 4 2 3 2 4 2" xfId="7081" xr:uid="{00000000-0005-0000-0000-0000AE1B0000}"/>
    <cellStyle name="Обычный 2 2 2 2 4 4 2 3 2 5" xfId="7082" xr:uid="{00000000-0005-0000-0000-0000AF1B0000}"/>
    <cellStyle name="Обычный 2 2 2 2 4 4 2 3 2 5 2" xfId="7083" xr:uid="{00000000-0005-0000-0000-0000B01B0000}"/>
    <cellStyle name="Обычный 2 2 2 2 4 4 2 3 2 6" xfId="7084" xr:uid="{00000000-0005-0000-0000-0000B11B0000}"/>
    <cellStyle name="Обычный 2 2 2 2 4 4 2 3 3" xfId="7085" xr:uid="{00000000-0005-0000-0000-0000B21B0000}"/>
    <cellStyle name="Обычный 2 2 2 2 4 4 2 3 3 2" xfId="7086" xr:uid="{00000000-0005-0000-0000-0000B31B0000}"/>
    <cellStyle name="Обычный 2 2 2 2 4 4 2 3 3 2 2" xfId="7087" xr:uid="{00000000-0005-0000-0000-0000B41B0000}"/>
    <cellStyle name="Обычный 2 2 2 2 4 4 2 3 3 3" xfId="7088" xr:uid="{00000000-0005-0000-0000-0000B51B0000}"/>
    <cellStyle name="Обычный 2 2 2 2 4 4 2 3 3 3 2" xfId="7089" xr:uid="{00000000-0005-0000-0000-0000B61B0000}"/>
    <cellStyle name="Обычный 2 2 2 2 4 4 2 3 3 4" xfId="7090" xr:uid="{00000000-0005-0000-0000-0000B71B0000}"/>
    <cellStyle name="Обычный 2 2 2 2 4 4 2 3 4" xfId="7091" xr:uid="{00000000-0005-0000-0000-0000B81B0000}"/>
    <cellStyle name="Обычный 2 2 2 2 4 4 2 3 4 2" xfId="7092" xr:uid="{00000000-0005-0000-0000-0000B91B0000}"/>
    <cellStyle name="Обычный 2 2 2 2 4 4 2 3 4 2 2" xfId="7093" xr:uid="{00000000-0005-0000-0000-0000BA1B0000}"/>
    <cellStyle name="Обычный 2 2 2 2 4 4 2 3 4 3" xfId="7094" xr:uid="{00000000-0005-0000-0000-0000BB1B0000}"/>
    <cellStyle name="Обычный 2 2 2 2 4 4 2 3 4 3 2" xfId="7095" xr:uid="{00000000-0005-0000-0000-0000BC1B0000}"/>
    <cellStyle name="Обычный 2 2 2 2 4 4 2 3 4 4" xfId="7096" xr:uid="{00000000-0005-0000-0000-0000BD1B0000}"/>
    <cellStyle name="Обычный 2 2 2 2 4 4 2 3 5" xfId="7097" xr:uid="{00000000-0005-0000-0000-0000BE1B0000}"/>
    <cellStyle name="Обычный 2 2 2 2 4 4 2 3 5 2" xfId="7098" xr:uid="{00000000-0005-0000-0000-0000BF1B0000}"/>
    <cellStyle name="Обычный 2 2 2 2 4 4 2 3 6" xfId="7099" xr:uid="{00000000-0005-0000-0000-0000C01B0000}"/>
    <cellStyle name="Обычный 2 2 2 2 4 4 2 3 6 2" xfId="7100" xr:uid="{00000000-0005-0000-0000-0000C11B0000}"/>
    <cellStyle name="Обычный 2 2 2 2 4 4 2 3 7" xfId="7101" xr:uid="{00000000-0005-0000-0000-0000C21B0000}"/>
    <cellStyle name="Обычный 2 2 2 2 4 4 2 3 7 2" xfId="7102" xr:uid="{00000000-0005-0000-0000-0000C31B0000}"/>
    <cellStyle name="Обычный 2 2 2 2 4 4 2 3 8" xfId="7103" xr:uid="{00000000-0005-0000-0000-0000C41B0000}"/>
    <cellStyle name="Обычный 2 2 2 2 4 4 2 4" xfId="7104" xr:uid="{00000000-0005-0000-0000-0000C51B0000}"/>
    <cellStyle name="Обычный 2 2 2 2 4 4 2 4 2" xfId="7105" xr:uid="{00000000-0005-0000-0000-0000C61B0000}"/>
    <cellStyle name="Обычный 2 2 2 2 4 4 2 4 2 2" xfId="7106" xr:uid="{00000000-0005-0000-0000-0000C71B0000}"/>
    <cellStyle name="Обычный 2 2 2 2 4 4 2 4 2 2 2" xfId="7107" xr:uid="{00000000-0005-0000-0000-0000C81B0000}"/>
    <cellStyle name="Обычный 2 2 2 2 4 4 2 4 2 3" xfId="7108" xr:uid="{00000000-0005-0000-0000-0000C91B0000}"/>
    <cellStyle name="Обычный 2 2 2 2 4 4 2 4 2 3 2" xfId="7109" xr:uid="{00000000-0005-0000-0000-0000CA1B0000}"/>
    <cellStyle name="Обычный 2 2 2 2 4 4 2 4 2 4" xfId="7110" xr:uid="{00000000-0005-0000-0000-0000CB1B0000}"/>
    <cellStyle name="Обычный 2 2 2 2 4 4 2 4 3" xfId="7111" xr:uid="{00000000-0005-0000-0000-0000CC1B0000}"/>
    <cellStyle name="Обычный 2 2 2 2 4 4 2 4 3 2" xfId="7112" xr:uid="{00000000-0005-0000-0000-0000CD1B0000}"/>
    <cellStyle name="Обычный 2 2 2 2 4 4 2 4 3 2 2" xfId="7113" xr:uid="{00000000-0005-0000-0000-0000CE1B0000}"/>
    <cellStyle name="Обычный 2 2 2 2 4 4 2 4 3 3" xfId="7114" xr:uid="{00000000-0005-0000-0000-0000CF1B0000}"/>
    <cellStyle name="Обычный 2 2 2 2 4 4 2 4 3 3 2" xfId="7115" xr:uid="{00000000-0005-0000-0000-0000D01B0000}"/>
    <cellStyle name="Обычный 2 2 2 2 4 4 2 4 3 4" xfId="7116" xr:uid="{00000000-0005-0000-0000-0000D11B0000}"/>
    <cellStyle name="Обычный 2 2 2 2 4 4 2 4 4" xfId="7117" xr:uid="{00000000-0005-0000-0000-0000D21B0000}"/>
    <cellStyle name="Обычный 2 2 2 2 4 4 2 4 4 2" xfId="7118" xr:uid="{00000000-0005-0000-0000-0000D31B0000}"/>
    <cellStyle name="Обычный 2 2 2 2 4 4 2 4 5" xfId="7119" xr:uid="{00000000-0005-0000-0000-0000D41B0000}"/>
    <cellStyle name="Обычный 2 2 2 2 4 4 2 4 5 2" xfId="7120" xr:uid="{00000000-0005-0000-0000-0000D51B0000}"/>
    <cellStyle name="Обычный 2 2 2 2 4 4 2 4 6" xfId="7121" xr:uid="{00000000-0005-0000-0000-0000D61B0000}"/>
    <cellStyle name="Обычный 2 2 2 2 4 4 2 4 6 2" xfId="7122" xr:uid="{00000000-0005-0000-0000-0000D71B0000}"/>
    <cellStyle name="Обычный 2 2 2 2 4 4 2 4 7" xfId="7123" xr:uid="{00000000-0005-0000-0000-0000D81B0000}"/>
    <cellStyle name="Обычный 2 2 2 2 4 4 2 5" xfId="7124" xr:uid="{00000000-0005-0000-0000-0000D91B0000}"/>
    <cellStyle name="Обычный 2 2 2 2 4 4 2 5 2" xfId="7125" xr:uid="{00000000-0005-0000-0000-0000DA1B0000}"/>
    <cellStyle name="Обычный 2 2 2 2 4 4 2 5 2 2" xfId="7126" xr:uid="{00000000-0005-0000-0000-0000DB1B0000}"/>
    <cellStyle name="Обычный 2 2 2 2 4 4 2 5 3" xfId="7127" xr:uid="{00000000-0005-0000-0000-0000DC1B0000}"/>
    <cellStyle name="Обычный 2 2 2 2 4 4 2 5 3 2" xfId="7128" xr:uid="{00000000-0005-0000-0000-0000DD1B0000}"/>
    <cellStyle name="Обычный 2 2 2 2 4 4 2 5 4" xfId="7129" xr:uid="{00000000-0005-0000-0000-0000DE1B0000}"/>
    <cellStyle name="Обычный 2 2 2 2 4 4 2 6" xfId="7130" xr:uid="{00000000-0005-0000-0000-0000DF1B0000}"/>
    <cellStyle name="Обычный 2 2 2 2 4 4 2 6 2" xfId="7131" xr:uid="{00000000-0005-0000-0000-0000E01B0000}"/>
    <cellStyle name="Обычный 2 2 2 2 4 4 2 6 2 2" xfId="7132" xr:uid="{00000000-0005-0000-0000-0000E11B0000}"/>
    <cellStyle name="Обычный 2 2 2 2 4 4 2 6 3" xfId="7133" xr:uid="{00000000-0005-0000-0000-0000E21B0000}"/>
    <cellStyle name="Обычный 2 2 2 2 4 4 2 6 3 2" xfId="7134" xr:uid="{00000000-0005-0000-0000-0000E31B0000}"/>
    <cellStyle name="Обычный 2 2 2 2 4 4 2 6 4" xfId="7135" xr:uid="{00000000-0005-0000-0000-0000E41B0000}"/>
    <cellStyle name="Обычный 2 2 2 2 4 4 2 7" xfId="7136" xr:uid="{00000000-0005-0000-0000-0000E51B0000}"/>
    <cellStyle name="Обычный 2 2 2 2 4 4 2 7 2" xfId="7137" xr:uid="{00000000-0005-0000-0000-0000E61B0000}"/>
    <cellStyle name="Обычный 2 2 2 2 4 4 2 8" xfId="7138" xr:uid="{00000000-0005-0000-0000-0000E71B0000}"/>
    <cellStyle name="Обычный 2 2 2 2 4 4 2 8 2" xfId="7139" xr:uid="{00000000-0005-0000-0000-0000E81B0000}"/>
    <cellStyle name="Обычный 2 2 2 2 4 4 2 9" xfId="7140" xr:uid="{00000000-0005-0000-0000-0000E91B0000}"/>
    <cellStyle name="Обычный 2 2 2 2 4 4 2 9 2" xfId="7141" xr:uid="{00000000-0005-0000-0000-0000EA1B0000}"/>
    <cellStyle name="Обычный 2 2 2 2 4 4 3" xfId="7142" xr:uid="{00000000-0005-0000-0000-0000EB1B0000}"/>
    <cellStyle name="Обычный 2 2 2 2 4 4 3 2" xfId="7143" xr:uid="{00000000-0005-0000-0000-0000EC1B0000}"/>
    <cellStyle name="Обычный 2 2 2 2 4 4 3 2 2" xfId="7144" xr:uid="{00000000-0005-0000-0000-0000ED1B0000}"/>
    <cellStyle name="Обычный 2 2 2 2 4 4 3 2 2 2" xfId="7145" xr:uid="{00000000-0005-0000-0000-0000EE1B0000}"/>
    <cellStyle name="Обычный 2 2 2 2 4 4 3 2 2 2 2" xfId="7146" xr:uid="{00000000-0005-0000-0000-0000EF1B0000}"/>
    <cellStyle name="Обычный 2 2 2 2 4 4 3 2 2 3" xfId="7147" xr:uid="{00000000-0005-0000-0000-0000F01B0000}"/>
    <cellStyle name="Обычный 2 2 2 2 4 4 3 2 2 3 2" xfId="7148" xr:uid="{00000000-0005-0000-0000-0000F11B0000}"/>
    <cellStyle name="Обычный 2 2 2 2 4 4 3 2 2 4" xfId="7149" xr:uid="{00000000-0005-0000-0000-0000F21B0000}"/>
    <cellStyle name="Обычный 2 2 2 2 4 4 3 2 3" xfId="7150" xr:uid="{00000000-0005-0000-0000-0000F31B0000}"/>
    <cellStyle name="Обычный 2 2 2 2 4 4 3 2 3 2" xfId="7151" xr:uid="{00000000-0005-0000-0000-0000F41B0000}"/>
    <cellStyle name="Обычный 2 2 2 2 4 4 3 2 4" xfId="7152" xr:uid="{00000000-0005-0000-0000-0000F51B0000}"/>
    <cellStyle name="Обычный 2 2 2 2 4 4 3 2 4 2" xfId="7153" xr:uid="{00000000-0005-0000-0000-0000F61B0000}"/>
    <cellStyle name="Обычный 2 2 2 2 4 4 3 2 5" xfId="7154" xr:uid="{00000000-0005-0000-0000-0000F71B0000}"/>
    <cellStyle name="Обычный 2 2 2 2 4 4 3 2 5 2" xfId="7155" xr:uid="{00000000-0005-0000-0000-0000F81B0000}"/>
    <cellStyle name="Обычный 2 2 2 2 4 4 3 2 6" xfId="7156" xr:uid="{00000000-0005-0000-0000-0000F91B0000}"/>
    <cellStyle name="Обычный 2 2 2 2 4 4 3 3" xfId="7157" xr:uid="{00000000-0005-0000-0000-0000FA1B0000}"/>
    <cellStyle name="Обычный 2 2 2 2 4 4 3 3 2" xfId="7158" xr:uid="{00000000-0005-0000-0000-0000FB1B0000}"/>
    <cellStyle name="Обычный 2 2 2 2 4 4 3 3 2 2" xfId="7159" xr:uid="{00000000-0005-0000-0000-0000FC1B0000}"/>
    <cellStyle name="Обычный 2 2 2 2 4 4 3 3 3" xfId="7160" xr:uid="{00000000-0005-0000-0000-0000FD1B0000}"/>
    <cellStyle name="Обычный 2 2 2 2 4 4 3 3 3 2" xfId="7161" xr:uid="{00000000-0005-0000-0000-0000FE1B0000}"/>
    <cellStyle name="Обычный 2 2 2 2 4 4 3 3 4" xfId="7162" xr:uid="{00000000-0005-0000-0000-0000FF1B0000}"/>
    <cellStyle name="Обычный 2 2 2 2 4 4 3 4" xfId="7163" xr:uid="{00000000-0005-0000-0000-0000001C0000}"/>
    <cellStyle name="Обычный 2 2 2 2 4 4 3 4 2" xfId="7164" xr:uid="{00000000-0005-0000-0000-0000011C0000}"/>
    <cellStyle name="Обычный 2 2 2 2 4 4 3 4 2 2" xfId="7165" xr:uid="{00000000-0005-0000-0000-0000021C0000}"/>
    <cellStyle name="Обычный 2 2 2 2 4 4 3 4 3" xfId="7166" xr:uid="{00000000-0005-0000-0000-0000031C0000}"/>
    <cellStyle name="Обычный 2 2 2 2 4 4 3 4 3 2" xfId="7167" xr:uid="{00000000-0005-0000-0000-0000041C0000}"/>
    <cellStyle name="Обычный 2 2 2 2 4 4 3 4 4" xfId="7168" xr:uid="{00000000-0005-0000-0000-0000051C0000}"/>
    <cellStyle name="Обычный 2 2 2 2 4 4 3 5" xfId="7169" xr:uid="{00000000-0005-0000-0000-0000061C0000}"/>
    <cellStyle name="Обычный 2 2 2 2 4 4 3 5 2" xfId="7170" xr:uid="{00000000-0005-0000-0000-0000071C0000}"/>
    <cellStyle name="Обычный 2 2 2 2 4 4 3 6" xfId="7171" xr:uid="{00000000-0005-0000-0000-0000081C0000}"/>
    <cellStyle name="Обычный 2 2 2 2 4 4 3 6 2" xfId="7172" xr:uid="{00000000-0005-0000-0000-0000091C0000}"/>
    <cellStyle name="Обычный 2 2 2 2 4 4 3 7" xfId="7173" xr:uid="{00000000-0005-0000-0000-00000A1C0000}"/>
    <cellStyle name="Обычный 2 2 2 2 4 4 3 7 2" xfId="7174" xr:uid="{00000000-0005-0000-0000-00000B1C0000}"/>
    <cellStyle name="Обычный 2 2 2 2 4 4 3 8" xfId="7175" xr:uid="{00000000-0005-0000-0000-00000C1C0000}"/>
    <cellStyle name="Обычный 2 2 2 2 4 4 4" xfId="7176" xr:uid="{00000000-0005-0000-0000-00000D1C0000}"/>
    <cellStyle name="Обычный 2 2 2 2 4 4 4 2" xfId="7177" xr:uid="{00000000-0005-0000-0000-00000E1C0000}"/>
    <cellStyle name="Обычный 2 2 2 2 4 4 4 2 2" xfId="7178" xr:uid="{00000000-0005-0000-0000-00000F1C0000}"/>
    <cellStyle name="Обычный 2 2 2 2 4 4 4 2 2 2" xfId="7179" xr:uid="{00000000-0005-0000-0000-0000101C0000}"/>
    <cellStyle name="Обычный 2 2 2 2 4 4 4 2 2 2 2" xfId="7180" xr:uid="{00000000-0005-0000-0000-0000111C0000}"/>
    <cellStyle name="Обычный 2 2 2 2 4 4 4 2 2 3" xfId="7181" xr:uid="{00000000-0005-0000-0000-0000121C0000}"/>
    <cellStyle name="Обычный 2 2 2 2 4 4 4 2 2 3 2" xfId="7182" xr:uid="{00000000-0005-0000-0000-0000131C0000}"/>
    <cellStyle name="Обычный 2 2 2 2 4 4 4 2 2 4" xfId="7183" xr:uid="{00000000-0005-0000-0000-0000141C0000}"/>
    <cellStyle name="Обычный 2 2 2 2 4 4 4 2 3" xfId="7184" xr:uid="{00000000-0005-0000-0000-0000151C0000}"/>
    <cellStyle name="Обычный 2 2 2 2 4 4 4 2 3 2" xfId="7185" xr:uid="{00000000-0005-0000-0000-0000161C0000}"/>
    <cellStyle name="Обычный 2 2 2 2 4 4 4 2 4" xfId="7186" xr:uid="{00000000-0005-0000-0000-0000171C0000}"/>
    <cellStyle name="Обычный 2 2 2 2 4 4 4 2 4 2" xfId="7187" xr:uid="{00000000-0005-0000-0000-0000181C0000}"/>
    <cellStyle name="Обычный 2 2 2 2 4 4 4 2 5" xfId="7188" xr:uid="{00000000-0005-0000-0000-0000191C0000}"/>
    <cellStyle name="Обычный 2 2 2 2 4 4 4 2 5 2" xfId="7189" xr:uid="{00000000-0005-0000-0000-00001A1C0000}"/>
    <cellStyle name="Обычный 2 2 2 2 4 4 4 2 6" xfId="7190" xr:uid="{00000000-0005-0000-0000-00001B1C0000}"/>
    <cellStyle name="Обычный 2 2 2 2 4 4 4 3" xfId="7191" xr:uid="{00000000-0005-0000-0000-00001C1C0000}"/>
    <cellStyle name="Обычный 2 2 2 2 4 4 4 3 2" xfId="7192" xr:uid="{00000000-0005-0000-0000-00001D1C0000}"/>
    <cellStyle name="Обычный 2 2 2 2 4 4 4 3 2 2" xfId="7193" xr:uid="{00000000-0005-0000-0000-00001E1C0000}"/>
    <cellStyle name="Обычный 2 2 2 2 4 4 4 3 3" xfId="7194" xr:uid="{00000000-0005-0000-0000-00001F1C0000}"/>
    <cellStyle name="Обычный 2 2 2 2 4 4 4 3 3 2" xfId="7195" xr:uid="{00000000-0005-0000-0000-0000201C0000}"/>
    <cellStyle name="Обычный 2 2 2 2 4 4 4 3 4" xfId="7196" xr:uid="{00000000-0005-0000-0000-0000211C0000}"/>
    <cellStyle name="Обычный 2 2 2 2 4 4 4 4" xfId="7197" xr:uid="{00000000-0005-0000-0000-0000221C0000}"/>
    <cellStyle name="Обычный 2 2 2 2 4 4 4 4 2" xfId="7198" xr:uid="{00000000-0005-0000-0000-0000231C0000}"/>
    <cellStyle name="Обычный 2 2 2 2 4 4 4 4 2 2" xfId="7199" xr:uid="{00000000-0005-0000-0000-0000241C0000}"/>
    <cellStyle name="Обычный 2 2 2 2 4 4 4 4 3" xfId="7200" xr:uid="{00000000-0005-0000-0000-0000251C0000}"/>
    <cellStyle name="Обычный 2 2 2 2 4 4 4 4 3 2" xfId="7201" xr:uid="{00000000-0005-0000-0000-0000261C0000}"/>
    <cellStyle name="Обычный 2 2 2 2 4 4 4 4 4" xfId="7202" xr:uid="{00000000-0005-0000-0000-0000271C0000}"/>
    <cellStyle name="Обычный 2 2 2 2 4 4 4 5" xfId="7203" xr:uid="{00000000-0005-0000-0000-0000281C0000}"/>
    <cellStyle name="Обычный 2 2 2 2 4 4 4 5 2" xfId="7204" xr:uid="{00000000-0005-0000-0000-0000291C0000}"/>
    <cellStyle name="Обычный 2 2 2 2 4 4 4 6" xfId="7205" xr:uid="{00000000-0005-0000-0000-00002A1C0000}"/>
    <cellStyle name="Обычный 2 2 2 2 4 4 4 6 2" xfId="7206" xr:uid="{00000000-0005-0000-0000-00002B1C0000}"/>
    <cellStyle name="Обычный 2 2 2 2 4 4 4 7" xfId="7207" xr:uid="{00000000-0005-0000-0000-00002C1C0000}"/>
    <cellStyle name="Обычный 2 2 2 2 4 4 4 7 2" xfId="7208" xr:uid="{00000000-0005-0000-0000-00002D1C0000}"/>
    <cellStyle name="Обычный 2 2 2 2 4 4 4 8" xfId="7209" xr:uid="{00000000-0005-0000-0000-00002E1C0000}"/>
    <cellStyle name="Обычный 2 2 2 2 4 4 5" xfId="7210" xr:uid="{00000000-0005-0000-0000-00002F1C0000}"/>
    <cellStyle name="Обычный 2 2 2 2 4 4 5 2" xfId="7211" xr:uid="{00000000-0005-0000-0000-0000301C0000}"/>
    <cellStyle name="Обычный 2 2 2 2 4 4 5 2 2" xfId="7212" xr:uid="{00000000-0005-0000-0000-0000311C0000}"/>
    <cellStyle name="Обычный 2 2 2 2 4 4 5 2 2 2" xfId="7213" xr:uid="{00000000-0005-0000-0000-0000321C0000}"/>
    <cellStyle name="Обычный 2 2 2 2 4 4 5 2 3" xfId="7214" xr:uid="{00000000-0005-0000-0000-0000331C0000}"/>
    <cellStyle name="Обычный 2 2 2 2 4 4 5 2 3 2" xfId="7215" xr:uid="{00000000-0005-0000-0000-0000341C0000}"/>
    <cellStyle name="Обычный 2 2 2 2 4 4 5 2 4" xfId="7216" xr:uid="{00000000-0005-0000-0000-0000351C0000}"/>
    <cellStyle name="Обычный 2 2 2 2 4 4 5 3" xfId="7217" xr:uid="{00000000-0005-0000-0000-0000361C0000}"/>
    <cellStyle name="Обычный 2 2 2 2 4 4 5 3 2" xfId="7218" xr:uid="{00000000-0005-0000-0000-0000371C0000}"/>
    <cellStyle name="Обычный 2 2 2 2 4 4 5 3 2 2" xfId="7219" xr:uid="{00000000-0005-0000-0000-0000381C0000}"/>
    <cellStyle name="Обычный 2 2 2 2 4 4 5 3 3" xfId="7220" xr:uid="{00000000-0005-0000-0000-0000391C0000}"/>
    <cellStyle name="Обычный 2 2 2 2 4 4 5 3 3 2" xfId="7221" xr:uid="{00000000-0005-0000-0000-00003A1C0000}"/>
    <cellStyle name="Обычный 2 2 2 2 4 4 5 3 4" xfId="7222" xr:uid="{00000000-0005-0000-0000-00003B1C0000}"/>
    <cellStyle name="Обычный 2 2 2 2 4 4 5 4" xfId="7223" xr:uid="{00000000-0005-0000-0000-00003C1C0000}"/>
    <cellStyle name="Обычный 2 2 2 2 4 4 5 4 2" xfId="7224" xr:uid="{00000000-0005-0000-0000-00003D1C0000}"/>
    <cellStyle name="Обычный 2 2 2 2 4 4 5 5" xfId="7225" xr:uid="{00000000-0005-0000-0000-00003E1C0000}"/>
    <cellStyle name="Обычный 2 2 2 2 4 4 5 5 2" xfId="7226" xr:uid="{00000000-0005-0000-0000-00003F1C0000}"/>
    <cellStyle name="Обычный 2 2 2 2 4 4 5 6" xfId="7227" xr:uid="{00000000-0005-0000-0000-0000401C0000}"/>
    <cellStyle name="Обычный 2 2 2 2 4 4 5 6 2" xfId="7228" xr:uid="{00000000-0005-0000-0000-0000411C0000}"/>
    <cellStyle name="Обычный 2 2 2 2 4 4 5 7" xfId="7229" xr:uid="{00000000-0005-0000-0000-0000421C0000}"/>
    <cellStyle name="Обычный 2 2 2 2 4 4 6" xfId="7230" xr:uid="{00000000-0005-0000-0000-0000431C0000}"/>
    <cellStyle name="Обычный 2 2 2 2 4 4 6 2" xfId="7231" xr:uid="{00000000-0005-0000-0000-0000441C0000}"/>
    <cellStyle name="Обычный 2 2 2 2 4 4 6 2 2" xfId="7232" xr:uid="{00000000-0005-0000-0000-0000451C0000}"/>
    <cellStyle name="Обычный 2 2 2 2 4 4 6 2 2 2" xfId="7233" xr:uid="{00000000-0005-0000-0000-0000461C0000}"/>
    <cellStyle name="Обычный 2 2 2 2 4 4 6 2 3" xfId="7234" xr:uid="{00000000-0005-0000-0000-0000471C0000}"/>
    <cellStyle name="Обычный 2 2 2 2 4 4 6 2 3 2" xfId="7235" xr:uid="{00000000-0005-0000-0000-0000481C0000}"/>
    <cellStyle name="Обычный 2 2 2 2 4 4 6 2 4" xfId="7236" xr:uid="{00000000-0005-0000-0000-0000491C0000}"/>
    <cellStyle name="Обычный 2 2 2 2 4 4 6 3" xfId="7237" xr:uid="{00000000-0005-0000-0000-00004A1C0000}"/>
    <cellStyle name="Обычный 2 2 2 2 4 4 6 3 2" xfId="7238" xr:uid="{00000000-0005-0000-0000-00004B1C0000}"/>
    <cellStyle name="Обычный 2 2 2 2 4 4 6 3 2 2" xfId="7239" xr:uid="{00000000-0005-0000-0000-00004C1C0000}"/>
    <cellStyle name="Обычный 2 2 2 2 4 4 6 3 3" xfId="7240" xr:uid="{00000000-0005-0000-0000-00004D1C0000}"/>
    <cellStyle name="Обычный 2 2 2 2 4 4 6 3 3 2" xfId="7241" xr:uid="{00000000-0005-0000-0000-00004E1C0000}"/>
    <cellStyle name="Обычный 2 2 2 2 4 4 6 3 4" xfId="7242" xr:uid="{00000000-0005-0000-0000-00004F1C0000}"/>
    <cellStyle name="Обычный 2 2 2 2 4 4 6 4" xfId="7243" xr:uid="{00000000-0005-0000-0000-0000501C0000}"/>
    <cellStyle name="Обычный 2 2 2 2 4 4 6 4 2" xfId="7244" xr:uid="{00000000-0005-0000-0000-0000511C0000}"/>
    <cellStyle name="Обычный 2 2 2 2 4 4 6 5" xfId="7245" xr:uid="{00000000-0005-0000-0000-0000521C0000}"/>
    <cellStyle name="Обычный 2 2 2 2 4 4 6 5 2" xfId="7246" xr:uid="{00000000-0005-0000-0000-0000531C0000}"/>
    <cellStyle name="Обычный 2 2 2 2 4 4 6 6" xfId="7247" xr:uid="{00000000-0005-0000-0000-0000541C0000}"/>
    <cellStyle name="Обычный 2 2 2 2 4 4 6 6 2" xfId="7248" xr:uid="{00000000-0005-0000-0000-0000551C0000}"/>
    <cellStyle name="Обычный 2 2 2 2 4 4 6 7" xfId="7249" xr:uid="{00000000-0005-0000-0000-0000561C0000}"/>
    <cellStyle name="Обычный 2 2 2 2 4 4 7" xfId="7250" xr:uid="{00000000-0005-0000-0000-0000571C0000}"/>
    <cellStyle name="Обычный 2 2 2 2 4 4 7 2" xfId="7251" xr:uid="{00000000-0005-0000-0000-0000581C0000}"/>
    <cellStyle name="Обычный 2 2 2 2 4 4 7 2 2" xfId="7252" xr:uid="{00000000-0005-0000-0000-0000591C0000}"/>
    <cellStyle name="Обычный 2 2 2 2 4 4 7 3" xfId="7253" xr:uid="{00000000-0005-0000-0000-00005A1C0000}"/>
    <cellStyle name="Обычный 2 2 2 2 4 4 7 3 2" xfId="7254" xr:uid="{00000000-0005-0000-0000-00005B1C0000}"/>
    <cellStyle name="Обычный 2 2 2 2 4 4 7 4" xfId="7255" xr:uid="{00000000-0005-0000-0000-00005C1C0000}"/>
    <cellStyle name="Обычный 2 2 2 2 4 4 8" xfId="7256" xr:uid="{00000000-0005-0000-0000-00005D1C0000}"/>
    <cellStyle name="Обычный 2 2 2 2 4 4 8 2" xfId="7257" xr:uid="{00000000-0005-0000-0000-00005E1C0000}"/>
    <cellStyle name="Обычный 2 2 2 2 4 4 8 2 2" xfId="7258" xr:uid="{00000000-0005-0000-0000-00005F1C0000}"/>
    <cellStyle name="Обычный 2 2 2 2 4 4 8 3" xfId="7259" xr:uid="{00000000-0005-0000-0000-0000601C0000}"/>
    <cellStyle name="Обычный 2 2 2 2 4 4 8 3 2" xfId="7260" xr:uid="{00000000-0005-0000-0000-0000611C0000}"/>
    <cellStyle name="Обычный 2 2 2 2 4 4 8 4" xfId="7261" xr:uid="{00000000-0005-0000-0000-0000621C0000}"/>
    <cellStyle name="Обычный 2 2 2 2 4 4 9" xfId="7262" xr:uid="{00000000-0005-0000-0000-0000631C0000}"/>
    <cellStyle name="Обычный 2 2 2 2 4 4 9 2" xfId="7263" xr:uid="{00000000-0005-0000-0000-0000641C0000}"/>
    <cellStyle name="Обычный 2 2 2 2 4 5" xfId="7264" xr:uid="{00000000-0005-0000-0000-0000651C0000}"/>
    <cellStyle name="Обычный 2 2 2 2 4 5 10" xfId="7265" xr:uid="{00000000-0005-0000-0000-0000661C0000}"/>
    <cellStyle name="Обычный 2 2 2 2 4 5 2" xfId="7266" xr:uid="{00000000-0005-0000-0000-0000671C0000}"/>
    <cellStyle name="Обычный 2 2 2 2 4 5 2 2" xfId="7267" xr:uid="{00000000-0005-0000-0000-0000681C0000}"/>
    <cellStyle name="Обычный 2 2 2 2 4 5 2 2 2" xfId="7268" xr:uid="{00000000-0005-0000-0000-0000691C0000}"/>
    <cellStyle name="Обычный 2 2 2 2 4 5 2 2 2 2" xfId="7269" xr:uid="{00000000-0005-0000-0000-00006A1C0000}"/>
    <cellStyle name="Обычный 2 2 2 2 4 5 2 2 2 2 2" xfId="7270" xr:uid="{00000000-0005-0000-0000-00006B1C0000}"/>
    <cellStyle name="Обычный 2 2 2 2 4 5 2 2 2 3" xfId="7271" xr:uid="{00000000-0005-0000-0000-00006C1C0000}"/>
    <cellStyle name="Обычный 2 2 2 2 4 5 2 2 2 3 2" xfId="7272" xr:uid="{00000000-0005-0000-0000-00006D1C0000}"/>
    <cellStyle name="Обычный 2 2 2 2 4 5 2 2 2 4" xfId="7273" xr:uid="{00000000-0005-0000-0000-00006E1C0000}"/>
    <cellStyle name="Обычный 2 2 2 2 4 5 2 2 3" xfId="7274" xr:uid="{00000000-0005-0000-0000-00006F1C0000}"/>
    <cellStyle name="Обычный 2 2 2 2 4 5 2 2 3 2" xfId="7275" xr:uid="{00000000-0005-0000-0000-0000701C0000}"/>
    <cellStyle name="Обычный 2 2 2 2 4 5 2 2 4" xfId="7276" xr:uid="{00000000-0005-0000-0000-0000711C0000}"/>
    <cellStyle name="Обычный 2 2 2 2 4 5 2 2 4 2" xfId="7277" xr:uid="{00000000-0005-0000-0000-0000721C0000}"/>
    <cellStyle name="Обычный 2 2 2 2 4 5 2 2 5" xfId="7278" xr:uid="{00000000-0005-0000-0000-0000731C0000}"/>
    <cellStyle name="Обычный 2 2 2 2 4 5 2 2 5 2" xfId="7279" xr:uid="{00000000-0005-0000-0000-0000741C0000}"/>
    <cellStyle name="Обычный 2 2 2 2 4 5 2 2 6" xfId="7280" xr:uid="{00000000-0005-0000-0000-0000751C0000}"/>
    <cellStyle name="Обычный 2 2 2 2 4 5 2 3" xfId="7281" xr:uid="{00000000-0005-0000-0000-0000761C0000}"/>
    <cellStyle name="Обычный 2 2 2 2 4 5 2 3 2" xfId="7282" xr:uid="{00000000-0005-0000-0000-0000771C0000}"/>
    <cellStyle name="Обычный 2 2 2 2 4 5 2 3 2 2" xfId="7283" xr:uid="{00000000-0005-0000-0000-0000781C0000}"/>
    <cellStyle name="Обычный 2 2 2 2 4 5 2 3 3" xfId="7284" xr:uid="{00000000-0005-0000-0000-0000791C0000}"/>
    <cellStyle name="Обычный 2 2 2 2 4 5 2 3 3 2" xfId="7285" xr:uid="{00000000-0005-0000-0000-00007A1C0000}"/>
    <cellStyle name="Обычный 2 2 2 2 4 5 2 3 4" xfId="7286" xr:uid="{00000000-0005-0000-0000-00007B1C0000}"/>
    <cellStyle name="Обычный 2 2 2 2 4 5 2 4" xfId="7287" xr:uid="{00000000-0005-0000-0000-00007C1C0000}"/>
    <cellStyle name="Обычный 2 2 2 2 4 5 2 4 2" xfId="7288" xr:uid="{00000000-0005-0000-0000-00007D1C0000}"/>
    <cellStyle name="Обычный 2 2 2 2 4 5 2 4 2 2" xfId="7289" xr:uid="{00000000-0005-0000-0000-00007E1C0000}"/>
    <cellStyle name="Обычный 2 2 2 2 4 5 2 4 3" xfId="7290" xr:uid="{00000000-0005-0000-0000-00007F1C0000}"/>
    <cellStyle name="Обычный 2 2 2 2 4 5 2 4 3 2" xfId="7291" xr:uid="{00000000-0005-0000-0000-0000801C0000}"/>
    <cellStyle name="Обычный 2 2 2 2 4 5 2 4 4" xfId="7292" xr:uid="{00000000-0005-0000-0000-0000811C0000}"/>
    <cellStyle name="Обычный 2 2 2 2 4 5 2 5" xfId="7293" xr:uid="{00000000-0005-0000-0000-0000821C0000}"/>
    <cellStyle name="Обычный 2 2 2 2 4 5 2 5 2" xfId="7294" xr:uid="{00000000-0005-0000-0000-0000831C0000}"/>
    <cellStyle name="Обычный 2 2 2 2 4 5 2 6" xfId="7295" xr:uid="{00000000-0005-0000-0000-0000841C0000}"/>
    <cellStyle name="Обычный 2 2 2 2 4 5 2 6 2" xfId="7296" xr:uid="{00000000-0005-0000-0000-0000851C0000}"/>
    <cellStyle name="Обычный 2 2 2 2 4 5 2 7" xfId="7297" xr:uid="{00000000-0005-0000-0000-0000861C0000}"/>
    <cellStyle name="Обычный 2 2 2 2 4 5 2 7 2" xfId="7298" xr:uid="{00000000-0005-0000-0000-0000871C0000}"/>
    <cellStyle name="Обычный 2 2 2 2 4 5 2 8" xfId="7299" xr:uid="{00000000-0005-0000-0000-0000881C0000}"/>
    <cellStyle name="Обычный 2 2 2 2 4 5 3" xfId="7300" xr:uid="{00000000-0005-0000-0000-0000891C0000}"/>
    <cellStyle name="Обычный 2 2 2 2 4 5 3 2" xfId="7301" xr:uid="{00000000-0005-0000-0000-00008A1C0000}"/>
    <cellStyle name="Обычный 2 2 2 2 4 5 3 2 2" xfId="7302" xr:uid="{00000000-0005-0000-0000-00008B1C0000}"/>
    <cellStyle name="Обычный 2 2 2 2 4 5 3 2 2 2" xfId="7303" xr:uid="{00000000-0005-0000-0000-00008C1C0000}"/>
    <cellStyle name="Обычный 2 2 2 2 4 5 3 2 2 2 2" xfId="7304" xr:uid="{00000000-0005-0000-0000-00008D1C0000}"/>
    <cellStyle name="Обычный 2 2 2 2 4 5 3 2 2 3" xfId="7305" xr:uid="{00000000-0005-0000-0000-00008E1C0000}"/>
    <cellStyle name="Обычный 2 2 2 2 4 5 3 2 2 3 2" xfId="7306" xr:uid="{00000000-0005-0000-0000-00008F1C0000}"/>
    <cellStyle name="Обычный 2 2 2 2 4 5 3 2 2 4" xfId="7307" xr:uid="{00000000-0005-0000-0000-0000901C0000}"/>
    <cellStyle name="Обычный 2 2 2 2 4 5 3 2 3" xfId="7308" xr:uid="{00000000-0005-0000-0000-0000911C0000}"/>
    <cellStyle name="Обычный 2 2 2 2 4 5 3 2 3 2" xfId="7309" xr:uid="{00000000-0005-0000-0000-0000921C0000}"/>
    <cellStyle name="Обычный 2 2 2 2 4 5 3 2 4" xfId="7310" xr:uid="{00000000-0005-0000-0000-0000931C0000}"/>
    <cellStyle name="Обычный 2 2 2 2 4 5 3 2 4 2" xfId="7311" xr:uid="{00000000-0005-0000-0000-0000941C0000}"/>
    <cellStyle name="Обычный 2 2 2 2 4 5 3 2 5" xfId="7312" xr:uid="{00000000-0005-0000-0000-0000951C0000}"/>
    <cellStyle name="Обычный 2 2 2 2 4 5 3 2 5 2" xfId="7313" xr:uid="{00000000-0005-0000-0000-0000961C0000}"/>
    <cellStyle name="Обычный 2 2 2 2 4 5 3 2 6" xfId="7314" xr:uid="{00000000-0005-0000-0000-0000971C0000}"/>
    <cellStyle name="Обычный 2 2 2 2 4 5 3 3" xfId="7315" xr:uid="{00000000-0005-0000-0000-0000981C0000}"/>
    <cellStyle name="Обычный 2 2 2 2 4 5 3 3 2" xfId="7316" xr:uid="{00000000-0005-0000-0000-0000991C0000}"/>
    <cellStyle name="Обычный 2 2 2 2 4 5 3 3 2 2" xfId="7317" xr:uid="{00000000-0005-0000-0000-00009A1C0000}"/>
    <cellStyle name="Обычный 2 2 2 2 4 5 3 3 3" xfId="7318" xr:uid="{00000000-0005-0000-0000-00009B1C0000}"/>
    <cellStyle name="Обычный 2 2 2 2 4 5 3 3 3 2" xfId="7319" xr:uid="{00000000-0005-0000-0000-00009C1C0000}"/>
    <cellStyle name="Обычный 2 2 2 2 4 5 3 3 4" xfId="7320" xr:uid="{00000000-0005-0000-0000-00009D1C0000}"/>
    <cellStyle name="Обычный 2 2 2 2 4 5 3 4" xfId="7321" xr:uid="{00000000-0005-0000-0000-00009E1C0000}"/>
    <cellStyle name="Обычный 2 2 2 2 4 5 3 4 2" xfId="7322" xr:uid="{00000000-0005-0000-0000-00009F1C0000}"/>
    <cellStyle name="Обычный 2 2 2 2 4 5 3 4 2 2" xfId="7323" xr:uid="{00000000-0005-0000-0000-0000A01C0000}"/>
    <cellStyle name="Обычный 2 2 2 2 4 5 3 4 3" xfId="7324" xr:uid="{00000000-0005-0000-0000-0000A11C0000}"/>
    <cellStyle name="Обычный 2 2 2 2 4 5 3 4 3 2" xfId="7325" xr:uid="{00000000-0005-0000-0000-0000A21C0000}"/>
    <cellStyle name="Обычный 2 2 2 2 4 5 3 4 4" xfId="7326" xr:uid="{00000000-0005-0000-0000-0000A31C0000}"/>
    <cellStyle name="Обычный 2 2 2 2 4 5 3 5" xfId="7327" xr:uid="{00000000-0005-0000-0000-0000A41C0000}"/>
    <cellStyle name="Обычный 2 2 2 2 4 5 3 5 2" xfId="7328" xr:uid="{00000000-0005-0000-0000-0000A51C0000}"/>
    <cellStyle name="Обычный 2 2 2 2 4 5 3 6" xfId="7329" xr:uid="{00000000-0005-0000-0000-0000A61C0000}"/>
    <cellStyle name="Обычный 2 2 2 2 4 5 3 6 2" xfId="7330" xr:uid="{00000000-0005-0000-0000-0000A71C0000}"/>
    <cellStyle name="Обычный 2 2 2 2 4 5 3 7" xfId="7331" xr:uid="{00000000-0005-0000-0000-0000A81C0000}"/>
    <cellStyle name="Обычный 2 2 2 2 4 5 3 7 2" xfId="7332" xr:uid="{00000000-0005-0000-0000-0000A91C0000}"/>
    <cellStyle name="Обычный 2 2 2 2 4 5 3 8" xfId="7333" xr:uid="{00000000-0005-0000-0000-0000AA1C0000}"/>
    <cellStyle name="Обычный 2 2 2 2 4 5 4" xfId="7334" xr:uid="{00000000-0005-0000-0000-0000AB1C0000}"/>
    <cellStyle name="Обычный 2 2 2 2 4 5 4 2" xfId="7335" xr:uid="{00000000-0005-0000-0000-0000AC1C0000}"/>
    <cellStyle name="Обычный 2 2 2 2 4 5 4 2 2" xfId="7336" xr:uid="{00000000-0005-0000-0000-0000AD1C0000}"/>
    <cellStyle name="Обычный 2 2 2 2 4 5 4 2 2 2" xfId="7337" xr:uid="{00000000-0005-0000-0000-0000AE1C0000}"/>
    <cellStyle name="Обычный 2 2 2 2 4 5 4 2 3" xfId="7338" xr:uid="{00000000-0005-0000-0000-0000AF1C0000}"/>
    <cellStyle name="Обычный 2 2 2 2 4 5 4 2 3 2" xfId="7339" xr:uid="{00000000-0005-0000-0000-0000B01C0000}"/>
    <cellStyle name="Обычный 2 2 2 2 4 5 4 2 4" xfId="7340" xr:uid="{00000000-0005-0000-0000-0000B11C0000}"/>
    <cellStyle name="Обычный 2 2 2 2 4 5 4 3" xfId="7341" xr:uid="{00000000-0005-0000-0000-0000B21C0000}"/>
    <cellStyle name="Обычный 2 2 2 2 4 5 4 3 2" xfId="7342" xr:uid="{00000000-0005-0000-0000-0000B31C0000}"/>
    <cellStyle name="Обычный 2 2 2 2 4 5 4 3 2 2" xfId="7343" xr:uid="{00000000-0005-0000-0000-0000B41C0000}"/>
    <cellStyle name="Обычный 2 2 2 2 4 5 4 3 3" xfId="7344" xr:uid="{00000000-0005-0000-0000-0000B51C0000}"/>
    <cellStyle name="Обычный 2 2 2 2 4 5 4 3 3 2" xfId="7345" xr:uid="{00000000-0005-0000-0000-0000B61C0000}"/>
    <cellStyle name="Обычный 2 2 2 2 4 5 4 3 4" xfId="7346" xr:uid="{00000000-0005-0000-0000-0000B71C0000}"/>
    <cellStyle name="Обычный 2 2 2 2 4 5 4 4" xfId="7347" xr:uid="{00000000-0005-0000-0000-0000B81C0000}"/>
    <cellStyle name="Обычный 2 2 2 2 4 5 4 4 2" xfId="7348" xr:uid="{00000000-0005-0000-0000-0000B91C0000}"/>
    <cellStyle name="Обычный 2 2 2 2 4 5 4 5" xfId="7349" xr:uid="{00000000-0005-0000-0000-0000BA1C0000}"/>
    <cellStyle name="Обычный 2 2 2 2 4 5 4 5 2" xfId="7350" xr:uid="{00000000-0005-0000-0000-0000BB1C0000}"/>
    <cellStyle name="Обычный 2 2 2 2 4 5 4 6" xfId="7351" xr:uid="{00000000-0005-0000-0000-0000BC1C0000}"/>
    <cellStyle name="Обычный 2 2 2 2 4 5 4 6 2" xfId="7352" xr:uid="{00000000-0005-0000-0000-0000BD1C0000}"/>
    <cellStyle name="Обычный 2 2 2 2 4 5 4 7" xfId="7353" xr:uid="{00000000-0005-0000-0000-0000BE1C0000}"/>
    <cellStyle name="Обычный 2 2 2 2 4 5 5" xfId="7354" xr:uid="{00000000-0005-0000-0000-0000BF1C0000}"/>
    <cellStyle name="Обычный 2 2 2 2 4 5 5 2" xfId="7355" xr:uid="{00000000-0005-0000-0000-0000C01C0000}"/>
    <cellStyle name="Обычный 2 2 2 2 4 5 5 2 2" xfId="7356" xr:uid="{00000000-0005-0000-0000-0000C11C0000}"/>
    <cellStyle name="Обычный 2 2 2 2 4 5 5 3" xfId="7357" xr:uid="{00000000-0005-0000-0000-0000C21C0000}"/>
    <cellStyle name="Обычный 2 2 2 2 4 5 5 3 2" xfId="7358" xr:uid="{00000000-0005-0000-0000-0000C31C0000}"/>
    <cellStyle name="Обычный 2 2 2 2 4 5 5 4" xfId="7359" xr:uid="{00000000-0005-0000-0000-0000C41C0000}"/>
    <cellStyle name="Обычный 2 2 2 2 4 5 6" xfId="7360" xr:uid="{00000000-0005-0000-0000-0000C51C0000}"/>
    <cellStyle name="Обычный 2 2 2 2 4 5 6 2" xfId="7361" xr:uid="{00000000-0005-0000-0000-0000C61C0000}"/>
    <cellStyle name="Обычный 2 2 2 2 4 5 6 2 2" xfId="7362" xr:uid="{00000000-0005-0000-0000-0000C71C0000}"/>
    <cellStyle name="Обычный 2 2 2 2 4 5 6 3" xfId="7363" xr:uid="{00000000-0005-0000-0000-0000C81C0000}"/>
    <cellStyle name="Обычный 2 2 2 2 4 5 6 3 2" xfId="7364" xr:uid="{00000000-0005-0000-0000-0000C91C0000}"/>
    <cellStyle name="Обычный 2 2 2 2 4 5 6 4" xfId="7365" xr:uid="{00000000-0005-0000-0000-0000CA1C0000}"/>
    <cellStyle name="Обычный 2 2 2 2 4 5 7" xfId="7366" xr:uid="{00000000-0005-0000-0000-0000CB1C0000}"/>
    <cellStyle name="Обычный 2 2 2 2 4 5 7 2" xfId="7367" xr:uid="{00000000-0005-0000-0000-0000CC1C0000}"/>
    <cellStyle name="Обычный 2 2 2 2 4 5 8" xfId="7368" xr:uid="{00000000-0005-0000-0000-0000CD1C0000}"/>
    <cellStyle name="Обычный 2 2 2 2 4 5 8 2" xfId="7369" xr:uid="{00000000-0005-0000-0000-0000CE1C0000}"/>
    <cellStyle name="Обычный 2 2 2 2 4 5 9" xfId="7370" xr:uid="{00000000-0005-0000-0000-0000CF1C0000}"/>
    <cellStyle name="Обычный 2 2 2 2 4 5 9 2" xfId="7371" xr:uid="{00000000-0005-0000-0000-0000D01C0000}"/>
    <cellStyle name="Обычный 2 2 2 2 4 6" xfId="7372" xr:uid="{00000000-0005-0000-0000-0000D11C0000}"/>
    <cellStyle name="Обычный 2 2 2 2 4 6 2" xfId="7373" xr:uid="{00000000-0005-0000-0000-0000D21C0000}"/>
    <cellStyle name="Обычный 2 2 2 2 4 6 2 2" xfId="7374" xr:uid="{00000000-0005-0000-0000-0000D31C0000}"/>
    <cellStyle name="Обычный 2 2 2 2 4 6 2 2 2" xfId="7375" xr:uid="{00000000-0005-0000-0000-0000D41C0000}"/>
    <cellStyle name="Обычный 2 2 2 2 4 6 2 2 2 2" xfId="7376" xr:uid="{00000000-0005-0000-0000-0000D51C0000}"/>
    <cellStyle name="Обычный 2 2 2 2 4 6 2 2 3" xfId="7377" xr:uid="{00000000-0005-0000-0000-0000D61C0000}"/>
    <cellStyle name="Обычный 2 2 2 2 4 6 2 2 3 2" xfId="7378" xr:uid="{00000000-0005-0000-0000-0000D71C0000}"/>
    <cellStyle name="Обычный 2 2 2 2 4 6 2 2 4" xfId="7379" xr:uid="{00000000-0005-0000-0000-0000D81C0000}"/>
    <cellStyle name="Обычный 2 2 2 2 4 6 2 3" xfId="7380" xr:uid="{00000000-0005-0000-0000-0000D91C0000}"/>
    <cellStyle name="Обычный 2 2 2 2 4 6 2 3 2" xfId="7381" xr:uid="{00000000-0005-0000-0000-0000DA1C0000}"/>
    <cellStyle name="Обычный 2 2 2 2 4 6 2 4" xfId="7382" xr:uid="{00000000-0005-0000-0000-0000DB1C0000}"/>
    <cellStyle name="Обычный 2 2 2 2 4 6 2 4 2" xfId="7383" xr:uid="{00000000-0005-0000-0000-0000DC1C0000}"/>
    <cellStyle name="Обычный 2 2 2 2 4 6 2 5" xfId="7384" xr:uid="{00000000-0005-0000-0000-0000DD1C0000}"/>
    <cellStyle name="Обычный 2 2 2 2 4 6 2 5 2" xfId="7385" xr:uid="{00000000-0005-0000-0000-0000DE1C0000}"/>
    <cellStyle name="Обычный 2 2 2 2 4 6 2 6" xfId="7386" xr:uid="{00000000-0005-0000-0000-0000DF1C0000}"/>
    <cellStyle name="Обычный 2 2 2 2 4 6 3" xfId="7387" xr:uid="{00000000-0005-0000-0000-0000E01C0000}"/>
    <cellStyle name="Обычный 2 2 2 2 4 6 3 2" xfId="7388" xr:uid="{00000000-0005-0000-0000-0000E11C0000}"/>
    <cellStyle name="Обычный 2 2 2 2 4 6 3 2 2" xfId="7389" xr:uid="{00000000-0005-0000-0000-0000E21C0000}"/>
    <cellStyle name="Обычный 2 2 2 2 4 6 3 3" xfId="7390" xr:uid="{00000000-0005-0000-0000-0000E31C0000}"/>
    <cellStyle name="Обычный 2 2 2 2 4 6 3 3 2" xfId="7391" xr:uid="{00000000-0005-0000-0000-0000E41C0000}"/>
    <cellStyle name="Обычный 2 2 2 2 4 6 3 4" xfId="7392" xr:uid="{00000000-0005-0000-0000-0000E51C0000}"/>
    <cellStyle name="Обычный 2 2 2 2 4 6 4" xfId="7393" xr:uid="{00000000-0005-0000-0000-0000E61C0000}"/>
    <cellStyle name="Обычный 2 2 2 2 4 6 4 2" xfId="7394" xr:uid="{00000000-0005-0000-0000-0000E71C0000}"/>
    <cellStyle name="Обычный 2 2 2 2 4 6 4 2 2" xfId="7395" xr:uid="{00000000-0005-0000-0000-0000E81C0000}"/>
    <cellStyle name="Обычный 2 2 2 2 4 6 4 3" xfId="7396" xr:uid="{00000000-0005-0000-0000-0000E91C0000}"/>
    <cellStyle name="Обычный 2 2 2 2 4 6 4 3 2" xfId="7397" xr:uid="{00000000-0005-0000-0000-0000EA1C0000}"/>
    <cellStyle name="Обычный 2 2 2 2 4 6 4 4" xfId="7398" xr:uid="{00000000-0005-0000-0000-0000EB1C0000}"/>
    <cellStyle name="Обычный 2 2 2 2 4 6 5" xfId="7399" xr:uid="{00000000-0005-0000-0000-0000EC1C0000}"/>
    <cellStyle name="Обычный 2 2 2 2 4 6 5 2" xfId="7400" xr:uid="{00000000-0005-0000-0000-0000ED1C0000}"/>
    <cellStyle name="Обычный 2 2 2 2 4 6 6" xfId="7401" xr:uid="{00000000-0005-0000-0000-0000EE1C0000}"/>
    <cellStyle name="Обычный 2 2 2 2 4 6 6 2" xfId="7402" xr:uid="{00000000-0005-0000-0000-0000EF1C0000}"/>
    <cellStyle name="Обычный 2 2 2 2 4 6 7" xfId="7403" xr:uid="{00000000-0005-0000-0000-0000F01C0000}"/>
    <cellStyle name="Обычный 2 2 2 2 4 6 7 2" xfId="7404" xr:uid="{00000000-0005-0000-0000-0000F11C0000}"/>
    <cellStyle name="Обычный 2 2 2 2 4 6 8" xfId="7405" xr:uid="{00000000-0005-0000-0000-0000F21C0000}"/>
    <cellStyle name="Обычный 2 2 2 2 4 7" xfId="7406" xr:uid="{00000000-0005-0000-0000-0000F31C0000}"/>
    <cellStyle name="Обычный 2 2 2 2 4 7 2" xfId="7407" xr:uid="{00000000-0005-0000-0000-0000F41C0000}"/>
    <cellStyle name="Обычный 2 2 2 2 4 7 2 2" xfId="7408" xr:uid="{00000000-0005-0000-0000-0000F51C0000}"/>
    <cellStyle name="Обычный 2 2 2 2 4 7 2 2 2" xfId="7409" xr:uid="{00000000-0005-0000-0000-0000F61C0000}"/>
    <cellStyle name="Обычный 2 2 2 2 4 7 2 2 2 2" xfId="7410" xr:uid="{00000000-0005-0000-0000-0000F71C0000}"/>
    <cellStyle name="Обычный 2 2 2 2 4 7 2 2 3" xfId="7411" xr:uid="{00000000-0005-0000-0000-0000F81C0000}"/>
    <cellStyle name="Обычный 2 2 2 2 4 7 2 2 3 2" xfId="7412" xr:uid="{00000000-0005-0000-0000-0000F91C0000}"/>
    <cellStyle name="Обычный 2 2 2 2 4 7 2 2 4" xfId="7413" xr:uid="{00000000-0005-0000-0000-0000FA1C0000}"/>
    <cellStyle name="Обычный 2 2 2 2 4 7 2 3" xfId="7414" xr:uid="{00000000-0005-0000-0000-0000FB1C0000}"/>
    <cellStyle name="Обычный 2 2 2 2 4 7 2 3 2" xfId="7415" xr:uid="{00000000-0005-0000-0000-0000FC1C0000}"/>
    <cellStyle name="Обычный 2 2 2 2 4 7 2 4" xfId="7416" xr:uid="{00000000-0005-0000-0000-0000FD1C0000}"/>
    <cellStyle name="Обычный 2 2 2 2 4 7 2 4 2" xfId="7417" xr:uid="{00000000-0005-0000-0000-0000FE1C0000}"/>
    <cellStyle name="Обычный 2 2 2 2 4 7 2 5" xfId="7418" xr:uid="{00000000-0005-0000-0000-0000FF1C0000}"/>
    <cellStyle name="Обычный 2 2 2 2 4 7 2 5 2" xfId="7419" xr:uid="{00000000-0005-0000-0000-0000001D0000}"/>
    <cellStyle name="Обычный 2 2 2 2 4 7 2 6" xfId="7420" xr:uid="{00000000-0005-0000-0000-0000011D0000}"/>
    <cellStyle name="Обычный 2 2 2 2 4 7 3" xfId="7421" xr:uid="{00000000-0005-0000-0000-0000021D0000}"/>
    <cellStyle name="Обычный 2 2 2 2 4 7 3 2" xfId="7422" xr:uid="{00000000-0005-0000-0000-0000031D0000}"/>
    <cellStyle name="Обычный 2 2 2 2 4 7 3 2 2" xfId="7423" xr:uid="{00000000-0005-0000-0000-0000041D0000}"/>
    <cellStyle name="Обычный 2 2 2 2 4 7 3 3" xfId="7424" xr:uid="{00000000-0005-0000-0000-0000051D0000}"/>
    <cellStyle name="Обычный 2 2 2 2 4 7 3 3 2" xfId="7425" xr:uid="{00000000-0005-0000-0000-0000061D0000}"/>
    <cellStyle name="Обычный 2 2 2 2 4 7 3 4" xfId="7426" xr:uid="{00000000-0005-0000-0000-0000071D0000}"/>
    <cellStyle name="Обычный 2 2 2 2 4 7 4" xfId="7427" xr:uid="{00000000-0005-0000-0000-0000081D0000}"/>
    <cellStyle name="Обычный 2 2 2 2 4 7 4 2" xfId="7428" xr:uid="{00000000-0005-0000-0000-0000091D0000}"/>
    <cellStyle name="Обычный 2 2 2 2 4 7 4 2 2" xfId="7429" xr:uid="{00000000-0005-0000-0000-00000A1D0000}"/>
    <cellStyle name="Обычный 2 2 2 2 4 7 4 3" xfId="7430" xr:uid="{00000000-0005-0000-0000-00000B1D0000}"/>
    <cellStyle name="Обычный 2 2 2 2 4 7 4 3 2" xfId="7431" xr:uid="{00000000-0005-0000-0000-00000C1D0000}"/>
    <cellStyle name="Обычный 2 2 2 2 4 7 4 4" xfId="7432" xr:uid="{00000000-0005-0000-0000-00000D1D0000}"/>
    <cellStyle name="Обычный 2 2 2 2 4 7 5" xfId="7433" xr:uid="{00000000-0005-0000-0000-00000E1D0000}"/>
    <cellStyle name="Обычный 2 2 2 2 4 7 5 2" xfId="7434" xr:uid="{00000000-0005-0000-0000-00000F1D0000}"/>
    <cellStyle name="Обычный 2 2 2 2 4 7 6" xfId="7435" xr:uid="{00000000-0005-0000-0000-0000101D0000}"/>
    <cellStyle name="Обычный 2 2 2 2 4 7 6 2" xfId="7436" xr:uid="{00000000-0005-0000-0000-0000111D0000}"/>
    <cellStyle name="Обычный 2 2 2 2 4 7 7" xfId="7437" xr:uid="{00000000-0005-0000-0000-0000121D0000}"/>
    <cellStyle name="Обычный 2 2 2 2 4 7 7 2" xfId="7438" xr:uid="{00000000-0005-0000-0000-0000131D0000}"/>
    <cellStyle name="Обычный 2 2 2 2 4 7 8" xfId="7439" xr:uid="{00000000-0005-0000-0000-0000141D0000}"/>
    <cellStyle name="Обычный 2 2 2 2 4 8" xfId="7440" xr:uid="{00000000-0005-0000-0000-0000151D0000}"/>
    <cellStyle name="Обычный 2 2 2 2 4 8 2" xfId="7441" xr:uid="{00000000-0005-0000-0000-0000161D0000}"/>
    <cellStyle name="Обычный 2 2 2 2 4 8 2 2" xfId="7442" xr:uid="{00000000-0005-0000-0000-0000171D0000}"/>
    <cellStyle name="Обычный 2 2 2 2 4 8 2 2 2" xfId="7443" xr:uid="{00000000-0005-0000-0000-0000181D0000}"/>
    <cellStyle name="Обычный 2 2 2 2 4 8 2 3" xfId="7444" xr:uid="{00000000-0005-0000-0000-0000191D0000}"/>
    <cellStyle name="Обычный 2 2 2 2 4 8 2 3 2" xfId="7445" xr:uid="{00000000-0005-0000-0000-00001A1D0000}"/>
    <cellStyle name="Обычный 2 2 2 2 4 8 2 4" xfId="7446" xr:uid="{00000000-0005-0000-0000-00001B1D0000}"/>
    <cellStyle name="Обычный 2 2 2 2 4 8 3" xfId="7447" xr:uid="{00000000-0005-0000-0000-00001C1D0000}"/>
    <cellStyle name="Обычный 2 2 2 2 4 8 3 2" xfId="7448" xr:uid="{00000000-0005-0000-0000-00001D1D0000}"/>
    <cellStyle name="Обычный 2 2 2 2 4 8 3 2 2" xfId="7449" xr:uid="{00000000-0005-0000-0000-00001E1D0000}"/>
    <cellStyle name="Обычный 2 2 2 2 4 8 3 3" xfId="7450" xr:uid="{00000000-0005-0000-0000-00001F1D0000}"/>
    <cellStyle name="Обычный 2 2 2 2 4 8 3 3 2" xfId="7451" xr:uid="{00000000-0005-0000-0000-0000201D0000}"/>
    <cellStyle name="Обычный 2 2 2 2 4 8 3 4" xfId="7452" xr:uid="{00000000-0005-0000-0000-0000211D0000}"/>
    <cellStyle name="Обычный 2 2 2 2 4 8 4" xfId="7453" xr:uid="{00000000-0005-0000-0000-0000221D0000}"/>
    <cellStyle name="Обычный 2 2 2 2 4 8 4 2" xfId="7454" xr:uid="{00000000-0005-0000-0000-0000231D0000}"/>
    <cellStyle name="Обычный 2 2 2 2 4 8 5" xfId="7455" xr:uid="{00000000-0005-0000-0000-0000241D0000}"/>
    <cellStyle name="Обычный 2 2 2 2 4 8 5 2" xfId="7456" xr:uid="{00000000-0005-0000-0000-0000251D0000}"/>
    <cellStyle name="Обычный 2 2 2 2 4 8 6" xfId="7457" xr:uid="{00000000-0005-0000-0000-0000261D0000}"/>
    <cellStyle name="Обычный 2 2 2 2 4 8 6 2" xfId="7458" xr:uid="{00000000-0005-0000-0000-0000271D0000}"/>
    <cellStyle name="Обычный 2 2 2 2 4 8 7" xfId="7459" xr:uid="{00000000-0005-0000-0000-0000281D0000}"/>
    <cellStyle name="Обычный 2 2 2 2 4 9" xfId="7460" xr:uid="{00000000-0005-0000-0000-0000291D0000}"/>
    <cellStyle name="Обычный 2 2 2 2 4 9 2" xfId="7461" xr:uid="{00000000-0005-0000-0000-00002A1D0000}"/>
    <cellStyle name="Обычный 2 2 2 2 4 9 2 2" xfId="7462" xr:uid="{00000000-0005-0000-0000-00002B1D0000}"/>
    <cellStyle name="Обычный 2 2 2 2 4 9 2 2 2" xfId="7463" xr:uid="{00000000-0005-0000-0000-00002C1D0000}"/>
    <cellStyle name="Обычный 2 2 2 2 4 9 2 3" xfId="7464" xr:uid="{00000000-0005-0000-0000-00002D1D0000}"/>
    <cellStyle name="Обычный 2 2 2 2 4 9 2 3 2" xfId="7465" xr:uid="{00000000-0005-0000-0000-00002E1D0000}"/>
    <cellStyle name="Обычный 2 2 2 2 4 9 2 4" xfId="7466" xr:uid="{00000000-0005-0000-0000-00002F1D0000}"/>
    <cellStyle name="Обычный 2 2 2 2 4 9 3" xfId="7467" xr:uid="{00000000-0005-0000-0000-0000301D0000}"/>
    <cellStyle name="Обычный 2 2 2 2 4 9 3 2" xfId="7468" xr:uid="{00000000-0005-0000-0000-0000311D0000}"/>
    <cellStyle name="Обычный 2 2 2 2 4 9 3 2 2" xfId="7469" xr:uid="{00000000-0005-0000-0000-0000321D0000}"/>
    <cellStyle name="Обычный 2 2 2 2 4 9 3 3" xfId="7470" xr:uid="{00000000-0005-0000-0000-0000331D0000}"/>
    <cellStyle name="Обычный 2 2 2 2 4 9 3 3 2" xfId="7471" xr:uid="{00000000-0005-0000-0000-0000341D0000}"/>
    <cellStyle name="Обычный 2 2 2 2 4 9 3 4" xfId="7472" xr:uid="{00000000-0005-0000-0000-0000351D0000}"/>
    <cellStyle name="Обычный 2 2 2 2 4 9 4" xfId="7473" xr:uid="{00000000-0005-0000-0000-0000361D0000}"/>
    <cellStyle name="Обычный 2 2 2 2 4 9 4 2" xfId="7474" xr:uid="{00000000-0005-0000-0000-0000371D0000}"/>
    <cellStyle name="Обычный 2 2 2 2 4 9 5" xfId="7475" xr:uid="{00000000-0005-0000-0000-0000381D0000}"/>
    <cellStyle name="Обычный 2 2 2 2 4 9 5 2" xfId="7476" xr:uid="{00000000-0005-0000-0000-0000391D0000}"/>
    <cellStyle name="Обычный 2 2 2 2 4 9 6" xfId="7477" xr:uid="{00000000-0005-0000-0000-00003A1D0000}"/>
    <cellStyle name="Обычный 2 2 2 2 4 9 6 2" xfId="7478" xr:uid="{00000000-0005-0000-0000-00003B1D0000}"/>
    <cellStyle name="Обычный 2 2 2 2 4 9 7" xfId="7479" xr:uid="{00000000-0005-0000-0000-00003C1D0000}"/>
    <cellStyle name="Обычный 2 2 2 2 5" xfId="7480" xr:uid="{00000000-0005-0000-0000-00003D1D0000}"/>
    <cellStyle name="Обычный 2 2 2 2 5 10" xfId="7481" xr:uid="{00000000-0005-0000-0000-00003E1D0000}"/>
    <cellStyle name="Обычный 2 2 2 2 5 10 2" xfId="7482" xr:uid="{00000000-0005-0000-0000-00003F1D0000}"/>
    <cellStyle name="Обычный 2 2 2 2 5 10 2 2" xfId="7483" xr:uid="{00000000-0005-0000-0000-0000401D0000}"/>
    <cellStyle name="Обычный 2 2 2 2 5 10 3" xfId="7484" xr:uid="{00000000-0005-0000-0000-0000411D0000}"/>
    <cellStyle name="Обычный 2 2 2 2 5 10 3 2" xfId="7485" xr:uid="{00000000-0005-0000-0000-0000421D0000}"/>
    <cellStyle name="Обычный 2 2 2 2 5 10 4" xfId="7486" xr:uid="{00000000-0005-0000-0000-0000431D0000}"/>
    <cellStyle name="Обычный 2 2 2 2 5 11" xfId="7487" xr:uid="{00000000-0005-0000-0000-0000441D0000}"/>
    <cellStyle name="Обычный 2 2 2 2 5 11 2" xfId="7488" xr:uid="{00000000-0005-0000-0000-0000451D0000}"/>
    <cellStyle name="Обычный 2 2 2 2 5 11 2 2" xfId="7489" xr:uid="{00000000-0005-0000-0000-0000461D0000}"/>
    <cellStyle name="Обычный 2 2 2 2 5 11 3" xfId="7490" xr:uid="{00000000-0005-0000-0000-0000471D0000}"/>
    <cellStyle name="Обычный 2 2 2 2 5 11 3 2" xfId="7491" xr:uid="{00000000-0005-0000-0000-0000481D0000}"/>
    <cellStyle name="Обычный 2 2 2 2 5 11 4" xfId="7492" xr:uid="{00000000-0005-0000-0000-0000491D0000}"/>
    <cellStyle name="Обычный 2 2 2 2 5 12" xfId="7493" xr:uid="{00000000-0005-0000-0000-00004A1D0000}"/>
    <cellStyle name="Обычный 2 2 2 2 5 12 2" xfId="7494" xr:uid="{00000000-0005-0000-0000-00004B1D0000}"/>
    <cellStyle name="Обычный 2 2 2 2 5 13" xfId="7495" xr:uid="{00000000-0005-0000-0000-00004C1D0000}"/>
    <cellStyle name="Обычный 2 2 2 2 5 13 2" xfId="7496" xr:uid="{00000000-0005-0000-0000-00004D1D0000}"/>
    <cellStyle name="Обычный 2 2 2 2 5 14" xfId="7497" xr:uid="{00000000-0005-0000-0000-00004E1D0000}"/>
    <cellStyle name="Обычный 2 2 2 2 5 14 2" xfId="7498" xr:uid="{00000000-0005-0000-0000-00004F1D0000}"/>
    <cellStyle name="Обычный 2 2 2 2 5 15" xfId="7499" xr:uid="{00000000-0005-0000-0000-0000501D0000}"/>
    <cellStyle name="Обычный 2 2 2 2 5 2" xfId="7500" xr:uid="{00000000-0005-0000-0000-0000511D0000}"/>
    <cellStyle name="Обычный 2 2 2 2 5 2 10" xfId="7501" xr:uid="{00000000-0005-0000-0000-0000521D0000}"/>
    <cellStyle name="Обычный 2 2 2 2 5 2 10 2" xfId="7502" xr:uid="{00000000-0005-0000-0000-0000531D0000}"/>
    <cellStyle name="Обычный 2 2 2 2 5 2 11" xfId="7503" xr:uid="{00000000-0005-0000-0000-0000541D0000}"/>
    <cellStyle name="Обычный 2 2 2 2 5 2 11 2" xfId="7504" xr:uid="{00000000-0005-0000-0000-0000551D0000}"/>
    <cellStyle name="Обычный 2 2 2 2 5 2 12" xfId="7505" xr:uid="{00000000-0005-0000-0000-0000561D0000}"/>
    <cellStyle name="Обычный 2 2 2 2 5 2 12 2" xfId="7506" xr:uid="{00000000-0005-0000-0000-0000571D0000}"/>
    <cellStyle name="Обычный 2 2 2 2 5 2 13" xfId="7507" xr:uid="{00000000-0005-0000-0000-0000581D0000}"/>
    <cellStyle name="Обычный 2 2 2 2 5 2 2" xfId="7508" xr:uid="{00000000-0005-0000-0000-0000591D0000}"/>
    <cellStyle name="Обычный 2 2 2 2 5 2 2 10" xfId="7509" xr:uid="{00000000-0005-0000-0000-00005A1D0000}"/>
    <cellStyle name="Обычный 2 2 2 2 5 2 2 10 2" xfId="7510" xr:uid="{00000000-0005-0000-0000-00005B1D0000}"/>
    <cellStyle name="Обычный 2 2 2 2 5 2 2 11" xfId="7511" xr:uid="{00000000-0005-0000-0000-00005C1D0000}"/>
    <cellStyle name="Обычный 2 2 2 2 5 2 2 11 2" xfId="7512" xr:uid="{00000000-0005-0000-0000-00005D1D0000}"/>
    <cellStyle name="Обычный 2 2 2 2 5 2 2 12" xfId="7513" xr:uid="{00000000-0005-0000-0000-00005E1D0000}"/>
    <cellStyle name="Обычный 2 2 2 2 5 2 2 2" xfId="7514" xr:uid="{00000000-0005-0000-0000-00005F1D0000}"/>
    <cellStyle name="Обычный 2 2 2 2 5 2 2 2 10" xfId="7515" xr:uid="{00000000-0005-0000-0000-0000601D0000}"/>
    <cellStyle name="Обычный 2 2 2 2 5 2 2 2 2" xfId="7516" xr:uid="{00000000-0005-0000-0000-0000611D0000}"/>
    <cellStyle name="Обычный 2 2 2 2 5 2 2 2 2 2" xfId="7517" xr:uid="{00000000-0005-0000-0000-0000621D0000}"/>
    <cellStyle name="Обычный 2 2 2 2 5 2 2 2 2 2 2" xfId="7518" xr:uid="{00000000-0005-0000-0000-0000631D0000}"/>
    <cellStyle name="Обычный 2 2 2 2 5 2 2 2 2 2 2 2" xfId="7519" xr:uid="{00000000-0005-0000-0000-0000641D0000}"/>
    <cellStyle name="Обычный 2 2 2 2 5 2 2 2 2 2 2 2 2" xfId="7520" xr:uid="{00000000-0005-0000-0000-0000651D0000}"/>
    <cellStyle name="Обычный 2 2 2 2 5 2 2 2 2 2 2 3" xfId="7521" xr:uid="{00000000-0005-0000-0000-0000661D0000}"/>
    <cellStyle name="Обычный 2 2 2 2 5 2 2 2 2 2 2 3 2" xfId="7522" xr:uid="{00000000-0005-0000-0000-0000671D0000}"/>
    <cellStyle name="Обычный 2 2 2 2 5 2 2 2 2 2 2 4" xfId="7523" xr:uid="{00000000-0005-0000-0000-0000681D0000}"/>
    <cellStyle name="Обычный 2 2 2 2 5 2 2 2 2 2 3" xfId="7524" xr:uid="{00000000-0005-0000-0000-0000691D0000}"/>
    <cellStyle name="Обычный 2 2 2 2 5 2 2 2 2 2 3 2" xfId="7525" xr:uid="{00000000-0005-0000-0000-00006A1D0000}"/>
    <cellStyle name="Обычный 2 2 2 2 5 2 2 2 2 2 4" xfId="7526" xr:uid="{00000000-0005-0000-0000-00006B1D0000}"/>
    <cellStyle name="Обычный 2 2 2 2 5 2 2 2 2 2 4 2" xfId="7527" xr:uid="{00000000-0005-0000-0000-00006C1D0000}"/>
    <cellStyle name="Обычный 2 2 2 2 5 2 2 2 2 2 5" xfId="7528" xr:uid="{00000000-0005-0000-0000-00006D1D0000}"/>
    <cellStyle name="Обычный 2 2 2 2 5 2 2 2 2 2 5 2" xfId="7529" xr:uid="{00000000-0005-0000-0000-00006E1D0000}"/>
    <cellStyle name="Обычный 2 2 2 2 5 2 2 2 2 2 6" xfId="7530" xr:uid="{00000000-0005-0000-0000-00006F1D0000}"/>
    <cellStyle name="Обычный 2 2 2 2 5 2 2 2 2 3" xfId="7531" xr:uid="{00000000-0005-0000-0000-0000701D0000}"/>
    <cellStyle name="Обычный 2 2 2 2 5 2 2 2 2 3 2" xfId="7532" xr:uid="{00000000-0005-0000-0000-0000711D0000}"/>
    <cellStyle name="Обычный 2 2 2 2 5 2 2 2 2 3 2 2" xfId="7533" xr:uid="{00000000-0005-0000-0000-0000721D0000}"/>
    <cellStyle name="Обычный 2 2 2 2 5 2 2 2 2 3 3" xfId="7534" xr:uid="{00000000-0005-0000-0000-0000731D0000}"/>
    <cellStyle name="Обычный 2 2 2 2 5 2 2 2 2 3 3 2" xfId="7535" xr:uid="{00000000-0005-0000-0000-0000741D0000}"/>
    <cellStyle name="Обычный 2 2 2 2 5 2 2 2 2 3 4" xfId="7536" xr:uid="{00000000-0005-0000-0000-0000751D0000}"/>
    <cellStyle name="Обычный 2 2 2 2 5 2 2 2 2 4" xfId="7537" xr:uid="{00000000-0005-0000-0000-0000761D0000}"/>
    <cellStyle name="Обычный 2 2 2 2 5 2 2 2 2 4 2" xfId="7538" xr:uid="{00000000-0005-0000-0000-0000771D0000}"/>
    <cellStyle name="Обычный 2 2 2 2 5 2 2 2 2 4 2 2" xfId="7539" xr:uid="{00000000-0005-0000-0000-0000781D0000}"/>
    <cellStyle name="Обычный 2 2 2 2 5 2 2 2 2 4 3" xfId="7540" xr:uid="{00000000-0005-0000-0000-0000791D0000}"/>
    <cellStyle name="Обычный 2 2 2 2 5 2 2 2 2 4 3 2" xfId="7541" xr:uid="{00000000-0005-0000-0000-00007A1D0000}"/>
    <cellStyle name="Обычный 2 2 2 2 5 2 2 2 2 4 4" xfId="7542" xr:uid="{00000000-0005-0000-0000-00007B1D0000}"/>
    <cellStyle name="Обычный 2 2 2 2 5 2 2 2 2 5" xfId="7543" xr:uid="{00000000-0005-0000-0000-00007C1D0000}"/>
    <cellStyle name="Обычный 2 2 2 2 5 2 2 2 2 5 2" xfId="7544" xr:uid="{00000000-0005-0000-0000-00007D1D0000}"/>
    <cellStyle name="Обычный 2 2 2 2 5 2 2 2 2 6" xfId="7545" xr:uid="{00000000-0005-0000-0000-00007E1D0000}"/>
    <cellStyle name="Обычный 2 2 2 2 5 2 2 2 2 6 2" xfId="7546" xr:uid="{00000000-0005-0000-0000-00007F1D0000}"/>
    <cellStyle name="Обычный 2 2 2 2 5 2 2 2 2 7" xfId="7547" xr:uid="{00000000-0005-0000-0000-0000801D0000}"/>
    <cellStyle name="Обычный 2 2 2 2 5 2 2 2 2 7 2" xfId="7548" xr:uid="{00000000-0005-0000-0000-0000811D0000}"/>
    <cellStyle name="Обычный 2 2 2 2 5 2 2 2 2 8" xfId="7549" xr:uid="{00000000-0005-0000-0000-0000821D0000}"/>
    <cellStyle name="Обычный 2 2 2 2 5 2 2 2 3" xfId="7550" xr:uid="{00000000-0005-0000-0000-0000831D0000}"/>
    <cellStyle name="Обычный 2 2 2 2 5 2 2 2 3 2" xfId="7551" xr:uid="{00000000-0005-0000-0000-0000841D0000}"/>
    <cellStyle name="Обычный 2 2 2 2 5 2 2 2 3 2 2" xfId="7552" xr:uid="{00000000-0005-0000-0000-0000851D0000}"/>
    <cellStyle name="Обычный 2 2 2 2 5 2 2 2 3 2 2 2" xfId="7553" xr:uid="{00000000-0005-0000-0000-0000861D0000}"/>
    <cellStyle name="Обычный 2 2 2 2 5 2 2 2 3 2 2 2 2" xfId="7554" xr:uid="{00000000-0005-0000-0000-0000871D0000}"/>
    <cellStyle name="Обычный 2 2 2 2 5 2 2 2 3 2 2 3" xfId="7555" xr:uid="{00000000-0005-0000-0000-0000881D0000}"/>
    <cellStyle name="Обычный 2 2 2 2 5 2 2 2 3 2 2 3 2" xfId="7556" xr:uid="{00000000-0005-0000-0000-0000891D0000}"/>
    <cellStyle name="Обычный 2 2 2 2 5 2 2 2 3 2 2 4" xfId="7557" xr:uid="{00000000-0005-0000-0000-00008A1D0000}"/>
    <cellStyle name="Обычный 2 2 2 2 5 2 2 2 3 2 3" xfId="7558" xr:uid="{00000000-0005-0000-0000-00008B1D0000}"/>
    <cellStyle name="Обычный 2 2 2 2 5 2 2 2 3 2 3 2" xfId="7559" xr:uid="{00000000-0005-0000-0000-00008C1D0000}"/>
    <cellStyle name="Обычный 2 2 2 2 5 2 2 2 3 2 4" xfId="7560" xr:uid="{00000000-0005-0000-0000-00008D1D0000}"/>
    <cellStyle name="Обычный 2 2 2 2 5 2 2 2 3 2 4 2" xfId="7561" xr:uid="{00000000-0005-0000-0000-00008E1D0000}"/>
    <cellStyle name="Обычный 2 2 2 2 5 2 2 2 3 2 5" xfId="7562" xr:uid="{00000000-0005-0000-0000-00008F1D0000}"/>
    <cellStyle name="Обычный 2 2 2 2 5 2 2 2 3 2 5 2" xfId="7563" xr:uid="{00000000-0005-0000-0000-0000901D0000}"/>
    <cellStyle name="Обычный 2 2 2 2 5 2 2 2 3 2 6" xfId="7564" xr:uid="{00000000-0005-0000-0000-0000911D0000}"/>
    <cellStyle name="Обычный 2 2 2 2 5 2 2 2 3 3" xfId="7565" xr:uid="{00000000-0005-0000-0000-0000921D0000}"/>
    <cellStyle name="Обычный 2 2 2 2 5 2 2 2 3 3 2" xfId="7566" xr:uid="{00000000-0005-0000-0000-0000931D0000}"/>
    <cellStyle name="Обычный 2 2 2 2 5 2 2 2 3 3 2 2" xfId="7567" xr:uid="{00000000-0005-0000-0000-0000941D0000}"/>
    <cellStyle name="Обычный 2 2 2 2 5 2 2 2 3 3 3" xfId="7568" xr:uid="{00000000-0005-0000-0000-0000951D0000}"/>
    <cellStyle name="Обычный 2 2 2 2 5 2 2 2 3 3 3 2" xfId="7569" xr:uid="{00000000-0005-0000-0000-0000961D0000}"/>
    <cellStyle name="Обычный 2 2 2 2 5 2 2 2 3 3 4" xfId="7570" xr:uid="{00000000-0005-0000-0000-0000971D0000}"/>
    <cellStyle name="Обычный 2 2 2 2 5 2 2 2 3 4" xfId="7571" xr:uid="{00000000-0005-0000-0000-0000981D0000}"/>
    <cellStyle name="Обычный 2 2 2 2 5 2 2 2 3 4 2" xfId="7572" xr:uid="{00000000-0005-0000-0000-0000991D0000}"/>
    <cellStyle name="Обычный 2 2 2 2 5 2 2 2 3 4 2 2" xfId="7573" xr:uid="{00000000-0005-0000-0000-00009A1D0000}"/>
    <cellStyle name="Обычный 2 2 2 2 5 2 2 2 3 4 3" xfId="7574" xr:uid="{00000000-0005-0000-0000-00009B1D0000}"/>
    <cellStyle name="Обычный 2 2 2 2 5 2 2 2 3 4 3 2" xfId="7575" xr:uid="{00000000-0005-0000-0000-00009C1D0000}"/>
    <cellStyle name="Обычный 2 2 2 2 5 2 2 2 3 4 4" xfId="7576" xr:uid="{00000000-0005-0000-0000-00009D1D0000}"/>
    <cellStyle name="Обычный 2 2 2 2 5 2 2 2 3 5" xfId="7577" xr:uid="{00000000-0005-0000-0000-00009E1D0000}"/>
    <cellStyle name="Обычный 2 2 2 2 5 2 2 2 3 5 2" xfId="7578" xr:uid="{00000000-0005-0000-0000-00009F1D0000}"/>
    <cellStyle name="Обычный 2 2 2 2 5 2 2 2 3 6" xfId="7579" xr:uid="{00000000-0005-0000-0000-0000A01D0000}"/>
    <cellStyle name="Обычный 2 2 2 2 5 2 2 2 3 6 2" xfId="7580" xr:uid="{00000000-0005-0000-0000-0000A11D0000}"/>
    <cellStyle name="Обычный 2 2 2 2 5 2 2 2 3 7" xfId="7581" xr:uid="{00000000-0005-0000-0000-0000A21D0000}"/>
    <cellStyle name="Обычный 2 2 2 2 5 2 2 2 3 7 2" xfId="7582" xr:uid="{00000000-0005-0000-0000-0000A31D0000}"/>
    <cellStyle name="Обычный 2 2 2 2 5 2 2 2 3 8" xfId="7583" xr:uid="{00000000-0005-0000-0000-0000A41D0000}"/>
    <cellStyle name="Обычный 2 2 2 2 5 2 2 2 4" xfId="7584" xr:uid="{00000000-0005-0000-0000-0000A51D0000}"/>
    <cellStyle name="Обычный 2 2 2 2 5 2 2 2 4 2" xfId="7585" xr:uid="{00000000-0005-0000-0000-0000A61D0000}"/>
    <cellStyle name="Обычный 2 2 2 2 5 2 2 2 4 2 2" xfId="7586" xr:uid="{00000000-0005-0000-0000-0000A71D0000}"/>
    <cellStyle name="Обычный 2 2 2 2 5 2 2 2 4 2 2 2" xfId="7587" xr:uid="{00000000-0005-0000-0000-0000A81D0000}"/>
    <cellStyle name="Обычный 2 2 2 2 5 2 2 2 4 2 3" xfId="7588" xr:uid="{00000000-0005-0000-0000-0000A91D0000}"/>
    <cellStyle name="Обычный 2 2 2 2 5 2 2 2 4 2 3 2" xfId="7589" xr:uid="{00000000-0005-0000-0000-0000AA1D0000}"/>
    <cellStyle name="Обычный 2 2 2 2 5 2 2 2 4 2 4" xfId="7590" xr:uid="{00000000-0005-0000-0000-0000AB1D0000}"/>
    <cellStyle name="Обычный 2 2 2 2 5 2 2 2 4 3" xfId="7591" xr:uid="{00000000-0005-0000-0000-0000AC1D0000}"/>
    <cellStyle name="Обычный 2 2 2 2 5 2 2 2 4 3 2" xfId="7592" xr:uid="{00000000-0005-0000-0000-0000AD1D0000}"/>
    <cellStyle name="Обычный 2 2 2 2 5 2 2 2 4 3 2 2" xfId="7593" xr:uid="{00000000-0005-0000-0000-0000AE1D0000}"/>
    <cellStyle name="Обычный 2 2 2 2 5 2 2 2 4 3 3" xfId="7594" xr:uid="{00000000-0005-0000-0000-0000AF1D0000}"/>
    <cellStyle name="Обычный 2 2 2 2 5 2 2 2 4 3 3 2" xfId="7595" xr:uid="{00000000-0005-0000-0000-0000B01D0000}"/>
    <cellStyle name="Обычный 2 2 2 2 5 2 2 2 4 3 4" xfId="7596" xr:uid="{00000000-0005-0000-0000-0000B11D0000}"/>
    <cellStyle name="Обычный 2 2 2 2 5 2 2 2 4 4" xfId="7597" xr:uid="{00000000-0005-0000-0000-0000B21D0000}"/>
    <cellStyle name="Обычный 2 2 2 2 5 2 2 2 4 4 2" xfId="7598" xr:uid="{00000000-0005-0000-0000-0000B31D0000}"/>
    <cellStyle name="Обычный 2 2 2 2 5 2 2 2 4 5" xfId="7599" xr:uid="{00000000-0005-0000-0000-0000B41D0000}"/>
    <cellStyle name="Обычный 2 2 2 2 5 2 2 2 4 5 2" xfId="7600" xr:uid="{00000000-0005-0000-0000-0000B51D0000}"/>
    <cellStyle name="Обычный 2 2 2 2 5 2 2 2 4 6" xfId="7601" xr:uid="{00000000-0005-0000-0000-0000B61D0000}"/>
    <cellStyle name="Обычный 2 2 2 2 5 2 2 2 4 6 2" xfId="7602" xr:uid="{00000000-0005-0000-0000-0000B71D0000}"/>
    <cellStyle name="Обычный 2 2 2 2 5 2 2 2 4 7" xfId="7603" xr:uid="{00000000-0005-0000-0000-0000B81D0000}"/>
    <cellStyle name="Обычный 2 2 2 2 5 2 2 2 5" xfId="7604" xr:uid="{00000000-0005-0000-0000-0000B91D0000}"/>
    <cellStyle name="Обычный 2 2 2 2 5 2 2 2 5 2" xfId="7605" xr:uid="{00000000-0005-0000-0000-0000BA1D0000}"/>
    <cellStyle name="Обычный 2 2 2 2 5 2 2 2 5 2 2" xfId="7606" xr:uid="{00000000-0005-0000-0000-0000BB1D0000}"/>
    <cellStyle name="Обычный 2 2 2 2 5 2 2 2 5 3" xfId="7607" xr:uid="{00000000-0005-0000-0000-0000BC1D0000}"/>
    <cellStyle name="Обычный 2 2 2 2 5 2 2 2 5 3 2" xfId="7608" xr:uid="{00000000-0005-0000-0000-0000BD1D0000}"/>
    <cellStyle name="Обычный 2 2 2 2 5 2 2 2 5 4" xfId="7609" xr:uid="{00000000-0005-0000-0000-0000BE1D0000}"/>
    <cellStyle name="Обычный 2 2 2 2 5 2 2 2 6" xfId="7610" xr:uid="{00000000-0005-0000-0000-0000BF1D0000}"/>
    <cellStyle name="Обычный 2 2 2 2 5 2 2 2 6 2" xfId="7611" xr:uid="{00000000-0005-0000-0000-0000C01D0000}"/>
    <cellStyle name="Обычный 2 2 2 2 5 2 2 2 6 2 2" xfId="7612" xr:uid="{00000000-0005-0000-0000-0000C11D0000}"/>
    <cellStyle name="Обычный 2 2 2 2 5 2 2 2 6 3" xfId="7613" xr:uid="{00000000-0005-0000-0000-0000C21D0000}"/>
    <cellStyle name="Обычный 2 2 2 2 5 2 2 2 6 3 2" xfId="7614" xr:uid="{00000000-0005-0000-0000-0000C31D0000}"/>
    <cellStyle name="Обычный 2 2 2 2 5 2 2 2 6 4" xfId="7615" xr:uid="{00000000-0005-0000-0000-0000C41D0000}"/>
    <cellStyle name="Обычный 2 2 2 2 5 2 2 2 7" xfId="7616" xr:uid="{00000000-0005-0000-0000-0000C51D0000}"/>
    <cellStyle name="Обычный 2 2 2 2 5 2 2 2 7 2" xfId="7617" xr:uid="{00000000-0005-0000-0000-0000C61D0000}"/>
    <cellStyle name="Обычный 2 2 2 2 5 2 2 2 8" xfId="7618" xr:uid="{00000000-0005-0000-0000-0000C71D0000}"/>
    <cellStyle name="Обычный 2 2 2 2 5 2 2 2 8 2" xfId="7619" xr:uid="{00000000-0005-0000-0000-0000C81D0000}"/>
    <cellStyle name="Обычный 2 2 2 2 5 2 2 2 9" xfId="7620" xr:uid="{00000000-0005-0000-0000-0000C91D0000}"/>
    <cellStyle name="Обычный 2 2 2 2 5 2 2 2 9 2" xfId="7621" xr:uid="{00000000-0005-0000-0000-0000CA1D0000}"/>
    <cellStyle name="Обычный 2 2 2 2 5 2 2 3" xfId="7622" xr:uid="{00000000-0005-0000-0000-0000CB1D0000}"/>
    <cellStyle name="Обычный 2 2 2 2 5 2 2 3 2" xfId="7623" xr:uid="{00000000-0005-0000-0000-0000CC1D0000}"/>
    <cellStyle name="Обычный 2 2 2 2 5 2 2 3 2 2" xfId="7624" xr:uid="{00000000-0005-0000-0000-0000CD1D0000}"/>
    <cellStyle name="Обычный 2 2 2 2 5 2 2 3 2 2 2" xfId="7625" xr:uid="{00000000-0005-0000-0000-0000CE1D0000}"/>
    <cellStyle name="Обычный 2 2 2 2 5 2 2 3 2 2 2 2" xfId="7626" xr:uid="{00000000-0005-0000-0000-0000CF1D0000}"/>
    <cellStyle name="Обычный 2 2 2 2 5 2 2 3 2 2 3" xfId="7627" xr:uid="{00000000-0005-0000-0000-0000D01D0000}"/>
    <cellStyle name="Обычный 2 2 2 2 5 2 2 3 2 2 3 2" xfId="7628" xr:uid="{00000000-0005-0000-0000-0000D11D0000}"/>
    <cellStyle name="Обычный 2 2 2 2 5 2 2 3 2 2 4" xfId="7629" xr:uid="{00000000-0005-0000-0000-0000D21D0000}"/>
    <cellStyle name="Обычный 2 2 2 2 5 2 2 3 2 3" xfId="7630" xr:uid="{00000000-0005-0000-0000-0000D31D0000}"/>
    <cellStyle name="Обычный 2 2 2 2 5 2 2 3 2 3 2" xfId="7631" xr:uid="{00000000-0005-0000-0000-0000D41D0000}"/>
    <cellStyle name="Обычный 2 2 2 2 5 2 2 3 2 4" xfId="7632" xr:uid="{00000000-0005-0000-0000-0000D51D0000}"/>
    <cellStyle name="Обычный 2 2 2 2 5 2 2 3 2 4 2" xfId="7633" xr:uid="{00000000-0005-0000-0000-0000D61D0000}"/>
    <cellStyle name="Обычный 2 2 2 2 5 2 2 3 2 5" xfId="7634" xr:uid="{00000000-0005-0000-0000-0000D71D0000}"/>
    <cellStyle name="Обычный 2 2 2 2 5 2 2 3 2 5 2" xfId="7635" xr:uid="{00000000-0005-0000-0000-0000D81D0000}"/>
    <cellStyle name="Обычный 2 2 2 2 5 2 2 3 2 6" xfId="7636" xr:uid="{00000000-0005-0000-0000-0000D91D0000}"/>
    <cellStyle name="Обычный 2 2 2 2 5 2 2 3 3" xfId="7637" xr:uid="{00000000-0005-0000-0000-0000DA1D0000}"/>
    <cellStyle name="Обычный 2 2 2 2 5 2 2 3 3 2" xfId="7638" xr:uid="{00000000-0005-0000-0000-0000DB1D0000}"/>
    <cellStyle name="Обычный 2 2 2 2 5 2 2 3 3 2 2" xfId="7639" xr:uid="{00000000-0005-0000-0000-0000DC1D0000}"/>
    <cellStyle name="Обычный 2 2 2 2 5 2 2 3 3 3" xfId="7640" xr:uid="{00000000-0005-0000-0000-0000DD1D0000}"/>
    <cellStyle name="Обычный 2 2 2 2 5 2 2 3 3 3 2" xfId="7641" xr:uid="{00000000-0005-0000-0000-0000DE1D0000}"/>
    <cellStyle name="Обычный 2 2 2 2 5 2 2 3 3 4" xfId="7642" xr:uid="{00000000-0005-0000-0000-0000DF1D0000}"/>
    <cellStyle name="Обычный 2 2 2 2 5 2 2 3 4" xfId="7643" xr:uid="{00000000-0005-0000-0000-0000E01D0000}"/>
    <cellStyle name="Обычный 2 2 2 2 5 2 2 3 4 2" xfId="7644" xr:uid="{00000000-0005-0000-0000-0000E11D0000}"/>
    <cellStyle name="Обычный 2 2 2 2 5 2 2 3 4 2 2" xfId="7645" xr:uid="{00000000-0005-0000-0000-0000E21D0000}"/>
    <cellStyle name="Обычный 2 2 2 2 5 2 2 3 4 3" xfId="7646" xr:uid="{00000000-0005-0000-0000-0000E31D0000}"/>
    <cellStyle name="Обычный 2 2 2 2 5 2 2 3 4 3 2" xfId="7647" xr:uid="{00000000-0005-0000-0000-0000E41D0000}"/>
    <cellStyle name="Обычный 2 2 2 2 5 2 2 3 4 4" xfId="7648" xr:uid="{00000000-0005-0000-0000-0000E51D0000}"/>
    <cellStyle name="Обычный 2 2 2 2 5 2 2 3 5" xfId="7649" xr:uid="{00000000-0005-0000-0000-0000E61D0000}"/>
    <cellStyle name="Обычный 2 2 2 2 5 2 2 3 5 2" xfId="7650" xr:uid="{00000000-0005-0000-0000-0000E71D0000}"/>
    <cellStyle name="Обычный 2 2 2 2 5 2 2 3 6" xfId="7651" xr:uid="{00000000-0005-0000-0000-0000E81D0000}"/>
    <cellStyle name="Обычный 2 2 2 2 5 2 2 3 6 2" xfId="7652" xr:uid="{00000000-0005-0000-0000-0000E91D0000}"/>
    <cellStyle name="Обычный 2 2 2 2 5 2 2 3 7" xfId="7653" xr:uid="{00000000-0005-0000-0000-0000EA1D0000}"/>
    <cellStyle name="Обычный 2 2 2 2 5 2 2 3 7 2" xfId="7654" xr:uid="{00000000-0005-0000-0000-0000EB1D0000}"/>
    <cellStyle name="Обычный 2 2 2 2 5 2 2 3 8" xfId="7655" xr:uid="{00000000-0005-0000-0000-0000EC1D0000}"/>
    <cellStyle name="Обычный 2 2 2 2 5 2 2 4" xfId="7656" xr:uid="{00000000-0005-0000-0000-0000ED1D0000}"/>
    <cellStyle name="Обычный 2 2 2 2 5 2 2 4 2" xfId="7657" xr:uid="{00000000-0005-0000-0000-0000EE1D0000}"/>
    <cellStyle name="Обычный 2 2 2 2 5 2 2 4 2 2" xfId="7658" xr:uid="{00000000-0005-0000-0000-0000EF1D0000}"/>
    <cellStyle name="Обычный 2 2 2 2 5 2 2 4 2 2 2" xfId="7659" xr:uid="{00000000-0005-0000-0000-0000F01D0000}"/>
    <cellStyle name="Обычный 2 2 2 2 5 2 2 4 2 2 2 2" xfId="7660" xr:uid="{00000000-0005-0000-0000-0000F11D0000}"/>
    <cellStyle name="Обычный 2 2 2 2 5 2 2 4 2 2 3" xfId="7661" xr:uid="{00000000-0005-0000-0000-0000F21D0000}"/>
    <cellStyle name="Обычный 2 2 2 2 5 2 2 4 2 2 3 2" xfId="7662" xr:uid="{00000000-0005-0000-0000-0000F31D0000}"/>
    <cellStyle name="Обычный 2 2 2 2 5 2 2 4 2 2 4" xfId="7663" xr:uid="{00000000-0005-0000-0000-0000F41D0000}"/>
    <cellStyle name="Обычный 2 2 2 2 5 2 2 4 2 3" xfId="7664" xr:uid="{00000000-0005-0000-0000-0000F51D0000}"/>
    <cellStyle name="Обычный 2 2 2 2 5 2 2 4 2 3 2" xfId="7665" xr:uid="{00000000-0005-0000-0000-0000F61D0000}"/>
    <cellStyle name="Обычный 2 2 2 2 5 2 2 4 2 4" xfId="7666" xr:uid="{00000000-0005-0000-0000-0000F71D0000}"/>
    <cellStyle name="Обычный 2 2 2 2 5 2 2 4 2 4 2" xfId="7667" xr:uid="{00000000-0005-0000-0000-0000F81D0000}"/>
    <cellStyle name="Обычный 2 2 2 2 5 2 2 4 2 5" xfId="7668" xr:uid="{00000000-0005-0000-0000-0000F91D0000}"/>
    <cellStyle name="Обычный 2 2 2 2 5 2 2 4 2 5 2" xfId="7669" xr:uid="{00000000-0005-0000-0000-0000FA1D0000}"/>
    <cellStyle name="Обычный 2 2 2 2 5 2 2 4 2 6" xfId="7670" xr:uid="{00000000-0005-0000-0000-0000FB1D0000}"/>
    <cellStyle name="Обычный 2 2 2 2 5 2 2 4 3" xfId="7671" xr:uid="{00000000-0005-0000-0000-0000FC1D0000}"/>
    <cellStyle name="Обычный 2 2 2 2 5 2 2 4 3 2" xfId="7672" xr:uid="{00000000-0005-0000-0000-0000FD1D0000}"/>
    <cellStyle name="Обычный 2 2 2 2 5 2 2 4 3 2 2" xfId="7673" xr:uid="{00000000-0005-0000-0000-0000FE1D0000}"/>
    <cellStyle name="Обычный 2 2 2 2 5 2 2 4 3 3" xfId="7674" xr:uid="{00000000-0005-0000-0000-0000FF1D0000}"/>
    <cellStyle name="Обычный 2 2 2 2 5 2 2 4 3 3 2" xfId="7675" xr:uid="{00000000-0005-0000-0000-0000001E0000}"/>
    <cellStyle name="Обычный 2 2 2 2 5 2 2 4 3 4" xfId="7676" xr:uid="{00000000-0005-0000-0000-0000011E0000}"/>
    <cellStyle name="Обычный 2 2 2 2 5 2 2 4 4" xfId="7677" xr:uid="{00000000-0005-0000-0000-0000021E0000}"/>
    <cellStyle name="Обычный 2 2 2 2 5 2 2 4 4 2" xfId="7678" xr:uid="{00000000-0005-0000-0000-0000031E0000}"/>
    <cellStyle name="Обычный 2 2 2 2 5 2 2 4 4 2 2" xfId="7679" xr:uid="{00000000-0005-0000-0000-0000041E0000}"/>
    <cellStyle name="Обычный 2 2 2 2 5 2 2 4 4 3" xfId="7680" xr:uid="{00000000-0005-0000-0000-0000051E0000}"/>
    <cellStyle name="Обычный 2 2 2 2 5 2 2 4 4 3 2" xfId="7681" xr:uid="{00000000-0005-0000-0000-0000061E0000}"/>
    <cellStyle name="Обычный 2 2 2 2 5 2 2 4 4 4" xfId="7682" xr:uid="{00000000-0005-0000-0000-0000071E0000}"/>
    <cellStyle name="Обычный 2 2 2 2 5 2 2 4 5" xfId="7683" xr:uid="{00000000-0005-0000-0000-0000081E0000}"/>
    <cellStyle name="Обычный 2 2 2 2 5 2 2 4 5 2" xfId="7684" xr:uid="{00000000-0005-0000-0000-0000091E0000}"/>
    <cellStyle name="Обычный 2 2 2 2 5 2 2 4 6" xfId="7685" xr:uid="{00000000-0005-0000-0000-00000A1E0000}"/>
    <cellStyle name="Обычный 2 2 2 2 5 2 2 4 6 2" xfId="7686" xr:uid="{00000000-0005-0000-0000-00000B1E0000}"/>
    <cellStyle name="Обычный 2 2 2 2 5 2 2 4 7" xfId="7687" xr:uid="{00000000-0005-0000-0000-00000C1E0000}"/>
    <cellStyle name="Обычный 2 2 2 2 5 2 2 4 7 2" xfId="7688" xr:uid="{00000000-0005-0000-0000-00000D1E0000}"/>
    <cellStyle name="Обычный 2 2 2 2 5 2 2 4 8" xfId="7689" xr:uid="{00000000-0005-0000-0000-00000E1E0000}"/>
    <cellStyle name="Обычный 2 2 2 2 5 2 2 5" xfId="7690" xr:uid="{00000000-0005-0000-0000-00000F1E0000}"/>
    <cellStyle name="Обычный 2 2 2 2 5 2 2 5 2" xfId="7691" xr:uid="{00000000-0005-0000-0000-0000101E0000}"/>
    <cellStyle name="Обычный 2 2 2 2 5 2 2 5 2 2" xfId="7692" xr:uid="{00000000-0005-0000-0000-0000111E0000}"/>
    <cellStyle name="Обычный 2 2 2 2 5 2 2 5 2 2 2" xfId="7693" xr:uid="{00000000-0005-0000-0000-0000121E0000}"/>
    <cellStyle name="Обычный 2 2 2 2 5 2 2 5 2 3" xfId="7694" xr:uid="{00000000-0005-0000-0000-0000131E0000}"/>
    <cellStyle name="Обычный 2 2 2 2 5 2 2 5 2 3 2" xfId="7695" xr:uid="{00000000-0005-0000-0000-0000141E0000}"/>
    <cellStyle name="Обычный 2 2 2 2 5 2 2 5 2 4" xfId="7696" xr:uid="{00000000-0005-0000-0000-0000151E0000}"/>
    <cellStyle name="Обычный 2 2 2 2 5 2 2 5 3" xfId="7697" xr:uid="{00000000-0005-0000-0000-0000161E0000}"/>
    <cellStyle name="Обычный 2 2 2 2 5 2 2 5 3 2" xfId="7698" xr:uid="{00000000-0005-0000-0000-0000171E0000}"/>
    <cellStyle name="Обычный 2 2 2 2 5 2 2 5 3 2 2" xfId="7699" xr:uid="{00000000-0005-0000-0000-0000181E0000}"/>
    <cellStyle name="Обычный 2 2 2 2 5 2 2 5 3 3" xfId="7700" xr:uid="{00000000-0005-0000-0000-0000191E0000}"/>
    <cellStyle name="Обычный 2 2 2 2 5 2 2 5 3 3 2" xfId="7701" xr:uid="{00000000-0005-0000-0000-00001A1E0000}"/>
    <cellStyle name="Обычный 2 2 2 2 5 2 2 5 3 4" xfId="7702" xr:uid="{00000000-0005-0000-0000-00001B1E0000}"/>
    <cellStyle name="Обычный 2 2 2 2 5 2 2 5 4" xfId="7703" xr:uid="{00000000-0005-0000-0000-00001C1E0000}"/>
    <cellStyle name="Обычный 2 2 2 2 5 2 2 5 4 2" xfId="7704" xr:uid="{00000000-0005-0000-0000-00001D1E0000}"/>
    <cellStyle name="Обычный 2 2 2 2 5 2 2 5 5" xfId="7705" xr:uid="{00000000-0005-0000-0000-00001E1E0000}"/>
    <cellStyle name="Обычный 2 2 2 2 5 2 2 5 5 2" xfId="7706" xr:uid="{00000000-0005-0000-0000-00001F1E0000}"/>
    <cellStyle name="Обычный 2 2 2 2 5 2 2 5 6" xfId="7707" xr:uid="{00000000-0005-0000-0000-0000201E0000}"/>
    <cellStyle name="Обычный 2 2 2 2 5 2 2 5 6 2" xfId="7708" xr:uid="{00000000-0005-0000-0000-0000211E0000}"/>
    <cellStyle name="Обычный 2 2 2 2 5 2 2 5 7" xfId="7709" xr:uid="{00000000-0005-0000-0000-0000221E0000}"/>
    <cellStyle name="Обычный 2 2 2 2 5 2 2 6" xfId="7710" xr:uid="{00000000-0005-0000-0000-0000231E0000}"/>
    <cellStyle name="Обычный 2 2 2 2 5 2 2 6 2" xfId="7711" xr:uid="{00000000-0005-0000-0000-0000241E0000}"/>
    <cellStyle name="Обычный 2 2 2 2 5 2 2 6 2 2" xfId="7712" xr:uid="{00000000-0005-0000-0000-0000251E0000}"/>
    <cellStyle name="Обычный 2 2 2 2 5 2 2 6 2 2 2" xfId="7713" xr:uid="{00000000-0005-0000-0000-0000261E0000}"/>
    <cellStyle name="Обычный 2 2 2 2 5 2 2 6 2 3" xfId="7714" xr:uid="{00000000-0005-0000-0000-0000271E0000}"/>
    <cellStyle name="Обычный 2 2 2 2 5 2 2 6 2 3 2" xfId="7715" xr:uid="{00000000-0005-0000-0000-0000281E0000}"/>
    <cellStyle name="Обычный 2 2 2 2 5 2 2 6 2 4" xfId="7716" xr:uid="{00000000-0005-0000-0000-0000291E0000}"/>
    <cellStyle name="Обычный 2 2 2 2 5 2 2 6 3" xfId="7717" xr:uid="{00000000-0005-0000-0000-00002A1E0000}"/>
    <cellStyle name="Обычный 2 2 2 2 5 2 2 6 3 2" xfId="7718" xr:uid="{00000000-0005-0000-0000-00002B1E0000}"/>
    <cellStyle name="Обычный 2 2 2 2 5 2 2 6 3 2 2" xfId="7719" xr:uid="{00000000-0005-0000-0000-00002C1E0000}"/>
    <cellStyle name="Обычный 2 2 2 2 5 2 2 6 3 3" xfId="7720" xr:uid="{00000000-0005-0000-0000-00002D1E0000}"/>
    <cellStyle name="Обычный 2 2 2 2 5 2 2 6 3 3 2" xfId="7721" xr:uid="{00000000-0005-0000-0000-00002E1E0000}"/>
    <cellStyle name="Обычный 2 2 2 2 5 2 2 6 3 4" xfId="7722" xr:uid="{00000000-0005-0000-0000-00002F1E0000}"/>
    <cellStyle name="Обычный 2 2 2 2 5 2 2 6 4" xfId="7723" xr:uid="{00000000-0005-0000-0000-0000301E0000}"/>
    <cellStyle name="Обычный 2 2 2 2 5 2 2 6 4 2" xfId="7724" xr:uid="{00000000-0005-0000-0000-0000311E0000}"/>
    <cellStyle name="Обычный 2 2 2 2 5 2 2 6 5" xfId="7725" xr:uid="{00000000-0005-0000-0000-0000321E0000}"/>
    <cellStyle name="Обычный 2 2 2 2 5 2 2 6 5 2" xfId="7726" xr:uid="{00000000-0005-0000-0000-0000331E0000}"/>
    <cellStyle name="Обычный 2 2 2 2 5 2 2 6 6" xfId="7727" xr:uid="{00000000-0005-0000-0000-0000341E0000}"/>
    <cellStyle name="Обычный 2 2 2 2 5 2 2 6 6 2" xfId="7728" xr:uid="{00000000-0005-0000-0000-0000351E0000}"/>
    <cellStyle name="Обычный 2 2 2 2 5 2 2 6 7" xfId="7729" xr:uid="{00000000-0005-0000-0000-0000361E0000}"/>
    <cellStyle name="Обычный 2 2 2 2 5 2 2 7" xfId="7730" xr:uid="{00000000-0005-0000-0000-0000371E0000}"/>
    <cellStyle name="Обычный 2 2 2 2 5 2 2 7 2" xfId="7731" xr:uid="{00000000-0005-0000-0000-0000381E0000}"/>
    <cellStyle name="Обычный 2 2 2 2 5 2 2 7 2 2" xfId="7732" xr:uid="{00000000-0005-0000-0000-0000391E0000}"/>
    <cellStyle name="Обычный 2 2 2 2 5 2 2 7 3" xfId="7733" xr:uid="{00000000-0005-0000-0000-00003A1E0000}"/>
    <cellStyle name="Обычный 2 2 2 2 5 2 2 7 3 2" xfId="7734" xr:uid="{00000000-0005-0000-0000-00003B1E0000}"/>
    <cellStyle name="Обычный 2 2 2 2 5 2 2 7 4" xfId="7735" xr:uid="{00000000-0005-0000-0000-00003C1E0000}"/>
    <cellStyle name="Обычный 2 2 2 2 5 2 2 8" xfId="7736" xr:uid="{00000000-0005-0000-0000-00003D1E0000}"/>
    <cellStyle name="Обычный 2 2 2 2 5 2 2 8 2" xfId="7737" xr:uid="{00000000-0005-0000-0000-00003E1E0000}"/>
    <cellStyle name="Обычный 2 2 2 2 5 2 2 8 2 2" xfId="7738" xr:uid="{00000000-0005-0000-0000-00003F1E0000}"/>
    <cellStyle name="Обычный 2 2 2 2 5 2 2 8 3" xfId="7739" xr:uid="{00000000-0005-0000-0000-0000401E0000}"/>
    <cellStyle name="Обычный 2 2 2 2 5 2 2 8 3 2" xfId="7740" xr:uid="{00000000-0005-0000-0000-0000411E0000}"/>
    <cellStyle name="Обычный 2 2 2 2 5 2 2 8 4" xfId="7741" xr:uid="{00000000-0005-0000-0000-0000421E0000}"/>
    <cellStyle name="Обычный 2 2 2 2 5 2 2 9" xfId="7742" xr:uid="{00000000-0005-0000-0000-0000431E0000}"/>
    <cellStyle name="Обычный 2 2 2 2 5 2 2 9 2" xfId="7743" xr:uid="{00000000-0005-0000-0000-0000441E0000}"/>
    <cellStyle name="Обычный 2 2 2 2 5 2 3" xfId="7744" xr:uid="{00000000-0005-0000-0000-0000451E0000}"/>
    <cellStyle name="Обычный 2 2 2 2 5 2 3 10" xfId="7745" xr:uid="{00000000-0005-0000-0000-0000461E0000}"/>
    <cellStyle name="Обычный 2 2 2 2 5 2 3 2" xfId="7746" xr:uid="{00000000-0005-0000-0000-0000471E0000}"/>
    <cellStyle name="Обычный 2 2 2 2 5 2 3 2 2" xfId="7747" xr:uid="{00000000-0005-0000-0000-0000481E0000}"/>
    <cellStyle name="Обычный 2 2 2 2 5 2 3 2 2 2" xfId="7748" xr:uid="{00000000-0005-0000-0000-0000491E0000}"/>
    <cellStyle name="Обычный 2 2 2 2 5 2 3 2 2 2 2" xfId="7749" xr:uid="{00000000-0005-0000-0000-00004A1E0000}"/>
    <cellStyle name="Обычный 2 2 2 2 5 2 3 2 2 2 2 2" xfId="7750" xr:uid="{00000000-0005-0000-0000-00004B1E0000}"/>
    <cellStyle name="Обычный 2 2 2 2 5 2 3 2 2 2 3" xfId="7751" xr:uid="{00000000-0005-0000-0000-00004C1E0000}"/>
    <cellStyle name="Обычный 2 2 2 2 5 2 3 2 2 2 3 2" xfId="7752" xr:uid="{00000000-0005-0000-0000-00004D1E0000}"/>
    <cellStyle name="Обычный 2 2 2 2 5 2 3 2 2 2 4" xfId="7753" xr:uid="{00000000-0005-0000-0000-00004E1E0000}"/>
    <cellStyle name="Обычный 2 2 2 2 5 2 3 2 2 3" xfId="7754" xr:uid="{00000000-0005-0000-0000-00004F1E0000}"/>
    <cellStyle name="Обычный 2 2 2 2 5 2 3 2 2 3 2" xfId="7755" xr:uid="{00000000-0005-0000-0000-0000501E0000}"/>
    <cellStyle name="Обычный 2 2 2 2 5 2 3 2 2 4" xfId="7756" xr:uid="{00000000-0005-0000-0000-0000511E0000}"/>
    <cellStyle name="Обычный 2 2 2 2 5 2 3 2 2 4 2" xfId="7757" xr:uid="{00000000-0005-0000-0000-0000521E0000}"/>
    <cellStyle name="Обычный 2 2 2 2 5 2 3 2 2 5" xfId="7758" xr:uid="{00000000-0005-0000-0000-0000531E0000}"/>
    <cellStyle name="Обычный 2 2 2 2 5 2 3 2 2 5 2" xfId="7759" xr:uid="{00000000-0005-0000-0000-0000541E0000}"/>
    <cellStyle name="Обычный 2 2 2 2 5 2 3 2 2 6" xfId="7760" xr:uid="{00000000-0005-0000-0000-0000551E0000}"/>
    <cellStyle name="Обычный 2 2 2 2 5 2 3 2 3" xfId="7761" xr:uid="{00000000-0005-0000-0000-0000561E0000}"/>
    <cellStyle name="Обычный 2 2 2 2 5 2 3 2 3 2" xfId="7762" xr:uid="{00000000-0005-0000-0000-0000571E0000}"/>
    <cellStyle name="Обычный 2 2 2 2 5 2 3 2 3 2 2" xfId="7763" xr:uid="{00000000-0005-0000-0000-0000581E0000}"/>
    <cellStyle name="Обычный 2 2 2 2 5 2 3 2 3 3" xfId="7764" xr:uid="{00000000-0005-0000-0000-0000591E0000}"/>
    <cellStyle name="Обычный 2 2 2 2 5 2 3 2 3 3 2" xfId="7765" xr:uid="{00000000-0005-0000-0000-00005A1E0000}"/>
    <cellStyle name="Обычный 2 2 2 2 5 2 3 2 3 4" xfId="7766" xr:uid="{00000000-0005-0000-0000-00005B1E0000}"/>
    <cellStyle name="Обычный 2 2 2 2 5 2 3 2 4" xfId="7767" xr:uid="{00000000-0005-0000-0000-00005C1E0000}"/>
    <cellStyle name="Обычный 2 2 2 2 5 2 3 2 4 2" xfId="7768" xr:uid="{00000000-0005-0000-0000-00005D1E0000}"/>
    <cellStyle name="Обычный 2 2 2 2 5 2 3 2 4 2 2" xfId="7769" xr:uid="{00000000-0005-0000-0000-00005E1E0000}"/>
    <cellStyle name="Обычный 2 2 2 2 5 2 3 2 4 3" xfId="7770" xr:uid="{00000000-0005-0000-0000-00005F1E0000}"/>
    <cellStyle name="Обычный 2 2 2 2 5 2 3 2 4 3 2" xfId="7771" xr:uid="{00000000-0005-0000-0000-0000601E0000}"/>
    <cellStyle name="Обычный 2 2 2 2 5 2 3 2 4 4" xfId="7772" xr:uid="{00000000-0005-0000-0000-0000611E0000}"/>
    <cellStyle name="Обычный 2 2 2 2 5 2 3 2 5" xfId="7773" xr:uid="{00000000-0005-0000-0000-0000621E0000}"/>
    <cellStyle name="Обычный 2 2 2 2 5 2 3 2 5 2" xfId="7774" xr:uid="{00000000-0005-0000-0000-0000631E0000}"/>
    <cellStyle name="Обычный 2 2 2 2 5 2 3 2 6" xfId="7775" xr:uid="{00000000-0005-0000-0000-0000641E0000}"/>
    <cellStyle name="Обычный 2 2 2 2 5 2 3 2 6 2" xfId="7776" xr:uid="{00000000-0005-0000-0000-0000651E0000}"/>
    <cellStyle name="Обычный 2 2 2 2 5 2 3 2 7" xfId="7777" xr:uid="{00000000-0005-0000-0000-0000661E0000}"/>
    <cellStyle name="Обычный 2 2 2 2 5 2 3 2 7 2" xfId="7778" xr:uid="{00000000-0005-0000-0000-0000671E0000}"/>
    <cellStyle name="Обычный 2 2 2 2 5 2 3 2 8" xfId="7779" xr:uid="{00000000-0005-0000-0000-0000681E0000}"/>
    <cellStyle name="Обычный 2 2 2 2 5 2 3 3" xfId="7780" xr:uid="{00000000-0005-0000-0000-0000691E0000}"/>
    <cellStyle name="Обычный 2 2 2 2 5 2 3 3 2" xfId="7781" xr:uid="{00000000-0005-0000-0000-00006A1E0000}"/>
    <cellStyle name="Обычный 2 2 2 2 5 2 3 3 2 2" xfId="7782" xr:uid="{00000000-0005-0000-0000-00006B1E0000}"/>
    <cellStyle name="Обычный 2 2 2 2 5 2 3 3 2 2 2" xfId="7783" xr:uid="{00000000-0005-0000-0000-00006C1E0000}"/>
    <cellStyle name="Обычный 2 2 2 2 5 2 3 3 2 2 2 2" xfId="7784" xr:uid="{00000000-0005-0000-0000-00006D1E0000}"/>
    <cellStyle name="Обычный 2 2 2 2 5 2 3 3 2 2 3" xfId="7785" xr:uid="{00000000-0005-0000-0000-00006E1E0000}"/>
    <cellStyle name="Обычный 2 2 2 2 5 2 3 3 2 2 3 2" xfId="7786" xr:uid="{00000000-0005-0000-0000-00006F1E0000}"/>
    <cellStyle name="Обычный 2 2 2 2 5 2 3 3 2 2 4" xfId="7787" xr:uid="{00000000-0005-0000-0000-0000701E0000}"/>
    <cellStyle name="Обычный 2 2 2 2 5 2 3 3 2 3" xfId="7788" xr:uid="{00000000-0005-0000-0000-0000711E0000}"/>
    <cellStyle name="Обычный 2 2 2 2 5 2 3 3 2 3 2" xfId="7789" xr:uid="{00000000-0005-0000-0000-0000721E0000}"/>
    <cellStyle name="Обычный 2 2 2 2 5 2 3 3 2 4" xfId="7790" xr:uid="{00000000-0005-0000-0000-0000731E0000}"/>
    <cellStyle name="Обычный 2 2 2 2 5 2 3 3 2 4 2" xfId="7791" xr:uid="{00000000-0005-0000-0000-0000741E0000}"/>
    <cellStyle name="Обычный 2 2 2 2 5 2 3 3 2 5" xfId="7792" xr:uid="{00000000-0005-0000-0000-0000751E0000}"/>
    <cellStyle name="Обычный 2 2 2 2 5 2 3 3 2 5 2" xfId="7793" xr:uid="{00000000-0005-0000-0000-0000761E0000}"/>
    <cellStyle name="Обычный 2 2 2 2 5 2 3 3 2 6" xfId="7794" xr:uid="{00000000-0005-0000-0000-0000771E0000}"/>
    <cellStyle name="Обычный 2 2 2 2 5 2 3 3 3" xfId="7795" xr:uid="{00000000-0005-0000-0000-0000781E0000}"/>
    <cellStyle name="Обычный 2 2 2 2 5 2 3 3 3 2" xfId="7796" xr:uid="{00000000-0005-0000-0000-0000791E0000}"/>
    <cellStyle name="Обычный 2 2 2 2 5 2 3 3 3 2 2" xfId="7797" xr:uid="{00000000-0005-0000-0000-00007A1E0000}"/>
    <cellStyle name="Обычный 2 2 2 2 5 2 3 3 3 3" xfId="7798" xr:uid="{00000000-0005-0000-0000-00007B1E0000}"/>
    <cellStyle name="Обычный 2 2 2 2 5 2 3 3 3 3 2" xfId="7799" xr:uid="{00000000-0005-0000-0000-00007C1E0000}"/>
    <cellStyle name="Обычный 2 2 2 2 5 2 3 3 3 4" xfId="7800" xr:uid="{00000000-0005-0000-0000-00007D1E0000}"/>
    <cellStyle name="Обычный 2 2 2 2 5 2 3 3 4" xfId="7801" xr:uid="{00000000-0005-0000-0000-00007E1E0000}"/>
    <cellStyle name="Обычный 2 2 2 2 5 2 3 3 4 2" xfId="7802" xr:uid="{00000000-0005-0000-0000-00007F1E0000}"/>
    <cellStyle name="Обычный 2 2 2 2 5 2 3 3 4 2 2" xfId="7803" xr:uid="{00000000-0005-0000-0000-0000801E0000}"/>
    <cellStyle name="Обычный 2 2 2 2 5 2 3 3 4 3" xfId="7804" xr:uid="{00000000-0005-0000-0000-0000811E0000}"/>
    <cellStyle name="Обычный 2 2 2 2 5 2 3 3 4 3 2" xfId="7805" xr:uid="{00000000-0005-0000-0000-0000821E0000}"/>
    <cellStyle name="Обычный 2 2 2 2 5 2 3 3 4 4" xfId="7806" xr:uid="{00000000-0005-0000-0000-0000831E0000}"/>
    <cellStyle name="Обычный 2 2 2 2 5 2 3 3 5" xfId="7807" xr:uid="{00000000-0005-0000-0000-0000841E0000}"/>
    <cellStyle name="Обычный 2 2 2 2 5 2 3 3 5 2" xfId="7808" xr:uid="{00000000-0005-0000-0000-0000851E0000}"/>
    <cellStyle name="Обычный 2 2 2 2 5 2 3 3 6" xfId="7809" xr:uid="{00000000-0005-0000-0000-0000861E0000}"/>
    <cellStyle name="Обычный 2 2 2 2 5 2 3 3 6 2" xfId="7810" xr:uid="{00000000-0005-0000-0000-0000871E0000}"/>
    <cellStyle name="Обычный 2 2 2 2 5 2 3 3 7" xfId="7811" xr:uid="{00000000-0005-0000-0000-0000881E0000}"/>
    <cellStyle name="Обычный 2 2 2 2 5 2 3 3 7 2" xfId="7812" xr:uid="{00000000-0005-0000-0000-0000891E0000}"/>
    <cellStyle name="Обычный 2 2 2 2 5 2 3 3 8" xfId="7813" xr:uid="{00000000-0005-0000-0000-00008A1E0000}"/>
    <cellStyle name="Обычный 2 2 2 2 5 2 3 4" xfId="7814" xr:uid="{00000000-0005-0000-0000-00008B1E0000}"/>
    <cellStyle name="Обычный 2 2 2 2 5 2 3 4 2" xfId="7815" xr:uid="{00000000-0005-0000-0000-00008C1E0000}"/>
    <cellStyle name="Обычный 2 2 2 2 5 2 3 4 2 2" xfId="7816" xr:uid="{00000000-0005-0000-0000-00008D1E0000}"/>
    <cellStyle name="Обычный 2 2 2 2 5 2 3 4 2 2 2" xfId="7817" xr:uid="{00000000-0005-0000-0000-00008E1E0000}"/>
    <cellStyle name="Обычный 2 2 2 2 5 2 3 4 2 3" xfId="7818" xr:uid="{00000000-0005-0000-0000-00008F1E0000}"/>
    <cellStyle name="Обычный 2 2 2 2 5 2 3 4 2 3 2" xfId="7819" xr:uid="{00000000-0005-0000-0000-0000901E0000}"/>
    <cellStyle name="Обычный 2 2 2 2 5 2 3 4 2 4" xfId="7820" xr:uid="{00000000-0005-0000-0000-0000911E0000}"/>
    <cellStyle name="Обычный 2 2 2 2 5 2 3 4 3" xfId="7821" xr:uid="{00000000-0005-0000-0000-0000921E0000}"/>
    <cellStyle name="Обычный 2 2 2 2 5 2 3 4 3 2" xfId="7822" xr:uid="{00000000-0005-0000-0000-0000931E0000}"/>
    <cellStyle name="Обычный 2 2 2 2 5 2 3 4 3 2 2" xfId="7823" xr:uid="{00000000-0005-0000-0000-0000941E0000}"/>
    <cellStyle name="Обычный 2 2 2 2 5 2 3 4 3 3" xfId="7824" xr:uid="{00000000-0005-0000-0000-0000951E0000}"/>
    <cellStyle name="Обычный 2 2 2 2 5 2 3 4 3 3 2" xfId="7825" xr:uid="{00000000-0005-0000-0000-0000961E0000}"/>
    <cellStyle name="Обычный 2 2 2 2 5 2 3 4 3 4" xfId="7826" xr:uid="{00000000-0005-0000-0000-0000971E0000}"/>
    <cellStyle name="Обычный 2 2 2 2 5 2 3 4 4" xfId="7827" xr:uid="{00000000-0005-0000-0000-0000981E0000}"/>
    <cellStyle name="Обычный 2 2 2 2 5 2 3 4 4 2" xfId="7828" xr:uid="{00000000-0005-0000-0000-0000991E0000}"/>
    <cellStyle name="Обычный 2 2 2 2 5 2 3 4 5" xfId="7829" xr:uid="{00000000-0005-0000-0000-00009A1E0000}"/>
    <cellStyle name="Обычный 2 2 2 2 5 2 3 4 5 2" xfId="7830" xr:uid="{00000000-0005-0000-0000-00009B1E0000}"/>
    <cellStyle name="Обычный 2 2 2 2 5 2 3 4 6" xfId="7831" xr:uid="{00000000-0005-0000-0000-00009C1E0000}"/>
    <cellStyle name="Обычный 2 2 2 2 5 2 3 4 6 2" xfId="7832" xr:uid="{00000000-0005-0000-0000-00009D1E0000}"/>
    <cellStyle name="Обычный 2 2 2 2 5 2 3 4 7" xfId="7833" xr:uid="{00000000-0005-0000-0000-00009E1E0000}"/>
    <cellStyle name="Обычный 2 2 2 2 5 2 3 5" xfId="7834" xr:uid="{00000000-0005-0000-0000-00009F1E0000}"/>
    <cellStyle name="Обычный 2 2 2 2 5 2 3 5 2" xfId="7835" xr:uid="{00000000-0005-0000-0000-0000A01E0000}"/>
    <cellStyle name="Обычный 2 2 2 2 5 2 3 5 2 2" xfId="7836" xr:uid="{00000000-0005-0000-0000-0000A11E0000}"/>
    <cellStyle name="Обычный 2 2 2 2 5 2 3 5 3" xfId="7837" xr:uid="{00000000-0005-0000-0000-0000A21E0000}"/>
    <cellStyle name="Обычный 2 2 2 2 5 2 3 5 3 2" xfId="7838" xr:uid="{00000000-0005-0000-0000-0000A31E0000}"/>
    <cellStyle name="Обычный 2 2 2 2 5 2 3 5 4" xfId="7839" xr:uid="{00000000-0005-0000-0000-0000A41E0000}"/>
    <cellStyle name="Обычный 2 2 2 2 5 2 3 6" xfId="7840" xr:uid="{00000000-0005-0000-0000-0000A51E0000}"/>
    <cellStyle name="Обычный 2 2 2 2 5 2 3 6 2" xfId="7841" xr:uid="{00000000-0005-0000-0000-0000A61E0000}"/>
    <cellStyle name="Обычный 2 2 2 2 5 2 3 6 2 2" xfId="7842" xr:uid="{00000000-0005-0000-0000-0000A71E0000}"/>
    <cellStyle name="Обычный 2 2 2 2 5 2 3 6 3" xfId="7843" xr:uid="{00000000-0005-0000-0000-0000A81E0000}"/>
    <cellStyle name="Обычный 2 2 2 2 5 2 3 6 3 2" xfId="7844" xr:uid="{00000000-0005-0000-0000-0000A91E0000}"/>
    <cellStyle name="Обычный 2 2 2 2 5 2 3 6 4" xfId="7845" xr:uid="{00000000-0005-0000-0000-0000AA1E0000}"/>
    <cellStyle name="Обычный 2 2 2 2 5 2 3 7" xfId="7846" xr:uid="{00000000-0005-0000-0000-0000AB1E0000}"/>
    <cellStyle name="Обычный 2 2 2 2 5 2 3 7 2" xfId="7847" xr:uid="{00000000-0005-0000-0000-0000AC1E0000}"/>
    <cellStyle name="Обычный 2 2 2 2 5 2 3 8" xfId="7848" xr:uid="{00000000-0005-0000-0000-0000AD1E0000}"/>
    <cellStyle name="Обычный 2 2 2 2 5 2 3 8 2" xfId="7849" xr:uid="{00000000-0005-0000-0000-0000AE1E0000}"/>
    <cellStyle name="Обычный 2 2 2 2 5 2 3 9" xfId="7850" xr:uid="{00000000-0005-0000-0000-0000AF1E0000}"/>
    <cellStyle name="Обычный 2 2 2 2 5 2 3 9 2" xfId="7851" xr:uid="{00000000-0005-0000-0000-0000B01E0000}"/>
    <cellStyle name="Обычный 2 2 2 2 5 2 4" xfId="7852" xr:uid="{00000000-0005-0000-0000-0000B11E0000}"/>
    <cellStyle name="Обычный 2 2 2 2 5 2 4 2" xfId="7853" xr:uid="{00000000-0005-0000-0000-0000B21E0000}"/>
    <cellStyle name="Обычный 2 2 2 2 5 2 4 2 2" xfId="7854" xr:uid="{00000000-0005-0000-0000-0000B31E0000}"/>
    <cellStyle name="Обычный 2 2 2 2 5 2 4 2 2 2" xfId="7855" xr:uid="{00000000-0005-0000-0000-0000B41E0000}"/>
    <cellStyle name="Обычный 2 2 2 2 5 2 4 2 2 2 2" xfId="7856" xr:uid="{00000000-0005-0000-0000-0000B51E0000}"/>
    <cellStyle name="Обычный 2 2 2 2 5 2 4 2 2 3" xfId="7857" xr:uid="{00000000-0005-0000-0000-0000B61E0000}"/>
    <cellStyle name="Обычный 2 2 2 2 5 2 4 2 2 3 2" xfId="7858" xr:uid="{00000000-0005-0000-0000-0000B71E0000}"/>
    <cellStyle name="Обычный 2 2 2 2 5 2 4 2 2 4" xfId="7859" xr:uid="{00000000-0005-0000-0000-0000B81E0000}"/>
    <cellStyle name="Обычный 2 2 2 2 5 2 4 2 3" xfId="7860" xr:uid="{00000000-0005-0000-0000-0000B91E0000}"/>
    <cellStyle name="Обычный 2 2 2 2 5 2 4 2 3 2" xfId="7861" xr:uid="{00000000-0005-0000-0000-0000BA1E0000}"/>
    <cellStyle name="Обычный 2 2 2 2 5 2 4 2 4" xfId="7862" xr:uid="{00000000-0005-0000-0000-0000BB1E0000}"/>
    <cellStyle name="Обычный 2 2 2 2 5 2 4 2 4 2" xfId="7863" xr:uid="{00000000-0005-0000-0000-0000BC1E0000}"/>
    <cellStyle name="Обычный 2 2 2 2 5 2 4 2 5" xfId="7864" xr:uid="{00000000-0005-0000-0000-0000BD1E0000}"/>
    <cellStyle name="Обычный 2 2 2 2 5 2 4 2 5 2" xfId="7865" xr:uid="{00000000-0005-0000-0000-0000BE1E0000}"/>
    <cellStyle name="Обычный 2 2 2 2 5 2 4 2 6" xfId="7866" xr:uid="{00000000-0005-0000-0000-0000BF1E0000}"/>
    <cellStyle name="Обычный 2 2 2 2 5 2 4 3" xfId="7867" xr:uid="{00000000-0005-0000-0000-0000C01E0000}"/>
    <cellStyle name="Обычный 2 2 2 2 5 2 4 3 2" xfId="7868" xr:uid="{00000000-0005-0000-0000-0000C11E0000}"/>
    <cellStyle name="Обычный 2 2 2 2 5 2 4 3 2 2" xfId="7869" xr:uid="{00000000-0005-0000-0000-0000C21E0000}"/>
    <cellStyle name="Обычный 2 2 2 2 5 2 4 3 3" xfId="7870" xr:uid="{00000000-0005-0000-0000-0000C31E0000}"/>
    <cellStyle name="Обычный 2 2 2 2 5 2 4 3 3 2" xfId="7871" xr:uid="{00000000-0005-0000-0000-0000C41E0000}"/>
    <cellStyle name="Обычный 2 2 2 2 5 2 4 3 4" xfId="7872" xr:uid="{00000000-0005-0000-0000-0000C51E0000}"/>
    <cellStyle name="Обычный 2 2 2 2 5 2 4 4" xfId="7873" xr:uid="{00000000-0005-0000-0000-0000C61E0000}"/>
    <cellStyle name="Обычный 2 2 2 2 5 2 4 4 2" xfId="7874" xr:uid="{00000000-0005-0000-0000-0000C71E0000}"/>
    <cellStyle name="Обычный 2 2 2 2 5 2 4 4 2 2" xfId="7875" xr:uid="{00000000-0005-0000-0000-0000C81E0000}"/>
    <cellStyle name="Обычный 2 2 2 2 5 2 4 4 3" xfId="7876" xr:uid="{00000000-0005-0000-0000-0000C91E0000}"/>
    <cellStyle name="Обычный 2 2 2 2 5 2 4 4 3 2" xfId="7877" xr:uid="{00000000-0005-0000-0000-0000CA1E0000}"/>
    <cellStyle name="Обычный 2 2 2 2 5 2 4 4 4" xfId="7878" xr:uid="{00000000-0005-0000-0000-0000CB1E0000}"/>
    <cellStyle name="Обычный 2 2 2 2 5 2 4 5" xfId="7879" xr:uid="{00000000-0005-0000-0000-0000CC1E0000}"/>
    <cellStyle name="Обычный 2 2 2 2 5 2 4 5 2" xfId="7880" xr:uid="{00000000-0005-0000-0000-0000CD1E0000}"/>
    <cellStyle name="Обычный 2 2 2 2 5 2 4 6" xfId="7881" xr:uid="{00000000-0005-0000-0000-0000CE1E0000}"/>
    <cellStyle name="Обычный 2 2 2 2 5 2 4 6 2" xfId="7882" xr:uid="{00000000-0005-0000-0000-0000CF1E0000}"/>
    <cellStyle name="Обычный 2 2 2 2 5 2 4 7" xfId="7883" xr:uid="{00000000-0005-0000-0000-0000D01E0000}"/>
    <cellStyle name="Обычный 2 2 2 2 5 2 4 7 2" xfId="7884" xr:uid="{00000000-0005-0000-0000-0000D11E0000}"/>
    <cellStyle name="Обычный 2 2 2 2 5 2 4 8" xfId="7885" xr:uid="{00000000-0005-0000-0000-0000D21E0000}"/>
    <cellStyle name="Обычный 2 2 2 2 5 2 5" xfId="7886" xr:uid="{00000000-0005-0000-0000-0000D31E0000}"/>
    <cellStyle name="Обычный 2 2 2 2 5 2 5 2" xfId="7887" xr:uid="{00000000-0005-0000-0000-0000D41E0000}"/>
    <cellStyle name="Обычный 2 2 2 2 5 2 5 2 2" xfId="7888" xr:uid="{00000000-0005-0000-0000-0000D51E0000}"/>
    <cellStyle name="Обычный 2 2 2 2 5 2 5 2 2 2" xfId="7889" xr:uid="{00000000-0005-0000-0000-0000D61E0000}"/>
    <cellStyle name="Обычный 2 2 2 2 5 2 5 2 2 2 2" xfId="7890" xr:uid="{00000000-0005-0000-0000-0000D71E0000}"/>
    <cellStyle name="Обычный 2 2 2 2 5 2 5 2 2 3" xfId="7891" xr:uid="{00000000-0005-0000-0000-0000D81E0000}"/>
    <cellStyle name="Обычный 2 2 2 2 5 2 5 2 2 3 2" xfId="7892" xr:uid="{00000000-0005-0000-0000-0000D91E0000}"/>
    <cellStyle name="Обычный 2 2 2 2 5 2 5 2 2 4" xfId="7893" xr:uid="{00000000-0005-0000-0000-0000DA1E0000}"/>
    <cellStyle name="Обычный 2 2 2 2 5 2 5 2 3" xfId="7894" xr:uid="{00000000-0005-0000-0000-0000DB1E0000}"/>
    <cellStyle name="Обычный 2 2 2 2 5 2 5 2 3 2" xfId="7895" xr:uid="{00000000-0005-0000-0000-0000DC1E0000}"/>
    <cellStyle name="Обычный 2 2 2 2 5 2 5 2 4" xfId="7896" xr:uid="{00000000-0005-0000-0000-0000DD1E0000}"/>
    <cellStyle name="Обычный 2 2 2 2 5 2 5 2 4 2" xfId="7897" xr:uid="{00000000-0005-0000-0000-0000DE1E0000}"/>
    <cellStyle name="Обычный 2 2 2 2 5 2 5 2 5" xfId="7898" xr:uid="{00000000-0005-0000-0000-0000DF1E0000}"/>
    <cellStyle name="Обычный 2 2 2 2 5 2 5 2 5 2" xfId="7899" xr:uid="{00000000-0005-0000-0000-0000E01E0000}"/>
    <cellStyle name="Обычный 2 2 2 2 5 2 5 2 6" xfId="7900" xr:uid="{00000000-0005-0000-0000-0000E11E0000}"/>
    <cellStyle name="Обычный 2 2 2 2 5 2 5 3" xfId="7901" xr:uid="{00000000-0005-0000-0000-0000E21E0000}"/>
    <cellStyle name="Обычный 2 2 2 2 5 2 5 3 2" xfId="7902" xr:uid="{00000000-0005-0000-0000-0000E31E0000}"/>
    <cellStyle name="Обычный 2 2 2 2 5 2 5 3 2 2" xfId="7903" xr:uid="{00000000-0005-0000-0000-0000E41E0000}"/>
    <cellStyle name="Обычный 2 2 2 2 5 2 5 3 3" xfId="7904" xr:uid="{00000000-0005-0000-0000-0000E51E0000}"/>
    <cellStyle name="Обычный 2 2 2 2 5 2 5 3 3 2" xfId="7905" xr:uid="{00000000-0005-0000-0000-0000E61E0000}"/>
    <cellStyle name="Обычный 2 2 2 2 5 2 5 3 4" xfId="7906" xr:uid="{00000000-0005-0000-0000-0000E71E0000}"/>
    <cellStyle name="Обычный 2 2 2 2 5 2 5 4" xfId="7907" xr:uid="{00000000-0005-0000-0000-0000E81E0000}"/>
    <cellStyle name="Обычный 2 2 2 2 5 2 5 4 2" xfId="7908" xr:uid="{00000000-0005-0000-0000-0000E91E0000}"/>
    <cellStyle name="Обычный 2 2 2 2 5 2 5 4 2 2" xfId="7909" xr:uid="{00000000-0005-0000-0000-0000EA1E0000}"/>
    <cellStyle name="Обычный 2 2 2 2 5 2 5 4 3" xfId="7910" xr:uid="{00000000-0005-0000-0000-0000EB1E0000}"/>
    <cellStyle name="Обычный 2 2 2 2 5 2 5 4 3 2" xfId="7911" xr:uid="{00000000-0005-0000-0000-0000EC1E0000}"/>
    <cellStyle name="Обычный 2 2 2 2 5 2 5 4 4" xfId="7912" xr:uid="{00000000-0005-0000-0000-0000ED1E0000}"/>
    <cellStyle name="Обычный 2 2 2 2 5 2 5 5" xfId="7913" xr:uid="{00000000-0005-0000-0000-0000EE1E0000}"/>
    <cellStyle name="Обычный 2 2 2 2 5 2 5 5 2" xfId="7914" xr:uid="{00000000-0005-0000-0000-0000EF1E0000}"/>
    <cellStyle name="Обычный 2 2 2 2 5 2 5 6" xfId="7915" xr:uid="{00000000-0005-0000-0000-0000F01E0000}"/>
    <cellStyle name="Обычный 2 2 2 2 5 2 5 6 2" xfId="7916" xr:uid="{00000000-0005-0000-0000-0000F11E0000}"/>
    <cellStyle name="Обычный 2 2 2 2 5 2 5 7" xfId="7917" xr:uid="{00000000-0005-0000-0000-0000F21E0000}"/>
    <cellStyle name="Обычный 2 2 2 2 5 2 5 7 2" xfId="7918" xr:uid="{00000000-0005-0000-0000-0000F31E0000}"/>
    <cellStyle name="Обычный 2 2 2 2 5 2 5 8" xfId="7919" xr:uid="{00000000-0005-0000-0000-0000F41E0000}"/>
    <cellStyle name="Обычный 2 2 2 2 5 2 6" xfId="7920" xr:uid="{00000000-0005-0000-0000-0000F51E0000}"/>
    <cellStyle name="Обычный 2 2 2 2 5 2 6 2" xfId="7921" xr:uid="{00000000-0005-0000-0000-0000F61E0000}"/>
    <cellStyle name="Обычный 2 2 2 2 5 2 6 2 2" xfId="7922" xr:uid="{00000000-0005-0000-0000-0000F71E0000}"/>
    <cellStyle name="Обычный 2 2 2 2 5 2 6 2 2 2" xfId="7923" xr:uid="{00000000-0005-0000-0000-0000F81E0000}"/>
    <cellStyle name="Обычный 2 2 2 2 5 2 6 2 3" xfId="7924" xr:uid="{00000000-0005-0000-0000-0000F91E0000}"/>
    <cellStyle name="Обычный 2 2 2 2 5 2 6 2 3 2" xfId="7925" xr:uid="{00000000-0005-0000-0000-0000FA1E0000}"/>
    <cellStyle name="Обычный 2 2 2 2 5 2 6 2 4" xfId="7926" xr:uid="{00000000-0005-0000-0000-0000FB1E0000}"/>
    <cellStyle name="Обычный 2 2 2 2 5 2 6 3" xfId="7927" xr:uid="{00000000-0005-0000-0000-0000FC1E0000}"/>
    <cellStyle name="Обычный 2 2 2 2 5 2 6 3 2" xfId="7928" xr:uid="{00000000-0005-0000-0000-0000FD1E0000}"/>
    <cellStyle name="Обычный 2 2 2 2 5 2 6 3 2 2" xfId="7929" xr:uid="{00000000-0005-0000-0000-0000FE1E0000}"/>
    <cellStyle name="Обычный 2 2 2 2 5 2 6 3 3" xfId="7930" xr:uid="{00000000-0005-0000-0000-0000FF1E0000}"/>
    <cellStyle name="Обычный 2 2 2 2 5 2 6 3 3 2" xfId="7931" xr:uid="{00000000-0005-0000-0000-0000001F0000}"/>
    <cellStyle name="Обычный 2 2 2 2 5 2 6 3 4" xfId="7932" xr:uid="{00000000-0005-0000-0000-0000011F0000}"/>
    <cellStyle name="Обычный 2 2 2 2 5 2 6 4" xfId="7933" xr:uid="{00000000-0005-0000-0000-0000021F0000}"/>
    <cellStyle name="Обычный 2 2 2 2 5 2 6 4 2" xfId="7934" xr:uid="{00000000-0005-0000-0000-0000031F0000}"/>
    <cellStyle name="Обычный 2 2 2 2 5 2 6 5" xfId="7935" xr:uid="{00000000-0005-0000-0000-0000041F0000}"/>
    <cellStyle name="Обычный 2 2 2 2 5 2 6 5 2" xfId="7936" xr:uid="{00000000-0005-0000-0000-0000051F0000}"/>
    <cellStyle name="Обычный 2 2 2 2 5 2 6 6" xfId="7937" xr:uid="{00000000-0005-0000-0000-0000061F0000}"/>
    <cellStyle name="Обычный 2 2 2 2 5 2 6 6 2" xfId="7938" xr:uid="{00000000-0005-0000-0000-0000071F0000}"/>
    <cellStyle name="Обычный 2 2 2 2 5 2 6 7" xfId="7939" xr:uid="{00000000-0005-0000-0000-0000081F0000}"/>
    <cellStyle name="Обычный 2 2 2 2 5 2 7" xfId="7940" xr:uid="{00000000-0005-0000-0000-0000091F0000}"/>
    <cellStyle name="Обычный 2 2 2 2 5 2 7 2" xfId="7941" xr:uid="{00000000-0005-0000-0000-00000A1F0000}"/>
    <cellStyle name="Обычный 2 2 2 2 5 2 7 2 2" xfId="7942" xr:uid="{00000000-0005-0000-0000-00000B1F0000}"/>
    <cellStyle name="Обычный 2 2 2 2 5 2 7 2 2 2" xfId="7943" xr:uid="{00000000-0005-0000-0000-00000C1F0000}"/>
    <cellStyle name="Обычный 2 2 2 2 5 2 7 2 3" xfId="7944" xr:uid="{00000000-0005-0000-0000-00000D1F0000}"/>
    <cellStyle name="Обычный 2 2 2 2 5 2 7 2 3 2" xfId="7945" xr:uid="{00000000-0005-0000-0000-00000E1F0000}"/>
    <cellStyle name="Обычный 2 2 2 2 5 2 7 2 4" xfId="7946" xr:uid="{00000000-0005-0000-0000-00000F1F0000}"/>
    <cellStyle name="Обычный 2 2 2 2 5 2 7 3" xfId="7947" xr:uid="{00000000-0005-0000-0000-0000101F0000}"/>
    <cellStyle name="Обычный 2 2 2 2 5 2 7 3 2" xfId="7948" xr:uid="{00000000-0005-0000-0000-0000111F0000}"/>
    <cellStyle name="Обычный 2 2 2 2 5 2 7 3 2 2" xfId="7949" xr:uid="{00000000-0005-0000-0000-0000121F0000}"/>
    <cellStyle name="Обычный 2 2 2 2 5 2 7 3 3" xfId="7950" xr:uid="{00000000-0005-0000-0000-0000131F0000}"/>
    <cellStyle name="Обычный 2 2 2 2 5 2 7 3 3 2" xfId="7951" xr:uid="{00000000-0005-0000-0000-0000141F0000}"/>
    <cellStyle name="Обычный 2 2 2 2 5 2 7 3 4" xfId="7952" xr:uid="{00000000-0005-0000-0000-0000151F0000}"/>
    <cellStyle name="Обычный 2 2 2 2 5 2 7 4" xfId="7953" xr:uid="{00000000-0005-0000-0000-0000161F0000}"/>
    <cellStyle name="Обычный 2 2 2 2 5 2 7 4 2" xfId="7954" xr:uid="{00000000-0005-0000-0000-0000171F0000}"/>
    <cellStyle name="Обычный 2 2 2 2 5 2 7 5" xfId="7955" xr:uid="{00000000-0005-0000-0000-0000181F0000}"/>
    <cellStyle name="Обычный 2 2 2 2 5 2 7 5 2" xfId="7956" xr:uid="{00000000-0005-0000-0000-0000191F0000}"/>
    <cellStyle name="Обычный 2 2 2 2 5 2 7 6" xfId="7957" xr:uid="{00000000-0005-0000-0000-00001A1F0000}"/>
    <cellStyle name="Обычный 2 2 2 2 5 2 7 6 2" xfId="7958" xr:uid="{00000000-0005-0000-0000-00001B1F0000}"/>
    <cellStyle name="Обычный 2 2 2 2 5 2 7 7" xfId="7959" xr:uid="{00000000-0005-0000-0000-00001C1F0000}"/>
    <cellStyle name="Обычный 2 2 2 2 5 2 8" xfId="7960" xr:uid="{00000000-0005-0000-0000-00001D1F0000}"/>
    <cellStyle name="Обычный 2 2 2 2 5 2 8 2" xfId="7961" xr:uid="{00000000-0005-0000-0000-00001E1F0000}"/>
    <cellStyle name="Обычный 2 2 2 2 5 2 8 2 2" xfId="7962" xr:uid="{00000000-0005-0000-0000-00001F1F0000}"/>
    <cellStyle name="Обычный 2 2 2 2 5 2 8 3" xfId="7963" xr:uid="{00000000-0005-0000-0000-0000201F0000}"/>
    <cellStyle name="Обычный 2 2 2 2 5 2 8 3 2" xfId="7964" xr:uid="{00000000-0005-0000-0000-0000211F0000}"/>
    <cellStyle name="Обычный 2 2 2 2 5 2 8 4" xfId="7965" xr:uid="{00000000-0005-0000-0000-0000221F0000}"/>
    <cellStyle name="Обычный 2 2 2 2 5 2 9" xfId="7966" xr:uid="{00000000-0005-0000-0000-0000231F0000}"/>
    <cellStyle name="Обычный 2 2 2 2 5 2 9 2" xfId="7967" xr:uid="{00000000-0005-0000-0000-0000241F0000}"/>
    <cellStyle name="Обычный 2 2 2 2 5 2 9 2 2" xfId="7968" xr:uid="{00000000-0005-0000-0000-0000251F0000}"/>
    <cellStyle name="Обычный 2 2 2 2 5 2 9 3" xfId="7969" xr:uid="{00000000-0005-0000-0000-0000261F0000}"/>
    <cellStyle name="Обычный 2 2 2 2 5 2 9 3 2" xfId="7970" xr:uid="{00000000-0005-0000-0000-0000271F0000}"/>
    <cellStyle name="Обычный 2 2 2 2 5 2 9 4" xfId="7971" xr:uid="{00000000-0005-0000-0000-0000281F0000}"/>
    <cellStyle name="Обычный 2 2 2 2 5 3" xfId="7972" xr:uid="{00000000-0005-0000-0000-0000291F0000}"/>
    <cellStyle name="Обычный 2 2 2 2 5 3 10" xfId="7973" xr:uid="{00000000-0005-0000-0000-00002A1F0000}"/>
    <cellStyle name="Обычный 2 2 2 2 5 3 10 2" xfId="7974" xr:uid="{00000000-0005-0000-0000-00002B1F0000}"/>
    <cellStyle name="Обычный 2 2 2 2 5 3 11" xfId="7975" xr:uid="{00000000-0005-0000-0000-00002C1F0000}"/>
    <cellStyle name="Обычный 2 2 2 2 5 3 11 2" xfId="7976" xr:uid="{00000000-0005-0000-0000-00002D1F0000}"/>
    <cellStyle name="Обычный 2 2 2 2 5 3 12" xfId="7977" xr:uid="{00000000-0005-0000-0000-00002E1F0000}"/>
    <cellStyle name="Обычный 2 2 2 2 5 3 12 2" xfId="7978" xr:uid="{00000000-0005-0000-0000-00002F1F0000}"/>
    <cellStyle name="Обычный 2 2 2 2 5 3 13" xfId="7979" xr:uid="{00000000-0005-0000-0000-0000301F0000}"/>
    <cellStyle name="Обычный 2 2 2 2 5 3 2" xfId="7980" xr:uid="{00000000-0005-0000-0000-0000311F0000}"/>
    <cellStyle name="Обычный 2 2 2 2 5 3 2 10" xfId="7981" xr:uid="{00000000-0005-0000-0000-0000321F0000}"/>
    <cellStyle name="Обычный 2 2 2 2 5 3 2 10 2" xfId="7982" xr:uid="{00000000-0005-0000-0000-0000331F0000}"/>
    <cellStyle name="Обычный 2 2 2 2 5 3 2 11" xfId="7983" xr:uid="{00000000-0005-0000-0000-0000341F0000}"/>
    <cellStyle name="Обычный 2 2 2 2 5 3 2 11 2" xfId="7984" xr:uid="{00000000-0005-0000-0000-0000351F0000}"/>
    <cellStyle name="Обычный 2 2 2 2 5 3 2 12" xfId="7985" xr:uid="{00000000-0005-0000-0000-0000361F0000}"/>
    <cellStyle name="Обычный 2 2 2 2 5 3 2 2" xfId="7986" xr:uid="{00000000-0005-0000-0000-0000371F0000}"/>
    <cellStyle name="Обычный 2 2 2 2 5 3 2 2 10" xfId="7987" xr:uid="{00000000-0005-0000-0000-0000381F0000}"/>
    <cellStyle name="Обычный 2 2 2 2 5 3 2 2 2" xfId="7988" xr:uid="{00000000-0005-0000-0000-0000391F0000}"/>
    <cellStyle name="Обычный 2 2 2 2 5 3 2 2 2 2" xfId="7989" xr:uid="{00000000-0005-0000-0000-00003A1F0000}"/>
    <cellStyle name="Обычный 2 2 2 2 5 3 2 2 2 2 2" xfId="7990" xr:uid="{00000000-0005-0000-0000-00003B1F0000}"/>
    <cellStyle name="Обычный 2 2 2 2 5 3 2 2 2 2 2 2" xfId="7991" xr:uid="{00000000-0005-0000-0000-00003C1F0000}"/>
    <cellStyle name="Обычный 2 2 2 2 5 3 2 2 2 2 2 2 2" xfId="7992" xr:uid="{00000000-0005-0000-0000-00003D1F0000}"/>
    <cellStyle name="Обычный 2 2 2 2 5 3 2 2 2 2 2 3" xfId="7993" xr:uid="{00000000-0005-0000-0000-00003E1F0000}"/>
    <cellStyle name="Обычный 2 2 2 2 5 3 2 2 2 2 2 3 2" xfId="7994" xr:uid="{00000000-0005-0000-0000-00003F1F0000}"/>
    <cellStyle name="Обычный 2 2 2 2 5 3 2 2 2 2 2 4" xfId="7995" xr:uid="{00000000-0005-0000-0000-0000401F0000}"/>
    <cellStyle name="Обычный 2 2 2 2 5 3 2 2 2 2 3" xfId="7996" xr:uid="{00000000-0005-0000-0000-0000411F0000}"/>
    <cellStyle name="Обычный 2 2 2 2 5 3 2 2 2 2 3 2" xfId="7997" xr:uid="{00000000-0005-0000-0000-0000421F0000}"/>
    <cellStyle name="Обычный 2 2 2 2 5 3 2 2 2 2 4" xfId="7998" xr:uid="{00000000-0005-0000-0000-0000431F0000}"/>
    <cellStyle name="Обычный 2 2 2 2 5 3 2 2 2 2 4 2" xfId="7999" xr:uid="{00000000-0005-0000-0000-0000441F0000}"/>
    <cellStyle name="Обычный 2 2 2 2 5 3 2 2 2 2 5" xfId="8000" xr:uid="{00000000-0005-0000-0000-0000451F0000}"/>
    <cellStyle name="Обычный 2 2 2 2 5 3 2 2 2 2 5 2" xfId="8001" xr:uid="{00000000-0005-0000-0000-0000461F0000}"/>
    <cellStyle name="Обычный 2 2 2 2 5 3 2 2 2 2 6" xfId="8002" xr:uid="{00000000-0005-0000-0000-0000471F0000}"/>
    <cellStyle name="Обычный 2 2 2 2 5 3 2 2 2 3" xfId="8003" xr:uid="{00000000-0005-0000-0000-0000481F0000}"/>
    <cellStyle name="Обычный 2 2 2 2 5 3 2 2 2 3 2" xfId="8004" xr:uid="{00000000-0005-0000-0000-0000491F0000}"/>
    <cellStyle name="Обычный 2 2 2 2 5 3 2 2 2 3 2 2" xfId="8005" xr:uid="{00000000-0005-0000-0000-00004A1F0000}"/>
    <cellStyle name="Обычный 2 2 2 2 5 3 2 2 2 3 3" xfId="8006" xr:uid="{00000000-0005-0000-0000-00004B1F0000}"/>
    <cellStyle name="Обычный 2 2 2 2 5 3 2 2 2 3 3 2" xfId="8007" xr:uid="{00000000-0005-0000-0000-00004C1F0000}"/>
    <cellStyle name="Обычный 2 2 2 2 5 3 2 2 2 3 4" xfId="8008" xr:uid="{00000000-0005-0000-0000-00004D1F0000}"/>
    <cellStyle name="Обычный 2 2 2 2 5 3 2 2 2 4" xfId="8009" xr:uid="{00000000-0005-0000-0000-00004E1F0000}"/>
    <cellStyle name="Обычный 2 2 2 2 5 3 2 2 2 4 2" xfId="8010" xr:uid="{00000000-0005-0000-0000-00004F1F0000}"/>
    <cellStyle name="Обычный 2 2 2 2 5 3 2 2 2 4 2 2" xfId="8011" xr:uid="{00000000-0005-0000-0000-0000501F0000}"/>
    <cellStyle name="Обычный 2 2 2 2 5 3 2 2 2 4 3" xfId="8012" xr:uid="{00000000-0005-0000-0000-0000511F0000}"/>
    <cellStyle name="Обычный 2 2 2 2 5 3 2 2 2 4 3 2" xfId="8013" xr:uid="{00000000-0005-0000-0000-0000521F0000}"/>
    <cellStyle name="Обычный 2 2 2 2 5 3 2 2 2 4 4" xfId="8014" xr:uid="{00000000-0005-0000-0000-0000531F0000}"/>
    <cellStyle name="Обычный 2 2 2 2 5 3 2 2 2 5" xfId="8015" xr:uid="{00000000-0005-0000-0000-0000541F0000}"/>
    <cellStyle name="Обычный 2 2 2 2 5 3 2 2 2 5 2" xfId="8016" xr:uid="{00000000-0005-0000-0000-0000551F0000}"/>
    <cellStyle name="Обычный 2 2 2 2 5 3 2 2 2 6" xfId="8017" xr:uid="{00000000-0005-0000-0000-0000561F0000}"/>
    <cellStyle name="Обычный 2 2 2 2 5 3 2 2 2 6 2" xfId="8018" xr:uid="{00000000-0005-0000-0000-0000571F0000}"/>
    <cellStyle name="Обычный 2 2 2 2 5 3 2 2 2 7" xfId="8019" xr:uid="{00000000-0005-0000-0000-0000581F0000}"/>
    <cellStyle name="Обычный 2 2 2 2 5 3 2 2 2 7 2" xfId="8020" xr:uid="{00000000-0005-0000-0000-0000591F0000}"/>
    <cellStyle name="Обычный 2 2 2 2 5 3 2 2 2 8" xfId="8021" xr:uid="{00000000-0005-0000-0000-00005A1F0000}"/>
    <cellStyle name="Обычный 2 2 2 2 5 3 2 2 3" xfId="8022" xr:uid="{00000000-0005-0000-0000-00005B1F0000}"/>
    <cellStyle name="Обычный 2 2 2 2 5 3 2 2 3 2" xfId="8023" xr:uid="{00000000-0005-0000-0000-00005C1F0000}"/>
    <cellStyle name="Обычный 2 2 2 2 5 3 2 2 3 2 2" xfId="8024" xr:uid="{00000000-0005-0000-0000-00005D1F0000}"/>
    <cellStyle name="Обычный 2 2 2 2 5 3 2 2 3 2 2 2" xfId="8025" xr:uid="{00000000-0005-0000-0000-00005E1F0000}"/>
    <cellStyle name="Обычный 2 2 2 2 5 3 2 2 3 2 2 2 2" xfId="8026" xr:uid="{00000000-0005-0000-0000-00005F1F0000}"/>
    <cellStyle name="Обычный 2 2 2 2 5 3 2 2 3 2 2 3" xfId="8027" xr:uid="{00000000-0005-0000-0000-0000601F0000}"/>
    <cellStyle name="Обычный 2 2 2 2 5 3 2 2 3 2 2 3 2" xfId="8028" xr:uid="{00000000-0005-0000-0000-0000611F0000}"/>
    <cellStyle name="Обычный 2 2 2 2 5 3 2 2 3 2 2 4" xfId="8029" xr:uid="{00000000-0005-0000-0000-0000621F0000}"/>
    <cellStyle name="Обычный 2 2 2 2 5 3 2 2 3 2 3" xfId="8030" xr:uid="{00000000-0005-0000-0000-0000631F0000}"/>
    <cellStyle name="Обычный 2 2 2 2 5 3 2 2 3 2 3 2" xfId="8031" xr:uid="{00000000-0005-0000-0000-0000641F0000}"/>
    <cellStyle name="Обычный 2 2 2 2 5 3 2 2 3 2 4" xfId="8032" xr:uid="{00000000-0005-0000-0000-0000651F0000}"/>
    <cellStyle name="Обычный 2 2 2 2 5 3 2 2 3 2 4 2" xfId="8033" xr:uid="{00000000-0005-0000-0000-0000661F0000}"/>
    <cellStyle name="Обычный 2 2 2 2 5 3 2 2 3 2 5" xfId="8034" xr:uid="{00000000-0005-0000-0000-0000671F0000}"/>
    <cellStyle name="Обычный 2 2 2 2 5 3 2 2 3 2 5 2" xfId="8035" xr:uid="{00000000-0005-0000-0000-0000681F0000}"/>
    <cellStyle name="Обычный 2 2 2 2 5 3 2 2 3 2 6" xfId="8036" xr:uid="{00000000-0005-0000-0000-0000691F0000}"/>
    <cellStyle name="Обычный 2 2 2 2 5 3 2 2 3 3" xfId="8037" xr:uid="{00000000-0005-0000-0000-00006A1F0000}"/>
    <cellStyle name="Обычный 2 2 2 2 5 3 2 2 3 3 2" xfId="8038" xr:uid="{00000000-0005-0000-0000-00006B1F0000}"/>
    <cellStyle name="Обычный 2 2 2 2 5 3 2 2 3 3 2 2" xfId="8039" xr:uid="{00000000-0005-0000-0000-00006C1F0000}"/>
    <cellStyle name="Обычный 2 2 2 2 5 3 2 2 3 3 3" xfId="8040" xr:uid="{00000000-0005-0000-0000-00006D1F0000}"/>
    <cellStyle name="Обычный 2 2 2 2 5 3 2 2 3 3 3 2" xfId="8041" xr:uid="{00000000-0005-0000-0000-00006E1F0000}"/>
    <cellStyle name="Обычный 2 2 2 2 5 3 2 2 3 3 4" xfId="8042" xr:uid="{00000000-0005-0000-0000-00006F1F0000}"/>
    <cellStyle name="Обычный 2 2 2 2 5 3 2 2 3 4" xfId="8043" xr:uid="{00000000-0005-0000-0000-0000701F0000}"/>
    <cellStyle name="Обычный 2 2 2 2 5 3 2 2 3 4 2" xfId="8044" xr:uid="{00000000-0005-0000-0000-0000711F0000}"/>
    <cellStyle name="Обычный 2 2 2 2 5 3 2 2 3 4 2 2" xfId="8045" xr:uid="{00000000-0005-0000-0000-0000721F0000}"/>
    <cellStyle name="Обычный 2 2 2 2 5 3 2 2 3 4 3" xfId="8046" xr:uid="{00000000-0005-0000-0000-0000731F0000}"/>
    <cellStyle name="Обычный 2 2 2 2 5 3 2 2 3 4 3 2" xfId="8047" xr:uid="{00000000-0005-0000-0000-0000741F0000}"/>
    <cellStyle name="Обычный 2 2 2 2 5 3 2 2 3 4 4" xfId="8048" xr:uid="{00000000-0005-0000-0000-0000751F0000}"/>
    <cellStyle name="Обычный 2 2 2 2 5 3 2 2 3 5" xfId="8049" xr:uid="{00000000-0005-0000-0000-0000761F0000}"/>
    <cellStyle name="Обычный 2 2 2 2 5 3 2 2 3 5 2" xfId="8050" xr:uid="{00000000-0005-0000-0000-0000771F0000}"/>
    <cellStyle name="Обычный 2 2 2 2 5 3 2 2 3 6" xfId="8051" xr:uid="{00000000-0005-0000-0000-0000781F0000}"/>
    <cellStyle name="Обычный 2 2 2 2 5 3 2 2 3 6 2" xfId="8052" xr:uid="{00000000-0005-0000-0000-0000791F0000}"/>
    <cellStyle name="Обычный 2 2 2 2 5 3 2 2 3 7" xfId="8053" xr:uid="{00000000-0005-0000-0000-00007A1F0000}"/>
    <cellStyle name="Обычный 2 2 2 2 5 3 2 2 3 7 2" xfId="8054" xr:uid="{00000000-0005-0000-0000-00007B1F0000}"/>
    <cellStyle name="Обычный 2 2 2 2 5 3 2 2 3 8" xfId="8055" xr:uid="{00000000-0005-0000-0000-00007C1F0000}"/>
    <cellStyle name="Обычный 2 2 2 2 5 3 2 2 4" xfId="8056" xr:uid="{00000000-0005-0000-0000-00007D1F0000}"/>
    <cellStyle name="Обычный 2 2 2 2 5 3 2 2 4 2" xfId="8057" xr:uid="{00000000-0005-0000-0000-00007E1F0000}"/>
    <cellStyle name="Обычный 2 2 2 2 5 3 2 2 4 2 2" xfId="8058" xr:uid="{00000000-0005-0000-0000-00007F1F0000}"/>
    <cellStyle name="Обычный 2 2 2 2 5 3 2 2 4 2 2 2" xfId="8059" xr:uid="{00000000-0005-0000-0000-0000801F0000}"/>
    <cellStyle name="Обычный 2 2 2 2 5 3 2 2 4 2 3" xfId="8060" xr:uid="{00000000-0005-0000-0000-0000811F0000}"/>
    <cellStyle name="Обычный 2 2 2 2 5 3 2 2 4 2 3 2" xfId="8061" xr:uid="{00000000-0005-0000-0000-0000821F0000}"/>
    <cellStyle name="Обычный 2 2 2 2 5 3 2 2 4 2 4" xfId="8062" xr:uid="{00000000-0005-0000-0000-0000831F0000}"/>
    <cellStyle name="Обычный 2 2 2 2 5 3 2 2 4 3" xfId="8063" xr:uid="{00000000-0005-0000-0000-0000841F0000}"/>
    <cellStyle name="Обычный 2 2 2 2 5 3 2 2 4 3 2" xfId="8064" xr:uid="{00000000-0005-0000-0000-0000851F0000}"/>
    <cellStyle name="Обычный 2 2 2 2 5 3 2 2 4 3 2 2" xfId="8065" xr:uid="{00000000-0005-0000-0000-0000861F0000}"/>
    <cellStyle name="Обычный 2 2 2 2 5 3 2 2 4 3 3" xfId="8066" xr:uid="{00000000-0005-0000-0000-0000871F0000}"/>
    <cellStyle name="Обычный 2 2 2 2 5 3 2 2 4 3 3 2" xfId="8067" xr:uid="{00000000-0005-0000-0000-0000881F0000}"/>
    <cellStyle name="Обычный 2 2 2 2 5 3 2 2 4 3 4" xfId="8068" xr:uid="{00000000-0005-0000-0000-0000891F0000}"/>
    <cellStyle name="Обычный 2 2 2 2 5 3 2 2 4 4" xfId="8069" xr:uid="{00000000-0005-0000-0000-00008A1F0000}"/>
    <cellStyle name="Обычный 2 2 2 2 5 3 2 2 4 4 2" xfId="8070" xr:uid="{00000000-0005-0000-0000-00008B1F0000}"/>
    <cellStyle name="Обычный 2 2 2 2 5 3 2 2 4 5" xfId="8071" xr:uid="{00000000-0005-0000-0000-00008C1F0000}"/>
    <cellStyle name="Обычный 2 2 2 2 5 3 2 2 4 5 2" xfId="8072" xr:uid="{00000000-0005-0000-0000-00008D1F0000}"/>
    <cellStyle name="Обычный 2 2 2 2 5 3 2 2 4 6" xfId="8073" xr:uid="{00000000-0005-0000-0000-00008E1F0000}"/>
    <cellStyle name="Обычный 2 2 2 2 5 3 2 2 4 6 2" xfId="8074" xr:uid="{00000000-0005-0000-0000-00008F1F0000}"/>
    <cellStyle name="Обычный 2 2 2 2 5 3 2 2 4 7" xfId="8075" xr:uid="{00000000-0005-0000-0000-0000901F0000}"/>
    <cellStyle name="Обычный 2 2 2 2 5 3 2 2 5" xfId="8076" xr:uid="{00000000-0005-0000-0000-0000911F0000}"/>
    <cellStyle name="Обычный 2 2 2 2 5 3 2 2 5 2" xfId="8077" xr:uid="{00000000-0005-0000-0000-0000921F0000}"/>
    <cellStyle name="Обычный 2 2 2 2 5 3 2 2 5 2 2" xfId="8078" xr:uid="{00000000-0005-0000-0000-0000931F0000}"/>
    <cellStyle name="Обычный 2 2 2 2 5 3 2 2 5 3" xfId="8079" xr:uid="{00000000-0005-0000-0000-0000941F0000}"/>
    <cellStyle name="Обычный 2 2 2 2 5 3 2 2 5 3 2" xfId="8080" xr:uid="{00000000-0005-0000-0000-0000951F0000}"/>
    <cellStyle name="Обычный 2 2 2 2 5 3 2 2 5 4" xfId="8081" xr:uid="{00000000-0005-0000-0000-0000961F0000}"/>
    <cellStyle name="Обычный 2 2 2 2 5 3 2 2 6" xfId="8082" xr:uid="{00000000-0005-0000-0000-0000971F0000}"/>
    <cellStyle name="Обычный 2 2 2 2 5 3 2 2 6 2" xfId="8083" xr:uid="{00000000-0005-0000-0000-0000981F0000}"/>
    <cellStyle name="Обычный 2 2 2 2 5 3 2 2 6 2 2" xfId="8084" xr:uid="{00000000-0005-0000-0000-0000991F0000}"/>
    <cellStyle name="Обычный 2 2 2 2 5 3 2 2 6 3" xfId="8085" xr:uid="{00000000-0005-0000-0000-00009A1F0000}"/>
    <cellStyle name="Обычный 2 2 2 2 5 3 2 2 6 3 2" xfId="8086" xr:uid="{00000000-0005-0000-0000-00009B1F0000}"/>
    <cellStyle name="Обычный 2 2 2 2 5 3 2 2 6 4" xfId="8087" xr:uid="{00000000-0005-0000-0000-00009C1F0000}"/>
    <cellStyle name="Обычный 2 2 2 2 5 3 2 2 7" xfId="8088" xr:uid="{00000000-0005-0000-0000-00009D1F0000}"/>
    <cellStyle name="Обычный 2 2 2 2 5 3 2 2 7 2" xfId="8089" xr:uid="{00000000-0005-0000-0000-00009E1F0000}"/>
    <cellStyle name="Обычный 2 2 2 2 5 3 2 2 8" xfId="8090" xr:uid="{00000000-0005-0000-0000-00009F1F0000}"/>
    <cellStyle name="Обычный 2 2 2 2 5 3 2 2 8 2" xfId="8091" xr:uid="{00000000-0005-0000-0000-0000A01F0000}"/>
    <cellStyle name="Обычный 2 2 2 2 5 3 2 2 9" xfId="8092" xr:uid="{00000000-0005-0000-0000-0000A11F0000}"/>
    <cellStyle name="Обычный 2 2 2 2 5 3 2 2 9 2" xfId="8093" xr:uid="{00000000-0005-0000-0000-0000A21F0000}"/>
    <cellStyle name="Обычный 2 2 2 2 5 3 2 3" xfId="8094" xr:uid="{00000000-0005-0000-0000-0000A31F0000}"/>
    <cellStyle name="Обычный 2 2 2 2 5 3 2 3 2" xfId="8095" xr:uid="{00000000-0005-0000-0000-0000A41F0000}"/>
    <cellStyle name="Обычный 2 2 2 2 5 3 2 3 2 2" xfId="8096" xr:uid="{00000000-0005-0000-0000-0000A51F0000}"/>
    <cellStyle name="Обычный 2 2 2 2 5 3 2 3 2 2 2" xfId="8097" xr:uid="{00000000-0005-0000-0000-0000A61F0000}"/>
    <cellStyle name="Обычный 2 2 2 2 5 3 2 3 2 2 2 2" xfId="8098" xr:uid="{00000000-0005-0000-0000-0000A71F0000}"/>
    <cellStyle name="Обычный 2 2 2 2 5 3 2 3 2 2 3" xfId="8099" xr:uid="{00000000-0005-0000-0000-0000A81F0000}"/>
    <cellStyle name="Обычный 2 2 2 2 5 3 2 3 2 2 3 2" xfId="8100" xr:uid="{00000000-0005-0000-0000-0000A91F0000}"/>
    <cellStyle name="Обычный 2 2 2 2 5 3 2 3 2 2 4" xfId="8101" xr:uid="{00000000-0005-0000-0000-0000AA1F0000}"/>
    <cellStyle name="Обычный 2 2 2 2 5 3 2 3 2 3" xfId="8102" xr:uid="{00000000-0005-0000-0000-0000AB1F0000}"/>
    <cellStyle name="Обычный 2 2 2 2 5 3 2 3 2 3 2" xfId="8103" xr:uid="{00000000-0005-0000-0000-0000AC1F0000}"/>
    <cellStyle name="Обычный 2 2 2 2 5 3 2 3 2 4" xfId="8104" xr:uid="{00000000-0005-0000-0000-0000AD1F0000}"/>
    <cellStyle name="Обычный 2 2 2 2 5 3 2 3 2 4 2" xfId="8105" xr:uid="{00000000-0005-0000-0000-0000AE1F0000}"/>
    <cellStyle name="Обычный 2 2 2 2 5 3 2 3 2 5" xfId="8106" xr:uid="{00000000-0005-0000-0000-0000AF1F0000}"/>
    <cellStyle name="Обычный 2 2 2 2 5 3 2 3 2 5 2" xfId="8107" xr:uid="{00000000-0005-0000-0000-0000B01F0000}"/>
    <cellStyle name="Обычный 2 2 2 2 5 3 2 3 2 6" xfId="8108" xr:uid="{00000000-0005-0000-0000-0000B11F0000}"/>
    <cellStyle name="Обычный 2 2 2 2 5 3 2 3 3" xfId="8109" xr:uid="{00000000-0005-0000-0000-0000B21F0000}"/>
    <cellStyle name="Обычный 2 2 2 2 5 3 2 3 3 2" xfId="8110" xr:uid="{00000000-0005-0000-0000-0000B31F0000}"/>
    <cellStyle name="Обычный 2 2 2 2 5 3 2 3 3 2 2" xfId="8111" xr:uid="{00000000-0005-0000-0000-0000B41F0000}"/>
    <cellStyle name="Обычный 2 2 2 2 5 3 2 3 3 3" xfId="8112" xr:uid="{00000000-0005-0000-0000-0000B51F0000}"/>
    <cellStyle name="Обычный 2 2 2 2 5 3 2 3 3 3 2" xfId="8113" xr:uid="{00000000-0005-0000-0000-0000B61F0000}"/>
    <cellStyle name="Обычный 2 2 2 2 5 3 2 3 3 4" xfId="8114" xr:uid="{00000000-0005-0000-0000-0000B71F0000}"/>
    <cellStyle name="Обычный 2 2 2 2 5 3 2 3 4" xfId="8115" xr:uid="{00000000-0005-0000-0000-0000B81F0000}"/>
    <cellStyle name="Обычный 2 2 2 2 5 3 2 3 4 2" xfId="8116" xr:uid="{00000000-0005-0000-0000-0000B91F0000}"/>
    <cellStyle name="Обычный 2 2 2 2 5 3 2 3 4 2 2" xfId="8117" xr:uid="{00000000-0005-0000-0000-0000BA1F0000}"/>
    <cellStyle name="Обычный 2 2 2 2 5 3 2 3 4 3" xfId="8118" xr:uid="{00000000-0005-0000-0000-0000BB1F0000}"/>
    <cellStyle name="Обычный 2 2 2 2 5 3 2 3 4 3 2" xfId="8119" xr:uid="{00000000-0005-0000-0000-0000BC1F0000}"/>
    <cellStyle name="Обычный 2 2 2 2 5 3 2 3 4 4" xfId="8120" xr:uid="{00000000-0005-0000-0000-0000BD1F0000}"/>
    <cellStyle name="Обычный 2 2 2 2 5 3 2 3 5" xfId="8121" xr:uid="{00000000-0005-0000-0000-0000BE1F0000}"/>
    <cellStyle name="Обычный 2 2 2 2 5 3 2 3 5 2" xfId="8122" xr:uid="{00000000-0005-0000-0000-0000BF1F0000}"/>
    <cellStyle name="Обычный 2 2 2 2 5 3 2 3 6" xfId="8123" xr:uid="{00000000-0005-0000-0000-0000C01F0000}"/>
    <cellStyle name="Обычный 2 2 2 2 5 3 2 3 6 2" xfId="8124" xr:uid="{00000000-0005-0000-0000-0000C11F0000}"/>
    <cellStyle name="Обычный 2 2 2 2 5 3 2 3 7" xfId="8125" xr:uid="{00000000-0005-0000-0000-0000C21F0000}"/>
    <cellStyle name="Обычный 2 2 2 2 5 3 2 3 7 2" xfId="8126" xr:uid="{00000000-0005-0000-0000-0000C31F0000}"/>
    <cellStyle name="Обычный 2 2 2 2 5 3 2 3 8" xfId="8127" xr:uid="{00000000-0005-0000-0000-0000C41F0000}"/>
    <cellStyle name="Обычный 2 2 2 2 5 3 2 4" xfId="8128" xr:uid="{00000000-0005-0000-0000-0000C51F0000}"/>
    <cellStyle name="Обычный 2 2 2 2 5 3 2 4 2" xfId="8129" xr:uid="{00000000-0005-0000-0000-0000C61F0000}"/>
    <cellStyle name="Обычный 2 2 2 2 5 3 2 4 2 2" xfId="8130" xr:uid="{00000000-0005-0000-0000-0000C71F0000}"/>
    <cellStyle name="Обычный 2 2 2 2 5 3 2 4 2 2 2" xfId="8131" xr:uid="{00000000-0005-0000-0000-0000C81F0000}"/>
    <cellStyle name="Обычный 2 2 2 2 5 3 2 4 2 2 2 2" xfId="8132" xr:uid="{00000000-0005-0000-0000-0000C91F0000}"/>
    <cellStyle name="Обычный 2 2 2 2 5 3 2 4 2 2 3" xfId="8133" xr:uid="{00000000-0005-0000-0000-0000CA1F0000}"/>
    <cellStyle name="Обычный 2 2 2 2 5 3 2 4 2 2 3 2" xfId="8134" xr:uid="{00000000-0005-0000-0000-0000CB1F0000}"/>
    <cellStyle name="Обычный 2 2 2 2 5 3 2 4 2 2 4" xfId="8135" xr:uid="{00000000-0005-0000-0000-0000CC1F0000}"/>
    <cellStyle name="Обычный 2 2 2 2 5 3 2 4 2 3" xfId="8136" xr:uid="{00000000-0005-0000-0000-0000CD1F0000}"/>
    <cellStyle name="Обычный 2 2 2 2 5 3 2 4 2 3 2" xfId="8137" xr:uid="{00000000-0005-0000-0000-0000CE1F0000}"/>
    <cellStyle name="Обычный 2 2 2 2 5 3 2 4 2 4" xfId="8138" xr:uid="{00000000-0005-0000-0000-0000CF1F0000}"/>
    <cellStyle name="Обычный 2 2 2 2 5 3 2 4 2 4 2" xfId="8139" xr:uid="{00000000-0005-0000-0000-0000D01F0000}"/>
    <cellStyle name="Обычный 2 2 2 2 5 3 2 4 2 5" xfId="8140" xr:uid="{00000000-0005-0000-0000-0000D11F0000}"/>
    <cellStyle name="Обычный 2 2 2 2 5 3 2 4 2 5 2" xfId="8141" xr:uid="{00000000-0005-0000-0000-0000D21F0000}"/>
    <cellStyle name="Обычный 2 2 2 2 5 3 2 4 2 6" xfId="8142" xr:uid="{00000000-0005-0000-0000-0000D31F0000}"/>
    <cellStyle name="Обычный 2 2 2 2 5 3 2 4 3" xfId="8143" xr:uid="{00000000-0005-0000-0000-0000D41F0000}"/>
    <cellStyle name="Обычный 2 2 2 2 5 3 2 4 3 2" xfId="8144" xr:uid="{00000000-0005-0000-0000-0000D51F0000}"/>
    <cellStyle name="Обычный 2 2 2 2 5 3 2 4 3 2 2" xfId="8145" xr:uid="{00000000-0005-0000-0000-0000D61F0000}"/>
    <cellStyle name="Обычный 2 2 2 2 5 3 2 4 3 3" xfId="8146" xr:uid="{00000000-0005-0000-0000-0000D71F0000}"/>
    <cellStyle name="Обычный 2 2 2 2 5 3 2 4 3 3 2" xfId="8147" xr:uid="{00000000-0005-0000-0000-0000D81F0000}"/>
    <cellStyle name="Обычный 2 2 2 2 5 3 2 4 3 4" xfId="8148" xr:uid="{00000000-0005-0000-0000-0000D91F0000}"/>
    <cellStyle name="Обычный 2 2 2 2 5 3 2 4 4" xfId="8149" xr:uid="{00000000-0005-0000-0000-0000DA1F0000}"/>
    <cellStyle name="Обычный 2 2 2 2 5 3 2 4 4 2" xfId="8150" xr:uid="{00000000-0005-0000-0000-0000DB1F0000}"/>
    <cellStyle name="Обычный 2 2 2 2 5 3 2 4 4 2 2" xfId="8151" xr:uid="{00000000-0005-0000-0000-0000DC1F0000}"/>
    <cellStyle name="Обычный 2 2 2 2 5 3 2 4 4 3" xfId="8152" xr:uid="{00000000-0005-0000-0000-0000DD1F0000}"/>
    <cellStyle name="Обычный 2 2 2 2 5 3 2 4 4 3 2" xfId="8153" xr:uid="{00000000-0005-0000-0000-0000DE1F0000}"/>
    <cellStyle name="Обычный 2 2 2 2 5 3 2 4 4 4" xfId="8154" xr:uid="{00000000-0005-0000-0000-0000DF1F0000}"/>
    <cellStyle name="Обычный 2 2 2 2 5 3 2 4 5" xfId="8155" xr:uid="{00000000-0005-0000-0000-0000E01F0000}"/>
    <cellStyle name="Обычный 2 2 2 2 5 3 2 4 5 2" xfId="8156" xr:uid="{00000000-0005-0000-0000-0000E11F0000}"/>
    <cellStyle name="Обычный 2 2 2 2 5 3 2 4 6" xfId="8157" xr:uid="{00000000-0005-0000-0000-0000E21F0000}"/>
    <cellStyle name="Обычный 2 2 2 2 5 3 2 4 6 2" xfId="8158" xr:uid="{00000000-0005-0000-0000-0000E31F0000}"/>
    <cellStyle name="Обычный 2 2 2 2 5 3 2 4 7" xfId="8159" xr:uid="{00000000-0005-0000-0000-0000E41F0000}"/>
    <cellStyle name="Обычный 2 2 2 2 5 3 2 4 7 2" xfId="8160" xr:uid="{00000000-0005-0000-0000-0000E51F0000}"/>
    <cellStyle name="Обычный 2 2 2 2 5 3 2 4 8" xfId="8161" xr:uid="{00000000-0005-0000-0000-0000E61F0000}"/>
    <cellStyle name="Обычный 2 2 2 2 5 3 2 5" xfId="8162" xr:uid="{00000000-0005-0000-0000-0000E71F0000}"/>
    <cellStyle name="Обычный 2 2 2 2 5 3 2 5 2" xfId="8163" xr:uid="{00000000-0005-0000-0000-0000E81F0000}"/>
    <cellStyle name="Обычный 2 2 2 2 5 3 2 5 2 2" xfId="8164" xr:uid="{00000000-0005-0000-0000-0000E91F0000}"/>
    <cellStyle name="Обычный 2 2 2 2 5 3 2 5 2 2 2" xfId="8165" xr:uid="{00000000-0005-0000-0000-0000EA1F0000}"/>
    <cellStyle name="Обычный 2 2 2 2 5 3 2 5 2 3" xfId="8166" xr:uid="{00000000-0005-0000-0000-0000EB1F0000}"/>
    <cellStyle name="Обычный 2 2 2 2 5 3 2 5 2 3 2" xfId="8167" xr:uid="{00000000-0005-0000-0000-0000EC1F0000}"/>
    <cellStyle name="Обычный 2 2 2 2 5 3 2 5 2 4" xfId="8168" xr:uid="{00000000-0005-0000-0000-0000ED1F0000}"/>
    <cellStyle name="Обычный 2 2 2 2 5 3 2 5 3" xfId="8169" xr:uid="{00000000-0005-0000-0000-0000EE1F0000}"/>
    <cellStyle name="Обычный 2 2 2 2 5 3 2 5 3 2" xfId="8170" xr:uid="{00000000-0005-0000-0000-0000EF1F0000}"/>
    <cellStyle name="Обычный 2 2 2 2 5 3 2 5 3 2 2" xfId="8171" xr:uid="{00000000-0005-0000-0000-0000F01F0000}"/>
    <cellStyle name="Обычный 2 2 2 2 5 3 2 5 3 3" xfId="8172" xr:uid="{00000000-0005-0000-0000-0000F11F0000}"/>
    <cellStyle name="Обычный 2 2 2 2 5 3 2 5 3 3 2" xfId="8173" xr:uid="{00000000-0005-0000-0000-0000F21F0000}"/>
    <cellStyle name="Обычный 2 2 2 2 5 3 2 5 3 4" xfId="8174" xr:uid="{00000000-0005-0000-0000-0000F31F0000}"/>
    <cellStyle name="Обычный 2 2 2 2 5 3 2 5 4" xfId="8175" xr:uid="{00000000-0005-0000-0000-0000F41F0000}"/>
    <cellStyle name="Обычный 2 2 2 2 5 3 2 5 4 2" xfId="8176" xr:uid="{00000000-0005-0000-0000-0000F51F0000}"/>
    <cellStyle name="Обычный 2 2 2 2 5 3 2 5 5" xfId="8177" xr:uid="{00000000-0005-0000-0000-0000F61F0000}"/>
    <cellStyle name="Обычный 2 2 2 2 5 3 2 5 5 2" xfId="8178" xr:uid="{00000000-0005-0000-0000-0000F71F0000}"/>
    <cellStyle name="Обычный 2 2 2 2 5 3 2 5 6" xfId="8179" xr:uid="{00000000-0005-0000-0000-0000F81F0000}"/>
    <cellStyle name="Обычный 2 2 2 2 5 3 2 5 6 2" xfId="8180" xr:uid="{00000000-0005-0000-0000-0000F91F0000}"/>
    <cellStyle name="Обычный 2 2 2 2 5 3 2 5 7" xfId="8181" xr:uid="{00000000-0005-0000-0000-0000FA1F0000}"/>
    <cellStyle name="Обычный 2 2 2 2 5 3 2 6" xfId="8182" xr:uid="{00000000-0005-0000-0000-0000FB1F0000}"/>
    <cellStyle name="Обычный 2 2 2 2 5 3 2 6 2" xfId="8183" xr:uid="{00000000-0005-0000-0000-0000FC1F0000}"/>
    <cellStyle name="Обычный 2 2 2 2 5 3 2 6 2 2" xfId="8184" xr:uid="{00000000-0005-0000-0000-0000FD1F0000}"/>
    <cellStyle name="Обычный 2 2 2 2 5 3 2 6 2 2 2" xfId="8185" xr:uid="{00000000-0005-0000-0000-0000FE1F0000}"/>
    <cellStyle name="Обычный 2 2 2 2 5 3 2 6 2 3" xfId="8186" xr:uid="{00000000-0005-0000-0000-0000FF1F0000}"/>
    <cellStyle name="Обычный 2 2 2 2 5 3 2 6 2 3 2" xfId="8187" xr:uid="{00000000-0005-0000-0000-000000200000}"/>
    <cellStyle name="Обычный 2 2 2 2 5 3 2 6 2 4" xfId="8188" xr:uid="{00000000-0005-0000-0000-000001200000}"/>
    <cellStyle name="Обычный 2 2 2 2 5 3 2 6 3" xfId="8189" xr:uid="{00000000-0005-0000-0000-000002200000}"/>
    <cellStyle name="Обычный 2 2 2 2 5 3 2 6 3 2" xfId="8190" xr:uid="{00000000-0005-0000-0000-000003200000}"/>
    <cellStyle name="Обычный 2 2 2 2 5 3 2 6 3 2 2" xfId="8191" xr:uid="{00000000-0005-0000-0000-000004200000}"/>
    <cellStyle name="Обычный 2 2 2 2 5 3 2 6 3 3" xfId="8192" xr:uid="{00000000-0005-0000-0000-000005200000}"/>
    <cellStyle name="Обычный 2 2 2 2 5 3 2 6 3 3 2" xfId="8193" xr:uid="{00000000-0005-0000-0000-000006200000}"/>
    <cellStyle name="Обычный 2 2 2 2 5 3 2 6 3 4" xfId="8194" xr:uid="{00000000-0005-0000-0000-000007200000}"/>
    <cellStyle name="Обычный 2 2 2 2 5 3 2 6 4" xfId="8195" xr:uid="{00000000-0005-0000-0000-000008200000}"/>
    <cellStyle name="Обычный 2 2 2 2 5 3 2 6 4 2" xfId="8196" xr:uid="{00000000-0005-0000-0000-000009200000}"/>
    <cellStyle name="Обычный 2 2 2 2 5 3 2 6 5" xfId="8197" xr:uid="{00000000-0005-0000-0000-00000A200000}"/>
    <cellStyle name="Обычный 2 2 2 2 5 3 2 6 5 2" xfId="8198" xr:uid="{00000000-0005-0000-0000-00000B200000}"/>
    <cellStyle name="Обычный 2 2 2 2 5 3 2 6 6" xfId="8199" xr:uid="{00000000-0005-0000-0000-00000C200000}"/>
    <cellStyle name="Обычный 2 2 2 2 5 3 2 6 6 2" xfId="8200" xr:uid="{00000000-0005-0000-0000-00000D200000}"/>
    <cellStyle name="Обычный 2 2 2 2 5 3 2 6 7" xfId="8201" xr:uid="{00000000-0005-0000-0000-00000E200000}"/>
    <cellStyle name="Обычный 2 2 2 2 5 3 2 7" xfId="8202" xr:uid="{00000000-0005-0000-0000-00000F200000}"/>
    <cellStyle name="Обычный 2 2 2 2 5 3 2 7 2" xfId="8203" xr:uid="{00000000-0005-0000-0000-000010200000}"/>
    <cellStyle name="Обычный 2 2 2 2 5 3 2 7 2 2" xfId="8204" xr:uid="{00000000-0005-0000-0000-000011200000}"/>
    <cellStyle name="Обычный 2 2 2 2 5 3 2 7 3" xfId="8205" xr:uid="{00000000-0005-0000-0000-000012200000}"/>
    <cellStyle name="Обычный 2 2 2 2 5 3 2 7 3 2" xfId="8206" xr:uid="{00000000-0005-0000-0000-000013200000}"/>
    <cellStyle name="Обычный 2 2 2 2 5 3 2 7 4" xfId="8207" xr:uid="{00000000-0005-0000-0000-000014200000}"/>
    <cellStyle name="Обычный 2 2 2 2 5 3 2 8" xfId="8208" xr:uid="{00000000-0005-0000-0000-000015200000}"/>
    <cellStyle name="Обычный 2 2 2 2 5 3 2 8 2" xfId="8209" xr:uid="{00000000-0005-0000-0000-000016200000}"/>
    <cellStyle name="Обычный 2 2 2 2 5 3 2 8 2 2" xfId="8210" xr:uid="{00000000-0005-0000-0000-000017200000}"/>
    <cellStyle name="Обычный 2 2 2 2 5 3 2 8 3" xfId="8211" xr:uid="{00000000-0005-0000-0000-000018200000}"/>
    <cellStyle name="Обычный 2 2 2 2 5 3 2 8 3 2" xfId="8212" xr:uid="{00000000-0005-0000-0000-000019200000}"/>
    <cellStyle name="Обычный 2 2 2 2 5 3 2 8 4" xfId="8213" xr:uid="{00000000-0005-0000-0000-00001A200000}"/>
    <cellStyle name="Обычный 2 2 2 2 5 3 2 9" xfId="8214" xr:uid="{00000000-0005-0000-0000-00001B200000}"/>
    <cellStyle name="Обычный 2 2 2 2 5 3 2 9 2" xfId="8215" xr:uid="{00000000-0005-0000-0000-00001C200000}"/>
    <cellStyle name="Обычный 2 2 2 2 5 3 3" xfId="8216" xr:uid="{00000000-0005-0000-0000-00001D200000}"/>
    <cellStyle name="Обычный 2 2 2 2 5 3 3 10" xfId="8217" xr:uid="{00000000-0005-0000-0000-00001E200000}"/>
    <cellStyle name="Обычный 2 2 2 2 5 3 3 2" xfId="8218" xr:uid="{00000000-0005-0000-0000-00001F200000}"/>
    <cellStyle name="Обычный 2 2 2 2 5 3 3 2 2" xfId="8219" xr:uid="{00000000-0005-0000-0000-000020200000}"/>
    <cellStyle name="Обычный 2 2 2 2 5 3 3 2 2 2" xfId="8220" xr:uid="{00000000-0005-0000-0000-000021200000}"/>
    <cellStyle name="Обычный 2 2 2 2 5 3 3 2 2 2 2" xfId="8221" xr:uid="{00000000-0005-0000-0000-000022200000}"/>
    <cellStyle name="Обычный 2 2 2 2 5 3 3 2 2 2 2 2" xfId="8222" xr:uid="{00000000-0005-0000-0000-000023200000}"/>
    <cellStyle name="Обычный 2 2 2 2 5 3 3 2 2 2 3" xfId="8223" xr:uid="{00000000-0005-0000-0000-000024200000}"/>
    <cellStyle name="Обычный 2 2 2 2 5 3 3 2 2 2 3 2" xfId="8224" xr:uid="{00000000-0005-0000-0000-000025200000}"/>
    <cellStyle name="Обычный 2 2 2 2 5 3 3 2 2 2 4" xfId="8225" xr:uid="{00000000-0005-0000-0000-000026200000}"/>
    <cellStyle name="Обычный 2 2 2 2 5 3 3 2 2 3" xfId="8226" xr:uid="{00000000-0005-0000-0000-000027200000}"/>
    <cellStyle name="Обычный 2 2 2 2 5 3 3 2 2 3 2" xfId="8227" xr:uid="{00000000-0005-0000-0000-000028200000}"/>
    <cellStyle name="Обычный 2 2 2 2 5 3 3 2 2 4" xfId="8228" xr:uid="{00000000-0005-0000-0000-000029200000}"/>
    <cellStyle name="Обычный 2 2 2 2 5 3 3 2 2 4 2" xfId="8229" xr:uid="{00000000-0005-0000-0000-00002A200000}"/>
    <cellStyle name="Обычный 2 2 2 2 5 3 3 2 2 5" xfId="8230" xr:uid="{00000000-0005-0000-0000-00002B200000}"/>
    <cellStyle name="Обычный 2 2 2 2 5 3 3 2 2 5 2" xfId="8231" xr:uid="{00000000-0005-0000-0000-00002C200000}"/>
    <cellStyle name="Обычный 2 2 2 2 5 3 3 2 2 6" xfId="8232" xr:uid="{00000000-0005-0000-0000-00002D200000}"/>
    <cellStyle name="Обычный 2 2 2 2 5 3 3 2 3" xfId="8233" xr:uid="{00000000-0005-0000-0000-00002E200000}"/>
    <cellStyle name="Обычный 2 2 2 2 5 3 3 2 3 2" xfId="8234" xr:uid="{00000000-0005-0000-0000-00002F200000}"/>
    <cellStyle name="Обычный 2 2 2 2 5 3 3 2 3 2 2" xfId="8235" xr:uid="{00000000-0005-0000-0000-000030200000}"/>
    <cellStyle name="Обычный 2 2 2 2 5 3 3 2 3 3" xfId="8236" xr:uid="{00000000-0005-0000-0000-000031200000}"/>
    <cellStyle name="Обычный 2 2 2 2 5 3 3 2 3 3 2" xfId="8237" xr:uid="{00000000-0005-0000-0000-000032200000}"/>
    <cellStyle name="Обычный 2 2 2 2 5 3 3 2 3 4" xfId="8238" xr:uid="{00000000-0005-0000-0000-000033200000}"/>
    <cellStyle name="Обычный 2 2 2 2 5 3 3 2 4" xfId="8239" xr:uid="{00000000-0005-0000-0000-000034200000}"/>
    <cellStyle name="Обычный 2 2 2 2 5 3 3 2 4 2" xfId="8240" xr:uid="{00000000-0005-0000-0000-000035200000}"/>
    <cellStyle name="Обычный 2 2 2 2 5 3 3 2 4 2 2" xfId="8241" xr:uid="{00000000-0005-0000-0000-000036200000}"/>
    <cellStyle name="Обычный 2 2 2 2 5 3 3 2 4 3" xfId="8242" xr:uid="{00000000-0005-0000-0000-000037200000}"/>
    <cellStyle name="Обычный 2 2 2 2 5 3 3 2 4 3 2" xfId="8243" xr:uid="{00000000-0005-0000-0000-000038200000}"/>
    <cellStyle name="Обычный 2 2 2 2 5 3 3 2 4 4" xfId="8244" xr:uid="{00000000-0005-0000-0000-000039200000}"/>
    <cellStyle name="Обычный 2 2 2 2 5 3 3 2 5" xfId="8245" xr:uid="{00000000-0005-0000-0000-00003A200000}"/>
    <cellStyle name="Обычный 2 2 2 2 5 3 3 2 5 2" xfId="8246" xr:uid="{00000000-0005-0000-0000-00003B200000}"/>
    <cellStyle name="Обычный 2 2 2 2 5 3 3 2 6" xfId="8247" xr:uid="{00000000-0005-0000-0000-00003C200000}"/>
    <cellStyle name="Обычный 2 2 2 2 5 3 3 2 6 2" xfId="8248" xr:uid="{00000000-0005-0000-0000-00003D200000}"/>
    <cellStyle name="Обычный 2 2 2 2 5 3 3 2 7" xfId="8249" xr:uid="{00000000-0005-0000-0000-00003E200000}"/>
    <cellStyle name="Обычный 2 2 2 2 5 3 3 2 7 2" xfId="8250" xr:uid="{00000000-0005-0000-0000-00003F200000}"/>
    <cellStyle name="Обычный 2 2 2 2 5 3 3 2 8" xfId="8251" xr:uid="{00000000-0005-0000-0000-000040200000}"/>
    <cellStyle name="Обычный 2 2 2 2 5 3 3 3" xfId="8252" xr:uid="{00000000-0005-0000-0000-000041200000}"/>
    <cellStyle name="Обычный 2 2 2 2 5 3 3 3 2" xfId="8253" xr:uid="{00000000-0005-0000-0000-000042200000}"/>
    <cellStyle name="Обычный 2 2 2 2 5 3 3 3 2 2" xfId="8254" xr:uid="{00000000-0005-0000-0000-000043200000}"/>
    <cellStyle name="Обычный 2 2 2 2 5 3 3 3 2 2 2" xfId="8255" xr:uid="{00000000-0005-0000-0000-000044200000}"/>
    <cellStyle name="Обычный 2 2 2 2 5 3 3 3 2 2 2 2" xfId="8256" xr:uid="{00000000-0005-0000-0000-000045200000}"/>
    <cellStyle name="Обычный 2 2 2 2 5 3 3 3 2 2 3" xfId="8257" xr:uid="{00000000-0005-0000-0000-000046200000}"/>
    <cellStyle name="Обычный 2 2 2 2 5 3 3 3 2 2 3 2" xfId="8258" xr:uid="{00000000-0005-0000-0000-000047200000}"/>
    <cellStyle name="Обычный 2 2 2 2 5 3 3 3 2 2 4" xfId="8259" xr:uid="{00000000-0005-0000-0000-000048200000}"/>
    <cellStyle name="Обычный 2 2 2 2 5 3 3 3 2 3" xfId="8260" xr:uid="{00000000-0005-0000-0000-000049200000}"/>
    <cellStyle name="Обычный 2 2 2 2 5 3 3 3 2 3 2" xfId="8261" xr:uid="{00000000-0005-0000-0000-00004A200000}"/>
    <cellStyle name="Обычный 2 2 2 2 5 3 3 3 2 4" xfId="8262" xr:uid="{00000000-0005-0000-0000-00004B200000}"/>
    <cellStyle name="Обычный 2 2 2 2 5 3 3 3 2 4 2" xfId="8263" xr:uid="{00000000-0005-0000-0000-00004C200000}"/>
    <cellStyle name="Обычный 2 2 2 2 5 3 3 3 2 5" xfId="8264" xr:uid="{00000000-0005-0000-0000-00004D200000}"/>
    <cellStyle name="Обычный 2 2 2 2 5 3 3 3 2 5 2" xfId="8265" xr:uid="{00000000-0005-0000-0000-00004E200000}"/>
    <cellStyle name="Обычный 2 2 2 2 5 3 3 3 2 6" xfId="8266" xr:uid="{00000000-0005-0000-0000-00004F200000}"/>
    <cellStyle name="Обычный 2 2 2 2 5 3 3 3 3" xfId="8267" xr:uid="{00000000-0005-0000-0000-000050200000}"/>
    <cellStyle name="Обычный 2 2 2 2 5 3 3 3 3 2" xfId="8268" xr:uid="{00000000-0005-0000-0000-000051200000}"/>
    <cellStyle name="Обычный 2 2 2 2 5 3 3 3 3 2 2" xfId="8269" xr:uid="{00000000-0005-0000-0000-000052200000}"/>
    <cellStyle name="Обычный 2 2 2 2 5 3 3 3 3 3" xfId="8270" xr:uid="{00000000-0005-0000-0000-000053200000}"/>
    <cellStyle name="Обычный 2 2 2 2 5 3 3 3 3 3 2" xfId="8271" xr:uid="{00000000-0005-0000-0000-000054200000}"/>
    <cellStyle name="Обычный 2 2 2 2 5 3 3 3 3 4" xfId="8272" xr:uid="{00000000-0005-0000-0000-000055200000}"/>
    <cellStyle name="Обычный 2 2 2 2 5 3 3 3 4" xfId="8273" xr:uid="{00000000-0005-0000-0000-000056200000}"/>
    <cellStyle name="Обычный 2 2 2 2 5 3 3 3 4 2" xfId="8274" xr:uid="{00000000-0005-0000-0000-000057200000}"/>
    <cellStyle name="Обычный 2 2 2 2 5 3 3 3 4 2 2" xfId="8275" xr:uid="{00000000-0005-0000-0000-000058200000}"/>
    <cellStyle name="Обычный 2 2 2 2 5 3 3 3 4 3" xfId="8276" xr:uid="{00000000-0005-0000-0000-000059200000}"/>
    <cellStyle name="Обычный 2 2 2 2 5 3 3 3 4 3 2" xfId="8277" xr:uid="{00000000-0005-0000-0000-00005A200000}"/>
    <cellStyle name="Обычный 2 2 2 2 5 3 3 3 4 4" xfId="8278" xr:uid="{00000000-0005-0000-0000-00005B200000}"/>
    <cellStyle name="Обычный 2 2 2 2 5 3 3 3 5" xfId="8279" xr:uid="{00000000-0005-0000-0000-00005C200000}"/>
    <cellStyle name="Обычный 2 2 2 2 5 3 3 3 5 2" xfId="8280" xr:uid="{00000000-0005-0000-0000-00005D200000}"/>
    <cellStyle name="Обычный 2 2 2 2 5 3 3 3 6" xfId="8281" xr:uid="{00000000-0005-0000-0000-00005E200000}"/>
    <cellStyle name="Обычный 2 2 2 2 5 3 3 3 6 2" xfId="8282" xr:uid="{00000000-0005-0000-0000-00005F200000}"/>
    <cellStyle name="Обычный 2 2 2 2 5 3 3 3 7" xfId="8283" xr:uid="{00000000-0005-0000-0000-000060200000}"/>
    <cellStyle name="Обычный 2 2 2 2 5 3 3 3 7 2" xfId="8284" xr:uid="{00000000-0005-0000-0000-000061200000}"/>
    <cellStyle name="Обычный 2 2 2 2 5 3 3 3 8" xfId="8285" xr:uid="{00000000-0005-0000-0000-000062200000}"/>
    <cellStyle name="Обычный 2 2 2 2 5 3 3 4" xfId="8286" xr:uid="{00000000-0005-0000-0000-000063200000}"/>
    <cellStyle name="Обычный 2 2 2 2 5 3 3 4 2" xfId="8287" xr:uid="{00000000-0005-0000-0000-000064200000}"/>
    <cellStyle name="Обычный 2 2 2 2 5 3 3 4 2 2" xfId="8288" xr:uid="{00000000-0005-0000-0000-000065200000}"/>
    <cellStyle name="Обычный 2 2 2 2 5 3 3 4 2 2 2" xfId="8289" xr:uid="{00000000-0005-0000-0000-000066200000}"/>
    <cellStyle name="Обычный 2 2 2 2 5 3 3 4 2 3" xfId="8290" xr:uid="{00000000-0005-0000-0000-000067200000}"/>
    <cellStyle name="Обычный 2 2 2 2 5 3 3 4 2 3 2" xfId="8291" xr:uid="{00000000-0005-0000-0000-000068200000}"/>
    <cellStyle name="Обычный 2 2 2 2 5 3 3 4 2 4" xfId="8292" xr:uid="{00000000-0005-0000-0000-000069200000}"/>
    <cellStyle name="Обычный 2 2 2 2 5 3 3 4 3" xfId="8293" xr:uid="{00000000-0005-0000-0000-00006A200000}"/>
    <cellStyle name="Обычный 2 2 2 2 5 3 3 4 3 2" xfId="8294" xr:uid="{00000000-0005-0000-0000-00006B200000}"/>
    <cellStyle name="Обычный 2 2 2 2 5 3 3 4 3 2 2" xfId="8295" xr:uid="{00000000-0005-0000-0000-00006C200000}"/>
    <cellStyle name="Обычный 2 2 2 2 5 3 3 4 3 3" xfId="8296" xr:uid="{00000000-0005-0000-0000-00006D200000}"/>
    <cellStyle name="Обычный 2 2 2 2 5 3 3 4 3 3 2" xfId="8297" xr:uid="{00000000-0005-0000-0000-00006E200000}"/>
    <cellStyle name="Обычный 2 2 2 2 5 3 3 4 3 4" xfId="8298" xr:uid="{00000000-0005-0000-0000-00006F200000}"/>
    <cellStyle name="Обычный 2 2 2 2 5 3 3 4 4" xfId="8299" xr:uid="{00000000-0005-0000-0000-000070200000}"/>
    <cellStyle name="Обычный 2 2 2 2 5 3 3 4 4 2" xfId="8300" xr:uid="{00000000-0005-0000-0000-000071200000}"/>
    <cellStyle name="Обычный 2 2 2 2 5 3 3 4 5" xfId="8301" xr:uid="{00000000-0005-0000-0000-000072200000}"/>
    <cellStyle name="Обычный 2 2 2 2 5 3 3 4 5 2" xfId="8302" xr:uid="{00000000-0005-0000-0000-000073200000}"/>
    <cellStyle name="Обычный 2 2 2 2 5 3 3 4 6" xfId="8303" xr:uid="{00000000-0005-0000-0000-000074200000}"/>
    <cellStyle name="Обычный 2 2 2 2 5 3 3 4 6 2" xfId="8304" xr:uid="{00000000-0005-0000-0000-000075200000}"/>
    <cellStyle name="Обычный 2 2 2 2 5 3 3 4 7" xfId="8305" xr:uid="{00000000-0005-0000-0000-000076200000}"/>
    <cellStyle name="Обычный 2 2 2 2 5 3 3 5" xfId="8306" xr:uid="{00000000-0005-0000-0000-000077200000}"/>
    <cellStyle name="Обычный 2 2 2 2 5 3 3 5 2" xfId="8307" xr:uid="{00000000-0005-0000-0000-000078200000}"/>
    <cellStyle name="Обычный 2 2 2 2 5 3 3 5 2 2" xfId="8308" xr:uid="{00000000-0005-0000-0000-000079200000}"/>
    <cellStyle name="Обычный 2 2 2 2 5 3 3 5 3" xfId="8309" xr:uid="{00000000-0005-0000-0000-00007A200000}"/>
    <cellStyle name="Обычный 2 2 2 2 5 3 3 5 3 2" xfId="8310" xr:uid="{00000000-0005-0000-0000-00007B200000}"/>
    <cellStyle name="Обычный 2 2 2 2 5 3 3 5 4" xfId="8311" xr:uid="{00000000-0005-0000-0000-00007C200000}"/>
    <cellStyle name="Обычный 2 2 2 2 5 3 3 6" xfId="8312" xr:uid="{00000000-0005-0000-0000-00007D200000}"/>
    <cellStyle name="Обычный 2 2 2 2 5 3 3 6 2" xfId="8313" xr:uid="{00000000-0005-0000-0000-00007E200000}"/>
    <cellStyle name="Обычный 2 2 2 2 5 3 3 6 2 2" xfId="8314" xr:uid="{00000000-0005-0000-0000-00007F200000}"/>
    <cellStyle name="Обычный 2 2 2 2 5 3 3 6 3" xfId="8315" xr:uid="{00000000-0005-0000-0000-000080200000}"/>
    <cellStyle name="Обычный 2 2 2 2 5 3 3 6 3 2" xfId="8316" xr:uid="{00000000-0005-0000-0000-000081200000}"/>
    <cellStyle name="Обычный 2 2 2 2 5 3 3 6 4" xfId="8317" xr:uid="{00000000-0005-0000-0000-000082200000}"/>
    <cellStyle name="Обычный 2 2 2 2 5 3 3 7" xfId="8318" xr:uid="{00000000-0005-0000-0000-000083200000}"/>
    <cellStyle name="Обычный 2 2 2 2 5 3 3 7 2" xfId="8319" xr:uid="{00000000-0005-0000-0000-000084200000}"/>
    <cellStyle name="Обычный 2 2 2 2 5 3 3 8" xfId="8320" xr:uid="{00000000-0005-0000-0000-000085200000}"/>
    <cellStyle name="Обычный 2 2 2 2 5 3 3 8 2" xfId="8321" xr:uid="{00000000-0005-0000-0000-000086200000}"/>
    <cellStyle name="Обычный 2 2 2 2 5 3 3 9" xfId="8322" xr:uid="{00000000-0005-0000-0000-000087200000}"/>
    <cellStyle name="Обычный 2 2 2 2 5 3 3 9 2" xfId="8323" xr:uid="{00000000-0005-0000-0000-000088200000}"/>
    <cellStyle name="Обычный 2 2 2 2 5 3 4" xfId="8324" xr:uid="{00000000-0005-0000-0000-000089200000}"/>
    <cellStyle name="Обычный 2 2 2 2 5 3 4 2" xfId="8325" xr:uid="{00000000-0005-0000-0000-00008A200000}"/>
    <cellStyle name="Обычный 2 2 2 2 5 3 4 2 2" xfId="8326" xr:uid="{00000000-0005-0000-0000-00008B200000}"/>
    <cellStyle name="Обычный 2 2 2 2 5 3 4 2 2 2" xfId="8327" xr:uid="{00000000-0005-0000-0000-00008C200000}"/>
    <cellStyle name="Обычный 2 2 2 2 5 3 4 2 2 2 2" xfId="8328" xr:uid="{00000000-0005-0000-0000-00008D200000}"/>
    <cellStyle name="Обычный 2 2 2 2 5 3 4 2 2 3" xfId="8329" xr:uid="{00000000-0005-0000-0000-00008E200000}"/>
    <cellStyle name="Обычный 2 2 2 2 5 3 4 2 2 3 2" xfId="8330" xr:uid="{00000000-0005-0000-0000-00008F200000}"/>
    <cellStyle name="Обычный 2 2 2 2 5 3 4 2 2 4" xfId="8331" xr:uid="{00000000-0005-0000-0000-000090200000}"/>
    <cellStyle name="Обычный 2 2 2 2 5 3 4 2 3" xfId="8332" xr:uid="{00000000-0005-0000-0000-000091200000}"/>
    <cellStyle name="Обычный 2 2 2 2 5 3 4 2 3 2" xfId="8333" xr:uid="{00000000-0005-0000-0000-000092200000}"/>
    <cellStyle name="Обычный 2 2 2 2 5 3 4 2 4" xfId="8334" xr:uid="{00000000-0005-0000-0000-000093200000}"/>
    <cellStyle name="Обычный 2 2 2 2 5 3 4 2 4 2" xfId="8335" xr:uid="{00000000-0005-0000-0000-000094200000}"/>
    <cellStyle name="Обычный 2 2 2 2 5 3 4 2 5" xfId="8336" xr:uid="{00000000-0005-0000-0000-000095200000}"/>
    <cellStyle name="Обычный 2 2 2 2 5 3 4 2 5 2" xfId="8337" xr:uid="{00000000-0005-0000-0000-000096200000}"/>
    <cellStyle name="Обычный 2 2 2 2 5 3 4 2 6" xfId="8338" xr:uid="{00000000-0005-0000-0000-000097200000}"/>
    <cellStyle name="Обычный 2 2 2 2 5 3 4 3" xfId="8339" xr:uid="{00000000-0005-0000-0000-000098200000}"/>
    <cellStyle name="Обычный 2 2 2 2 5 3 4 3 2" xfId="8340" xr:uid="{00000000-0005-0000-0000-000099200000}"/>
    <cellStyle name="Обычный 2 2 2 2 5 3 4 3 2 2" xfId="8341" xr:uid="{00000000-0005-0000-0000-00009A200000}"/>
    <cellStyle name="Обычный 2 2 2 2 5 3 4 3 3" xfId="8342" xr:uid="{00000000-0005-0000-0000-00009B200000}"/>
    <cellStyle name="Обычный 2 2 2 2 5 3 4 3 3 2" xfId="8343" xr:uid="{00000000-0005-0000-0000-00009C200000}"/>
    <cellStyle name="Обычный 2 2 2 2 5 3 4 3 4" xfId="8344" xr:uid="{00000000-0005-0000-0000-00009D200000}"/>
    <cellStyle name="Обычный 2 2 2 2 5 3 4 4" xfId="8345" xr:uid="{00000000-0005-0000-0000-00009E200000}"/>
    <cellStyle name="Обычный 2 2 2 2 5 3 4 4 2" xfId="8346" xr:uid="{00000000-0005-0000-0000-00009F200000}"/>
    <cellStyle name="Обычный 2 2 2 2 5 3 4 4 2 2" xfId="8347" xr:uid="{00000000-0005-0000-0000-0000A0200000}"/>
    <cellStyle name="Обычный 2 2 2 2 5 3 4 4 3" xfId="8348" xr:uid="{00000000-0005-0000-0000-0000A1200000}"/>
    <cellStyle name="Обычный 2 2 2 2 5 3 4 4 3 2" xfId="8349" xr:uid="{00000000-0005-0000-0000-0000A2200000}"/>
    <cellStyle name="Обычный 2 2 2 2 5 3 4 4 4" xfId="8350" xr:uid="{00000000-0005-0000-0000-0000A3200000}"/>
    <cellStyle name="Обычный 2 2 2 2 5 3 4 5" xfId="8351" xr:uid="{00000000-0005-0000-0000-0000A4200000}"/>
    <cellStyle name="Обычный 2 2 2 2 5 3 4 5 2" xfId="8352" xr:uid="{00000000-0005-0000-0000-0000A5200000}"/>
    <cellStyle name="Обычный 2 2 2 2 5 3 4 6" xfId="8353" xr:uid="{00000000-0005-0000-0000-0000A6200000}"/>
    <cellStyle name="Обычный 2 2 2 2 5 3 4 6 2" xfId="8354" xr:uid="{00000000-0005-0000-0000-0000A7200000}"/>
    <cellStyle name="Обычный 2 2 2 2 5 3 4 7" xfId="8355" xr:uid="{00000000-0005-0000-0000-0000A8200000}"/>
    <cellStyle name="Обычный 2 2 2 2 5 3 4 7 2" xfId="8356" xr:uid="{00000000-0005-0000-0000-0000A9200000}"/>
    <cellStyle name="Обычный 2 2 2 2 5 3 4 8" xfId="8357" xr:uid="{00000000-0005-0000-0000-0000AA200000}"/>
    <cellStyle name="Обычный 2 2 2 2 5 3 5" xfId="8358" xr:uid="{00000000-0005-0000-0000-0000AB200000}"/>
    <cellStyle name="Обычный 2 2 2 2 5 3 5 2" xfId="8359" xr:uid="{00000000-0005-0000-0000-0000AC200000}"/>
    <cellStyle name="Обычный 2 2 2 2 5 3 5 2 2" xfId="8360" xr:uid="{00000000-0005-0000-0000-0000AD200000}"/>
    <cellStyle name="Обычный 2 2 2 2 5 3 5 2 2 2" xfId="8361" xr:uid="{00000000-0005-0000-0000-0000AE200000}"/>
    <cellStyle name="Обычный 2 2 2 2 5 3 5 2 2 2 2" xfId="8362" xr:uid="{00000000-0005-0000-0000-0000AF200000}"/>
    <cellStyle name="Обычный 2 2 2 2 5 3 5 2 2 3" xfId="8363" xr:uid="{00000000-0005-0000-0000-0000B0200000}"/>
    <cellStyle name="Обычный 2 2 2 2 5 3 5 2 2 3 2" xfId="8364" xr:uid="{00000000-0005-0000-0000-0000B1200000}"/>
    <cellStyle name="Обычный 2 2 2 2 5 3 5 2 2 4" xfId="8365" xr:uid="{00000000-0005-0000-0000-0000B2200000}"/>
    <cellStyle name="Обычный 2 2 2 2 5 3 5 2 3" xfId="8366" xr:uid="{00000000-0005-0000-0000-0000B3200000}"/>
    <cellStyle name="Обычный 2 2 2 2 5 3 5 2 3 2" xfId="8367" xr:uid="{00000000-0005-0000-0000-0000B4200000}"/>
    <cellStyle name="Обычный 2 2 2 2 5 3 5 2 4" xfId="8368" xr:uid="{00000000-0005-0000-0000-0000B5200000}"/>
    <cellStyle name="Обычный 2 2 2 2 5 3 5 2 4 2" xfId="8369" xr:uid="{00000000-0005-0000-0000-0000B6200000}"/>
    <cellStyle name="Обычный 2 2 2 2 5 3 5 2 5" xfId="8370" xr:uid="{00000000-0005-0000-0000-0000B7200000}"/>
    <cellStyle name="Обычный 2 2 2 2 5 3 5 2 5 2" xfId="8371" xr:uid="{00000000-0005-0000-0000-0000B8200000}"/>
    <cellStyle name="Обычный 2 2 2 2 5 3 5 2 6" xfId="8372" xr:uid="{00000000-0005-0000-0000-0000B9200000}"/>
    <cellStyle name="Обычный 2 2 2 2 5 3 5 3" xfId="8373" xr:uid="{00000000-0005-0000-0000-0000BA200000}"/>
    <cellStyle name="Обычный 2 2 2 2 5 3 5 3 2" xfId="8374" xr:uid="{00000000-0005-0000-0000-0000BB200000}"/>
    <cellStyle name="Обычный 2 2 2 2 5 3 5 3 2 2" xfId="8375" xr:uid="{00000000-0005-0000-0000-0000BC200000}"/>
    <cellStyle name="Обычный 2 2 2 2 5 3 5 3 3" xfId="8376" xr:uid="{00000000-0005-0000-0000-0000BD200000}"/>
    <cellStyle name="Обычный 2 2 2 2 5 3 5 3 3 2" xfId="8377" xr:uid="{00000000-0005-0000-0000-0000BE200000}"/>
    <cellStyle name="Обычный 2 2 2 2 5 3 5 3 4" xfId="8378" xr:uid="{00000000-0005-0000-0000-0000BF200000}"/>
    <cellStyle name="Обычный 2 2 2 2 5 3 5 4" xfId="8379" xr:uid="{00000000-0005-0000-0000-0000C0200000}"/>
    <cellStyle name="Обычный 2 2 2 2 5 3 5 4 2" xfId="8380" xr:uid="{00000000-0005-0000-0000-0000C1200000}"/>
    <cellStyle name="Обычный 2 2 2 2 5 3 5 4 2 2" xfId="8381" xr:uid="{00000000-0005-0000-0000-0000C2200000}"/>
    <cellStyle name="Обычный 2 2 2 2 5 3 5 4 3" xfId="8382" xr:uid="{00000000-0005-0000-0000-0000C3200000}"/>
    <cellStyle name="Обычный 2 2 2 2 5 3 5 4 3 2" xfId="8383" xr:uid="{00000000-0005-0000-0000-0000C4200000}"/>
    <cellStyle name="Обычный 2 2 2 2 5 3 5 4 4" xfId="8384" xr:uid="{00000000-0005-0000-0000-0000C5200000}"/>
    <cellStyle name="Обычный 2 2 2 2 5 3 5 5" xfId="8385" xr:uid="{00000000-0005-0000-0000-0000C6200000}"/>
    <cellStyle name="Обычный 2 2 2 2 5 3 5 5 2" xfId="8386" xr:uid="{00000000-0005-0000-0000-0000C7200000}"/>
    <cellStyle name="Обычный 2 2 2 2 5 3 5 6" xfId="8387" xr:uid="{00000000-0005-0000-0000-0000C8200000}"/>
    <cellStyle name="Обычный 2 2 2 2 5 3 5 6 2" xfId="8388" xr:uid="{00000000-0005-0000-0000-0000C9200000}"/>
    <cellStyle name="Обычный 2 2 2 2 5 3 5 7" xfId="8389" xr:uid="{00000000-0005-0000-0000-0000CA200000}"/>
    <cellStyle name="Обычный 2 2 2 2 5 3 5 7 2" xfId="8390" xr:uid="{00000000-0005-0000-0000-0000CB200000}"/>
    <cellStyle name="Обычный 2 2 2 2 5 3 5 8" xfId="8391" xr:uid="{00000000-0005-0000-0000-0000CC200000}"/>
    <cellStyle name="Обычный 2 2 2 2 5 3 6" xfId="8392" xr:uid="{00000000-0005-0000-0000-0000CD200000}"/>
    <cellStyle name="Обычный 2 2 2 2 5 3 6 2" xfId="8393" xr:uid="{00000000-0005-0000-0000-0000CE200000}"/>
    <cellStyle name="Обычный 2 2 2 2 5 3 6 2 2" xfId="8394" xr:uid="{00000000-0005-0000-0000-0000CF200000}"/>
    <cellStyle name="Обычный 2 2 2 2 5 3 6 2 2 2" xfId="8395" xr:uid="{00000000-0005-0000-0000-0000D0200000}"/>
    <cellStyle name="Обычный 2 2 2 2 5 3 6 2 3" xfId="8396" xr:uid="{00000000-0005-0000-0000-0000D1200000}"/>
    <cellStyle name="Обычный 2 2 2 2 5 3 6 2 3 2" xfId="8397" xr:uid="{00000000-0005-0000-0000-0000D2200000}"/>
    <cellStyle name="Обычный 2 2 2 2 5 3 6 2 4" xfId="8398" xr:uid="{00000000-0005-0000-0000-0000D3200000}"/>
    <cellStyle name="Обычный 2 2 2 2 5 3 6 3" xfId="8399" xr:uid="{00000000-0005-0000-0000-0000D4200000}"/>
    <cellStyle name="Обычный 2 2 2 2 5 3 6 3 2" xfId="8400" xr:uid="{00000000-0005-0000-0000-0000D5200000}"/>
    <cellStyle name="Обычный 2 2 2 2 5 3 6 3 2 2" xfId="8401" xr:uid="{00000000-0005-0000-0000-0000D6200000}"/>
    <cellStyle name="Обычный 2 2 2 2 5 3 6 3 3" xfId="8402" xr:uid="{00000000-0005-0000-0000-0000D7200000}"/>
    <cellStyle name="Обычный 2 2 2 2 5 3 6 3 3 2" xfId="8403" xr:uid="{00000000-0005-0000-0000-0000D8200000}"/>
    <cellStyle name="Обычный 2 2 2 2 5 3 6 3 4" xfId="8404" xr:uid="{00000000-0005-0000-0000-0000D9200000}"/>
    <cellStyle name="Обычный 2 2 2 2 5 3 6 4" xfId="8405" xr:uid="{00000000-0005-0000-0000-0000DA200000}"/>
    <cellStyle name="Обычный 2 2 2 2 5 3 6 4 2" xfId="8406" xr:uid="{00000000-0005-0000-0000-0000DB200000}"/>
    <cellStyle name="Обычный 2 2 2 2 5 3 6 5" xfId="8407" xr:uid="{00000000-0005-0000-0000-0000DC200000}"/>
    <cellStyle name="Обычный 2 2 2 2 5 3 6 5 2" xfId="8408" xr:uid="{00000000-0005-0000-0000-0000DD200000}"/>
    <cellStyle name="Обычный 2 2 2 2 5 3 6 6" xfId="8409" xr:uid="{00000000-0005-0000-0000-0000DE200000}"/>
    <cellStyle name="Обычный 2 2 2 2 5 3 6 6 2" xfId="8410" xr:uid="{00000000-0005-0000-0000-0000DF200000}"/>
    <cellStyle name="Обычный 2 2 2 2 5 3 6 7" xfId="8411" xr:uid="{00000000-0005-0000-0000-0000E0200000}"/>
    <cellStyle name="Обычный 2 2 2 2 5 3 7" xfId="8412" xr:uid="{00000000-0005-0000-0000-0000E1200000}"/>
    <cellStyle name="Обычный 2 2 2 2 5 3 7 2" xfId="8413" xr:uid="{00000000-0005-0000-0000-0000E2200000}"/>
    <cellStyle name="Обычный 2 2 2 2 5 3 7 2 2" xfId="8414" xr:uid="{00000000-0005-0000-0000-0000E3200000}"/>
    <cellStyle name="Обычный 2 2 2 2 5 3 7 2 2 2" xfId="8415" xr:uid="{00000000-0005-0000-0000-0000E4200000}"/>
    <cellStyle name="Обычный 2 2 2 2 5 3 7 2 3" xfId="8416" xr:uid="{00000000-0005-0000-0000-0000E5200000}"/>
    <cellStyle name="Обычный 2 2 2 2 5 3 7 2 3 2" xfId="8417" xr:uid="{00000000-0005-0000-0000-0000E6200000}"/>
    <cellStyle name="Обычный 2 2 2 2 5 3 7 2 4" xfId="8418" xr:uid="{00000000-0005-0000-0000-0000E7200000}"/>
    <cellStyle name="Обычный 2 2 2 2 5 3 7 3" xfId="8419" xr:uid="{00000000-0005-0000-0000-0000E8200000}"/>
    <cellStyle name="Обычный 2 2 2 2 5 3 7 3 2" xfId="8420" xr:uid="{00000000-0005-0000-0000-0000E9200000}"/>
    <cellStyle name="Обычный 2 2 2 2 5 3 7 3 2 2" xfId="8421" xr:uid="{00000000-0005-0000-0000-0000EA200000}"/>
    <cellStyle name="Обычный 2 2 2 2 5 3 7 3 3" xfId="8422" xr:uid="{00000000-0005-0000-0000-0000EB200000}"/>
    <cellStyle name="Обычный 2 2 2 2 5 3 7 3 3 2" xfId="8423" xr:uid="{00000000-0005-0000-0000-0000EC200000}"/>
    <cellStyle name="Обычный 2 2 2 2 5 3 7 3 4" xfId="8424" xr:uid="{00000000-0005-0000-0000-0000ED200000}"/>
    <cellStyle name="Обычный 2 2 2 2 5 3 7 4" xfId="8425" xr:uid="{00000000-0005-0000-0000-0000EE200000}"/>
    <cellStyle name="Обычный 2 2 2 2 5 3 7 4 2" xfId="8426" xr:uid="{00000000-0005-0000-0000-0000EF200000}"/>
    <cellStyle name="Обычный 2 2 2 2 5 3 7 5" xfId="8427" xr:uid="{00000000-0005-0000-0000-0000F0200000}"/>
    <cellStyle name="Обычный 2 2 2 2 5 3 7 5 2" xfId="8428" xr:uid="{00000000-0005-0000-0000-0000F1200000}"/>
    <cellStyle name="Обычный 2 2 2 2 5 3 7 6" xfId="8429" xr:uid="{00000000-0005-0000-0000-0000F2200000}"/>
    <cellStyle name="Обычный 2 2 2 2 5 3 7 6 2" xfId="8430" xr:uid="{00000000-0005-0000-0000-0000F3200000}"/>
    <cellStyle name="Обычный 2 2 2 2 5 3 7 7" xfId="8431" xr:uid="{00000000-0005-0000-0000-0000F4200000}"/>
    <cellStyle name="Обычный 2 2 2 2 5 3 8" xfId="8432" xr:uid="{00000000-0005-0000-0000-0000F5200000}"/>
    <cellStyle name="Обычный 2 2 2 2 5 3 8 2" xfId="8433" xr:uid="{00000000-0005-0000-0000-0000F6200000}"/>
    <cellStyle name="Обычный 2 2 2 2 5 3 8 2 2" xfId="8434" xr:uid="{00000000-0005-0000-0000-0000F7200000}"/>
    <cellStyle name="Обычный 2 2 2 2 5 3 8 3" xfId="8435" xr:uid="{00000000-0005-0000-0000-0000F8200000}"/>
    <cellStyle name="Обычный 2 2 2 2 5 3 8 3 2" xfId="8436" xr:uid="{00000000-0005-0000-0000-0000F9200000}"/>
    <cellStyle name="Обычный 2 2 2 2 5 3 8 4" xfId="8437" xr:uid="{00000000-0005-0000-0000-0000FA200000}"/>
    <cellStyle name="Обычный 2 2 2 2 5 3 9" xfId="8438" xr:uid="{00000000-0005-0000-0000-0000FB200000}"/>
    <cellStyle name="Обычный 2 2 2 2 5 3 9 2" xfId="8439" xr:uid="{00000000-0005-0000-0000-0000FC200000}"/>
    <cellStyle name="Обычный 2 2 2 2 5 3 9 2 2" xfId="8440" xr:uid="{00000000-0005-0000-0000-0000FD200000}"/>
    <cellStyle name="Обычный 2 2 2 2 5 3 9 3" xfId="8441" xr:uid="{00000000-0005-0000-0000-0000FE200000}"/>
    <cellStyle name="Обычный 2 2 2 2 5 3 9 3 2" xfId="8442" xr:uid="{00000000-0005-0000-0000-0000FF200000}"/>
    <cellStyle name="Обычный 2 2 2 2 5 3 9 4" xfId="8443" xr:uid="{00000000-0005-0000-0000-000000210000}"/>
    <cellStyle name="Обычный 2 2 2 2 5 4" xfId="8444" xr:uid="{00000000-0005-0000-0000-000001210000}"/>
    <cellStyle name="Обычный 2 2 2 2 5 4 10" xfId="8445" xr:uid="{00000000-0005-0000-0000-000002210000}"/>
    <cellStyle name="Обычный 2 2 2 2 5 4 10 2" xfId="8446" xr:uid="{00000000-0005-0000-0000-000003210000}"/>
    <cellStyle name="Обычный 2 2 2 2 5 4 11" xfId="8447" xr:uid="{00000000-0005-0000-0000-000004210000}"/>
    <cellStyle name="Обычный 2 2 2 2 5 4 11 2" xfId="8448" xr:uid="{00000000-0005-0000-0000-000005210000}"/>
    <cellStyle name="Обычный 2 2 2 2 5 4 12" xfId="8449" xr:uid="{00000000-0005-0000-0000-000006210000}"/>
    <cellStyle name="Обычный 2 2 2 2 5 4 2" xfId="8450" xr:uid="{00000000-0005-0000-0000-000007210000}"/>
    <cellStyle name="Обычный 2 2 2 2 5 4 2 10" xfId="8451" xr:uid="{00000000-0005-0000-0000-000008210000}"/>
    <cellStyle name="Обычный 2 2 2 2 5 4 2 2" xfId="8452" xr:uid="{00000000-0005-0000-0000-000009210000}"/>
    <cellStyle name="Обычный 2 2 2 2 5 4 2 2 2" xfId="8453" xr:uid="{00000000-0005-0000-0000-00000A210000}"/>
    <cellStyle name="Обычный 2 2 2 2 5 4 2 2 2 2" xfId="8454" xr:uid="{00000000-0005-0000-0000-00000B210000}"/>
    <cellStyle name="Обычный 2 2 2 2 5 4 2 2 2 2 2" xfId="8455" xr:uid="{00000000-0005-0000-0000-00000C210000}"/>
    <cellStyle name="Обычный 2 2 2 2 5 4 2 2 2 2 2 2" xfId="8456" xr:uid="{00000000-0005-0000-0000-00000D210000}"/>
    <cellStyle name="Обычный 2 2 2 2 5 4 2 2 2 2 3" xfId="8457" xr:uid="{00000000-0005-0000-0000-00000E210000}"/>
    <cellStyle name="Обычный 2 2 2 2 5 4 2 2 2 2 3 2" xfId="8458" xr:uid="{00000000-0005-0000-0000-00000F210000}"/>
    <cellStyle name="Обычный 2 2 2 2 5 4 2 2 2 2 4" xfId="8459" xr:uid="{00000000-0005-0000-0000-000010210000}"/>
    <cellStyle name="Обычный 2 2 2 2 5 4 2 2 2 3" xfId="8460" xr:uid="{00000000-0005-0000-0000-000011210000}"/>
    <cellStyle name="Обычный 2 2 2 2 5 4 2 2 2 3 2" xfId="8461" xr:uid="{00000000-0005-0000-0000-000012210000}"/>
    <cellStyle name="Обычный 2 2 2 2 5 4 2 2 2 4" xfId="8462" xr:uid="{00000000-0005-0000-0000-000013210000}"/>
    <cellStyle name="Обычный 2 2 2 2 5 4 2 2 2 4 2" xfId="8463" xr:uid="{00000000-0005-0000-0000-000014210000}"/>
    <cellStyle name="Обычный 2 2 2 2 5 4 2 2 2 5" xfId="8464" xr:uid="{00000000-0005-0000-0000-000015210000}"/>
    <cellStyle name="Обычный 2 2 2 2 5 4 2 2 2 5 2" xfId="8465" xr:uid="{00000000-0005-0000-0000-000016210000}"/>
    <cellStyle name="Обычный 2 2 2 2 5 4 2 2 2 6" xfId="8466" xr:uid="{00000000-0005-0000-0000-000017210000}"/>
    <cellStyle name="Обычный 2 2 2 2 5 4 2 2 3" xfId="8467" xr:uid="{00000000-0005-0000-0000-000018210000}"/>
    <cellStyle name="Обычный 2 2 2 2 5 4 2 2 3 2" xfId="8468" xr:uid="{00000000-0005-0000-0000-000019210000}"/>
    <cellStyle name="Обычный 2 2 2 2 5 4 2 2 3 2 2" xfId="8469" xr:uid="{00000000-0005-0000-0000-00001A210000}"/>
    <cellStyle name="Обычный 2 2 2 2 5 4 2 2 3 3" xfId="8470" xr:uid="{00000000-0005-0000-0000-00001B210000}"/>
    <cellStyle name="Обычный 2 2 2 2 5 4 2 2 3 3 2" xfId="8471" xr:uid="{00000000-0005-0000-0000-00001C210000}"/>
    <cellStyle name="Обычный 2 2 2 2 5 4 2 2 3 4" xfId="8472" xr:uid="{00000000-0005-0000-0000-00001D210000}"/>
    <cellStyle name="Обычный 2 2 2 2 5 4 2 2 4" xfId="8473" xr:uid="{00000000-0005-0000-0000-00001E210000}"/>
    <cellStyle name="Обычный 2 2 2 2 5 4 2 2 4 2" xfId="8474" xr:uid="{00000000-0005-0000-0000-00001F210000}"/>
    <cellStyle name="Обычный 2 2 2 2 5 4 2 2 4 2 2" xfId="8475" xr:uid="{00000000-0005-0000-0000-000020210000}"/>
    <cellStyle name="Обычный 2 2 2 2 5 4 2 2 4 3" xfId="8476" xr:uid="{00000000-0005-0000-0000-000021210000}"/>
    <cellStyle name="Обычный 2 2 2 2 5 4 2 2 4 3 2" xfId="8477" xr:uid="{00000000-0005-0000-0000-000022210000}"/>
    <cellStyle name="Обычный 2 2 2 2 5 4 2 2 4 4" xfId="8478" xr:uid="{00000000-0005-0000-0000-000023210000}"/>
    <cellStyle name="Обычный 2 2 2 2 5 4 2 2 5" xfId="8479" xr:uid="{00000000-0005-0000-0000-000024210000}"/>
    <cellStyle name="Обычный 2 2 2 2 5 4 2 2 5 2" xfId="8480" xr:uid="{00000000-0005-0000-0000-000025210000}"/>
    <cellStyle name="Обычный 2 2 2 2 5 4 2 2 6" xfId="8481" xr:uid="{00000000-0005-0000-0000-000026210000}"/>
    <cellStyle name="Обычный 2 2 2 2 5 4 2 2 6 2" xfId="8482" xr:uid="{00000000-0005-0000-0000-000027210000}"/>
    <cellStyle name="Обычный 2 2 2 2 5 4 2 2 7" xfId="8483" xr:uid="{00000000-0005-0000-0000-000028210000}"/>
    <cellStyle name="Обычный 2 2 2 2 5 4 2 2 7 2" xfId="8484" xr:uid="{00000000-0005-0000-0000-000029210000}"/>
    <cellStyle name="Обычный 2 2 2 2 5 4 2 2 8" xfId="8485" xr:uid="{00000000-0005-0000-0000-00002A210000}"/>
    <cellStyle name="Обычный 2 2 2 2 5 4 2 3" xfId="8486" xr:uid="{00000000-0005-0000-0000-00002B210000}"/>
    <cellStyle name="Обычный 2 2 2 2 5 4 2 3 2" xfId="8487" xr:uid="{00000000-0005-0000-0000-00002C210000}"/>
    <cellStyle name="Обычный 2 2 2 2 5 4 2 3 2 2" xfId="8488" xr:uid="{00000000-0005-0000-0000-00002D210000}"/>
    <cellStyle name="Обычный 2 2 2 2 5 4 2 3 2 2 2" xfId="8489" xr:uid="{00000000-0005-0000-0000-00002E210000}"/>
    <cellStyle name="Обычный 2 2 2 2 5 4 2 3 2 2 2 2" xfId="8490" xr:uid="{00000000-0005-0000-0000-00002F210000}"/>
    <cellStyle name="Обычный 2 2 2 2 5 4 2 3 2 2 3" xfId="8491" xr:uid="{00000000-0005-0000-0000-000030210000}"/>
    <cellStyle name="Обычный 2 2 2 2 5 4 2 3 2 2 3 2" xfId="8492" xr:uid="{00000000-0005-0000-0000-000031210000}"/>
    <cellStyle name="Обычный 2 2 2 2 5 4 2 3 2 2 4" xfId="8493" xr:uid="{00000000-0005-0000-0000-000032210000}"/>
    <cellStyle name="Обычный 2 2 2 2 5 4 2 3 2 3" xfId="8494" xr:uid="{00000000-0005-0000-0000-000033210000}"/>
    <cellStyle name="Обычный 2 2 2 2 5 4 2 3 2 3 2" xfId="8495" xr:uid="{00000000-0005-0000-0000-000034210000}"/>
    <cellStyle name="Обычный 2 2 2 2 5 4 2 3 2 4" xfId="8496" xr:uid="{00000000-0005-0000-0000-000035210000}"/>
    <cellStyle name="Обычный 2 2 2 2 5 4 2 3 2 4 2" xfId="8497" xr:uid="{00000000-0005-0000-0000-000036210000}"/>
    <cellStyle name="Обычный 2 2 2 2 5 4 2 3 2 5" xfId="8498" xr:uid="{00000000-0005-0000-0000-000037210000}"/>
    <cellStyle name="Обычный 2 2 2 2 5 4 2 3 2 5 2" xfId="8499" xr:uid="{00000000-0005-0000-0000-000038210000}"/>
    <cellStyle name="Обычный 2 2 2 2 5 4 2 3 2 6" xfId="8500" xr:uid="{00000000-0005-0000-0000-000039210000}"/>
    <cellStyle name="Обычный 2 2 2 2 5 4 2 3 3" xfId="8501" xr:uid="{00000000-0005-0000-0000-00003A210000}"/>
    <cellStyle name="Обычный 2 2 2 2 5 4 2 3 3 2" xfId="8502" xr:uid="{00000000-0005-0000-0000-00003B210000}"/>
    <cellStyle name="Обычный 2 2 2 2 5 4 2 3 3 2 2" xfId="8503" xr:uid="{00000000-0005-0000-0000-00003C210000}"/>
    <cellStyle name="Обычный 2 2 2 2 5 4 2 3 3 3" xfId="8504" xr:uid="{00000000-0005-0000-0000-00003D210000}"/>
    <cellStyle name="Обычный 2 2 2 2 5 4 2 3 3 3 2" xfId="8505" xr:uid="{00000000-0005-0000-0000-00003E210000}"/>
    <cellStyle name="Обычный 2 2 2 2 5 4 2 3 3 4" xfId="8506" xr:uid="{00000000-0005-0000-0000-00003F210000}"/>
    <cellStyle name="Обычный 2 2 2 2 5 4 2 3 4" xfId="8507" xr:uid="{00000000-0005-0000-0000-000040210000}"/>
    <cellStyle name="Обычный 2 2 2 2 5 4 2 3 4 2" xfId="8508" xr:uid="{00000000-0005-0000-0000-000041210000}"/>
    <cellStyle name="Обычный 2 2 2 2 5 4 2 3 4 2 2" xfId="8509" xr:uid="{00000000-0005-0000-0000-000042210000}"/>
    <cellStyle name="Обычный 2 2 2 2 5 4 2 3 4 3" xfId="8510" xr:uid="{00000000-0005-0000-0000-000043210000}"/>
    <cellStyle name="Обычный 2 2 2 2 5 4 2 3 4 3 2" xfId="8511" xr:uid="{00000000-0005-0000-0000-000044210000}"/>
    <cellStyle name="Обычный 2 2 2 2 5 4 2 3 4 4" xfId="8512" xr:uid="{00000000-0005-0000-0000-000045210000}"/>
    <cellStyle name="Обычный 2 2 2 2 5 4 2 3 5" xfId="8513" xr:uid="{00000000-0005-0000-0000-000046210000}"/>
    <cellStyle name="Обычный 2 2 2 2 5 4 2 3 5 2" xfId="8514" xr:uid="{00000000-0005-0000-0000-000047210000}"/>
    <cellStyle name="Обычный 2 2 2 2 5 4 2 3 6" xfId="8515" xr:uid="{00000000-0005-0000-0000-000048210000}"/>
    <cellStyle name="Обычный 2 2 2 2 5 4 2 3 6 2" xfId="8516" xr:uid="{00000000-0005-0000-0000-000049210000}"/>
    <cellStyle name="Обычный 2 2 2 2 5 4 2 3 7" xfId="8517" xr:uid="{00000000-0005-0000-0000-00004A210000}"/>
    <cellStyle name="Обычный 2 2 2 2 5 4 2 3 7 2" xfId="8518" xr:uid="{00000000-0005-0000-0000-00004B210000}"/>
    <cellStyle name="Обычный 2 2 2 2 5 4 2 3 8" xfId="8519" xr:uid="{00000000-0005-0000-0000-00004C210000}"/>
    <cellStyle name="Обычный 2 2 2 2 5 4 2 4" xfId="8520" xr:uid="{00000000-0005-0000-0000-00004D210000}"/>
    <cellStyle name="Обычный 2 2 2 2 5 4 2 4 2" xfId="8521" xr:uid="{00000000-0005-0000-0000-00004E210000}"/>
    <cellStyle name="Обычный 2 2 2 2 5 4 2 4 2 2" xfId="8522" xr:uid="{00000000-0005-0000-0000-00004F210000}"/>
    <cellStyle name="Обычный 2 2 2 2 5 4 2 4 2 2 2" xfId="8523" xr:uid="{00000000-0005-0000-0000-000050210000}"/>
    <cellStyle name="Обычный 2 2 2 2 5 4 2 4 2 3" xfId="8524" xr:uid="{00000000-0005-0000-0000-000051210000}"/>
    <cellStyle name="Обычный 2 2 2 2 5 4 2 4 2 3 2" xfId="8525" xr:uid="{00000000-0005-0000-0000-000052210000}"/>
    <cellStyle name="Обычный 2 2 2 2 5 4 2 4 2 4" xfId="8526" xr:uid="{00000000-0005-0000-0000-000053210000}"/>
    <cellStyle name="Обычный 2 2 2 2 5 4 2 4 3" xfId="8527" xr:uid="{00000000-0005-0000-0000-000054210000}"/>
    <cellStyle name="Обычный 2 2 2 2 5 4 2 4 3 2" xfId="8528" xr:uid="{00000000-0005-0000-0000-000055210000}"/>
    <cellStyle name="Обычный 2 2 2 2 5 4 2 4 3 2 2" xfId="8529" xr:uid="{00000000-0005-0000-0000-000056210000}"/>
    <cellStyle name="Обычный 2 2 2 2 5 4 2 4 3 3" xfId="8530" xr:uid="{00000000-0005-0000-0000-000057210000}"/>
    <cellStyle name="Обычный 2 2 2 2 5 4 2 4 3 3 2" xfId="8531" xr:uid="{00000000-0005-0000-0000-000058210000}"/>
    <cellStyle name="Обычный 2 2 2 2 5 4 2 4 3 4" xfId="8532" xr:uid="{00000000-0005-0000-0000-000059210000}"/>
    <cellStyle name="Обычный 2 2 2 2 5 4 2 4 4" xfId="8533" xr:uid="{00000000-0005-0000-0000-00005A210000}"/>
    <cellStyle name="Обычный 2 2 2 2 5 4 2 4 4 2" xfId="8534" xr:uid="{00000000-0005-0000-0000-00005B210000}"/>
    <cellStyle name="Обычный 2 2 2 2 5 4 2 4 5" xfId="8535" xr:uid="{00000000-0005-0000-0000-00005C210000}"/>
    <cellStyle name="Обычный 2 2 2 2 5 4 2 4 5 2" xfId="8536" xr:uid="{00000000-0005-0000-0000-00005D210000}"/>
    <cellStyle name="Обычный 2 2 2 2 5 4 2 4 6" xfId="8537" xr:uid="{00000000-0005-0000-0000-00005E210000}"/>
    <cellStyle name="Обычный 2 2 2 2 5 4 2 4 6 2" xfId="8538" xr:uid="{00000000-0005-0000-0000-00005F210000}"/>
    <cellStyle name="Обычный 2 2 2 2 5 4 2 4 7" xfId="8539" xr:uid="{00000000-0005-0000-0000-000060210000}"/>
    <cellStyle name="Обычный 2 2 2 2 5 4 2 5" xfId="8540" xr:uid="{00000000-0005-0000-0000-000061210000}"/>
    <cellStyle name="Обычный 2 2 2 2 5 4 2 5 2" xfId="8541" xr:uid="{00000000-0005-0000-0000-000062210000}"/>
    <cellStyle name="Обычный 2 2 2 2 5 4 2 5 2 2" xfId="8542" xr:uid="{00000000-0005-0000-0000-000063210000}"/>
    <cellStyle name="Обычный 2 2 2 2 5 4 2 5 3" xfId="8543" xr:uid="{00000000-0005-0000-0000-000064210000}"/>
    <cellStyle name="Обычный 2 2 2 2 5 4 2 5 3 2" xfId="8544" xr:uid="{00000000-0005-0000-0000-000065210000}"/>
    <cellStyle name="Обычный 2 2 2 2 5 4 2 5 4" xfId="8545" xr:uid="{00000000-0005-0000-0000-000066210000}"/>
    <cellStyle name="Обычный 2 2 2 2 5 4 2 6" xfId="8546" xr:uid="{00000000-0005-0000-0000-000067210000}"/>
    <cellStyle name="Обычный 2 2 2 2 5 4 2 6 2" xfId="8547" xr:uid="{00000000-0005-0000-0000-000068210000}"/>
    <cellStyle name="Обычный 2 2 2 2 5 4 2 6 2 2" xfId="8548" xr:uid="{00000000-0005-0000-0000-000069210000}"/>
    <cellStyle name="Обычный 2 2 2 2 5 4 2 6 3" xfId="8549" xr:uid="{00000000-0005-0000-0000-00006A210000}"/>
    <cellStyle name="Обычный 2 2 2 2 5 4 2 6 3 2" xfId="8550" xr:uid="{00000000-0005-0000-0000-00006B210000}"/>
    <cellStyle name="Обычный 2 2 2 2 5 4 2 6 4" xfId="8551" xr:uid="{00000000-0005-0000-0000-00006C210000}"/>
    <cellStyle name="Обычный 2 2 2 2 5 4 2 7" xfId="8552" xr:uid="{00000000-0005-0000-0000-00006D210000}"/>
    <cellStyle name="Обычный 2 2 2 2 5 4 2 7 2" xfId="8553" xr:uid="{00000000-0005-0000-0000-00006E210000}"/>
    <cellStyle name="Обычный 2 2 2 2 5 4 2 8" xfId="8554" xr:uid="{00000000-0005-0000-0000-00006F210000}"/>
    <cellStyle name="Обычный 2 2 2 2 5 4 2 8 2" xfId="8555" xr:uid="{00000000-0005-0000-0000-000070210000}"/>
    <cellStyle name="Обычный 2 2 2 2 5 4 2 9" xfId="8556" xr:uid="{00000000-0005-0000-0000-000071210000}"/>
    <cellStyle name="Обычный 2 2 2 2 5 4 2 9 2" xfId="8557" xr:uid="{00000000-0005-0000-0000-000072210000}"/>
    <cellStyle name="Обычный 2 2 2 2 5 4 3" xfId="8558" xr:uid="{00000000-0005-0000-0000-000073210000}"/>
    <cellStyle name="Обычный 2 2 2 2 5 4 3 2" xfId="8559" xr:uid="{00000000-0005-0000-0000-000074210000}"/>
    <cellStyle name="Обычный 2 2 2 2 5 4 3 2 2" xfId="8560" xr:uid="{00000000-0005-0000-0000-000075210000}"/>
    <cellStyle name="Обычный 2 2 2 2 5 4 3 2 2 2" xfId="8561" xr:uid="{00000000-0005-0000-0000-000076210000}"/>
    <cellStyle name="Обычный 2 2 2 2 5 4 3 2 2 2 2" xfId="8562" xr:uid="{00000000-0005-0000-0000-000077210000}"/>
    <cellStyle name="Обычный 2 2 2 2 5 4 3 2 2 3" xfId="8563" xr:uid="{00000000-0005-0000-0000-000078210000}"/>
    <cellStyle name="Обычный 2 2 2 2 5 4 3 2 2 3 2" xfId="8564" xr:uid="{00000000-0005-0000-0000-000079210000}"/>
    <cellStyle name="Обычный 2 2 2 2 5 4 3 2 2 4" xfId="8565" xr:uid="{00000000-0005-0000-0000-00007A210000}"/>
    <cellStyle name="Обычный 2 2 2 2 5 4 3 2 3" xfId="8566" xr:uid="{00000000-0005-0000-0000-00007B210000}"/>
    <cellStyle name="Обычный 2 2 2 2 5 4 3 2 3 2" xfId="8567" xr:uid="{00000000-0005-0000-0000-00007C210000}"/>
    <cellStyle name="Обычный 2 2 2 2 5 4 3 2 4" xfId="8568" xr:uid="{00000000-0005-0000-0000-00007D210000}"/>
    <cellStyle name="Обычный 2 2 2 2 5 4 3 2 4 2" xfId="8569" xr:uid="{00000000-0005-0000-0000-00007E210000}"/>
    <cellStyle name="Обычный 2 2 2 2 5 4 3 2 5" xfId="8570" xr:uid="{00000000-0005-0000-0000-00007F210000}"/>
    <cellStyle name="Обычный 2 2 2 2 5 4 3 2 5 2" xfId="8571" xr:uid="{00000000-0005-0000-0000-000080210000}"/>
    <cellStyle name="Обычный 2 2 2 2 5 4 3 2 6" xfId="8572" xr:uid="{00000000-0005-0000-0000-000081210000}"/>
    <cellStyle name="Обычный 2 2 2 2 5 4 3 3" xfId="8573" xr:uid="{00000000-0005-0000-0000-000082210000}"/>
    <cellStyle name="Обычный 2 2 2 2 5 4 3 3 2" xfId="8574" xr:uid="{00000000-0005-0000-0000-000083210000}"/>
    <cellStyle name="Обычный 2 2 2 2 5 4 3 3 2 2" xfId="8575" xr:uid="{00000000-0005-0000-0000-000084210000}"/>
    <cellStyle name="Обычный 2 2 2 2 5 4 3 3 3" xfId="8576" xr:uid="{00000000-0005-0000-0000-000085210000}"/>
    <cellStyle name="Обычный 2 2 2 2 5 4 3 3 3 2" xfId="8577" xr:uid="{00000000-0005-0000-0000-000086210000}"/>
    <cellStyle name="Обычный 2 2 2 2 5 4 3 3 4" xfId="8578" xr:uid="{00000000-0005-0000-0000-000087210000}"/>
    <cellStyle name="Обычный 2 2 2 2 5 4 3 4" xfId="8579" xr:uid="{00000000-0005-0000-0000-000088210000}"/>
    <cellStyle name="Обычный 2 2 2 2 5 4 3 4 2" xfId="8580" xr:uid="{00000000-0005-0000-0000-000089210000}"/>
    <cellStyle name="Обычный 2 2 2 2 5 4 3 4 2 2" xfId="8581" xr:uid="{00000000-0005-0000-0000-00008A210000}"/>
    <cellStyle name="Обычный 2 2 2 2 5 4 3 4 3" xfId="8582" xr:uid="{00000000-0005-0000-0000-00008B210000}"/>
    <cellStyle name="Обычный 2 2 2 2 5 4 3 4 3 2" xfId="8583" xr:uid="{00000000-0005-0000-0000-00008C210000}"/>
    <cellStyle name="Обычный 2 2 2 2 5 4 3 4 4" xfId="8584" xr:uid="{00000000-0005-0000-0000-00008D210000}"/>
    <cellStyle name="Обычный 2 2 2 2 5 4 3 5" xfId="8585" xr:uid="{00000000-0005-0000-0000-00008E210000}"/>
    <cellStyle name="Обычный 2 2 2 2 5 4 3 5 2" xfId="8586" xr:uid="{00000000-0005-0000-0000-00008F210000}"/>
    <cellStyle name="Обычный 2 2 2 2 5 4 3 6" xfId="8587" xr:uid="{00000000-0005-0000-0000-000090210000}"/>
    <cellStyle name="Обычный 2 2 2 2 5 4 3 6 2" xfId="8588" xr:uid="{00000000-0005-0000-0000-000091210000}"/>
    <cellStyle name="Обычный 2 2 2 2 5 4 3 7" xfId="8589" xr:uid="{00000000-0005-0000-0000-000092210000}"/>
    <cellStyle name="Обычный 2 2 2 2 5 4 3 7 2" xfId="8590" xr:uid="{00000000-0005-0000-0000-000093210000}"/>
    <cellStyle name="Обычный 2 2 2 2 5 4 3 8" xfId="8591" xr:uid="{00000000-0005-0000-0000-000094210000}"/>
    <cellStyle name="Обычный 2 2 2 2 5 4 4" xfId="8592" xr:uid="{00000000-0005-0000-0000-000095210000}"/>
    <cellStyle name="Обычный 2 2 2 2 5 4 4 2" xfId="8593" xr:uid="{00000000-0005-0000-0000-000096210000}"/>
    <cellStyle name="Обычный 2 2 2 2 5 4 4 2 2" xfId="8594" xr:uid="{00000000-0005-0000-0000-000097210000}"/>
    <cellStyle name="Обычный 2 2 2 2 5 4 4 2 2 2" xfId="8595" xr:uid="{00000000-0005-0000-0000-000098210000}"/>
    <cellStyle name="Обычный 2 2 2 2 5 4 4 2 2 2 2" xfId="8596" xr:uid="{00000000-0005-0000-0000-000099210000}"/>
    <cellStyle name="Обычный 2 2 2 2 5 4 4 2 2 3" xfId="8597" xr:uid="{00000000-0005-0000-0000-00009A210000}"/>
    <cellStyle name="Обычный 2 2 2 2 5 4 4 2 2 3 2" xfId="8598" xr:uid="{00000000-0005-0000-0000-00009B210000}"/>
    <cellStyle name="Обычный 2 2 2 2 5 4 4 2 2 4" xfId="8599" xr:uid="{00000000-0005-0000-0000-00009C210000}"/>
    <cellStyle name="Обычный 2 2 2 2 5 4 4 2 3" xfId="8600" xr:uid="{00000000-0005-0000-0000-00009D210000}"/>
    <cellStyle name="Обычный 2 2 2 2 5 4 4 2 3 2" xfId="8601" xr:uid="{00000000-0005-0000-0000-00009E210000}"/>
    <cellStyle name="Обычный 2 2 2 2 5 4 4 2 4" xfId="8602" xr:uid="{00000000-0005-0000-0000-00009F210000}"/>
    <cellStyle name="Обычный 2 2 2 2 5 4 4 2 4 2" xfId="8603" xr:uid="{00000000-0005-0000-0000-0000A0210000}"/>
    <cellStyle name="Обычный 2 2 2 2 5 4 4 2 5" xfId="8604" xr:uid="{00000000-0005-0000-0000-0000A1210000}"/>
    <cellStyle name="Обычный 2 2 2 2 5 4 4 2 5 2" xfId="8605" xr:uid="{00000000-0005-0000-0000-0000A2210000}"/>
    <cellStyle name="Обычный 2 2 2 2 5 4 4 2 6" xfId="8606" xr:uid="{00000000-0005-0000-0000-0000A3210000}"/>
    <cellStyle name="Обычный 2 2 2 2 5 4 4 3" xfId="8607" xr:uid="{00000000-0005-0000-0000-0000A4210000}"/>
    <cellStyle name="Обычный 2 2 2 2 5 4 4 3 2" xfId="8608" xr:uid="{00000000-0005-0000-0000-0000A5210000}"/>
    <cellStyle name="Обычный 2 2 2 2 5 4 4 3 2 2" xfId="8609" xr:uid="{00000000-0005-0000-0000-0000A6210000}"/>
    <cellStyle name="Обычный 2 2 2 2 5 4 4 3 3" xfId="8610" xr:uid="{00000000-0005-0000-0000-0000A7210000}"/>
    <cellStyle name="Обычный 2 2 2 2 5 4 4 3 3 2" xfId="8611" xr:uid="{00000000-0005-0000-0000-0000A8210000}"/>
    <cellStyle name="Обычный 2 2 2 2 5 4 4 3 4" xfId="8612" xr:uid="{00000000-0005-0000-0000-0000A9210000}"/>
    <cellStyle name="Обычный 2 2 2 2 5 4 4 4" xfId="8613" xr:uid="{00000000-0005-0000-0000-0000AA210000}"/>
    <cellStyle name="Обычный 2 2 2 2 5 4 4 4 2" xfId="8614" xr:uid="{00000000-0005-0000-0000-0000AB210000}"/>
    <cellStyle name="Обычный 2 2 2 2 5 4 4 4 2 2" xfId="8615" xr:uid="{00000000-0005-0000-0000-0000AC210000}"/>
    <cellStyle name="Обычный 2 2 2 2 5 4 4 4 3" xfId="8616" xr:uid="{00000000-0005-0000-0000-0000AD210000}"/>
    <cellStyle name="Обычный 2 2 2 2 5 4 4 4 3 2" xfId="8617" xr:uid="{00000000-0005-0000-0000-0000AE210000}"/>
    <cellStyle name="Обычный 2 2 2 2 5 4 4 4 4" xfId="8618" xr:uid="{00000000-0005-0000-0000-0000AF210000}"/>
    <cellStyle name="Обычный 2 2 2 2 5 4 4 5" xfId="8619" xr:uid="{00000000-0005-0000-0000-0000B0210000}"/>
    <cellStyle name="Обычный 2 2 2 2 5 4 4 5 2" xfId="8620" xr:uid="{00000000-0005-0000-0000-0000B1210000}"/>
    <cellStyle name="Обычный 2 2 2 2 5 4 4 6" xfId="8621" xr:uid="{00000000-0005-0000-0000-0000B2210000}"/>
    <cellStyle name="Обычный 2 2 2 2 5 4 4 6 2" xfId="8622" xr:uid="{00000000-0005-0000-0000-0000B3210000}"/>
    <cellStyle name="Обычный 2 2 2 2 5 4 4 7" xfId="8623" xr:uid="{00000000-0005-0000-0000-0000B4210000}"/>
    <cellStyle name="Обычный 2 2 2 2 5 4 4 7 2" xfId="8624" xr:uid="{00000000-0005-0000-0000-0000B5210000}"/>
    <cellStyle name="Обычный 2 2 2 2 5 4 4 8" xfId="8625" xr:uid="{00000000-0005-0000-0000-0000B6210000}"/>
    <cellStyle name="Обычный 2 2 2 2 5 4 5" xfId="8626" xr:uid="{00000000-0005-0000-0000-0000B7210000}"/>
    <cellStyle name="Обычный 2 2 2 2 5 4 5 2" xfId="8627" xr:uid="{00000000-0005-0000-0000-0000B8210000}"/>
    <cellStyle name="Обычный 2 2 2 2 5 4 5 2 2" xfId="8628" xr:uid="{00000000-0005-0000-0000-0000B9210000}"/>
    <cellStyle name="Обычный 2 2 2 2 5 4 5 2 2 2" xfId="8629" xr:uid="{00000000-0005-0000-0000-0000BA210000}"/>
    <cellStyle name="Обычный 2 2 2 2 5 4 5 2 3" xfId="8630" xr:uid="{00000000-0005-0000-0000-0000BB210000}"/>
    <cellStyle name="Обычный 2 2 2 2 5 4 5 2 3 2" xfId="8631" xr:uid="{00000000-0005-0000-0000-0000BC210000}"/>
    <cellStyle name="Обычный 2 2 2 2 5 4 5 2 4" xfId="8632" xr:uid="{00000000-0005-0000-0000-0000BD210000}"/>
    <cellStyle name="Обычный 2 2 2 2 5 4 5 3" xfId="8633" xr:uid="{00000000-0005-0000-0000-0000BE210000}"/>
    <cellStyle name="Обычный 2 2 2 2 5 4 5 3 2" xfId="8634" xr:uid="{00000000-0005-0000-0000-0000BF210000}"/>
    <cellStyle name="Обычный 2 2 2 2 5 4 5 3 2 2" xfId="8635" xr:uid="{00000000-0005-0000-0000-0000C0210000}"/>
    <cellStyle name="Обычный 2 2 2 2 5 4 5 3 3" xfId="8636" xr:uid="{00000000-0005-0000-0000-0000C1210000}"/>
    <cellStyle name="Обычный 2 2 2 2 5 4 5 3 3 2" xfId="8637" xr:uid="{00000000-0005-0000-0000-0000C2210000}"/>
    <cellStyle name="Обычный 2 2 2 2 5 4 5 3 4" xfId="8638" xr:uid="{00000000-0005-0000-0000-0000C3210000}"/>
    <cellStyle name="Обычный 2 2 2 2 5 4 5 4" xfId="8639" xr:uid="{00000000-0005-0000-0000-0000C4210000}"/>
    <cellStyle name="Обычный 2 2 2 2 5 4 5 4 2" xfId="8640" xr:uid="{00000000-0005-0000-0000-0000C5210000}"/>
    <cellStyle name="Обычный 2 2 2 2 5 4 5 5" xfId="8641" xr:uid="{00000000-0005-0000-0000-0000C6210000}"/>
    <cellStyle name="Обычный 2 2 2 2 5 4 5 5 2" xfId="8642" xr:uid="{00000000-0005-0000-0000-0000C7210000}"/>
    <cellStyle name="Обычный 2 2 2 2 5 4 5 6" xfId="8643" xr:uid="{00000000-0005-0000-0000-0000C8210000}"/>
    <cellStyle name="Обычный 2 2 2 2 5 4 5 6 2" xfId="8644" xr:uid="{00000000-0005-0000-0000-0000C9210000}"/>
    <cellStyle name="Обычный 2 2 2 2 5 4 5 7" xfId="8645" xr:uid="{00000000-0005-0000-0000-0000CA210000}"/>
    <cellStyle name="Обычный 2 2 2 2 5 4 6" xfId="8646" xr:uid="{00000000-0005-0000-0000-0000CB210000}"/>
    <cellStyle name="Обычный 2 2 2 2 5 4 6 2" xfId="8647" xr:uid="{00000000-0005-0000-0000-0000CC210000}"/>
    <cellStyle name="Обычный 2 2 2 2 5 4 6 2 2" xfId="8648" xr:uid="{00000000-0005-0000-0000-0000CD210000}"/>
    <cellStyle name="Обычный 2 2 2 2 5 4 6 2 2 2" xfId="8649" xr:uid="{00000000-0005-0000-0000-0000CE210000}"/>
    <cellStyle name="Обычный 2 2 2 2 5 4 6 2 3" xfId="8650" xr:uid="{00000000-0005-0000-0000-0000CF210000}"/>
    <cellStyle name="Обычный 2 2 2 2 5 4 6 2 3 2" xfId="8651" xr:uid="{00000000-0005-0000-0000-0000D0210000}"/>
    <cellStyle name="Обычный 2 2 2 2 5 4 6 2 4" xfId="8652" xr:uid="{00000000-0005-0000-0000-0000D1210000}"/>
    <cellStyle name="Обычный 2 2 2 2 5 4 6 3" xfId="8653" xr:uid="{00000000-0005-0000-0000-0000D2210000}"/>
    <cellStyle name="Обычный 2 2 2 2 5 4 6 3 2" xfId="8654" xr:uid="{00000000-0005-0000-0000-0000D3210000}"/>
    <cellStyle name="Обычный 2 2 2 2 5 4 6 3 2 2" xfId="8655" xr:uid="{00000000-0005-0000-0000-0000D4210000}"/>
    <cellStyle name="Обычный 2 2 2 2 5 4 6 3 3" xfId="8656" xr:uid="{00000000-0005-0000-0000-0000D5210000}"/>
    <cellStyle name="Обычный 2 2 2 2 5 4 6 3 3 2" xfId="8657" xr:uid="{00000000-0005-0000-0000-0000D6210000}"/>
    <cellStyle name="Обычный 2 2 2 2 5 4 6 3 4" xfId="8658" xr:uid="{00000000-0005-0000-0000-0000D7210000}"/>
    <cellStyle name="Обычный 2 2 2 2 5 4 6 4" xfId="8659" xr:uid="{00000000-0005-0000-0000-0000D8210000}"/>
    <cellStyle name="Обычный 2 2 2 2 5 4 6 4 2" xfId="8660" xr:uid="{00000000-0005-0000-0000-0000D9210000}"/>
    <cellStyle name="Обычный 2 2 2 2 5 4 6 5" xfId="8661" xr:uid="{00000000-0005-0000-0000-0000DA210000}"/>
    <cellStyle name="Обычный 2 2 2 2 5 4 6 5 2" xfId="8662" xr:uid="{00000000-0005-0000-0000-0000DB210000}"/>
    <cellStyle name="Обычный 2 2 2 2 5 4 6 6" xfId="8663" xr:uid="{00000000-0005-0000-0000-0000DC210000}"/>
    <cellStyle name="Обычный 2 2 2 2 5 4 6 6 2" xfId="8664" xr:uid="{00000000-0005-0000-0000-0000DD210000}"/>
    <cellStyle name="Обычный 2 2 2 2 5 4 6 7" xfId="8665" xr:uid="{00000000-0005-0000-0000-0000DE210000}"/>
    <cellStyle name="Обычный 2 2 2 2 5 4 7" xfId="8666" xr:uid="{00000000-0005-0000-0000-0000DF210000}"/>
    <cellStyle name="Обычный 2 2 2 2 5 4 7 2" xfId="8667" xr:uid="{00000000-0005-0000-0000-0000E0210000}"/>
    <cellStyle name="Обычный 2 2 2 2 5 4 7 2 2" xfId="8668" xr:uid="{00000000-0005-0000-0000-0000E1210000}"/>
    <cellStyle name="Обычный 2 2 2 2 5 4 7 3" xfId="8669" xr:uid="{00000000-0005-0000-0000-0000E2210000}"/>
    <cellStyle name="Обычный 2 2 2 2 5 4 7 3 2" xfId="8670" xr:uid="{00000000-0005-0000-0000-0000E3210000}"/>
    <cellStyle name="Обычный 2 2 2 2 5 4 7 4" xfId="8671" xr:uid="{00000000-0005-0000-0000-0000E4210000}"/>
    <cellStyle name="Обычный 2 2 2 2 5 4 8" xfId="8672" xr:uid="{00000000-0005-0000-0000-0000E5210000}"/>
    <cellStyle name="Обычный 2 2 2 2 5 4 8 2" xfId="8673" xr:uid="{00000000-0005-0000-0000-0000E6210000}"/>
    <cellStyle name="Обычный 2 2 2 2 5 4 8 2 2" xfId="8674" xr:uid="{00000000-0005-0000-0000-0000E7210000}"/>
    <cellStyle name="Обычный 2 2 2 2 5 4 8 3" xfId="8675" xr:uid="{00000000-0005-0000-0000-0000E8210000}"/>
    <cellStyle name="Обычный 2 2 2 2 5 4 8 3 2" xfId="8676" xr:uid="{00000000-0005-0000-0000-0000E9210000}"/>
    <cellStyle name="Обычный 2 2 2 2 5 4 8 4" xfId="8677" xr:uid="{00000000-0005-0000-0000-0000EA210000}"/>
    <cellStyle name="Обычный 2 2 2 2 5 4 9" xfId="8678" xr:uid="{00000000-0005-0000-0000-0000EB210000}"/>
    <cellStyle name="Обычный 2 2 2 2 5 4 9 2" xfId="8679" xr:uid="{00000000-0005-0000-0000-0000EC210000}"/>
    <cellStyle name="Обычный 2 2 2 2 5 5" xfId="8680" xr:uid="{00000000-0005-0000-0000-0000ED210000}"/>
    <cellStyle name="Обычный 2 2 2 2 5 5 10" xfId="8681" xr:uid="{00000000-0005-0000-0000-0000EE210000}"/>
    <cellStyle name="Обычный 2 2 2 2 5 5 2" xfId="8682" xr:uid="{00000000-0005-0000-0000-0000EF210000}"/>
    <cellStyle name="Обычный 2 2 2 2 5 5 2 2" xfId="8683" xr:uid="{00000000-0005-0000-0000-0000F0210000}"/>
    <cellStyle name="Обычный 2 2 2 2 5 5 2 2 2" xfId="8684" xr:uid="{00000000-0005-0000-0000-0000F1210000}"/>
    <cellStyle name="Обычный 2 2 2 2 5 5 2 2 2 2" xfId="8685" xr:uid="{00000000-0005-0000-0000-0000F2210000}"/>
    <cellStyle name="Обычный 2 2 2 2 5 5 2 2 2 2 2" xfId="8686" xr:uid="{00000000-0005-0000-0000-0000F3210000}"/>
    <cellStyle name="Обычный 2 2 2 2 5 5 2 2 2 3" xfId="8687" xr:uid="{00000000-0005-0000-0000-0000F4210000}"/>
    <cellStyle name="Обычный 2 2 2 2 5 5 2 2 2 3 2" xfId="8688" xr:uid="{00000000-0005-0000-0000-0000F5210000}"/>
    <cellStyle name="Обычный 2 2 2 2 5 5 2 2 2 4" xfId="8689" xr:uid="{00000000-0005-0000-0000-0000F6210000}"/>
    <cellStyle name="Обычный 2 2 2 2 5 5 2 2 3" xfId="8690" xr:uid="{00000000-0005-0000-0000-0000F7210000}"/>
    <cellStyle name="Обычный 2 2 2 2 5 5 2 2 3 2" xfId="8691" xr:uid="{00000000-0005-0000-0000-0000F8210000}"/>
    <cellStyle name="Обычный 2 2 2 2 5 5 2 2 4" xfId="8692" xr:uid="{00000000-0005-0000-0000-0000F9210000}"/>
    <cellStyle name="Обычный 2 2 2 2 5 5 2 2 4 2" xfId="8693" xr:uid="{00000000-0005-0000-0000-0000FA210000}"/>
    <cellStyle name="Обычный 2 2 2 2 5 5 2 2 5" xfId="8694" xr:uid="{00000000-0005-0000-0000-0000FB210000}"/>
    <cellStyle name="Обычный 2 2 2 2 5 5 2 2 5 2" xfId="8695" xr:uid="{00000000-0005-0000-0000-0000FC210000}"/>
    <cellStyle name="Обычный 2 2 2 2 5 5 2 2 6" xfId="8696" xr:uid="{00000000-0005-0000-0000-0000FD210000}"/>
    <cellStyle name="Обычный 2 2 2 2 5 5 2 3" xfId="8697" xr:uid="{00000000-0005-0000-0000-0000FE210000}"/>
    <cellStyle name="Обычный 2 2 2 2 5 5 2 3 2" xfId="8698" xr:uid="{00000000-0005-0000-0000-0000FF210000}"/>
    <cellStyle name="Обычный 2 2 2 2 5 5 2 3 2 2" xfId="8699" xr:uid="{00000000-0005-0000-0000-000000220000}"/>
    <cellStyle name="Обычный 2 2 2 2 5 5 2 3 3" xfId="8700" xr:uid="{00000000-0005-0000-0000-000001220000}"/>
    <cellStyle name="Обычный 2 2 2 2 5 5 2 3 3 2" xfId="8701" xr:uid="{00000000-0005-0000-0000-000002220000}"/>
    <cellStyle name="Обычный 2 2 2 2 5 5 2 3 4" xfId="8702" xr:uid="{00000000-0005-0000-0000-000003220000}"/>
    <cellStyle name="Обычный 2 2 2 2 5 5 2 4" xfId="8703" xr:uid="{00000000-0005-0000-0000-000004220000}"/>
    <cellStyle name="Обычный 2 2 2 2 5 5 2 4 2" xfId="8704" xr:uid="{00000000-0005-0000-0000-000005220000}"/>
    <cellStyle name="Обычный 2 2 2 2 5 5 2 4 2 2" xfId="8705" xr:uid="{00000000-0005-0000-0000-000006220000}"/>
    <cellStyle name="Обычный 2 2 2 2 5 5 2 4 3" xfId="8706" xr:uid="{00000000-0005-0000-0000-000007220000}"/>
    <cellStyle name="Обычный 2 2 2 2 5 5 2 4 3 2" xfId="8707" xr:uid="{00000000-0005-0000-0000-000008220000}"/>
    <cellStyle name="Обычный 2 2 2 2 5 5 2 4 4" xfId="8708" xr:uid="{00000000-0005-0000-0000-000009220000}"/>
    <cellStyle name="Обычный 2 2 2 2 5 5 2 5" xfId="8709" xr:uid="{00000000-0005-0000-0000-00000A220000}"/>
    <cellStyle name="Обычный 2 2 2 2 5 5 2 5 2" xfId="8710" xr:uid="{00000000-0005-0000-0000-00000B220000}"/>
    <cellStyle name="Обычный 2 2 2 2 5 5 2 6" xfId="8711" xr:uid="{00000000-0005-0000-0000-00000C220000}"/>
    <cellStyle name="Обычный 2 2 2 2 5 5 2 6 2" xfId="8712" xr:uid="{00000000-0005-0000-0000-00000D220000}"/>
    <cellStyle name="Обычный 2 2 2 2 5 5 2 7" xfId="8713" xr:uid="{00000000-0005-0000-0000-00000E220000}"/>
    <cellStyle name="Обычный 2 2 2 2 5 5 2 7 2" xfId="8714" xr:uid="{00000000-0005-0000-0000-00000F220000}"/>
    <cellStyle name="Обычный 2 2 2 2 5 5 2 8" xfId="8715" xr:uid="{00000000-0005-0000-0000-000010220000}"/>
    <cellStyle name="Обычный 2 2 2 2 5 5 3" xfId="8716" xr:uid="{00000000-0005-0000-0000-000011220000}"/>
    <cellStyle name="Обычный 2 2 2 2 5 5 3 2" xfId="8717" xr:uid="{00000000-0005-0000-0000-000012220000}"/>
    <cellStyle name="Обычный 2 2 2 2 5 5 3 2 2" xfId="8718" xr:uid="{00000000-0005-0000-0000-000013220000}"/>
    <cellStyle name="Обычный 2 2 2 2 5 5 3 2 2 2" xfId="8719" xr:uid="{00000000-0005-0000-0000-000014220000}"/>
    <cellStyle name="Обычный 2 2 2 2 5 5 3 2 2 2 2" xfId="8720" xr:uid="{00000000-0005-0000-0000-000015220000}"/>
    <cellStyle name="Обычный 2 2 2 2 5 5 3 2 2 3" xfId="8721" xr:uid="{00000000-0005-0000-0000-000016220000}"/>
    <cellStyle name="Обычный 2 2 2 2 5 5 3 2 2 3 2" xfId="8722" xr:uid="{00000000-0005-0000-0000-000017220000}"/>
    <cellStyle name="Обычный 2 2 2 2 5 5 3 2 2 4" xfId="8723" xr:uid="{00000000-0005-0000-0000-000018220000}"/>
    <cellStyle name="Обычный 2 2 2 2 5 5 3 2 3" xfId="8724" xr:uid="{00000000-0005-0000-0000-000019220000}"/>
    <cellStyle name="Обычный 2 2 2 2 5 5 3 2 3 2" xfId="8725" xr:uid="{00000000-0005-0000-0000-00001A220000}"/>
    <cellStyle name="Обычный 2 2 2 2 5 5 3 2 4" xfId="8726" xr:uid="{00000000-0005-0000-0000-00001B220000}"/>
    <cellStyle name="Обычный 2 2 2 2 5 5 3 2 4 2" xfId="8727" xr:uid="{00000000-0005-0000-0000-00001C220000}"/>
    <cellStyle name="Обычный 2 2 2 2 5 5 3 2 5" xfId="8728" xr:uid="{00000000-0005-0000-0000-00001D220000}"/>
    <cellStyle name="Обычный 2 2 2 2 5 5 3 2 5 2" xfId="8729" xr:uid="{00000000-0005-0000-0000-00001E220000}"/>
    <cellStyle name="Обычный 2 2 2 2 5 5 3 2 6" xfId="8730" xr:uid="{00000000-0005-0000-0000-00001F220000}"/>
    <cellStyle name="Обычный 2 2 2 2 5 5 3 3" xfId="8731" xr:uid="{00000000-0005-0000-0000-000020220000}"/>
    <cellStyle name="Обычный 2 2 2 2 5 5 3 3 2" xfId="8732" xr:uid="{00000000-0005-0000-0000-000021220000}"/>
    <cellStyle name="Обычный 2 2 2 2 5 5 3 3 2 2" xfId="8733" xr:uid="{00000000-0005-0000-0000-000022220000}"/>
    <cellStyle name="Обычный 2 2 2 2 5 5 3 3 3" xfId="8734" xr:uid="{00000000-0005-0000-0000-000023220000}"/>
    <cellStyle name="Обычный 2 2 2 2 5 5 3 3 3 2" xfId="8735" xr:uid="{00000000-0005-0000-0000-000024220000}"/>
    <cellStyle name="Обычный 2 2 2 2 5 5 3 3 4" xfId="8736" xr:uid="{00000000-0005-0000-0000-000025220000}"/>
    <cellStyle name="Обычный 2 2 2 2 5 5 3 4" xfId="8737" xr:uid="{00000000-0005-0000-0000-000026220000}"/>
    <cellStyle name="Обычный 2 2 2 2 5 5 3 4 2" xfId="8738" xr:uid="{00000000-0005-0000-0000-000027220000}"/>
    <cellStyle name="Обычный 2 2 2 2 5 5 3 4 2 2" xfId="8739" xr:uid="{00000000-0005-0000-0000-000028220000}"/>
    <cellStyle name="Обычный 2 2 2 2 5 5 3 4 3" xfId="8740" xr:uid="{00000000-0005-0000-0000-000029220000}"/>
    <cellStyle name="Обычный 2 2 2 2 5 5 3 4 3 2" xfId="8741" xr:uid="{00000000-0005-0000-0000-00002A220000}"/>
    <cellStyle name="Обычный 2 2 2 2 5 5 3 4 4" xfId="8742" xr:uid="{00000000-0005-0000-0000-00002B220000}"/>
    <cellStyle name="Обычный 2 2 2 2 5 5 3 5" xfId="8743" xr:uid="{00000000-0005-0000-0000-00002C220000}"/>
    <cellStyle name="Обычный 2 2 2 2 5 5 3 5 2" xfId="8744" xr:uid="{00000000-0005-0000-0000-00002D220000}"/>
    <cellStyle name="Обычный 2 2 2 2 5 5 3 6" xfId="8745" xr:uid="{00000000-0005-0000-0000-00002E220000}"/>
    <cellStyle name="Обычный 2 2 2 2 5 5 3 6 2" xfId="8746" xr:uid="{00000000-0005-0000-0000-00002F220000}"/>
    <cellStyle name="Обычный 2 2 2 2 5 5 3 7" xfId="8747" xr:uid="{00000000-0005-0000-0000-000030220000}"/>
    <cellStyle name="Обычный 2 2 2 2 5 5 3 7 2" xfId="8748" xr:uid="{00000000-0005-0000-0000-000031220000}"/>
    <cellStyle name="Обычный 2 2 2 2 5 5 3 8" xfId="8749" xr:uid="{00000000-0005-0000-0000-000032220000}"/>
    <cellStyle name="Обычный 2 2 2 2 5 5 4" xfId="8750" xr:uid="{00000000-0005-0000-0000-000033220000}"/>
    <cellStyle name="Обычный 2 2 2 2 5 5 4 2" xfId="8751" xr:uid="{00000000-0005-0000-0000-000034220000}"/>
    <cellStyle name="Обычный 2 2 2 2 5 5 4 2 2" xfId="8752" xr:uid="{00000000-0005-0000-0000-000035220000}"/>
    <cellStyle name="Обычный 2 2 2 2 5 5 4 2 2 2" xfId="8753" xr:uid="{00000000-0005-0000-0000-000036220000}"/>
    <cellStyle name="Обычный 2 2 2 2 5 5 4 2 3" xfId="8754" xr:uid="{00000000-0005-0000-0000-000037220000}"/>
    <cellStyle name="Обычный 2 2 2 2 5 5 4 2 3 2" xfId="8755" xr:uid="{00000000-0005-0000-0000-000038220000}"/>
    <cellStyle name="Обычный 2 2 2 2 5 5 4 2 4" xfId="8756" xr:uid="{00000000-0005-0000-0000-000039220000}"/>
    <cellStyle name="Обычный 2 2 2 2 5 5 4 3" xfId="8757" xr:uid="{00000000-0005-0000-0000-00003A220000}"/>
    <cellStyle name="Обычный 2 2 2 2 5 5 4 3 2" xfId="8758" xr:uid="{00000000-0005-0000-0000-00003B220000}"/>
    <cellStyle name="Обычный 2 2 2 2 5 5 4 3 2 2" xfId="8759" xr:uid="{00000000-0005-0000-0000-00003C220000}"/>
    <cellStyle name="Обычный 2 2 2 2 5 5 4 3 3" xfId="8760" xr:uid="{00000000-0005-0000-0000-00003D220000}"/>
    <cellStyle name="Обычный 2 2 2 2 5 5 4 3 3 2" xfId="8761" xr:uid="{00000000-0005-0000-0000-00003E220000}"/>
    <cellStyle name="Обычный 2 2 2 2 5 5 4 3 4" xfId="8762" xr:uid="{00000000-0005-0000-0000-00003F220000}"/>
    <cellStyle name="Обычный 2 2 2 2 5 5 4 4" xfId="8763" xr:uid="{00000000-0005-0000-0000-000040220000}"/>
    <cellStyle name="Обычный 2 2 2 2 5 5 4 4 2" xfId="8764" xr:uid="{00000000-0005-0000-0000-000041220000}"/>
    <cellStyle name="Обычный 2 2 2 2 5 5 4 5" xfId="8765" xr:uid="{00000000-0005-0000-0000-000042220000}"/>
    <cellStyle name="Обычный 2 2 2 2 5 5 4 5 2" xfId="8766" xr:uid="{00000000-0005-0000-0000-000043220000}"/>
    <cellStyle name="Обычный 2 2 2 2 5 5 4 6" xfId="8767" xr:uid="{00000000-0005-0000-0000-000044220000}"/>
    <cellStyle name="Обычный 2 2 2 2 5 5 4 6 2" xfId="8768" xr:uid="{00000000-0005-0000-0000-000045220000}"/>
    <cellStyle name="Обычный 2 2 2 2 5 5 4 7" xfId="8769" xr:uid="{00000000-0005-0000-0000-000046220000}"/>
    <cellStyle name="Обычный 2 2 2 2 5 5 5" xfId="8770" xr:uid="{00000000-0005-0000-0000-000047220000}"/>
    <cellStyle name="Обычный 2 2 2 2 5 5 5 2" xfId="8771" xr:uid="{00000000-0005-0000-0000-000048220000}"/>
    <cellStyle name="Обычный 2 2 2 2 5 5 5 2 2" xfId="8772" xr:uid="{00000000-0005-0000-0000-000049220000}"/>
    <cellStyle name="Обычный 2 2 2 2 5 5 5 3" xfId="8773" xr:uid="{00000000-0005-0000-0000-00004A220000}"/>
    <cellStyle name="Обычный 2 2 2 2 5 5 5 3 2" xfId="8774" xr:uid="{00000000-0005-0000-0000-00004B220000}"/>
    <cellStyle name="Обычный 2 2 2 2 5 5 5 4" xfId="8775" xr:uid="{00000000-0005-0000-0000-00004C220000}"/>
    <cellStyle name="Обычный 2 2 2 2 5 5 6" xfId="8776" xr:uid="{00000000-0005-0000-0000-00004D220000}"/>
    <cellStyle name="Обычный 2 2 2 2 5 5 6 2" xfId="8777" xr:uid="{00000000-0005-0000-0000-00004E220000}"/>
    <cellStyle name="Обычный 2 2 2 2 5 5 6 2 2" xfId="8778" xr:uid="{00000000-0005-0000-0000-00004F220000}"/>
    <cellStyle name="Обычный 2 2 2 2 5 5 6 3" xfId="8779" xr:uid="{00000000-0005-0000-0000-000050220000}"/>
    <cellStyle name="Обычный 2 2 2 2 5 5 6 3 2" xfId="8780" xr:uid="{00000000-0005-0000-0000-000051220000}"/>
    <cellStyle name="Обычный 2 2 2 2 5 5 6 4" xfId="8781" xr:uid="{00000000-0005-0000-0000-000052220000}"/>
    <cellStyle name="Обычный 2 2 2 2 5 5 7" xfId="8782" xr:uid="{00000000-0005-0000-0000-000053220000}"/>
    <cellStyle name="Обычный 2 2 2 2 5 5 7 2" xfId="8783" xr:uid="{00000000-0005-0000-0000-000054220000}"/>
    <cellStyle name="Обычный 2 2 2 2 5 5 8" xfId="8784" xr:uid="{00000000-0005-0000-0000-000055220000}"/>
    <cellStyle name="Обычный 2 2 2 2 5 5 8 2" xfId="8785" xr:uid="{00000000-0005-0000-0000-000056220000}"/>
    <cellStyle name="Обычный 2 2 2 2 5 5 9" xfId="8786" xr:uid="{00000000-0005-0000-0000-000057220000}"/>
    <cellStyle name="Обычный 2 2 2 2 5 5 9 2" xfId="8787" xr:uid="{00000000-0005-0000-0000-000058220000}"/>
    <cellStyle name="Обычный 2 2 2 2 5 6" xfId="8788" xr:uid="{00000000-0005-0000-0000-000059220000}"/>
    <cellStyle name="Обычный 2 2 2 2 5 6 2" xfId="8789" xr:uid="{00000000-0005-0000-0000-00005A220000}"/>
    <cellStyle name="Обычный 2 2 2 2 5 6 2 2" xfId="8790" xr:uid="{00000000-0005-0000-0000-00005B220000}"/>
    <cellStyle name="Обычный 2 2 2 2 5 6 2 2 2" xfId="8791" xr:uid="{00000000-0005-0000-0000-00005C220000}"/>
    <cellStyle name="Обычный 2 2 2 2 5 6 2 2 2 2" xfId="8792" xr:uid="{00000000-0005-0000-0000-00005D220000}"/>
    <cellStyle name="Обычный 2 2 2 2 5 6 2 2 3" xfId="8793" xr:uid="{00000000-0005-0000-0000-00005E220000}"/>
    <cellStyle name="Обычный 2 2 2 2 5 6 2 2 3 2" xfId="8794" xr:uid="{00000000-0005-0000-0000-00005F220000}"/>
    <cellStyle name="Обычный 2 2 2 2 5 6 2 2 4" xfId="8795" xr:uid="{00000000-0005-0000-0000-000060220000}"/>
    <cellStyle name="Обычный 2 2 2 2 5 6 2 3" xfId="8796" xr:uid="{00000000-0005-0000-0000-000061220000}"/>
    <cellStyle name="Обычный 2 2 2 2 5 6 2 3 2" xfId="8797" xr:uid="{00000000-0005-0000-0000-000062220000}"/>
    <cellStyle name="Обычный 2 2 2 2 5 6 2 4" xfId="8798" xr:uid="{00000000-0005-0000-0000-000063220000}"/>
    <cellStyle name="Обычный 2 2 2 2 5 6 2 4 2" xfId="8799" xr:uid="{00000000-0005-0000-0000-000064220000}"/>
    <cellStyle name="Обычный 2 2 2 2 5 6 2 5" xfId="8800" xr:uid="{00000000-0005-0000-0000-000065220000}"/>
    <cellStyle name="Обычный 2 2 2 2 5 6 2 5 2" xfId="8801" xr:uid="{00000000-0005-0000-0000-000066220000}"/>
    <cellStyle name="Обычный 2 2 2 2 5 6 2 6" xfId="8802" xr:uid="{00000000-0005-0000-0000-000067220000}"/>
    <cellStyle name="Обычный 2 2 2 2 5 6 3" xfId="8803" xr:uid="{00000000-0005-0000-0000-000068220000}"/>
    <cellStyle name="Обычный 2 2 2 2 5 6 3 2" xfId="8804" xr:uid="{00000000-0005-0000-0000-000069220000}"/>
    <cellStyle name="Обычный 2 2 2 2 5 6 3 2 2" xfId="8805" xr:uid="{00000000-0005-0000-0000-00006A220000}"/>
    <cellStyle name="Обычный 2 2 2 2 5 6 3 3" xfId="8806" xr:uid="{00000000-0005-0000-0000-00006B220000}"/>
    <cellStyle name="Обычный 2 2 2 2 5 6 3 3 2" xfId="8807" xr:uid="{00000000-0005-0000-0000-00006C220000}"/>
    <cellStyle name="Обычный 2 2 2 2 5 6 3 4" xfId="8808" xr:uid="{00000000-0005-0000-0000-00006D220000}"/>
    <cellStyle name="Обычный 2 2 2 2 5 6 4" xfId="8809" xr:uid="{00000000-0005-0000-0000-00006E220000}"/>
    <cellStyle name="Обычный 2 2 2 2 5 6 4 2" xfId="8810" xr:uid="{00000000-0005-0000-0000-00006F220000}"/>
    <cellStyle name="Обычный 2 2 2 2 5 6 4 2 2" xfId="8811" xr:uid="{00000000-0005-0000-0000-000070220000}"/>
    <cellStyle name="Обычный 2 2 2 2 5 6 4 3" xfId="8812" xr:uid="{00000000-0005-0000-0000-000071220000}"/>
    <cellStyle name="Обычный 2 2 2 2 5 6 4 3 2" xfId="8813" xr:uid="{00000000-0005-0000-0000-000072220000}"/>
    <cellStyle name="Обычный 2 2 2 2 5 6 4 4" xfId="8814" xr:uid="{00000000-0005-0000-0000-000073220000}"/>
    <cellStyle name="Обычный 2 2 2 2 5 6 5" xfId="8815" xr:uid="{00000000-0005-0000-0000-000074220000}"/>
    <cellStyle name="Обычный 2 2 2 2 5 6 5 2" xfId="8816" xr:uid="{00000000-0005-0000-0000-000075220000}"/>
    <cellStyle name="Обычный 2 2 2 2 5 6 6" xfId="8817" xr:uid="{00000000-0005-0000-0000-000076220000}"/>
    <cellStyle name="Обычный 2 2 2 2 5 6 6 2" xfId="8818" xr:uid="{00000000-0005-0000-0000-000077220000}"/>
    <cellStyle name="Обычный 2 2 2 2 5 6 7" xfId="8819" xr:uid="{00000000-0005-0000-0000-000078220000}"/>
    <cellStyle name="Обычный 2 2 2 2 5 6 7 2" xfId="8820" xr:uid="{00000000-0005-0000-0000-000079220000}"/>
    <cellStyle name="Обычный 2 2 2 2 5 6 8" xfId="8821" xr:uid="{00000000-0005-0000-0000-00007A220000}"/>
    <cellStyle name="Обычный 2 2 2 2 5 7" xfId="8822" xr:uid="{00000000-0005-0000-0000-00007B220000}"/>
    <cellStyle name="Обычный 2 2 2 2 5 7 2" xfId="8823" xr:uid="{00000000-0005-0000-0000-00007C220000}"/>
    <cellStyle name="Обычный 2 2 2 2 5 7 2 2" xfId="8824" xr:uid="{00000000-0005-0000-0000-00007D220000}"/>
    <cellStyle name="Обычный 2 2 2 2 5 7 2 2 2" xfId="8825" xr:uid="{00000000-0005-0000-0000-00007E220000}"/>
    <cellStyle name="Обычный 2 2 2 2 5 7 2 2 2 2" xfId="8826" xr:uid="{00000000-0005-0000-0000-00007F220000}"/>
    <cellStyle name="Обычный 2 2 2 2 5 7 2 2 3" xfId="8827" xr:uid="{00000000-0005-0000-0000-000080220000}"/>
    <cellStyle name="Обычный 2 2 2 2 5 7 2 2 3 2" xfId="8828" xr:uid="{00000000-0005-0000-0000-000081220000}"/>
    <cellStyle name="Обычный 2 2 2 2 5 7 2 2 4" xfId="8829" xr:uid="{00000000-0005-0000-0000-000082220000}"/>
    <cellStyle name="Обычный 2 2 2 2 5 7 2 3" xfId="8830" xr:uid="{00000000-0005-0000-0000-000083220000}"/>
    <cellStyle name="Обычный 2 2 2 2 5 7 2 3 2" xfId="8831" xr:uid="{00000000-0005-0000-0000-000084220000}"/>
    <cellStyle name="Обычный 2 2 2 2 5 7 2 4" xfId="8832" xr:uid="{00000000-0005-0000-0000-000085220000}"/>
    <cellStyle name="Обычный 2 2 2 2 5 7 2 4 2" xfId="8833" xr:uid="{00000000-0005-0000-0000-000086220000}"/>
    <cellStyle name="Обычный 2 2 2 2 5 7 2 5" xfId="8834" xr:uid="{00000000-0005-0000-0000-000087220000}"/>
    <cellStyle name="Обычный 2 2 2 2 5 7 2 5 2" xfId="8835" xr:uid="{00000000-0005-0000-0000-000088220000}"/>
    <cellStyle name="Обычный 2 2 2 2 5 7 2 6" xfId="8836" xr:uid="{00000000-0005-0000-0000-000089220000}"/>
    <cellStyle name="Обычный 2 2 2 2 5 7 3" xfId="8837" xr:uid="{00000000-0005-0000-0000-00008A220000}"/>
    <cellStyle name="Обычный 2 2 2 2 5 7 3 2" xfId="8838" xr:uid="{00000000-0005-0000-0000-00008B220000}"/>
    <cellStyle name="Обычный 2 2 2 2 5 7 3 2 2" xfId="8839" xr:uid="{00000000-0005-0000-0000-00008C220000}"/>
    <cellStyle name="Обычный 2 2 2 2 5 7 3 3" xfId="8840" xr:uid="{00000000-0005-0000-0000-00008D220000}"/>
    <cellStyle name="Обычный 2 2 2 2 5 7 3 3 2" xfId="8841" xr:uid="{00000000-0005-0000-0000-00008E220000}"/>
    <cellStyle name="Обычный 2 2 2 2 5 7 3 4" xfId="8842" xr:uid="{00000000-0005-0000-0000-00008F220000}"/>
    <cellStyle name="Обычный 2 2 2 2 5 7 4" xfId="8843" xr:uid="{00000000-0005-0000-0000-000090220000}"/>
    <cellStyle name="Обычный 2 2 2 2 5 7 4 2" xfId="8844" xr:uid="{00000000-0005-0000-0000-000091220000}"/>
    <cellStyle name="Обычный 2 2 2 2 5 7 4 2 2" xfId="8845" xr:uid="{00000000-0005-0000-0000-000092220000}"/>
    <cellStyle name="Обычный 2 2 2 2 5 7 4 3" xfId="8846" xr:uid="{00000000-0005-0000-0000-000093220000}"/>
    <cellStyle name="Обычный 2 2 2 2 5 7 4 3 2" xfId="8847" xr:uid="{00000000-0005-0000-0000-000094220000}"/>
    <cellStyle name="Обычный 2 2 2 2 5 7 4 4" xfId="8848" xr:uid="{00000000-0005-0000-0000-000095220000}"/>
    <cellStyle name="Обычный 2 2 2 2 5 7 5" xfId="8849" xr:uid="{00000000-0005-0000-0000-000096220000}"/>
    <cellStyle name="Обычный 2 2 2 2 5 7 5 2" xfId="8850" xr:uid="{00000000-0005-0000-0000-000097220000}"/>
    <cellStyle name="Обычный 2 2 2 2 5 7 6" xfId="8851" xr:uid="{00000000-0005-0000-0000-000098220000}"/>
    <cellStyle name="Обычный 2 2 2 2 5 7 6 2" xfId="8852" xr:uid="{00000000-0005-0000-0000-000099220000}"/>
    <cellStyle name="Обычный 2 2 2 2 5 7 7" xfId="8853" xr:uid="{00000000-0005-0000-0000-00009A220000}"/>
    <cellStyle name="Обычный 2 2 2 2 5 7 7 2" xfId="8854" xr:uid="{00000000-0005-0000-0000-00009B220000}"/>
    <cellStyle name="Обычный 2 2 2 2 5 7 8" xfId="8855" xr:uid="{00000000-0005-0000-0000-00009C220000}"/>
    <cellStyle name="Обычный 2 2 2 2 5 8" xfId="8856" xr:uid="{00000000-0005-0000-0000-00009D220000}"/>
    <cellStyle name="Обычный 2 2 2 2 5 8 2" xfId="8857" xr:uid="{00000000-0005-0000-0000-00009E220000}"/>
    <cellStyle name="Обычный 2 2 2 2 5 8 2 2" xfId="8858" xr:uid="{00000000-0005-0000-0000-00009F220000}"/>
    <cellStyle name="Обычный 2 2 2 2 5 8 2 2 2" xfId="8859" xr:uid="{00000000-0005-0000-0000-0000A0220000}"/>
    <cellStyle name="Обычный 2 2 2 2 5 8 2 3" xfId="8860" xr:uid="{00000000-0005-0000-0000-0000A1220000}"/>
    <cellStyle name="Обычный 2 2 2 2 5 8 2 3 2" xfId="8861" xr:uid="{00000000-0005-0000-0000-0000A2220000}"/>
    <cellStyle name="Обычный 2 2 2 2 5 8 2 4" xfId="8862" xr:uid="{00000000-0005-0000-0000-0000A3220000}"/>
    <cellStyle name="Обычный 2 2 2 2 5 8 3" xfId="8863" xr:uid="{00000000-0005-0000-0000-0000A4220000}"/>
    <cellStyle name="Обычный 2 2 2 2 5 8 3 2" xfId="8864" xr:uid="{00000000-0005-0000-0000-0000A5220000}"/>
    <cellStyle name="Обычный 2 2 2 2 5 8 3 2 2" xfId="8865" xr:uid="{00000000-0005-0000-0000-0000A6220000}"/>
    <cellStyle name="Обычный 2 2 2 2 5 8 3 3" xfId="8866" xr:uid="{00000000-0005-0000-0000-0000A7220000}"/>
    <cellStyle name="Обычный 2 2 2 2 5 8 3 3 2" xfId="8867" xr:uid="{00000000-0005-0000-0000-0000A8220000}"/>
    <cellStyle name="Обычный 2 2 2 2 5 8 3 4" xfId="8868" xr:uid="{00000000-0005-0000-0000-0000A9220000}"/>
    <cellStyle name="Обычный 2 2 2 2 5 8 4" xfId="8869" xr:uid="{00000000-0005-0000-0000-0000AA220000}"/>
    <cellStyle name="Обычный 2 2 2 2 5 8 4 2" xfId="8870" xr:uid="{00000000-0005-0000-0000-0000AB220000}"/>
    <cellStyle name="Обычный 2 2 2 2 5 8 5" xfId="8871" xr:uid="{00000000-0005-0000-0000-0000AC220000}"/>
    <cellStyle name="Обычный 2 2 2 2 5 8 5 2" xfId="8872" xr:uid="{00000000-0005-0000-0000-0000AD220000}"/>
    <cellStyle name="Обычный 2 2 2 2 5 8 6" xfId="8873" xr:uid="{00000000-0005-0000-0000-0000AE220000}"/>
    <cellStyle name="Обычный 2 2 2 2 5 8 6 2" xfId="8874" xr:uid="{00000000-0005-0000-0000-0000AF220000}"/>
    <cellStyle name="Обычный 2 2 2 2 5 8 7" xfId="8875" xr:uid="{00000000-0005-0000-0000-0000B0220000}"/>
    <cellStyle name="Обычный 2 2 2 2 5 9" xfId="8876" xr:uid="{00000000-0005-0000-0000-0000B1220000}"/>
    <cellStyle name="Обычный 2 2 2 2 5 9 2" xfId="8877" xr:uid="{00000000-0005-0000-0000-0000B2220000}"/>
    <cellStyle name="Обычный 2 2 2 2 5 9 2 2" xfId="8878" xr:uid="{00000000-0005-0000-0000-0000B3220000}"/>
    <cellStyle name="Обычный 2 2 2 2 5 9 2 2 2" xfId="8879" xr:uid="{00000000-0005-0000-0000-0000B4220000}"/>
    <cellStyle name="Обычный 2 2 2 2 5 9 2 3" xfId="8880" xr:uid="{00000000-0005-0000-0000-0000B5220000}"/>
    <cellStyle name="Обычный 2 2 2 2 5 9 2 3 2" xfId="8881" xr:uid="{00000000-0005-0000-0000-0000B6220000}"/>
    <cellStyle name="Обычный 2 2 2 2 5 9 2 4" xfId="8882" xr:uid="{00000000-0005-0000-0000-0000B7220000}"/>
    <cellStyle name="Обычный 2 2 2 2 5 9 3" xfId="8883" xr:uid="{00000000-0005-0000-0000-0000B8220000}"/>
    <cellStyle name="Обычный 2 2 2 2 5 9 3 2" xfId="8884" xr:uid="{00000000-0005-0000-0000-0000B9220000}"/>
    <cellStyle name="Обычный 2 2 2 2 5 9 3 2 2" xfId="8885" xr:uid="{00000000-0005-0000-0000-0000BA220000}"/>
    <cellStyle name="Обычный 2 2 2 2 5 9 3 3" xfId="8886" xr:uid="{00000000-0005-0000-0000-0000BB220000}"/>
    <cellStyle name="Обычный 2 2 2 2 5 9 3 3 2" xfId="8887" xr:uid="{00000000-0005-0000-0000-0000BC220000}"/>
    <cellStyle name="Обычный 2 2 2 2 5 9 3 4" xfId="8888" xr:uid="{00000000-0005-0000-0000-0000BD220000}"/>
    <cellStyle name="Обычный 2 2 2 2 5 9 4" xfId="8889" xr:uid="{00000000-0005-0000-0000-0000BE220000}"/>
    <cellStyle name="Обычный 2 2 2 2 5 9 4 2" xfId="8890" xr:uid="{00000000-0005-0000-0000-0000BF220000}"/>
    <cellStyle name="Обычный 2 2 2 2 5 9 5" xfId="8891" xr:uid="{00000000-0005-0000-0000-0000C0220000}"/>
    <cellStyle name="Обычный 2 2 2 2 5 9 5 2" xfId="8892" xr:uid="{00000000-0005-0000-0000-0000C1220000}"/>
    <cellStyle name="Обычный 2 2 2 2 5 9 6" xfId="8893" xr:uid="{00000000-0005-0000-0000-0000C2220000}"/>
    <cellStyle name="Обычный 2 2 2 2 5 9 6 2" xfId="8894" xr:uid="{00000000-0005-0000-0000-0000C3220000}"/>
    <cellStyle name="Обычный 2 2 2 2 5 9 7" xfId="8895" xr:uid="{00000000-0005-0000-0000-0000C4220000}"/>
    <cellStyle name="Обычный 2 2 2 2 6" xfId="8896" xr:uid="{00000000-0005-0000-0000-0000C5220000}"/>
    <cellStyle name="Обычный 2 2 2 2 6 10" xfId="8897" xr:uid="{00000000-0005-0000-0000-0000C6220000}"/>
    <cellStyle name="Обычный 2 2 2 2 6 10 2" xfId="8898" xr:uid="{00000000-0005-0000-0000-0000C7220000}"/>
    <cellStyle name="Обычный 2 2 2 2 6 10 2 2" xfId="8899" xr:uid="{00000000-0005-0000-0000-0000C8220000}"/>
    <cellStyle name="Обычный 2 2 2 2 6 10 3" xfId="8900" xr:uid="{00000000-0005-0000-0000-0000C9220000}"/>
    <cellStyle name="Обычный 2 2 2 2 6 10 3 2" xfId="8901" xr:uid="{00000000-0005-0000-0000-0000CA220000}"/>
    <cellStyle name="Обычный 2 2 2 2 6 10 4" xfId="8902" xr:uid="{00000000-0005-0000-0000-0000CB220000}"/>
    <cellStyle name="Обычный 2 2 2 2 6 11" xfId="8903" xr:uid="{00000000-0005-0000-0000-0000CC220000}"/>
    <cellStyle name="Обычный 2 2 2 2 6 11 2" xfId="8904" xr:uid="{00000000-0005-0000-0000-0000CD220000}"/>
    <cellStyle name="Обычный 2 2 2 2 6 12" xfId="8905" xr:uid="{00000000-0005-0000-0000-0000CE220000}"/>
    <cellStyle name="Обычный 2 2 2 2 6 12 2" xfId="8906" xr:uid="{00000000-0005-0000-0000-0000CF220000}"/>
    <cellStyle name="Обычный 2 2 2 2 6 13" xfId="8907" xr:uid="{00000000-0005-0000-0000-0000D0220000}"/>
    <cellStyle name="Обычный 2 2 2 2 6 13 2" xfId="8908" xr:uid="{00000000-0005-0000-0000-0000D1220000}"/>
    <cellStyle name="Обычный 2 2 2 2 6 14" xfId="8909" xr:uid="{00000000-0005-0000-0000-0000D2220000}"/>
    <cellStyle name="Обычный 2 2 2 2 6 2" xfId="8910" xr:uid="{00000000-0005-0000-0000-0000D3220000}"/>
    <cellStyle name="Обычный 2 2 2 2 6 2 10" xfId="8911" xr:uid="{00000000-0005-0000-0000-0000D4220000}"/>
    <cellStyle name="Обычный 2 2 2 2 6 2 10 2" xfId="8912" xr:uid="{00000000-0005-0000-0000-0000D5220000}"/>
    <cellStyle name="Обычный 2 2 2 2 6 2 11" xfId="8913" xr:uid="{00000000-0005-0000-0000-0000D6220000}"/>
    <cellStyle name="Обычный 2 2 2 2 6 2 11 2" xfId="8914" xr:uid="{00000000-0005-0000-0000-0000D7220000}"/>
    <cellStyle name="Обычный 2 2 2 2 6 2 12" xfId="8915" xr:uid="{00000000-0005-0000-0000-0000D8220000}"/>
    <cellStyle name="Обычный 2 2 2 2 6 2 12 2" xfId="8916" xr:uid="{00000000-0005-0000-0000-0000D9220000}"/>
    <cellStyle name="Обычный 2 2 2 2 6 2 13" xfId="8917" xr:uid="{00000000-0005-0000-0000-0000DA220000}"/>
    <cellStyle name="Обычный 2 2 2 2 6 2 2" xfId="8918" xr:uid="{00000000-0005-0000-0000-0000DB220000}"/>
    <cellStyle name="Обычный 2 2 2 2 6 2 2 10" xfId="8919" xr:uid="{00000000-0005-0000-0000-0000DC220000}"/>
    <cellStyle name="Обычный 2 2 2 2 6 2 2 10 2" xfId="8920" xr:uid="{00000000-0005-0000-0000-0000DD220000}"/>
    <cellStyle name="Обычный 2 2 2 2 6 2 2 11" xfId="8921" xr:uid="{00000000-0005-0000-0000-0000DE220000}"/>
    <cellStyle name="Обычный 2 2 2 2 6 2 2 11 2" xfId="8922" xr:uid="{00000000-0005-0000-0000-0000DF220000}"/>
    <cellStyle name="Обычный 2 2 2 2 6 2 2 12" xfId="8923" xr:uid="{00000000-0005-0000-0000-0000E0220000}"/>
    <cellStyle name="Обычный 2 2 2 2 6 2 2 2" xfId="8924" xr:uid="{00000000-0005-0000-0000-0000E1220000}"/>
    <cellStyle name="Обычный 2 2 2 2 6 2 2 2 10" xfId="8925" xr:uid="{00000000-0005-0000-0000-0000E2220000}"/>
    <cellStyle name="Обычный 2 2 2 2 6 2 2 2 2" xfId="8926" xr:uid="{00000000-0005-0000-0000-0000E3220000}"/>
    <cellStyle name="Обычный 2 2 2 2 6 2 2 2 2 2" xfId="8927" xr:uid="{00000000-0005-0000-0000-0000E4220000}"/>
    <cellStyle name="Обычный 2 2 2 2 6 2 2 2 2 2 2" xfId="8928" xr:uid="{00000000-0005-0000-0000-0000E5220000}"/>
    <cellStyle name="Обычный 2 2 2 2 6 2 2 2 2 2 2 2" xfId="8929" xr:uid="{00000000-0005-0000-0000-0000E6220000}"/>
    <cellStyle name="Обычный 2 2 2 2 6 2 2 2 2 2 2 2 2" xfId="8930" xr:uid="{00000000-0005-0000-0000-0000E7220000}"/>
    <cellStyle name="Обычный 2 2 2 2 6 2 2 2 2 2 2 3" xfId="8931" xr:uid="{00000000-0005-0000-0000-0000E8220000}"/>
    <cellStyle name="Обычный 2 2 2 2 6 2 2 2 2 2 2 3 2" xfId="8932" xr:uid="{00000000-0005-0000-0000-0000E9220000}"/>
    <cellStyle name="Обычный 2 2 2 2 6 2 2 2 2 2 2 4" xfId="8933" xr:uid="{00000000-0005-0000-0000-0000EA220000}"/>
    <cellStyle name="Обычный 2 2 2 2 6 2 2 2 2 2 3" xfId="8934" xr:uid="{00000000-0005-0000-0000-0000EB220000}"/>
    <cellStyle name="Обычный 2 2 2 2 6 2 2 2 2 2 3 2" xfId="8935" xr:uid="{00000000-0005-0000-0000-0000EC220000}"/>
    <cellStyle name="Обычный 2 2 2 2 6 2 2 2 2 2 4" xfId="8936" xr:uid="{00000000-0005-0000-0000-0000ED220000}"/>
    <cellStyle name="Обычный 2 2 2 2 6 2 2 2 2 2 4 2" xfId="8937" xr:uid="{00000000-0005-0000-0000-0000EE220000}"/>
    <cellStyle name="Обычный 2 2 2 2 6 2 2 2 2 2 5" xfId="8938" xr:uid="{00000000-0005-0000-0000-0000EF220000}"/>
    <cellStyle name="Обычный 2 2 2 2 6 2 2 2 2 2 5 2" xfId="8939" xr:uid="{00000000-0005-0000-0000-0000F0220000}"/>
    <cellStyle name="Обычный 2 2 2 2 6 2 2 2 2 2 6" xfId="8940" xr:uid="{00000000-0005-0000-0000-0000F1220000}"/>
    <cellStyle name="Обычный 2 2 2 2 6 2 2 2 2 3" xfId="8941" xr:uid="{00000000-0005-0000-0000-0000F2220000}"/>
    <cellStyle name="Обычный 2 2 2 2 6 2 2 2 2 3 2" xfId="8942" xr:uid="{00000000-0005-0000-0000-0000F3220000}"/>
    <cellStyle name="Обычный 2 2 2 2 6 2 2 2 2 3 2 2" xfId="8943" xr:uid="{00000000-0005-0000-0000-0000F4220000}"/>
    <cellStyle name="Обычный 2 2 2 2 6 2 2 2 2 3 3" xfId="8944" xr:uid="{00000000-0005-0000-0000-0000F5220000}"/>
    <cellStyle name="Обычный 2 2 2 2 6 2 2 2 2 3 3 2" xfId="8945" xr:uid="{00000000-0005-0000-0000-0000F6220000}"/>
    <cellStyle name="Обычный 2 2 2 2 6 2 2 2 2 3 4" xfId="8946" xr:uid="{00000000-0005-0000-0000-0000F7220000}"/>
    <cellStyle name="Обычный 2 2 2 2 6 2 2 2 2 4" xfId="8947" xr:uid="{00000000-0005-0000-0000-0000F8220000}"/>
    <cellStyle name="Обычный 2 2 2 2 6 2 2 2 2 4 2" xfId="8948" xr:uid="{00000000-0005-0000-0000-0000F9220000}"/>
    <cellStyle name="Обычный 2 2 2 2 6 2 2 2 2 4 2 2" xfId="8949" xr:uid="{00000000-0005-0000-0000-0000FA220000}"/>
    <cellStyle name="Обычный 2 2 2 2 6 2 2 2 2 4 3" xfId="8950" xr:uid="{00000000-0005-0000-0000-0000FB220000}"/>
    <cellStyle name="Обычный 2 2 2 2 6 2 2 2 2 4 3 2" xfId="8951" xr:uid="{00000000-0005-0000-0000-0000FC220000}"/>
    <cellStyle name="Обычный 2 2 2 2 6 2 2 2 2 4 4" xfId="8952" xr:uid="{00000000-0005-0000-0000-0000FD220000}"/>
    <cellStyle name="Обычный 2 2 2 2 6 2 2 2 2 5" xfId="8953" xr:uid="{00000000-0005-0000-0000-0000FE220000}"/>
    <cellStyle name="Обычный 2 2 2 2 6 2 2 2 2 5 2" xfId="8954" xr:uid="{00000000-0005-0000-0000-0000FF220000}"/>
    <cellStyle name="Обычный 2 2 2 2 6 2 2 2 2 6" xfId="8955" xr:uid="{00000000-0005-0000-0000-000000230000}"/>
    <cellStyle name="Обычный 2 2 2 2 6 2 2 2 2 6 2" xfId="8956" xr:uid="{00000000-0005-0000-0000-000001230000}"/>
    <cellStyle name="Обычный 2 2 2 2 6 2 2 2 2 7" xfId="8957" xr:uid="{00000000-0005-0000-0000-000002230000}"/>
    <cellStyle name="Обычный 2 2 2 2 6 2 2 2 2 7 2" xfId="8958" xr:uid="{00000000-0005-0000-0000-000003230000}"/>
    <cellStyle name="Обычный 2 2 2 2 6 2 2 2 2 8" xfId="8959" xr:uid="{00000000-0005-0000-0000-000004230000}"/>
    <cellStyle name="Обычный 2 2 2 2 6 2 2 2 3" xfId="8960" xr:uid="{00000000-0005-0000-0000-000005230000}"/>
    <cellStyle name="Обычный 2 2 2 2 6 2 2 2 3 2" xfId="8961" xr:uid="{00000000-0005-0000-0000-000006230000}"/>
    <cellStyle name="Обычный 2 2 2 2 6 2 2 2 3 2 2" xfId="8962" xr:uid="{00000000-0005-0000-0000-000007230000}"/>
    <cellStyle name="Обычный 2 2 2 2 6 2 2 2 3 2 2 2" xfId="8963" xr:uid="{00000000-0005-0000-0000-000008230000}"/>
    <cellStyle name="Обычный 2 2 2 2 6 2 2 2 3 2 2 2 2" xfId="8964" xr:uid="{00000000-0005-0000-0000-000009230000}"/>
    <cellStyle name="Обычный 2 2 2 2 6 2 2 2 3 2 2 3" xfId="8965" xr:uid="{00000000-0005-0000-0000-00000A230000}"/>
    <cellStyle name="Обычный 2 2 2 2 6 2 2 2 3 2 2 3 2" xfId="8966" xr:uid="{00000000-0005-0000-0000-00000B230000}"/>
    <cellStyle name="Обычный 2 2 2 2 6 2 2 2 3 2 2 4" xfId="8967" xr:uid="{00000000-0005-0000-0000-00000C230000}"/>
    <cellStyle name="Обычный 2 2 2 2 6 2 2 2 3 2 3" xfId="8968" xr:uid="{00000000-0005-0000-0000-00000D230000}"/>
    <cellStyle name="Обычный 2 2 2 2 6 2 2 2 3 2 3 2" xfId="8969" xr:uid="{00000000-0005-0000-0000-00000E230000}"/>
    <cellStyle name="Обычный 2 2 2 2 6 2 2 2 3 2 4" xfId="8970" xr:uid="{00000000-0005-0000-0000-00000F230000}"/>
    <cellStyle name="Обычный 2 2 2 2 6 2 2 2 3 2 4 2" xfId="8971" xr:uid="{00000000-0005-0000-0000-000010230000}"/>
    <cellStyle name="Обычный 2 2 2 2 6 2 2 2 3 2 5" xfId="8972" xr:uid="{00000000-0005-0000-0000-000011230000}"/>
    <cellStyle name="Обычный 2 2 2 2 6 2 2 2 3 2 5 2" xfId="8973" xr:uid="{00000000-0005-0000-0000-000012230000}"/>
    <cellStyle name="Обычный 2 2 2 2 6 2 2 2 3 2 6" xfId="8974" xr:uid="{00000000-0005-0000-0000-000013230000}"/>
    <cellStyle name="Обычный 2 2 2 2 6 2 2 2 3 3" xfId="8975" xr:uid="{00000000-0005-0000-0000-000014230000}"/>
    <cellStyle name="Обычный 2 2 2 2 6 2 2 2 3 3 2" xfId="8976" xr:uid="{00000000-0005-0000-0000-000015230000}"/>
    <cellStyle name="Обычный 2 2 2 2 6 2 2 2 3 3 2 2" xfId="8977" xr:uid="{00000000-0005-0000-0000-000016230000}"/>
    <cellStyle name="Обычный 2 2 2 2 6 2 2 2 3 3 3" xfId="8978" xr:uid="{00000000-0005-0000-0000-000017230000}"/>
    <cellStyle name="Обычный 2 2 2 2 6 2 2 2 3 3 3 2" xfId="8979" xr:uid="{00000000-0005-0000-0000-000018230000}"/>
    <cellStyle name="Обычный 2 2 2 2 6 2 2 2 3 3 4" xfId="8980" xr:uid="{00000000-0005-0000-0000-000019230000}"/>
    <cellStyle name="Обычный 2 2 2 2 6 2 2 2 3 4" xfId="8981" xr:uid="{00000000-0005-0000-0000-00001A230000}"/>
    <cellStyle name="Обычный 2 2 2 2 6 2 2 2 3 4 2" xfId="8982" xr:uid="{00000000-0005-0000-0000-00001B230000}"/>
    <cellStyle name="Обычный 2 2 2 2 6 2 2 2 3 4 2 2" xfId="8983" xr:uid="{00000000-0005-0000-0000-00001C230000}"/>
    <cellStyle name="Обычный 2 2 2 2 6 2 2 2 3 4 3" xfId="8984" xr:uid="{00000000-0005-0000-0000-00001D230000}"/>
    <cellStyle name="Обычный 2 2 2 2 6 2 2 2 3 4 3 2" xfId="8985" xr:uid="{00000000-0005-0000-0000-00001E230000}"/>
    <cellStyle name="Обычный 2 2 2 2 6 2 2 2 3 4 4" xfId="8986" xr:uid="{00000000-0005-0000-0000-00001F230000}"/>
    <cellStyle name="Обычный 2 2 2 2 6 2 2 2 3 5" xfId="8987" xr:uid="{00000000-0005-0000-0000-000020230000}"/>
    <cellStyle name="Обычный 2 2 2 2 6 2 2 2 3 5 2" xfId="8988" xr:uid="{00000000-0005-0000-0000-000021230000}"/>
    <cellStyle name="Обычный 2 2 2 2 6 2 2 2 3 6" xfId="8989" xr:uid="{00000000-0005-0000-0000-000022230000}"/>
    <cellStyle name="Обычный 2 2 2 2 6 2 2 2 3 6 2" xfId="8990" xr:uid="{00000000-0005-0000-0000-000023230000}"/>
    <cellStyle name="Обычный 2 2 2 2 6 2 2 2 3 7" xfId="8991" xr:uid="{00000000-0005-0000-0000-000024230000}"/>
    <cellStyle name="Обычный 2 2 2 2 6 2 2 2 3 7 2" xfId="8992" xr:uid="{00000000-0005-0000-0000-000025230000}"/>
    <cellStyle name="Обычный 2 2 2 2 6 2 2 2 3 8" xfId="8993" xr:uid="{00000000-0005-0000-0000-000026230000}"/>
    <cellStyle name="Обычный 2 2 2 2 6 2 2 2 4" xfId="8994" xr:uid="{00000000-0005-0000-0000-000027230000}"/>
    <cellStyle name="Обычный 2 2 2 2 6 2 2 2 4 2" xfId="8995" xr:uid="{00000000-0005-0000-0000-000028230000}"/>
    <cellStyle name="Обычный 2 2 2 2 6 2 2 2 4 2 2" xfId="8996" xr:uid="{00000000-0005-0000-0000-000029230000}"/>
    <cellStyle name="Обычный 2 2 2 2 6 2 2 2 4 2 2 2" xfId="8997" xr:uid="{00000000-0005-0000-0000-00002A230000}"/>
    <cellStyle name="Обычный 2 2 2 2 6 2 2 2 4 2 3" xfId="8998" xr:uid="{00000000-0005-0000-0000-00002B230000}"/>
    <cellStyle name="Обычный 2 2 2 2 6 2 2 2 4 2 3 2" xfId="8999" xr:uid="{00000000-0005-0000-0000-00002C230000}"/>
    <cellStyle name="Обычный 2 2 2 2 6 2 2 2 4 2 4" xfId="9000" xr:uid="{00000000-0005-0000-0000-00002D230000}"/>
    <cellStyle name="Обычный 2 2 2 2 6 2 2 2 4 3" xfId="9001" xr:uid="{00000000-0005-0000-0000-00002E230000}"/>
    <cellStyle name="Обычный 2 2 2 2 6 2 2 2 4 3 2" xfId="9002" xr:uid="{00000000-0005-0000-0000-00002F230000}"/>
    <cellStyle name="Обычный 2 2 2 2 6 2 2 2 4 3 2 2" xfId="9003" xr:uid="{00000000-0005-0000-0000-000030230000}"/>
    <cellStyle name="Обычный 2 2 2 2 6 2 2 2 4 3 3" xfId="9004" xr:uid="{00000000-0005-0000-0000-000031230000}"/>
    <cellStyle name="Обычный 2 2 2 2 6 2 2 2 4 3 3 2" xfId="9005" xr:uid="{00000000-0005-0000-0000-000032230000}"/>
    <cellStyle name="Обычный 2 2 2 2 6 2 2 2 4 3 4" xfId="9006" xr:uid="{00000000-0005-0000-0000-000033230000}"/>
    <cellStyle name="Обычный 2 2 2 2 6 2 2 2 4 4" xfId="9007" xr:uid="{00000000-0005-0000-0000-000034230000}"/>
    <cellStyle name="Обычный 2 2 2 2 6 2 2 2 4 4 2" xfId="9008" xr:uid="{00000000-0005-0000-0000-000035230000}"/>
    <cellStyle name="Обычный 2 2 2 2 6 2 2 2 4 5" xfId="9009" xr:uid="{00000000-0005-0000-0000-000036230000}"/>
    <cellStyle name="Обычный 2 2 2 2 6 2 2 2 4 5 2" xfId="9010" xr:uid="{00000000-0005-0000-0000-000037230000}"/>
    <cellStyle name="Обычный 2 2 2 2 6 2 2 2 4 6" xfId="9011" xr:uid="{00000000-0005-0000-0000-000038230000}"/>
    <cellStyle name="Обычный 2 2 2 2 6 2 2 2 4 6 2" xfId="9012" xr:uid="{00000000-0005-0000-0000-000039230000}"/>
    <cellStyle name="Обычный 2 2 2 2 6 2 2 2 4 7" xfId="9013" xr:uid="{00000000-0005-0000-0000-00003A230000}"/>
    <cellStyle name="Обычный 2 2 2 2 6 2 2 2 5" xfId="9014" xr:uid="{00000000-0005-0000-0000-00003B230000}"/>
    <cellStyle name="Обычный 2 2 2 2 6 2 2 2 5 2" xfId="9015" xr:uid="{00000000-0005-0000-0000-00003C230000}"/>
    <cellStyle name="Обычный 2 2 2 2 6 2 2 2 5 2 2" xfId="9016" xr:uid="{00000000-0005-0000-0000-00003D230000}"/>
    <cellStyle name="Обычный 2 2 2 2 6 2 2 2 5 3" xfId="9017" xr:uid="{00000000-0005-0000-0000-00003E230000}"/>
    <cellStyle name="Обычный 2 2 2 2 6 2 2 2 5 3 2" xfId="9018" xr:uid="{00000000-0005-0000-0000-00003F230000}"/>
    <cellStyle name="Обычный 2 2 2 2 6 2 2 2 5 4" xfId="9019" xr:uid="{00000000-0005-0000-0000-000040230000}"/>
    <cellStyle name="Обычный 2 2 2 2 6 2 2 2 6" xfId="9020" xr:uid="{00000000-0005-0000-0000-000041230000}"/>
    <cellStyle name="Обычный 2 2 2 2 6 2 2 2 6 2" xfId="9021" xr:uid="{00000000-0005-0000-0000-000042230000}"/>
    <cellStyle name="Обычный 2 2 2 2 6 2 2 2 6 2 2" xfId="9022" xr:uid="{00000000-0005-0000-0000-000043230000}"/>
    <cellStyle name="Обычный 2 2 2 2 6 2 2 2 6 3" xfId="9023" xr:uid="{00000000-0005-0000-0000-000044230000}"/>
    <cellStyle name="Обычный 2 2 2 2 6 2 2 2 6 3 2" xfId="9024" xr:uid="{00000000-0005-0000-0000-000045230000}"/>
    <cellStyle name="Обычный 2 2 2 2 6 2 2 2 6 4" xfId="9025" xr:uid="{00000000-0005-0000-0000-000046230000}"/>
    <cellStyle name="Обычный 2 2 2 2 6 2 2 2 7" xfId="9026" xr:uid="{00000000-0005-0000-0000-000047230000}"/>
    <cellStyle name="Обычный 2 2 2 2 6 2 2 2 7 2" xfId="9027" xr:uid="{00000000-0005-0000-0000-000048230000}"/>
    <cellStyle name="Обычный 2 2 2 2 6 2 2 2 8" xfId="9028" xr:uid="{00000000-0005-0000-0000-000049230000}"/>
    <cellStyle name="Обычный 2 2 2 2 6 2 2 2 8 2" xfId="9029" xr:uid="{00000000-0005-0000-0000-00004A230000}"/>
    <cellStyle name="Обычный 2 2 2 2 6 2 2 2 9" xfId="9030" xr:uid="{00000000-0005-0000-0000-00004B230000}"/>
    <cellStyle name="Обычный 2 2 2 2 6 2 2 2 9 2" xfId="9031" xr:uid="{00000000-0005-0000-0000-00004C230000}"/>
    <cellStyle name="Обычный 2 2 2 2 6 2 2 3" xfId="9032" xr:uid="{00000000-0005-0000-0000-00004D230000}"/>
    <cellStyle name="Обычный 2 2 2 2 6 2 2 3 2" xfId="9033" xr:uid="{00000000-0005-0000-0000-00004E230000}"/>
    <cellStyle name="Обычный 2 2 2 2 6 2 2 3 2 2" xfId="9034" xr:uid="{00000000-0005-0000-0000-00004F230000}"/>
    <cellStyle name="Обычный 2 2 2 2 6 2 2 3 2 2 2" xfId="9035" xr:uid="{00000000-0005-0000-0000-000050230000}"/>
    <cellStyle name="Обычный 2 2 2 2 6 2 2 3 2 2 2 2" xfId="9036" xr:uid="{00000000-0005-0000-0000-000051230000}"/>
    <cellStyle name="Обычный 2 2 2 2 6 2 2 3 2 2 3" xfId="9037" xr:uid="{00000000-0005-0000-0000-000052230000}"/>
    <cellStyle name="Обычный 2 2 2 2 6 2 2 3 2 2 3 2" xfId="9038" xr:uid="{00000000-0005-0000-0000-000053230000}"/>
    <cellStyle name="Обычный 2 2 2 2 6 2 2 3 2 2 4" xfId="9039" xr:uid="{00000000-0005-0000-0000-000054230000}"/>
    <cellStyle name="Обычный 2 2 2 2 6 2 2 3 2 3" xfId="9040" xr:uid="{00000000-0005-0000-0000-000055230000}"/>
    <cellStyle name="Обычный 2 2 2 2 6 2 2 3 2 3 2" xfId="9041" xr:uid="{00000000-0005-0000-0000-000056230000}"/>
    <cellStyle name="Обычный 2 2 2 2 6 2 2 3 2 4" xfId="9042" xr:uid="{00000000-0005-0000-0000-000057230000}"/>
    <cellStyle name="Обычный 2 2 2 2 6 2 2 3 2 4 2" xfId="9043" xr:uid="{00000000-0005-0000-0000-000058230000}"/>
    <cellStyle name="Обычный 2 2 2 2 6 2 2 3 2 5" xfId="9044" xr:uid="{00000000-0005-0000-0000-000059230000}"/>
    <cellStyle name="Обычный 2 2 2 2 6 2 2 3 2 5 2" xfId="9045" xr:uid="{00000000-0005-0000-0000-00005A230000}"/>
    <cellStyle name="Обычный 2 2 2 2 6 2 2 3 2 6" xfId="9046" xr:uid="{00000000-0005-0000-0000-00005B230000}"/>
    <cellStyle name="Обычный 2 2 2 2 6 2 2 3 3" xfId="9047" xr:uid="{00000000-0005-0000-0000-00005C230000}"/>
    <cellStyle name="Обычный 2 2 2 2 6 2 2 3 3 2" xfId="9048" xr:uid="{00000000-0005-0000-0000-00005D230000}"/>
    <cellStyle name="Обычный 2 2 2 2 6 2 2 3 3 2 2" xfId="9049" xr:uid="{00000000-0005-0000-0000-00005E230000}"/>
    <cellStyle name="Обычный 2 2 2 2 6 2 2 3 3 3" xfId="9050" xr:uid="{00000000-0005-0000-0000-00005F230000}"/>
    <cellStyle name="Обычный 2 2 2 2 6 2 2 3 3 3 2" xfId="9051" xr:uid="{00000000-0005-0000-0000-000060230000}"/>
    <cellStyle name="Обычный 2 2 2 2 6 2 2 3 3 4" xfId="9052" xr:uid="{00000000-0005-0000-0000-000061230000}"/>
    <cellStyle name="Обычный 2 2 2 2 6 2 2 3 4" xfId="9053" xr:uid="{00000000-0005-0000-0000-000062230000}"/>
    <cellStyle name="Обычный 2 2 2 2 6 2 2 3 4 2" xfId="9054" xr:uid="{00000000-0005-0000-0000-000063230000}"/>
    <cellStyle name="Обычный 2 2 2 2 6 2 2 3 4 2 2" xfId="9055" xr:uid="{00000000-0005-0000-0000-000064230000}"/>
    <cellStyle name="Обычный 2 2 2 2 6 2 2 3 4 3" xfId="9056" xr:uid="{00000000-0005-0000-0000-000065230000}"/>
    <cellStyle name="Обычный 2 2 2 2 6 2 2 3 4 3 2" xfId="9057" xr:uid="{00000000-0005-0000-0000-000066230000}"/>
    <cellStyle name="Обычный 2 2 2 2 6 2 2 3 4 4" xfId="9058" xr:uid="{00000000-0005-0000-0000-000067230000}"/>
    <cellStyle name="Обычный 2 2 2 2 6 2 2 3 5" xfId="9059" xr:uid="{00000000-0005-0000-0000-000068230000}"/>
    <cellStyle name="Обычный 2 2 2 2 6 2 2 3 5 2" xfId="9060" xr:uid="{00000000-0005-0000-0000-000069230000}"/>
    <cellStyle name="Обычный 2 2 2 2 6 2 2 3 6" xfId="9061" xr:uid="{00000000-0005-0000-0000-00006A230000}"/>
    <cellStyle name="Обычный 2 2 2 2 6 2 2 3 6 2" xfId="9062" xr:uid="{00000000-0005-0000-0000-00006B230000}"/>
    <cellStyle name="Обычный 2 2 2 2 6 2 2 3 7" xfId="9063" xr:uid="{00000000-0005-0000-0000-00006C230000}"/>
    <cellStyle name="Обычный 2 2 2 2 6 2 2 3 7 2" xfId="9064" xr:uid="{00000000-0005-0000-0000-00006D230000}"/>
    <cellStyle name="Обычный 2 2 2 2 6 2 2 3 8" xfId="9065" xr:uid="{00000000-0005-0000-0000-00006E230000}"/>
    <cellStyle name="Обычный 2 2 2 2 6 2 2 4" xfId="9066" xr:uid="{00000000-0005-0000-0000-00006F230000}"/>
    <cellStyle name="Обычный 2 2 2 2 6 2 2 4 2" xfId="9067" xr:uid="{00000000-0005-0000-0000-000070230000}"/>
    <cellStyle name="Обычный 2 2 2 2 6 2 2 4 2 2" xfId="9068" xr:uid="{00000000-0005-0000-0000-000071230000}"/>
    <cellStyle name="Обычный 2 2 2 2 6 2 2 4 2 2 2" xfId="9069" xr:uid="{00000000-0005-0000-0000-000072230000}"/>
    <cellStyle name="Обычный 2 2 2 2 6 2 2 4 2 2 2 2" xfId="9070" xr:uid="{00000000-0005-0000-0000-000073230000}"/>
    <cellStyle name="Обычный 2 2 2 2 6 2 2 4 2 2 3" xfId="9071" xr:uid="{00000000-0005-0000-0000-000074230000}"/>
    <cellStyle name="Обычный 2 2 2 2 6 2 2 4 2 2 3 2" xfId="9072" xr:uid="{00000000-0005-0000-0000-000075230000}"/>
    <cellStyle name="Обычный 2 2 2 2 6 2 2 4 2 2 4" xfId="9073" xr:uid="{00000000-0005-0000-0000-000076230000}"/>
    <cellStyle name="Обычный 2 2 2 2 6 2 2 4 2 3" xfId="9074" xr:uid="{00000000-0005-0000-0000-000077230000}"/>
    <cellStyle name="Обычный 2 2 2 2 6 2 2 4 2 3 2" xfId="9075" xr:uid="{00000000-0005-0000-0000-000078230000}"/>
    <cellStyle name="Обычный 2 2 2 2 6 2 2 4 2 4" xfId="9076" xr:uid="{00000000-0005-0000-0000-000079230000}"/>
    <cellStyle name="Обычный 2 2 2 2 6 2 2 4 2 4 2" xfId="9077" xr:uid="{00000000-0005-0000-0000-00007A230000}"/>
    <cellStyle name="Обычный 2 2 2 2 6 2 2 4 2 5" xfId="9078" xr:uid="{00000000-0005-0000-0000-00007B230000}"/>
    <cellStyle name="Обычный 2 2 2 2 6 2 2 4 2 5 2" xfId="9079" xr:uid="{00000000-0005-0000-0000-00007C230000}"/>
    <cellStyle name="Обычный 2 2 2 2 6 2 2 4 2 6" xfId="9080" xr:uid="{00000000-0005-0000-0000-00007D230000}"/>
    <cellStyle name="Обычный 2 2 2 2 6 2 2 4 3" xfId="9081" xr:uid="{00000000-0005-0000-0000-00007E230000}"/>
    <cellStyle name="Обычный 2 2 2 2 6 2 2 4 3 2" xfId="9082" xr:uid="{00000000-0005-0000-0000-00007F230000}"/>
    <cellStyle name="Обычный 2 2 2 2 6 2 2 4 3 2 2" xfId="9083" xr:uid="{00000000-0005-0000-0000-000080230000}"/>
    <cellStyle name="Обычный 2 2 2 2 6 2 2 4 3 3" xfId="9084" xr:uid="{00000000-0005-0000-0000-000081230000}"/>
    <cellStyle name="Обычный 2 2 2 2 6 2 2 4 3 3 2" xfId="9085" xr:uid="{00000000-0005-0000-0000-000082230000}"/>
    <cellStyle name="Обычный 2 2 2 2 6 2 2 4 3 4" xfId="9086" xr:uid="{00000000-0005-0000-0000-000083230000}"/>
    <cellStyle name="Обычный 2 2 2 2 6 2 2 4 4" xfId="9087" xr:uid="{00000000-0005-0000-0000-000084230000}"/>
    <cellStyle name="Обычный 2 2 2 2 6 2 2 4 4 2" xfId="9088" xr:uid="{00000000-0005-0000-0000-000085230000}"/>
    <cellStyle name="Обычный 2 2 2 2 6 2 2 4 4 2 2" xfId="9089" xr:uid="{00000000-0005-0000-0000-000086230000}"/>
    <cellStyle name="Обычный 2 2 2 2 6 2 2 4 4 3" xfId="9090" xr:uid="{00000000-0005-0000-0000-000087230000}"/>
    <cellStyle name="Обычный 2 2 2 2 6 2 2 4 4 3 2" xfId="9091" xr:uid="{00000000-0005-0000-0000-000088230000}"/>
    <cellStyle name="Обычный 2 2 2 2 6 2 2 4 4 4" xfId="9092" xr:uid="{00000000-0005-0000-0000-000089230000}"/>
    <cellStyle name="Обычный 2 2 2 2 6 2 2 4 5" xfId="9093" xr:uid="{00000000-0005-0000-0000-00008A230000}"/>
    <cellStyle name="Обычный 2 2 2 2 6 2 2 4 5 2" xfId="9094" xr:uid="{00000000-0005-0000-0000-00008B230000}"/>
    <cellStyle name="Обычный 2 2 2 2 6 2 2 4 6" xfId="9095" xr:uid="{00000000-0005-0000-0000-00008C230000}"/>
    <cellStyle name="Обычный 2 2 2 2 6 2 2 4 6 2" xfId="9096" xr:uid="{00000000-0005-0000-0000-00008D230000}"/>
    <cellStyle name="Обычный 2 2 2 2 6 2 2 4 7" xfId="9097" xr:uid="{00000000-0005-0000-0000-00008E230000}"/>
    <cellStyle name="Обычный 2 2 2 2 6 2 2 4 7 2" xfId="9098" xr:uid="{00000000-0005-0000-0000-00008F230000}"/>
    <cellStyle name="Обычный 2 2 2 2 6 2 2 4 8" xfId="9099" xr:uid="{00000000-0005-0000-0000-000090230000}"/>
    <cellStyle name="Обычный 2 2 2 2 6 2 2 5" xfId="9100" xr:uid="{00000000-0005-0000-0000-000091230000}"/>
    <cellStyle name="Обычный 2 2 2 2 6 2 2 5 2" xfId="9101" xr:uid="{00000000-0005-0000-0000-000092230000}"/>
    <cellStyle name="Обычный 2 2 2 2 6 2 2 5 2 2" xfId="9102" xr:uid="{00000000-0005-0000-0000-000093230000}"/>
    <cellStyle name="Обычный 2 2 2 2 6 2 2 5 2 2 2" xfId="9103" xr:uid="{00000000-0005-0000-0000-000094230000}"/>
    <cellStyle name="Обычный 2 2 2 2 6 2 2 5 2 3" xfId="9104" xr:uid="{00000000-0005-0000-0000-000095230000}"/>
    <cellStyle name="Обычный 2 2 2 2 6 2 2 5 2 3 2" xfId="9105" xr:uid="{00000000-0005-0000-0000-000096230000}"/>
    <cellStyle name="Обычный 2 2 2 2 6 2 2 5 2 4" xfId="9106" xr:uid="{00000000-0005-0000-0000-000097230000}"/>
    <cellStyle name="Обычный 2 2 2 2 6 2 2 5 3" xfId="9107" xr:uid="{00000000-0005-0000-0000-000098230000}"/>
    <cellStyle name="Обычный 2 2 2 2 6 2 2 5 3 2" xfId="9108" xr:uid="{00000000-0005-0000-0000-000099230000}"/>
    <cellStyle name="Обычный 2 2 2 2 6 2 2 5 3 2 2" xfId="9109" xr:uid="{00000000-0005-0000-0000-00009A230000}"/>
    <cellStyle name="Обычный 2 2 2 2 6 2 2 5 3 3" xfId="9110" xr:uid="{00000000-0005-0000-0000-00009B230000}"/>
    <cellStyle name="Обычный 2 2 2 2 6 2 2 5 3 3 2" xfId="9111" xr:uid="{00000000-0005-0000-0000-00009C230000}"/>
    <cellStyle name="Обычный 2 2 2 2 6 2 2 5 3 4" xfId="9112" xr:uid="{00000000-0005-0000-0000-00009D230000}"/>
    <cellStyle name="Обычный 2 2 2 2 6 2 2 5 4" xfId="9113" xr:uid="{00000000-0005-0000-0000-00009E230000}"/>
    <cellStyle name="Обычный 2 2 2 2 6 2 2 5 4 2" xfId="9114" xr:uid="{00000000-0005-0000-0000-00009F230000}"/>
    <cellStyle name="Обычный 2 2 2 2 6 2 2 5 5" xfId="9115" xr:uid="{00000000-0005-0000-0000-0000A0230000}"/>
    <cellStyle name="Обычный 2 2 2 2 6 2 2 5 5 2" xfId="9116" xr:uid="{00000000-0005-0000-0000-0000A1230000}"/>
    <cellStyle name="Обычный 2 2 2 2 6 2 2 5 6" xfId="9117" xr:uid="{00000000-0005-0000-0000-0000A2230000}"/>
    <cellStyle name="Обычный 2 2 2 2 6 2 2 5 6 2" xfId="9118" xr:uid="{00000000-0005-0000-0000-0000A3230000}"/>
    <cellStyle name="Обычный 2 2 2 2 6 2 2 5 7" xfId="9119" xr:uid="{00000000-0005-0000-0000-0000A4230000}"/>
    <cellStyle name="Обычный 2 2 2 2 6 2 2 6" xfId="9120" xr:uid="{00000000-0005-0000-0000-0000A5230000}"/>
    <cellStyle name="Обычный 2 2 2 2 6 2 2 6 2" xfId="9121" xr:uid="{00000000-0005-0000-0000-0000A6230000}"/>
    <cellStyle name="Обычный 2 2 2 2 6 2 2 6 2 2" xfId="9122" xr:uid="{00000000-0005-0000-0000-0000A7230000}"/>
    <cellStyle name="Обычный 2 2 2 2 6 2 2 6 2 2 2" xfId="9123" xr:uid="{00000000-0005-0000-0000-0000A8230000}"/>
    <cellStyle name="Обычный 2 2 2 2 6 2 2 6 2 3" xfId="9124" xr:uid="{00000000-0005-0000-0000-0000A9230000}"/>
    <cellStyle name="Обычный 2 2 2 2 6 2 2 6 2 3 2" xfId="9125" xr:uid="{00000000-0005-0000-0000-0000AA230000}"/>
    <cellStyle name="Обычный 2 2 2 2 6 2 2 6 2 4" xfId="9126" xr:uid="{00000000-0005-0000-0000-0000AB230000}"/>
    <cellStyle name="Обычный 2 2 2 2 6 2 2 6 3" xfId="9127" xr:uid="{00000000-0005-0000-0000-0000AC230000}"/>
    <cellStyle name="Обычный 2 2 2 2 6 2 2 6 3 2" xfId="9128" xr:uid="{00000000-0005-0000-0000-0000AD230000}"/>
    <cellStyle name="Обычный 2 2 2 2 6 2 2 6 3 2 2" xfId="9129" xr:uid="{00000000-0005-0000-0000-0000AE230000}"/>
    <cellStyle name="Обычный 2 2 2 2 6 2 2 6 3 3" xfId="9130" xr:uid="{00000000-0005-0000-0000-0000AF230000}"/>
    <cellStyle name="Обычный 2 2 2 2 6 2 2 6 3 3 2" xfId="9131" xr:uid="{00000000-0005-0000-0000-0000B0230000}"/>
    <cellStyle name="Обычный 2 2 2 2 6 2 2 6 3 4" xfId="9132" xr:uid="{00000000-0005-0000-0000-0000B1230000}"/>
    <cellStyle name="Обычный 2 2 2 2 6 2 2 6 4" xfId="9133" xr:uid="{00000000-0005-0000-0000-0000B2230000}"/>
    <cellStyle name="Обычный 2 2 2 2 6 2 2 6 4 2" xfId="9134" xr:uid="{00000000-0005-0000-0000-0000B3230000}"/>
    <cellStyle name="Обычный 2 2 2 2 6 2 2 6 5" xfId="9135" xr:uid="{00000000-0005-0000-0000-0000B4230000}"/>
    <cellStyle name="Обычный 2 2 2 2 6 2 2 6 5 2" xfId="9136" xr:uid="{00000000-0005-0000-0000-0000B5230000}"/>
    <cellStyle name="Обычный 2 2 2 2 6 2 2 6 6" xfId="9137" xr:uid="{00000000-0005-0000-0000-0000B6230000}"/>
    <cellStyle name="Обычный 2 2 2 2 6 2 2 6 6 2" xfId="9138" xr:uid="{00000000-0005-0000-0000-0000B7230000}"/>
    <cellStyle name="Обычный 2 2 2 2 6 2 2 6 7" xfId="9139" xr:uid="{00000000-0005-0000-0000-0000B8230000}"/>
    <cellStyle name="Обычный 2 2 2 2 6 2 2 7" xfId="9140" xr:uid="{00000000-0005-0000-0000-0000B9230000}"/>
    <cellStyle name="Обычный 2 2 2 2 6 2 2 7 2" xfId="9141" xr:uid="{00000000-0005-0000-0000-0000BA230000}"/>
    <cellStyle name="Обычный 2 2 2 2 6 2 2 7 2 2" xfId="9142" xr:uid="{00000000-0005-0000-0000-0000BB230000}"/>
    <cellStyle name="Обычный 2 2 2 2 6 2 2 7 3" xfId="9143" xr:uid="{00000000-0005-0000-0000-0000BC230000}"/>
    <cellStyle name="Обычный 2 2 2 2 6 2 2 7 3 2" xfId="9144" xr:uid="{00000000-0005-0000-0000-0000BD230000}"/>
    <cellStyle name="Обычный 2 2 2 2 6 2 2 7 4" xfId="9145" xr:uid="{00000000-0005-0000-0000-0000BE230000}"/>
    <cellStyle name="Обычный 2 2 2 2 6 2 2 8" xfId="9146" xr:uid="{00000000-0005-0000-0000-0000BF230000}"/>
    <cellStyle name="Обычный 2 2 2 2 6 2 2 8 2" xfId="9147" xr:uid="{00000000-0005-0000-0000-0000C0230000}"/>
    <cellStyle name="Обычный 2 2 2 2 6 2 2 8 2 2" xfId="9148" xr:uid="{00000000-0005-0000-0000-0000C1230000}"/>
    <cellStyle name="Обычный 2 2 2 2 6 2 2 8 3" xfId="9149" xr:uid="{00000000-0005-0000-0000-0000C2230000}"/>
    <cellStyle name="Обычный 2 2 2 2 6 2 2 8 3 2" xfId="9150" xr:uid="{00000000-0005-0000-0000-0000C3230000}"/>
    <cellStyle name="Обычный 2 2 2 2 6 2 2 8 4" xfId="9151" xr:uid="{00000000-0005-0000-0000-0000C4230000}"/>
    <cellStyle name="Обычный 2 2 2 2 6 2 2 9" xfId="9152" xr:uid="{00000000-0005-0000-0000-0000C5230000}"/>
    <cellStyle name="Обычный 2 2 2 2 6 2 2 9 2" xfId="9153" xr:uid="{00000000-0005-0000-0000-0000C6230000}"/>
    <cellStyle name="Обычный 2 2 2 2 6 2 3" xfId="9154" xr:uid="{00000000-0005-0000-0000-0000C7230000}"/>
    <cellStyle name="Обычный 2 2 2 2 6 2 3 10" xfId="9155" xr:uid="{00000000-0005-0000-0000-0000C8230000}"/>
    <cellStyle name="Обычный 2 2 2 2 6 2 3 2" xfId="9156" xr:uid="{00000000-0005-0000-0000-0000C9230000}"/>
    <cellStyle name="Обычный 2 2 2 2 6 2 3 2 2" xfId="9157" xr:uid="{00000000-0005-0000-0000-0000CA230000}"/>
    <cellStyle name="Обычный 2 2 2 2 6 2 3 2 2 2" xfId="9158" xr:uid="{00000000-0005-0000-0000-0000CB230000}"/>
    <cellStyle name="Обычный 2 2 2 2 6 2 3 2 2 2 2" xfId="9159" xr:uid="{00000000-0005-0000-0000-0000CC230000}"/>
    <cellStyle name="Обычный 2 2 2 2 6 2 3 2 2 2 2 2" xfId="9160" xr:uid="{00000000-0005-0000-0000-0000CD230000}"/>
    <cellStyle name="Обычный 2 2 2 2 6 2 3 2 2 2 3" xfId="9161" xr:uid="{00000000-0005-0000-0000-0000CE230000}"/>
    <cellStyle name="Обычный 2 2 2 2 6 2 3 2 2 2 3 2" xfId="9162" xr:uid="{00000000-0005-0000-0000-0000CF230000}"/>
    <cellStyle name="Обычный 2 2 2 2 6 2 3 2 2 2 4" xfId="9163" xr:uid="{00000000-0005-0000-0000-0000D0230000}"/>
    <cellStyle name="Обычный 2 2 2 2 6 2 3 2 2 3" xfId="9164" xr:uid="{00000000-0005-0000-0000-0000D1230000}"/>
    <cellStyle name="Обычный 2 2 2 2 6 2 3 2 2 3 2" xfId="9165" xr:uid="{00000000-0005-0000-0000-0000D2230000}"/>
    <cellStyle name="Обычный 2 2 2 2 6 2 3 2 2 4" xfId="9166" xr:uid="{00000000-0005-0000-0000-0000D3230000}"/>
    <cellStyle name="Обычный 2 2 2 2 6 2 3 2 2 4 2" xfId="9167" xr:uid="{00000000-0005-0000-0000-0000D4230000}"/>
    <cellStyle name="Обычный 2 2 2 2 6 2 3 2 2 5" xfId="9168" xr:uid="{00000000-0005-0000-0000-0000D5230000}"/>
    <cellStyle name="Обычный 2 2 2 2 6 2 3 2 2 5 2" xfId="9169" xr:uid="{00000000-0005-0000-0000-0000D6230000}"/>
    <cellStyle name="Обычный 2 2 2 2 6 2 3 2 2 6" xfId="9170" xr:uid="{00000000-0005-0000-0000-0000D7230000}"/>
    <cellStyle name="Обычный 2 2 2 2 6 2 3 2 3" xfId="9171" xr:uid="{00000000-0005-0000-0000-0000D8230000}"/>
    <cellStyle name="Обычный 2 2 2 2 6 2 3 2 3 2" xfId="9172" xr:uid="{00000000-0005-0000-0000-0000D9230000}"/>
    <cellStyle name="Обычный 2 2 2 2 6 2 3 2 3 2 2" xfId="9173" xr:uid="{00000000-0005-0000-0000-0000DA230000}"/>
    <cellStyle name="Обычный 2 2 2 2 6 2 3 2 3 3" xfId="9174" xr:uid="{00000000-0005-0000-0000-0000DB230000}"/>
    <cellStyle name="Обычный 2 2 2 2 6 2 3 2 3 3 2" xfId="9175" xr:uid="{00000000-0005-0000-0000-0000DC230000}"/>
    <cellStyle name="Обычный 2 2 2 2 6 2 3 2 3 4" xfId="9176" xr:uid="{00000000-0005-0000-0000-0000DD230000}"/>
    <cellStyle name="Обычный 2 2 2 2 6 2 3 2 4" xfId="9177" xr:uid="{00000000-0005-0000-0000-0000DE230000}"/>
    <cellStyle name="Обычный 2 2 2 2 6 2 3 2 4 2" xfId="9178" xr:uid="{00000000-0005-0000-0000-0000DF230000}"/>
    <cellStyle name="Обычный 2 2 2 2 6 2 3 2 4 2 2" xfId="9179" xr:uid="{00000000-0005-0000-0000-0000E0230000}"/>
    <cellStyle name="Обычный 2 2 2 2 6 2 3 2 4 3" xfId="9180" xr:uid="{00000000-0005-0000-0000-0000E1230000}"/>
    <cellStyle name="Обычный 2 2 2 2 6 2 3 2 4 3 2" xfId="9181" xr:uid="{00000000-0005-0000-0000-0000E2230000}"/>
    <cellStyle name="Обычный 2 2 2 2 6 2 3 2 4 4" xfId="9182" xr:uid="{00000000-0005-0000-0000-0000E3230000}"/>
    <cellStyle name="Обычный 2 2 2 2 6 2 3 2 5" xfId="9183" xr:uid="{00000000-0005-0000-0000-0000E4230000}"/>
    <cellStyle name="Обычный 2 2 2 2 6 2 3 2 5 2" xfId="9184" xr:uid="{00000000-0005-0000-0000-0000E5230000}"/>
    <cellStyle name="Обычный 2 2 2 2 6 2 3 2 6" xfId="9185" xr:uid="{00000000-0005-0000-0000-0000E6230000}"/>
    <cellStyle name="Обычный 2 2 2 2 6 2 3 2 6 2" xfId="9186" xr:uid="{00000000-0005-0000-0000-0000E7230000}"/>
    <cellStyle name="Обычный 2 2 2 2 6 2 3 2 7" xfId="9187" xr:uid="{00000000-0005-0000-0000-0000E8230000}"/>
    <cellStyle name="Обычный 2 2 2 2 6 2 3 2 7 2" xfId="9188" xr:uid="{00000000-0005-0000-0000-0000E9230000}"/>
    <cellStyle name="Обычный 2 2 2 2 6 2 3 2 8" xfId="9189" xr:uid="{00000000-0005-0000-0000-0000EA230000}"/>
    <cellStyle name="Обычный 2 2 2 2 6 2 3 3" xfId="9190" xr:uid="{00000000-0005-0000-0000-0000EB230000}"/>
    <cellStyle name="Обычный 2 2 2 2 6 2 3 3 2" xfId="9191" xr:uid="{00000000-0005-0000-0000-0000EC230000}"/>
    <cellStyle name="Обычный 2 2 2 2 6 2 3 3 2 2" xfId="9192" xr:uid="{00000000-0005-0000-0000-0000ED230000}"/>
    <cellStyle name="Обычный 2 2 2 2 6 2 3 3 2 2 2" xfId="9193" xr:uid="{00000000-0005-0000-0000-0000EE230000}"/>
    <cellStyle name="Обычный 2 2 2 2 6 2 3 3 2 2 2 2" xfId="9194" xr:uid="{00000000-0005-0000-0000-0000EF230000}"/>
    <cellStyle name="Обычный 2 2 2 2 6 2 3 3 2 2 3" xfId="9195" xr:uid="{00000000-0005-0000-0000-0000F0230000}"/>
    <cellStyle name="Обычный 2 2 2 2 6 2 3 3 2 2 3 2" xfId="9196" xr:uid="{00000000-0005-0000-0000-0000F1230000}"/>
    <cellStyle name="Обычный 2 2 2 2 6 2 3 3 2 2 4" xfId="9197" xr:uid="{00000000-0005-0000-0000-0000F2230000}"/>
    <cellStyle name="Обычный 2 2 2 2 6 2 3 3 2 3" xfId="9198" xr:uid="{00000000-0005-0000-0000-0000F3230000}"/>
    <cellStyle name="Обычный 2 2 2 2 6 2 3 3 2 3 2" xfId="9199" xr:uid="{00000000-0005-0000-0000-0000F4230000}"/>
    <cellStyle name="Обычный 2 2 2 2 6 2 3 3 2 4" xfId="9200" xr:uid="{00000000-0005-0000-0000-0000F5230000}"/>
    <cellStyle name="Обычный 2 2 2 2 6 2 3 3 2 4 2" xfId="9201" xr:uid="{00000000-0005-0000-0000-0000F6230000}"/>
    <cellStyle name="Обычный 2 2 2 2 6 2 3 3 2 5" xfId="9202" xr:uid="{00000000-0005-0000-0000-0000F7230000}"/>
    <cellStyle name="Обычный 2 2 2 2 6 2 3 3 2 5 2" xfId="9203" xr:uid="{00000000-0005-0000-0000-0000F8230000}"/>
    <cellStyle name="Обычный 2 2 2 2 6 2 3 3 2 6" xfId="9204" xr:uid="{00000000-0005-0000-0000-0000F9230000}"/>
    <cellStyle name="Обычный 2 2 2 2 6 2 3 3 3" xfId="9205" xr:uid="{00000000-0005-0000-0000-0000FA230000}"/>
    <cellStyle name="Обычный 2 2 2 2 6 2 3 3 3 2" xfId="9206" xr:uid="{00000000-0005-0000-0000-0000FB230000}"/>
    <cellStyle name="Обычный 2 2 2 2 6 2 3 3 3 2 2" xfId="9207" xr:uid="{00000000-0005-0000-0000-0000FC230000}"/>
    <cellStyle name="Обычный 2 2 2 2 6 2 3 3 3 3" xfId="9208" xr:uid="{00000000-0005-0000-0000-0000FD230000}"/>
    <cellStyle name="Обычный 2 2 2 2 6 2 3 3 3 3 2" xfId="9209" xr:uid="{00000000-0005-0000-0000-0000FE230000}"/>
    <cellStyle name="Обычный 2 2 2 2 6 2 3 3 3 4" xfId="9210" xr:uid="{00000000-0005-0000-0000-0000FF230000}"/>
    <cellStyle name="Обычный 2 2 2 2 6 2 3 3 4" xfId="9211" xr:uid="{00000000-0005-0000-0000-000000240000}"/>
    <cellStyle name="Обычный 2 2 2 2 6 2 3 3 4 2" xfId="9212" xr:uid="{00000000-0005-0000-0000-000001240000}"/>
    <cellStyle name="Обычный 2 2 2 2 6 2 3 3 4 2 2" xfId="9213" xr:uid="{00000000-0005-0000-0000-000002240000}"/>
    <cellStyle name="Обычный 2 2 2 2 6 2 3 3 4 3" xfId="9214" xr:uid="{00000000-0005-0000-0000-000003240000}"/>
    <cellStyle name="Обычный 2 2 2 2 6 2 3 3 4 3 2" xfId="9215" xr:uid="{00000000-0005-0000-0000-000004240000}"/>
    <cellStyle name="Обычный 2 2 2 2 6 2 3 3 4 4" xfId="9216" xr:uid="{00000000-0005-0000-0000-000005240000}"/>
    <cellStyle name="Обычный 2 2 2 2 6 2 3 3 5" xfId="9217" xr:uid="{00000000-0005-0000-0000-000006240000}"/>
    <cellStyle name="Обычный 2 2 2 2 6 2 3 3 5 2" xfId="9218" xr:uid="{00000000-0005-0000-0000-000007240000}"/>
    <cellStyle name="Обычный 2 2 2 2 6 2 3 3 6" xfId="9219" xr:uid="{00000000-0005-0000-0000-000008240000}"/>
    <cellStyle name="Обычный 2 2 2 2 6 2 3 3 6 2" xfId="9220" xr:uid="{00000000-0005-0000-0000-000009240000}"/>
    <cellStyle name="Обычный 2 2 2 2 6 2 3 3 7" xfId="9221" xr:uid="{00000000-0005-0000-0000-00000A240000}"/>
    <cellStyle name="Обычный 2 2 2 2 6 2 3 3 7 2" xfId="9222" xr:uid="{00000000-0005-0000-0000-00000B240000}"/>
    <cellStyle name="Обычный 2 2 2 2 6 2 3 3 8" xfId="9223" xr:uid="{00000000-0005-0000-0000-00000C240000}"/>
    <cellStyle name="Обычный 2 2 2 2 6 2 3 4" xfId="9224" xr:uid="{00000000-0005-0000-0000-00000D240000}"/>
    <cellStyle name="Обычный 2 2 2 2 6 2 3 4 2" xfId="9225" xr:uid="{00000000-0005-0000-0000-00000E240000}"/>
    <cellStyle name="Обычный 2 2 2 2 6 2 3 4 2 2" xfId="9226" xr:uid="{00000000-0005-0000-0000-00000F240000}"/>
    <cellStyle name="Обычный 2 2 2 2 6 2 3 4 2 2 2" xfId="9227" xr:uid="{00000000-0005-0000-0000-000010240000}"/>
    <cellStyle name="Обычный 2 2 2 2 6 2 3 4 2 3" xfId="9228" xr:uid="{00000000-0005-0000-0000-000011240000}"/>
    <cellStyle name="Обычный 2 2 2 2 6 2 3 4 2 3 2" xfId="9229" xr:uid="{00000000-0005-0000-0000-000012240000}"/>
    <cellStyle name="Обычный 2 2 2 2 6 2 3 4 2 4" xfId="9230" xr:uid="{00000000-0005-0000-0000-000013240000}"/>
    <cellStyle name="Обычный 2 2 2 2 6 2 3 4 3" xfId="9231" xr:uid="{00000000-0005-0000-0000-000014240000}"/>
    <cellStyle name="Обычный 2 2 2 2 6 2 3 4 3 2" xfId="9232" xr:uid="{00000000-0005-0000-0000-000015240000}"/>
    <cellStyle name="Обычный 2 2 2 2 6 2 3 4 3 2 2" xfId="9233" xr:uid="{00000000-0005-0000-0000-000016240000}"/>
    <cellStyle name="Обычный 2 2 2 2 6 2 3 4 3 3" xfId="9234" xr:uid="{00000000-0005-0000-0000-000017240000}"/>
    <cellStyle name="Обычный 2 2 2 2 6 2 3 4 3 3 2" xfId="9235" xr:uid="{00000000-0005-0000-0000-000018240000}"/>
    <cellStyle name="Обычный 2 2 2 2 6 2 3 4 3 4" xfId="9236" xr:uid="{00000000-0005-0000-0000-000019240000}"/>
    <cellStyle name="Обычный 2 2 2 2 6 2 3 4 4" xfId="9237" xr:uid="{00000000-0005-0000-0000-00001A240000}"/>
    <cellStyle name="Обычный 2 2 2 2 6 2 3 4 4 2" xfId="9238" xr:uid="{00000000-0005-0000-0000-00001B240000}"/>
    <cellStyle name="Обычный 2 2 2 2 6 2 3 4 5" xfId="9239" xr:uid="{00000000-0005-0000-0000-00001C240000}"/>
    <cellStyle name="Обычный 2 2 2 2 6 2 3 4 5 2" xfId="9240" xr:uid="{00000000-0005-0000-0000-00001D240000}"/>
    <cellStyle name="Обычный 2 2 2 2 6 2 3 4 6" xfId="9241" xr:uid="{00000000-0005-0000-0000-00001E240000}"/>
    <cellStyle name="Обычный 2 2 2 2 6 2 3 4 6 2" xfId="9242" xr:uid="{00000000-0005-0000-0000-00001F240000}"/>
    <cellStyle name="Обычный 2 2 2 2 6 2 3 4 7" xfId="9243" xr:uid="{00000000-0005-0000-0000-000020240000}"/>
    <cellStyle name="Обычный 2 2 2 2 6 2 3 5" xfId="9244" xr:uid="{00000000-0005-0000-0000-000021240000}"/>
    <cellStyle name="Обычный 2 2 2 2 6 2 3 5 2" xfId="9245" xr:uid="{00000000-0005-0000-0000-000022240000}"/>
    <cellStyle name="Обычный 2 2 2 2 6 2 3 5 2 2" xfId="9246" xr:uid="{00000000-0005-0000-0000-000023240000}"/>
    <cellStyle name="Обычный 2 2 2 2 6 2 3 5 3" xfId="9247" xr:uid="{00000000-0005-0000-0000-000024240000}"/>
    <cellStyle name="Обычный 2 2 2 2 6 2 3 5 3 2" xfId="9248" xr:uid="{00000000-0005-0000-0000-000025240000}"/>
    <cellStyle name="Обычный 2 2 2 2 6 2 3 5 4" xfId="9249" xr:uid="{00000000-0005-0000-0000-000026240000}"/>
    <cellStyle name="Обычный 2 2 2 2 6 2 3 6" xfId="9250" xr:uid="{00000000-0005-0000-0000-000027240000}"/>
    <cellStyle name="Обычный 2 2 2 2 6 2 3 6 2" xfId="9251" xr:uid="{00000000-0005-0000-0000-000028240000}"/>
    <cellStyle name="Обычный 2 2 2 2 6 2 3 6 2 2" xfId="9252" xr:uid="{00000000-0005-0000-0000-000029240000}"/>
    <cellStyle name="Обычный 2 2 2 2 6 2 3 6 3" xfId="9253" xr:uid="{00000000-0005-0000-0000-00002A240000}"/>
    <cellStyle name="Обычный 2 2 2 2 6 2 3 6 3 2" xfId="9254" xr:uid="{00000000-0005-0000-0000-00002B240000}"/>
    <cellStyle name="Обычный 2 2 2 2 6 2 3 6 4" xfId="9255" xr:uid="{00000000-0005-0000-0000-00002C240000}"/>
    <cellStyle name="Обычный 2 2 2 2 6 2 3 7" xfId="9256" xr:uid="{00000000-0005-0000-0000-00002D240000}"/>
    <cellStyle name="Обычный 2 2 2 2 6 2 3 7 2" xfId="9257" xr:uid="{00000000-0005-0000-0000-00002E240000}"/>
    <cellStyle name="Обычный 2 2 2 2 6 2 3 8" xfId="9258" xr:uid="{00000000-0005-0000-0000-00002F240000}"/>
    <cellStyle name="Обычный 2 2 2 2 6 2 3 8 2" xfId="9259" xr:uid="{00000000-0005-0000-0000-000030240000}"/>
    <cellStyle name="Обычный 2 2 2 2 6 2 3 9" xfId="9260" xr:uid="{00000000-0005-0000-0000-000031240000}"/>
    <cellStyle name="Обычный 2 2 2 2 6 2 3 9 2" xfId="9261" xr:uid="{00000000-0005-0000-0000-000032240000}"/>
    <cellStyle name="Обычный 2 2 2 2 6 2 4" xfId="9262" xr:uid="{00000000-0005-0000-0000-000033240000}"/>
    <cellStyle name="Обычный 2 2 2 2 6 2 4 2" xfId="9263" xr:uid="{00000000-0005-0000-0000-000034240000}"/>
    <cellStyle name="Обычный 2 2 2 2 6 2 4 2 2" xfId="9264" xr:uid="{00000000-0005-0000-0000-000035240000}"/>
    <cellStyle name="Обычный 2 2 2 2 6 2 4 2 2 2" xfId="9265" xr:uid="{00000000-0005-0000-0000-000036240000}"/>
    <cellStyle name="Обычный 2 2 2 2 6 2 4 2 2 2 2" xfId="9266" xr:uid="{00000000-0005-0000-0000-000037240000}"/>
    <cellStyle name="Обычный 2 2 2 2 6 2 4 2 2 3" xfId="9267" xr:uid="{00000000-0005-0000-0000-000038240000}"/>
    <cellStyle name="Обычный 2 2 2 2 6 2 4 2 2 3 2" xfId="9268" xr:uid="{00000000-0005-0000-0000-000039240000}"/>
    <cellStyle name="Обычный 2 2 2 2 6 2 4 2 2 4" xfId="9269" xr:uid="{00000000-0005-0000-0000-00003A240000}"/>
    <cellStyle name="Обычный 2 2 2 2 6 2 4 2 3" xfId="9270" xr:uid="{00000000-0005-0000-0000-00003B240000}"/>
    <cellStyle name="Обычный 2 2 2 2 6 2 4 2 3 2" xfId="9271" xr:uid="{00000000-0005-0000-0000-00003C240000}"/>
    <cellStyle name="Обычный 2 2 2 2 6 2 4 2 4" xfId="9272" xr:uid="{00000000-0005-0000-0000-00003D240000}"/>
    <cellStyle name="Обычный 2 2 2 2 6 2 4 2 4 2" xfId="9273" xr:uid="{00000000-0005-0000-0000-00003E240000}"/>
    <cellStyle name="Обычный 2 2 2 2 6 2 4 2 5" xfId="9274" xr:uid="{00000000-0005-0000-0000-00003F240000}"/>
    <cellStyle name="Обычный 2 2 2 2 6 2 4 2 5 2" xfId="9275" xr:uid="{00000000-0005-0000-0000-000040240000}"/>
    <cellStyle name="Обычный 2 2 2 2 6 2 4 2 6" xfId="9276" xr:uid="{00000000-0005-0000-0000-000041240000}"/>
    <cellStyle name="Обычный 2 2 2 2 6 2 4 3" xfId="9277" xr:uid="{00000000-0005-0000-0000-000042240000}"/>
    <cellStyle name="Обычный 2 2 2 2 6 2 4 3 2" xfId="9278" xr:uid="{00000000-0005-0000-0000-000043240000}"/>
    <cellStyle name="Обычный 2 2 2 2 6 2 4 3 2 2" xfId="9279" xr:uid="{00000000-0005-0000-0000-000044240000}"/>
    <cellStyle name="Обычный 2 2 2 2 6 2 4 3 3" xfId="9280" xr:uid="{00000000-0005-0000-0000-000045240000}"/>
    <cellStyle name="Обычный 2 2 2 2 6 2 4 3 3 2" xfId="9281" xr:uid="{00000000-0005-0000-0000-000046240000}"/>
    <cellStyle name="Обычный 2 2 2 2 6 2 4 3 4" xfId="9282" xr:uid="{00000000-0005-0000-0000-000047240000}"/>
    <cellStyle name="Обычный 2 2 2 2 6 2 4 4" xfId="9283" xr:uid="{00000000-0005-0000-0000-000048240000}"/>
    <cellStyle name="Обычный 2 2 2 2 6 2 4 4 2" xfId="9284" xr:uid="{00000000-0005-0000-0000-000049240000}"/>
    <cellStyle name="Обычный 2 2 2 2 6 2 4 4 2 2" xfId="9285" xr:uid="{00000000-0005-0000-0000-00004A240000}"/>
    <cellStyle name="Обычный 2 2 2 2 6 2 4 4 3" xfId="9286" xr:uid="{00000000-0005-0000-0000-00004B240000}"/>
    <cellStyle name="Обычный 2 2 2 2 6 2 4 4 3 2" xfId="9287" xr:uid="{00000000-0005-0000-0000-00004C240000}"/>
    <cellStyle name="Обычный 2 2 2 2 6 2 4 4 4" xfId="9288" xr:uid="{00000000-0005-0000-0000-00004D240000}"/>
    <cellStyle name="Обычный 2 2 2 2 6 2 4 5" xfId="9289" xr:uid="{00000000-0005-0000-0000-00004E240000}"/>
    <cellStyle name="Обычный 2 2 2 2 6 2 4 5 2" xfId="9290" xr:uid="{00000000-0005-0000-0000-00004F240000}"/>
    <cellStyle name="Обычный 2 2 2 2 6 2 4 6" xfId="9291" xr:uid="{00000000-0005-0000-0000-000050240000}"/>
    <cellStyle name="Обычный 2 2 2 2 6 2 4 6 2" xfId="9292" xr:uid="{00000000-0005-0000-0000-000051240000}"/>
    <cellStyle name="Обычный 2 2 2 2 6 2 4 7" xfId="9293" xr:uid="{00000000-0005-0000-0000-000052240000}"/>
    <cellStyle name="Обычный 2 2 2 2 6 2 4 7 2" xfId="9294" xr:uid="{00000000-0005-0000-0000-000053240000}"/>
    <cellStyle name="Обычный 2 2 2 2 6 2 4 8" xfId="9295" xr:uid="{00000000-0005-0000-0000-000054240000}"/>
    <cellStyle name="Обычный 2 2 2 2 6 2 5" xfId="9296" xr:uid="{00000000-0005-0000-0000-000055240000}"/>
    <cellStyle name="Обычный 2 2 2 2 6 2 5 2" xfId="9297" xr:uid="{00000000-0005-0000-0000-000056240000}"/>
    <cellStyle name="Обычный 2 2 2 2 6 2 5 2 2" xfId="9298" xr:uid="{00000000-0005-0000-0000-000057240000}"/>
    <cellStyle name="Обычный 2 2 2 2 6 2 5 2 2 2" xfId="9299" xr:uid="{00000000-0005-0000-0000-000058240000}"/>
    <cellStyle name="Обычный 2 2 2 2 6 2 5 2 2 2 2" xfId="9300" xr:uid="{00000000-0005-0000-0000-000059240000}"/>
    <cellStyle name="Обычный 2 2 2 2 6 2 5 2 2 3" xfId="9301" xr:uid="{00000000-0005-0000-0000-00005A240000}"/>
    <cellStyle name="Обычный 2 2 2 2 6 2 5 2 2 3 2" xfId="9302" xr:uid="{00000000-0005-0000-0000-00005B240000}"/>
    <cellStyle name="Обычный 2 2 2 2 6 2 5 2 2 4" xfId="9303" xr:uid="{00000000-0005-0000-0000-00005C240000}"/>
    <cellStyle name="Обычный 2 2 2 2 6 2 5 2 3" xfId="9304" xr:uid="{00000000-0005-0000-0000-00005D240000}"/>
    <cellStyle name="Обычный 2 2 2 2 6 2 5 2 3 2" xfId="9305" xr:uid="{00000000-0005-0000-0000-00005E240000}"/>
    <cellStyle name="Обычный 2 2 2 2 6 2 5 2 4" xfId="9306" xr:uid="{00000000-0005-0000-0000-00005F240000}"/>
    <cellStyle name="Обычный 2 2 2 2 6 2 5 2 4 2" xfId="9307" xr:uid="{00000000-0005-0000-0000-000060240000}"/>
    <cellStyle name="Обычный 2 2 2 2 6 2 5 2 5" xfId="9308" xr:uid="{00000000-0005-0000-0000-000061240000}"/>
    <cellStyle name="Обычный 2 2 2 2 6 2 5 2 5 2" xfId="9309" xr:uid="{00000000-0005-0000-0000-000062240000}"/>
    <cellStyle name="Обычный 2 2 2 2 6 2 5 2 6" xfId="9310" xr:uid="{00000000-0005-0000-0000-000063240000}"/>
    <cellStyle name="Обычный 2 2 2 2 6 2 5 3" xfId="9311" xr:uid="{00000000-0005-0000-0000-000064240000}"/>
    <cellStyle name="Обычный 2 2 2 2 6 2 5 3 2" xfId="9312" xr:uid="{00000000-0005-0000-0000-000065240000}"/>
    <cellStyle name="Обычный 2 2 2 2 6 2 5 3 2 2" xfId="9313" xr:uid="{00000000-0005-0000-0000-000066240000}"/>
    <cellStyle name="Обычный 2 2 2 2 6 2 5 3 3" xfId="9314" xr:uid="{00000000-0005-0000-0000-000067240000}"/>
    <cellStyle name="Обычный 2 2 2 2 6 2 5 3 3 2" xfId="9315" xr:uid="{00000000-0005-0000-0000-000068240000}"/>
    <cellStyle name="Обычный 2 2 2 2 6 2 5 3 4" xfId="9316" xr:uid="{00000000-0005-0000-0000-000069240000}"/>
    <cellStyle name="Обычный 2 2 2 2 6 2 5 4" xfId="9317" xr:uid="{00000000-0005-0000-0000-00006A240000}"/>
    <cellStyle name="Обычный 2 2 2 2 6 2 5 4 2" xfId="9318" xr:uid="{00000000-0005-0000-0000-00006B240000}"/>
    <cellStyle name="Обычный 2 2 2 2 6 2 5 4 2 2" xfId="9319" xr:uid="{00000000-0005-0000-0000-00006C240000}"/>
    <cellStyle name="Обычный 2 2 2 2 6 2 5 4 3" xfId="9320" xr:uid="{00000000-0005-0000-0000-00006D240000}"/>
    <cellStyle name="Обычный 2 2 2 2 6 2 5 4 3 2" xfId="9321" xr:uid="{00000000-0005-0000-0000-00006E240000}"/>
    <cellStyle name="Обычный 2 2 2 2 6 2 5 4 4" xfId="9322" xr:uid="{00000000-0005-0000-0000-00006F240000}"/>
    <cellStyle name="Обычный 2 2 2 2 6 2 5 5" xfId="9323" xr:uid="{00000000-0005-0000-0000-000070240000}"/>
    <cellStyle name="Обычный 2 2 2 2 6 2 5 5 2" xfId="9324" xr:uid="{00000000-0005-0000-0000-000071240000}"/>
    <cellStyle name="Обычный 2 2 2 2 6 2 5 6" xfId="9325" xr:uid="{00000000-0005-0000-0000-000072240000}"/>
    <cellStyle name="Обычный 2 2 2 2 6 2 5 6 2" xfId="9326" xr:uid="{00000000-0005-0000-0000-000073240000}"/>
    <cellStyle name="Обычный 2 2 2 2 6 2 5 7" xfId="9327" xr:uid="{00000000-0005-0000-0000-000074240000}"/>
    <cellStyle name="Обычный 2 2 2 2 6 2 5 7 2" xfId="9328" xr:uid="{00000000-0005-0000-0000-000075240000}"/>
    <cellStyle name="Обычный 2 2 2 2 6 2 5 8" xfId="9329" xr:uid="{00000000-0005-0000-0000-000076240000}"/>
    <cellStyle name="Обычный 2 2 2 2 6 2 6" xfId="9330" xr:uid="{00000000-0005-0000-0000-000077240000}"/>
    <cellStyle name="Обычный 2 2 2 2 6 2 6 2" xfId="9331" xr:uid="{00000000-0005-0000-0000-000078240000}"/>
    <cellStyle name="Обычный 2 2 2 2 6 2 6 2 2" xfId="9332" xr:uid="{00000000-0005-0000-0000-000079240000}"/>
    <cellStyle name="Обычный 2 2 2 2 6 2 6 2 2 2" xfId="9333" xr:uid="{00000000-0005-0000-0000-00007A240000}"/>
    <cellStyle name="Обычный 2 2 2 2 6 2 6 2 3" xfId="9334" xr:uid="{00000000-0005-0000-0000-00007B240000}"/>
    <cellStyle name="Обычный 2 2 2 2 6 2 6 2 3 2" xfId="9335" xr:uid="{00000000-0005-0000-0000-00007C240000}"/>
    <cellStyle name="Обычный 2 2 2 2 6 2 6 2 4" xfId="9336" xr:uid="{00000000-0005-0000-0000-00007D240000}"/>
    <cellStyle name="Обычный 2 2 2 2 6 2 6 3" xfId="9337" xr:uid="{00000000-0005-0000-0000-00007E240000}"/>
    <cellStyle name="Обычный 2 2 2 2 6 2 6 3 2" xfId="9338" xr:uid="{00000000-0005-0000-0000-00007F240000}"/>
    <cellStyle name="Обычный 2 2 2 2 6 2 6 3 2 2" xfId="9339" xr:uid="{00000000-0005-0000-0000-000080240000}"/>
    <cellStyle name="Обычный 2 2 2 2 6 2 6 3 3" xfId="9340" xr:uid="{00000000-0005-0000-0000-000081240000}"/>
    <cellStyle name="Обычный 2 2 2 2 6 2 6 3 3 2" xfId="9341" xr:uid="{00000000-0005-0000-0000-000082240000}"/>
    <cellStyle name="Обычный 2 2 2 2 6 2 6 3 4" xfId="9342" xr:uid="{00000000-0005-0000-0000-000083240000}"/>
    <cellStyle name="Обычный 2 2 2 2 6 2 6 4" xfId="9343" xr:uid="{00000000-0005-0000-0000-000084240000}"/>
    <cellStyle name="Обычный 2 2 2 2 6 2 6 4 2" xfId="9344" xr:uid="{00000000-0005-0000-0000-000085240000}"/>
    <cellStyle name="Обычный 2 2 2 2 6 2 6 5" xfId="9345" xr:uid="{00000000-0005-0000-0000-000086240000}"/>
    <cellStyle name="Обычный 2 2 2 2 6 2 6 5 2" xfId="9346" xr:uid="{00000000-0005-0000-0000-000087240000}"/>
    <cellStyle name="Обычный 2 2 2 2 6 2 6 6" xfId="9347" xr:uid="{00000000-0005-0000-0000-000088240000}"/>
    <cellStyle name="Обычный 2 2 2 2 6 2 6 6 2" xfId="9348" xr:uid="{00000000-0005-0000-0000-000089240000}"/>
    <cellStyle name="Обычный 2 2 2 2 6 2 6 7" xfId="9349" xr:uid="{00000000-0005-0000-0000-00008A240000}"/>
    <cellStyle name="Обычный 2 2 2 2 6 2 7" xfId="9350" xr:uid="{00000000-0005-0000-0000-00008B240000}"/>
    <cellStyle name="Обычный 2 2 2 2 6 2 7 2" xfId="9351" xr:uid="{00000000-0005-0000-0000-00008C240000}"/>
    <cellStyle name="Обычный 2 2 2 2 6 2 7 2 2" xfId="9352" xr:uid="{00000000-0005-0000-0000-00008D240000}"/>
    <cellStyle name="Обычный 2 2 2 2 6 2 7 2 2 2" xfId="9353" xr:uid="{00000000-0005-0000-0000-00008E240000}"/>
    <cellStyle name="Обычный 2 2 2 2 6 2 7 2 3" xfId="9354" xr:uid="{00000000-0005-0000-0000-00008F240000}"/>
    <cellStyle name="Обычный 2 2 2 2 6 2 7 2 3 2" xfId="9355" xr:uid="{00000000-0005-0000-0000-000090240000}"/>
    <cellStyle name="Обычный 2 2 2 2 6 2 7 2 4" xfId="9356" xr:uid="{00000000-0005-0000-0000-000091240000}"/>
    <cellStyle name="Обычный 2 2 2 2 6 2 7 3" xfId="9357" xr:uid="{00000000-0005-0000-0000-000092240000}"/>
    <cellStyle name="Обычный 2 2 2 2 6 2 7 3 2" xfId="9358" xr:uid="{00000000-0005-0000-0000-000093240000}"/>
    <cellStyle name="Обычный 2 2 2 2 6 2 7 3 2 2" xfId="9359" xr:uid="{00000000-0005-0000-0000-000094240000}"/>
    <cellStyle name="Обычный 2 2 2 2 6 2 7 3 3" xfId="9360" xr:uid="{00000000-0005-0000-0000-000095240000}"/>
    <cellStyle name="Обычный 2 2 2 2 6 2 7 3 3 2" xfId="9361" xr:uid="{00000000-0005-0000-0000-000096240000}"/>
    <cellStyle name="Обычный 2 2 2 2 6 2 7 3 4" xfId="9362" xr:uid="{00000000-0005-0000-0000-000097240000}"/>
    <cellStyle name="Обычный 2 2 2 2 6 2 7 4" xfId="9363" xr:uid="{00000000-0005-0000-0000-000098240000}"/>
    <cellStyle name="Обычный 2 2 2 2 6 2 7 4 2" xfId="9364" xr:uid="{00000000-0005-0000-0000-000099240000}"/>
    <cellStyle name="Обычный 2 2 2 2 6 2 7 5" xfId="9365" xr:uid="{00000000-0005-0000-0000-00009A240000}"/>
    <cellStyle name="Обычный 2 2 2 2 6 2 7 5 2" xfId="9366" xr:uid="{00000000-0005-0000-0000-00009B240000}"/>
    <cellStyle name="Обычный 2 2 2 2 6 2 7 6" xfId="9367" xr:uid="{00000000-0005-0000-0000-00009C240000}"/>
    <cellStyle name="Обычный 2 2 2 2 6 2 7 6 2" xfId="9368" xr:uid="{00000000-0005-0000-0000-00009D240000}"/>
    <cellStyle name="Обычный 2 2 2 2 6 2 7 7" xfId="9369" xr:uid="{00000000-0005-0000-0000-00009E240000}"/>
    <cellStyle name="Обычный 2 2 2 2 6 2 8" xfId="9370" xr:uid="{00000000-0005-0000-0000-00009F240000}"/>
    <cellStyle name="Обычный 2 2 2 2 6 2 8 2" xfId="9371" xr:uid="{00000000-0005-0000-0000-0000A0240000}"/>
    <cellStyle name="Обычный 2 2 2 2 6 2 8 2 2" xfId="9372" xr:uid="{00000000-0005-0000-0000-0000A1240000}"/>
    <cellStyle name="Обычный 2 2 2 2 6 2 8 3" xfId="9373" xr:uid="{00000000-0005-0000-0000-0000A2240000}"/>
    <cellStyle name="Обычный 2 2 2 2 6 2 8 3 2" xfId="9374" xr:uid="{00000000-0005-0000-0000-0000A3240000}"/>
    <cellStyle name="Обычный 2 2 2 2 6 2 8 4" xfId="9375" xr:uid="{00000000-0005-0000-0000-0000A4240000}"/>
    <cellStyle name="Обычный 2 2 2 2 6 2 9" xfId="9376" xr:uid="{00000000-0005-0000-0000-0000A5240000}"/>
    <cellStyle name="Обычный 2 2 2 2 6 2 9 2" xfId="9377" xr:uid="{00000000-0005-0000-0000-0000A6240000}"/>
    <cellStyle name="Обычный 2 2 2 2 6 2 9 2 2" xfId="9378" xr:uid="{00000000-0005-0000-0000-0000A7240000}"/>
    <cellStyle name="Обычный 2 2 2 2 6 2 9 3" xfId="9379" xr:uid="{00000000-0005-0000-0000-0000A8240000}"/>
    <cellStyle name="Обычный 2 2 2 2 6 2 9 3 2" xfId="9380" xr:uid="{00000000-0005-0000-0000-0000A9240000}"/>
    <cellStyle name="Обычный 2 2 2 2 6 2 9 4" xfId="9381" xr:uid="{00000000-0005-0000-0000-0000AA240000}"/>
    <cellStyle name="Обычный 2 2 2 2 6 3" xfId="9382" xr:uid="{00000000-0005-0000-0000-0000AB240000}"/>
    <cellStyle name="Обычный 2 2 2 2 6 3 10" xfId="9383" xr:uid="{00000000-0005-0000-0000-0000AC240000}"/>
    <cellStyle name="Обычный 2 2 2 2 6 3 10 2" xfId="9384" xr:uid="{00000000-0005-0000-0000-0000AD240000}"/>
    <cellStyle name="Обычный 2 2 2 2 6 3 11" xfId="9385" xr:uid="{00000000-0005-0000-0000-0000AE240000}"/>
    <cellStyle name="Обычный 2 2 2 2 6 3 11 2" xfId="9386" xr:uid="{00000000-0005-0000-0000-0000AF240000}"/>
    <cellStyle name="Обычный 2 2 2 2 6 3 12" xfId="9387" xr:uid="{00000000-0005-0000-0000-0000B0240000}"/>
    <cellStyle name="Обычный 2 2 2 2 6 3 2" xfId="9388" xr:uid="{00000000-0005-0000-0000-0000B1240000}"/>
    <cellStyle name="Обычный 2 2 2 2 6 3 2 10" xfId="9389" xr:uid="{00000000-0005-0000-0000-0000B2240000}"/>
    <cellStyle name="Обычный 2 2 2 2 6 3 2 2" xfId="9390" xr:uid="{00000000-0005-0000-0000-0000B3240000}"/>
    <cellStyle name="Обычный 2 2 2 2 6 3 2 2 2" xfId="9391" xr:uid="{00000000-0005-0000-0000-0000B4240000}"/>
    <cellStyle name="Обычный 2 2 2 2 6 3 2 2 2 2" xfId="9392" xr:uid="{00000000-0005-0000-0000-0000B5240000}"/>
    <cellStyle name="Обычный 2 2 2 2 6 3 2 2 2 2 2" xfId="9393" xr:uid="{00000000-0005-0000-0000-0000B6240000}"/>
    <cellStyle name="Обычный 2 2 2 2 6 3 2 2 2 2 2 2" xfId="9394" xr:uid="{00000000-0005-0000-0000-0000B7240000}"/>
    <cellStyle name="Обычный 2 2 2 2 6 3 2 2 2 2 3" xfId="9395" xr:uid="{00000000-0005-0000-0000-0000B8240000}"/>
    <cellStyle name="Обычный 2 2 2 2 6 3 2 2 2 2 3 2" xfId="9396" xr:uid="{00000000-0005-0000-0000-0000B9240000}"/>
    <cellStyle name="Обычный 2 2 2 2 6 3 2 2 2 2 4" xfId="9397" xr:uid="{00000000-0005-0000-0000-0000BA240000}"/>
    <cellStyle name="Обычный 2 2 2 2 6 3 2 2 2 3" xfId="9398" xr:uid="{00000000-0005-0000-0000-0000BB240000}"/>
    <cellStyle name="Обычный 2 2 2 2 6 3 2 2 2 3 2" xfId="9399" xr:uid="{00000000-0005-0000-0000-0000BC240000}"/>
    <cellStyle name="Обычный 2 2 2 2 6 3 2 2 2 4" xfId="9400" xr:uid="{00000000-0005-0000-0000-0000BD240000}"/>
    <cellStyle name="Обычный 2 2 2 2 6 3 2 2 2 4 2" xfId="9401" xr:uid="{00000000-0005-0000-0000-0000BE240000}"/>
    <cellStyle name="Обычный 2 2 2 2 6 3 2 2 2 5" xfId="9402" xr:uid="{00000000-0005-0000-0000-0000BF240000}"/>
    <cellStyle name="Обычный 2 2 2 2 6 3 2 2 2 5 2" xfId="9403" xr:uid="{00000000-0005-0000-0000-0000C0240000}"/>
    <cellStyle name="Обычный 2 2 2 2 6 3 2 2 2 6" xfId="9404" xr:uid="{00000000-0005-0000-0000-0000C1240000}"/>
    <cellStyle name="Обычный 2 2 2 2 6 3 2 2 3" xfId="9405" xr:uid="{00000000-0005-0000-0000-0000C2240000}"/>
    <cellStyle name="Обычный 2 2 2 2 6 3 2 2 3 2" xfId="9406" xr:uid="{00000000-0005-0000-0000-0000C3240000}"/>
    <cellStyle name="Обычный 2 2 2 2 6 3 2 2 3 2 2" xfId="9407" xr:uid="{00000000-0005-0000-0000-0000C4240000}"/>
    <cellStyle name="Обычный 2 2 2 2 6 3 2 2 3 3" xfId="9408" xr:uid="{00000000-0005-0000-0000-0000C5240000}"/>
    <cellStyle name="Обычный 2 2 2 2 6 3 2 2 3 3 2" xfId="9409" xr:uid="{00000000-0005-0000-0000-0000C6240000}"/>
    <cellStyle name="Обычный 2 2 2 2 6 3 2 2 3 4" xfId="9410" xr:uid="{00000000-0005-0000-0000-0000C7240000}"/>
    <cellStyle name="Обычный 2 2 2 2 6 3 2 2 4" xfId="9411" xr:uid="{00000000-0005-0000-0000-0000C8240000}"/>
    <cellStyle name="Обычный 2 2 2 2 6 3 2 2 4 2" xfId="9412" xr:uid="{00000000-0005-0000-0000-0000C9240000}"/>
    <cellStyle name="Обычный 2 2 2 2 6 3 2 2 4 2 2" xfId="9413" xr:uid="{00000000-0005-0000-0000-0000CA240000}"/>
    <cellStyle name="Обычный 2 2 2 2 6 3 2 2 4 3" xfId="9414" xr:uid="{00000000-0005-0000-0000-0000CB240000}"/>
    <cellStyle name="Обычный 2 2 2 2 6 3 2 2 4 3 2" xfId="9415" xr:uid="{00000000-0005-0000-0000-0000CC240000}"/>
    <cellStyle name="Обычный 2 2 2 2 6 3 2 2 4 4" xfId="9416" xr:uid="{00000000-0005-0000-0000-0000CD240000}"/>
    <cellStyle name="Обычный 2 2 2 2 6 3 2 2 5" xfId="9417" xr:uid="{00000000-0005-0000-0000-0000CE240000}"/>
    <cellStyle name="Обычный 2 2 2 2 6 3 2 2 5 2" xfId="9418" xr:uid="{00000000-0005-0000-0000-0000CF240000}"/>
    <cellStyle name="Обычный 2 2 2 2 6 3 2 2 6" xfId="9419" xr:uid="{00000000-0005-0000-0000-0000D0240000}"/>
    <cellStyle name="Обычный 2 2 2 2 6 3 2 2 6 2" xfId="9420" xr:uid="{00000000-0005-0000-0000-0000D1240000}"/>
    <cellStyle name="Обычный 2 2 2 2 6 3 2 2 7" xfId="9421" xr:uid="{00000000-0005-0000-0000-0000D2240000}"/>
    <cellStyle name="Обычный 2 2 2 2 6 3 2 2 7 2" xfId="9422" xr:uid="{00000000-0005-0000-0000-0000D3240000}"/>
    <cellStyle name="Обычный 2 2 2 2 6 3 2 2 8" xfId="9423" xr:uid="{00000000-0005-0000-0000-0000D4240000}"/>
    <cellStyle name="Обычный 2 2 2 2 6 3 2 3" xfId="9424" xr:uid="{00000000-0005-0000-0000-0000D5240000}"/>
    <cellStyle name="Обычный 2 2 2 2 6 3 2 3 2" xfId="9425" xr:uid="{00000000-0005-0000-0000-0000D6240000}"/>
    <cellStyle name="Обычный 2 2 2 2 6 3 2 3 2 2" xfId="9426" xr:uid="{00000000-0005-0000-0000-0000D7240000}"/>
    <cellStyle name="Обычный 2 2 2 2 6 3 2 3 2 2 2" xfId="9427" xr:uid="{00000000-0005-0000-0000-0000D8240000}"/>
    <cellStyle name="Обычный 2 2 2 2 6 3 2 3 2 2 2 2" xfId="9428" xr:uid="{00000000-0005-0000-0000-0000D9240000}"/>
    <cellStyle name="Обычный 2 2 2 2 6 3 2 3 2 2 3" xfId="9429" xr:uid="{00000000-0005-0000-0000-0000DA240000}"/>
    <cellStyle name="Обычный 2 2 2 2 6 3 2 3 2 2 3 2" xfId="9430" xr:uid="{00000000-0005-0000-0000-0000DB240000}"/>
    <cellStyle name="Обычный 2 2 2 2 6 3 2 3 2 2 4" xfId="9431" xr:uid="{00000000-0005-0000-0000-0000DC240000}"/>
    <cellStyle name="Обычный 2 2 2 2 6 3 2 3 2 3" xfId="9432" xr:uid="{00000000-0005-0000-0000-0000DD240000}"/>
    <cellStyle name="Обычный 2 2 2 2 6 3 2 3 2 3 2" xfId="9433" xr:uid="{00000000-0005-0000-0000-0000DE240000}"/>
    <cellStyle name="Обычный 2 2 2 2 6 3 2 3 2 4" xfId="9434" xr:uid="{00000000-0005-0000-0000-0000DF240000}"/>
    <cellStyle name="Обычный 2 2 2 2 6 3 2 3 2 4 2" xfId="9435" xr:uid="{00000000-0005-0000-0000-0000E0240000}"/>
    <cellStyle name="Обычный 2 2 2 2 6 3 2 3 2 5" xfId="9436" xr:uid="{00000000-0005-0000-0000-0000E1240000}"/>
    <cellStyle name="Обычный 2 2 2 2 6 3 2 3 2 5 2" xfId="9437" xr:uid="{00000000-0005-0000-0000-0000E2240000}"/>
    <cellStyle name="Обычный 2 2 2 2 6 3 2 3 2 6" xfId="9438" xr:uid="{00000000-0005-0000-0000-0000E3240000}"/>
    <cellStyle name="Обычный 2 2 2 2 6 3 2 3 3" xfId="9439" xr:uid="{00000000-0005-0000-0000-0000E4240000}"/>
    <cellStyle name="Обычный 2 2 2 2 6 3 2 3 3 2" xfId="9440" xr:uid="{00000000-0005-0000-0000-0000E5240000}"/>
    <cellStyle name="Обычный 2 2 2 2 6 3 2 3 3 2 2" xfId="9441" xr:uid="{00000000-0005-0000-0000-0000E6240000}"/>
    <cellStyle name="Обычный 2 2 2 2 6 3 2 3 3 3" xfId="9442" xr:uid="{00000000-0005-0000-0000-0000E7240000}"/>
    <cellStyle name="Обычный 2 2 2 2 6 3 2 3 3 3 2" xfId="9443" xr:uid="{00000000-0005-0000-0000-0000E8240000}"/>
    <cellStyle name="Обычный 2 2 2 2 6 3 2 3 3 4" xfId="9444" xr:uid="{00000000-0005-0000-0000-0000E9240000}"/>
    <cellStyle name="Обычный 2 2 2 2 6 3 2 3 4" xfId="9445" xr:uid="{00000000-0005-0000-0000-0000EA240000}"/>
    <cellStyle name="Обычный 2 2 2 2 6 3 2 3 4 2" xfId="9446" xr:uid="{00000000-0005-0000-0000-0000EB240000}"/>
    <cellStyle name="Обычный 2 2 2 2 6 3 2 3 4 2 2" xfId="9447" xr:uid="{00000000-0005-0000-0000-0000EC240000}"/>
    <cellStyle name="Обычный 2 2 2 2 6 3 2 3 4 3" xfId="9448" xr:uid="{00000000-0005-0000-0000-0000ED240000}"/>
    <cellStyle name="Обычный 2 2 2 2 6 3 2 3 4 3 2" xfId="9449" xr:uid="{00000000-0005-0000-0000-0000EE240000}"/>
    <cellStyle name="Обычный 2 2 2 2 6 3 2 3 4 4" xfId="9450" xr:uid="{00000000-0005-0000-0000-0000EF240000}"/>
    <cellStyle name="Обычный 2 2 2 2 6 3 2 3 5" xfId="9451" xr:uid="{00000000-0005-0000-0000-0000F0240000}"/>
    <cellStyle name="Обычный 2 2 2 2 6 3 2 3 5 2" xfId="9452" xr:uid="{00000000-0005-0000-0000-0000F1240000}"/>
    <cellStyle name="Обычный 2 2 2 2 6 3 2 3 6" xfId="9453" xr:uid="{00000000-0005-0000-0000-0000F2240000}"/>
    <cellStyle name="Обычный 2 2 2 2 6 3 2 3 6 2" xfId="9454" xr:uid="{00000000-0005-0000-0000-0000F3240000}"/>
    <cellStyle name="Обычный 2 2 2 2 6 3 2 3 7" xfId="9455" xr:uid="{00000000-0005-0000-0000-0000F4240000}"/>
    <cellStyle name="Обычный 2 2 2 2 6 3 2 3 7 2" xfId="9456" xr:uid="{00000000-0005-0000-0000-0000F5240000}"/>
    <cellStyle name="Обычный 2 2 2 2 6 3 2 3 8" xfId="9457" xr:uid="{00000000-0005-0000-0000-0000F6240000}"/>
    <cellStyle name="Обычный 2 2 2 2 6 3 2 4" xfId="9458" xr:uid="{00000000-0005-0000-0000-0000F7240000}"/>
    <cellStyle name="Обычный 2 2 2 2 6 3 2 4 2" xfId="9459" xr:uid="{00000000-0005-0000-0000-0000F8240000}"/>
    <cellStyle name="Обычный 2 2 2 2 6 3 2 4 2 2" xfId="9460" xr:uid="{00000000-0005-0000-0000-0000F9240000}"/>
    <cellStyle name="Обычный 2 2 2 2 6 3 2 4 2 2 2" xfId="9461" xr:uid="{00000000-0005-0000-0000-0000FA240000}"/>
    <cellStyle name="Обычный 2 2 2 2 6 3 2 4 2 3" xfId="9462" xr:uid="{00000000-0005-0000-0000-0000FB240000}"/>
    <cellStyle name="Обычный 2 2 2 2 6 3 2 4 2 3 2" xfId="9463" xr:uid="{00000000-0005-0000-0000-0000FC240000}"/>
    <cellStyle name="Обычный 2 2 2 2 6 3 2 4 2 4" xfId="9464" xr:uid="{00000000-0005-0000-0000-0000FD240000}"/>
    <cellStyle name="Обычный 2 2 2 2 6 3 2 4 3" xfId="9465" xr:uid="{00000000-0005-0000-0000-0000FE240000}"/>
    <cellStyle name="Обычный 2 2 2 2 6 3 2 4 3 2" xfId="9466" xr:uid="{00000000-0005-0000-0000-0000FF240000}"/>
    <cellStyle name="Обычный 2 2 2 2 6 3 2 4 3 2 2" xfId="9467" xr:uid="{00000000-0005-0000-0000-000000250000}"/>
    <cellStyle name="Обычный 2 2 2 2 6 3 2 4 3 3" xfId="9468" xr:uid="{00000000-0005-0000-0000-000001250000}"/>
    <cellStyle name="Обычный 2 2 2 2 6 3 2 4 3 3 2" xfId="9469" xr:uid="{00000000-0005-0000-0000-000002250000}"/>
    <cellStyle name="Обычный 2 2 2 2 6 3 2 4 3 4" xfId="9470" xr:uid="{00000000-0005-0000-0000-000003250000}"/>
    <cellStyle name="Обычный 2 2 2 2 6 3 2 4 4" xfId="9471" xr:uid="{00000000-0005-0000-0000-000004250000}"/>
    <cellStyle name="Обычный 2 2 2 2 6 3 2 4 4 2" xfId="9472" xr:uid="{00000000-0005-0000-0000-000005250000}"/>
    <cellStyle name="Обычный 2 2 2 2 6 3 2 4 5" xfId="9473" xr:uid="{00000000-0005-0000-0000-000006250000}"/>
    <cellStyle name="Обычный 2 2 2 2 6 3 2 4 5 2" xfId="9474" xr:uid="{00000000-0005-0000-0000-000007250000}"/>
    <cellStyle name="Обычный 2 2 2 2 6 3 2 4 6" xfId="9475" xr:uid="{00000000-0005-0000-0000-000008250000}"/>
    <cellStyle name="Обычный 2 2 2 2 6 3 2 4 6 2" xfId="9476" xr:uid="{00000000-0005-0000-0000-000009250000}"/>
    <cellStyle name="Обычный 2 2 2 2 6 3 2 4 7" xfId="9477" xr:uid="{00000000-0005-0000-0000-00000A250000}"/>
    <cellStyle name="Обычный 2 2 2 2 6 3 2 5" xfId="9478" xr:uid="{00000000-0005-0000-0000-00000B250000}"/>
    <cellStyle name="Обычный 2 2 2 2 6 3 2 5 2" xfId="9479" xr:uid="{00000000-0005-0000-0000-00000C250000}"/>
    <cellStyle name="Обычный 2 2 2 2 6 3 2 5 2 2" xfId="9480" xr:uid="{00000000-0005-0000-0000-00000D250000}"/>
    <cellStyle name="Обычный 2 2 2 2 6 3 2 5 3" xfId="9481" xr:uid="{00000000-0005-0000-0000-00000E250000}"/>
    <cellStyle name="Обычный 2 2 2 2 6 3 2 5 3 2" xfId="9482" xr:uid="{00000000-0005-0000-0000-00000F250000}"/>
    <cellStyle name="Обычный 2 2 2 2 6 3 2 5 4" xfId="9483" xr:uid="{00000000-0005-0000-0000-000010250000}"/>
    <cellStyle name="Обычный 2 2 2 2 6 3 2 6" xfId="9484" xr:uid="{00000000-0005-0000-0000-000011250000}"/>
    <cellStyle name="Обычный 2 2 2 2 6 3 2 6 2" xfId="9485" xr:uid="{00000000-0005-0000-0000-000012250000}"/>
    <cellStyle name="Обычный 2 2 2 2 6 3 2 6 2 2" xfId="9486" xr:uid="{00000000-0005-0000-0000-000013250000}"/>
    <cellStyle name="Обычный 2 2 2 2 6 3 2 6 3" xfId="9487" xr:uid="{00000000-0005-0000-0000-000014250000}"/>
    <cellStyle name="Обычный 2 2 2 2 6 3 2 6 3 2" xfId="9488" xr:uid="{00000000-0005-0000-0000-000015250000}"/>
    <cellStyle name="Обычный 2 2 2 2 6 3 2 6 4" xfId="9489" xr:uid="{00000000-0005-0000-0000-000016250000}"/>
    <cellStyle name="Обычный 2 2 2 2 6 3 2 7" xfId="9490" xr:uid="{00000000-0005-0000-0000-000017250000}"/>
    <cellStyle name="Обычный 2 2 2 2 6 3 2 7 2" xfId="9491" xr:uid="{00000000-0005-0000-0000-000018250000}"/>
    <cellStyle name="Обычный 2 2 2 2 6 3 2 8" xfId="9492" xr:uid="{00000000-0005-0000-0000-000019250000}"/>
    <cellStyle name="Обычный 2 2 2 2 6 3 2 8 2" xfId="9493" xr:uid="{00000000-0005-0000-0000-00001A250000}"/>
    <cellStyle name="Обычный 2 2 2 2 6 3 2 9" xfId="9494" xr:uid="{00000000-0005-0000-0000-00001B250000}"/>
    <cellStyle name="Обычный 2 2 2 2 6 3 2 9 2" xfId="9495" xr:uid="{00000000-0005-0000-0000-00001C250000}"/>
    <cellStyle name="Обычный 2 2 2 2 6 3 3" xfId="9496" xr:uid="{00000000-0005-0000-0000-00001D250000}"/>
    <cellStyle name="Обычный 2 2 2 2 6 3 3 2" xfId="9497" xr:uid="{00000000-0005-0000-0000-00001E250000}"/>
    <cellStyle name="Обычный 2 2 2 2 6 3 3 2 2" xfId="9498" xr:uid="{00000000-0005-0000-0000-00001F250000}"/>
    <cellStyle name="Обычный 2 2 2 2 6 3 3 2 2 2" xfId="9499" xr:uid="{00000000-0005-0000-0000-000020250000}"/>
    <cellStyle name="Обычный 2 2 2 2 6 3 3 2 2 2 2" xfId="9500" xr:uid="{00000000-0005-0000-0000-000021250000}"/>
    <cellStyle name="Обычный 2 2 2 2 6 3 3 2 2 3" xfId="9501" xr:uid="{00000000-0005-0000-0000-000022250000}"/>
    <cellStyle name="Обычный 2 2 2 2 6 3 3 2 2 3 2" xfId="9502" xr:uid="{00000000-0005-0000-0000-000023250000}"/>
    <cellStyle name="Обычный 2 2 2 2 6 3 3 2 2 4" xfId="9503" xr:uid="{00000000-0005-0000-0000-000024250000}"/>
    <cellStyle name="Обычный 2 2 2 2 6 3 3 2 3" xfId="9504" xr:uid="{00000000-0005-0000-0000-000025250000}"/>
    <cellStyle name="Обычный 2 2 2 2 6 3 3 2 3 2" xfId="9505" xr:uid="{00000000-0005-0000-0000-000026250000}"/>
    <cellStyle name="Обычный 2 2 2 2 6 3 3 2 4" xfId="9506" xr:uid="{00000000-0005-0000-0000-000027250000}"/>
    <cellStyle name="Обычный 2 2 2 2 6 3 3 2 4 2" xfId="9507" xr:uid="{00000000-0005-0000-0000-000028250000}"/>
    <cellStyle name="Обычный 2 2 2 2 6 3 3 2 5" xfId="9508" xr:uid="{00000000-0005-0000-0000-000029250000}"/>
    <cellStyle name="Обычный 2 2 2 2 6 3 3 2 5 2" xfId="9509" xr:uid="{00000000-0005-0000-0000-00002A250000}"/>
    <cellStyle name="Обычный 2 2 2 2 6 3 3 2 6" xfId="9510" xr:uid="{00000000-0005-0000-0000-00002B250000}"/>
    <cellStyle name="Обычный 2 2 2 2 6 3 3 3" xfId="9511" xr:uid="{00000000-0005-0000-0000-00002C250000}"/>
    <cellStyle name="Обычный 2 2 2 2 6 3 3 3 2" xfId="9512" xr:uid="{00000000-0005-0000-0000-00002D250000}"/>
    <cellStyle name="Обычный 2 2 2 2 6 3 3 3 2 2" xfId="9513" xr:uid="{00000000-0005-0000-0000-00002E250000}"/>
    <cellStyle name="Обычный 2 2 2 2 6 3 3 3 3" xfId="9514" xr:uid="{00000000-0005-0000-0000-00002F250000}"/>
    <cellStyle name="Обычный 2 2 2 2 6 3 3 3 3 2" xfId="9515" xr:uid="{00000000-0005-0000-0000-000030250000}"/>
    <cellStyle name="Обычный 2 2 2 2 6 3 3 3 4" xfId="9516" xr:uid="{00000000-0005-0000-0000-000031250000}"/>
    <cellStyle name="Обычный 2 2 2 2 6 3 3 4" xfId="9517" xr:uid="{00000000-0005-0000-0000-000032250000}"/>
    <cellStyle name="Обычный 2 2 2 2 6 3 3 4 2" xfId="9518" xr:uid="{00000000-0005-0000-0000-000033250000}"/>
    <cellStyle name="Обычный 2 2 2 2 6 3 3 4 2 2" xfId="9519" xr:uid="{00000000-0005-0000-0000-000034250000}"/>
    <cellStyle name="Обычный 2 2 2 2 6 3 3 4 3" xfId="9520" xr:uid="{00000000-0005-0000-0000-000035250000}"/>
    <cellStyle name="Обычный 2 2 2 2 6 3 3 4 3 2" xfId="9521" xr:uid="{00000000-0005-0000-0000-000036250000}"/>
    <cellStyle name="Обычный 2 2 2 2 6 3 3 4 4" xfId="9522" xr:uid="{00000000-0005-0000-0000-000037250000}"/>
    <cellStyle name="Обычный 2 2 2 2 6 3 3 5" xfId="9523" xr:uid="{00000000-0005-0000-0000-000038250000}"/>
    <cellStyle name="Обычный 2 2 2 2 6 3 3 5 2" xfId="9524" xr:uid="{00000000-0005-0000-0000-000039250000}"/>
    <cellStyle name="Обычный 2 2 2 2 6 3 3 6" xfId="9525" xr:uid="{00000000-0005-0000-0000-00003A250000}"/>
    <cellStyle name="Обычный 2 2 2 2 6 3 3 6 2" xfId="9526" xr:uid="{00000000-0005-0000-0000-00003B250000}"/>
    <cellStyle name="Обычный 2 2 2 2 6 3 3 7" xfId="9527" xr:uid="{00000000-0005-0000-0000-00003C250000}"/>
    <cellStyle name="Обычный 2 2 2 2 6 3 3 7 2" xfId="9528" xr:uid="{00000000-0005-0000-0000-00003D250000}"/>
    <cellStyle name="Обычный 2 2 2 2 6 3 3 8" xfId="9529" xr:uid="{00000000-0005-0000-0000-00003E250000}"/>
    <cellStyle name="Обычный 2 2 2 2 6 3 4" xfId="9530" xr:uid="{00000000-0005-0000-0000-00003F250000}"/>
    <cellStyle name="Обычный 2 2 2 2 6 3 4 2" xfId="9531" xr:uid="{00000000-0005-0000-0000-000040250000}"/>
    <cellStyle name="Обычный 2 2 2 2 6 3 4 2 2" xfId="9532" xr:uid="{00000000-0005-0000-0000-000041250000}"/>
    <cellStyle name="Обычный 2 2 2 2 6 3 4 2 2 2" xfId="9533" xr:uid="{00000000-0005-0000-0000-000042250000}"/>
    <cellStyle name="Обычный 2 2 2 2 6 3 4 2 2 2 2" xfId="9534" xr:uid="{00000000-0005-0000-0000-000043250000}"/>
    <cellStyle name="Обычный 2 2 2 2 6 3 4 2 2 3" xfId="9535" xr:uid="{00000000-0005-0000-0000-000044250000}"/>
    <cellStyle name="Обычный 2 2 2 2 6 3 4 2 2 3 2" xfId="9536" xr:uid="{00000000-0005-0000-0000-000045250000}"/>
    <cellStyle name="Обычный 2 2 2 2 6 3 4 2 2 4" xfId="9537" xr:uid="{00000000-0005-0000-0000-000046250000}"/>
    <cellStyle name="Обычный 2 2 2 2 6 3 4 2 3" xfId="9538" xr:uid="{00000000-0005-0000-0000-000047250000}"/>
    <cellStyle name="Обычный 2 2 2 2 6 3 4 2 3 2" xfId="9539" xr:uid="{00000000-0005-0000-0000-000048250000}"/>
    <cellStyle name="Обычный 2 2 2 2 6 3 4 2 4" xfId="9540" xr:uid="{00000000-0005-0000-0000-000049250000}"/>
    <cellStyle name="Обычный 2 2 2 2 6 3 4 2 4 2" xfId="9541" xr:uid="{00000000-0005-0000-0000-00004A250000}"/>
    <cellStyle name="Обычный 2 2 2 2 6 3 4 2 5" xfId="9542" xr:uid="{00000000-0005-0000-0000-00004B250000}"/>
    <cellStyle name="Обычный 2 2 2 2 6 3 4 2 5 2" xfId="9543" xr:uid="{00000000-0005-0000-0000-00004C250000}"/>
    <cellStyle name="Обычный 2 2 2 2 6 3 4 2 6" xfId="9544" xr:uid="{00000000-0005-0000-0000-00004D250000}"/>
    <cellStyle name="Обычный 2 2 2 2 6 3 4 3" xfId="9545" xr:uid="{00000000-0005-0000-0000-00004E250000}"/>
    <cellStyle name="Обычный 2 2 2 2 6 3 4 3 2" xfId="9546" xr:uid="{00000000-0005-0000-0000-00004F250000}"/>
    <cellStyle name="Обычный 2 2 2 2 6 3 4 3 2 2" xfId="9547" xr:uid="{00000000-0005-0000-0000-000050250000}"/>
    <cellStyle name="Обычный 2 2 2 2 6 3 4 3 3" xfId="9548" xr:uid="{00000000-0005-0000-0000-000051250000}"/>
    <cellStyle name="Обычный 2 2 2 2 6 3 4 3 3 2" xfId="9549" xr:uid="{00000000-0005-0000-0000-000052250000}"/>
    <cellStyle name="Обычный 2 2 2 2 6 3 4 3 4" xfId="9550" xr:uid="{00000000-0005-0000-0000-000053250000}"/>
    <cellStyle name="Обычный 2 2 2 2 6 3 4 4" xfId="9551" xr:uid="{00000000-0005-0000-0000-000054250000}"/>
    <cellStyle name="Обычный 2 2 2 2 6 3 4 4 2" xfId="9552" xr:uid="{00000000-0005-0000-0000-000055250000}"/>
    <cellStyle name="Обычный 2 2 2 2 6 3 4 4 2 2" xfId="9553" xr:uid="{00000000-0005-0000-0000-000056250000}"/>
    <cellStyle name="Обычный 2 2 2 2 6 3 4 4 3" xfId="9554" xr:uid="{00000000-0005-0000-0000-000057250000}"/>
    <cellStyle name="Обычный 2 2 2 2 6 3 4 4 3 2" xfId="9555" xr:uid="{00000000-0005-0000-0000-000058250000}"/>
    <cellStyle name="Обычный 2 2 2 2 6 3 4 4 4" xfId="9556" xr:uid="{00000000-0005-0000-0000-000059250000}"/>
    <cellStyle name="Обычный 2 2 2 2 6 3 4 5" xfId="9557" xr:uid="{00000000-0005-0000-0000-00005A250000}"/>
    <cellStyle name="Обычный 2 2 2 2 6 3 4 5 2" xfId="9558" xr:uid="{00000000-0005-0000-0000-00005B250000}"/>
    <cellStyle name="Обычный 2 2 2 2 6 3 4 6" xfId="9559" xr:uid="{00000000-0005-0000-0000-00005C250000}"/>
    <cellStyle name="Обычный 2 2 2 2 6 3 4 6 2" xfId="9560" xr:uid="{00000000-0005-0000-0000-00005D250000}"/>
    <cellStyle name="Обычный 2 2 2 2 6 3 4 7" xfId="9561" xr:uid="{00000000-0005-0000-0000-00005E250000}"/>
    <cellStyle name="Обычный 2 2 2 2 6 3 4 7 2" xfId="9562" xr:uid="{00000000-0005-0000-0000-00005F250000}"/>
    <cellStyle name="Обычный 2 2 2 2 6 3 4 8" xfId="9563" xr:uid="{00000000-0005-0000-0000-000060250000}"/>
    <cellStyle name="Обычный 2 2 2 2 6 3 5" xfId="9564" xr:uid="{00000000-0005-0000-0000-000061250000}"/>
    <cellStyle name="Обычный 2 2 2 2 6 3 5 2" xfId="9565" xr:uid="{00000000-0005-0000-0000-000062250000}"/>
    <cellStyle name="Обычный 2 2 2 2 6 3 5 2 2" xfId="9566" xr:uid="{00000000-0005-0000-0000-000063250000}"/>
    <cellStyle name="Обычный 2 2 2 2 6 3 5 2 2 2" xfId="9567" xr:uid="{00000000-0005-0000-0000-000064250000}"/>
    <cellStyle name="Обычный 2 2 2 2 6 3 5 2 3" xfId="9568" xr:uid="{00000000-0005-0000-0000-000065250000}"/>
    <cellStyle name="Обычный 2 2 2 2 6 3 5 2 3 2" xfId="9569" xr:uid="{00000000-0005-0000-0000-000066250000}"/>
    <cellStyle name="Обычный 2 2 2 2 6 3 5 2 4" xfId="9570" xr:uid="{00000000-0005-0000-0000-000067250000}"/>
    <cellStyle name="Обычный 2 2 2 2 6 3 5 3" xfId="9571" xr:uid="{00000000-0005-0000-0000-000068250000}"/>
    <cellStyle name="Обычный 2 2 2 2 6 3 5 3 2" xfId="9572" xr:uid="{00000000-0005-0000-0000-000069250000}"/>
    <cellStyle name="Обычный 2 2 2 2 6 3 5 3 2 2" xfId="9573" xr:uid="{00000000-0005-0000-0000-00006A250000}"/>
    <cellStyle name="Обычный 2 2 2 2 6 3 5 3 3" xfId="9574" xr:uid="{00000000-0005-0000-0000-00006B250000}"/>
    <cellStyle name="Обычный 2 2 2 2 6 3 5 3 3 2" xfId="9575" xr:uid="{00000000-0005-0000-0000-00006C250000}"/>
    <cellStyle name="Обычный 2 2 2 2 6 3 5 3 4" xfId="9576" xr:uid="{00000000-0005-0000-0000-00006D250000}"/>
    <cellStyle name="Обычный 2 2 2 2 6 3 5 4" xfId="9577" xr:uid="{00000000-0005-0000-0000-00006E250000}"/>
    <cellStyle name="Обычный 2 2 2 2 6 3 5 4 2" xfId="9578" xr:uid="{00000000-0005-0000-0000-00006F250000}"/>
    <cellStyle name="Обычный 2 2 2 2 6 3 5 5" xfId="9579" xr:uid="{00000000-0005-0000-0000-000070250000}"/>
    <cellStyle name="Обычный 2 2 2 2 6 3 5 5 2" xfId="9580" xr:uid="{00000000-0005-0000-0000-000071250000}"/>
    <cellStyle name="Обычный 2 2 2 2 6 3 5 6" xfId="9581" xr:uid="{00000000-0005-0000-0000-000072250000}"/>
    <cellStyle name="Обычный 2 2 2 2 6 3 5 6 2" xfId="9582" xr:uid="{00000000-0005-0000-0000-000073250000}"/>
    <cellStyle name="Обычный 2 2 2 2 6 3 5 7" xfId="9583" xr:uid="{00000000-0005-0000-0000-000074250000}"/>
    <cellStyle name="Обычный 2 2 2 2 6 3 6" xfId="9584" xr:uid="{00000000-0005-0000-0000-000075250000}"/>
    <cellStyle name="Обычный 2 2 2 2 6 3 6 2" xfId="9585" xr:uid="{00000000-0005-0000-0000-000076250000}"/>
    <cellStyle name="Обычный 2 2 2 2 6 3 6 2 2" xfId="9586" xr:uid="{00000000-0005-0000-0000-000077250000}"/>
    <cellStyle name="Обычный 2 2 2 2 6 3 6 2 2 2" xfId="9587" xr:uid="{00000000-0005-0000-0000-000078250000}"/>
    <cellStyle name="Обычный 2 2 2 2 6 3 6 2 3" xfId="9588" xr:uid="{00000000-0005-0000-0000-000079250000}"/>
    <cellStyle name="Обычный 2 2 2 2 6 3 6 2 3 2" xfId="9589" xr:uid="{00000000-0005-0000-0000-00007A250000}"/>
    <cellStyle name="Обычный 2 2 2 2 6 3 6 2 4" xfId="9590" xr:uid="{00000000-0005-0000-0000-00007B250000}"/>
    <cellStyle name="Обычный 2 2 2 2 6 3 6 3" xfId="9591" xr:uid="{00000000-0005-0000-0000-00007C250000}"/>
    <cellStyle name="Обычный 2 2 2 2 6 3 6 3 2" xfId="9592" xr:uid="{00000000-0005-0000-0000-00007D250000}"/>
    <cellStyle name="Обычный 2 2 2 2 6 3 6 3 2 2" xfId="9593" xr:uid="{00000000-0005-0000-0000-00007E250000}"/>
    <cellStyle name="Обычный 2 2 2 2 6 3 6 3 3" xfId="9594" xr:uid="{00000000-0005-0000-0000-00007F250000}"/>
    <cellStyle name="Обычный 2 2 2 2 6 3 6 3 3 2" xfId="9595" xr:uid="{00000000-0005-0000-0000-000080250000}"/>
    <cellStyle name="Обычный 2 2 2 2 6 3 6 3 4" xfId="9596" xr:uid="{00000000-0005-0000-0000-000081250000}"/>
    <cellStyle name="Обычный 2 2 2 2 6 3 6 4" xfId="9597" xr:uid="{00000000-0005-0000-0000-000082250000}"/>
    <cellStyle name="Обычный 2 2 2 2 6 3 6 4 2" xfId="9598" xr:uid="{00000000-0005-0000-0000-000083250000}"/>
    <cellStyle name="Обычный 2 2 2 2 6 3 6 5" xfId="9599" xr:uid="{00000000-0005-0000-0000-000084250000}"/>
    <cellStyle name="Обычный 2 2 2 2 6 3 6 5 2" xfId="9600" xr:uid="{00000000-0005-0000-0000-000085250000}"/>
    <cellStyle name="Обычный 2 2 2 2 6 3 6 6" xfId="9601" xr:uid="{00000000-0005-0000-0000-000086250000}"/>
    <cellStyle name="Обычный 2 2 2 2 6 3 6 6 2" xfId="9602" xr:uid="{00000000-0005-0000-0000-000087250000}"/>
    <cellStyle name="Обычный 2 2 2 2 6 3 6 7" xfId="9603" xr:uid="{00000000-0005-0000-0000-000088250000}"/>
    <cellStyle name="Обычный 2 2 2 2 6 3 7" xfId="9604" xr:uid="{00000000-0005-0000-0000-000089250000}"/>
    <cellStyle name="Обычный 2 2 2 2 6 3 7 2" xfId="9605" xr:uid="{00000000-0005-0000-0000-00008A250000}"/>
    <cellStyle name="Обычный 2 2 2 2 6 3 7 2 2" xfId="9606" xr:uid="{00000000-0005-0000-0000-00008B250000}"/>
    <cellStyle name="Обычный 2 2 2 2 6 3 7 3" xfId="9607" xr:uid="{00000000-0005-0000-0000-00008C250000}"/>
    <cellStyle name="Обычный 2 2 2 2 6 3 7 3 2" xfId="9608" xr:uid="{00000000-0005-0000-0000-00008D250000}"/>
    <cellStyle name="Обычный 2 2 2 2 6 3 7 4" xfId="9609" xr:uid="{00000000-0005-0000-0000-00008E250000}"/>
    <cellStyle name="Обычный 2 2 2 2 6 3 8" xfId="9610" xr:uid="{00000000-0005-0000-0000-00008F250000}"/>
    <cellStyle name="Обычный 2 2 2 2 6 3 8 2" xfId="9611" xr:uid="{00000000-0005-0000-0000-000090250000}"/>
    <cellStyle name="Обычный 2 2 2 2 6 3 8 2 2" xfId="9612" xr:uid="{00000000-0005-0000-0000-000091250000}"/>
    <cellStyle name="Обычный 2 2 2 2 6 3 8 3" xfId="9613" xr:uid="{00000000-0005-0000-0000-000092250000}"/>
    <cellStyle name="Обычный 2 2 2 2 6 3 8 3 2" xfId="9614" xr:uid="{00000000-0005-0000-0000-000093250000}"/>
    <cellStyle name="Обычный 2 2 2 2 6 3 8 4" xfId="9615" xr:uid="{00000000-0005-0000-0000-000094250000}"/>
    <cellStyle name="Обычный 2 2 2 2 6 3 9" xfId="9616" xr:uid="{00000000-0005-0000-0000-000095250000}"/>
    <cellStyle name="Обычный 2 2 2 2 6 3 9 2" xfId="9617" xr:uid="{00000000-0005-0000-0000-000096250000}"/>
    <cellStyle name="Обычный 2 2 2 2 6 4" xfId="9618" xr:uid="{00000000-0005-0000-0000-000097250000}"/>
    <cellStyle name="Обычный 2 2 2 2 6 4 10" xfId="9619" xr:uid="{00000000-0005-0000-0000-000098250000}"/>
    <cellStyle name="Обычный 2 2 2 2 6 4 2" xfId="9620" xr:uid="{00000000-0005-0000-0000-000099250000}"/>
    <cellStyle name="Обычный 2 2 2 2 6 4 2 2" xfId="9621" xr:uid="{00000000-0005-0000-0000-00009A250000}"/>
    <cellStyle name="Обычный 2 2 2 2 6 4 2 2 2" xfId="9622" xr:uid="{00000000-0005-0000-0000-00009B250000}"/>
    <cellStyle name="Обычный 2 2 2 2 6 4 2 2 2 2" xfId="9623" xr:uid="{00000000-0005-0000-0000-00009C250000}"/>
    <cellStyle name="Обычный 2 2 2 2 6 4 2 2 2 2 2" xfId="9624" xr:uid="{00000000-0005-0000-0000-00009D250000}"/>
    <cellStyle name="Обычный 2 2 2 2 6 4 2 2 2 3" xfId="9625" xr:uid="{00000000-0005-0000-0000-00009E250000}"/>
    <cellStyle name="Обычный 2 2 2 2 6 4 2 2 2 3 2" xfId="9626" xr:uid="{00000000-0005-0000-0000-00009F250000}"/>
    <cellStyle name="Обычный 2 2 2 2 6 4 2 2 2 4" xfId="9627" xr:uid="{00000000-0005-0000-0000-0000A0250000}"/>
    <cellStyle name="Обычный 2 2 2 2 6 4 2 2 3" xfId="9628" xr:uid="{00000000-0005-0000-0000-0000A1250000}"/>
    <cellStyle name="Обычный 2 2 2 2 6 4 2 2 3 2" xfId="9629" xr:uid="{00000000-0005-0000-0000-0000A2250000}"/>
    <cellStyle name="Обычный 2 2 2 2 6 4 2 2 4" xfId="9630" xr:uid="{00000000-0005-0000-0000-0000A3250000}"/>
    <cellStyle name="Обычный 2 2 2 2 6 4 2 2 4 2" xfId="9631" xr:uid="{00000000-0005-0000-0000-0000A4250000}"/>
    <cellStyle name="Обычный 2 2 2 2 6 4 2 2 5" xfId="9632" xr:uid="{00000000-0005-0000-0000-0000A5250000}"/>
    <cellStyle name="Обычный 2 2 2 2 6 4 2 2 5 2" xfId="9633" xr:uid="{00000000-0005-0000-0000-0000A6250000}"/>
    <cellStyle name="Обычный 2 2 2 2 6 4 2 2 6" xfId="9634" xr:uid="{00000000-0005-0000-0000-0000A7250000}"/>
    <cellStyle name="Обычный 2 2 2 2 6 4 2 3" xfId="9635" xr:uid="{00000000-0005-0000-0000-0000A8250000}"/>
    <cellStyle name="Обычный 2 2 2 2 6 4 2 3 2" xfId="9636" xr:uid="{00000000-0005-0000-0000-0000A9250000}"/>
    <cellStyle name="Обычный 2 2 2 2 6 4 2 3 2 2" xfId="9637" xr:uid="{00000000-0005-0000-0000-0000AA250000}"/>
    <cellStyle name="Обычный 2 2 2 2 6 4 2 3 3" xfId="9638" xr:uid="{00000000-0005-0000-0000-0000AB250000}"/>
    <cellStyle name="Обычный 2 2 2 2 6 4 2 3 3 2" xfId="9639" xr:uid="{00000000-0005-0000-0000-0000AC250000}"/>
    <cellStyle name="Обычный 2 2 2 2 6 4 2 3 4" xfId="9640" xr:uid="{00000000-0005-0000-0000-0000AD250000}"/>
    <cellStyle name="Обычный 2 2 2 2 6 4 2 4" xfId="9641" xr:uid="{00000000-0005-0000-0000-0000AE250000}"/>
    <cellStyle name="Обычный 2 2 2 2 6 4 2 4 2" xfId="9642" xr:uid="{00000000-0005-0000-0000-0000AF250000}"/>
    <cellStyle name="Обычный 2 2 2 2 6 4 2 4 2 2" xfId="9643" xr:uid="{00000000-0005-0000-0000-0000B0250000}"/>
    <cellStyle name="Обычный 2 2 2 2 6 4 2 4 3" xfId="9644" xr:uid="{00000000-0005-0000-0000-0000B1250000}"/>
    <cellStyle name="Обычный 2 2 2 2 6 4 2 4 3 2" xfId="9645" xr:uid="{00000000-0005-0000-0000-0000B2250000}"/>
    <cellStyle name="Обычный 2 2 2 2 6 4 2 4 4" xfId="9646" xr:uid="{00000000-0005-0000-0000-0000B3250000}"/>
    <cellStyle name="Обычный 2 2 2 2 6 4 2 5" xfId="9647" xr:uid="{00000000-0005-0000-0000-0000B4250000}"/>
    <cellStyle name="Обычный 2 2 2 2 6 4 2 5 2" xfId="9648" xr:uid="{00000000-0005-0000-0000-0000B5250000}"/>
    <cellStyle name="Обычный 2 2 2 2 6 4 2 6" xfId="9649" xr:uid="{00000000-0005-0000-0000-0000B6250000}"/>
    <cellStyle name="Обычный 2 2 2 2 6 4 2 6 2" xfId="9650" xr:uid="{00000000-0005-0000-0000-0000B7250000}"/>
    <cellStyle name="Обычный 2 2 2 2 6 4 2 7" xfId="9651" xr:uid="{00000000-0005-0000-0000-0000B8250000}"/>
    <cellStyle name="Обычный 2 2 2 2 6 4 2 7 2" xfId="9652" xr:uid="{00000000-0005-0000-0000-0000B9250000}"/>
    <cellStyle name="Обычный 2 2 2 2 6 4 2 8" xfId="9653" xr:uid="{00000000-0005-0000-0000-0000BA250000}"/>
    <cellStyle name="Обычный 2 2 2 2 6 4 3" xfId="9654" xr:uid="{00000000-0005-0000-0000-0000BB250000}"/>
    <cellStyle name="Обычный 2 2 2 2 6 4 3 2" xfId="9655" xr:uid="{00000000-0005-0000-0000-0000BC250000}"/>
    <cellStyle name="Обычный 2 2 2 2 6 4 3 2 2" xfId="9656" xr:uid="{00000000-0005-0000-0000-0000BD250000}"/>
    <cellStyle name="Обычный 2 2 2 2 6 4 3 2 2 2" xfId="9657" xr:uid="{00000000-0005-0000-0000-0000BE250000}"/>
    <cellStyle name="Обычный 2 2 2 2 6 4 3 2 2 2 2" xfId="9658" xr:uid="{00000000-0005-0000-0000-0000BF250000}"/>
    <cellStyle name="Обычный 2 2 2 2 6 4 3 2 2 3" xfId="9659" xr:uid="{00000000-0005-0000-0000-0000C0250000}"/>
    <cellStyle name="Обычный 2 2 2 2 6 4 3 2 2 3 2" xfId="9660" xr:uid="{00000000-0005-0000-0000-0000C1250000}"/>
    <cellStyle name="Обычный 2 2 2 2 6 4 3 2 2 4" xfId="9661" xr:uid="{00000000-0005-0000-0000-0000C2250000}"/>
    <cellStyle name="Обычный 2 2 2 2 6 4 3 2 3" xfId="9662" xr:uid="{00000000-0005-0000-0000-0000C3250000}"/>
    <cellStyle name="Обычный 2 2 2 2 6 4 3 2 3 2" xfId="9663" xr:uid="{00000000-0005-0000-0000-0000C4250000}"/>
    <cellStyle name="Обычный 2 2 2 2 6 4 3 2 4" xfId="9664" xr:uid="{00000000-0005-0000-0000-0000C5250000}"/>
    <cellStyle name="Обычный 2 2 2 2 6 4 3 2 4 2" xfId="9665" xr:uid="{00000000-0005-0000-0000-0000C6250000}"/>
    <cellStyle name="Обычный 2 2 2 2 6 4 3 2 5" xfId="9666" xr:uid="{00000000-0005-0000-0000-0000C7250000}"/>
    <cellStyle name="Обычный 2 2 2 2 6 4 3 2 5 2" xfId="9667" xr:uid="{00000000-0005-0000-0000-0000C8250000}"/>
    <cellStyle name="Обычный 2 2 2 2 6 4 3 2 6" xfId="9668" xr:uid="{00000000-0005-0000-0000-0000C9250000}"/>
    <cellStyle name="Обычный 2 2 2 2 6 4 3 3" xfId="9669" xr:uid="{00000000-0005-0000-0000-0000CA250000}"/>
    <cellStyle name="Обычный 2 2 2 2 6 4 3 3 2" xfId="9670" xr:uid="{00000000-0005-0000-0000-0000CB250000}"/>
    <cellStyle name="Обычный 2 2 2 2 6 4 3 3 2 2" xfId="9671" xr:uid="{00000000-0005-0000-0000-0000CC250000}"/>
    <cellStyle name="Обычный 2 2 2 2 6 4 3 3 3" xfId="9672" xr:uid="{00000000-0005-0000-0000-0000CD250000}"/>
    <cellStyle name="Обычный 2 2 2 2 6 4 3 3 3 2" xfId="9673" xr:uid="{00000000-0005-0000-0000-0000CE250000}"/>
    <cellStyle name="Обычный 2 2 2 2 6 4 3 3 4" xfId="9674" xr:uid="{00000000-0005-0000-0000-0000CF250000}"/>
    <cellStyle name="Обычный 2 2 2 2 6 4 3 4" xfId="9675" xr:uid="{00000000-0005-0000-0000-0000D0250000}"/>
    <cellStyle name="Обычный 2 2 2 2 6 4 3 4 2" xfId="9676" xr:uid="{00000000-0005-0000-0000-0000D1250000}"/>
    <cellStyle name="Обычный 2 2 2 2 6 4 3 4 2 2" xfId="9677" xr:uid="{00000000-0005-0000-0000-0000D2250000}"/>
    <cellStyle name="Обычный 2 2 2 2 6 4 3 4 3" xfId="9678" xr:uid="{00000000-0005-0000-0000-0000D3250000}"/>
    <cellStyle name="Обычный 2 2 2 2 6 4 3 4 3 2" xfId="9679" xr:uid="{00000000-0005-0000-0000-0000D4250000}"/>
    <cellStyle name="Обычный 2 2 2 2 6 4 3 4 4" xfId="9680" xr:uid="{00000000-0005-0000-0000-0000D5250000}"/>
    <cellStyle name="Обычный 2 2 2 2 6 4 3 5" xfId="9681" xr:uid="{00000000-0005-0000-0000-0000D6250000}"/>
    <cellStyle name="Обычный 2 2 2 2 6 4 3 5 2" xfId="9682" xr:uid="{00000000-0005-0000-0000-0000D7250000}"/>
    <cellStyle name="Обычный 2 2 2 2 6 4 3 6" xfId="9683" xr:uid="{00000000-0005-0000-0000-0000D8250000}"/>
    <cellStyle name="Обычный 2 2 2 2 6 4 3 6 2" xfId="9684" xr:uid="{00000000-0005-0000-0000-0000D9250000}"/>
    <cellStyle name="Обычный 2 2 2 2 6 4 3 7" xfId="9685" xr:uid="{00000000-0005-0000-0000-0000DA250000}"/>
    <cellStyle name="Обычный 2 2 2 2 6 4 3 7 2" xfId="9686" xr:uid="{00000000-0005-0000-0000-0000DB250000}"/>
    <cellStyle name="Обычный 2 2 2 2 6 4 3 8" xfId="9687" xr:uid="{00000000-0005-0000-0000-0000DC250000}"/>
    <cellStyle name="Обычный 2 2 2 2 6 4 4" xfId="9688" xr:uid="{00000000-0005-0000-0000-0000DD250000}"/>
    <cellStyle name="Обычный 2 2 2 2 6 4 4 2" xfId="9689" xr:uid="{00000000-0005-0000-0000-0000DE250000}"/>
    <cellStyle name="Обычный 2 2 2 2 6 4 4 2 2" xfId="9690" xr:uid="{00000000-0005-0000-0000-0000DF250000}"/>
    <cellStyle name="Обычный 2 2 2 2 6 4 4 2 2 2" xfId="9691" xr:uid="{00000000-0005-0000-0000-0000E0250000}"/>
    <cellStyle name="Обычный 2 2 2 2 6 4 4 2 3" xfId="9692" xr:uid="{00000000-0005-0000-0000-0000E1250000}"/>
    <cellStyle name="Обычный 2 2 2 2 6 4 4 2 3 2" xfId="9693" xr:uid="{00000000-0005-0000-0000-0000E2250000}"/>
    <cellStyle name="Обычный 2 2 2 2 6 4 4 2 4" xfId="9694" xr:uid="{00000000-0005-0000-0000-0000E3250000}"/>
    <cellStyle name="Обычный 2 2 2 2 6 4 4 3" xfId="9695" xr:uid="{00000000-0005-0000-0000-0000E4250000}"/>
    <cellStyle name="Обычный 2 2 2 2 6 4 4 3 2" xfId="9696" xr:uid="{00000000-0005-0000-0000-0000E5250000}"/>
    <cellStyle name="Обычный 2 2 2 2 6 4 4 3 2 2" xfId="9697" xr:uid="{00000000-0005-0000-0000-0000E6250000}"/>
    <cellStyle name="Обычный 2 2 2 2 6 4 4 3 3" xfId="9698" xr:uid="{00000000-0005-0000-0000-0000E7250000}"/>
    <cellStyle name="Обычный 2 2 2 2 6 4 4 3 3 2" xfId="9699" xr:uid="{00000000-0005-0000-0000-0000E8250000}"/>
    <cellStyle name="Обычный 2 2 2 2 6 4 4 3 4" xfId="9700" xr:uid="{00000000-0005-0000-0000-0000E9250000}"/>
    <cellStyle name="Обычный 2 2 2 2 6 4 4 4" xfId="9701" xr:uid="{00000000-0005-0000-0000-0000EA250000}"/>
    <cellStyle name="Обычный 2 2 2 2 6 4 4 4 2" xfId="9702" xr:uid="{00000000-0005-0000-0000-0000EB250000}"/>
    <cellStyle name="Обычный 2 2 2 2 6 4 4 5" xfId="9703" xr:uid="{00000000-0005-0000-0000-0000EC250000}"/>
    <cellStyle name="Обычный 2 2 2 2 6 4 4 5 2" xfId="9704" xr:uid="{00000000-0005-0000-0000-0000ED250000}"/>
    <cellStyle name="Обычный 2 2 2 2 6 4 4 6" xfId="9705" xr:uid="{00000000-0005-0000-0000-0000EE250000}"/>
    <cellStyle name="Обычный 2 2 2 2 6 4 4 6 2" xfId="9706" xr:uid="{00000000-0005-0000-0000-0000EF250000}"/>
    <cellStyle name="Обычный 2 2 2 2 6 4 4 7" xfId="9707" xr:uid="{00000000-0005-0000-0000-0000F0250000}"/>
    <cellStyle name="Обычный 2 2 2 2 6 4 5" xfId="9708" xr:uid="{00000000-0005-0000-0000-0000F1250000}"/>
    <cellStyle name="Обычный 2 2 2 2 6 4 5 2" xfId="9709" xr:uid="{00000000-0005-0000-0000-0000F2250000}"/>
    <cellStyle name="Обычный 2 2 2 2 6 4 5 2 2" xfId="9710" xr:uid="{00000000-0005-0000-0000-0000F3250000}"/>
    <cellStyle name="Обычный 2 2 2 2 6 4 5 3" xfId="9711" xr:uid="{00000000-0005-0000-0000-0000F4250000}"/>
    <cellStyle name="Обычный 2 2 2 2 6 4 5 3 2" xfId="9712" xr:uid="{00000000-0005-0000-0000-0000F5250000}"/>
    <cellStyle name="Обычный 2 2 2 2 6 4 5 4" xfId="9713" xr:uid="{00000000-0005-0000-0000-0000F6250000}"/>
    <cellStyle name="Обычный 2 2 2 2 6 4 6" xfId="9714" xr:uid="{00000000-0005-0000-0000-0000F7250000}"/>
    <cellStyle name="Обычный 2 2 2 2 6 4 6 2" xfId="9715" xr:uid="{00000000-0005-0000-0000-0000F8250000}"/>
    <cellStyle name="Обычный 2 2 2 2 6 4 6 2 2" xfId="9716" xr:uid="{00000000-0005-0000-0000-0000F9250000}"/>
    <cellStyle name="Обычный 2 2 2 2 6 4 6 3" xfId="9717" xr:uid="{00000000-0005-0000-0000-0000FA250000}"/>
    <cellStyle name="Обычный 2 2 2 2 6 4 6 3 2" xfId="9718" xr:uid="{00000000-0005-0000-0000-0000FB250000}"/>
    <cellStyle name="Обычный 2 2 2 2 6 4 6 4" xfId="9719" xr:uid="{00000000-0005-0000-0000-0000FC250000}"/>
    <cellStyle name="Обычный 2 2 2 2 6 4 7" xfId="9720" xr:uid="{00000000-0005-0000-0000-0000FD250000}"/>
    <cellStyle name="Обычный 2 2 2 2 6 4 7 2" xfId="9721" xr:uid="{00000000-0005-0000-0000-0000FE250000}"/>
    <cellStyle name="Обычный 2 2 2 2 6 4 8" xfId="9722" xr:uid="{00000000-0005-0000-0000-0000FF250000}"/>
    <cellStyle name="Обычный 2 2 2 2 6 4 8 2" xfId="9723" xr:uid="{00000000-0005-0000-0000-000000260000}"/>
    <cellStyle name="Обычный 2 2 2 2 6 4 9" xfId="9724" xr:uid="{00000000-0005-0000-0000-000001260000}"/>
    <cellStyle name="Обычный 2 2 2 2 6 4 9 2" xfId="9725" xr:uid="{00000000-0005-0000-0000-000002260000}"/>
    <cellStyle name="Обычный 2 2 2 2 6 5" xfId="9726" xr:uid="{00000000-0005-0000-0000-000003260000}"/>
    <cellStyle name="Обычный 2 2 2 2 6 5 2" xfId="9727" xr:uid="{00000000-0005-0000-0000-000004260000}"/>
    <cellStyle name="Обычный 2 2 2 2 6 5 2 2" xfId="9728" xr:uid="{00000000-0005-0000-0000-000005260000}"/>
    <cellStyle name="Обычный 2 2 2 2 6 5 2 2 2" xfId="9729" xr:uid="{00000000-0005-0000-0000-000006260000}"/>
    <cellStyle name="Обычный 2 2 2 2 6 5 2 2 2 2" xfId="9730" xr:uid="{00000000-0005-0000-0000-000007260000}"/>
    <cellStyle name="Обычный 2 2 2 2 6 5 2 2 3" xfId="9731" xr:uid="{00000000-0005-0000-0000-000008260000}"/>
    <cellStyle name="Обычный 2 2 2 2 6 5 2 2 3 2" xfId="9732" xr:uid="{00000000-0005-0000-0000-000009260000}"/>
    <cellStyle name="Обычный 2 2 2 2 6 5 2 2 4" xfId="9733" xr:uid="{00000000-0005-0000-0000-00000A260000}"/>
    <cellStyle name="Обычный 2 2 2 2 6 5 2 3" xfId="9734" xr:uid="{00000000-0005-0000-0000-00000B260000}"/>
    <cellStyle name="Обычный 2 2 2 2 6 5 2 3 2" xfId="9735" xr:uid="{00000000-0005-0000-0000-00000C260000}"/>
    <cellStyle name="Обычный 2 2 2 2 6 5 2 4" xfId="9736" xr:uid="{00000000-0005-0000-0000-00000D260000}"/>
    <cellStyle name="Обычный 2 2 2 2 6 5 2 4 2" xfId="9737" xr:uid="{00000000-0005-0000-0000-00000E260000}"/>
    <cellStyle name="Обычный 2 2 2 2 6 5 2 5" xfId="9738" xr:uid="{00000000-0005-0000-0000-00000F260000}"/>
    <cellStyle name="Обычный 2 2 2 2 6 5 2 5 2" xfId="9739" xr:uid="{00000000-0005-0000-0000-000010260000}"/>
    <cellStyle name="Обычный 2 2 2 2 6 5 2 6" xfId="9740" xr:uid="{00000000-0005-0000-0000-000011260000}"/>
    <cellStyle name="Обычный 2 2 2 2 6 5 3" xfId="9741" xr:uid="{00000000-0005-0000-0000-000012260000}"/>
    <cellStyle name="Обычный 2 2 2 2 6 5 3 2" xfId="9742" xr:uid="{00000000-0005-0000-0000-000013260000}"/>
    <cellStyle name="Обычный 2 2 2 2 6 5 3 2 2" xfId="9743" xr:uid="{00000000-0005-0000-0000-000014260000}"/>
    <cellStyle name="Обычный 2 2 2 2 6 5 3 3" xfId="9744" xr:uid="{00000000-0005-0000-0000-000015260000}"/>
    <cellStyle name="Обычный 2 2 2 2 6 5 3 3 2" xfId="9745" xr:uid="{00000000-0005-0000-0000-000016260000}"/>
    <cellStyle name="Обычный 2 2 2 2 6 5 3 4" xfId="9746" xr:uid="{00000000-0005-0000-0000-000017260000}"/>
    <cellStyle name="Обычный 2 2 2 2 6 5 4" xfId="9747" xr:uid="{00000000-0005-0000-0000-000018260000}"/>
    <cellStyle name="Обычный 2 2 2 2 6 5 4 2" xfId="9748" xr:uid="{00000000-0005-0000-0000-000019260000}"/>
    <cellStyle name="Обычный 2 2 2 2 6 5 4 2 2" xfId="9749" xr:uid="{00000000-0005-0000-0000-00001A260000}"/>
    <cellStyle name="Обычный 2 2 2 2 6 5 4 3" xfId="9750" xr:uid="{00000000-0005-0000-0000-00001B260000}"/>
    <cellStyle name="Обычный 2 2 2 2 6 5 4 3 2" xfId="9751" xr:uid="{00000000-0005-0000-0000-00001C260000}"/>
    <cellStyle name="Обычный 2 2 2 2 6 5 4 4" xfId="9752" xr:uid="{00000000-0005-0000-0000-00001D260000}"/>
    <cellStyle name="Обычный 2 2 2 2 6 5 5" xfId="9753" xr:uid="{00000000-0005-0000-0000-00001E260000}"/>
    <cellStyle name="Обычный 2 2 2 2 6 5 5 2" xfId="9754" xr:uid="{00000000-0005-0000-0000-00001F260000}"/>
    <cellStyle name="Обычный 2 2 2 2 6 5 6" xfId="9755" xr:uid="{00000000-0005-0000-0000-000020260000}"/>
    <cellStyle name="Обычный 2 2 2 2 6 5 6 2" xfId="9756" xr:uid="{00000000-0005-0000-0000-000021260000}"/>
    <cellStyle name="Обычный 2 2 2 2 6 5 7" xfId="9757" xr:uid="{00000000-0005-0000-0000-000022260000}"/>
    <cellStyle name="Обычный 2 2 2 2 6 5 7 2" xfId="9758" xr:uid="{00000000-0005-0000-0000-000023260000}"/>
    <cellStyle name="Обычный 2 2 2 2 6 5 8" xfId="9759" xr:uid="{00000000-0005-0000-0000-000024260000}"/>
    <cellStyle name="Обычный 2 2 2 2 6 6" xfId="9760" xr:uid="{00000000-0005-0000-0000-000025260000}"/>
    <cellStyle name="Обычный 2 2 2 2 6 6 2" xfId="9761" xr:uid="{00000000-0005-0000-0000-000026260000}"/>
    <cellStyle name="Обычный 2 2 2 2 6 6 2 2" xfId="9762" xr:uid="{00000000-0005-0000-0000-000027260000}"/>
    <cellStyle name="Обычный 2 2 2 2 6 6 2 2 2" xfId="9763" xr:uid="{00000000-0005-0000-0000-000028260000}"/>
    <cellStyle name="Обычный 2 2 2 2 6 6 2 2 2 2" xfId="9764" xr:uid="{00000000-0005-0000-0000-000029260000}"/>
    <cellStyle name="Обычный 2 2 2 2 6 6 2 2 3" xfId="9765" xr:uid="{00000000-0005-0000-0000-00002A260000}"/>
    <cellStyle name="Обычный 2 2 2 2 6 6 2 2 3 2" xfId="9766" xr:uid="{00000000-0005-0000-0000-00002B260000}"/>
    <cellStyle name="Обычный 2 2 2 2 6 6 2 2 4" xfId="9767" xr:uid="{00000000-0005-0000-0000-00002C260000}"/>
    <cellStyle name="Обычный 2 2 2 2 6 6 2 3" xfId="9768" xr:uid="{00000000-0005-0000-0000-00002D260000}"/>
    <cellStyle name="Обычный 2 2 2 2 6 6 2 3 2" xfId="9769" xr:uid="{00000000-0005-0000-0000-00002E260000}"/>
    <cellStyle name="Обычный 2 2 2 2 6 6 2 4" xfId="9770" xr:uid="{00000000-0005-0000-0000-00002F260000}"/>
    <cellStyle name="Обычный 2 2 2 2 6 6 2 4 2" xfId="9771" xr:uid="{00000000-0005-0000-0000-000030260000}"/>
    <cellStyle name="Обычный 2 2 2 2 6 6 2 5" xfId="9772" xr:uid="{00000000-0005-0000-0000-000031260000}"/>
    <cellStyle name="Обычный 2 2 2 2 6 6 2 5 2" xfId="9773" xr:uid="{00000000-0005-0000-0000-000032260000}"/>
    <cellStyle name="Обычный 2 2 2 2 6 6 2 6" xfId="9774" xr:uid="{00000000-0005-0000-0000-000033260000}"/>
    <cellStyle name="Обычный 2 2 2 2 6 6 3" xfId="9775" xr:uid="{00000000-0005-0000-0000-000034260000}"/>
    <cellStyle name="Обычный 2 2 2 2 6 6 3 2" xfId="9776" xr:uid="{00000000-0005-0000-0000-000035260000}"/>
    <cellStyle name="Обычный 2 2 2 2 6 6 3 2 2" xfId="9777" xr:uid="{00000000-0005-0000-0000-000036260000}"/>
    <cellStyle name="Обычный 2 2 2 2 6 6 3 3" xfId="9778" xr:uid="{00000000-0005-0000-0000-000037260000}"/>
    <cellStyle name="Обычный 2 2 2 2 6 6 3 3 2" xfId="9779" xr:uid="{00000000-0005-0000-0000-000038260000}"/>
    <cellStyle name="Обычный 2 2 2 2 6 6 3 4" xfId="9780" xr:uid="{00000000-0005-0000-0000-000039260000}"/>
    <cellStyle name="Обычный 2 2 2 2 6 6 4" xfId="9781" xr:uid="{00000000-0005-0000-0000-00003A260000}"/>
    <cellStyle name="Обычный 2 2 2 2 6 6 4 2" xfId="9782" xr:uid="{00000000-0005-0000-0000-00003B260000}"/>
    <cellStyle name="Обычный 2 2 2 2 6 6 4 2 2" xfId="9783" xr:uid="{00000000-0005-0000-0000-00003C260000}"/>
    <cellStyle name="Обычный 2 2 2 2 6 6 4 3" xfId="9784" xr:uid="{00000000-0005-0000-0000-00003D260000}"/>
    <cellStyle name="Обычный 2 2 2 2 6 6 4 3 2" xfId="9785" xr:uid="{00000000-0005-0000-0000-00003E260000}"/>
    <cellStyle name="Обычный 2 2 2 2 6 6 4 4" xfId="9786" xr:uid="{00000000-0005-0000-0000-00003F260000}"/>
    <cellStyle name="Обычный 2 2 2 2 6 6 5" xfId="9787" xr:uid="{00000000-0005-0000-0000-000040260000}"/>
    <cellStyle name="Обычный 2 2 2 2 6 6 5 2" xfId="9788" xr:uid="{00000000-0005-0000-0000-000041260000}"/>
    <cellStyle name="Обычный 2 2 2 2 6 6 6" xfId="9789" xr:uid="{00000000-0005-0000-0000-000042260000}"/>
    <cellStyle name="Обычный 2 2 2 2 6 6 6 2" xfId="9790" xr:uid="{00000000-0005-0000-0000-000043260000}"/>
    <cellStyle name="Обычный 2 2 2 2 6 6 7" xfId="9791" xr:uid="{00000000-0005-0000-0000-000044260000}"/>
    <cellStyle name="Обычный 2 2 2 2 6 6 7 2" xfId="9792" xr:uid="{00000000-0005-0000-0000-000045260000}"/>
    <cellStyle name="Обычный 2 2 2 2 6 6 8" xfId="9793" xr:uid="{00000000-0005-0000-0000-000046260000}"/>
    <cellStyle name="Обычный 2 2 2 2 6 7" xfId="9794" xr:uid="{00000000-0005-0000-0000-000047260000}"/>
    <cellStyle name="Обычный 2 2 2 2 6 7 2" xfId="9795" xr:uid="{00000000-0005-0000-0000-000048260000}"/>
    <cellStyle name="Обычный 2 2 2 2 6 7 2 2" xfId="9796" xr:uid="{00000000-0005-0000-0000-000049260000}"/>
    <cellStyle name="Обычный 2 2 2 2 6 7 2 2 2" xfId="9797" xr:uid="{00000000-0005-0000-0000-00004A260000}"/>
    <cellStyle name="Обычный 2 2 2 2 6 7 2 3" xfId="9798" xr:uid="{00000000-0005-0000-0000-00004B260000}"/>
    <cellStyle name="Обычный 2 2 2 2 6 7 2 3 2" xfId="9799" xr:uid="{00000000-0005-0000-0000-00004C260000}"/>
    <cellStyle name="Обычный 2 2 2 2 6 7 2 4" xfId="9800" xr:uid="{00000000-0005-0000-0000-00004D260000}"/>
    <cellStyle name="Обычный 2 2 2 2 6 7 3" xfId="9801" xr:uid="{00000000-0005-0000-0000-00004E260000}"/>
    <cellStyle name="Обычный 2 2 2 2 6 7 3 2" xfId="9802" xr:uid="{00000000-0005-0000-0000-00004F260000}"/>
    <cellStyle name="Обычный 2 2 2 2 6 7 3 2 2" xfId="9803" xr:uid="{00000000-0005-0000-0000-000050260000}"/>
    <cellStyle name="Обычный 2 2 2 2 6 7 3 3" xfId="9804" xr:uid="{00000000-0005-0000-0000-000051260000}"/>
    <cellStyle name="Обычный 2 2 2 2 6 7 3 3 2" xfId="9805" xr:uid="{00000000-0005-0000-0000-000052260000}"/>
    <cellStyle name="Обычный 2 2 2 2 6 7 3 4" xfId="9806" xr:uid="{00000000-0005-0000-0000-000053260000}"/>
    <cellStyle name="Обычный 2 2 2 2 6 7 4" xfId="9807" xr:uid="{00000000-0005-0000-0000-000054260000}"/>
    <cellStyle name="Обычный 2 2 2 2 6 7 4 2" xfId="9808" xr:uid="{00000000-0005-0000-0000-000055260000}"/>
    <cellStyle name="Обычный 2 2 2 2 6 7 5" xfId="9809" xr:uid="{00000000-0005-0000-0000-000056260000}"/>
    <cellStyle name="Обычный 2 2 2 2 6 7 5 2" xfId="9810" xr:uid="{00000000-0005-0000-0000-000057260000}"/>
    <cellStyle name="Обычный 2 2 2 2 6 7 6" xfId="9811" xr:uid="{00000000-0005-0000-0000-000058260000}"/>
    <cellStyle name="Обычный 2 2 2 2 6 7 6 2" xfId="9812" xr:uid="{00000000-0005-0000-0000-000059260000}"/>
    <cellStyle name="Обычный 2 2 2 2 6 7 7" xfId="9813" xr:uid="{00000000-0005-0000-0000-00005A260000}"/>
    <cellStyle name="Обычный 2 2 2 2 6 8" xfId="9814" xr:uid="{00000000-0005-0000-0000-00005B260000}"/>
    <cellStyle name="Обычный 2 2 2 2 6 8 2" xfId="9815" xr:uid="{00000000-0005-0000-0000-00005C260000}"/>
    <cellStyle name="Обычный 2 2 2 2 6 8 2 2" xfId="9816" xr:uid="{00000000-0005-0000-0000-00005D260000}"/>
    <cellStyle name="Обычный 2 2 2 2 6 8 2 2 2" xfId="9817" xr:uid="{00000000-0005-0000-0000-00005E260000}"/>
    <cellStyle name="Обычный 2 2 2 2 6 8 2 3" xfId="9818" xr:uid="{00000000-0005-0000-0000-00005F260000}"/>
    <cellStyle name="Обычный 2 2 2 2 6 8 2 3 2" xfId="9819" xr:uid="{00000000-0005-0000-0000-000060260000}"/>
    <cellStyle name="Обычный 2 2 2 2 6 8 2 4" xfId="9820" xr:uid="{00000000-0005-0000-0000-000061260000}"/>
    <cellStyle name="Обычный 2 2 2 2 6 8 3" xfId="9821" xr:uid="{00000000-0005-0000-0000-000062260000}"/>
    <cellStyle name="Обычный 2 2 2 2 6 8 3 2" xfId="9822" xr:uid="{00000000-0005-0000-0000-000063260000}"/>
    <cellStyle name="Обычный 2 2 2 2 6 8 3 2 2" xfId="9823" xr:uid="{00000000-0005-0000-0000-000064260000}"/>
    <cellStyle name="Обычный 2 2 2 2 6 8 3 3" xfId="9824" xr:uid="{00000000-0005-0000-0000-000065260000}"/>
    <cellStyle name="Обычный 2 2 2 2 6 8 3 3 2" xfId="9825" xr:uid="{00000000-0005-0000-0000-000066260000}"/>
    <cellStyle name="Обычный 2 2 2 2 6 8 3 4" xfId="9826" xr:uid="{00000000-0005-0000-0000-000067260000}"/>
    <cellStyle name="Обычный 2 2 2 2 6 8 4" xfId="9827" xr:uid="{00000000-0005-0000-0000-000068260000}"/>
    <cellStyle name="Обычный 2 2 2 2 6 8 4 2" xfId="9828" xr:uid="{00000000-0005-0000-0000-000069260000}"/>
    <cellStyle name="Обычный 2 2 2 2 6 8 5" xfId="9829" xr:uid="{00000000-0005-0000-0000-00006A260000}"/>
    <cellStyle name="Обычный 2 2 2 2 6 8 5 2" xfId="9830" xr:uid="{00000000-0005-0000-0000-00006B260000}"/>
    <cellStyle name="Обычный 2 2 2 2 6 8 6" xfId="9831" xr:uid="{00000000-0005-0000-0000-00006C260000}"/>
    <cellStyle name="Обычный 2 2 2 2 6 8 6 2" xfId="9832" xr:uid="{00000000-0005-0000-0000-00006D260000}"/>
    <cellStyle name="Обычный 2 2 2 2 6 8 7" xfId="9833" xr:uid="{00000000-0005-0000-0000-00006E260000}"/>
    <cellStyle name="Обычный 2 2 2 2 6 9" xfId="9834" xr:uid="{00000000-0005-0000-0000-00006F260000}"/>
    <cellStyle name="Обычный 2 2 2 2 6 9 2" xfId="9835" xr:uid="{00000000-0005-0000-0000-000070260000}"/>
    <cellStyle name="Обычный 2 2 2 2 6 9 2 2" xfId="9836" xr:uid="{00000000-0005-0000-0000-000071260000}"/>
    <cellStyle name="Обычный 2 2 2 2 6 9 3" xfId="9837" xr:uid="{00000000-0005-0000-0000-000072260000}"/>
    <cellStyle name="Обычный 2 2 2 2 6 9 3 2" xfId="9838" xr:uid="{00000000-0005-0000-0000-000073260000}"/>
    <cellStyle name="Обычный 2 2 2 2 6 9 4" xfId="9839" xr:uid="{00000000-0005-0000-0000-000074260000}"/>
    <cellStyle name="Обычный 2 2 2 2 7" xfId="9840" xr:uid="{00000000-0005-0000-0000-000075260000}"/>
    <cellStyle name="Обычный 2 2 2 2 7 10" xfId="9841" xr:uid="{00000000-0005-0000-0000-000076260000}"/>
    <cellStyle name="Обычный 2 2 2 2 7 10 2" xfId="9842" xr:uid="{00000000-0005-0000-0000-000077260000}"/>
    <cellStyle name="Обычный 2 2 2 2 7 11" xfId="9843" xr:uid="{00000000-0005-0000-0000-000078260000}"/>
    <cellStyle name="Обычный 2 2 2 2 7 11 2" xfId="9844" xr:uid="{00000000-0005-0000-0000-000079260000}"/>
    <cellStyle name="Обычный 2 2 2 2 7 12" xfId="9845" xr:uid="{00000000-0005-0000-0000-00007A260000}"/>
    <cellStyle name="Обычный 2 2 2 2 7 12 2" xfId="9846" xr:uid="{00000000-0005-0000-0000-00007B260000}"/>
    <cellStyle name="Обычный 2 2 2 2 7 13" xfId="9847" xr:uid="{00000000-0005-0000-0000-00007C260000}"/>
    <cellStyle name="Обычный 2 2 2 2 7 2" xfId="9848" xr:uid="{00000000-0005-0000-0000-00007D260000}"/>
    <cellStyle name="Обычный 2 2 2 2 7 2 10" xfId="9849" xr:uid="{00000000-0005-0000-0000-00007E260000}"/>
    <cellStyle name="Обычный 2 2 2 2 7 2 10 2" xfId="9850" xr:uid="{00000000-0005-0000-0000-00007F260000}"/>
    <cellStyle name="Обычный 2 2 2 2 7 2 11" xfId="9851" xr:uid="{00000000-0005-0000-0000-000080260000}"/>
    <cellStyle name="Обычный 2 2 2 2 7 2 11 2" xfId="9852" xr:uid="{00000000-0005-0000-0000-000081260000}"/>
    <cellStyle name="Обычный 2 2 2 2 7 2 12" xfId="9853" xr:uid="{00000000-0005-0000-0000-000082260000}"/>
    <cellStyle name="Обычный 2 2 2 2 7 2 2" xfId="9854" xr:uid="{00000000-0005-0000-0000-000083260000}"/>
    <cellStyle name="Обычный 2 2 2 2 7 2 2 10" xfId="9855" xr:uid="{00000000-0005-0000-0000-000084260000}"/>
    <cellStyle name="Обычный 2 2 2 2 7 2 2 2" xfId="9856" xr:uid="{00000000-0005-0000-0000-000085260000}"/>
    <cellStyle name="Обычный 2 2 2 2 7 2 2 2 2" xfId="9857" xr:uid="{00000000-0005-0000-0000-000086260000}"/>
    <cellStyle name="Обычный 2 2 2 2 7 2 2 2 2 2" xfId="9858" xr:uid="{00000000-0005-0000-0000-000087260000}"/>
    <cellStyle name="Обычный 2 2 2 2 7 2 2 2 2 2 2" xfId="9859" xr:uid="{00000000-0005-0000-0000-000088260000}"/>
    <cellStyle name="Обычный 2 2 2 2 7 2 2 2 2 2 2 2" xfId="9860" xr:uid="{00000000-0005-0000-0000-000089260000}"/>
    <cellStyle name="Обычный 2 2 2 2 7 2 2 2 2 2 3" xfId="9861" xr:uid="{00000000-0005-0000-0000-00008A260000}"/>
    <cellStyle name="Обычный 2 2 2 2 7 2 2 2 2 2 3 2" xfId="9862" xr:uid="{00000000-0005-0000-0000-00008B260000}"/>
    <cellStyle name="Обычный 2 2 2 2 7 2 2 2 2 2 4" xfId="9863" xr:uid="{00000000-0005-0000-0000-00008C260000}"/>
    <cellStyle name="Обычный 2 2 2 2 7 2 2 2 2 3" xfId="9864" xr:uid="{00000000-0005-0000-0000-00008D260000}"/>
    <cellStyle name="Обычный 2 2 2 2 7 2 2 2 2 3 2" xfId="9865" xr:uid="{00000000-0005-0000-0000-00008E260000}"/>
    <cellStyle name="Обычный 2 2 2 2 7 2 2 2 2 4" xfId="9866" xr:uid="{00000000-0005-0000-0000-00008F260000}"/>
    <cellStyle name="Обычный 2 2 2 2 7 2 2 2 2 4 2" xfId="9867" xr:uid="{00000000-0005-0000-0000-000090260000}"/>
    <cellStyle name="Обычный 2 2 2 2 7 2 2 2 2 5" xfId="9868" xr:uid="{00000000-0005-0000-0000-000091260000}"/>
    <cellStyle name="Обычный 2 2 2 2 7 2 2 2 2 5 2" xfId="9869" xr:uid="{00000000-0005-0000-0000-000092260000}"/>
    <cellStyle name="Обычный 2 2 2 2 7 2 2 2 2 6" xfId="9870" xr:uid="{00000000-0005-0000-0000-000093260000}"/>
    <cellStyle name="Обычный 2 2 2 2 7 2 2 2 3" xfId="9871" xr:uid="{00000000-0005-0000-0000-000094260000}"/>
    <cellStyle name="Обычный 2 2 2 2 7 2 2 2 3 2" xfId="9872" xr:uid="{00000000-0005-0000-0000-000095260000}"/>
    <cellStyle name="Обычный 2 2 2 2 7 2 2 2 3 2 2" xfId="9873" xr:uid="{00000000-0005-0000-0000-000096260000}"/>
    <cellStyle name="Обычный 2 2 2 2 7 2 2 2 3 3" xfId="9874" xr:uid="{00000000-0005-0000-0000-000097260000}"/>
    <cellStyle name="Обычный 2 2 2 2 7 2 2 2 3 3 2" xfId="9875" xr:uid="{00000000-0005-0000-0000-000098260000}"/>
    <cellStyle name="Обычный 2 2 2 2 7 2 2 2 3 4" xfId="9876" xr:uid="{00000000-0005-0000-0000-000099260000}"/>
    <cellStyle name="Обычный 2 2 2 2 7 2 2 2 4" xfId="9877" xr:uid="{00000000-0005-0000-0000-00009A260000}"/>
    <cellStyle name="Обычный 2 2 2 2 7 2 2 2 4 2" xfId="9878" xr:uid="{00000000-0005-0000-0000-00009B260000}"/>
    <cellStyle name="Обычный 2 2 2 2 7 2 2 2 4 2 2" xfId="9879" xr:uid="{00000000-0005-0000-0000-00009C260000}"/>
    <cellStyle name="Обычный 2 2 2 2 7 2 2 2 4 3" xfId="9880" xr:uid="{00000000-0005-0000-0000-00009D260000}"/>
    <cellStyle name="Обычный 2 2 2 2 7 2 2 2 4 3 2" xfId="9881" xr:uid="{00000000-0005-0000-0000-00009E260000}"/>
    <cellStyle name="Обычный 2 2 2 2 7 2 2 2 4 4" xfId="9882" xr:uid="{00000000-0005-0000-0000-00009F260000}"/>
    <cellStyle name="Обычный 2 2 2 2 7 2 2 2 5" xfId="9883" xr:uid="{00000000-0005-0000-0000-0000A0260000}"/>
    <cellStyle name="Обычный 2 2 2 2 7 2 2 2 5 2" xfId="9884" xr:uid="{00000000-0005-0000-0000-0000A1260000}"/>
    <cellStyle name="Обычный 2 2 2 2 7 2 2 2 6" xfId="9885" xr:uid="{00000000-0005-0000-0000-0000A2260000}"/>
    <cellStyle name="Обычный 2 2 2 2 7 2 2 2 6 2" xfId="9886" xr:uid="{00000000-0005-0000-0000-0000A3260000}"/>
    <cellStyle name="Обычный 2 2 2 2 7 2 2 2 7" xfId="9887" xr:uid="{00000000-0005-0000-0000-0000A4260000}"/>
    <cellStyle name="Обычный 2 2 2 2 7 2 2 2 7 2" xfId="9888" xr:uid="{00000000-0005-0000-0000-0000A5260000}"/>
    <cellStyle name="Обычный 2 2 2 2 7 2 2 2 8" xfId="9889" xr:uid="{00000000-0005-0000-0000-0000A6260000}"/>
    <cellStyle name="Обычный 2 2 2 2 7 2 2 3" xfId="9890" xr:uid="{00000000-0005-0000-0000-0000A7260000}"/>
    <cellStyle name="Обычный 2 2 2 2 7 2 2 3 2" xfId="9891" xr:uid="{00000000-0005-0000-0000-0000A8260000}"/>
    <cellStyle name="Обычный 2 2 2 2 7 2 2 3 2 2" xfId="9892" xr:uid="{00000000-0005-0000-0000-0000A9260000}"/>
    <cellStyle name="Обычный 2 2 2 2 7 2 2 3 2 2 2" xfId="9893" xr:uid="{00000000-0005-0000-0000-0000AA260000}"/>
    <cellStyle name="Обычный 2 2 2 2 7 2 2 3 2 2 2 2" xfId="9894" xr:uid="{00000000-0005-0000-0000-0000AB260000}"/>
    <cellStyle name="Обычный 2 2 2 2 7 2 2 3 2 2 3" xfId="9895" xr:uid="{00000000-0005-0000-0000-0000AC260000}"/>
    <cellStyle name="Обычный 2 2 2 2 7 2 2 3 2 2 3 2" xfId="9896" xr:uid="{00000000-0005-0000-0000-0000AD260000}"/>
    <cellStyle name="Обычный 2 2 2 2 7 2 2 3 2 2 4" xfId="9897" xr:uid="{00000000-0005-0000-0000-0000AE260000}"/>
    <cellStyle name="Обычный 2 2 2 2 7 2 2 3 2 3" xfId="9898" xr:uid="{00000000-0005-0000-0000-0000AF260000}"/>
    <cellStyle name="Обычный 2 2 2 2 7 2 2 3 2 3 2" xfId="9899" xr:uid="{00000000-0005-0000-0000-0000B0260000}"/>
    <cellStyle name="Обычный 2 2 2 2 7 2 2 3 2 4" xfId="9900" xr:uid="{00000000-0005-0000-0000-0000B1260000}"/>
    <cellStyle name="Обычный 2 2 2 2 7 2 2 3 2 4 2" xfId="9901" xr:uid="{00000000-0005-0000-0000-0000B2260000}"/>
    <cellStyle name="Обычный 2 2 2 2 7 2 2 3 2 5" xfId="9902" xr:uid="{00000000-0005-0000-0000-0000B3260000}"/>
    <cellStyle name="Обычный 2 2 2 2 7 2 2 3 2 5 2" xfId="9903" xr:uid="{00000000-0005-0000-0000-0000B4260000}"/>
    <cellStyle name="Обычный 2 2 2 2 7 2 2 3 2 6" xfId="9904" xr:uid="{00000000-0005-0000-0000-0000B5260000}"/>
    <cellStyle name="Обычный 2 2 2 2 7 2 2 3 3" xfId="9905" xr:uid="{00000000-0005-0000-0000-0000B6260000}"/>
    <cellStyle name="Обычный 2 2 2 2 7 2 2 3 3 2" xfId="9906" xr:uid="{00000000-0005-0000-0000-0000B7260000}"/>
    <cellStyle name="Обычный 2 2 2 2 7 2 2 3 3 2 2" xfId="9907" xr:uid="{00000000-0005-0000-0000-0000B8260000}"/>
    <cellStyle name="Обычный 2 2 2 2 7 2 2 3 3 3" xfId="9908" xr:uid="{00000000-0005-0000-0000-0000B9260000}"/>
    <cellStyle name="Обычный 2 2 2 2 7 2 2 3 3 3 2" xfId="9909" xr:uid="{00000000-0005-0000-0000-0000BA260000}"/>
    <cellStyle name="Обычный 2 2 2 2 7 2 2 3 3 4" xfId="9910" xr:uid="{00000000-0005-0000-0000-0000BB260000}"/>
    <cellStyle name="Обычный 2 2 2 2 7 2 2 3 4" xfId="9911" xr:uid="{00000000-0005-0000-0000-0000BC260000}"/>
    <cellStyle name="Обычный 2 2 2 2 7 2 2 3 4 2" xfId="9912" xr:uid="{00000000-0005-0000-0000-0000BD260000}"/>
    <cellStyle name="Обычный 2 2 2 2 7 2 2 3 4 2 2" xfId="9913" xr:uid="{00000000-0005-0000-0000-0000BE260000}"/>
    <cellStyle name="Обычный 2 2 2 2 7 2 2 3 4 3" xfId="9914" xr:uid="{00000000-0005-0000-0000-0000BF260000}"/>
    <cellStyle name="Обычный 2 2 2 2 7 2 2 3 4 3 2" xfId="9915" xr:uid="{00000000-0005-0000-0000-0000C0260000}"/>
    <cellStyle name="Обычный 2 2 2 2 7 2 2 3 4 4" xfId="9916" xr:uid="{00000000-0005-0000-0000-0000C1260000}"/>
    <cellStyle name="Обычный 2 2 2 2 7 2 2 3 5" xfId="9917" xr:uid="{00000000-0005-0000-0000-0000C2260000}"/>
    <cellStyle name="Обычный 2 2 2 2 7 2 2 3 5 2" xfId="9918" xr:uid="{00000000-0005-0000-0000-0000C3260000}"/>
    <cellStyle name="Обычный 2 2 2 2 7 2 2 3 6" xfId="9919" xr:uid="{00000000-0005-0000-0000-0000C4260000}"/>
    <cellStyle name="Обычный 2 2 2 2 7 2 2 3 6 2" xfId="9920" xr:uid="{00000000-0005-0000-0000-0000C5260000}"/>
    <cellStyle name="Обычный 2 2 2 2 7 2 2 3 7" xfId="9921" xr:uid="{00000000-0005-0000-0000-0000C6260000}"/>
    <cellStyle name="Обычный 2 2 2 2 7 2 2 3 7 2" xfId="9922" xr:uid="{00000000-0005-0000-0000-0000C7260000}"/>
    <cellStyle name="Обычный 2 2 2 2 7 2 2 3 8" xfId="9923" xr:uid="{00000000-0005-0000-0000-0000C8260000}"/>
    <cellStyle name="Обычный 2 2 2 2 7 2 2 4" xfId="9924" xr:uid="{00000000-0005-0000-0000-0000C9260000}"/>
    <cellStyle name="Обычный 2 2 2 2 7 2 2 4 2" xfId="9925" xr:uid="{00000000-0005-0000-0000-0000CA260000}"/>
    <cellStyle name="Обычный 2 2 2 2 7 2 2 4 2 2" xfId="9926" xr:uid="{00000000-0005-0000-0000-0000CB260000}"/>
    <cellStyle name="Обычный 2 2 2 2 7 2 2 4 2 2 2" xfId="9927" xr:uid="{00000000-0005-0000-0000-0000CC260000}"/>
    <cellStyle name="Обычный 2 2 2 2 7 2 2 4 2 3" xfId="9928" xr:uid="{00000000-0005-0000-0000-0000CD260000}"/>
    <cellStyle name="Обычный 2 2 2 2 7 2 2 4 2 3 2" xfId="9929" xr:uid="{00000000-0005-0000-0000-0000CE260000}"/>
    <cellStyle name="Обычный 2 2 2 2 7 2 2 4 2 4" xfId="9930" xr:uid="{00000000-0005-0000-0000-0000CF260000}"/>
    <cellStyle name="Обычный 2 2 2 2 7 2 2 4 3" xfId="9931" xr:uid="{00000000-0005-0000-0000-0000D0260000}"/>
    <cellStyle name="Обычный 2 2 2 2 7 2 2 4 3 2" xfId="9932" xr:uid="{00000000-0005-0000-0000-0000D1260000}"/>
    <cellStyle name="Обычный 2 2 2 2 7 2 2 4 3 2 2" xfId="9933" xr:uid="{00000000-0005-0000-0000-0000D2260000}"/>
    <cellStyle name="Обычный 2 2 2 2 7 2 2 4 3 3" xfId="9934" xr:uid="{00000000-0005-0000-0000-0000D3260000}"/>
    <cellStyle name="Обычный 2 2 2 2 7 2 2 4 3 3 2" xfId="9935" xr:uid="{00000000-0005-0000-0000-0000D4260000}"/>
    <cellStyle name="Обычный 2 2 2 2 7 2 2 4 3 4" xfId="9936" xr:uid="{00000000-0005-0000-0000-0000D5260000}"/>
    <cellStyle name="Обычный 2 2 2 2 7 2 2 4 4" xfId="9937" xr:uid="{00000000-0005-0000-0000-0000D6260000}"/>
    <cellStyle name="Обычный 2 2 2 2 7 2 2 4 4 2" xfId="9938" xr:uid="{00000000-0005-0000-0000-0000D7260000}"/>
    <cellStyle name="Обычный 2 2 2 2 7 2 2 4 5" xfId="9939" xr:uid="{00000000-0005-0000-0000-0000D8260000}"/>
    <cellStyle name="Обычный 2 2 2 2 7 2 2 4 5 2" xfId="9940" xr:uid="{00000000-0005-0000-0000-0000D9260000}"/>
    <cellStyle name="Обычный 2 2 2 2 7 2 2 4 6" xfId="9941" xr:uid="{00000000-0005-0000-0000-0000DA260000}"/>
    <cellStyle name="Обычный 2 2 2 2 7 2 2 4 6 2" xfId="9942" xr:uid="{00000000-0005-0000-0000-0000DB260000}"/>
    <cellStyle name="Обычный 2 2 2 2 7 2 2 4 7" xfId="9943" xr:uid="{00000000-0005-0000-0000-0000DC260000}"/>
    <cellStyle name="Обычный 2 2 2 2 7 2 2 5" xfId="9944" xr:uid="{00000000-0005-0000-0000-0000DD260000}"/>
    <cellStyle name="Обычный 2 2 2 2 7 2 2 5 2" xfId="9945" xr:uid="{00000000-0005-0000-0000-0000DE260000}"/>
    <cellStyle name="Обычный 2 2 2 2 7 2 2 5 2 2" xfId="9946" xr:uid="{00000000-0005-0000-0000-0000DF260000}"/>
    <cellStyle name="Обычный 2 2 2 2 7 2 2 5 3" xfId="9947" xr:uid="{00000000-0005-0000-0000-0000E0260000}"/>
    <cellStyle name="Обычный 2 2 2 2 7 2 2 5 3 2" xfId="9948" xr:uid="{00000000-0005-0000-0000-0000E1260000}"/>
    <cellStyle name="Обычный 2 2 2 2 7 2 2 5 4" xfId="9949" xr:uid="{00000000-0005-0000-0000-0000E2260000}"/>
    <cellStyle name="Обычный 2 2 2 2 7 2 2 6" xfId="9950" xr:uid="{00000000-0005-0000-0000-0000E3260000}"/>
    <cellStyle name="Обычный 2 2 2 2 7 2 2 6 2" xfId="9951" xr:uid="{00000000-0005-0000-0000-0000E4260000}"/>
    <cellStyle name="Обычный 2 2 2 2 7 2 2 6 2 2" xfId="9952" xr:uid="{00000000-0005-0000-0000-0000E5260000}"/>
    <cellStyle name="Обычный 2 2 2 2 7 2 2 6 3" xfId="9953" xr:uid="{00000000-0005-0000-0000-0000E6260000}"/>
    <cellStyle name="Обычный 2 2 2 2 7 2 2 6 3 2" xfId="9954" xr:uid="{00000000-0005-0000-0000-0000E7260000}"/>
    <cellStyle name="Обычный 2 2 2 2 7 2 2 6 4" xfId="9955" xr:uid="{00000000-0005-0000-0000-0000E8260000}"/>
    <cellStyle name="Обычный 2 2 2 2 7 2 2 7" xfId="9956" xr:uid="{00000000-0005-0000-0000-0000E9260000}"/>
    <cellStyle name="Обычный 2 2 2 2 7 2 2 7 2" xfId="9957" xr:uid="{00000000-0005-0000-0000-0000EA260000}"/>
    <cellStyle name="Обычный 2 2 2 2 7 2 2 8" xfId="9958" xr:uid="{00000000-0005-0000-0000-0000EB260000}"/>
    <cellStyle name="Обычный 2 2 2 2 7 2 2 8 2" xfId="9959" xr:uid="{00000000-0005-0000-0000-0000EC260000}"/>
    <cellStyle name="Обычный 2 2 2 2 7 2 2 9" xfId="9960" xr:uid="{00000000-0005-0000-0000-0000ED260000}"/>
    <cellStyle name="Обычный 2 2 2 2 7 2 2 9 2" xfId="9961" xr:uid="{00000000-0005-0000-0000-0000EE260000}"/>
    <cellStyle name="Обычный 2 2 2 2 7 2 3" xfId="9962" xr:uid="{00000000-0005-0000-0000-0000EF260000}"/>
    <cellStyle name="Обычный 2 2 2 2 7 2 3 2" xfId="9963" xr:uid="{00000000-0005-0000-0000-0000F0260000}"/>
    <cellStyle name="Обычный 2 2 2 2 7 2 3 2 2" xfId="9964" xr:uid="{00000000-0005-0000-0000-0000F1260000}"/>
    <cellStyle name="Обычный 2 2 2 2 7 2 3 2 2 2" xfId="9965" xr:uid="{00000000-0005-0000-0000-0000F2260000}"/>
    <cellStyle name="Обычный 2 2 2 2 7 2 3 2 2 2 2" xfId="9966" xr:uid="{00000000-0005-0000-0000-0000F3260000}"/>
    <cellStyle name="Обычный 2 2 2 2 7 2 3 2 2 3" xfId="9967" xr:uid="{00000000-0005-0000-0000-0000F4260000}"/>
    <cellStyle name="Обычный 2 2 2 2 7 2 3 2 2 3 2" xfId="9968" xr:uid="{00000000-0005-0000-0000-0000F5260000}"/>
    <cellStyle name="Обычный 2 2 2 2 7 2 3 2 2 4" xfId="9969" xr:uid="{00000000-0005-0000-0000-0000F6260000}"/>
    <cellStyle name="Обычный 2 2 2 2 7 2 3 2 3" xfId="9970" xr:uid="{00000000-0005-0000-0000-0000F7260000}"/>
    <cellStyle name="Обычный 2 2 2 2 7 2 3 2 3 2" xfId="9971" xr:uid="{00000000-0005-0000-0000-0000F8260000}"/>
    <cellStyle name="Обычный 2 2 2 2 7 2 3 2 4" xfId="9972" xr:uid="{00000000-0005-0000-0000-0000F9260000}"/>
    <cellStyle name="Обычный 2 2 2 2 7 2 3 2 4 2" xfId="9973" xr:uid="{00000000-0005-0000-0000-0000FA260000}"/>
    <cellStyle name="Обычный 2 2 2 2 7 2 3 2 5" xfId="9974" xr:uid="{00000000-0005-0000-0000-0000FB260000}"/>
    <cellStyle name="Обычный 2 2 2 2 7 2 3 2 5 2" xfId="9975" xr:uid="{00000000-0005-0000-0000-0000FC260000}"/>
    <cellStyle name="Обычный 2 2 2 2 7 2 3 2 6" xfId="9976" xr:uid="{00000000-0005-0000-0000-0000FD260000}"/>
    <cellStyle name="Обычный 2 2 2 2 7 2 3 3" xfId="9977" xr:uid="{00000000-0005-0000-0000-0000FE260000}"/>
    <cellStyle name="Обычный 2 2 2 2 7 2 3 3 2" xfId="9978" xr:uid="{00000000-0005-0000-0000-0000FF260000}"/>
    <cellStyle name="Обычный 2 2 2 2 7 2 3 3 2 2" xfId="9979" xr:uid="{00000000-0005-0000-0000-000000270000}"/>
    <cellStyle name="Обычный 2 2 2 2 7 2 3 3 3" xfId="9980" xr:uid="{00000000-0005-0000-0000-000001270000}"/>
    <cellStyle name="Обычный 2 2 2 2 7 2 3 3 3 2" xfId="9981" xr:uid="{00000000-0005-0000-0000-000002270000}"/>
    <cellStyle name="Обычный 2 2 2 2 7 2 3 3 4" xfId="9982" xr:uid="{00000000-0005-0000-0000-000003270000}"/>
    <cellStyle name="Обычный 2 2 2 2 7 2 3 4" xfId="9983" xr:uid="{00000000-0005-0000-0000-000004270000}"/>
    <cellStyle name="Обычный 2 2 2 2 7 2 3 4 2" xfId="9984" xr:uid="{00000000-0005-0000-0000-000005270000}"/>
    <cellStyle name="Обычный 2 2 2 2 7 2 3 4 2 2" xfId="9985" xr:uid="{00000000-0005-0000-0000-000006270000}"/>
    <cellStyle name="Обычный 2 2 2 2 7 2 3 4 3" xfId="9986" xr:uid="{00000000-0005-0000-0000-000007270000}"/>
    <cellStyle name="Обычный 2 2 2 2 7 2 3 4 3 2" xfId="9987" xr:uid="{00000000-0005-0000-0000-000008270000}"/>
    <cellStyle name="Обычный 2 2 2 2 7 2 3 4 4" xfId="9988" xr:uid="{00000000-0005-0000-0000-000009270000}"/>
    <cellStyle name="Обычный 2 2 2 2 7 2 3 5" xfId="9989" xr:uid="{00000000-0005-0000-0000-00000A270000}"/>
    <cellStyle name="Обычный 2 2 2 2 7 2 3 5 2" xfId="9990" xr:uid="{00000000-0005-0000-0000-00000B270000}"/>
    <cellStyle name="Обычный 2 2 2 2 7 2 3 6" xfId="9991" xr:uid="{00000000-0005-0000-0000-00000C270000}"/>
    <cellStyle name="Обычный 2 2 2 2 7 2 3 6 2" xfId="9992" xr:uid="{00000000-0005-0000-0000-00000D270000}"/>
    <cellStyle name="Обычный 2 2 2 2 7 2 3 7" xfId="9993" xr:uid="{00000000-0005-0000-0000-00000E270000}"/>
    <cellStyle name="Обычный 2 2 2 2 7 2 3 7 2" xfId="9994" xr:uid="{00000000-0005-0000-0000-00000F270000}"/>
    <cellStyle name="Обычный 2 2 2 2 7 2 3 8" xfId="9995" xr:uid="{00000000-0005-0000-0000-000010270000}"/>
    <cellStyle name="Обычный 2 2 2 2 7 2 4" xfId="9996" xr:uid="{00000000-0005-0000-0000-000011270000}"/>
    <cellStyle name="Обычный 2 2 2 2 7 2 4 2" xfId="9997" xr:uid="{00000000-0005-0000-0000-000012270000}"/>
    <cellStyle name="Обычный 2 2 2 2 7 2 4 2 2" xfId="9998" xr:uid="{00000000-0005-0000-0000-000013270000}"/>
    <cellStyle name="Обычный 2 2 2 2 7 2 4 2 2 2" xfId="9999" xr:uid="{00000000-0005-0000-0000-000014270000}"/>
    <cellStyle name="Обычный 2 2 2 2 7 2 4 2 2 2 2" xfId="10000" xr:uid="{00000000-0005-0000-0000-000015270000}"/>
    <cellStyle name="Обычный 2 2 2 2 7 2 4 2 2 3" xfId="10001" xr:uid="{00000000-0005-0000-0000-000016270000}"/>
    <cellStyle name="Обычный 2 2 2 2 7 2 4 2 2 3 2" xfId="10002" xr:uid="{00000000-0005-0000-0000-000017270000}"/>
    <cellStyle name="Обычный 2 2 2 2 7 2 4 2 2 4" xfId="10003" xr:uid="{00000000-0005-0000-0000-000018270000}"/>
    <cellStyle name="Обычный 2 2 2 2 7 2 4 2 3" xfId="10004" xr:uid="{00000000-0005-0000-0000-000019270000}"/>
    <cellStyle name="Обычный 2 2 2 2 7 2 4 2 3 2" xfId="10005" xr:uid="{00000000-0005-0000-0000-00001A270000}"/>
    <cellStyle name="Обычный 2 2 2 2 7 2 4 2 4" xfId="10006" xr:uid="{00000000-0005-0000-0000-00001B270000}"/>
    <cellStyle name="Обычный 2 2 2 2 7 2 4 2 4 2" xfId="10007" xr:uid="{00000000-0005-0000-0000-00001C270000}"/>
    <cellStyle name="Обычный 2 2 2 2 7 2 4 2 5" xfId="10008" xr:uid="{00000000-0005-0000-0000-00001D270000}"/>
    <cellStyle name="Обычный 2 2 2 2 7 2 4 2 5 2" xfId="10009" xr:uid="{00000000-0005-0000-0000-00001E270000}"/>
    <cellStyle name="Обычный 2 2 2 2 7 2 4 2 6" xfId="10010" xr:uid="{00000000-0005-0000-0000-00001F270000}"/>
    <cellStyle name="Обычный 2 2 2 2 7 2 4 3" xfId="10011" xr:uid="{00000000-0005-0000-0000-000020270000}"/>
    <cellStyle name="Обычный 2 2 2 2 7 2 4 3 2" xfId="10012" xr:uid="{00000000-0005-0000-0000-000021270000}"/>
    <cellStyle name="Обычный 2 2 2 2 7 2 4 3 2 2" xfId="10013" xr:uid="{00000000-0005-0000-0000-000022270000}"/>
    <cellStyle name="Обычный 2 2 2 2 7 2 4 3 3" xfId="10014" xr:uid="{00000000-0005-0000-0000-000023270000}"/>
    <cellStyle name="Обычный 2 2 2 2 7 2 4 3 3 2" xfId="10015" xr:uid="{00000000-0005-0000-0000-000024270000}"/>
    <cellStyle name="Обычный 2 2 2 2 7 2 4 3 4" xfId="10016" xr:uid="{00000000-0005-0000-0000-000025270000}"/>
    <cellStyle name="Обычный 2 2 2 2 7 2 4 4" xfId="10017" xr:uid="{00000000-0005-0000-0000-000026270000}"/>
    <cellStyle name="Обычный 2 2 2 2 7 2 4 4 2" xfId="10018" xr:uid="{00000000-0005-0000-0000-000027270000}"/>
    <cellStyle name="Обычный 2 2 2 2 7 2 4 4 2 2" xfId="10019" xr:uid="{00000000-0005-0000-0000-000028270000}"/>
    <cellStyle name="Обычный 2 2 2 2 7 2 4 4 3" xfId="10020" xr:uid="{00000000-0005-0000-0000-000029270000}"/>
    <cellStyle name="Обычный 2 2 2 2 7 2 4 4 3 2" xfId="10021" xr:uid="{00000000-0005-0000-0000-00002A270000}"/>
    <cellStyle name="Обычный 2 2 2 2 7 2 4 4 4" xfId="10022" xr:uid="{00000000-0005-0000-0000-00002B270000}"/>
    <cellStyle name="Обычный 2 2 2 2 7 2 4 5" xfId="10023" xr:uid="{00000000-0005-0000-0000-00002C270000}"/>
    <cellStyle name="Обычный 2 2 2 2 7 2 4 5 2" xfId="10024" xr:uid="{00000000-0005-0000-0000-00002D270000}"/>
    <cellStyle name="Обычный 2 2 2 2 7 2 4 6" xfId="10025" xr:uid="{00000000-0005-0000-0000-00002E270000}"/>
    <cellStyle name="Обычный 2 2 2 2 7 2 4 6 2" xfId="10026" xr:uid="{00000000-0005-0000-0000-00002F270000}"/>
    <cellStyle name="Обычный 2 2 2 2 7 2 4 7" xfId="10027" xr:uid="{00000000-0005-0000-0000-000030270000}"/>
    <cellStyle name="Обычный 2 2 2 2 7 2 4 7 2" xfId="10028" xr:uid="{00000000-0005-0000-0000-000031270000}"/>
    <cellStyle name="Обычный 2 2 2 2 7 2 4 8" xfId="10029" xr:uid="{00000000-0005-0000-0000-000032270000}"/>
    <cellStyle name="Обычный 2 2 2 2 7 2 5" xfId="10030" xr:uid="{00000000-0005-0000-0000-000033270000}"/>
    <cellStyle name="Обычный 2 2 2 2 7 2 5 2" xfId="10031" xr:uid="{00000000-0005-0000-0000-000034270000}"/>
    <cellStyle name="Обычный 2 2 2 2 7 2 5 2 2" xfId="10032" xr:uid="{00000000-0005-0000-0000-000035270000}"/>
    <cellStyle name="Обычный 2 2 2 2 7 2 5 2 2 2" xfId="10033" xr:uid="{00000000-0005-0000-0000-000036270000}"/>
    <cellStyle name="Обычный 2 2 2 2 7 2 5 2 3" xfId="10034" xr:uid="{00000000-0005-0000-0000-000037270000}"/>
    <cellStyle name="Обычный 2 2 2 2 7 2 5 2 3 2" xfId="10035" xr:uid="{00000000-0005-0000-0000-000038270000}"/>
    <cellStyle name="Обычный 2 2 2 2 7 2 5 2 4" xfId="10036" xr:uid="{00000000-0005-0000-0000-000039270000}"/>
    <cellStyle name="Обычный 2 2 2 2 7 2 5 3" xfId="10037" xr:uid="{00000000-0005-0000-0000-00003A270000}"/>
    <cellStyle name="Обычный 2 2 2 2 7 2 5 3 2" xfId="10038" xr:uid="{00000000-0005-0000-0000-00003B270000}"/>
    <cellStyle name="Обычный 2 2 2 2 7 2 5 3 2 2" xfId="10039" xr:uid="{00000000-0005-0000-0000-00003C270000}"/>
    <cellStyle name="Обычный 2 2 2 2 7 2 5 3 3" xfId="10040" xr:uid="{00000000-0005-0000-0000-00003D270000}"/>
    <cellStyle name="Обычный 2 2 2 2 7 2 5 3 3 2" xfId="10041" xr:uid="{00000000-0005-0000-0000-00003E270000}"/>
    <cellStyle name="Обычный 2 2 2 2 7 2 5 3 4" xfId="10042" xr:uid="{00000000-0005-0000-0000-00003F270000}"/>
    <cellStyle name="Обычный 2 2 2 2 7 2 5 4" xfId="10043" xr:uid="{00000000-0005-0000-0000-000040270000}"/>
    <cellStyle name="Обычный 2 2 2 2 7 2 5 4 2" xfId="10044" xr:uid="{00000000-0005-0000-0000-000041270000}"/>
    <cellStyle name="Обычный 2 2 2 2 7 2 5 5" xfId="10045" xr:uid="{00000000-0005-0000-0000-000042270000}"/>
    <cellStyle name="Обычный 2 2 2 2 7 2 5 5 2" xfId="10046" xr:uid="{00000000-0005-0000-0000-000043270000}"/>
    <cellStyle name="Обычный 2 2 2 2 7 2 5 6" xfId="10047" xr:uid="{00000000-0005-0000-0000-000044270000}"/>
    <cellStyle name="Обычный 2 2 2 2 7 2 5 6 2" xfId="10048" xr:uid="{00000000-0005-0000-0000-000045270000}"/>
    <cellStyle name="Обычный 2 2 2 2 7 2 5 7" xfId="10049" xr:uid="{00000000-0005-0000-0000-000046270000}"/>
    <cellStyle name="Обычный 2 2 2 2 7 2 6" xfId="10050" xr:uid="{00000000-0005-0000-0000-000047270000}"/>
    <cellStyle name="Обычный 2 2 2 2 7 2 6 2" xfId="10051" xr:uid="{00000000-0005-0000-0000-000048270000}"/>
    <cellStyle name="Обычный 2 2 2 2 7 2 6 2 2" xfId="10052" xr:uid="{00000000-0005-0000-0000-000049270000}"/>
    <cellStyle name="Обычный 2 2 2 2 7 2 6 2 2 2" xfId="10053" xr:uid="{00000000-0005-0000-0000-00004A270000}"/>
    <cellStyle name="Обычный 2 2 2 2 7 2 6 2 3" xfId="10054" xr:uid="{00000000-0005-0000-0000-00004B270000}"/>
    <cellStyle name="Обычный 2 2 2 2 7 2 6 2 3 2" xfId="10055" xr:uid="{00000000-0005-0000-0000-00004C270000}"/>
    <cellStyle name="Обычный 2 2 2 2 7 2 6 2 4" xfId="10056" xr:uid="{00000000-0005-0000-0000-00004D270000}"/>
    <cellStyle name="Обычный 2 2 2 2 7 2 6 3" xfId="10057" xr:uid="{00000000-0005-0000-0000-00004E270000}"/>
    <cellStyle name="Обычный 2 2 2 2 7 2 6 3 2" xfId="10058" xr:uid="{00000000-0005-0000-0000-00004F270000}"/>
    <cellStyle name="Обычный 2 2 2 2 7 2 6 3 2 2" xfId="10059" xr:uid="{00000000-0005-0000-0000-000050270000}"/>
    <cellStyle name="Обычный 2 2 2 2 7 2 6 3 3" xfId="10060" xr:uid="{00000000-0005-0000-0000-000051270000}"/>
    <cellStyle name="Обычный 2 2 2 2 7 2 6 3 3 2" xfId="10061" xr:uid="{00000000-0005-0000-0000-000052270000}"/>
    <cellStyle name="Обычный 2 2 2 2 7 2 6 3 4" xfId="10062" xr:uid="{00000000-0005-0000-0000-000053270000}"/>
    <cellStyle name="Обычный 2 2 2 2 7 2 6 4" xfId="10063" xr:uid="{00000000-0005-0000-0000-000054270000}"/>
    <cellStyle name="Обычный 2 2 2 2 7 2 6 4 2" xfId="10064" xr:uid="{00000000-0005-0000-0000-000055270000}"/>
    <cellStyle name="Обычный 2 2 2 2 7 2 6 5" xfId="10065" xr:uid="{00000000-0005-0000-0000-000056270000}"/>
    <cellStyle name="Обычный 2 2 2 2 7 2 6 5 2" xfId="10066" xr:uid="{00000000-0005-0000-0000-000057270000}"/>
    <cellStyle name="Обычный 2 2 2 2 7 2 6 6" xfId="10067" xr:uid="{00000000-0005-0000-0000-000058270000}"/>
    <cellStyle name="Обычный 2 2 2 2 7 2 6 6 2" xfId="10068" xr:uid="{00000000-0005-0000-0000-000059270000}"/>
    <cellStyle name="Обычный 2 2 2 2 7 2 6 7" xfId="10069" xr:uid="{00000000-0005-0000-0000-00005A270000}"/>
    <cellStyle name="Обычный 2 2 2 2 7 2 7" xfId="10070" xr:uid="{00000000-0005-0000-0000-00005B270000}"/>
    <cellStyle name="Обычный 2 2 2 2 7 2 7 2" xfId="10071" xr:uid="{00000000-0005-0000-0000-00005C270000}"/>
    <cellStyle name="Обычный 2 2 2 2 7 2 7 2 2" xfId="10072" xr:uid="{00000000-0005-0000-0000-00005D270000}"/>
    <cellStyle name="Обычный 2 2 2 2 7 2 7 3" xfId="10073" xr:uid="{00000000-0005-0000-0000-00005E270000}"/>
    <cellStyle name="Обычный 2 2 2 2 7 2 7 3 2" xfId="10074" xr:uid="{00000000-0005-0000-0000-00005F270000}"/>
    <cellStyle name="Обычный 2 2 2 2 7 2 7 4" xfId="10075" xr:uid="{00000000-0005-0000-0000-000060270000}"/>
    <cellStyle name="Обычный 2 2 2 2 7 2 8" xfId="10076" xr:uid="{00000000-0005-0000-0000-000061270000}"/>
    <cellStyle name="Обычный 2 2 2 2 7 2 8 2" xfId="10077" xr:uid="{00000000-0005-0000-0000-000062270000}"/>
    <cellStyle name="Обычный 2 2 2 2 7 2 8 2 2" xfId="10078" xr:uid="{00000000-0005-0000-0000-000063270000}"/>
    <cellStyle name="Обычный 2 2 2 2 7 2 8 3" xfId="10079" xr:uid="{00000000-0005-0000-0000-000064270000}"/>
    <cellStyle name="Обычный 2 2 2 2 7 2 8 3 2" xfId="10080" xr:uid="{00000000-0005-0000-0000-000065270000}"/>
    <cellStyle name="Обычный 2 2 2 2 7 2 8 4" xfId="10081" xr:uid="{00000000-0005-0000-0000-000066270000}"/>
    <cellStyle name="Обычный 2 2 2 2 7 2 9" xfId="10082" xr:uid="{00000000-0005-0000-0000-000067270000}"/>
    <cellStyle name="Обычный 2 2 2 2 7 2 9 2" xfId="10083" xr:uid="{00000000-0005-0000-0000-000068270000}"/>
    <cellStyle name="Обычный 2 2 2 2 7 3" xfId="10084" xr:uid="{00000000-0005-0000-0000-000069270000}"/>
    <cellStyle name="Обычный 2 2 2 2 7 3 10" xfId="10085" xr:uid="{00000000-0005-0000-0000-00006A270000}"/>
    <cellStyle name="Обычный 2 2 2 2 7 3 2" xfId="10086" xr:uid="{00000000-0005-0000-0000-00006B270000}"/>
    <cellStyle name="Обычный 2 2 2 2 7 3 2 2" xfId="10087" xr:uid="{00000000-0005-0000-0000-00006C270000}"/>
    <cellStyle name="Обычный 2 2 2 2 7 3 2 2 2" xfId="10088" xr:uid="{00000000-0005-0000-0000-00006D270000}"/>
    <cellStyle name="Обычный 2 2 2 2 7 3 2 2 2 2" xfId="10089" xr:uid="{00000000-0005-0000-0000-00006E270000}"/>
    <cellStyle name="Обычный 2 2 2 2 7 3 2 2 2 2 2" xfId="10090" xr:uid="{00000000-0005-0000-0000-00006F270000}"/>
    <cellStyle name="Обычный 2 2 2 2 7 3 2 2 2 3" xfId="10091" xr:uid="{00000000-0005-0000-0000-000070270000}"/>
    <cellStyle name="Обычный 2 2 2 2 7 3 2 2 2 3 2" xfId="10092" xr:uid="{00000000-0005-0000-0000-000071270000}"/>
    <cellStyle name="Обычный 2 2 2 2 7 3 2 2 2 4" xfId="10093" xr:uid="{00000000-0005-0000-0000-000072270000}"/>
    <cellStyle name="Обычный 2 2 2 2 7 3 2 2 3" xfId="10094" xr:uid="{00000000-0005-0000-0000-000073270000}"/>
    <cellStyle name="Обычный 2 2 2 2 7 3 2 2 3 2" xfId="10095" xr:uid="{00000000-0005-0000-0000-000074270000}"/>
    <cellStyle name="Обычный 2 2 2 2 7 3 2 2 4" xfId="10096" xr:uid="{00000000-0005-0000-0000-000075270000}"/>
    <cellStyle name="Обычный 2 2 2 2 7 3 2 2 4 2" xfId="10097" xr:uid="{00000000-0005-0000-0000-000076270000}"/>
    <cellStyle name="Обычный 2 2 2 2 7 3 2 2 5" xfId="10098" xr:uid="{00000000-0005-0000-0000-000077270000}"/>
    <cellStyle name="Обычный 2 2 2 2 7 3 2 2 5 2" xfId="10099" xr:uid="{00000000-0005-0000-0000-000078270000}"/>
    <cellStyle name="Обычный 2 2 2 2 7 3 2 2 6" xfId="10100" xr:uid="{00000000-0005-0000-0000-000079270000}"/>
    <cellStyle name="Обычный 2 2 2 2 7 3 2 3" xfId="10101" xr:uid="{00000000-0005-0000-0000-00007A270000}"/>
    <cellStyle name="Обычный 2 2 2 2 7 3 2 3 2" xfId="10102" xr:uid="{00000000-0005-0000-0000-00007B270000}"/>
    <cellStyle name="Обычный 2 2 2 2 7 3 2 3 2 2" xfId="10103" xr:uid="{00000000-0005-0000-0000-00007C270000}"/>
    <cellStyle name="Обычный 2 2 2 2 7 3 2 3 3" xfId="10104" xr:uid="{00000000-0005-0000-0000-00007D270000}"/>
    <cellStyle name="Обычный 2 2 2 2 7 3 2 3 3 2" xfId="10105" xr:uid="{00000000-0005-0000-0000-00007E270000}"/>
    <cellStyle name="Обычный 2 2 2 2 7 3 2 3 4" xfId="10106" xr:uid="{00000000-0005-0000-0000-00007F270000}"/>
    <cellStyle name="Обычный 2 2 2 2 7 3 2 4" xfId="10107" xr:uid="{00000000-0005-0000-0000-000080270000}"/>
    <cellStyle name="Обычный 2 2 2 2 7 3 2 4 2" xfId="10108" xr:uid="{00000000-0005-0000-0000-000081270000}"/>
    <cellStyle name="Обычный 2 2 2 2 7 3 2 4 2 2" xfId="10109" xr:uid="{00000000-0005-0000-0000-000082270000}"/>
    <cellStyle name="Обычный 2 2 2 2 7 3 2 4 3" xfId="10110" xr:uid="{00000000-0005-0000-0000-000083270000}"/>
    <cellStyle name="Обычный 2 2 2 2 7 3 2 4 3 2" xfId="10111" xr:uid="{00000000-0005-0000-0000-000084270000}"/>
    <cellStyle name="Обычный 2 2 2 2 7 3 2 4 4" xfId="10112" xr:uid="{00000000-0005-0000-0000-000085270000}"/>
    <cellStyle name="Обычный 2 2 2 2 7 3 2 5" xfId="10113" xr:uid="{00000000-0005-0000-0000-000086270000}"/>
    <cellStyle name="Обычный 2 2 2 2 7 3 2 5 2" xfId="10114" xr:uid="{00000000-0005-0000-0000-000087270000}"/>
    <cellStyle name="Обычный 2 2 2 2 7 3 2 6" xfId="10115" xr:uid="{00000000-0005-0000-0000-000088270000}"/>
    <cellStyle name="Обычный 2 2 2 2 7 3 2 6 2" xfId="10116" xr:uid="{00000000-0005-0000-0000-000089270000}"/>
    <cellStyle name="Обычный 2 2 2 2 7 3 2 7" xfId="10117" xr:uid="{00000000-0005-0000-0000-00008A270000}"/>
    <cellStyle name="Обычный 2 2 2 2 7 3 2 7 2" xfId="10118" xr:uid="{00000000-0005-0000-0000-00008B270000}"/>
    <cellStyle name="Обычный 2 2 2 2 7 3 2 8" xfId="10119" xr:uid="{00000000-0005-0000-0000-00008C270000}"/>
    <cellStyle name="Обычный 2 2 2 2 7 3 3" xfId="10120" xr:uid="{00000000-0005-0000-0000-00008D270000}"/>
    <cellStyle name="Обычный 2 2 2 2 7 3 3 2" xfId="10121" xr:uid="{00000000-0005-0000-0000-00008E270000}"/>
    <cellStyle name="Обычный 2 2 2 2 7 3 3 2 2" xfId="10122" xr:uid="{00000000-0005-0000-0000-00008F270000}"/>
    <cellStyle name="Обычный 2 2 2 2 7 3 3 2 2 2" xfId="10123" xr:uid="{00000000-0005-0000-0000-000090270000}"/>
    <cellStyle name="Обычный 2 2 2 2 7 3 3 2 2 2 2" xfId="10124" xr:uid="{00000000-0005-0000-0000-000091270000}"/>
    <cellStyle name="Обычный 2 2 2 2 7 3 3 2 2 3" xfId="10125" xr:uid="{00000000-0005-0000-0000-000092270000}"/>
    <cellStyle name="Обычный 2 2 2 2 7 3 3 2 2 3 2" xfId="10126" xr:uid="{00000000-0005-0000-0000-000093270000}"/>
    <cellStyle name="Обычный 2 2 2 2 7 3 3 2 2 4" xfId="10127" xr:uid="{00000000-0005-0000-0000-000094270000}"/>
    <cellStyle name="Обычный 2 2 2 2 7 3 3 2 3" xfId="10128" xr:uid="{00000000-0005-0000-0000-000095270000}"/>
    <cellStyle name="Обычный 2 2 2 2 7 3 3 2 3 2" xfId="10129" xr:uid="{00000000-0005-0000-0000-000096270000}"/>
    <cellStyle name="Обычный 2 2 2 2 7 3 3 2 4" xfId="10130" xr:uid="{00000000-0005-0000-0000-000097270000}"/>
    <cellStyle name="Обычный 2 2 2 2 7 3 3 2 4 2" xfId="10131" xr:uid="{00000000-0005-0000-0000-000098270000}"/>
    <cellStyle name="Обычный 2 2 2 2 7 3 3 2 5" xfId="10132" xr:uid="{00000000-0005-0000-0000-000099270000}"/>
    <cellStyle name="Обычный 2 2 2 2 7 3 3 2 5 2" xfId="10133" xr:uid="{00000000-0005-0000-0000-00009A270000}"/>
    <cellStyle name="Обычный 2 2 2 2 7 3 3 2 6" xfId="10134" xr:uid="{00000000-0005-0000-0000-00009B270000}"/>
    <cellStyle name="Обычный 2 2 2 2 7 3 3 3" xfId="10135" xr:uid="{00000000-0005-0000-0000-00009C270000}"/>
    <cellStyle name="Обычный 2 2 2 2 7 3 3 3 2" xfId="10136" xr:uid="{00000000-0005-0000-0000-00009D270000}"/>
    <cellStyle name="Обычный 2 2 2 2 7 3 3 3 2 2" xfId="10137" xr:uid="{00000000-0005-0000-0000-00009E270000}"/>
    <cellStyle name="Обычный 2 2 2 2 7 3 3 3 3" xfId="10138" xr:uid="{00000000-0005-0000-0000-00009F270000}"/>
    <cellStyle name="Обычный 2 2 2 2 7 3 3 3 3 2" xfId="10139" xr:uid="{00000000-0005-0000-0000-0000A0270000}"/>
    <cellStyle name="Обычный 2 2 2 2 7 3 3 3 4" xfId="10140" xr:uid="{00000000-0005-0000-0000-0000A1270000}"/>
    <cellStyle name="Обычный 2 2 2 2 7 3 3 4" xfId="10141" xr:uid="{00000000-0005-0000-0000-0000A2270000}"/>
    <cellStyle name="Обычный 2 2 2 2 7 3 3 4 2" xfId="10142" xr:uid="{00000000-0005-0000-0000-0000A3270000}"/>
    <cellStyle name="Обычный 2 2 2 2 7 3 3 4 2 2" xfId="10143" xr:uid="{00000000-0005-0000-0000-0000A4270000}"/>
    <cellStyle name="Обычный 2 2 2 2 7 3 3 4 3" xfId="10144" xr:uid="{00000000-0005-0000-0000-0000A5270000}"/>
    <cellStyle name="Обычный 2 2 2 2 7 3 3 4 3 2" xfId="10145" xr:uid="{00000000-0005-0000-0000-0000A6270000}"/>
    <cellStyle name="Обычный 2 2 2 2 7 3 3 4 4" xfId="10146" xr:uid="{00000000-0005-0000-0000-0000A7270000}"/>
    <cellStyle name="Обычный 2 2 2 2 7 3 3 5" xfId="10147" xr:uid="{00000000-0005-0000-0000-0000A8270000}"/>
    <cellStyle name="Обычный 2 2 2 2 7 3 3 5 2" xfId="10148" xr:uid="{00000000-0005-0000-0000-0000A9270000}"/>
    <cellStyle name="Обычный 2 2 2 2 7 3 3 6" xfId="10149" xr:uid="{00000000-0005-0000-0000-0000AA270000}"/>
    <cellStyle name="Обычный 2 2 2 2 7 3 3 6 2" xfId="10150" xr:uid="{00000000-0005-0000-0000-0000AB270000}"/>
    <cellStyle name="Обычный 2 2 2 2 7 3 3 7" xfId="10151" xr:uid="{00000000-0005-0000-0000-0000AC270000}"/>
    <cellStyle name="Обычный 2 2 2 2 7 3 3 7 2" xfId="10152" xr:uid="{00000000-0005-0000-0000-0000AD270000}"/>
    <cellStyle name="Обычный 2 2 2 2 7 3 3 8" xfId="10153" xr:uid="{00000000-0005-0000-0000-0000AE270000}"/>
    <cellStyle name="Обычный 2 2 2 2 7 3 4" xfId="10154" xr:uid="{00000000-0005-0000-0000-0000AF270000}"/>
    <cellStyle name="Обычный 2 2 2 2 7 3 4 2" xfId="10155" xr:uid="{00000000-0005-0000-0000-0000B0270000}"/>
    <cellStyle name="Обычный 2 2 2 2 7 3 4 2 2" xfId="10156" xr:uid="{00000000-0005-0000-0000-0000B1270000}"/>
    <cellStyle name="Обычный 2 2 2 2 7 3 4 2 2 2" xfId="10157" xr:uid="{00000000-0005-0000-0000-0000B2270000}"/>
    <cellStyle name="Обычный 2 2 2 2 7 3 4 2 3" xfId="10158" xr:uid="{00000000-0005-0000-0000-0000B3270000}"/>
    <cellStyle name="Обычный 2 2 2 2 7 3 4 2 3 2" xfId="10159" xr:uid="{00000000-0005-0000-0000-0000B4270000}"/>
    <cellStyle name="Обычный 2 2 2 2 7 3 4 2 4" xfId="10160" xr:uid="{00000000-0005-0000-0000-0000B5270000}"/>
    <cellStyle name="Обычный 2 2 2 2 7 3 4 3" xfId="10161" xr:uid="{00000000-0005-0000-0000-0000B6270000}"/>
    <cellStyle name="Обычный 2 2 2 2 7 3 4 3 2" xfId="10162" xr:uid="{00000000-0005-0000-0000-0000B7270000}"/>
    <cellStyle name="Обычный 2 2 2 2 7 3 4 3 2 2" xfId="10163" xr:uid="{00000000-0005-0000-0000-0000B8270000}"/>
    <cellStyle name="Обычный 2 2 2 2 7 3 4 3 3" xfId="10164" xr:uid="{00000000-0005-0000-0000-0000B9270000}"/>
    <cellStyle name="Обычный 2 2 2 2 7 3 4 3 3 2" xfId="10165" xr:uid="{00000000-0005-0000-0000-0000BA270000}"/>
    <cellStyle name="Обычный 2 2 2 2 7 3 4 3 4" xfId="10166" xr:uid="{00000000-0005-0000-0000-0000BB270000}"/>
    <cellStyle name="Обычный 2 2 2 2 7 3 4 4" xfId="10167" xr:uid="{00000000-0005-0000-0000-0000BC270000}"/>
    <cellStyle name="Обычный 2 2 2 2 7 3 4 4 2" xfId="10168" xr:uid="{00000000-0005-0000-0000-0000BD270000}"/>
    <cellStyle name="Обычный 2 2 2 2 7 3 4 5" xfId="10169" xr:uid="{00000000-0005-0000-0000-0000BE270000}"/>
    <cellStyle name="Обычный 2 2 2 2 7 3 4 5 2" xfId="10170" xr:uid="{00000000-0005-0000-0000-0000BF270000}"/>
    <cellStyle name="Обычный 2 2 2 2 7 3 4 6" xfId="10171" xr:uid="{00000000-0005-0000-0000-0000C0270000}"/>
    <cellStyle name="Обычный 2 2 2 2 7 3 4 6 2" xfId="10172" xr:uid="{00000000-0005-0000-0000-0000C1270000}"/>
    <cellStyle name="Обычный 2 2 2 2 7 3 4 7" xfId="10173" xr:uid="{00000000-0005-0000-0000-0000C2270000}"/>
    <cellStyle name="Обычный 2 2 2 2 7 3 5" xfId="10174" xr:uid="{00000000-0005-0000-0000-0000C3270000}"/>
    <cellStyle name="Обычный 2 2 2 2 7 3 5 2" xfId="10175" xr:uid="{00000000-0005-0000-0000-0000C4270000}"/>
    <cellStyle name="Обычный 2 2 2 2 7 3 5 2 2" xfId="10176" xr:uid="{00000000-0005-0000-0000-0000C5270000}"/>
    <cellStyle name="Обычный 2 2 2 2 7 3 5 3" xfId="10177" xr:uid="{00000000-0005-0000-0000-0000C6270000}"/>
    <cellStyle name="Обычный 2 2 2 2 7 3 5 3 2" xfId="10178" xr:uid="{00000000-0005-0000-0000-0000C7270000}"/>
    <cellStyle name="Обычный 2 2 2 2 7 3 5 4" xfId="10179" xr:uid="{00000000-0005-0000-0000-0000C8270000}"/>
    <cellStyle name="Обычный 2 2 2 2 7 3 6" xfId="10180" xr:uid="{00000000-0005-0000-0000-0000C9270000}"/>
    <cellStyle name="Обычный 2 2 2 2 7 3 6 2" xfId="10181" xr:uid="{00000000-0005-0000-0000-0000CA270000}"/>
    <cellStyle name="Обычный 2 2 2 2 7 3 6 2 2" xfId="10182" xr:uid="{00000000-0005-0000-0000-0000CB270000}"/>
    <cellStyle name="Обычный 2 2 2 2 7 3 6 3" xfId="10183" xr:uid="{00000000-0005-0000-0000-0000CC270000}"/>
    <cellStyle name="Обычный 2 2 2 2 7 3 6 3 2" xfId="10184" xr:uid="{00000000-0005-0000-0000-0000CD270000}"/>
    <cellStyle name="Обычный 2 2 2 2 7 3 6 4" xfId="10185" xr:uid="{00000000-0005-0000-0000-0000CE270000}"/>
    <cellStyle name="Обычный 2 2 2 2 7 3 7" xfId="10186" xr:uid="{00000000-0005-0000-0000-0000CF270000}"/>
    <cellStyle name="Обычный 2 2 2 2 7 3 7 2" xfId="10187" xr:uid="{00000000-0005-0000-0000-0000D0270000}"/>
    <cellStyle name="Обычный 2 2 2 2 7 3 8" xfId="10188" xr:uid="{00000000-0005-0000-0000-0000D1270000}"/>
    <cellStyle name="Обычный 2 2 2 2 7 3 8 2" xfId="10189" xr:uid="{00000000-0005-0000-0000-0000D2270000}"/>
    <cellStyle name="Обычный 2 2 2 2 7 3 9" xfId="10190" xr:uid="{00000000-0005-0000-0000-0000D3270000}"/>
    <cellStyle name="Обычный 2 2 2 2 7 3 9 2" xfId="10191" xr:uid="{00000000-0005-0000-0000-0000D4270000}"/>
    <cellStyle name="Обычный 2 2 2 2 7 4" xfId="10192" xr:uid="{00000000-0005-0000-0000-0000D5270000}"/>
    <cellStyle name="Обычный 2 2 2 2 7 4 2" xfId="10193" xr:uid="{00000000-0005-0000-0000-0000D6270000}"/>
    <cellStyle name="Обычный 2 2 2 2 7 4 2 2" xfId="10194" xr:uid="{00000000-0005-0000-0000-0000D7270000}"/>
    <cellStyle name="Обычный 2 2 2 2 7 4 2 2 2" xfId="10195" xr:uid="{00000000-0005-0000-0000-0000D8270000}"/>
    <cellStyle name="Обычный 2 2 2 2 7 4 2 2 2 2" xfId="10196" xr:uid="{00000000-0005-0000-0000-0000D9270000}"/>
    <cellStyle name="Обычный 2 2 2 2 7 4 2 2 3" xfId="10197" xr:uid="{00000000-0005-0000-0000-0000DA270000}"/>
    <cellStyle name="Обычный 2 2 2 2 7 4 2 2 3 2" xfId="10198" xr:uid="{00000000-0005-0000-0000-0000DB270000}"/>
    <cellStyle name="Обычный 2 2 2 2 7 4 2 2 4" xfId="10199" xr:uid="{00000000-0005-0000-0000-0000DC270000}"/>
    <cellStyle name="Обычный 2 2 2 2 7 4 2 3" xfId="10200" xr:uid="{00000000-0005-0000-0000-0000DD270000}"/>
    <cellStyle name="Обычный 2 2 2 2 7 4 2 3 2" xfId="10201" xr:uid="{00000000-0005-0000-0000-0000DE270000}"/>
    <cellStyle name="Обычный 2 2 2 2 7 4 2 4" xfId="10202" xr:uid="{00000000-0005-0000-0000-0000DF270000}"/>
    <cellStyle name="Обычный 2 2 2 2 7 4 2 4 2" xfId="10203" xr:uid="{00000000-0005-0000-0000-0000E0270000}"/>
    <cellStyle name="Обычный 2 2 2 2 7 4 2 5" xfId="10204" xr:uid="{00000000-0005-0000-0000-0000E1270000}"/>
    <cellStyle name="Обычный 2 2 2 2 7 4 2 5 2" xfId="10205" xr:uid="{00000000-0005-0000-0000-0000E2270000}"/>
    <cellStyle name="Обычный 2 2 2 2 7 4 2 6" xfId="10206" xr:uid="{00000000-0005-0000-0000-0000E3270000}"/>
    <cellStyle name="Обычный 2 2 2 2 7 4 3" xfId="10207" xr:uid="{00000000-0005-0000-0000-0000E4270000}"/>
    <cellStyle name="Обычный 2 2 2 2 7 4 3 2" xfId="10208" xr:uid="{00000000-0005-0000-0000-0000E5270000}"/>
    <cellStyle name="Обычный 2 2 2 2 7 4 3 2 2" xfId="10209" xr:uid="{00000000-0005-0000-0000-0000E6270000}"/>
    <cellStyle name="Обычный 2 2 2 2 7 4 3 3" xfId="10210" xr:uid="{00000000-0005-0000-0000-0000E7270000}"/>
    <cellStyle name="Обычный 2 2 2 2 7 4 3 3 2" xfId="10211" xr:uid="{00000000-0005-0000-0000-0000E8270000}"/>
    <cellStyle name="Обычный 2 2 2 2 7 4 3 4" xfId="10212" xr:uid="{00000000-0005-0000-0000-0000E9270000}"/>
    <cellStyle name="Обычный 2 2 2 2 7 4 4" xfId="10213" xr:uid="{00000000-0005-0000-0000-0000EA270000}"/>
    <cellStyle name="Обычный 2 2 2 2 7 4 4 2" xfId="10214" xr:uid="{00000000-0005-0000-0000-0000EB270000}"/>
    <cellStyle name="Обычный 2 2 2 2 7 4 4 2 2" xfId="10215" xr:uid="{00000000-0005-0000-0000-0000EC270000}"/>
    <cellStyle name="Обычный 2 2 2 2 7 4 4 3" xfId="10216" xr:uid="{00000000-0005-0000-0000-0000ED270000}"/>
    <cellStyle name="Обычный 2 2 2 2 7 4 4 3 2" xfId="10217" xr:uid="{00000000-0005-0000-0000-0000EE270000}"/>
    <cellStyle name="Обычный 2 2 2 2 7 4 4 4" xfId="10218" xr:uid="{00000000-0005-0000-0000-0000EF270000}"/>
    <cellStyle name="Обычный 2 2 2 2 7 4 5" xfId="10219" xr:uid="{00000000-0005-0000-0000-0000F0270000}"/>
    <cellStyle name="Обычный 2 2 2 2 7 4 5 2" xfId="10220" xr:uid="{00000000-0005-0000-0000-0000F1270000}"/>
    <cellStyle name="Обычный 2 2 2 2 7 4 6" xfId="10221" xr:uid="{00000000-0005-0000-0000-0000F2270000}"/>
    <cellStyle name="Обычный 2 2 2 2 7 4 6 2" xfId="10222" xr:uid="{00000000-0005-0000-0000-0000F3270000}"/>
    <cellStyle name="Обычный 2 2 2 2 7 4 7" xfId="10223" xr:uid="{00000000-0005-0000-0000-0000F4270000}"/>
    <cellStyle name="Обычный 2 2 2 2 7 4 7 2" xfId="10224" xr:uid="{00000000-0005-0000-0000-0000F5270000}"/>
    <cellStyle name="Обычный 2 2 2 2 7 4 8" xfId="10225" xr:uid="{00000000-0005-0000-0000-0000F6270000}"/>
    <cellStyle name="Обычный 2 2 2 2 7 5" xfId="10226" xr:uid="{00000000-0005-0000-0000-0000F7270000}"/>
    <cellStyle name="Обычный 2 2 2 2 7 5 2" xfId="10227" xr:uid="{00000000-0005-0000-0000-0000F8270000}"/>
    <cellStyle name="Обычный 2 2 2 2 7 5 2 2" xfId="10228" xr:uid="{00000000-0005-0000-0000-0000F9270000}"/>
    <cellStyle name="Обычный 2 2 2 2 7 5 2 2 2" xfId="10229" xr:uid="{00000000-0005-0000-0000-0000FA270000}"/>
    <cellStyle name="Обычный 2 2 2 2 7 5 2 2 2 2" xfId="10230" xr:uid="{00000000-0005-0000-0000-0000FB270000}"/>
    <cellStyle name="Обычный 2 2 2 2 7 5 2 2 3" xfId="10231" xr:uid="{00000000-0005-0000-0000-0000FC270000}"/>
    <cellStyle name="Обычный 2 2 2 2 7 5 2 2 3 2" xfId="10232" xr:uid="{00000000-0005-0000-0000-0000FD270000}"/>
    <cellStyle name="Обычный 2 2 2 2 7 5 2 2 4" xfId="10233" xr:uid="{00000000-0005-0000-0000-0000FE270000}"/>
    <cellStyle name="Обычный 2 2 2 2 7 5 2 3" xfId="10234" xr:uid="{00000000-0005-0000-0000-0000FF270000}"/>
    <cellStyle name="Обычный 2 2 2 2 7 5 2 3 2" xfId="10235" xr:uid="{00000000-0005-0000-0000-000000280000}"/>
    <cellStyle name="Обычный 2 2 2 2 7 5 2 4" xfId="10236" xr:uid="{00000000-0005-0000-0000-000001280000}"/>
    <cellStyle name="Обычный 2 2 2 2 7 5 2 4 2" xfId="10237" xr:uid="{00000000-0005-0000-0000-000002280000}"/>
    <cellStyle name="Обычный 2 2 2 2 7 5 2 5" xfId="10238" xr:uid="{00000000-0005-0000-0000-000003280000}"/>
    <cellStyle name="Обычный 2 2 2 2 7 5 2 5 2" xfId="10239" xr:uid="{00000000-0005-0000-0000-000004280000}"/>
    <cellStyle name="Обычный 2 2 2 2 7 5 2 6" xfId="10240" xr:uid="{00000000-0005-0000-0000-000005280000}"/>
    <cellStyle name="Обычный 2 2 2 2 7 5 3" xfId="10241" xr:uid="{00000000-0005-0000-0000-000006280000}"/>
    <cellStyle name="Обычный 2 2 2 2 7 5 3 2" xfId="10242" xr:uid="{00000000-0005-0000-0000-000007280000}"/>
    <cellStyle name="Обычный 2 2 2 2 7 5 3 2 2" xfId="10243" xr:uid="{00000000-0005-0000-0000-000008280000}"/>
    <cellStyle name="Обычный 2 2 2 2 7 5 3 3" xfId="10244" xr:uid="{00000000-0005-0000-0000-000009280000}"/>
    <cellStyle name="Обычный 2 2 2 2 7 5 3 3 2" xfId="10245" xr:uid="{00000000-0005-0000-0000-00000A280000}"/>
    <cellStyle name="Обычный 2 2 2 2 7 5 3 4" xfId="10246" xr:uid="{00000000-0005-0000-0000-00000B280000}"/>
    <cellStyle name="Обычный 2 2 2 2 7 5 4" xfId="10247" xr:uid="{00000000-0005-0000-0000-00000C280000}"/>
    <cellStyle name="Обычный 2 2 2 2 7 5 4 2" xfId="10248" xr:uid="{00000000-0005-0000-0000-00000D280000}"/>
    <cellStyle name="Обычный 2 2 2 2 7 5 4 2 2" xfId="10249" xr:uid="{00000000-0005-0000-0000-00000E280000}"/>
    <cellStyle name="Обычный 2 2 2 2 7 5 4 3" xfId="10250" xr:uid="{00000000-0005-0000-0000-00000F280000}"/>
    <cellStyle name="Обычный 2 2 2 2 7 5 4 3 2" xfId="10251" xr:uid="{00000000-0005-0000-0000-000010280000}"/>
    <cellStyle name="Обычный 2 2 2 2 7 5 4 4" xfId="10252" xr:uid="{00000000-0005-0000-0000-000011280000}"/>
    <cellStyle name="Обычный 2 2 2 2 7 5 5" xfId="10253" xr:uid="{00000000-0005-0000-0000-000012280000}"/>
    <cellStyle name="Обычный 2 2 2 2 7 5 5 2" xfId="10254" xr:uid="{00000000-0005-0000-0000-000013280000}"/>
    <cellStyle name="Обычный 2 2 2 2 7 5 6" xfId="10255" xr:uid="{00000000-0005-0000-0000-000014280000}"/>
    <cellStyle name="Обычный 2 2 2 2 7 5 6 2" xfId="10256" xr:uid="{00000000-0005-0000-0000-000015280000}"/>
    <cellStyle name="Обычный 2 2 2 2 7 5 7" xfId="10257" xr:uid="{00000000-0005-0000-0000-000016280000}"/>
    <cellStyle name="Обычный 2 2 2 2 7 5 7 2" xfId="10258" xr:uid="{00000000-0005-0000-0000-000017280000}"/>
    <cellStyle name="Обычный 2 2 2 2 7 5 8" xfId="10259" xr:uid="{00000000-0005-0000-0000-000018280000}"/>
    <cellStyle name="Обычный 2 2 2 2 7 6" xfId="10260" xr:uid="{00000000-0005-0000-0000-000019280000}"/>
    <cellStyle name="Обычный 2 2 2 2 7 6 2" xfId="10261" xr:uid="{00000000-0005-0000-0000-00001A280000}"/>
    <cellStyle name="Обычный 2 2 2 2 7 6 2 2" xfId="10262" xr:uid="{00000000-0005-0000-0000-00001B280000}"/>
    <cellStyle name="Обычный 2 2 2 2 7 6 2 2 2" xfId="10263" xr:uid="{00000000-0005-0000-0000-00001C280000}"/>
    <cellStyle name="Обычный 2 2 2 2 7 6 2 3" xfId="10264" xr:uid="{00000000-0005-0000-0000-00001D280000}"/>
    <cellStyle name="Обычный 2 2 2 2 7 6 2 3 2" xfId="10265" xr:uid="{00000000-0005-0000-0000-00001E280000}"/>
    <cellStyle name="Обычный 2 2 2 2 7 6 2 4" xfId="10266" xr:uid="{00000000-0005-0000-0000-00001F280000}"/>
    <cellStyle name="Обычный 2 2 2 2 7 6 3" xfId="10267" xr:uid="{00000000-0005-0000-0000-000020280000}"/>
    <cellStyle name="Обычный 2 2 2 2 7 6 3 2" xfId="10268" xr:uid="{00000000-0005-0000-0000-000021280000}"/>
    <cellStyle name="Обычный 2 2 2 2 7 6 3 2 2" xfId="10269" xr:uid="{00000000-0005-0000-0000-000022280000}"/>
    <cellStyle name="Обычный 2 2 2 2 7 6 3 3" xfId="10270" xr:uid="{00000000-0005-0000-0000-000023280000}"/>
    <cellStyle name="Обычный 2 2 2 2 7 6 3 3 2" xfId="10271" xr:uid="{00000000-0005-0000-0000-000024280000}"/>
    <cellStyle name="Обычный 2 2 2 2 7 6 3 4" xfId="10272" xr:uid="{00000000-0005-0000-0000-000025280000}"/>
    <cellStyle name="Обычный 2 2 2 2 7 6 4" xfId="10273" xr:uid="{00000000-0005-0000-0000-000026280000}"/>
    <cellStyle name="Обычный 2 2 2 2 7 6 4 2" xfId="10274" xr:uid="{00000000-0005-0000-0000-000027280000}"/>
    <cellStyle name="Обычный 2 2 2 2 7 6 5" xfId="10275" xr:uid="{00000000-0005-0000-0000-000028280000}"/>
    <cellStyle name="Обычный 2 2 2 2 7 6 5 2" xfId="10276" xr:uid="{00000000-0005-0000-0000-000029280000}"/>
    <cellStyle name="Обычный 2 2 2 2 7 6 6" xfId="10277" xr:uid="{00000000-0005-0000-0000-00002A280000}"/>
    <cellStyle name="Обычный 2 2 2 2 7 6 6 2" xfId="10278" xr:uid="{00000000-0005-0000-0000-00002B280000}"/>
    <cellStyle name="Обычный 2 2 2 2 7 6 7" xfId="10279" xr:uid="{00000000-0005-0000-0000-00002C280000}"/>
    <cellStyle name="Обычный 2 2 2 2 7 7" xfId="10280" xr:uid="{00000000-0005-0000-0000-00002D280000}"/>
    <cellStyle name="Обычный 2 2 2 2 7 7 2" xfId="10281" xr:uid="{00000000-0005-0000-0000-00002E280000}"/>
    <cellStyle name="Обычный 2 2 2 2 7 7 2 2" xfId="10282" xr:uid="{00000000-0005-0000-0000-00002F280000}"/>
    <cellStyle name="Обычный 2 2 2 2 7 7 2 2 2" xfId="10283" xr:uid="{00000000-0005-0000-0000-000030280000}"/>
    <cellStyle name="Обычный 2 2 2 2 7 7 2 3" xfId="10284" xr:uid="{00000000-0005-0000-0000-000031280000}"/>
    <cellStyle name="Обычный 2 2 2 2 7 7 2 3 2" xfId="10285" xr:uid="{00000000-0005-0000-0000-000032280000}"/>
    <cellStyle name="Обычный 2 2 2 2 7 7 2 4" xfId="10286" xr:uid="{00000000-0005-0000-0000-000033280000}"/>
    <cellStyle name="Обычный 2 2 2 2 7 7 3" xfId="10287" xr:uid="{00000000-0005-0000-0000-000034280000}"/>
    <cellStyle name="Обычный 2 2 2 2 7 7 3 2" xfId="10288" xr:uid="{00000000-0005-0000-0000-000035280000}"/>
    <cellStyle name="Обычный 2 2 2 2 7 7 3 2 2" xfId="10289" xr:uid="{00000000-0005-0000-0000-000036280000}"/>
    <cellStyle name="Обычный 2 2 2 2 7 7 3 3" xfId="10290" xr:uid="{00000000-0005-0000-0000-000037280000}"/>
    <cellStyle name="Обычный 2 2 2 2 7 7 3 3 2" xfId="10291" xr:uid="{00000000-0005-0000-0000-000038280000}"/>
    <cellStyle name="Обычный 2 2 2 2 7 7 3 4" xfId="10292" xr:uid="{00000000-0005-0000-0000-000039280000}"/>
    <cellStyle name="Обычный 2 2 2 2 7 7 4" xfId="10293" xr:uid="{00000000-0005-0000-0000-00003A280000}"/>
    <cellStyle name="Обычный 2 2 2 2 7 7 4 2" xfId="10294" xr:uid="{00000000-0005-0000-0000-00003B280000}"/>
    <cellStyle name="Обычный 2 2 2 2 7 7 5" xfId="10295" xr:uid="{00000000-0005-0000-0000-00003C280000}"/>
    <cellStyle name="Обычный 2 2 2 2 7 7 5 2" xfId="10296" xr:uid="{00000000-0005-0000-0000-00003D280000}"/>
    <cellStyle name="Обычный 2 2 2 2 7 7 6" xfId="10297" xr:uid="{00000000-0005-0000-0000-00003E280000}"/>
    <cellStyle name="Обычный 2 2 2 2 7 7 6 2" xfId="10298" xr:uid="{00000000-0005-0000-0000-00003F280000}"/>
    <cellStyle name="Обычный 2 2 2 2 7 7 7" xfId="10299" xr:uid="{00000000-0005-0000-0000-000040280000}"/>
    <cellStyle name="Обычный 2 2 2 2 7 8" xfId="10300" xr:uid="{00000000-0005-0000-0000-000041280000}"/>
    <cellStyle name="Обычный 2 2 2 2 7 8 2" xfId="10301" xr:uid="{00000000-0005-0000-0000-000042280000}"/>
    <cellStyle name="Обычный 2 2 2 2 7 8 2 2" xfId="10302" xr:uid="{00000000-0005-0000-0000-000043280000}"/>
    <cellStyle name="Обычный 2 2 2 2 7 8 3" xfId="10303" xr:uid="{00000000-0005-0000-0000-000044280000}"/>
    <cellStyle name="Обычный 2 2 2 2 7 8 3 2" xfId="10304" xr:uid="{00000000-0005-0000-0000-000045280000}"/>
    <cellStyle name="Обычный 2 2 2 2 7 8 4" xfId="10305" xr:uid="{00000000-0005-0000-0000-000046280000}"/>
    <cellStyle name="Обычный 2 2 2 2 7 9" xfId="10306" xr:uid="{00000000-0005-0000-0000-000047280000}"/>
    <cellStyle name="Обычный 2 2 2 2 7 9 2" xfId="10307" xr:uid="{00000000-0005-0000-0000-000048280000}"/>
    <cellStyle name="Обычный 2 2 2 2 7 9 2 2" xfId="10308" xr:uid="{00000000-0005-0000-0000-000049280000}"/>
    <cellStyle name="Обычный 2 2 2 2 7 9 3" xfId="10309" xr:uid="{00000000-0005-0000-0000-00004A280000}"/>
    <cellStyle name="Обычный 2 2 2 2 7 9 3 2" xfId="10310" xr:uid="{00000000-0005-0000-0000-00004B280000}"/>
    <cellStyle name="Обычный 2 2 2 2 7 9 4" xfId="10311" xr:uid="{00000000-0005-0000-0000-00004C280000}"/>
    <cellStyle name="Обычный 2 2 2 2 8" xfId="10312" xr:uid="{00000000-0005-0000-0000-00004D280000}"/>
    <cellStyle name="Обычный 2 2 2 2 8 10" xfId="10313" xr:uid="{00000000-0005-0000-0000-00004E280000}"/>
    <cellStyle name="Обычный 2 2 2 2 8 10 2" xfId="10314" xr:uid="{00000000-0005-0000-0000-00004F280000}"/>
    <cellStyle name="Обычный 2 2 2 2 8 11" xfId="10315" xr:uid="{00000000-0005-0000-0000-000050280000}"/>
    <cellStyle name="Обычный 2 2 2 2 8 11 2" xfId="10316" xr:uid="{00000000-0005-0000-0000-000051280000}"/>
    <cellStyle name="Обычный 2 2 2 2 8 12" xfId="10317" xr:uid="{00000000-0005-0000-0000-000052280000}"/>
    <cellStyle name="Обычный 2 2 2 2 8 12 2" xfId="10318" xr:uid="{00000000-0005-0000-0000-000053280000}"/>
    <cellStyle name="Обычный 2 2 2 2 8 13" xfId="10319" xr:uid="{00000000-0005-0000-0000-000054280000}"/>
    <cellStyle name="Обычный 2 2 2 2 8 2" xfId="10320" xr:uid="{00000000-0005-0000-0000-000055280000}"/>
    <cellStyle name="Обычный 2 2 2 2 8 2 10" xfId="10321" xr:uid="{00000000-0005-0000-0000-000056280000}"/>
    <cellStyle name="Обычный 2 2 2 2 8 2 10 2" xfId="10322" xr:uid="{00000000-0005-0000-0000-000057280000}"/>
    <cellStyle name="Обычный 2 2 2 2 8 2 11" xfId="10323" xr:uid="{00000000-0005-0000-0000-000058280000}"/>
    <cellStyle name="Обычный 2 2 2 2 8 2 11 2" xfId="10324" xr:uid="{00000000-0005-0000-0000-000059280000}"/>
    <cellStyle name="Обычный 2 2 2 2 8 2 12" xfId="10325" xr:uid="{00000000-0005-0000-0000-00005A280000}"/>
    <cellStyle name="Обычный 2 2 2 2 8 2 2" xfId="10326" xr:uid="{00000000-0005-0000-0000-00005B280000}"/>
    <cellStyle name="Обычный 2 2 2 2 8 2 2 10" xfId="10327" xr:uid="{00000000-0005-0000-0000-00005C280000}"/>
    <cellStyle name="Обычный 2 2 2 2 8 2 2 2" xfId="10328" xr:uid="{00000000-0005-0000-0000-00005D280000}"/>
    <cellStyle name="Обычный 2 2 2 2 8 2 2 2 2" xfId="10329" xr:uid="{00000000-0005-0000-0000-00005E280000}"/>
    <cellStyle name="Обычный 2 2 2 2 8 2 2 2 2 2" xfId="10330" xr:uid="{00000000-0005-0000-0000-00005F280000}"/>
    <cellStyle name="Обычный 2 2 2 2 8 2 2 2 2 2 2" xfId="10331" xr:uid="{00000000-0005-0000-0000-000060280000}"/>
    <cellStyle name="Обычный 2 2 2 2 8 2 2 2 2 2 2 2" xfId="10332" xr:uid="{00000000-0005-0000-0000-000061280000}"/>
    <cellStyle name="Обычный 2 2 2 2 8 2 2 2 2 2 3" xfId="10333" xr:uid="{00000000-0005-0000-0000-000062280000}"/>
    <cellStyle name="Обычный 2 2 2 2 8 2 2 2 2 2 3 2" xfId="10334" xr:uid="{00000000-0005-0000-0000-000063280000}"/>
    <cellStyle name="Обычный 2 2 2 2 8 2 2 2 2 2 4" xfId="10335" xr:uid="{00000000-0005-0000-0000-000064280000}"/>
    <cellStyle name="Обычный 2 2 2 2 8 2 2 2 2 3" xfId="10336" xr:uid="{00000000-0005-0000-0000-000065280000}"/>
    <cellStyle name="Обычный 2 2 2 2 8 2 2 2 2 3 2" xfId="10337" xr:uid="{00000000-0005-0000-0000-000066280000}"/>
    <cellStyle name="Обычный 2 2 2 2 8 2 2 2 2 4" xfId="10338" xr:uid="{00000000-0005-0000-0000-000067280000}"/>
    <cellStyle name="Обычный 2 2 2 2 8 2 2 2 2 4 2" xfId="10339" xr:uid="{00000000-0005-0000-0000-000068280000}"/>
    <cellStyle name="Обычный 2 2 2 2 8 2 2 2 2 5" xfId="10340" xr:uid="{00000000-0005-0000-0000-000069280000}"/>
    <cellStyle name="Обычный 2 2 2 2 8 2 2 2 2 5 2" xfId="10341" xr:uid="{00000000-0005-0000-0000-00006A280000}"/>
    <cellStyle name="Обычный 2 2 2 2 8 2 2 2 2 6" xfId="10342" xr:uid="{00000000-0005-0000-0000-00006B280000}"/>
    <cellStyle name="Обычный 2 2 2 2 8 2 2 2 3" xfId="10343" xr:uid="{00000000-0005-0000-0000-00006C280000}"/>
    <cellStyle name="Обычный 2 2 2 2 8 2 2 2 3 2" xfId="10344" xr:uid="{00000000-0005-0000-0000-00006D280000}"/>
    <cellStyle name="Обычный 2 2 2 2 8 2 2 2 3 2 2" xfId="10345" xr:uid="{00000000-0005-0000-0000-00006E280000}"/>
    <cellStyle name="Обычный 2 2 2 2 8 2 2 2 3 3" xfId="10346" xr:uid="{00000000-0005-0000-0000-00006F280000}"/>
    <cellStyle name="Обычный 2 2 2 2 8 2 2 2 3 3 2" xfId="10347" xr:uid="{00000000-0005-0000-0000-000070280000}"/>
    <cellStyle name="Обычный 2 2 2 2 8 2 2 2 3 4" xfId="10348" xr:uid="{00000000-0005-0000-0000-000071280000}"/>
    <cellStyle name="Обычный 2 2 2 2 8 2 2 2 4" xfId="10349" xr:uid="{00000000-0005-0000-0000-000072280000}"/>
    <cellStyle name="Обычный 2 2 2 2 8 2 2 2 4 2" xfId="10350" xr:uid="{00000000-0005-0000-0000-000073280000}"/>
    <cellStyle name="Обычный 2 2 2 2 8 2 2 2 4 2 2" xfId="10351" xr:uid="{00000000-0005-0000-0000-000074280000}"/>
    <cellStyle name="Обычный 2 2 2 2 8 2 2 2 4 3" xfId="10352" xr:uid="{00000000-0005-0000-0000-000075280000}"/>
    <cellStyle name="Обычный 2 2 2 2 8 2 2 2 4 3 2" xfId="10353" xr:uid="{00000000-0005-0000-0000-000076280000}"/>
    <cellStyle name="Обычный 2 2 2 2 8 2 2 2 4 4" xfId="10354" xr:uid="{00000000-0005-0000-0000-000077280000}"/>
    <cellStyle name="Обычный 2 2 2 2 8 2 2 2 5" xfId="10355" xr:uid="{00000000-0005-0000-0000-000078280000}"/>
    <cellStyle name="Обычный 2 2 2 2 8 2 2 2 5 2" xfId="10356" xr:uid="{00000000-0005-0000-0000-000079280000}"/>
    <cellStyle name="Обычный 2 2 2 2 8 2 2 2 6" xfId="10357" xr:uid="{00000000-0005-0000-0000-00007A280000}"/>
    <cellStyle name="Обычный 2 2 2 2 8 2 2 2 6 2" xfId="10358" xr:uid="{00000000-0005-0000-0000-00007B280000}"/>
    <cellStyle name="Обычный 2 2 2 2 8 2 2 2 7" xfId="10359" xr:uid="{00000000-0005-0000-0000-00007C280000}"/>
    <cellStyle name="Обычный 2 2 2 2 8 2 2 2 7 2" xfId="10360" xr:uid="{00000000-0005-0000-0000-00007D280000}"/>
    <cellStyle name="Обычный 2 2 2 2 8 2 2 2 8" xfId="10361" xr:uid="{00000000-0005-0000-0000-00007E280000}"/>
    <cellStyle name="Обычный 2 2 2 2 8 2 2 3" xfId="10362" xr:uid="{00000000-0005-0000-0000-00007F280000}"/>
    <cellStyle name="Обычный 2 2 2 2 8 2 2 3 2" xfId="10363" xr:uid="{00000000-0005-0000-0000-000080280000}"/>
    <cellStyle name="Обычный 2 2 2 2 8 2 2 3 2 2" xfId="10364" xr:uid="{00000000-0005-0000-0000-000081280000}"/>
    <cellStyle name="Обычный 2 2 2 2 8 2 2 3 2 2 2" xfId="10365" xr:uid="{00000000-0005-0000-0000-000082280000}"/>
    <cellStyle name="Обычный 2 2 2 2 8 2 2 3 2 2 2 2" xfId="10366" xr:uid="{00000000-0005-0000-0000-000083280000}"/>
    <cellStyle name="Обычный 2 2 2 2 8 2 2 3 2 2 3" xfId="10367" xr:uid="{00000000-0005-0000-0000-000084280000}"/>
    <cellStyle name="Обычный 2 2 2 2 8 2 2 3 2 2 3 2" xfId="10368" xr:uid="{00000000-0005-0000-0000-000085280000}"/>
    <cellStyle name="Обычный 2 2 2 2 8 2 2 3 2 2 4" xfId="10369" xr:uid="{00000000-0005-0000-0000-000086280000}"/>
    <cellStyle name="Обычный 2 2 2 2 8 2 2 3 2 3" xfId="10370" xr:uid="{00000000-0005-0000-0000-000087280000}"/>
    <cellStyle name="Обычный 2 2 2 2 8 2 2 3 2 3 2" xfId="10371" xr:uid="{00000000-0005-0000-0000-000088280000}"/>
    <cellStyle name="Обычный 2 2 2 2 8 2 2 3 2 4" xfId="10372" xr:uid="{00000000-0005-0000-0000-000089280000}"/>
    <cellStyle name="Обычный 2 2 2 2 8 2 2 3 2 4 2" xfId="10373" xr:uid="{00000000-0005-0000-0000-00008A280000}"/>
    <cellStyle name="Обычный 2 2 2 2 8 2 2 3 2 5" xfId="10374" xr:uid="{00000000-0005-0000-0000-00008B280000}"/>
    <cellStyle name="Обычный 2 2 2 2 8 2 2 3 2 5 2" xfId="10375" xr:uid="{00000000-0005-0000-0000-00008C280000}"/>
    <cellStyle name="Обычный 2 2 2 2 8 2 2 3 2 6" xfId="10376" xr:uid="{00000000-0005-0000-0000-00008D280000}"/>
    <cellStyle name="Обычный 2 2 2 2 8 2 2 3 3" xfId="10377" xr:uid="{00000000-0005-0000-0000-00008E280000}"/>
    <cellStyle name="Обычный 2 2 2 2 8 2 2 3 3 2" xfId="10378" xr:uid="{00000000-0005-0000-0000-00008F280000}"/>
    <cellStyle name="Обычный 2 2 2 2 8 2 2 3 3 2 2" xfId="10379" xr:uid="{00000000-0005-0000-0000-000090280000}"/>
    <cellStyle name="Обычный 2 2 2 2 8 2 2 3 3 3" xfId="10380" xr:uid="{00000000-0005-0000-0000-000091280000}"/>
    <cellStyle name="Обычный 2 2 2 2 8 2 2 3 3 3 2" xfId="10381" xr:uid="{00000000-0005-0000-0000-000092280000}"/>
    <cellStyle name="Обычный 2 2 2 2 8 2 2 3 3 4" xfId="10382" xr:uid="{00000000-0005-0000-0000-000093280000}"/>
    <cellStyle name="Обычный 2 2 2 2 8 2 2 3 4" xfId="10383" xr:uid="{00000000-0005-0000-0000-000094280000}"/>
    <cellStyle name="Обычный 2 2 2 2 8 2 2 3 4 2" xfId="10384" xr:uid="{00000000-0005-0000-0000-000095280000}"/>
    <cellStyle name="Обычный 2 2 2 2 8 2 2 3 4 2 2" xfId="10385" xr:uid="{00000000-0005-0000-0000-000096280000}"/>
    <cellStyle name="Обычный 2 2 2 2 8 2 2 3 4 3" xfId="10386" xr:uid="{00000000-0005-0000-0000-000097280000}"/>
    <cellStyle name="Обычный 2 2 2 2 8 2 2 3 4 3 2" xfId="10387" xr:uid="{00000000-0005-0000-0000-000098280000}"/>
    <cellStyle name="Обычный 2 2 2 2 8 2 2 3 4 4" xfId="10388" xr:uid="{00000000-0005-0000-0000-000099280000}"/>
    <cellStyle name="Обычный 2 2 2 2 8 2 2 3 5" xfId="10389" xr:uid="{00000000-0005-0000-0000-00009A280000}"/>
    <cellStyle name="Обычный 2 2 2 2 8 2 2 3 5 2" xfId="10390" xr:uid="{00000000-0005-0000-0000-00009B280000}"/>
    <cellStyle name="Обычный 2 2 2 2 8 2 2 3 6" xfId="10391" xr:uid="{00000000-0005-0000-0000-00009C280000}"/>
    <cellStyle name="Обычный 2 2 2 2 8 2 2 3 6 2" xfId="10392" xr:uid="{00000000-0005-0000-0000-00009D280000}"/>
    <cellStyle name="Обычный 2 2 2 2 8 2 2 3 7" xfId="10393" xr:uid="{00000000-0005-0000-0000-00009E280000}"/>
    <cellStyle name="Обычный 2 2 2 2 8 2 2 3 7 2" xfId="10394" xr:uid="{00000000-0005-0000-0000-00009F280000}"/>
    <cellStyle name="Обычный 2 2 2 2 8 2 2 3 8" xfId="10395" xr:uid="{00000000-0005-0000-0000-0000A0280000}"/>
    <cellStyle name="Обычный 2 2 2 2 8 2 2 4" xfId="10396" xr:uid="{00000000-0005-0000-0000-0000A1280000}"/>
    <cellStyle name="Обычный 2 2 2 2 8 2 2 4 2" xfId="10397" xr:uid="{00000000-0005-0000-0000-0000A2280000}"/>
    <cellStyle name="Обычный 2 2 2 2 8 2 2 4 2 2" xfId="10398" xr:uid="{00000000-0005-0000-0000-0000A3280000}"/>
    <cellStyle name="Обычный 2 2 2 2 8 2 2 4 2 2 2" xfId="10399" xr:uid="{00000000-0005-0000-0000-0000A4280000}"/>
    <cellStyle name="Обычный 2 2 2 2 8 2 2 4 2 3" xfId="10400" xr:uid="{00000000-0005-0000-0000-0000A5280000}"/>
    <cellStyle name="Обычный 2 2 2 2 8 2 2 4 2 3 2" xfId="10401" xr:uid="{00000000-0005-0000-0000-0000A6280000}"/>
    <cellStyle name="Обычный 2 2 2 2 8 2 2 4 2 4" xfId="10402" xr:uid="{00000000-0005-0000-0000-0000A7280000}"/>
    <cellStyle name="Обычный 2 2 2 2 8 2 2 4 3" xfId="10403" xr:uid="{00000000-0005-0000-0000-0000A8280000}"/>
    <cellStyle name="Обычный 2 2 2 2 8 2 2 4 3 2" xfId="10404" xr:uid="{00000000-0005-0000-0000-0000A9280000}"/>
    <cellStyle name="Обычный 2 2 2 2 8 2 2 4 3 2 2" xfId="10405" xr:uid="{00000000-0005-0000-0000-0000AA280000}"/>
    <cellStyle name="Обычный 2 2 2 2 8 2 2 4 3 3" xfId="10406" xr:uid="{00000000-0005-0000-0000-0000AB280000}"/>
    <cellStyle name="Обычный 2 2 2 2 8 2 2 4 3 3 2" xfId="10407" xr:uid="{00000000-0005-0000-0000-0000AC280000}"/>
    <cellStyle name="Обычный 2 2 2 2 8 2 2 4 3 4" xfId="10408" xr:uid="{00000000-0005-0000-0000-0000AD280000}"/>
    <cellStyle name="Обычный 2 2 2 2 8 2 2 4 4" xfId="10409" xr:uid="{00000000-0005-0000-0000-0000AE280000}"/>
    <cellStyle name="Обычный 2 2 2 2 8 2 2 4 4 2" xfId="10410" xr:uid="{00000000-0005-0000-0000-0000AF280000}"/>
    <cellStyle name="Обычный 2 2 2 2 8 2 2 4 5" xfId="10411" xr:uid="{00000000-0005-0000-0000-0000B0280000}"/>
    <cellStyle name="Обычный 2 2 2 2 8 2 2 4 5 2" xfId="10412" xr:uid="{00000000-0005-0000-0000-0000B1280000}"/>
    <cellStyle name="Обычный 2 2 2 2 8 2 2 4 6" xfId="10413" xr:uid="{00000000-0005-0000-0000-0000B2280000}"/>
    <cellStyle name="Обычный 2 2 2 2 8 2 2 4 6 2" xfId="10414" xr:uid="{00000000-0005-0000-0000-0000B3280000}"/>
    <cellStyle name="Обычный 2 2 2 2 8 2 2 4 7" xfId="10415" xr:uid="{00000000-0005-0000-0000-0000B4280000}"/>
    <cellStyle name="Обычный 2 2 2 2 8 2 2 5" xfId="10416" xr:uid="{00000000-0005-0000-0000-0000B5280000}"/>
    <cellStyle name="Обычный 2 2 2 2 8 2 2 5 2" xfId="10417" xr:uid="{00000000-0005-0000-0000-0000B6280000}"/>
    <cellStyle name="Обычный 2 2 2 2 8 2 2 5 2 2" xfId="10418" xr:uid="{00000000-0005-0000-0000-0000B7280000}"/>
    <cellStyle name="Обычный 2 2 2 2 8 2 2 5 3" xfId="10419" xr:uid="{00000000-0005-0000-0000-0000B8280000}"/>
    <cellStyle name="Обычный 2 2 2 2 8 2 2 5 3 2" xfId="10420" xr:uid="{00000000-0005-0000-0000-0000B9280000}"/>
    <cellStyle name="Обычный 2 2 2 2 8 2 2 5 4" xfId="10421" xr:uid="{00000000-0005-0000-0000-0000BA280000}"/>
    <cellStyle name="Обычный 2 2 2 2 8 2 2 6" xfId="10422" xr:uid="{00000000-0005-0000-0000-0000BB280000}"/>
    <cellStyle name="Обычный 2 2 2 2 8 2 2 6 2" xfId="10423" xr:uid="{00000000-0005-0000-0000-0000BC280000}"/>
    <cellStyle name="Обычный 2 2 2 2 8 2 2 6 2 2" xfId="10424" xr:uid="{00000000-0005-0000-0000-0000BD280000}"/>
    <cellStyle name="Обычный 2 2 2 2 8 2 2 6 3" xfId="10425" xr:uid="{00000000-0005-0000-0000-0000BE280000}"/>
    <cellStyle name="Обычный 2 2 2 2 8 2 2 6 3 2" xfId="10426" xr:uid="{00000000-0005-0000-0000-0000BF280000}"/>
    <cellStyle name="Обычный 2 2 2 2 8 2 2 6 4" xfId="10427" xr:uid="{00000000-0005-0000-0000-0000C0280000}"/>
    <cellStyle name="Обычный 2 2 2 2 8 2 2 7" xfId="10428" xr:uid="{00000000-0005-0000-0000-0000C1280000}"/>
    <cellStyle name="Обычный 2 2 2 2 8 2 2 7 2" xfId="10429" xr:uid="{00000000-0005-0000-0000-0000C2280000}"/>
    <cellStyle name="Обычный 2 2 2 2 8 2 2 8" xfId="10430" xr:uid="{00000000-0005-0000-0000-0000C3280000}"/>
    <cellStyle name="Обычный 2 2 2 2 8 2 2 8 2" xfId="10431" xr:uid="{00000000-0005-0000-0000-0000C4280000}"/>
    <cellStyle name="Обычный 2 2 2 2 8 2 2 9" xfId="10432" xr:uid="{00000000-0005-0000-0000-0000C5280000}"/>
    <cellStyle name="Обычный 2 2 2 2 8 2 2 9 2" xfId="10433" xr:uid="{00000000-0005-0000-0000-0000C6280000}"/>
    <cellStyle name="Обычный 2 2 2 2 8 2 3" xfId="10434" xr:uid="{00000000-0005-0000-0000-0000C7280000}"/>
    <cellStyle name="Обычный 2 2 2 2 8 2 3 2" xfId="10435" xr:uid="{00000000-0005-0000-0000-0000C8280000}"/>
    <cellStyle name="Обычный 2 2 2 2 8 2 3 2 2" xfId="10436" xr:uid="{00000000-0005-0000-0000-0000C9280000}"/>
    <cellStyle name="Обычный 2 2 2 2 8 2 3 2 2 2" xfId="10437" xr:uid="{00000000-0005-0000-0000-0000CA280000}"/>
    <cellStyle name="Обычный 2 2 2 2 8 2 3 2 2 2 2" xfId="10438" xr:uid="{00000000-0005-0000-0000-0000CB280000}"/>
    <cellStyle name="Обычный 2 2 2 2 8 2 3 2 2 3" xfId="10439" xr:uid="{00000000-0005-0000-0000-0000CC280000}"/>
    <cellStyle name="Обычный 2 2 2 2 8 2 3 2 2 3 2" xfId="10440" xr:uid="{00000000-0005-0000-0000-0000CD280000}"/>
    <cellStyle name="Обычный 2 2 2 2 8 2 3 2 2 4" xfId="10441" xr:uid="{00000000-0005-0000-0000-0000CE280000}"/>
    <cellStyle name="Обычный 2 2 2 2 8 2 3 2 3" xfId="10442" xr:uid="{00000000-0005-0000-0000-0000CF280000}"/>
    <cellStyle name="Обычный 2 2 2 2 8 2 3 2 3 2" xfId="10443" xr:uid="{00000000-0005-0000-0000-0000D0280000}"/>
    <cellStyle name="Обычный 2 2 2 2 8 2 3 2 4" xfId="10444" xr:uid="{00000000-0005-0000-0000-0000D1280000}"/>
    <cellStyle name="Обычный 2 2 2 2 8 2 3 2 4 2" xfId="10445" xr:uid="{00000000-0005-0000-0000-0000D2280000}"/>
    <cellStyle name="Обычный 2 2 2 2 8 2 3 2 5" xfId="10446" xr:uid="{00000000-0005-0000-0000-0000D3280000}"/>
    <cellStyle name="Обычный 2 2 2 2 8 2 3 2 5 2" xfId="10447" xr:uid="{00000000-0005-0000-0000-0000D4280000}"/>
    <cellStyle name="Обычный 2 2 2 2 8 2 3 2 6" xfId="10448" xr:uid="{00000000-0005-0000-0000-0000D5280000}"/>
    <cellStyle name="Обычный 2 2 2 2 8 2 3 3" xfId="10449" xr:uid="{00000000-0005-0000-0000-0000D6280000}"/>
    <cellStyle name="Обычный 2 2 2 2 8 2 3 3 2" xfId="10450" xr:uid="{00000000-0005-0000-0000-0000D7280000}"/>
    <cellStyle name="Обычный 2 2 2 2 8 2 3 3 2 2" xfId="10451" xr:uid="{00000000-0005-0000-0000-0000D8280000}"/>
    <cellStyle name="Обычный 2 2 2 2 8 2 3 3 3" xfId="10452" xr:uid="{00000000-0005-0000-0000-0000D9280000}"/>
    <cellStyle name="Обычный 2 2 2 2 8 2 3 3 3 2" xfId="10453" xr:uid="{00000000-0005-0000-0000-0000DA280000}"/>
    <cellStyle name="Обычный 2 2 2 2 8 2 3 3 4" xfId="10454" xr:uid="{00000000-0005-0000-0000-0000DB280000}"/>
    <cellStyle name="Обычный 2 2 2 2 8 2 3 4" xfId="10455" xr:uid="{00000000-0005-0000-0000-0000DC280000}"/>
    <cellStyle name="Обычный 2 2 2 2 8 2 3 4 2" xfId="10456" xr:uid="{00000000-0005-0000-0000-0000DD280000}"/>
    <cellStyle name="Обычный 2 2 2 2 8 2 3 4 2 2" xfId="10457" xr:uid="{00000000-0005-0000-0000-0000DE280000}"/>
    <cellStyle name="Обычный 2 2 2 2 8 2 3 4 3" xfId="10458" xr:uid="{00000000-0005-0000-0000-0000DF280000}"/>
    <cellStyle name="Обычный 2 2 2 2 8 2 3 4 3 2" xfId="10459" xr:uid="{00000000-0005-0000-0000-0000E0280000}"/>
    <cellStyle name="Обычный 2 2 2 2 8 2 3 4 4" xfId="10460" xr:uid="{00000000-0005-0000-0000-0000E1280000}"/>
    <cellStyle name="Обычный 2 2 2 2 8 2 3 5" xfId="10461" xr:uid="{00000000-0005-0000-0000-0000E2280000}"/>
    <cellStyle name="Обычный 2 2 2 2 8 2 3 5 2" xfId="10462" xr:uid="{00000000-0005-0000-0000-0000E3280000}"/>
    <cellStyle name="Обычный 2 2 2 2 8 2 3 6" xfId="10463" xr:uid="{00000000-0005-0000-0000-0000E4280000}"/>
    <cellStyle name="Обычный 2 2 2 2 8 2 3 6 2" xfId="10464" xr:uid="{00000000-0005-0000-0000-0000E5280000}"/>
    <cellStyle name="Обычный 2 2 2 2 8 2 3 7" xfId="10465" xr:uid="{00000000-0005-0000-0000-0000E6280000}"/>
    <cellStyle name="Обычный 2 2 2 2 8 2 3 7 2" xfId="10466" xr:uid="{00000000-0005-0000-0000-0000E7280000}"/>
    <cellStyle name="Обычный 2 2 2 2 8 2 3 8" xfId="10467" xr:uid="{00000000-0005-0000-0000-0000E8280000}"/>
    <cellStyle name="Обычный 2 2 2 2 8 2 4" xfId="10468" xr:uid="{00000000-0005-0000-0000-0000E9280000}"/>
    <cellStyle name="Обычный 2 2 2 2 8 2 4 2" xfId="10469" xr:uid="{00000000-0005-0000-0000-0000EA280000}"/>
    <cellStyle name="Обычный 2 2 2 2 8 2 4 2 2" xfId="10470" xr:uid="{00000000-0005-0000-0000-0000EB280000}"/>
    <cellStyle name="Обычный 2 2 2 2 8 2 4 2 2 2" xfId="10471" xr:uid="{00000000-0005-0000-0000-0000EC280000}"/>
    <cellStyle name="Обычный 2 2 2 2 8 2 4 2 2 2 2" xfId="10472" xr:uid="{00000000-0005-0000-0000-0000ED280000}"/>
    <cellStyle name="Обычный 2 2 2 2 8 2 4 2 2 3" xfId="10473" xr:uid="{00000000-0005-0000-0000-0000EE280000}"/>
    <cellStyle name="Обычный 2 2 2 2 8 2 4 2 2 3 2" xfId="10474" xr:uid="{00000000-0005-0000-0000-0000EF280000}"/>
    <cellStyle name="Обычный 2 2 2 2 8 2 4 2 2 4" xfId="10475" xr:uid="{00000000-0005-0000-0000-0000F0280000}"/>
    <cellStyle name="Обычный 2 2 2 2 8 2 4 2 3" xfId="10476" xr:uid="{00000000-0005-0000-0000-0000F1280000}"/>
    <cellStyle name="Обычный 2 2 2 2 8 2 4 2 3 2" xfId="10477" xr:uid="{00000000-0005-0000-0000-0000F2280000}"/>
    <cellStyle name="Обычный 2 2 2 2 8 2 4 2 4" xfId="10478" xr:uid="{00000000-0005-0000-0000-0000F3280000}"/>
    <cellStyle name="Обычный 2 2 2 2 8 2 4 2 4 2" xfId="10479" xr:uid="{00000000-0005-0000-0000-0000F4280000}"/>
    <cellStyle name="Обычный 2 2 2 2 8 2 4 2 5" xfId="10480" xr:uid="{00000000-0005-0000-0000-0000F5280000}"/>
    <cellStyle name="Обычный 2 2 2 2 8 2 4 2 5 2" xfId="10481" xr:uid="{00000000-0005-0000-0000-0000F6280000}"/>
    <cellStyle name="Обычный 2 2 2 2 8 2 4 2 6" xfId="10482" xr:uid="{00000000-0005-0000-0000-0000F7280000}"/>
    <cellStyle name="Обычный 2 2 2 2 8 2 4 3" xfId="10483" xr:uid="{00000000-0005-0000-0000-0000F8280000}"/>
    <cellStyle name="Обычный 2 2 2 2 8 2 4 3 2" xfId="10484" xr:uid="{00000000-0005-0000-0000-0000F9280000}"/>
    <cellStyle name="Обычный 2 2 2 2 8 2 4 3 2 2" xfId="10485" xr:uid="{00000000-0005-0000-0000-0000FA280000}"/>
    <cellStyle name="Обычный 2 2 2 2 8 2 4 3 3" xfId="10486" xr:uid="{00000000-0005-0000-0000-0000FB280000}"/>
    <cellStyle name="Обычный 2 2 2 2 8 2 4 3 3 2" xfId="10487" xr:uid="{00000000-0005-0000-0000-0000FC280000}"/>
    <cellStyle name="Обычный 2 2 2 2 8 2 4 3 4" xfId="10488" xr:uid="{00000000-0005-0000-0000-0000FD280000}"/>
    <cellStyle name="Обычный 2 2 2 2 8 2 4 4" xfId="10489" xr:uid="{00000000-0005-0000-0000-0000FE280000}"/>
    <cellStyle name="Обычный 2 2 2 2 8 2 4 4 2" xfId="10490" xr:uid="{00000000-0005-0000-0000-0000FF280000}"/>
    <cellStyle name="Обычный 2 2 2 2 8 2 4 4 2 2" xfId="10491" xr:uid="{00000000-0005-0000-0000-000000290000}"/>
    <cellStyle name="Обычный 2 2 2 2 8 2 4 4 3" xfId="10492" xr:uid="{00000000-0005-0000-0000-000001290000}"/>
    <cellStyle name="Обычный 2 2 2 2 8 2 4 4 3 2" xfId="10493" xr:uid="{00000000-0005-0000-0000-000002290000}"/>
    <cellStyle name="Обычный 2 2 2 2 8 2 4 4 4" xfId="10494" xr:uid="{00000000-0005-0000-0000-000003290000}"/>
    <cellStyle name="Обычный 2 2 2 2 8 2 4 5" xfId="10495" xr:uid="{00000000-0005-0000-0000-000004290000}"/>
    <cellStyle name="Обычный 2 2 2 2 8 2 4 5 2" xfId="10496" xr:uid="{00000000-0005-0000-0000-000005290000}"/>
    <cellStyle name="Обычный 2 2 2 2 8 2 4 6" xfId="10497" xr:uid="{00000000-0005-0000-0000-000006290000}"/>
    <cellStyle name="Обычный 2 2 2 2 8 2 4 6 2" xfId="10498" xr:uid="{00000000-0005-0000-0000-000007290000}"/>
    <cellStyle name="Обычный 2 2 2 2 8 2 4 7" xfId="10499" xr:uid="{00000000-0005-0000-0000-000008290000}"/>
    <cellStyle name="Обычный 2 2 2 2 8 2 4 7 2" xfId="10500" xr:uid="{00000000-0005-0000-0000-000009290000}"/>
    <cellStyle name="Обычный 2 2 2 2 8 2 4 8" xfId="10501" xr:uid="{00000000-0005-0000-0000-00000A290000}"/>
    <cellStyle name="Обычный 2 2 2 2 8 2 5" xfId="10502" xr:uid="{00000000-0005-0000-0000-00000B290000}"/>
    <cellStyle name="Обычный 2 2 2 2 8 2 5 2" xfId="10503" xr:uid="{00000000-0005-0000-0000-00000C290000}"/>
    <cellStyle name="Обычный 2 2 2 2 8 2 5 2 2" xfId="10504" xr:uid="{00000000-0005-0000-0000-00000D290000}"/>
    <cellStyle name="Обычный 2 2 2 2 8 2 5 2 2 2" xfId="10505" xr:uid="{00000000-0005-0000-0000-00000E290000}"/>
    <cellStyle name="Обычный 2 2 2 2 8 2 5 2 3" xfId="10506" xr:uid="{00000000-0005-0000-0000-00000F290000}"/>
    <cellStyle name="Обычный 2 2 2 2 8 2 5 2 3 2" xfId="10507" xr:uid="{00000000-0005-0000-0000-000010290000}"/>
    <cellStyle name="Обычный 2 2 2 2 8 2 5 2 4" xfId="10508" xr:uid="{00000000-0005-0000-0000-000011290000}"/>
    <cellStyle name="Обычный 2 2 2 2 8 2 5 3" xfId="10509" xr:uid="{00000000-0005-0000-0000-000012290000}"/>
    <cellStyle name="Обычный 2 2 2 2 8 2 5 3 2" xfId="10510" xr:uid="{00000000-0005-0000-0000-000013290000}"/>
    <cellStyle name="Обычный 2 2 2 2 8 2 5 3 2 2" xfId="10511" xr:uid="{00000000-0005-0000-0000-000014290000}"/>
    <cellStyle name="Обычный 2 2 2 2 8 2 5 3 3" xfId="10512" xr:uid="{00000000-0005-0000-0000-000015290000}"/>
    <cellStyle name="Обычный 2 2 2 2 8 2 5 3 3 2" xfId="10513" xr:uid="{00000000-0005-0000-0000-000016290000}"/>
    <cellStyle name="Обычный 2 2 2 2 8 2 5 3 4" xfId="10514" xr:uid="{00000000-0005-0000-0000-000017290000}"/>
    <cellStyle name="Обычный 2 2 2 2 8 2 5 4" xfId="10515" xr:uid="{00000000-0005-0000-0000-000018290000}"/>
    <cellStyle name="Обычный 2 2 2 2 8 2 5 4 2" xfId="10516" xr:uid="{00000000-0005-0000-0000-000019290000}"/>
    <cellStyle name="Обычный 2 2 2 2 8 2 5 5" xfId="10517" xr:uid="{00000000-0005-0000-0000-00001A290000}"/>
    <cellStyle name="Обычный 2 2 2 2 8 2 5 5 2" xfId="10518" xr:uid="{00000000-0005-0000-0000-00001B290000}"/>
    <cellStyle name="Обычный 2 2 2 2 8 2 5 6" xfId="10519" xr:uid="{00000000-0005-0000-0000-00001C290000}"/>
    <cellStyle name="Обычный 2 2 2 2 8 2 5 6 2" xfId="10520" xr:uid="{00000000-0005-0000-0000-00001D290000}"/>
    <cellStyle name="Обычный 2 2 2 2 8 2 5 7" xfId="10521" xr:uid="{00000000-0005-0000-0000-00001E290000}"/>
    <cellStyle name="Обычный 2 2 2 2 8 2 6" xfId="10522" xr:uid="{00000000-0005-0000-0000-00001F290000}"/>
    <cellStyle name="Обычный 2 2 2 2 8 2 6 2" xfId="10523" xr:uid="{00000000-0005-0000-0000-000020290000}"/>
    <cellStyle name="Обычный 2 2 2 2 8 2 6 2 2" xfId="10524" xr:uid="{00000000-0005-0000-0000-000021290000}"/>
    <cellStyle name="Обычный 2 2 2 2 8 2 6 2 2 2" xfId="10525" xr:uid="{00000000-0005-0000-0000-000022290000}"/>
    <cellStyle name="Обычный 2 2 2 2 8 2 6 2 3" xfId="10526" xr:uid="{00000000-0005-0000-0000-000023290000}"/>
    <cellStyle name="Обычный 2 2 2 2 8 2 6 2 3 2" xfId="10527" xr:uid="{00000000-0005-0000-0000-000024290000}"/>
    <cellStyle name="Обычный 2 2 2 2 8 2 6 2 4" xfId="10528" xr:uid="{00000000-0005-0000-0000-000025290000}"/>
    <cellStyle name="Обычный 2 2 2 2 8 2 6 3" xfId="10529" xr:uid="{00000000-0005-0000-0000-000026290000}"/>
    <cellStyle name="Обычный 2 2 2 2 8 2 6 3 2" xfId="10530" xr:uid="{00000000-0005-0000-0000-000027290000}"/>
    <cellStyle name="Обычный 2 2 2 2 8 2 6 3 2 2" xfId="10531" xr:uid="{00000000-0005-0000-0000-000028290000}"/>
    <cellStyle name="Обычный 2 2 2 2 8 2 6 3 3" xfId="10532" xr:uid="{00000000-0005-0000-0000-000029290000}"/>
    <cellStyle name="Обычный 2 2 2 2 8 2 6 3 3 2" xfId="10533" xr:uid="{00000000-0005-0000-0000-00002A290000}"/>
    <cellStyle name="Обычный 2 2 2 2 8 2 6 3 4" xfId="10534" xr:uid="{00000000-0005-0000-0000-00002B290000}"/>
    <cellStyle name="Обычный 2 2 2 2 8 2 6 4" xfId="10535" xr:uid="{00000000-0005-0000-0000-00002C290000}"/>
    <cellStyle name="Обычный 2 2 2 2 8 2 6 4 2" xfId="10536" xr:uid="{00000000-0005-0000-0000-00002D290000}"/>
    <cellStyle name="Обычный 2 2 2 2 8 2 6 5" xfId="10537" xr:uid="{00000000-0005-0000-0000-00002E290000}"/>
    <cellStyle name="Обычный 2 2 2 2 8 2 6 5 2" xfId="10538" xr:uid="{00000000-0005-0000-0000-00002F290000}"/>
    <cellStyle name="Обычный 2 2 2 2 8 2 6 6" xfId="10539" xr:uid="{00000000-0005-0000-0000-000030290000}"/>
    <cellStyle name="Обычный 2 2 2 2 8 2 6 6 2" xfId="10540" xr:uid="{00000000-0005-0000-0000-000031290000}"/>
    <cellStyle name="Обычный 2 2 2 2 8 2 6 7" xfId="10541" xr:uid="{00000000-0005-0000-0000-000032290000}"/>
    <cellStyle name="Обычный 2 2 2 2 8 2 7" xfId="10542" xr:uid="{00000000-0005-0000-0000-000033290000}"/>
    <cellStyle name="Обычный 2 2 2 2 8 2 7 2" xfId="10543" xr:uid="{00000000-0005-0000-0000-000034290000}"/>
    <cellStyle name="Обычный 2 2 2 2 8 2 7 2 2" xfId="10544" xr:uid="{00000000-0005-0000-0000-000035290000}"/>
    <cellStyle name="Обычный 2 2 2 2 8 2 7 3" xfId="10545" xr:uid="{00000000-0005-0000-0000-000036290000}"/>
    <cellStyle name="Обычный 2 2 2 2 8 2 7 3 2" xfId="10546" xr:uid="{00000000-0005-0000-0000-000037290000}"/>
    <cellStyle name="Обычный 2 2 2 2 8 2 7 4" xfId="10547" xr:uid="{00000000-0005-0000-0000-000038290000}"/>
    <cellStyle name="Обычный 2 2 2 2 8 2 8" xfId="10548" xr:uid="{00000000-0005-0000-0000-000039290000}"/>
    <cellStyle name="Обычный 2 2 2 2 8 2 8 2" xfId="10549" xr:uid="{00000000-0005-0000-0000-00003A290000}"/>
    <cellStyle name="Обычный 2 2 2 2 8 2 8 2 2" xfId="10550" xr:uid="{00000000-0005-0000-0000-00003B290000}"/>
    <cellStyle name="Обычный 2 2 2 2 8 2 8 3" xfId="10551" xr:uid="{00000000-0005-0000-0000-00003C290000}"/>
    <cellStyle name="Обычный 2 2 2 2 8 2 8 3 2" xfId="10552" xr:uid="{00000000-0005-0000-0000-00003D290000}"/>
    <cellStyle name="Обычный 2 2 2 2 8 2 8 4" xfId="10553" xr:uid="{00000000-0005-0000-0000-00003E290000}"/>
    <cellStyle name="Обычный 2 2 2 2 8 2 9" xfId="10554" xr:uid="{00000000-0005-0000-0000-00003F290000}"/>
    <cellStyle name="Обычный 2 2 2 2 8 2 9 2" xfId="10555" xr:uid="{00000000-0005-0000-0000-000040290000}"/>
    <cellStyle name="Обычный 2 2 2 2 8 3" xfId="10556" xr:uid="{00000000-0005-0000-0000-000041290000}"/>
    <cellStyle name="Обычный 2 2 2 2 8 3 10" xfId="10557" xr:uid="{00000000-0005-0000-0000-000042290000}"/>
    <cellStyle name="Обычный 2 2 2 2 8 3 2" xfId="10558" xr:uid="{00000000-0005-0000-0000-000043290000}"/>
    <cellStyle name="Обычный 2 2 2 2 8 3 2 2" xfId="10559" xr:uid="{00000000-0005-0000-0000-000044290000}"/>
    <cellStyle name="Обычный 2 2 2 2 8 3 2 2 2" xfId="10560" xr:uid="{00000000-0005-0000-0000-000045290000}"/>
    <cellStyle name="Обычный 2 2 2 2 8 3 2 2 2 2" xfId="10561" xr:uid="{00000000-0005-0000-0000-000046290000}"/>
    <cellStyle name="Обычный 2 2 2 2 8 3 2 2 2 2 2" xfId="10562" xr:uid="{00000000-0005-0000-0000-000047290000}"/>
    <cellStyle name="Обычный 2 2 2 2 8 3 2 2 2 3" xfId="10563" xr:uid="{00000000-0005-0000-0000-000048290000}"/>
    <cellStyle name="Обычный 2 2 2 2 8 3 2 2 2 3 2" xfId="10564" xr:uid="{00000000-0005-0000-0000-000049290000}"/>
    <cellStyle name="Обычный 2 2 2 2 8 3 2 2 2 4" xfId="10565" xr:uid="{00000000-0005-0000-0000-00004A290000}"/>
    <cellStyle name="Обычный 2 2 2 2 8 3 2 2 3" xfId="10566" xr:uid="{00000000-0005-0000-0000-00004B290000}"/>
    <cellStyle name="Обычный 2 2 2 2 8 3 2 2 3 2" xfId="10567" xr:uid="{00000000-0005-0000-0000-00004C290000}"/>
    <cellStyle name="Обычный 2 2 2 2 8 3 2 2 4" xfId="10568" xr:uid="{00000000-0005-0000-0000-00004D290000}"/>
    <cellStyle name="Обычный 2 2 2 2 8 3 2 2 4 2" xfId="10569" xr:uid="{00000000-0005-0000-0000-00004E290000}"/>
    <cellStyle name="Обычный 2 2 2 2 8 3 2 2 5" xfId="10570" xr:uid="{00000000-0005-0000-0000-00004F290000}"/>
    <cellStyle name="Обычный 2 2 2 2 8 3 2 2 5 2" xfId="10571" xr:uid="{00000000-0005-0000-0000-000050290000}"/>
    <cellStyle name="Обычный 2 2 2 2 8 3 2 2 6" xfId="10572" xr:uid="{00000000-0005-0000-0000-000051290000}"/>
    <cellStyle name="Обычный 2 2 2 2 8 3 2 3" xfId="10573" xr:uid="{00000000-0005-0000-0000-000052290000}"/>
    <cellStyle name="Обычный 2 2 2 2 8 3 2 3 2" xfId="10574" xr:uid="{00000000-0005-0000-0000-000053290000}"/>
    <cellStyle name="Обычный 2 2 2 2 8 3 2 3 2 2" xfId="10575" xr:uid="{00000000-0005-0000-0000-000054290000}"/>
    <cellStyle name="Обычный 2 2 2 2 8 3 2 3 3" xfId="10576" xr:uid="{00000000-0005-0000-0000-000055290000}"/>
    <cellStyle name="Обычный 2 2 2 2 8 3 2 3 3 2" xfId="10577" xr:uid="{00000000-0005-0000-0000-000056290000}"/>
    <cellStyle name="Обычный 2 2 2 2 8 3 2 3 4" xfId="10578" xr:uid="{00000000-0005-0000-0000-000057290000}"/>
    <cellStyle name="Обычный 2 2 2 2 8 3 2 4" xfId="10579" xr:uid="{00000000-0005-0000-0000-000058290000}"/>
    <cellStyle name="Обычный 2 2 2 2 8 3 2 4 2" xfId="10580" xr:uid="{00000000-0005-0000-0000-000059290000}"/>
    <cellStyle name="Обычный 2 2 2 2 8 3 2 4 2 2" xfId="10581" xr:uid="{00000000-0005-0000-0000-00005A290000}"/>
    <cellStyle name="Обычный 2 2 2 2 8 3 2 4 3" xfId="10582" xr:uid="{00000000-0005-0000-0000-00005B290000}"/>
    <cellStyle name="Обычный 2 2 2 2 8 3 2 4 3 2" xfId="10583" xr:uid="{00000000-0005-0000-0000-00005C290000}"/>
    <cellStyle name="Обычный 2 2 2 2 8 3 2 4 4" xfId="10584" xr:uid="{00000000-0005-0000-0000-00005D290000}"/>
    <cellStyle name="Обычный 2 2 2 2 8 3 2 5" xfId="10585" xr:uid="{00000000-0005-0000-0000-00005E290000}"/>
    <cellStyle name="Обычный 2 2 2 2 8 3 2 5 2" xfId="10586" xr:uid="{00000000-0005-0000-0000-00005F290000}"/>
    <cellStyle name="Обычный 2 2 2 2 8 3 2 6" xfId="10587" xr:uid="{00000000-0005-0000-0000-000060290000}"/>
    <cellStyle name="Обычный 2 2 2 2 8 3 2 6 2" xfId="10588" xr:uid="{00000000-0005-0000-0000-000061290000}"/>
    <cellStyle name="Обычный 2 2 2 2 8 3 2 7" xfId="10589" xr:uid="{00000000-0005-0000-0000-000062290000}"/>
    <cellStyle name="Обычный 2 2 2 2 8 3 2 7 2" xfId="10590" xr:uid="{00000000-0005-0000-0000-000063290000}"/>
    <cellStyle name="Обычный 2 2 2 2 8 3 2 8" xfId="10591" xr:uid="{00000000-0005-0000-0000-000064290000}"/>
    <cellStyle name="Обычный 2 2 2 2 8 3 3" xfId="10592" xr:uid="{00000000-0005-0000-0000-000065290000}"/>
    <cellStyle name="Обычный 2 2 2 2 8 3 3 2" xfId="10593" xr:uid="{00000000-0005-0000-0000-000066290000}"/>
    <cellStyle name="Обычный 2 2 2 2 8 3 3 2 2" xfId="10594" xr:uid="{00000000-0005-0000-0000-000067290000}"/>
    <cellStyle name="Обычный 2 2 2 2 8 3 3 2 2 2" xfId="10595" xr:uid="{00000000-0005-0000-0000-000068290000}"/>
    <cellStyle name="Обычный 2 2 2 2 8 3 3 2 2 2 2" xfId="10596" xr:uid="{00000000-0005-0000-0000-000069290000}"/>
    <cellStyle name="Обычный 2 2 2 2 8 3 3 2 2 3" xfId="10597" xr:uid="{00000000-0005-0000-0000-00006A290000}"/>
    <cellStyle name="Обычный 2 2 2 2 8 3 3 2 2 3 2" xfId="10598" xr:uid="{00000000-0005-0000-0000-00006B290000}"/>
    <cellStyle name="Обычный 2 2 2 2 8 3 3 2 2 4" xfId="10599" xr:uid="{00000000-0005-0000-0000-00006C290000}"/>
    <cellStyle name="Обычный 2 2 2 2 8 3 3 2 3" xfId="10600" xr:uid="{00000000-0005-0000-0000-00006D290000}"/>
    <cellStyle name="Обычный 2 2 2 2 8 3 3 2 3 2" xfId="10601" xr:uid="{00000000-0005-0000-0000-00006E290000}"/>
    <cellStyle name="Обычный 2 2 2 2 8 3 3 2 4" xfId="10602" xr:uid="{00000000-0005-0000-0000-00006F290000}"/>
    <cellStyle name="Обычный 2 2 2 2 8 3 3 2 4 2" xfId="10603" xr:uid="{00000000-0005-0000-0000-000070290000}"/>
    <cellStyle name="Обычный 2 2 2 2 8 3 3 2 5" xfId="10604" xr:uid="{00000000-0005-0000-0000-000071290000}"/>
    <cellStyle name="Обычный 2 2 2 2 8 3 3 2 5 2" xfId="10605" xr:uid="{00000000-0005-0000-0000-000072290000}"/>
    <cellStyle name="Обычный 2 2 2 2 8 3 3 2 6" xfId="10606" xr:uid="{00000000-0005-0000-0000-000073290000}"/>
    <cellStyle name="Обычный 2 2 2 2 8 3 3 3" xfId="10607" xr:uid="{00000000-0005-0000-0000-000074290000}"/>
    <cellStyle name="Обычный 2 2 2 2 8 3 3 3 2" xfId="10608" xr:uid="{00000000-0005-0000-0000-000075290000}"/>
    <cellStyle name="Обычный 2 2 2 2 8 3 3 3 2 2" xfId="10609" xr:uid="{00000000-0005-0000-0000-000076290000}"/>
    <cellStyle name="Обычный 2 2 2 2 8 3 3 3 3" xfId="10610" xr:uid="{00000000-0005-0000-0000-000077290000}"/>
    <cellStyle name="Обычный 2 2 2 2 8 3 3 3 3 2" xfId="10611" xr:uid="{00000000-0005-0000-0000-000078290000}"/>
    <cellStyle name="Обычный 2 2 2 2 8 3 3 3 4" xfId="10612" xr:uid="{00000000-0005-0000-0000-000079290000}"/>
    <cellStyle name="Обычный 2 2 2 2 8 3 3 4" xfId="10613" xr:uid="{00000000-0005-0000-0000-00007A290000}"/>
    <cellStyle name="Обычный 2 2 2 2 8 3 3 4 2" xfId="10614" xr:uid="{00000000-0005-0000-0000-00007B290000}"/>
    <cellStyle name="Обычный 2 2 2 2 8 3 3 4 2 2" xfId="10615" xr:uid="{00000000-0005-0000-0000-00007C290000}"/>
    <cellStyle name="Обычный 2 2 2 2 8 3 3 4 3" xfId="10616" xr:uid="{00000000-0005-0000-0000-00007D290000}"/>
    <cellStyle name="Обычный 2 2 2 2 8 3 3 4 3 2" xfId="10617" xr:uid="{00000000-0005-0000-0000-00007E290000}"/>
    <cellStyle name="Обычный 2 2 2 2 8 3 3 4 4" xfId="10618" xr:uid="{00000000-0005-0000-0000-00007F290000}"/>
    <cellStyle name="Обычный 2 2 2 2 8 3 3 5" xfId="10619" xr:uid="{00000000-0005-0000-0000-000080290000}"/>
    <cellStyle name="Обычный 2 2 2 2 8 3 3 5 2" xfId="10620" xr:uid="{00000000-0005-0000-0000-000081290000}"/>
    <cellStyle name="Обычный 2 2 2 2 8 3 3 6" xfId="10621" xr:uid="{00000000-0005-0000-0000-000082290000}"/>
    <cellStyle name="Обычный 2 2 2 2 8 3 3 6 2" xfId="10622" xr:uid="{00000000-0005-0000-0000-000083290000}"/>
    <cellStyle name="Обычный 2 2 2 2 8 3 3 7" xfId="10623" xr:uid="{00000000-0005-0000-0000-000084290000}"/>
    <cellStyle name="Обычный 2 2 2 2 8 3 3 7 2" xfId="10624" xr:uid="{00000000-0005-0000-0000-000085290000}"/>
    <cellStyle name="Обычный 2 2 2 2 8 3 3 8" xfId="10625" xr:uid="{00000000-0005-0000-0000-000086290000}"/>
    <cellStyle name="Обычный 2 2 2 2 8 3 4" xfId="10626" xr:uid="{00000000-0005-0000-0000-000087290000}"/>
    <cellStyle name="Обычный 2 2 2 2 8 3 4 2" xfId="10627" xr:uid="{00000000-0005-0000-0000-000088290000}"/>
    <cellStyle name="Обычный 2 2 2 2 8 3 4 2 2" xfId="10628" xr:uid="{00000000-0005-0000-0000-000089290000}"/>
    <cellStyle name="Обычный 2 2 2 2 8 3 4 2 2 2" xfId="10629" xr:uid="{00000000-0005-0000-0000-00008A290000}"/>
    <cellStyle name="Обычный 2 2 2 2 8 3 4 2 3" xfId="10630" xr:uid="{00000000-0005-0000-0000-00008B290000}"/>
    <cellStyle name="Обычный 2 2 2 2 8 3 4 2 3 2" xfId="10631" xr:uid="{00000000-0005-0000-0000-00008C290000}"/>
    <cellStyle name="Обычный 2 2 2 2 8 3 4 2 4" xfId="10632" xr:uid="{00000000-0005-0000-0000-00008D290000}"/>
    <cellStyle name="Обычный 2 2 2 2 8 3 4 3" xfId="10633" xr:uid="{00000000-0005-0000-0000-00008E290000}"/>
    <cellStyle name="Обычный 2 2 2 2 8 3 4 3 2" xfId="10634" xr:uid="{00000000-0005-0000-0000-00008F290000}"/>
    <cellStyle name="Обычный 2 2 2 2 8 3 4 3 2 2" xfId="10635" xr:uid="{00000000-0005-0000-0000-000090290000}"/>
    <cellStyle name="Обычный 2 2 2 2 8 3 4 3 3" xfId="10636" xr:uid="{00000000-0005-0000-0000-000091290000}"/>
    <cellStyle name="Обычный 2 2 2 2 8 3 4 3 3 2" xfId="10637" xr:uid="{00000000-0005-0000-0000-000092290000}"/>
    <cellStyle name="Обычный 2 2 2 2 8 3 4 3 4" xfId="10638" xr:uid="{00000000-0005-0000-0000-000093290000}"/>
    <cellStyle name="Обычный 2 2 2 2 8 3 4 4" xfId="10639" xr:uid="{00000000-0005-0000-0000-000094290000}"/>
    <cellStyle name="Обычный 2 2 2 2 8 3 4 4 2" xfId="10640" xr:uid="{00000000-0005-0000-0000-000095290000}"/>
    <cellStyle name="Обычный 2 2 2 2 8 3 4 5" xfId="10641" xr:uid="{00000000-0005-0000-0000-000096290000}"/>
    <cellStyle name="Обычный 2 2 2 2 8 3 4 5 2" xfId="10642" xr:uid="{00000000-0005-0000-0000-000097290000}"/>
    <cellStyle name="Обычный 2 2 2 2 8 3 4 6" xfId="10643" xr:uid="{00000000-0005-0000-0000-000098290000}"/>
    <cellStyle name="Обычный 2 2 2 2 8 3 4 6 2" xfId="10644" xr:uid="{00000000-0005-0000-0000-000099290000}"/>
    <cellStyle name="Обычный 2 2 2 2 8 3 4 7" xfId="10645" xr:uid="{00000000-0005-0000-0000-00009A290000}"/>
    <cellStyle name="Обычный 2 2 2 2 8 3 5" xfId="10646" xr:uid="{00000000-0005-0000-0000-00009B290000}"/>
    <cellStyle name="Обычный 2 2 2 2 8 3 5 2" xfId="10647" xr:uid="{00000000-0005-0000-0000-00009C290000}"/>
    <cellStyle name="Обычный 2 2 2 2 8 3 5 2 2" xfId="10648" xr:uid="{00000000-0005-0000-0000-00009D290000}"/>
    <cellStyle name="Обычный 2 2 2 2 8 3 5 3" xfId="10649" xr:uid="{00000000-0005-0000-0000-00009E290000}"/>
    <cellStyle name="Обычный 2 2 2 2 8 3 5 3 2" xfId="10650" xr:uid="{00000000-0005-0000-0000-00009F290000}"/>
    <cellStyle name="Обычный 2 2 2 2 8 3 5 4" xfId="10651" xr:uid="{00000000-0005-0000-0000-0000A0290000}"/>
    <cellStyle name="Обычный 2 2 2 2 8 3 6" xfId="10652" xr:uid="{00000000-0005-0000-0000-0000A1290000}"/>
    <cellStyle name="Обычный 2 2 2 2 8 3 6 2" xfId="10653" xr:uid="{00000000-0005-0000-0000-0000A2290000}"/>
    <cellStyle name="Обычный 2 2 2 2 8 3 6 2 2" xfId="10654" xr:uid="{00000000-0005-0000-0000-0000A3290000}"/>
    <cellStyle name="Обычный 2 2 2 2 8 3 6 3" xfId="10655" xr:uid="{00000000-0005-0000-0000-0000A4290000}"/>
    <cellStyle name="Обычный 2 2 2 2 8 3 6 3 2" xfId="10656" xr:uid="{00000000-0005-0000-0000-0000A5290000}"/>
    <cellStyle name="Обычный 2 2 2 2 8 3 6 4" xfId="10657" xr:uid="{00000000-0005-0000-0000-0000A6290000}"/>
    <cellStyle name="Обычный 2 2 2 2 8 3 7" xfId="10658" xr:uid="{00000000-0005-0000-0000-0000A7290000}"/>
    <cellStyle name="Обычный 2 2 2 2 8 3 7 2" xfId="10659" xr:uid="{00000000-0005-0000-0000-0000A8290000}"/>
    <cellStyle name="Обычный 2 2 2 2 8 3 8" xfId="10660" xr:uid="{00000000-0005-0000-0000-0000A9290000}"/>
    <cellStyle name="Обычный 2 2 2 2 8 3 8 2" xfId="10661" xr:uid="{00000000-0005-0000-0000-0000AA290000}"/>
    <cellStyle name="Обычный 2 2 2 2 8 3 9" xfId="10662" xr:uid="{00000000-0005-0000-0000-0000AB290000}"/>
    <cellStyle name="Обычный 2 2 2 2 8 3 9 2" xfId="10663" xr:uid="{00000000-0005-0000-0000-0000AC290000}"/>
    <cellStyle name="Обычный 2 2 2 2 8 4" xfId="10664" xr:uid="{00000000-0005-0000-0000-0000AD290000}"/>
    <cellStyle name="Обычный 2 2 2 2 8 4 2" xfId="10665" xr:uid="{00000000-0005-0000-0000-0000AE290000}"/>
    <cellStyle name="Обычный 2 2 2 2 8 4 2 2" xfId="10666" xr:uid="{00000000-0005-0000-0000-0000AF290000}"/>
    <cellStyle name="Обычный 2 2 2 2 8 4 2 2 2" xfId="10667" xr:uid="{00000000-0005-0000-0000-0000B0290000}"/>
    <cellStyle name="Обычный 2 2 2 2 8 4 2 2 2 2" xfId="10668" xr:uid="{00000000-0005-0000-0000-0000B1290000}"/>
    <cellStyle name="Обычный 2 2 2 2 8 4 2 2 3" xfId="10669" xr:uid="{00000000-0005-0000-0000-0000B2290000}"/>
    <cellStyle name="Обычный 2 2 2 2 8 4 2 2 3 2" xfId="10670" xr:uid="{00000000-0005-0000-0000-0000B3290000}"/>
    <cellStyle name="Обычный 2 2 2 2 8 4 2 2 4" xfId="10671" xr:uid="{00000000-0005-0000-0000-0000B4290000}"/>
    <cellStyle name="Обычный 2 2 2 2 8 4 2 3" xfId="10672" xr:uid="{00000000-0005-0000-0000-0000B5290000}"/>
    <cellStyle name="Обычный 2 2 2 2 8 4 2 3 2" xfId="10673" xr:uid="{00000000-0005-0000-0000-0000B6290000}"/>
    <cellStyle name="Обычный 2 2 2 2 8 4 2 4" xfId="10674" xr:uid="{00000000-0005-0000-0000-0000B7290000}"/>
    <cellStyle name="Обычный 2 2 2 2 8 4 2 4 2" xfId="10675" xr:uid="{00000000-0005-0000-0000-0000B8290000}"/>
    <cellStyle name="Обычный 2 2 2 2 8 4 2 5" xfId="10676" xr:uid="{00000000-0005-0000-0000-0000B9290000}"/>
    <cellStyle name="Обычный 2 2 2 2 8 4 2 5 2" xfId="10677" xr:uid="{00000000-0005-0000-0000-0000BA290000}"/>
    <cellStyle name="Обычный 2 2 2 2 8 4 2 6" xfId="10678" xr:uid="{00000000-0005-0000-0000-0000BB290000}"/>
    <cellStyle name="Обычный 2 2 2 2 8 4 3" xfId="10679" xr:uid="{00000000-0005-0000-0000-0000BC290000}"/>
    <cellStyle name="Обычный 2 2 2 2 8 4 3 2" xfId="10680" xr:uid="{00000000-0005-0000-0000-0000BD290000}"/>
    <cellStyle name="Обычный 2 2 2 2 8 4 3 2 2" xfId="10681" xr:uid="{00000000-0005-0000-0000-0000BE290000}"/>
    <cellStyle name="Обычный 2 2 2 2 8 4 3 3" xfId="10682" xr:uid="{00000000-0005-0000-0000-0000BF290000}"/>
    <cellStyle name="Обычный 2 2 2 2 8 4 3 3 2" xfId="10683" xr:uid="{00000000-0005-0000-0000-0000C0290000}"/>
    <cellStyle name="Обычный 2 2 2 2 8 4 3 4" xfId="10684" xr:uid="{00000000-0005-0000-0000-0000C1290000}"/>
    <cellStyle name="Обычный 2 2 2 2 8 4 4" xfId="10685" xr:uid="{00000000-0005-0000-0000-0000C2290000}"/>
    <cellStyle name="Обычный 2 2 2 2 8 4 4 2" xfId="10686" xr:uid="{00000000-0005-0000-0000-0000C3290000}"/>
    <cellStyle name="Обычный 2 2 2 2 8 4 4 2 2" xfId="10687" xr:uid="{00000000-0005-0000-0000-0000C4290000}"/>
    <cellStyle name="Обычный 2 2 2 2 8 4 4 3" xfId="10688" xr:uid="{00000000-0005-0000-0000-0000C5290000}"/>
    <cellStyle name="Обычный 2 2 2 2 8 4 4 3 2" xfId="10689" xr:uid="{00000000-0005-0000-0000-0000C6290000}"/>
    <cellStyle name="Обычный 2 2 2 2 8 4 4 4" xfId="10690" xr:uid="{00000000-0005-0000-0000-0000C7290000}"/>
    <cellStyle name="Обычный 2 2 2 2 8 4 5" xfId="10691" xr:uid="{00000000-0005-0000-0000-0000C8290000}"/>
    <cellStyle name="Обычный 2 2 2 2 8 4 5 2" xfId="10692" xr:uid="{00000000-0005-0000-0000-0000C9290000}"/>
    <cellStyle name="Обычный 2 2 2 2 8 4 6" xfId="10693" xr:uid="{00000000-0005-0000-0000-0000CA290000}"/>
    <cellStyle name="Обычный 2 2 2 2 8 4 6 2" xfId="10694" xr:uid="{00000000-0005-0000-0000-0000CB290000}"/>
    <cellStyle name="Обычный 2 2 2 2 8 4 7" xfId="10695" xr:uid="{00000000-0005-0000-0000-0000CC290000}"/>
    <cellStyle name="Обычный 2 2 2 2 8 4 7 2" xfId="10696" xr:uid="{00000000-0005-0000-0000-0000CD290000}"/>
    <cellStyle name="Обычный 2 2 2 2 8 4 8" xfId="10697" xr:uid="{00000000-0005-0000-0000-0000CE290000}"/>
    <cellStyle name="Обычный 2 2 2 2 8 5" xfId="10698" xr:uid="{00000000-0005-0000-0000-0000CF290000}"/>
    <cellStyle name="Обычный 2 2 2 2 8 5 2" xfId="10699" xr:uid="{00000000-0005-0000-0000-0000D0290000}"/>
    <cellStyle name="Обычный 2 2 2 2 8 5 2 2" xfId="10700" xr:uid="{00000000-0005-0000-0000-0000D1290000}"/>
    <cellStyle name="Обычный 2 2 2 2 8 5 2 2 2" xfId="10701" xr:uid="{00000000-0005-0000-0000-0000D2290000}"/>
    <cellStyle name="Обычный 2 2 2 2 8 5 2 2 2 2" xfId="10702" xr:uid="{00000000-0005-0000-0000-0000D3290000}"/>
    <cellStyle name="Обычный 2 2 2 2 8 5 2 2 3" xfId="10703" xr:uid="{00000000-0005-0000-0000-0000D4290000}"/>
    <cellStyle name="Обычный 2 2 2 2 8 5 2 2 3 2" xfId="10704" xr:uid="{00000000-0005-0000-0000-0000D5290000}"/>
    <cellStyle name="Обычный 2 2 2 2 8 5 2 2 4" xfId="10705" xr:uid="{00000000-0005-0000-0000-0000D6290000}"/>
    <cellStyle name="Обычный 2 2 2 2 8 5 2 3" xfId="10706" xr:uid="{00000000-0005-0000-0000-0000D7290000}"/>
    <cellStyle name="Обычный 2 2 2 2 8 5 2 3 2" xfId="10707" xr:uid="{00000000-0005-0000-0000-0000D8290000}"/>
    <cellStyle name="Обычный 2 2 2 2 8 5 2 4" xfId="10708" xr:uid="{00000000-0005-0000-0000-0000D9290000}"/>
    <cellStyle name="Обычный 2 2 2 2 8 5 2 4 2" xfId="10709" xr:uid="{00000000-0005-0000-0000-0000DA290000}"/>
    <cellStyle name="Обычный 2 2 2 2 8 5 2 5" xfId="10710" xr:uid="{00000000-0005-0000-0000-0000DB290000}"/>
    <cellStyle name="Обычный 2 2 2 2 8 5 2 5 2" xfId="10711" xr:uid="{00000000-0005-0000-0000-0000DC290000}"/>
    <cellStyle name="Обычный 2 2 2 2 8 5 2 6" xfId="10712" xr:uid="{00000000-0005-0000-0000-0000DD290000}"/>
    <cellStyle name="Обычный 2 2 2 2 8 5 3" xfId="10713" xr:uid="{00000000-0005-0000-0000-0000DE290000}"/>
    <cellStyle name="Обычный 2 2 2 2 8 5 3 2" xfId="10714" xr:uid="{00000000-0005-0000-0000-0000DF290000}"/>
    <cellStyle name="Обычный 2 2 2 2 8 5 3 2 2" xfId="10715" xr:uid="{00000000-0005-0000-0000-0000E0290000}"/>
    <cellStyle name="Обычный 2 2 2 2 8 5 3 3" xfId="10716" xr:uid="{00000000-0005-0000-0000-0000E1290000}"/>
    <cellStyle name="Обычный 2 2 2 2 8 5 3 3 2" xfId="10717" xr:uid="{00000000-0005-0000-0000-0000E2290000}"/>
    <cellStyle name="Обычный 2 2 2 2 8 5 3 4" xfId="10718" xr:uid="{00000000-0005-0000-0000-0000E3290000}"/>
    <cellStyle name="Обычный 2 2 2 2 8 5 4" xfId="10719" xr:uid="{00000000-0005-0000-0000-0000E4290000}"/>
    <cellStyle name="Обычный 2 2 2 2 8 5 4 2" xfId="10720" xr:uid="{00000000-0005-0000-0000-0000E5290000}"/>
    <cellStyle name="Обычный 2 2 2 2 8 5 4 2 2" xfId="10721" xr:uid="{00000000-0005-0000-0000-0000E6290000}"/>
    <cellStyle name="Обычный 2 2 2 2 8 5 4 3" xfId="10722" xr:uid="{00000000-0005-0000-0000-0000E7290000}"/>
    <cellStyle name="Обычный 2 2 2 2 8 5 4 3 2" xfId="10723" xr:uid="{00000000-0005-0000-0000-0000E8290000}"/>
    <cellStyle name="Обычный 2 2 2 2 8 5 4 4" xfId="10724" xr:uid="{00000000-0005-0000-0000-0000E9290000}"/>
    <cellStyle name="Обычный 2 2 2 2 8 5 5" xfId="10725" xr:uid="{00000000-0005-0000-0000-0000EA290000}"/>
    <cellStyle name="Обычный 2 2 2 2 8 5 5 2" xfId="10726" xr:uid="{00000000-0005-0000-0000-0000EB290000}"/>
    <cellStyle name="Обычный 2 2 2 2 8 5 6" xfId="10727" xr:uid="{00000000-0005-0000-0000-0000EC290000}"/>
    <cellStyle name="Обычный 2 2 2 2 8 5 6 2" xfId="10728" xr:uid="{00000000-0005-0000-0000-0000ED290000}"/>
    <cellStyle name="Обычный 2 2 2 2 8 5 7" xfId="10729" xr:uid="{00000000-0005-0000-0000-0000EE290000}"/>
    <cellStyle name="Обычный 2 2 2 2 8 5 7 2" xfId="10730" xr:uid="{00000000-0005-0000-0000-0000EF290000}"/>
    <cellStyle name="Обычный 2 2 2 2 8 5 8" xfId="10731" xr:uid="{00000000-0005-0000-0000-0000F0290000}"/>
    <cellStyle name="Обычный 2 2 2 2 8 6" xfId="10732" xr:uid="{00000000-0005-0000-0000-0000F1290000}"/>
    <cellStyle name="Обычный 2 2 2 2 8 6 2" xfId="10733" xr:uid="{00000000-0005-0000-0000-0000F2290000}"/>
    <cellStyle name="Обычный 2 2 2 2 8 6 2 2" xfId="10734" xr:uid="{00000000-0005-0000-0000-0000F3290000}"/>
    <cellStyle name="Обычный 2 2 2 2 8 6 2 2 2" xfId="10735" xr:uid="{00000000-0005-0000-0000-0000F4290000}"/>
    <cellStyle name="Обычный 2 2 2 2 8 6 2 3" xfId="10736" xr:uid="{00000000-0005-0000-0000-0000F5290000}"/>
    <cellStyle name="Обычный 2 2 2 2 8 6 2 3 2" xfId="10737" xr:uid="{00000000-0005-0000-0000-0000F6290000}"/>
    <cellStyle name="Обычный 2 2 2 2 8 6 2 4" xfId="10738" xr:uid="{00000000-0005-0000-0000-0000F7290000}"/>
    <cellStyle name="Обычный 2 2 2 2 8 6 3" xfId="10739" xr:uid="{00000000-0005-0000-0000-0000F8290000}"/>
    <cellStyle name="Обычный 2 2 2 2 8 6 3 2" xfId="10740" xr:uid="{00000000-0005-0000-0000-0000F9290000}"/>
    <cellStyle name="Обычный 2 2 2 2 8 6 3 2 2" xfId="10741" xr:uid="{00000000-0005-0000-0000-0000FA290000}"/>
    <cellStyle name="Обычный 2 2 2 2 8 6 3 3" xfId="10742" xr:uid="{00000000-0005-0000-0000-0000FB290000}"/>
    <cellStyle name="Обычный 2 2 2 2 8 6 3 3 2" xfId="10743" xr:uid="{00000000-0005-0000-0000-0000FC290000}"/>
    <cellStyle name="Обычный 2 2 2 2 8 6 3 4" xfId="10744" xr:uid="{00000000-0005-0000-0000-0000FD290000}"/>
    <cellStyle name="Обычный 2 2 2 2 8 6 4" xfId="10745" xr:uid="{00000000-0005-0000-0000-0000FE290000}"/>
    <cellStyle name="Обычный 2 2 2 2 8 6 4 2" xfId="10746" xr:uid="{00000000-0005-0000-0000-0000FF290000}"/>
    <cellStyle name="Обычный 2 2 2 2 8 6 5" xfId="10747" xr:uid="{00000000-0005-0000-0000-0000002A0000}"/>
    <cellStyle name="Обычный 2 2 2 2 8 6 5 2" xfId="10748" xr:uid="{00000000-0005-0000-0000-0000012A0000}"/>
    <cellStyle name="Обычный 2 2 2 2 8 6 6" xfId="10749" xr:uid="{00000000-0005-0000-0000-0000022A0000}"/>
    <cellStyle name="Обычный 2 2 2 2 8 6 6 2" xfId="10750" xr:uid="{00000000-0005-0000-0000-0000032A0000}"/>
    <cellStyle name="Обычный 2 2 2 2 8 6 7" xfId="10751" xr:uid="{00000000-0005-0000-0000-0000042A0000}"/>
    <cellStyle name="Обычный 2 2 2 2 8 7" xfId="10752" xr:uid="{00000000-0005-0000-0000-0000052A0000}"/>
    <cellStyle name="Обычный 2 2 2 2 8 7 2" xfId="10753" xr:uid="{00000000-0005-0000-0000-0000062A0000}"/>
    <cellStyle name="Обычный 2 2 2 2 8 7 2 2" xfId="10754" xr:uid="{00000000-0005-0000-0000-0000072A0000}"/>
    <cellStyle name="Обычный 2 2 2 2 8 7 2 2 2" xfId="10755" xr:uid="{00000000-0005-0000-0000-0000082A0000}"/>
    <cellStyle name="Обычный 2 2 2 2 8 7 2 3" xfId="10756" xr:uid="{00000000-0005-0000-0000-0000092A0000}"/>
    <cellStyle name="Обычный 2 2 2 2 8 7 2 3 2" xfId="10757" xr:uid="{00000000-0005-0000-0000-00000A2A0000}"/>
    <cellStyle name="Обычный 2 2 2 2 8 7 2 4" xfId="10758" xr:uid="{00000000-0005-0000-0000-00000B2A0000}"/>
    <cellStyle name="Обычный 2 2 2 2 8 7 3" xfId="10759" xr:uid="{00000000-0005-0000-0000-00000C2A0000}"/>
    <cellStyle name="Обычный 2 2 2 2 8 7 3 2" xfId="10760" xr:uid="{00000000-0005-0000-0000-00000D2A0000}"/>
    <cellStyle name="Обычный 2 2 2 2 8 7 3 2 2" xfId="10761" xr:uid="{00000000-0005-0000-0000-00000E2A0000}"/>
    <cellStyle name="Обычный 2 2 2 2 8 7 3 3" xfId="10762" xr:uid="{00000000-0005-0000-0000-00000F2A0000}"/>
    <cellStyle name="Обычный 2 2 2 2 8 7 3 3 2" xfId="10763" xr:uid="{00000000-0005-0000-0000-0000102A0000}"/>
    <cellStyle name="Обычный 2 2 2 2 8 7 3 4" xfId="10764" xr:uid="{00000000-0005-0000-0000-0000112A0000}"/>
    <cellStyle name="Обычный 2 2 2 2 8 7 4" xfId="10765" xr:uid="{00000000-0005-0000-0000-0000122A0000}"/>
    <cellStyle name="Обычный 2 2 2 2 8 7 4 2" xfId="10766" xr:uid="{00000000-0005-0000-0000-0000132A0000}"/>
    <cellStyle name="Обычный 2 2 2 2 8 7 5" xfId="10767" xr:uid="{00000000-0005-0000-0000-0000142A0000}"/>
    <cellStyle name="Обычный 2 2 2 2 8 7 5 2" xfId="10768" xr:uid="{00000000-0005-0000-0000-0000152A0000}"/>
    <cellStyle name="Обычный 2 2 2 2 8 7 6" xfId="10769" xr:uid="{00000000-0005-0000-0000-0000162A0000}"/>
    <cellStyle name="Обычный 2 2 2 2 8 7 6 2" xfId="10770" xr:uid="{00000000-0005-0000-0000-0000172A0000}"/>
    <cellStyle name="Обычный 2 2 2 2 8 7 7" xfId="10771" xr:uid="{00000000-0005-0000-0000-0000182A0000}"/>
    <cellStyle name="Обычный 2 2 2 2 8 8" xfId="10772" xr:uid="{00000000-0005-0000-0000-0000192A0000}"/>
    <cellStyle name="Обычный 2 2 2 2 8 8 2" xfId="10773" xr:uid="{00000000-0005-0000-0000-00001A2A0000}"/>
    <cellStyle name="Обычный 2 2 2 2 8 8 2 2" xfId="10774" xr:uid="{00000000-0005-0000-0000-00001B2A0000}"/>
    <cellStyle name="Обычный 2 2 2 2 8 8 3" xfId="10775" xr:uid="{00000000-0005-0000-0000-00001C2A0000}"/>
    <cellStyle name="Обычный 2 2 2 2 8 8 3 2" xfId="10776" xr:uid="{00000000-0005-0000-0000-00001D2A0000}"/>
    <cellStyle name="Обычный 2 2 2 2 8 8 4" xfId="10777" xr:uid="{00000000-0005-0000-0000-00001E2A0000}"/>
    <cellStyle name="Обычный 2 2 2 2 8 9" xfId="10778" xr:uid="{00000000-0005-0000-0000-00001F2A0000}"/>
    <cellStyle name="Обычный 2 2 2 2 8 9 2" xfId="10779" xr:uid="{00000000-0005-0000-0000-0000202A0000}"/>
    <cellStyle name="Обычный 2 2 2 2 8 9 2 2" xfId="10780" xr:uid="{00000000-0005-0000-0000-0000212A0000}"/>
    <cellStyle name="Обычный 2 2 2 2 8 9 3" xfId="10781" xr:uid="{00000000-0005-0000-0000-0000222A0000}"/>
    <cellStyle name="Обычный 2 2 2 2 8 9 3 2" xfId="10782" xr:uid="{00000000-0005-0000-0000-0000232A0000}"/>
    <cellStyle name="Обычный 2 2 2 2 8 9 4" xfId="10783" xr:uid="{00000000-0005-0000-0000-0000242A0000}"/>
    <cellStyle name="Обычный 2 2 2 2 9" xfId="10784" xr:uid="{00000000-0005-0000-0000-0000252A0000}"/>
    <cellStyle name="Обычный 2 2 2 2 9 10" xfId="10785" xr:uid="{00000000-0005-0000-0000-0000262A0000}"/>
    <cellStyle name="Обычный 2 2 2 2 9 10 2" xfId="10786" xr:uid="{00000000-0005-0000-0000-0000272A0000}"/>
    <cellStyle name="Обычный 2 2 2 2 9 11" xfId="10787" xr:uid="{00000000-0005-0000-0000-0000282A0000}"/>
    <cellStyle name="Обычный 2 2 2 2 9 11 2" xfId="10788" xr:uid="{00000000-0005-0000-0000-0000292A0000}"/>
    <cellStyle name="Обычный 2 2 2 2 9 12" xfId="10789" xr:uid="{00000000-0005-0000-0000-00002A2A0000}"/>
    <cellStyle name="Обычный 2 2 2 2 9 2" xfId="10790" xr:uid="{00000000-0005-0000-0000-00002B2A0000}"/>
    <cellStyle name="Обычный 2 2 2 2 9 2 10" xfId="10791" xr:uid="{00000000-0005-0000-0000-00002C2A0000}"/>
    <cellStyle name="Обычный 2 2 2 2 9 2 2" xfId="10792" xr:uid="{00000000-0005-0000-0000-00002D2A0000}"/>
    <cellStyle name="Обычный 2 2 2 2 9 2 2 2" xfId="10793" xr:uid="{00000000-0005-0000-0000-00002E2A0000}"/>
    <cellStyle name="Обычный 2 2 2 2 9 2 2 2 2" xfId="10794" xr:uid="{00000000-0005-0000-0000-00002F2A0000}"/>
    <cellStyle name="Обычный 2 2 2 2 9 2 2 2 2 2" xfId="10795" xr:uid="{00000000-0005-0000-0000-0000302A0000}"/>
    <cellStyle name="Обычный 2 2 2 2 9 2 2 2 2 2 2" xfId="10796" xr:uid="{00000000-0005-0000-0000-0000312A0000}"/>
    <cellStyle name="Обычный 2 2 2 2 9 2 2 2 2 3" xfId="10797" xr:uid="{00000000-0005-0000-0000-0000322A0000}"/>
    <cellStyle name="Обычный 2 2 2 2 9 2 2 2 2 3 2" xfId="10798" xr:uid="{00000000-0005-0000-0000-0000332A0000}"/>
    <cellStyle name="Обычный 2 2 2 2 9 2 2 2 2 4" xfId="10799" xr:uid="{00000000-0005-0000-0000-0000342A0000}"/>
    <cellStyle name="Обычный 2 2 2 2 9 2 2 2 3" xfId="10800" xr:uid="{00000000-0005-0000-0000-0000352A0000}"/>
    <cellStyle name="Обычный 2 2 2 2 9 2 2 2 3 2" xfId="10801" xr:uid="{00000000-0005-0000-0000-0000362A0000}"/>
    <cellStyle name="Обычный 2 2 2 2 9 2 2 2 4" xfId="10802" xr:uid="{00000000-0005-0000-0000-0000372A0000}"/>
    <cellStyle name="Обычный 2 2 2 2 9 2 2 2 4 2" xfId="10803" xr:uid="{00000000-0005-0000-0000-0000382A0000}"/>
    <cellStyle name="Обычный 2 2 2 2 9 2 2 2 5" xfId="10804" xr:uid="{00000000-0005-0000-0000-0000392A0000}"/>
    <cellStyle name="Обычный 2 2 2 2 9 2 2 2 5 2" xfId="10805" xr:uid="{00000000-0005-0000-0000-00003A2A0000}"/>
    <cellStyle name="Обычный 2 2 2 2 9 2 2 2 6" xfId="10806" xr:uid="{00000000-0005-0000-0000-00003B2A0000}"/>
    <cellStyle name="Обычный 2 2 2 2 9 2 2 3" xfId="10807" xr:uid="{00000000-0005-0000-0000-00003C2A0000}"/>
    <cellStyle name="Обычный 2 2 2 2 9 2 2 3 2" xfId="10808" xr:uid="{00000000-0005-0000-0000-00003D2A0000}"/>
    <cellStyle name="Обычный 2 2 2 2 9 2 2 3 2 2" xfId="10809" xr:uid="{00000000-0005-0000-0000-00003E2A0000}"/>
    <cellStyle name="Обычный 2 2 2 2 9 2 2 3 3" xfId="10810" xr:uid="{00000000-0005-0000-0000-00003F2A0000}"/>
    <cellStyle name="Обычный 2 2 2 2 9 2 2 3 3 2" xfId="10811" xr:uid="{00000000-0005-0000-0000-0000402A0000}"/>
    <cellStyle name="Обычный 2 2 2 2 9 2 2 3 4" xfId="10812" xr:uid="{00000000-0005-0000-0000-0000412A0000}"/>
    <cellStyle name="Обычный 2 2 2 2 9 2 2 4" xfId="10813" xr:uid="{00000000-0005-0000-0000-0000422A0000}"/>
    <cellStyle name="Обычный 2 2 2 2 9 2 2 4 2" xfId="10814" xr:uid="{00000000-0005-0000-0000-0000432A0000}"/>
    <cellStyle name="Обычный 2 2 2 2 9 2 2 4 2 2" xfId="10815" xr:uid="{00000000-0005-0000-0000-0000442A0000}"/>
    <cellStyle name="Обычный 2 2 2 2 9 2 2 4 3" xfId="10816" xr:uid="{00000000-0005-0000-0000-0000452A0000}"/>
    <cellStyle name="Обычный 2 2 2 2 9 2 2 4 3 2" xfId="10817" xr:uid="{00000000-0005-0000-0000-0000462A0000}"/>
    <cellStyle name="Обычный 2 2 2 2 9 2 2 4 4" xfId="10818" xr:uid="{00000000-0005-0000-0000-0000472A0000}"/>
    <cellStyle name="Обычный 2 2 2 2 9 2 2 5" xfId="10819" xr:uid="{00000000-0005-0000-0000-0000482A0000}"/>
    <cellStyle name="Обычный 2 2 2 2 9 2 2 5 2" xfId="10820" xr:uid="{00000000-0005-0000-0000-0000492A0000}"/>
    <cellStyle name="Обычный 2 2 2 2 9 2 2 6" xfId="10821" xr:uid="{00000000-0005-0000-0000-00004A2A0000}"/>
    <cellStyle name="Обычный 2 2 2 2 9 2 2 6 2" xfId="10822" xr:uid="{00000000-0005-0000-0000-00004B2A0000}"/>
    <cellStyle name="Обычный 2 2 2 2 9 2 2 7" xfId="10823" xr:uid="{00000000-0005-0000-0000-00004C2A0000}"/>
    <cellStyle name="Обычный 2 2 2 2 9 2 2 7 2" xfId="10824" xr:uid="{00000000-0005-0000-0000-00004D2A0000}"/>
    <cellStyle name="Обычный 2 2 2 2 9 2 2 8" xfId="10825" xr:uid="{00000000-0005-0000-0000-00004E2A0000}"/>
    <cellStyle name="Обычный 2 2 2 2 9 2 3" xfId="10826" xr:uid="{00000000-0005-0000-0000-00004F2A0000}"/>
    <cellStyle name="Обычный 2 2 2 2 9 2 3 2" xfId="10827" xr:uid="{00000000-0005-0000-0000-0000502A0000}"/>
    <cellStyle name="Обычный 2 2 2 2 9 2 3 2 2" xfId="10828" xr:uid="{00000000-0005-0000-0000-0000512A0000}"/>
    <cellStyle name="Обычный 2 2 2 2 9 2 3 2 2 2" xfId="10829" xr:uid="{00000000-0005-0000-0000-0000522A0000}"/>
    <cellStyle name="Обычный 2 2 2 2 9 2 3 2 2 2 2" xfId="10830" xr:uid="{00000000-0005-0000-0000-0000532A0000}"/>
    <cellStyle name="Обычный 2 2 2 2 9 2 3 2 2 3" xfId="10831" xr:uid="{00000000-0005-0000-0000-0000542A0000}"/>
    <cellStyle name="Обычный 2 2 2 2 9 2 3 2 2 3 2" xfId="10832" xr:uid="{00000000-0005-0000-0000-0000552A0000}"/>
    <cellStyle name="Обычный 2 2 2 2 9 2 3 2 2 4" xfId="10833" xr:uid="{00000000-0005-0000-0000-0000562A0000}"/>
    <cellStyle name="Обычный 2 2 2 2 9 2 3 2 3" xfId="10834" xr:uid="{00000000-0005-0000-0000-0000572A0000}"/>
    <cellStyle name="Обычный 2 2 2 2 9 2 3 2 3 2" xfId="10835" xr:uid="{00000000-0005-0000-0000-0000582A0000}"/>
    <cellStyle name="Обычный 2 2 2 2 9 2 3 2 4" xfId="10836" xr:uid="{00000000-0005-0000-0000-0000592A0000}"/>
    <cellStyle name="Обычный 2 2 2 2 9 2 3 2 4 2" xfId="10837" xr:uid="{00000000-0005-0000-0000-00005A2A0000}"/>
    <cellStyle name="Обычный 2 2 2 2 9 2 3 2 5" xfId="10838" xr:uid="{00000000-0005-0000-0000-00005B2A0000}"/>
    <cellStyle name="Обычный 2 2 2 2 9 2 3 2 5 2" xfId="10839" xr:uid="{00000000-0005-0000-0000-00005C2A0000}"/>
    <cellStyle name="Обычный 2 2 2 2 9 2 3 2 6" xfId="10840" xr:uid="{00000000-0005-0000-0000-00005D2A0000}"/>
    <cellStyle name="Обычный 2 2 2 2 9 2 3 3" xfId="10841" xr:uid="{00000000-0005-0000-0000-00005E2A0000}"/>
    <cellStyle name="Обычный 2 2 2 2 9 2 3 3 2" xfId="10842" xr:uid="{00000000-0005-0000-0000-00005F2A0000}"/>
    <cellStyle name="Обычный 2 2 2 2 9 2 3 3 2 2" xfId="10843" xr:uid="{00000000-0005-0000-0000-0000602A0000}"/>
    <cellStyle name="Обычный 2 2 2 2 9 2 3 3 3" xfId="10844" xr:uid="{00000000-0005-0000-0000-0000612A0000}"/>
    <cellStyle name="Обычный 2 2 2 2 9 2 3 3 3 2" xfId="10845" xr:uid="{00000000-0005-0000-0000-0000622A0000}"/>
    <cellStyle name="Обычный 2 2 2 2 9 2 3 3 4" xfId="10846" xr:uid="{00000000-0005-0000-0000-0000632A0000}"/>
    <cellStyle name="Обычный 2 2 2 2 9 2 3 4" xfId="10847" xr:uid="{00000000-0005-0000-0000-0000642A0000}"/>
    <cellStyle name="Обычный 2 2 2 2 9 2 3 4 2" xfId="10848" xr:uid="{00000000-0005-0000-0000-0000652A0000}"/>
    <cellStyle name="Обычный 2 2 2 2 9 2 3 4 2 2" xfId="10849" xr:uid="{00000000-0005-0000-0000-0000662A0000}"/>
    <cellStyle name="Обычный 2 2 2 2 9 2 3 4 3" xfId="10850" xr:uid="{00000000-0005-0000-0000-0000672A0000}"/>
    <cellStyle name="Обычный 2 2 2 2 9 2 3 4 3 2" xfId="10851" xr:uid="{00000000-0005-0000-0000-0000682A0000}"/>
    <cellStyle name="Обычный 2 2 2 2 9 2 3 4 4" xfId="10852" xr:uid="{00000000-0005-0000-0000-0000692A0000}"/>
    <cellStyle name="Обычный 2 2 2 2 9 2 3 5" xfId="10853" xr:uid="{00000000-0005-0000-0000-00006A2A0000}"/>
    <cellStyle name="Обычный 2 2 2 2 9 2 3 5 2" xfId="10854" xr:uid="{00000000-0005-0000-0000-00006B2A0000}"/>
    <cellStyle name="Обычный 2 2 2 2 9 2 3 6" xfId="10855" xr:uid="{00000000-0005-0000-0000-00006C2A0000}"/>
    <cellStyle name="Обычный 2 2 2 2 9 2 3 6 2" xfId="10856" xr:uid="{00000000-0005-0000-0000-00006D2A0000}"/>
    <cellStyle name="Обычный 2 2 2 2 9 2 3 7" xfId="10857" xr:uid="{00000000-0005-0000-0000-00006E2A0000}"/>
    <cellStyle name="Обычный 2 2 2 2 9 2 3 7 2" xfId="10858" xr:uid="{00000000-0005-0000-0000-00006F2A0000}"/>
    <cellStyle name="Обычный 2 2 2 2 9 2 3 8" xfId="10859" xr:uid="{00000000-0005-0000-0000-0000702A0000}"/>
    <cellStyle name="Обычный 2 2 2 2 9 2 4" xfId="10860" xr:uid="{00000000-0005-0000-0000-0000712A0000}"/>
    <cellStyle name="Обычный 2 2 2 2 9 2 4 2" xfId="10861" xr:uid="{00000000-0005-0000-0000-0000722A0000}"/>
    <cellStyle name="Обычный 2 2 2 2 9 2 4 2 2" xfId="10862" xr:uid="{00000000-0005-0000-0000-0000732A0000}"/>
    <cellStyle name="Обычный 2 2 2 2 9 2 4 2 2 2" xfId="10863" xr:uid="{00000000-0005-0000-0000-0000742A0000}"/>
    <cellStyle name="Обычный 2 2 2 2 9 2 4 2 3" xfId="10864" xr:uid="{00000000-0005-0000-0000-0000752A0000}"/>
    <cellStyle name="Обычный 2 2 2 2 9 2 4 2 3 2" xfId="10865" xr:uid="{00000000-0005-0000-0000-0000762A0000}"/>
    <cellStyle name="Обычный 2 2 2 2 9 2 4 2 4" xfId="10866" xr:uid="{00000000-0005-0000-0000-0000772A0000}"/>
    <cellStyle name="Обычный 2 2 2 2 9 2 4 3" xfId="10867" xr:uid="{00000000-0005-0000-0000-0000782A0000}"/>
    <cellStyle name="Обычный 2 2 2 2 9 2 4 3 2" xfId="10868" xr:uid="{00000000-0005-0000-0000-0000792A0000}"/>
    <cellStyle name="Обычный 2 2 2 2 9 2 4 3 2 2" xfId="10869" xr:uid="{00000000-0005-0000-0000-00007A2A0000}"/>
    <cellStyle name="Обычный 2 2 2 2 9 2 4 3 3" xfId="10870" xr:uid="{00000000-0005-0000-0000-00007B2A0000}"/>
    <cellStyle name="Обычный 2 2 2 2 9 2 4 3 3 2" xfId="10871" xr:uid="{00000000-0005-0000-0000-00007C2A0000}"/>
    <cellStyle name="Обычный 2 2 2 2 9 2 4 3 4" xfId="10872" xr:uid="{00000000-0005-0000-0000-00007D2A0000}"/>
    <cellStyle name="Обычный 2 2 2 2 9 2 4 4" xfId="10873" xr:uid="{00000000-0005-0000-0000-00007E2A0000}"/>
    <cellStyle name="Обычный 2 2 2 2 9 2 4 4 2" xfId="10874" xr:uid="{00000000-0005-0000-0000-00007F2A0000}"/>
    <cellStyle name="Обычный 2 2 2 2 9 2 4 5" xfId="10875" xr:uid="{00000000-0005-0000-0000-0000802A0000}"/>
    <cellStyle name="Обычный 2 2 2 2 9 2 4 5 2" xfId="10876" xr:uid="{00000000-0005-0000-0000-0000812A0000}"/>
    <cellStyle name="Обычный 2 2 2 2 9 2 4 6" xfId="10877" xr:uid="{00000000-0005-0000-0000-0000822A0000}"/>
    <cellStyle name="Обычный 2 2 2 2 9 2 4 6 2" xfId="10878" xr:uid="{00000000-0005-0000-0000-0000832A0000}"/>
    <cellStyle name="Обычный 2 2 2 2 9 2 4 7" xfId="10879" xr:uid="{00000000-0005-0000-0000-0000842A0000}"/>
    <cellStyle name="Обычный 2 2 2 2 9 2 5" xfId="10880" xr:uid="{00000000-0005-0000-0000-0000852A0000}"/>
    <cellStyle name="Обычный 2 2 2 2 9 2 5 2" xfId="10881" xr:uid="{00000000-0005-0000-0000-0000862A0000}"/>
    <cellStyle name="Обычный 2 2 2 2 9 2 5 2 2" xfId="10882" xr:uid="{00000000-0005-0000-0000-0000872A0000}"/>
    <cellStyle name="Обычный 2 2 2 2 9 2 5 3" xfId="10883" xr:uid="{00000000-0005-0000-0000-0000882A0000}"/>
    <cellStyle name="Обычный 2 2 2 2 9 2 5 3 2" xfId="10884" xr:uid="{00000000-0005-0000-0000-0000892A0000}"/>
    <cellStyle name="Обычный 2 2 2 2 9 2 5 4" xfId="10885" xr:uid="{00000000-0005-0000-0000-00008A2A0000}"/>
    <cellStyle name="Обычный 2 2 2 2 9 2 6" xfId="10886" xr:uid="{00000000-0005-0000-0000-00008B2A0000}"/>
    <cellStyle name="Обычный 2 2 2 2 9 2 6 2" xfId="10887" xr:uid="{00000000-0005-0000-0000-00008C2A0000}"/>
    <cellStyle name="Обычный 2 2 2 2 9 2 6 2 2" xfId="10888" xr:uid="{00000000-0005-0000-0000-00008D2A0000}"/>
    <cellStyle name="Обычный 2 2 2 2 9 2 6 3" xfId="10889" xr:uid="{00000000-0005-0000-0000-00008E2A0000}"/>
    <cellStyle name="Обычный 2 2 2 2 9 2 6 3 2" xfId="10890" xr:uid="{00000000-0005-0000-0000-00008F2A0000}"/>
    <cellStyle name="Обычный 2 2 2 2 9 2 6 4" xfId="10891" xr:uid="{00000000-0005-0000-0000-0000902A0000}"/>
    <cellStyle name="Обычный 2 2 2 2 9 2 7" xfId="10892" xr:uid="{00000000-0005-0000-0000-0000912A0000}"/>
    <cellStyle name="Обычный 2 2 2 2 9 2 7 2" xfId="10893" xr:uid="{00000000-0005-0000-0000-0000922A0000}"/>
    <cellStyle name="Обычный 2 2 2 2 9 2 8" xfId="10894" xr:uid="{00000000-0005-0000-0000-0000932A0000}"/>
    <cellStyle name="Обычный 2 2 2 2 9 2 8 2" xfId="10895" xr:uid="{00000000-0005-0000-0000-0000942A0000}"/>
    <cellStyle name="Обычный 2 2 2 2 9 2 9" xfId="10896" xr:uid="{00000000-0005-0000-0000-0000952A0000}"/>
    <cellStyle name="Обычный 2 2 2 2 9 2 9 2" xfId="10897" xr:uid="{00000000-0005-0000-0000-0000962A0000}"/>
    <cellStyle name="Обычный 2 2 2 2 9 3" xfId="10898" xr:uid="{00000000-0005-0000-0000-0000972A0000}"/>
    <cellStyle name="Обычный 2 2 2 2 9 3 2" xfId="10899" xr:uid="{00000000-0005-0000-0000-0000982A0000}"/>
    <cellStyle name="Обычный 2 2 2 2 9 3 2 2" xfId="10900" xr:uid="{00000000-0005-0000-0000-0000992A0000}"/>
    <cellStyle name="Обычный 2 2 2 2 9 3 2 2 2" xfId="10901" xr:uid="{00000000-0005-0000-0000-00009A2A0000}"/>
    <cellStyle name="Обычный 2 2 2 2 9 3 2 2 2 2" xfId="10902" xr:uid="{00000000-0005-0000-0000-00009B2A0000}"/>
    <cellStyle name="Обычный 2 2 2 2 9 3 2 2 3" xfId="10903" xr:uid="{00000000-0005-0000-0000-00009C2A0000}"/>
    <cellStyle name="Обычный 2 2 2 2 9 3 2 2 3 2" xfId="10904" xr:uid="{00000000-0005-0000-0000-00009D2A0000}"/>
    <cellStyle name="Обычный 2 2 2 2 9 3 2 2 4" xfId="10905" xr:uid="{00000000-0005-0000-0000-00009E2A0000}"/>
    <cellStyle name="Обычный 2 2 2 2 9 3 2 3" xfId="10906" xr:uid="{00000000-0005-0000-0000-00009F2A0000}"/>
    <cellStyle name="Обычный 2 2 2 2 9 3 2 3 2" xfId="10907" xr:uid="{00000000-0005-0000-0000-0000A02A0000}"/>
    <cellStyle name="Обычный 2 2 2 2 9 3 2 4" xfId="10908" xr:uid="{00000000-0005-0000-0000-0000A12A0000}"/>
    <cellStyle name="Обычный 2 2 2 2 9 3 2 4 2" xfId="10909" xr:uid="{00000000-0005-0000-0000-0000A22A0000}"/>
    <cellStyle name="Обычный 2 2 2 2 9 3 2 5" xfId="10910" xr:uid="{00000000-0005-0000-0000-0000A32A0000}"/>
    <cellStyle name="Обычный 2 2 2 2 9 3 2 5 2" xfId="10911" xr:uid="{00000000-0005-0000-0000-0000A42A0000}"/>
    <cellStyle name="Обычный 2 2 2 2 9 3 2 6" xfId="10912" xr:uid="{00000000-0005-0000-0000-0000A52A0000}"/>
    <cellStyle name="Обычный 2 2 2 2 9 3 3" xfId="10913" xr:uid="{00000000-0005-0000-0000-0000A62A0000}"/>
    <cellStyle name="Обычный 2 2 2 2 9 3 3 2" xfId="10914" xr:uid="{00000000-0005-0000-0000-0000A72A0000}"/>
    <cellStyle name="Обычный 2 2 2 2 9 3 3 2 2" xfId="10915" xr:uid="{00000000-0005-0000-0000-0000A82A0000}"/>
    <cellStyle name="Обычный 2 2 2 2 9 3 3 3" xfId="10916" xr:uid="{00000000-0005-0000-0000-0000A92A0000}"/>
    <cellStyle name="Обычный 2 2 2 2 9 3 3 3 2" xfId="10917" xr:uid="{00000000-0005-0000-0000-0000AA2A0000}"/>
    <cellStyle name="Обычный 2 2 2 2 9 3 3 4" xfId="10918" xr:uid="{00000000-0005-0000-0000-0000AB2A0000}"/>
    <cellStyle name="Обычный 2 2 2 2 9 3 4" xfId="10919" xr:uid="{00000000-0005-0000-0000-0000AC2A0000}"/>
    <cellStyle name="Обычный 2 2 2 2 9 3 4 2" xfId="10920" xr:uid="{00000000-0005-0000-0000-0000AD2A0000}"/>
    <cellStyle name="Обычный 2 2 2 2 9 3 4 2 2" xfId="10921" xr:uid="{00000000-0005-0000-0000-0000AE2A0000}"/>
    <cellStyle name="Обычный 2 2 2 2 9 3 4 3" xfId="10922" xr:uid="{00000000-0005-0000-0000-0000AF2A0000}"/>
    <cellStyle name="Обычный 2 2 2 2 9 3 4 3 2" xfId="10923" xr:uid="{00000000-0005-0000-0000-0000B02A0000}"/>
    <cellStyle name="Обычный 2 2 2 2 9 3 4 4" xfId="10924" xr:uid="{00000000-0005-0000-0000-0000B12A0000}"/>
    <cellStyle name="Обычный 2 2 2 2 9 3 5" xfId="10925" xr:uid="{00000000-0005-0000-0000-0000B22A0000}"/>
    <cellStyle name="Обычный 2 2 2 2 9 3 5 2" xfId="10926" xr:uid="{00000000-0005-0000-0000-0000B32A0000}"/>
    <cellStyle name="Обычный 2 2 2 2 9 3 6" xfId="10927" xr:uid="{00000000-0005-0000-0000-0000B42A0000}"/>
    <cellStyle name="Обычный 2 2 2 2 9 3 6 2" xfId="10928" xr:uid="{00000000-0005-0000-0000-0000B52A0000}"/>
    <cellStyle name="Обычный 2 2 2 2 9 3 7" xfId="10929" xr:uid="{00000000-0005-0000-0000-0000B62A0000}"/>
    <cellStyle name="Обычный 2 2 2 2 9 3 7 2" xfId="10930" xr:uid="{00000000-0005-0000-0000-0000B72A0000}"/>
    <cellStyle name="Обычный 2 2 2 2 9 3 8" xfId="10931" xr:uid="{00000000-0005-0000-0000-0000B82A0000}"/>
    <cellStyle name="Обычный 2 2 2 2 9 4" xfId="10932" xr:uid="{00000000-0005-0000-0000-0000B92A0000}"/>
    <cellStyle name="Обычный 2 2 2 2 9 4 2" xfId="10933" xr:uid="{00000000-0005-0000-0000-0000BA2A0000}"/>
    <cellStyle name="Обычный 2 2 2 2 9 4 2 2" xfId="10934" xr:uid="{00000000-0005-0000-0000-0000BB2A0000}"/>
    <cellStyle name="Обычный 2 2 2 2 9 4 2 2 2" xfId="10935" xr:uid="{00000000-0005-0000-0000-0000BC2A0000}"/>
    <cellStyle name="Обычный 2 2 2 2 9 4 2 2 2 2" xfId="10936" xr:uid="{00000000-0005-0000-0000-0000BD2A0000}"/>
    <cellStyle name="Обычный 2 2 2 2 9 4 2 2 3" xfId="10937" xr:uid="{00000000-0005-0000-0000-0000BE2A0000}"/>
    <cellStyle name="Обычный 2 2 2 2 9 4 2 2 3 2" xfId="10938" xr:uid="{00000000-0005-0000-0000-0000BF2A0000}"/>
    <cellStyle name="Обычный 2 2 2 2 9 4 2 2 4" xfId="10939" xr:uid="{00000000-0005-0000-0000-0000C02A0000}"/>
    <cellStyle name="Обычный 2 2 2 2 9 4 2 3" xfId="10940" xr:uid="{00000000-0005-0000-0000-0000C12A0000}"/>
    <cellStyle name="Обычный 2 2 2 2 9 4 2 3 2" xfId="10941" xr:uid="{00000000-0005-0000-0000-0000C22A0000}"/>
    <cellStyle name="Обычный 2 2 2 2 9 4 2 4" xfId="10942" xr:uid="{00000000-0005-0000-0000-0000C32A0000}"/>
    <cellStyle name="Обычный 2 2 2 2 9 4 2 4 2" xfId="10943" xr:uid="{00000000-0005-0000-0000-0000C42A0000}"/>
    <cellStyle name="Обычный 2 2 2 2 9 4 2 5" xfId="10944" xr:uid="{00000000-0005-0000-0000-0000C52A0000}"/>
    <cellStyle name="Обычный 2 2 2 2 9 4 2 5 2" xfId="10945" xr:uid="{00000000-0005-0000-0000-0000C62A0000}"/>
    <cellStyle name="Обычный 2 2 2 2 9 4 2 6" xfId="10946" xr:uid="{00000000-0005-0000-0000-0000C72A0000}"/>
    <cellStyle name="Обычный 2 2 2 2 9 4 3" xfId="10947" xr:uid="{00000000-0005-0000-0000-0000C82A0000}"/>
    <cellStyle name="Обычный 2 2 2 2 9 4 3 2" xfId="10948" xr:uid="{00000000-0005-0000-0000-0000C92A0000}"/>
    <cellStyle name="Обычный 2 2 2 2 9 4 3 2 2" xfId="10949" xr:uid="{00000000-0005-0000-0000-0000CA2A0000}"/>
    <cellStyle name="Обычный 2 2 2 2 9 4 3 3" xfId="10950" xr:uid="{00000000-0005-0000-0000-0000CB2A0000}"/>
    <cellStyle name="Обычный 2 2 2 2 9 4 3 3 2" xfId="10951" xr:uid="{00000000-0005-0000-0000-0000CC2A0000}"/>
    <cellStyle name="Обычный 2 2 2 2 9 4 3 4" xfId="10952" xr:uid="{00000000-0005-0000-0000-0000CD2A0000}"/>
    <cellStyle name="Обычный 2 2 2 2 9 4 4" xfId="10953" xr:uid="{00000000-0005-0000-0000-0000CE2A0000}"/>
    <cellStyle name="Обычный 2 2 2 2 9 4 4 2" xfId="10954" xr:uid="{00000000-0005-0000-0000-0000CF2A0000}"/>
    <cellStyle name="Обычный 2 2 2 2 9 4 4 2 2" xfId="10955" xr:uid="{00000000-0005-0000-0000-0000D02A0000}"/>
    <cellStyle name="Обычный 2 2 2 2 9 4 4 3" xfId="10956" xr:uid="{00000000-0005-0000-0000-0000D12A0000}"/>
    <cellStyle name="Обычный 2 2 2 2 9 4 4 3 2" xfId="10957" xr:uid="{00000000-0005-0000-0000-0000D22A0000}"/>
    <cellStyle name="Обычный 2 2 2 2 9 4 4 4" xfId="10958" xr:uid="{00000000-0005-0000-0000-0000D32A0000}"/>
    <cellStyle name="Обычный 2 2 2 2 9 4 5" xfId="10959" xr:uid="{00000000-0005-0000-0000-0000D42A0000}"/>
    <cellStyle name="Обычный 2 2 2 2 9 4 5 2" xfId="10960" xr:uid="{00000000-0005-0000-0000-0000D52A0000}"/>
    <cellStyle name="Обычный 2 2 2 2 9 4 6" xfId="10961" xr:uid="{00000000-0005-0000-0000-0000D62A0000}"/>
    <cellStyle name="Обычный 2 2 2 2 9 4 6 2" xfId="10962" xr:uid="{00000000-0005-0000-0000-0000D72A0000}"/>
    <cellStyle name="Обычный 2 2 2 2 9 4 7" xfId="10963" xr:uid="{00000000-0005-0000-0000-0000D82A0000}"/>
    <cellStyle name="Обычный 2 2 2 2 9 4 7 2" xfId="10964" xr:uid="{00000000-0005-0000-0000-0000D92A0000}"/>
    <cellStyle name="Обычный 2 2 2 2 9 4 8" xfId="10965" xr:uid="{00000000-0005-0000-0000-0000DA2A0000}"/>
    <cellStyle name="Обычный 2 2 2 2 9 5" xfId="10966" xr:uid="{00000000-0005-0000-0000-0000DB2A0000}"/>
    <cellStyle name="Обычный 2 2 2 2 9 5 2" xfId="10967" xr:uid="{00000000-0005-0000-0000-0000DC2A0000}"/>
    <cellStyle name="Обычный 2 2 2 2 9 5 2 2" xfId="10968" xr:uid="{00000000-0005-0000-0000-0000DD2A0000}"/>
    <cellStyle name="Обычный 2 2 2 2 9 5 2 2 2" xfId="10969" xr:uid="{00000000-0005-0000-0000-0000DE2A0000}"/>
    <cellStyle name="Обычный 2 2 2 2 9 5 2 3" xfId="10970" xr:uid="{00000000-0005-0000-0000-0000DF2A0000}"/>
    <cellStyle name="Обычный 2 2 2 2 9 5 2 3 2" xfId="10971" xr:uid="{00000000-0005-0000-0000-0000E02A0000}"/>
    <cellStyle name="Обычный 2 2 2 2 9 5 2 4" xfId="10972" xr:uid="{00000000-0005-0000-0000-0000E12A0000}"/>
    <cellStyle name="Обычный 2 2 2 2 9 5 3" xfId="10973" xr:uid="{00000000-0005-0000-0000-0000E22A0000}"/>
    <cellStyle name="Обычный 2 2 2 2 9 5 3 2" xfId="10974" xr:uid="{00000000-0005-0000-0000-0000E32A0000}"/>
    <cellStyle name="Обычный 2 2 2 2 9 5 3 2 2" xfId="10975" xr:uid="{00000000-0005-0000-0000-0000E42A0000}"/>
    <cellStyle name="Обычный 2 2 2 2 9 5 3 3" xfId="10976" xr:uid="{00000000-0005-0000-0000-0000E52A0000}"/>
    <cellStyle name="Обычный 2 2 2 2 9 5 3 3 2" xfId="10977" xr:uid="{00000000-0005-0000-0000-0000E62A0000}"/>
    <cellStyle name="Обычный 2 2 2 2 9 5 3 4" xfId="10978" xr:uid="{00000000-0005-0000-0000-0000E72A0000}"/>
    <cellStyle name="Обычный 2 2 2 2 9 5 4" xfId="10979" xr:uid="{00000000-0005-0000-0000-0000E82A0000}"/>
    <cellStyle name="Обычный 2 2 2 2 9 5 4 2" xfId="10980" xr:uid="{00000000-0005-0000-0000-0000E92A0000}"/>
    <cellStyle name="Обычный 2 2 2 2 9 5 5" xfId="10981" xr:uid="{00000000-0005-0000-0000-0000EA2A0000}"/>
    <cellStyle name="Обычный 2 2 2 2 9 5 5 2" xfId="10982" xr:uid="{00000000-0005-0000-0000-0000EB2A0000}"/>
    <cellStyle name="Обычный 2 2 2 2 9 5 6" xfId="10983" xr:uid="{00000000-0005-0000-0000-0000EC2A0000}"/>
    <cellStyle name="Обычный 2 2 2 2 9 5 6 2" xfId="10984" xr:uid="{00000000-0005-0000-0000-0000ED2A0000}"/>
    <cellStyle name="Обычный 2 2 2 2 9 5 7" xfId="10985" xr:uid="{00000000-0005-0000-0000-0000EE2A0000}"/>
    <cellStyle name="Обычный 2 2 2 2 9 6" xfId="10986" xr:uid="{00000000-0005-0000-0000-0000EF2A0000}"/>
    <cellStyle name="Обычный 2 2 2 2 9 6 2" xfId="10987" xr:uid="{00000000-0005-0000-0000-0000F02A0000}"/>
    <cellStyle name="Обычный 2 2 2 2 9 6 2 2" xfId="10988" xr:uid="{00000000-0005-0000-0000-0000F12A0000}"/>
    <cellStyle name="Обычный 2 2 2 2 9 6 2 2 2" xfId="10989" xr:uid="{00000000-0005-0000-0000-0000F22A0000}"/>
    <cellStyle name="Обычный 2 2 2 2 9 6 2 3" xfId="10990" xr:uid="{00000000-0005-0000-0000-0000F32A0000}"/>
    <cellStyle name="Обычный 2 2 2 2 9 6 2 3 2" xfId="10991" xr:uid="{00000000-0005-0000-0000-0000F42A0000}"/>
    <cellStyle name="Обычный 2 2 2 2 9 6 2 4" xfId="10992" xr:uid="{00000000-0005-0000-0000-0000F52A0000}"/>
    <cellStyle name="Обычный 2 2 2 2 9 6 3" xfId="10993" xr:uid="{00000000-0005-0000-0000-0000F62A0000}"/>
    <cellStyle name="Обычный 2 2 2 2 9 6 3 2" xfId="10994" xr:uid="{00000000-0005-0000-0000-0000F72A0000}"/>
    <cellStyle name="Обычный 2 2 2 2 9 6 3 2 2" xfId="10995" xr:uid="{00000000-0005-0000-0000-0000F82A0000}"/>
    <cellStyle name="Обычный 2 2 2 2 9 6 3 3" xfId="10996" xr:uid="{00000000-0005-0000-0000-0000F92A0000}"/>
    <cellStyle name="Обычный 2 2 2 2 9 6 3 3 2" xfId="10997" xr:uid="{00000000-0005-0000-0000-0000FA2A0000}"/>
    <cellStyle name="Обычный 2 2 2 2 9 6 3 4" xfId="10998" xr:uid="{00000000-0005-0000-0000-0000FB2A0000}"/>
    <cellStyle name="Обычный 2 2 2 2 9 6 4" xfId="10999" xr:uid="{00000000-0005-0000-0000-0000FC2A0000}"/>
    <cellStyle name="Обычный 2 2 2 2 9 6 4 2" xfId="11000" xr:uid="{00000000-0005-0000-0000-0000FD2A0000}"/>
    <cellStyle name="Обычный 2 2 2 2 9 6 5" xfId="11001" xr:uid="{00000000-0005-0000-0000-0000FE2A0000}"/>
    <cellStyle name="Обычный 2 2 2 2 9 6 5 2" xfId="11002" xr:uid="{00000000-0005-0000-0000-0000FF2A0000}"/>
    <cellStyle name="Обычный 2 2 2 2 9 6 6" xfId="11003" xr:uid="{00000000-0005-0000-0000-0000002B0000}"/>
    <cellStyle name="Обычный 2 2 2 2 9 6 6 2" xfId="11004" xr:uid="{00000000-0005-0000-0000-0000012B0000}"/>
    <cellStyle name="Обычный 2 2 2 2 9 6 7" xfId="11005" xr:uid="{00000000-0005-0000-0000-0000022B0000}"/>
    <cellStyle name="Обычный 2 2 2 2 9 7" xfId="11006" xr:uid="{00000000-0005-0000-0000-0000032B0000}"/>
    <cellStyle name="Обычный 2 2 2 2 9 7 2" xfId="11007" xr:uid="{00000000-0005-0000-0000-0000042B0000}"/>
    <cellStyle name="Обычный 2 2 2 2 9 7 2 2" xfId="11008" xr:uid="{00000000-0005-0000-0000-0000052B0000}"/>
    <cellStyle name="Обычный 2 2 2 2 9 7 3" xfId="11009" xr:uid="{00000000-0005-0000-0000-0000062B0000}"/>
    <cellStyle name="Обычный 2 2 2 2 9 7 3 2" xfId="11010" xr:uid="{00000000-0005-0000-0000-0000072B0000}"/>
    <cellStyle name="Обычный 2 2 2 2 9 7 4" xfId="11011" xr:uid="{00000000-0005-0000-0000-0000082B0000}"/>
    <cellStyle name="Обычный 2 2 2 2 9 8" xfId="11012" xr:uid="{00000000-0005-0000-0000-0000092B0000}"/>
    <cellStyle name="Обычный 2 2 2 2 9 8 2" xfId="11013" xr:uid="{00000000-0005-0000-0000-00000A2B0000}"/>
    <cellStyle name="Обычный 2 2 2 2 9 8 2 2" xfId="11014" xr:uid="{00000000-0005-0000-0000-00000B2B0000}"/>
    <cellStyle name="Обычный 2 2 2 2 9 8 3" xfId="11015" xr:uid="{00000000-0005-0000-0000-00000C2B0000}"/>
    <cellStyle name="Обычный 2 2 2 2 9 8 3 2" xfId="11016" xr:uid="{00000000-0005-0000-0000-00000D2B0000}"/>
    <cellStyle name="Обычный 2 2 2 2 9 8 4" xfId="11017" xr:uid="{00000000-0005-0000-0000-00000E2B0000}"/>
    <cellStyle name="Обычный 2 2 2 2 9 9" xfId="11018" xr:uid="{00000000-0005-0000-0000-00000F2B0000}"/>
    <cellStyle name="Обычный 2 2 2 2 9 9 2" xfId="11019" xr:uid="{00000000-0005-0000-0000-0000102B0000}"/>
    <cellStyle name="Обычный 2 2 2 20" xfId="11020" xr:uid="{00000000-0005-0000-0000-0000112B0000}"/>
    <cellStyle name="Обычный 2 2 2 20 2" xfId="11021" xr:uid="{00000000-0005-0000-0000-0000122B0000}"/>
    <cellStyle name="Обычный 2 2 2 20 2 2" xfId="11022" xr:uid="{00000000-0005-0000-0000-0000132B0000}"/>
    <cellStyle name="Обычный 2 2 2 21" xfId="11023" xr:uid="{00000000-0005-0000-0000-0000142B0000}"/>
    <cellStyle name="Обычный 2 2 2 22" xfId="11024" xr:uid="{00000000-0005-0000-0000-0000152B0000}"/>
    <cellStyle name="Обычный 2 2 2 3" xfId="11025" xr:uid="{00000000-0005-0000-0000-0000162B0000}"/>
    <cellStyle name="Обычный 2 2 2 3 10" xfId="11026" xr:uid="{00000000-0005-0000-0000-0000172B0000}"/>
    <cellStyle name="Обычный 2 2 2 3 10 2" xfId="11027" xr:uid="{00000000-0005-0000-0000-0000182B0000}"/>
    <cellStyle name="Обычный 2 2 2 3 10 2 2" xfId="11028" xr:uid="{00000000-0005-0000-0000-0000192B0000}"/>
    <cellStyle name="Обычный 2 2 2 3 10 2 2 2" xfId="11029" xr:uid="{00000000-0005-0000-0000-00001A2B0000}"/>
    <cellStyle name="Обычный 2 2 2 3 10 2 3" xfId="11030" xr:uid="{00000000-0005-0000-0000-00001B2B0000}"/>
    <cellStyle name="Обычный 2 2 2 3 10 2 3 2" xfId="11031" xr:uid="{00000000-0005-0000-0000-00001C2B0000}"/>
    <cellStyle name="Обычный 2 2 2 3 10 2 4" xfId="11032" xr:uid="{00000000-0005-0000-0000-00001D2B0000}"/>
    <cellStyle name="Обычный 2 2 2 3 10 3" xfId="11033" xr:uid="{00000000-0005-0000-0000-00001E2B0000}"/>
    <cellStyle name="Обычный 2 2 2 3 10 3 2" xfId="11034" xr:uid="{00000000-0005-0000-0000-00001F2B0000}"/>
    <cellStyle name="Обычный 2 2 2 3 10 3 2 2" xfId="11035" xr:uid="{00000000-0005-0000-0000-0000202B0000}"/>
    <cellStyle name="Обычный 2 2 2 3 10 3 3" xfId="11036" xr:uid="{00000000-0005-0000-0000-0000212B0000}"/>
    <cellStyle name="Обычный 2 2 2 3 10 3 3 2" xfId="11037" xr:uid="{00000000-0005-0000-0000-0000222B0000}"/>
    <cellStyle name="Обычный 2 2 2 3 10 3 4" xfId="11038" xr:uid="{00000000-0005-0000-0000-0000232B0000}"/>
    <cellStyle name="Обычный 2 2 2 3 10 4" xfId="11039" xr:uid="{00000000-0005-0000-0000-0000242B0000}"/>
    <cellStyle name="Обычный 2 2 2 3 10 4 2" xfId="11040" xr:uid="{00000000-0005-0000-0000-0000252B0000}"/>
    <cellStyle name="Обычный 2 2 2 3 10 5" xfId="11041" xr:uid="{00000000-0005-0000-0000-0000262B0000}"/>
    <cellStyle name="Обычный 2 2 2 3 10 5 2" xfId="11042" xr:uid="{00000000-0005-0000-0000-0000272B0000}"/>
    <cellStyle name="Обычный 2 2 2 3 10 6" xfId="11043" xr:uid="{00000000-0005-0000-0000-0000282B0000}"/>
    <cellStyle name="Обычный 2 2 2 3 10 6 2" xfId="11044" xr:uid="{00000000-0005-0000-0000-0000292B0000}"/>
    <cellStyle name="Обычный 2 2 2 3 10 7" xfId="11045" xr:uid="{00000000-0005-0000-0000-00002A2B0000}"/>
    <cellStyle name="Обычный 2 2 2 3 11" xfId="11046" xr:uid="{00000000-0005-0000-0000-00002B2B0000}"/>
    <cellStyle name="Обычный 2 2 2 3 11 2" xfId="11047" xr:uid="{00000000-0005-0000-0000-00002C2B0000}"/>
    <cellStyle name="Обычный 2 2 2 3 11 2 2" xfId="11048" xr:uid="{00000000-0005-0000-0000-00002D2B0000}"/>
    <cellStyle name="Обычный 2 2 2 3 11 3" xfId="11049" xr:uid="{00000000-0005-0000-0000-00002E2B0000}"/>
    <cellStyle name="Обычный 2 2 2 3 11 3 2" xfId="11050" xr:uid="{00000000-0005-0000-0000-00002F2B0000}"/>
    <cellStyle name="Обычный 2 2 2 3 11 4" xfId="11051" xr:uid="{00000000-0005-0000-0000-0000302B0000}"/>
    <cellStyle name="Обычный 2 2 2 3 12" xfId="11052" xr:uid="{00000000-0005-0000-0000-0000312B0000}"/>
    <cellStyle name="Обычный 2 2 2 3 12 2" xfId="11053" xr:uid="{00000000-0005-0000-0000-0000322B0000}"/>
    <cellStyle name="Обычный 2 2 2 3 12 2 2" xfId="11054" xr:uid="{00000000-0005-0000-0000-0000332B0000}"/>
    <cellStyle name="Обычный 2 2 2 3 12 3" xfId="11055" xr:uid="{00000000-0005-0000-0000-0000342B0000}"/>
    <cellStyle name="Обычный 2 2 2 3 12 3 2" xfId="11056" xr:uid="{00000000-0005-0000-0000-0000352B0000}"/>
    <cellStyle name="Обычный 2 2 2 3 12 4" xfId="11057" xr:uid="{00000000-0005-0000-0000-0000362B0000}"/>
    <cellStyle name="Обычный 2 2 2 3 13" xfId="11058" xr:uid="{00000000-0005-0000-0000-0000372B0000}"/>
    <cellStyle name="Обычный 2 2 2 3 13 2" xfId="11059" xr:uid="{00000000-0005-0000-0000-0000382B0000}"/>
    <cellStyle name="Обычный 2 2 2 3 14" xfId="11060" xr:uid="{00000000-0005-0000-0000-0000392B0000}"/>
    <cellStyle name="Обычный 2 2 2 3 14 2" xfId="11061" xr:uid="{00000000-0005-0000-0000-00003A2B0000}"/>
    <cellStyle name="Обычный 2 2 2 3 15" xfId="11062" xr:uid="{00000000-0005-0000-0000-00003B2B0000}"/>
    <cellStyle name="Обычный 2 2 2 3 15 2" xfId="11063" xr:uid="{00000000-0005-0000-0000-00003C2B0000}"/>
    <cellStyle name="Обычный 2 2 2 3 16" xfId="11064" xr:uid="{00000000-0005-0000-0000-00003D2B0000}"/>
    <cellStyle name="Обычный 2 2 2 3 2" xfId="11065" xr:uid="{00000000-0005-0000-0000-00003E2B0000}"/>
    <cellStyle name="Обычный 2 2 2 3 2 10" xfId="11066" xr:uid="{00000000-0005-0000-0000-00003F2B0000}"/>
    <cellStyle name="Обычный 2 2 2 3 2 10 2" xfId="11067" xr:uid="{00000000-0005-0000-0000-0000402B0000}"/>
    <cellStyle name="Обычный 2 2 2 3 2 10 2 2" xfId="11068" xr:uid="{00000000-0005-0000-0000-0000412B0000}"/>
    <cellStyle name="Обычный 2 2 2 3 2 10 3" xfId="11069" xr:uid="{00000000-0005-0000-0000-0000422B0000}"/>
    <cellStyle name="Обычный 2 2 2 3 2 10 3 2" xfId="11070" xr:uid="{00000000-0005-0000-0000-0000432B0000}"/>
    <cellStyle name="Обычный 2 2 2 3 2 10 4" xfId="11071" xr:uid="{00000000-0005-0000-0000-0000442B0000}"/>
    <cellStyle name="Обычный 2 2 2 3 2 11" xfId="11072" xr:uid="{00000000-0005-0000-0000-0000452B0000}"/>
    <cellStyle name="Обычный 2 2 2 3 2 11 2" xfId="11073" xr:uid="{00000000-0005-0000-0000-0000462B0000}"/>
    <cellStyle name="Обычный 2 2 2 3 2 12" xfId="11074" xr:uid="{00000000-0005-0000-0000-0000472B0000}"/>
    <cellStyle name="Обычный 2 2 2 3 2 12 2" xfId="11075" xr:uid="{00000000-0005-0000-0000-0000482B0000}"/>
    <cellStyle name="Обычный 2 2 2 3 2 13" xfId="11076" xr:uid="{00000000-0005-0000-0000-0000492B0000}"/>
    <cellStyle name="Обычный 2 2 2 3 2 13 2" xfId="11077" xr:uid="{00000000-0005-0000-0000-00004A2B0000}"/>
    <cellStyle name="Обычный 2 2 2 3 2 14" xfId="11078" xr:uid="{00000000-0005-0000-0000-00004B2B0000}"/>
    <cellStyle name="Обычный 2 2 2 3 2 2" xfId="11079" xr:uid="{00000000-0005-0000-0000-00004C2B0000}"/>
    <cellStyle name="Обычный 2 2 2 3 2 2 10" xfId="11080" xr:uid="{00000000-0005-0000-0000-00004D2B0000}"/>
    <cellStyle name="Обычный 2 2 2 3 2 2 10 2" xfId="11081" xr:uid="{00000000-0005-0000-0000-00004E2B0000}"/>
    <cellStyle name="Обычный 2 2 2 3 2 2 11" xfId="11082" xr:uid="{00000000-0005-0000-0000-00004F2B0000}"/>
    <cellStyle name="Обычный 2 2 2 3 2 2 11 2" xfId="11083" xr:uid="{00000000-0005-0000-0000-0000502B0000}"/>
    <cellStyle name="Обычный 2 2 2 3 2 2 12" xfId="11084" xr:uid="{00000000-0005-0000-0000-0000512B0000}"/>
    <cellStyle name="Обычный 2 2 2 3 2 2 12 2" xfId="11085" xr:uid="{00000000-0005-0000-0000-0000522B0000}"/>
    <cellStyle name="Обычный 2 2 2 3 2 2 13" xfId="11086" xr:uid="{00000000-0005-0000-0000-0000532B0000}"/>
    <cellStyle name="Обычный 2 2 2 3 2 2 2" xfId="11087" xr:uid="{00000000-0005-0000-0000-0000542B0000}"/>
    <cellStyle name="Обычный 2 2 2 3 2 2 2 10" xfId="11088" xr:uid="{00000000-0005-0000-0000-0000552B0000}"/>
    <cellStyle name="Обычный 2 2 2 3 2 2 2 10 2" xfId="11089" xr:uid="{00000000-0005-0000-0000-0000562B0000}"/>
    <cellStyle name="Обычный 2 2 2 3 2 2 2 11" xfId="11090" xr:uid="{00000000-0005-0000-0000-0000572B0000}"/>
    <cellStyle name="Обычный 2 2 2 3 2 2 2 11 2" xfId="11091" xr:uid="{00000000-0005-0000-0000-0000582B0000}"/>
    <cellStyle name="Обычный 2 2 2 3 2 2 2 12" xfId="11092" xr:uid="{00000000-0005-0000-0000-0000592B0000}"/>
    <cellStyle name="Обычный 2 2 2 3 2 2 2 2" xfId="11093" xr:uid="{00000000-0005-0000-0000-00005A2B0000}"/>
    <cellStyle name="Обычный 2 2 2 3 2 2 2 2 10" xfId="11094" xr:uid="{00000000-0005-0000-0000-00005B2B0000}"/>
    <cellStyle name="Обычный 2 2 2 3 2 2 2 2 2" xfId="11095" xr:uid="{00000000-0005-0000-0000-00005C2B0000}"/>
    <cellStyle name="Обычный 2 2 2 3 2 2 2 2 2 2" xfId="11096" xr:uid="{00000000-0005-0000-0000-00005D2B0000}"/>
    <cellStyle name="Обычный 2 2 2 3 2 2 2 2 2 2 2" xfId="11097" xr:uid="{00000000-0005-0000-0000-00005E2B0000}"/>
    <cellStyle name="Обычный 2 2 2 3 2 2 2 2 2 2 2 2" xfId="11098" xr:uid="{00000000-0005-0000-0000-00005F2B0000}"/>
    <cellStyle name="Обычный 2 2 2 3 2 2 2 2 2 2 2 2 2" xfId="11099" xr:uid="{00000000-0005-0000-0000-0000602B0000}"/>
    <cellStyle name="Обычный 2 2 2 3 2 2 2 2 2 2 2 3" xfId="11100" xr:uid="{00000000-0005-0000-0000-0000612B0000}"/>
    <cellStyle name="Обычный 2 2 2 3 2 2 2 2 2 2 2 3 2" xfId="11101" xr:uid="{00000000-0005-0000-0000-0000622B0000}"/>
    <cellStyle name="Обычный 2 2 2 3 2 2 2 2 2 2 2 4" xfId="11102" xr:uid="{00000000-0005-0000-0000-0000632B0000}"/>
    <cellStyle name="Обычный 2 2 2 3 2 2 2 2 2 2 3" xfId="11103" xr:uid="{00000000-0005-0000-0000-0000642B0000}"/>
    <cellStyle name="Обычный 2 2 2 3 2 2 2 2 2 2 3 2" xfId="11104" xr:uid="{00000000-0005-0000-0000-0000652B0000}"/>
    <cellStyle name="Обычный 2 2 2 3 2 2 2 2 2 2 4" xfId="11105" xr:uid="{00000000-0005-0000-0000-0000662B0000}"/>
    <cellStyle name="Обычный 2 2 2 3 2 2 2 2 2 2 4 2" xfId="11106" xr:uid="{00000000-0005-0000-0000-0000672B0000}"/>
    <cellStyle name="Обычный 2 2 2 3 2 2 2 2 2 2 5" xfId="11107" xr:uid="{00000000-0005-0000-0000-0000682B0000}"/>
    <cellStyle name="Обычный 2 2 2 3 2 2 2 2 2 2 5 2" xfId="11108" xr:uid="{00000000-0005-0000-0000-0000692B0000}"/>
    <cellStyle name="Обычный 2 2 2 3 2 2 2 2 2 2 6" xfId="11109" xr:uid="{00000000-0005-0000-0000-00006A2B0000}"/>
    <cellStyle name="Обычный 2 2 2 3 2 2 2 2 2 3" xfId="11110" xr:uid="{00000000-0005-0000-0000-00006B2B0000}"/>
    <cellStyle name="Обычный 2 2 2 3 2 2 2 2 2 3 2" xfId="11111" xr:uid="{00000000-0005-0000-0000-00006C2B0000}"/>
    <cellStyle name="Обычный 2 2 2 3 2 2 2 2 2 3 2 2" xfId="11112" xr:uid="{00000000-0005-0000-0000-00006D2B0000}"/>
    <cellStyle name="Обычный 2 2 2 3 2 2 2 2 2 3 3" xfId="11113" xr:uid="{00000000-0005-0000-0000-00006E2B0000}"/>
    <cellStyle name="Обычный 2 2 2 3 2 2 2 2 2 3 3 2" xfId="11114" xr:uid="{00000000-0005-0000-0000-00006F2B0000}"/>
    <cellStyle name="Обычный 2 2 2 3 2 2 2 2 2 3 4" xfId="11115" xr:uid="{00000000-0005-0000-0000-0000702B0000}"/>
    <cellStyle name="Обычный 2 2 2 3 2 2 2 2 2 4" xfId="11116" xr:uid="{00000000-0005-0000-0000-0000712B0000}"/>
    <cellStyle name="Обычный 2 2 2 3 2 2 2 2 2 4 2" xfId="11117" xr:uid="{00000000-0005-0000-0000-0000722B0000}"/>
    <cellStyle name="Обычный 2 2 2 3 2 2 2 2 2 4 2 2" xfId="11118" xr:uid="{00000000-0005-0000-0000-0000732B0000}"/>
    <cellStyle name="Обычный 2 2 2 3 2 2 2 2 2 4 3" xfId="11119" xr:uid="{00000000-0005-0000-0000-0000742B0000}"/>
    <cellStyle name="Обычный 2 2 2 3 2 2 2 2 2 4 3 2" xfId="11120" xr:uid="{00000000-0005-0000-0000-0000752B0000}"/>
    <cellStyle name="Обычный 2 2 2 3 2 2 2 2 2 4 4" xfId="11121" xr:uid="{00000000-0005-0000-0000-0000762B0000}"/>
    <cellStyle name="Обычный 2 2 2 3 2 2 2 2 2 5" xfId="11122" xr:uid="{00000000-0005-0000-0000-0000772B0000}"/>
    <cellStyle name="Обычный 2 2 2 3 2 2 2 2 2 5 2" xfId="11123" xr:uid="{00000000-0005-0000-0000-0000782B0000}"/>
    <cellStyle name="Обычный 2 2 2 3 2 2 2 2 2 6" xfId="11124" xr:uid="{00000000-0005-0000-0000-0000792B0000}"/>
    <cellStyle name="Обычный 2 2 2 3 2 2 2 2 2 6 2" xfId="11125" xr:uid="{00000000-0005-0000-0000-00007A2B0000}"/>
    <cellStyle name="Обычный 2 2 2 3 2 2 2 2 2 7" xfId="11126" xr:uid="{00000000-0005-0000-0000-00007B2B0000}"/>
    <cellStyle name="Обычный 2 2 2 3 2 2 2 2 2 7 2" xfId="11127" xr:uid="{00000000-0005-0000-0000-00007C2B0000}"/>
    <cellStyle name="Обычный 2 2 2 3 2 2 2 2 2 8" xfId="11128" xr:uid="{00000000-0005-0000-0000-00007D2B0000}"/>
    <cellStyle name="Обычный 2 2 2 3 2 2 2 2 3" xfId="11129" xr:uid="{00000000-0005-0000-0000-00007E2B0000}"/>
    <cellStyle name="Обычный 2 2 2 3 2 2 2 2 3 2" xfId="11130" xr:uid="{00000000-0005-0000-0000-00007F2B0000}"/>
    <cellStyle name="Обычный 2 2 2 3 2 2 2 2 3 2 2" xfId="11131" xr:uid="{00000000-0005-0000-0000-0000802B0000}"/>
    <cellStyle name="Обычный 2 2 2 3 2 2 2 2 3 2 2 2" xfId="11132" xr:uid="{00000000-0005-0000-0000-0000812B0000}"/>
    <cellStyle name="Обычный 2 2 2 3 2 2 2 2 3 2 2 2 2" xfId="11133" xr:uid="{00000000-0005-0000-0000-0000822B0000}"/>
    <cellStyle name="Обычный 2 2 2 3 2 2 2 2 3 2 2 3" xfId="11134" xr:uid="{00000000-0005-0000-0000-0000832B0000}"/>
    <cellStyle name="Обычный 2 2 2 3 2 2 2 2 3 2 2 3 2" xfId="11135" xr:uid="{00000000-0005-0000-0000-0000842B0000}"/>
    <cellStyle name="Обычный 2 2 2 3 2 2 2 2 3 2 2 4" xfId="11136" xr:uid="{00000000-0005-0000-0000-0000852B0000}"/>
    <cellStyle name="Обычный 2 2 2 3 2 2 2 2 3 2 3" xfId="11137" xr:uid="{00000000-0005-0000-0000-0000862B0000}"/>
    <cellStyle name="Обычный 2 2 2 3 2 2 2 2 3 2 3 2" xfId="11138" xr:uid="{00000000-0005-0000-0000-0000872B0000}"/>
    <cellStyle name="Обычный 2 2 2 3 2 2 2 2 3 2 4" xfId="11139" xr:uid="{00000000-0005-0000-0000-0000882B0000}"/>
    <cellStyle name="Обычный 2 2 2 3 2 2 2 2 3 2 4 2" xfId="11140" xr:uid="{00000000-0005-0000-0000-0000892B0000}"/>
    <cellStyle name="Обычный 2 2 2 3 2 2 2 2 3 2 5" xfId="11141" xr:uid="{00000000-0005-0000-0000-00008A2B0000}"/>
    <cellStyle name="Обычный 2 2 2 3 2 2 2 2 3 2 5 2" xfId="11142" xr:uid="{00000000-0005-0000-0000-00008B2B0000}"/>
    <cellStyle name="Обычный 2 2 2 3 2 2 2 2 3 2 6" xfId="11143" xr:uid="{00000000-0005-0000-0000-00008C2B0000}"/>
    <cellStyle name="Обычный 2 2 2 3 2 2 2 2 3 3" xfId="11144" xr:uid="{00000000-0005-0000-0000-00008D2B0000}"/>
    <cellStyle name="Обычный 2 2 2 3 2 2 2 2 3 3 2" xfId="11145" xr:uid="{00000000-0005-0000-0000-00008E2B0000}"/>
    <cellStyle name="Обычный 2 2 2 3 2 2 2 2 3 3 2 2" xfId="11146" xr:uid="{00000000-0005-0000-0000-00008F2B0000}"/>
    <cellStyle name="Обычный 2 2 2 3 2 2 2 2 3 3 3" xfId="11147" xr:uid="{00000000-0005-0000-0000-0000902B0000}"/>
    <cellStyle name="Обычный 2 2 2 3 2 2 2 2 3 3 3 2" xfId="11148" xr:uid="{00000000-0005-0000-0000-0000912B0000}"/>
    <cellStyle name="Обычный 2 2 2 3 2 2 2 2 3 3 4" xfId="11149" xr:uid="{00000000-0005-0000-0000-0000922B0000}"/>
    <cellStyle name="Обычный 2 2 2 3 2 2 2 2 3 4" xfId="11150" xr:uid="{00000000-0005-0000-0000-0000932B0000}"/>
    <cellStyle name="Обычный 2 2 2 3 2 2 2 2 3 4 2" xfId="11151" xr:uid="{00000000-0005-0000-0000-0000942B0000}"/>
    <cellStyle name="Обычный 2 2 2 3 2 2 2 2 3 4 2 2" xfId="11152" xr:uid="{00000000-0005-0000-0000-0000952B0000}"/>
    <cellStyle name="Обычный 2 2 2 3 2 2 2 2 3 4 3" xfId="11153" xr:uid="{00000000-0005-0000-0000-0000962B0000}"/>
    <cellStyle name="Обычный 2 2 2 3 2 2 2 2 3 4 3 2" xfId="11154" xr:uid="{00000000-0005-0000-0000-0000972B0000}"/>
    <cellStyle name="Обычный 2 2 2 3 2 2 2 2 3 4 4" xfId="11155" xr:uid="{00000000-0005-0000-0000-0000982B0000}"/>
    <cellStyle name="Обычный 2 2 2 3 2 2 2 2 3 5" xfId="11156" xr:uid="{00000000-0005-0000-0000-0000992B0000}"/>
    <cellStyle name="Обычный 2 2 2 3 2 2 2 2 3 5 2" xfId="11157" xr:uid="{00000000-0005-0000-0000-00009A2B0000}"/>
    <cellStyle name="Обычный 2 2 2 3 2 2 2 2 3 6" xfId="11158" xr:uid="{00000000-0005-0000-0000-00009B2B0000}"/>
    <cellStyle name="Обычный 2 2 2 3 2 2 2 2 3 6 2" xfId="11159" xr:uid="{00000000-0005-0000-0000-00009C2B0000}"/>
    <cellStyle name="Обычный 2 2 2 3 2 2 2 2 3 7" xfId="11160" xr:uid="{00000000-0005-0000-0000-00009D2B0000}"/>
    <cellStyle name="Обычный 2 2 2 3 2 2 2 2 3 7 2" xfId="11161" xr:uid="{00000000-0005-0000-0000-00009E2B0000}"/>
    <cellStyle name="Обычный 2 2 2 3 2 2 2 2 3 8" xfId="11162" xr:uid="{00000000-0005-0000-0000-00009F2B0000}"/>
    <cellStyle name="Обычный 2 2 2 3 2 2 2 2 4" xfId="11163" xr:uid="{00000000-0005-0000-0000-0000A02B0000}"/>
    <cellStyle name="Обычный 2 2 2 3 2 2 2 2 4 2" xfId="11164" xr:uid="{00000000-0005-0000-0000-0000A12B0000}"/>
    <cellStyle name="Обычный 2 2 2 3 2 2 2 2 4 2 2" xfId="11165" xr:uid="{00000000-0005-0000-0000-0000A22B0000}"/>
    <cellStyle name="Обычный 2 2 2 3 2 2 2 2 4 2 2 2" xfId="11166" xr:uid="{00000000-0005-0000-0000-0000A32B0000}"/>
    <cellStyle name="Обычный 2 2 2 3 2 2 2 2 4 2 3" xfId="11167" xr:uid="{00000000-0005-0000-0000-0000A42B0000}"/>
    <cellStyle name="Обычный 2 2 2 3 2 2 2 2 4 2 3 2" xfId="11168" xr:uid="{00000000-0005-0000-0000-0000A52B0000}"/>
    <cellStyle name="Обычный 2 2 2 3 2 2 2 2 4 2 4" xfId="11169" xr:uid="{00000000-0005-0000-0000-0000A62B0000}"/>
    <cellStyle name="Обычный 2 2 2 3 2 2 2 2 4 3" xfId="11170" xr:uid="{00000000-0005-0000-0000-0000A72B0000}"/>
    <cellStyle name="Обычный 2 2 2 3 2 2 2 2 4 3 2" xfId="11171" xr:uid="{00000000-0005-0000-0000-0000A82B0000}"/>
    <cellStyle name="Обычный 2 2 2 3 2 2 2 2 4 3 2 2" xfId="11172" xr:uid="{00000000-0005-0000-0000-0000A92B0000}"/>
    <cellStyle name="Обычный 2 2 2 3 2 2 2 2 4 3 3" xfId="11173" xr:uid="{00000000-0005-0000-0000-0000AA2B0000}"/>
    <cellStyle name="Обычный 2 2 2 3 2 2 2 2 4 3 3 2" xfId="11174" xr:uid="{00000000-0005-0000-0000-0000AB2B0000}"/>
    <cellStyle name="Обычный 2 2 2 3 2 2 2 2 4 3 4" xfId="11175" xr:uid="{00000000-0005-0000-0000-0000AC2B0000}"/>
    <cellStyle name="Обычный 2 2 2 3 2 2 2 2 4 4" xfId="11176" xr:uid="{00000000-0005-0000-0000-0000AD2B0000}"/>
    <cellStyle name="Обычный 2 2 2 3 2 2 2 2 4 4 2" xfId="11177" xr:uid="{00000000-0005-0000-0000-0000AE2B0000}"/>
    <cellStyle name="Обычный 2 2 2 3 2 2 2 2 4 5" xfId="11178" xr:uid="{00000000-0005-0000-0000-0000AF2B0000}"/>
    <cellStyle name="Обычный 2 2 2 3 2 2 2 2 4 5 2" xfId="11179" xr:uid="{00000000-0005-0000-0000-0000B02B0000}"/>
    <cellStyle name="Обычный 2 2 2 3 2 2 2 2 4 6" xfId="11180" xr:uid="{00000000-0005-0000-0000-0000B12B0000}"/>
    <cellStyle name="Обычный 2 2 2 3 2 2 2 2 4 6 2" xfId="11181" xr:uid="{00000000-0005-0000-0000-0000B22B0000}"/>
    <cellStyle name="Обычный 2 2 2 3 2 2 2 2 4 7" xfId="11182" xr:uid="{00000000-0005-0000-0000-0000B32B0000}"/>
    <cellStyle name="Обычный 2 2 2 3 2 2 2 2 5" xfId="11183" xr:uid="{00000000-0005-0000-0000-0000B42B0000}"/>
    <cellStyle name="Обычный 2 2 2 3 2 2 2 2 5 2" xfId="11184" xr:uid="{00000000-0005-0000-0000-0000B52B0000}"/>
    <cellStyle name="Обычный 2 2 2 3 2 2 2 2 5 2 2" xfId="11185" xr:uid="{00000000-0005-0000-0000-0000B62B0000}"/>
    <cellStyle name="Обычный 2 2 2 3 2 2 2 2 5 3" xfId="11186" xr:uid="{00000000-0005-0000-0000-0000B72B0000}"/>
    <cellStyle name="Обычный 2 2 2 3 2 2 2 2 5 3 2" xfId="11187" xr:uid="{00000000-0005-0000-0000-0000B82B0000}"/>
    <cellStyle name="Обычный 2 2 2 3 2 2 2 2 5 4" xfId="11188" xr:uid="{00000000-0005-0000-0000-0000B92B0000}"/>
    <cellStyle name="Обычный 2 2 2 3 2 2 2 2 6" xfId="11189" xr:uid="{00000000-0005-0000-0000-0000BA2B0000}"/>
    <cellStyle name="Обычный 2 2 2 3 2 2 2 2 6 2" xfId="11190" xr:uid="{00000000-0005-0000-0000-0000BB2B0000}"/>
    <cellStyle name="Обычный 2 2 2 3 2 2 2 2 6 2 2" xfId="11191" xr:uid="{00000000-0005-0000-0000-0000BC2B0000}"/>
    <cellStyle name="Обычный 2 2 2 3 2 2 2 2 6 3" xfId="11192" xr:uid="{00000000-0005-0000-0000-0000BD2B0000}"/>
    <cellStyle name="Обычный 2 2 2 3 2 2 2 2 6 3 2" xfId="11193" xr:uid="{00000000-0005-0000-0000-0000BE2B0000}"/>
    <cellStyle name="Обычный 2 2 2 3 2 2 2 2 6 4" xfId="11194" xr:uid="{00000000-0005-0000-0000-0000BF2B0000}"/>
    <cellStyle name="Обычный 2 2 2 3 2 2 2 2 7" xfId="11195" xr:uid="{00000000-0005-0000-0000-0000C02B0000}"/>
    <cellStyle name="Обычный 2 2 2 3 2 2 2 2 7 2" xfId="11196" xr:uid="{00000000-0005-0000-0000-0000C12B0000}"/>
    <cellStyle name="Обычный 2 2 2 3 2 2 2 2 8" xfId="11197" xr:uid="{00000000-0005-0000-0000-0000C22B0000}"/>
    <cellStyle name="Обычный 2 2 2 3 2 2 2 2 8 2" xfId="11198" xr:uid="{00000000-0005-0000-0000-0000C32B0000}"/>
    <cellStyle name="Обычный 2 2 2 3 2 2 2 2 9" xfId="11199" xr:uid="{00000000-0005-0000-0000-0000C42B0000}"/>
    <cellStyle name="Обычный 2 2 2 3 2 2 2 2 9 2" xfId="11200" xr:uid="{00000000-0005-0000-0000-0000C52B0000}"/>
    <cellStyle name="Обычный 2 2 2 3 2 2 2 3" xfId="11201" xr:uid="{00000000-0005-0000-0000-0000C62B0000}"/>
    <cellStyle name="Обычный 2 2 2 3 2 2 2 3 2" xfId="11202" xr:uid="{00000000-0005-0000-0000-0000C72B0000}"/>
    <cellStyle name="Обычный 2 2 2 3 2 2 2 3 2 2" xfId="11203" xr:uid="{00000000-0005-0000-0000-0000C82B0000}"/>
    <cellStyle name="Обычный 2 2 2 3 2 2 2 3 2 2 2" xfId="11204" xr:uid="{00000000-0005-0000-0000-0000C92B0000}"/>
    <cellStyle name="Обычный 2 2 2 3 2 2 2 3 2 2 2 2" xfId="11205" xr:uid="{00000000-0005-0000-0000-0000CA2B0000}"/>
    <cellStyle name="Обычный 2 2 2 3 2 2 2 3 2 2 3" xfId="11206" xr:uid="{00000000-0005-0000-0000-0000CB2B0000}"/>
    <cellStyle name="Обычный 2 2 2 3 2 2 2 3 2 2 3 2" xfId="11207" xr:uid="{00000000-0005-0000-0000-0000CC2B0000}"/>
    <cellStyle name="Обычный 2 2 2 3 2 2 2 3 2 2 4" xfId="11208" xr:uid="{00000000-0005-0000-0000-0000CD2B0000}"/>
    <cellStyle name="Обычный 2 2 2 3 2 2 2 3 2 3" xfId="11209" xr:uid="{00000000-0005-0000-0000-0000CE2B0000}"/>
    <cellStyle name="Обычный 2 2 2 3 2 2 2 3 2 3 2" xfId="11210" xr:uid="{00000000-0005-0000-0000-0000CF2B0000}"/>
    <cellStyle name="Обычный 2 2 2 3 2 2 2 3 2 4" xfId="11211" xr:uid="{00000000-0005-0000-0000-0000D02B0000}"/>
    <cellStyle name="Обычный 2 2 2 3 2 2 2 3 2 4 2" xfId="11212" xr:uid="{00000000-0005-0000-0000-0000D12B0000}"/>
    <cellStyle name="Обычный 2 2 2 3 2 2 2 3 2 5" xfId="11213" xr:uid="{00000000-0005-0000-0000-0000D22B0000}"/>
    <cellStyle name="Обычный 2 2 2 3 2 2 2 3 2 5 2" xfId="11214" xr:uid="{00000000-0005-0000-0000-0000D32B0000}"/>
    <cellStyle name="Обычный 2 2 2 3 2 2 2 3 2 6" xfId="11215" xr:uid="{00000000-0005-0000-0000-0000D42B0000}"/>
    <cellStyle name="Обычный 2 2 2 3 2 2 2 3 3" xfId="11216" xr:uid="{00000000-0005-0000-0000-0000D52B0000}"/>
    <cellStyle name="Обычный 2 2 2 3 2 2 2 3 3 2" xfId="11217" xr:uid="{00000000-0005-0000-0000-0000D62B0000}"/>
    <cellStyle name="Обычный 2 2 2 3 2 2 2 3 3 2 2" xfId="11218" xr:uid="{00000000-0005-0000-0000-0000D72B0000}"/>
    <cellStyle name="Обычный 2 2 2 3 2 2 2 3 3 3" xfId="11219" xr:uid="{00000000-0005-0000-0000-0000D82B0000}"/>
    <cellStyle name="Обычный 2 2 2 3 2 2 2 3 3 3 2" xfId="11220" xr:uid="{00000000-0005-0000-0000-0000D92B0000}"/>
    <cellStyle name="Обычный 2 2 2 3 2 2 2 3 3 4" xfId="11221" xr:uid="{00000000-0005-0000-0000-0000DA2B0000}"/>
    <cellStyle name="Обычный 2 2 2 3 2 2 2 3 4" xfId="11222" xr:uid="{00000000-0005-0000-0000-0000DB2B0000}"/>
    <cellStyle name="Обычный 2 2 2 3 2 2 2 3 4 2" xfId="11223" xr:uid="{00000000-0005-0000-0000-0000DC2B0000}"/>
    <cellStyle name="Обычный 2 2 2 3 2 2 2 3 4 2 2" xfId="11224" xr:uid="{00000000-0005-0000-0000-0000DD2B0000}"/>
    <cellStyle name="Обычный 2 2 2 3 2 2 2 3 4 3" xfId="11225" xr:uid="{00000000-0005-0000-0000-0000DE2B0000}"/>
    <cellStyle name="Обычный 2 2 2 3 2 2 2 3 4 3 2" xfId="11226" xr:uid="{00000000-0005-0000-0000-0000DF2B0000}"/>
    <cellStyle name="Обычный 2 2 2 3 2 2 2 3 4 4" xfId="11227" xr:uid="{00000000-0005-0000-0000-0000E02B0000}"/>
    <cellStyle name="Обычный 2 2 2 3 2 2 2 3 5" xfId="11228" xr:uid="{00000000-0005-0000-0000-0000E12B0000}"/>
    <cellStyle name="Обычный 2 2 2 3 2 2 2 3 5 2" xfId="11229" xr:uid="{00000000-0005-0000-0000-0000E22B0000}"/>
    <cellStyle name="Обычный 2 2 2 3 2 2 2 3 6" xfId="11230" xr:uid="{00000000-0005-0000-0000-0000E32B0000}"/>
    <cellStyle name="Обычный 2 2 2 3 2 2 2 3 6 2" xfId="11231" xr:uid="{00000000-0005-0000-0000-0000E42B0000}"/>
    <cellStyle name="Обычный 2 2 2 3 2 2 2 3 7" xfId="11232" xr:uid="{00000000-0005-0000-0000-0000E52B0000}"/>
    <cellStyle name="Обычный 2 2 2 3 2 2 2 3 7 2" xfId="11233" xr:uid="{00000000-0005-0000-0000-0000E62B0000}"/>
    <cellStyle name="Обычный 2 2 2 3 2 2 2 3 8" xfId="11234" xr:uid="{00000000-0005-0000-0000-0000E72B0000}"/>
    <cellStyle name="Обычный 2 2 2 3 2 2 2 4" xfId="11235" xr:uid="{00000000-0005-0000-0000-0000E82B0000}"/>
    <cellStyle name="Обычный 2 2 2 3 2 2 2 4 2" xfId="11236" xr:uid="{00000000-0005-0000-0000-0000E92B0000}"/>
    <cellStyle name="Обычный 2 2 2 3 2 2 2 4 2 2" xfId="11237" xr:uid="{00000000-0005-0000-0000-0000EA2B0000}"/>
    <cellStyle name="Обычный 2 2 2 3 2 2 2 4 2 2 2" xfId="11238" xr:uid="{00000000-0005-0000-0000-0000EB2B0000}"/>
    <cellStyle name="Обычный 2 2 2 3 2 2 2 4 2 2 2 2" xfId="11239" xr:uid="{00000000-0005-0000-0000-0000EC2B0000}"/>
    <cellStyle name="Обычный 2 2 2 3 2 2 2 4 2 2 3" xfId="11240" xr:uid="{00000000-0005-0000-0000-0000ED2B0000}"/>
    <cellStyle name="Обычный 2 2 2 3 2 2 2 4 2 2 3 2" xfId="11241" xr:uid="{00000000-0005-0000-0000-0000EE2B0000}"/>
    <cellStyle name="Обычный 2 2 2 3 2 2 2 4 2 2 4" xfId="11242" xr:uid="{00000000-0005-0000-0000-0000EF2B0000}"/>
    <cellStyle name="Обычный 2 2 2 3 2 2 2 4 2 3" xfId="11243" xr:uid="{00000000-0005-0000-0000-0000F02B0000}"/>
    <cellStyle name="Обычный 2 2 2 3 2 2 2 4 2 3 2" xfId="11244" xr:uid="{00000000-0005-0000-0000-0000F12B0000}"/>
    <cellStyle name="Обычный 2 2 2 3 2 2 2 4 2 4" xfId="11245" xr:uid="{00000000-0005-0000-0000-0000F22B0000}"/>
    <cellStyle name="Обычный 2 2 2 3 2 2 2 4 2 4 2" xfId="11246" xr:uid="{00000000-0005-0000-0000-0000F32B0000}"/>
    <cellStyle name="Обычный 2 2 2 3 2 2 2 4 2 5" xfId="11247" xr:uid="{00000000-0005-0000-0000-0000F42B0000}"/>
    <cellStyle name="Обычный 2 2 2 3 2 2 2 4 2 5 2" xfId="11248" xr:uid="{00000000-0005-0000-0000-0000F52B0000}"/>
    <cellStyle name="Обычный 2 2 2 3 2 2 2 4 2 6" xfId="11249" xr:uid="{00000000-0005-0000-0000-0000F62B0000}"/>
    <cellStyle name="Обычный 2 2 2 3 2 2 2 4 3" xfId="11250" xr:uid="{00000000-0005-0000-0000-0000F72B0000}"/>
    <cellStyle name="Обычный 2 2 2 3 2 2 2 4 3 2" xfId="11251" xr:uid="{00000000-0005-0000-0000-0000F82B0000}"/>
    <cellStyle name="Обычный 2 2 2 3 2 2 2 4 3 2 2" xfId="11252" xr:uid="{00000000-0005-0000-0000-0000F92B0000}"/>
    <cellStyle name="Обычный 2 2 2 3 2 2 2 4 3 3" xfId="11253" xr:uid="{00000000-0005-0000-0000-0000FA2B0000}"/>
    <cellStyle name="Обычный 2 2 2 3 2 2 2 4 3 3 2" xfId="11254" xr:uid="{00000000-0005-0000-0000-0000FB2B0000}"/>
    <cellStyle name="Обычный 2 2 2 3 2 2 2 4 3 4" xfId="11255" xr:uid="{00000000-0005-0000-0000-0000FC2B0000}"/>
    <cellStyle name="Обычный 2 2 2 3 2 2 2 4 4" xfId="11256" xr:uid="{00000000-0005-0000-0000-0000FD2B0000}"/>
    <cellStyle name="Обычный 2 2 2 3 2 2 2 4 4 2" xfId="11257" xr:uid="{00000000-0005-0000-0000-0000FE2B0000}"/>
    <cellStyle name="Обычный 2 2 2 3 2 2 2 4 4 2 2" xfId="11258" xr:uid="{00000000-0005-0000-0000-0000FF2B0000}"/>
    <cellStyle name="Обычный 2 2 2 3 2 2 2 4 4 3" xfId="11259" xr:uid="{00000000-0005-0000-0000-0000002C0000}"/>
    <cellStyle name="Обычный 2 2 2 3 2 2 2 4 4 3 2" xfId="11260" xr:uid="{00000000-0005-0000-0000-0000012C0000}"/>
    <cellStyle name="Обычный 2 2 2 3 2 2 2 4 4 4" xfId="11261" xr:uid="{00000000-0005-0000-0000-0000022C0000}"/>
    <cellStyle name="Обычный 2 2 2 3 2 2 2 4 5" xfId="11262" xr:uid="{00000000-0005-0000-0000-0000032C0000}"/>
    <cellStyle name="Обычный 2 2 2 3 2 2 2 4 5 2" xfId="11263" xr:uid="{00000000-0005-0000-0000-0000042C0000}"/>
    <cellStyle name="Обычный 2 2 2 3 2 2 2 4 6" xfId="11264" xr:uid="{00000000-0005-0000-0000-0000052C0000}"/>
    <cellStyle name="Обычный 2 2 2 3 2 2 2 4 6 2" xfId="11265" xr:uid="{00000000-0005-0000-0000-0000062C0000}"/>
    <cellStyle name="Обычный 2 2 2 3 2 2 2 4 7" xfId="11266" xr:uid="{00000000-0005-0000-0000-0000072C0000}"/>
    <cellStyle name="Обычный 2 2 2 3 2 2 2 4 7 2" xfId="11267" xr:uid="{00000000-0005-0000-0000-0000082C0000}"/>
    <cellStyle name="Обычный 2 2 2 3 2 2 2 4 8" xfId="11268" xr:uid="{00000000-0005-0000-0000-0000092C0000}"/>
    <cellStyle name="Обычный 2 2 2 3 2 2 2 5" xfId="11269" xr:uid="{00000000-0005-0000-0000-00000A2C0000}"/>
    <cellStyle name="Обычный 2 2 2 3 2 2 2 5 2" xfId="11270" xr:uid="{00000000-0005-0000-0000-00000B2C0000}"/>
    <cellStyle name="Обычный 2 2 2 3 2 2 2 5 2 2" xfId="11271" xr:uid="{00000000-0005-0000-0000-00000C2C0000}"/>
    <cellStyle name="Обычный 2 2 2 3 2 2 2 5 2 2 2" xfId="11272" xr:uid="{00000000-0005-0000-0000-00000D2C0000}"/>
    <cellStyle name="Обычный 2 2 2 3 2 2 2 5 2 3" xfId="11273" xr:uid="{00000000-0005-0000-0000-00000E2C0000}"/>
    <cellStyle name="Обычный 2 2 2 3 2 2 2 5 2 3 2" xfId="11274" xr:uid="{00000000-0005-0000-0000-00000F2C0000}"/>
    <cellStyle name="Обычный 2 2 2 3 2 2 2 5 2 4" xfId="11275" xr:uid="{00000000-0005-0000-0000-0000102C0000}"/>
    <cellStyle name="Обычный 2 2 2 3 2 2 2 5 3" xfId="11276" xr:uid="{00000000-0005-0000-0000-0000112C0000}"/>
    <cellStyle name="Обычный 2 2 2 3 2 2 2 5 3 2" xfId="11277" xr:uid="{00000000-0005-0000-0000-0000122C0000}"/>
    <cellStyle name="Обычный 2 2 2 3 2 2 2 5 3 2 2" xfId="11278" xr:uid="{00000000-0005-0000-0000-0000132C0000}"/>
    <cellStyle name="Обычный 2 2 2 3 2 2 2 5 3 3" xfId="11279" xr:uid="{00000000-0005-0000-0000-0000142C0000}"/>
    <cellStyle name="Обычный 2 2 2 3 2 2 2 5 3 3 2" xfId="11280" xr:uid="{00000000-0005-0000-0000-0000152C0000}"/>
    <cellStyle name="Обычный 2 2 2 3 2 2 2 5 3 4" xfId="11281" xr:uid="{00000000-0005-0000-0000-0000162C0000}"/>
    <cellStyle name="Обычный 2 2 2 3 2 2 2 5 4" xfId="11282" xr:uid="{00000000-0005-0000-0000-0000172C0000}"/>
    <cellStyle name="Обычный 2 2 2 3 2 2 2 5 4 2" xfId="11283" xr:uid="{00000000-0005-0000-0000-0000182C0000}"/>
    <cellStyle name="Обычный 2 2 2 3 2 2 2 5 5" xfId="11284" xr:uid="{00000000-0005-0000-0000-0000192C0000}"/>
    <cellStyle name="Обычный 2 2 2 3 2 2 2 5 5 2" xfId="11285" xr:uid="{00000000-0005-0000-0000-00001A2C0000}"/>
    <cellStyle name="Обычный 2 2 2 3 2 2 2 5 6" xfId="11286" xr:uid="{00000000-0005-0000-0000-00001B2C0000}"/>
    <cellStyle name="Обычный 2 2 2 3 2 2 2 5 6 2" xfId="11287" xr:uid="{00000000-0005-0000-0000-00001C2C0000}"/>
    <cellStyle name="Обычный 2 2 2 3 2 2 2 5 7" xfId="11288" xr:uid="{00000000-0005-0000-0000-00001D2C0000}"/>
    <cellStyle name="Обычный 2 2 2 3 2 2 2 6" xfId="11289" xr:uid="{00000000-0005-0000-0000-00001E2C0000}"/>
    <cellStyle name="Обычный 2 2 2 3 2 2 2 6 2" xfId="11290" xr:uid="{00000000-0005-0000-0000-00001F2C0000}"/>
    <cellStyle name="Обычный 2 2 2 3 2 2 2 6 2 2" xfId="11291" xr:uid="{00000000-0005-0000-0000-0000202C0000}"/>
    <cellStyle name="Обычный 2 2 2 3 2 2 2 6 2 2 2" xfId="11292" xr:uid="{00000000-0005-0000-0000-0000212C0000}"/>
    <cellStyle name="Обычный 2 2 2 3 2 2 2 6 2 3" xfId="11293" xr:uid="{00000000-0005-0000-0000-0000222C0000}"/>
    <cellStyle name="Обычный 2 2 2 3 2 2 2 6 2 3 2" xfId="11294" xr:uid="{00000000-0005-0000-0000-0000232C0000}"/>
    <cellStyle name="Обычный 2 2 2 3 2 2 2 6 2 4" xfId="11295" xr:uid="{00000000-0005-0000-0000-0000242C0000}"/>
    <cellStyle name="Обычный 2 2 2 3 2 2 2 6 3" xfId="11296" xr:uid="{00000000-0005-0000-0000-0000252C0000}"/>
    <cellStyle name="Обычный 2 2 2 3 2 2 2 6 3 2" xfId="11297" xr:uid="{00000000-0005-0000-0000-0000262C0000}"/>
    <cellStyle name="Обычный 2 2 2 3 2 2 2 6 3 2 2" xfId="11298" xr:uid="{00000000-0005-0000-0000-0000272C0000}"/>
    <cellStyle name="Обычный 2 2 2 3 2 2 2 6 3 3" xfId="11299" xr:uid="{00000000-0005-0000-0000-0000282C0000}"/>
    <cellStyle name="Обычный 2 2 2 3 2 2 2 6 3 3 2" xfId="11300" xr:uid="{00000000-0005-0000-0000-0000292C0000}"/>
    <cellStyle name="Обычный 2 2 2 3 2 2 2 6 3 4" xfId="11301" xr:uid="{00000000-0005-0000-0000-00002A2C0000}"/>
    <cellStyle name="Обычный 2 2 2 3 2 2 2 6 4" xfId="11302" xr:uid="{00000000-0005-0000-0000-00002B2C0000}"/>
    <cellStyle name="Обычный 2 2 2 3 2 2 2 6 4 2" xfId="11303" xr:uid="{00000000-0005-0000-0000-00002C2C0000}"/>
    <cellStyle name="Обычный 2 2 2 3 2 2 2 6 5" xfId="11304" xr:uid="{00000000-0005-0000-0000-00002D2C0000}"/>
    <cellStyle name="Обычный 2 2 2 3 2 2 2 6 5 2" xfId="11305" xr:uid="{00000000-0005-0000-0000-00002E2C0000}"/>
    <cellStyle name="Обычный 2 2 2 3 2 2 2 6 6" xfId="11306" xr:uid="{00000000-0005-0000-0000-00002F2C0000}"/>
    <cellStyle name="Обычный 2 2 2 3 2 2 2 6 6 2" xfId="11307" xr:uid="{00000000-0005-0000-0000-0000302C0000}"/>
    <cellStyle name="Обычный 2 2 2 3 2 2 2 6 7" xfId="11308" xr:uid="{00000000-0005-0000-0000-0000312C0000}"/>
    <cellStyle name="Обычный 2 2 2 3 2 2 2 7" xfId="11309" xr:uid="{00000000-0005-0000-0000-0000322C0000}"/>
    <cellStyle name="Обычный 2 2 2 3 2 2 2 7 2" xfId="11310" xr:uid="{00000000-0005-0000-0000-0000332C0000}"/>
    <cellStyle name="Обычный 2 2 2 3 2 2 2 7 2 2" xfId="11311" xr:uid="{00000000-0005-0000-0000-0000342C0000}"/>
    <cellStyle name="Обычный 2 2 2 3 2 2 2 7 3" xfId="11312" xr:uid="{00000000-0005-0000-0000-0000352C0000}"/>
    <cellStyle name="Обычный 2 2 2 3 2 2 2 7 3 2" xfId="11313" xr:uid="{00000000-0005-0000-0000-0000362C0000}"/>
    <cellStyle name="Обычный 2 2 2 3 2 2 2 7 4" xfId="11314" xr:uid="{00000000-0005-0000-0000-0000372C0000}"/>
    <cellStyle name="Обычный 2 2 2 3 2 2 2 8" xfId="11315" xr:uid="{00000000-0005-0000-0000-0000382C0000}"/>
    <cellStyle name="Обычный 2 2 2 3 2 2 2 8 2" xfId="11316" xr:uid="{00000000-0005-0000-0000-0000392C0000}"/>
    <cellStyle name="Обычный 2 2 2 3 2 2 2 8 2 2" xfId="11317" xr:uid="{00000000-0005-0000-0000-00003A2C0000}"/>
    <cellStyle name="Обычный 2 2 2 3 2 2 2 8 3" xfId="11318" xr:uid="{00000000-0005-0000-0000-00003B2C0000}"/>
    <cellStyle name="Обычный 2 2 2 3 2 2 2 8 3 2" xfId="11319" xr:uid="{00000000-0005-0000-0000-00003C2C0000}"/>
    <cellStyle name="Обычный 2 2 2 3 2 2 2 8 4" xfId="11320" xr:uid="{00000000-0005-0000-0000-00003D2C0000}"/>
    <cellStyle name="Обычный 2 2 2 3 2 2 2 9" xfId="11321" xr:uid="{00000000-0005-0000-0000-00003E2C0000}"/>
    <cellStyle name="Обычный 2 2 2 3 2 2 2 9 2" xfId="11322" xr:uid="{00000000-0005-0000-0000-00003F2C0000}"/>
    <cellStyle name="Обычный 2 2 2 3 2 2 3" xfId="11323" xr:uid="{00000000-0005-0000-0000-0000402C0000}"/>
    <cellStyle name="Обычный 2 2 2 3 2 2 3 10" xfId="11324" xr:uid="{00000000-0005-0000-0000-0000412C0000}"/>
    <cellStyle name="Обычный 2 2 2 3 2 2 3 2" xfId="11325" xr:uid="{00000000-0005-0000-0000-0000422C0000}"/>
    <cellStyle name="Обычный 2 2 2 3 2 2 3 2 2" xfId="11326" xr:uid="{00000000-0005-0000-0000-0000432C0000}"/>
    <cellStyle name="Обычный 2 2 2 3 2 2 3 2 2 2" xfId="11327" xr:uid="{00000000-0005-0000-0000-0000442C0000}"/>
    <cellStyle name="Обычный 2 2 2 3 2 2 3 2 2 2 2" xfId="11328" xr:uid="{00000000-0005-0000-0000-0000452C0000}"/>
    <cellStyle name="Обычный 2 2 2 3 2 2 3 2 2 2 2 2" xfId="11329" xr:uid="{00000000-0005-0000-0000-0000462C0000}"/>
    <cellStyle name="Обычный 2 2 2 3 2 2 3 2 2 2 3" xfId="11330" xr:uid="{00000000-0005-0000-0000-0000472C0000}"/>
    <cellStyle name="Обычный 2 2 2 3 2 2 3 2 2 2 3 2" xfId="11331" xr:uid="{00000000-0005-0000-0000-0000482C0000}"/>
    <cellStyle name="Обычный 2 2 2 3 2 2 3 2 2 2 4" xfId="11332" xr:uid="{00000000-0005-0000-0000-0000492C0000}"/>
    <cellStyle name="Обычный 2 2 2 3 2 2 3 2 2 3" xfId="11333" xr:uid="{00000000-0005-0000-0000-00004A2C0000}"/>
    <cellStyle name="Обычный 2 2 2 3 2 2 3 2 2 3 2" xfId="11334" xr:uid="{00000000-0005-0000-0000-00004B2C0000}"/>
    <cellStyle name="Обычный 2 2 2 3 2 2 3 2 2 4" xfId="11335" xr:uid="{00000000-0005-0000-0000-00004C2C0000}"/>
    <cellStyle name="Обычный 2 2 2 3 2 2 3 2 2 4 2" xfId="11336" xr:uid="{00000000-0005-0000-0000-00004D2C0000}"/>
    <cellStyle name="Обычный 2 2 2 3 2 2 3 2 2 5" xfId="11337" xr:uid="{00000000-0005-0000-0000-00004E2C0000}"/>
    <cellStyle name="Обычный 2 2 2 3 2 2 3 2 2 5 2" xfId="11338" xr:uid="{00000000-0005-0000-0000-00004F2C0000}"/>
    <cellStyle name="Обычный 2 2 2 3 2 2 3 2 2 6" xfId="11339" xr:uid="{00000000-0005-0000-0000-0000502C0000}"/>
    <cellStyle name="Обычный 2 2 2 3 2 2 3 2 3" xfId="11340" xr:uid="{00000000-0005-0000-0000-0000512C0000}"/>
    <cellStyle name="Обычный 2 2 2 3 2 2 3 2 3 2" xfId="11341" xr:uid="{00000000-0005-0000-0000-0000522C0000}"/>
    <cellStyle name="Обычный 2 2 2 3 2 2 3 2 3 2 2" xfId="11342" xr:uid="{00000000-0005-0000-0000-0000532C0000}"/>
    <cellStyle name="Обычный 2 2 2 3 2 2 3 2 3 3" xfId="11343" xr:uid="{00000000-0005-0000-0000-0000542C0000}"/>
    <cellStyle name="Обычный 2 2 2 3 2 2 3 2 3 3 2" xfId="11344" xr:uid="{00000000-0005-0000-0000-0000552C0000}"/>
    <cellStyle name="Обычный 2 2 2 3 2 2 3 2 3 4" xfId="11345" xr:uid="{00000000-0005-0000-0000-0000562C0000}"/>
    <cellStyle name="Обычный 2 2 2 3 2 2 3 2 4" xfId="11346" xr:uid="{00000000-0005-0000-0000-0000572C0000}"/>
    <cellStyle name="Обычный 2 2 2 3 2 2 3 2 4 2" xfId="11347" xr:uid="{00000000-0005-0000-0000-0000582C0000}"/>
    <cellStyle name="Обычный 2 2 2 3 2 2 3 2 4 2 2" xfId="11348" xr:uid="{00000000-0005-0000-0000-0000592C0000}"/>
    <cellStyle name="Обычный 2 2 2 3 2 2 3 2 4 3" xfId="11349" xr:uid="{00000000-0005-0000-0000-00005A2C0000}"/>
    <cellStyle name="Обычный 2 2 2 3 2 2 3 2 4 3 2" xfId="11350" xr:uid="{00000000-0005-0000-0000-00005B2C0000}"/>
    <cellStyle name="Обычный 2 2 2 3 2 2 3 2 4 4" xfId="11351" xr:uid="{00000000-0005-0000-0000-00005C2C0000}"/>
    <cellStyle name="Обычный 2 2 2 3 2 2 3 2 5" xfId="11352" xr:uid="{00000000-0005-0000-0000-00005D2C0000}"/>
    <cellStyle name="Обычный 2 2 2 3 2 2 3 2 5 2" xfId="11353" xr:uid="{00000000-0005-0000-0000-00005E2C0000}"/>
    <cellStyle name="Обычный 2 2 2 3 2 2 3 2 6" xfId="11354" xr:uid="{00000000-0005-0000-0000-00005F2C0000}"/>
    <cellStyle name="Обычный 2 2 2 3 2 2 3 2 6 2" xfId="11355" xr:uid="{00000000-0005-0000-0000-0000602C0000}"/>
    <cellStyle name="Обычный 2 2 2 3 2 2 3 2 7" xfId="11356" xr:uid="{00000000-0005-0000-0000-0000612C0000}"/>
    <cellStyle name="Обычный 2 2 2 3 2 2 3 2 7 2" xfId="11357" xr:uid="{00000000-0005-0000-0000-0000622C0000}"/>
    <cellStyle name="Обычный 2 2 2 3 2 2 3 2 8" xfId="11358" xr:uid="{00000000-0005-0000-0000-0000632C0000}"/>
    <cellStyle name="Обычный 2 2 2 3 2 2 3 3" xfId="11359" xr:uid="{00000000-0005-0000-0000-0000642C0000}"/>
    <cellStyle name="Обычный 2 2 2 3 2 2 3 3 2" xfId="11360" xr:uid="{00000000-0005-0000-0000-0000652C0000}"/>
    <cellStyle name="Обычный 2 2 2 3 2 2 3 3 2 2" xfId="11361" xr:uid="{00000000-0005-0000-0000-0000662C0000}"/>
    <cellStyle name="Обычный 2 2 2 3 2 2 3 3 2 2 2" xfId="11362" xr:uid="{00000000-0005-0000-0000-0000672C0000}"/>
    <cellStyle name="Обычный 2 2 2 3 2 2 3 3 2 2 2 2" xfId="11363" xr:uid="{00000000-0005-0000-0000-0000682C0000}"/>
    <cellStyle name="Обычный 2 2 2 3 2 2 3 3 2 2 3" xfId="11364" xr:uid="{00000000-0005-0000-0000-0000692C0000}"/>
    <cellStyle name="Обычный 2 2 2 3 2 2 3 3 2 2 3 2" xfId="11365" xr:uid="{00000000-0005-0000-0000-00006A2C0000}"/>
    <cellStyle name="Обычный 2 2 2 3 2 2 3 3 2 2 4" xfId="11366" xr:uid="{00000000-0005-0000-0000-00006B2C0000}"/>
    <cellStyle name="Обычный 2 2 2 3 2 2 3 3 2 3" xfId="11367" xr:uid="{00000000-0005-0000-0000-00006C2C0000}"/>
    <cellStyle name="Обычный 2 2 2 3 2 2 3 3 2 3 2" xfId="11368" xr:uid="{00000000-0005-0000-0000-00006D2C0000}"/>
    <cellStyle name="Обычный 2 2 2 3 2 2 3 3 2 4" xfId="11369" xr:uid="{00000000-0005-0000-0000-00006E2C0000}"/>
    <cellStyle name="Обычный 2 2 2 3 2 2 3 3 2 4 2" xfId="11370" xr:uid="{00000000-0005-0000-0000-00006F2C0000}"/>
    <cellStyle name="Обычный 2 2 2 3 2 2 3 3 2 5" xfId="11371" xr:uid="{00000000-0005-0000-0000-0000702C0000}"/>
    <cellStyle name="Обычный 2 2 2 3 2 2 3 3 2 5 2" xfId="11372" xr:uid="{00000000-0005-0000-0000-0000712C0000}"/>
    <cellStyle name="Обычный 2 2 2 3 2 2 3 3 2 6" xfId="11373" xr:uid="{00000000-0005-0000-0000-0000722C0000}"/>
    <cellStyle name="Обычный 2 2 2 3 2 2 3 3 3" xfId="11374" xr:uid="{00000000-0005-0000-0000-0000732C0000}"/>
    <cellStyle name="Обычный 2 2 2 3 2 2 3 3 3 2" xfId="11375" xr:uid="{00000000-0005-0000-0000-0000742C0000}"/>
    <cellStyle name="Обычный 2 2 2 3 2 2 3 3 3 2 2" xfId="11376" xr:uid="{00000000-0005-0000-0000-0000752C0000}"/>
    <cellStyle name="Обычный 2 2 2 3 2 2 3 3 3 3" xfId="11377" xr:uid="{00000000-0005-0000-0000-0000762C0000}"/>
    <cellStyle name="Обычный 2 2 2 3 2 2 3 3 3 3 2" xfId="11378" xr:uid="{00000000-0005-0000-0000-0000772C0000}"/>
    <cellStyle name="Обычный 2 2 2 3 2 2 3 3 3 4" xfId="11379" xr:uid="{00000000-0005-0000-0000-0000782C0000}"/>
    <cellStyle name="Обычный 2 2 2 3 2 2 3 3 4" xfId="11380" xr:uid="{00000000-0005-0000-0000-0000792C0000}"/>
    <cellStyle name="Обычный 2 2 2 3 2 2 3 3 4 2" xfId="11381" xr:uid="{00000000-0005-0000-0000-00007A2C0000}"/>
    <cellStyle name="Обычный 2 2 2 3 2 2 3 3 4 2 2" xfId="11382" xr:uid="{00000000-0005-0000-0000-00007B2C0000}"/>
    <cellStyle name="Обычный 2 2 2 3 2 2 3 3 4 3" xfId="11383" xr:uid="{00000000-0005-0000-0000-00007C2C0000}"/>
    <cellStyle name="Обычный 2 2 2 3 2 2 3 3 4 3 2" xfId="11384" xr:uid="{00000000-0005-0000-0000-00007D2C0000}"/>
    <cellStyle name="Обычный 2 2 2 3 2 2 3 3 4 4" xfId="11385" xr:uid="{00000000-0005-0000-0000-00007E2C0000}"/>
    <cellStyle name="Обычный 2 2 2 3 2 2 3 3 5" xfId="11386" xr:uid="{00000000-0005-0000-0000-00007F2C0000}"/>
    <cellStyle name="Обычный 2 2 2 3 2 2 3 3 5 2" xfId="11387" xr:uid="{00000000-0005-0000-0000-0000802C0000}"/>
    <cellStyle name="Обычный 2 2 2 3 2 2 3 3 6" xfId="11388" xr:uid="{00000000-0005-0000-0000-0000812C0000}"/>
    <cellStyle name="Обычный 2 2 2 3 2 2 3 3 6 2" xfId="11389" xr:uid="{00000000-0005-0000-0000-0000822C0000}"/>
    <cellStyle name="Обычный 2 2 2 3 2 2 3 3 7" xfId="11390" xr:uid="{00000000-0005-0000-0000-0000832C0000}"/>
    <cellStyle name="Обычный 2 2 2 3 2 2 3 3 7 2" xfId="11391" xr:uid="{00000000-0005-0000-0000-0000842C0000}"/>
    <cellStyle name="Обычный 2 2 2 3 2 2 3 3 8" xfId="11392" xr:uid="{00000000-0005-0000-0000-0000852C0000}"/>
    <cellStyle name="Обычный 2 2 2 3 2 2 3 4" xfId="11393" xr:uid="{00000000-0005-0000-0000-0000862C0000}"/>
    <cellStyle name="Обычный 2 2 2 3 2 2 3 4 2" xfId="11394" xr:uid="{00000000-0005-0000-0000-0000872C0000}"/>
    <cellStyle name="Обычный 2 2 2 3 2 2 3 4 2 2" xfId="11395" xr:uid="{00000000-0005-0000-0000-0000882C0000}"/>
    <cellStyle name="Обычный 2 2 2 3 2 2 3 4 2 2 2" xfId="11396" xr:uid="{00000000-0005-0000-0000-0000892C0000}"/>
    <cellStyle name="Обычный 2 2 2 3 2 2 3 4 2 3" xfId="11397" xr:uid="{00000000-0005-0000-0000-00008A2C0000}"/>
    <cellStyle name="Обычный 2 2 2 3 2 2 3 4 2 3 2" xfId="11398" xr:uid="{00000000-0005-0000-0000-00008B2C0000}"/>
    <cellStyle name="Обычный 2 2 2 3 2 2 3 4 2 4" xfId="11399" xr:uid="{00000000-0005-0000-0000-00008C2C0000}"/>
    <cellStyle name="Обычный 2 2 2 3 2 2 3 4 3" xfId="11400" xr:uid="{00000000-0005-0000-0000-00008D2C0000}"/>
    <cellStyle name="Обычный 2 2 2 3 2 2 3 4 3 2" xfId="11401" xr:uid="{00000000-0005-0000-0000-00008E2C0000}"/>
    <cellStyle name="Обычный 2 2 2 3 2 2 3 4 3 2 2" xfId="11402" xr:uid="{00000000-0005-0000-0000-00008F2C0000}"/>
    <cellStyle name="Обычный 2 2 2 3 2 2 3 4 3 3" xfId="11403" xr:uid="{00000000-0005-0000-0000-0000902C0000}"/>
    <cellStyle name="Обычный 2 2 2 3 2 2 3 4 3 3 2" xfId="11404" xr:uid="{00000000-0005-0000-0000-0000912C0000}"/>
    <cellStyle name="Обычный 2 2 2 3 2 2 3 4 3 4" xfId="11405" xr:uid="{00000000-0005-0000-0000-0000922C0000}"/>
    <cellStyle name="Обычный 2 2 2 3 2 2 3 4 4" xfId="11406" xr:uid="{00000000-0005-0000-0000-0000932C0000}"/>
    <cellStyle name="Обычный 2 2 2 3 2 2 3 4 4 2" xfId="11407" xr:uid="{00000000-0005-0000-0000-0000942C0000}"/>
    <cellStyle name="Обычный 2 2 2 3 2 2 3 4 5" xfId="11408" xr:uid="{00000000-0005-0000-0000-0000952C0000}"/>
    <cellStyle name="Обычный 2 2 2 3 2 2 3 4 5 2" xfId="11409" xr:uid="{00000000-0005-0000-0000-0000962C0000}"/>
    <cellStyle name="Обычный 2 2 2 3 2 2 3 4 6" xfId="11410" xr:uid="{00000000-0005-0000-0000-0000972C0000}"/>
    <cellStyle name="Обычный 2 2 2 3 2 2 3 4 6 2" xfId="11411" xr:uid="{00000000-0005-0000-0000-0000982C0000}"/>
    <cellStyle name="Обычный 2 2 2 3 2 2 3 4 7" xfId="11412" xr:uid="{00000000-0005-0000-0000-0000992C0000}"/>
    <cellStyle name="Обычный 2 2 2 3 2 2 3 5" xfId="11413" xr:uid="{00000000-0005-0000-0000-00009A2C0000}"/>
    <cellStyle name="Обычный 2 2 2 3 2 2 3 5 2" xfId="11414" xr:uid="{00000000-0005-0000-0000-00009B2C0000}"/>
    <cellStyle name="Обычный 2 2 2 3 2 2 3 5 2 2" xfId="11415" xr:uid="{00000000-0005-0000-0000-00009C2C0000}"/>
    <cellStyle name="Обычный 2 2 2 3 2 2 3 5 3" xfId="11416" xr:uid="{00000000-0005-0000-0000-00009D2C0000}"/>
    <cellStyle name="Обычный 2 2 2 3 2 2 3 5 3 2" xfId="11417" xr:uid="{00000000-0005-0000-0000-00009E2C0000}"/>
    <cellStyle name="Обычный 2 2 2 3 2 2 3 5 4" xfId="11418" xr:uid="{00000000-0005-0000-0000-00009F2C0000}"/>
    <cellStyle name="Обычный 2 2 2 3 2 2 3 6" xfId="11419" xr:uid="{00000000-0005-0000-0000-0000A02C0000}"/>
    <cellStyle name="Обычный 2 2 2 3 2 2 3 6 2" xfId="11420" xr:uid="{00000000-0005-0000-0000-0000A12C0000}"/>
    <cellStyle name="Обычный 2 2 2 3 2 2 3 6 2 2" xfId="11421" xr:uid="{00000000-0005-0000-0000-0000A22C0000}"/>
    <cellStyle name="Обычный 2 2 2 3 2 2 3 6 3" xfId="11422" xr:uid="{00000000-0005-0000-0000-0000A32C0000}"/>
    <cellStyle name="Обычный 2 2 2 3 2 2 3 6 3 2" xfId="11423" xr:uid="{00000000-0005-0000-0000-0000A42C0000}"/>
    <cellStyle name="Обычный 2 2 2 3 2 2 3 6 4" xfId="11424" xr:uid="{00000000-0005-0000-0000-0000A52C0000}"/>
    <cellStyle name="Обычный 2 2 2 3 2 2 3 7" xfId="11425" xr:uid="{00000000-0005-0000-0000-0000A62C0000}"/>
    <cellStyle name="Обычный 2 2 2 3 2 2 3 7 2" xfId="11426" xr:uid="{00000000-0005-0000-0000-0000A72C0000}"/>
    <cellStyle name="Обычный 2 2 2 3 2 2 3 8" xfId="11427" xr:uid="{00000000-0005-0000-0000-0000A82C0000}"/>
    <cellStyle name="Обычный 2 2 2 3 2 2 3 8 2" xfId="11428" xr:uid="{00000000-0005-0000-0000-0000A92C0000}"/>
    <cellStyle name="Обычный 2 2 2 3 2 2 3 9" xfId="11429" xr:uid="{00000000-0005-0000-0000-0000AA2C0000}"/>
    <cellStyle name="Обычный 2 2 2 3 2 2 3 9 2" xfId="11430" xr:uid="{00000000-0005-0000-0000-0000AB2C0000}"/>
    <cellStyle name="Обычный 2 2 2 3 2 2 4" xfId="11431" xr:uid="{00000000-0005-0000-0000-0000AC2C0000}"/>
    <cellStyle name="Обычный 2 2 2 3 2 2 4 2" xfId="11432" xr:uid="{00000000-0005-0000-0000-0000AD2C0000}"/>
    <cellStyle name="Обычный 2 2 2 3 2 2 4 2 2" xfId="11433" xr:uid="{00000000-0005-0000-0000-0000AE2C0000}"/>
    <cellStyle name="Обычный 2 2 2 3 2 2 4 2 2 2" xfId="11434" xr:uid="{00000000-0005-0000-0000-0000AF2C0000}"/>
    <cellStyle name="Обычный 2 2 2 3 2 2 4 2 2 2 2" xfId="11435" xr:uid="{00000000-0005-0000-0000-0000B02C0000}"/>
    <cellStyle name="Обычный 2 2 2 3 2 2 4 2 2 3" xfId="11436" xr:uid="{00000000-0005-0000-0000-0000B12C0000}"/>
    <cellStyle name="Обычный 2 2 2 3 2 2 4 2 2 3 2" xfId="11437" xr:uid="{00000000-0005-0000-0000-0000B22C0000}"/>
    <cellStyle name="Обычный 2 2 2 3 2 2 4 2 2 4" xfId="11438" xr:uid="{00000000-0005-0000-0000-0000B32C0000}"/>
    <cellStyle name="Обычный 2 2 2 3 2 2 4 2 3" xfId="11439" xr:uid="{00000000-0005-0000-0000-0000B42C0000}"/>
    <cellStyle name="Обычный 2 2 2 3 2 2 4 2 3 2" xfId="11440" xr:uid="{00000000-0005-0000-0000-0000B52C0000}"/>
    <cellStyle name="Обычный 2 2 2 3 2 2 4 2 4" xfId="11441" xr:uid="{00000000-0005-0000-0000-0000B62C0000}"/>
    <cellStyle name="Обычный 2 2 2 3 2 2 4 2 4 2" xfId="11442" xr:uid="{00000000-0005-0000-0000-0000B72C0000}"/>
    <cellStyle name="Обычный 2 2 2 3 2 2 4 2 5" xfId="11443" xr:uid="{00000000-0005-0000-0000-0000B82C0000}"/>
    <cellStyle name="Обычный 2 2 2 3 2 2 4 2 5 2" xfId="11444" xr:uid="{00000000-0005-0000-0000-0000B92C0000}"/>
    <cellStyle name="Обычный 2 2 2 3 2 2 4 2 6" xfId="11445" xr:uid="{00000000-0005-0000-0000-0000BA2C0000}"/>
    <cellStyle name="Обычный 2 2 2 3 2 2 4 3" xfId="11446" xr:uid="{00000000-0005-0000-0000-0000BB2C0000}"/>
    <cellStyle name="Обычный 2 2 2 3 2 2 4 3 2" xfId="11447" xr:uid="{00000000-0005-0000-0000-0000BC2C0000}"/>
    <cellStyle name="Обычный 2 2 2 3 2 2 4 3 2 2" xfId="11448" xr:uid="{00000000-0005-0000-0000-0000BD2C0000}"/>
    <cellStyle name="Обычный 2 2 2 3 2 2 4 3 3" xfId="11449" xr:uid="{00000000-0005-0000-0000-0000BE2C0000}"/>
    <cellStyle name="Обычный 2 2 2 3 2 2 4 3 3 2" xfId="11450" xr:uid="{00000000-0005-0000-0000-0000BF2C0000}"/>
    <cellStyle name="Обычный 2 2 2 3 2 2 4 3 4" xfId="11451" xr:uid="{00000000-0005-0000-0000-0000C02C0000}"/>
    <cellStyle name="Обычный 2 2 2 3 2 2 4 4" xfId="11452" xr:uid="{00000000-0005-0000-0000-0000C12C0000}"/>
    <cellStyle name="Обычный 2 2 2 3 2 2 4 4 2" xfId="11453" xr:uid="{00000000-0005-0000-0000-0000C22C0000}"/>
    <cellStyle name="Обычный 2 2 2 3 2 2 4 4 2 2" xfId="11454" xr:uid="{00000000-0005-0000-0000-0000C32C0000}"/>
    <cellStyle name="Обычный 2 2 2 3 2 2 4 4 3" xfId="11455" xr:uid="{00000000-0005-0000-0000-0000C42C0000}"/>
    <cellStyle name="Обычный 2 2 2 3 2 2 4 4 3 2" xfId="11456" xr:uid="{00000000-0005-0000-0000-0000C52C0000}"/>
    <cellStyle name="Обычный 2 2 2 3 2 2 4 4 4" xfId="11457" xr:uid="{00000000-0005-0000-0000-0000C62C0000}"/>
    <cellStyle name="Обычный 2 2 2 3 2 2 4 5" xfId="11458" xr:uid="{00000000-0005-0000-0000-0000C72C0000}"/>
    <cellStyle name="Обычный 2 2 2 3 2 2 4 5 2" xfId="11459" xr:uid="{00000000-0005-0000-0000-0000C82C0000}"/>
    <cellStyle name="Обычный 2 2 2 3 2 2 4 6" xfId="11460" xr:uid="{00000000-0005-0000-0000-0000C92C0000}"/>
    <cellStyle name="Обычный 2 2 2 3 2 2 4 6 2" xfId="11461" xr:uid="{00000000-0005-0000-0000-0000CA2C0000}"/>
    <cellStyle name="Обычный 2 2 2 3 2 2 4 7" xfId="11462" xr:uid="{00000000-0005-0000-0000-0000CB2C0000}"/>
    <cellStyle name="Обычный 2 2 2 3 2 2 4 7 2" xfId="11463" xr:uid="{00000000-0005-0000-0000-0000CC2C0000}"/>
    <cellStyle name="Обычный 2 2 2 3 2 2 4 8" xfId="11464" xr:uid="{00000000-0005-0000-0000-0000CD2C0000}"/>
    <cellStyle name="Обычный 2 2 2 3 2 2 5" xfId="11465" xr:uid="{00000000-0005-0000-0000-0000CE2C0000}"/>
    <cellStyle name="Обычный 2 2 2 3 2 2 5 2" xfId="11466" xr:uid="{00000000-0005-0000-0000-0000CF2C0000}"/>
    <cellStyle name="Обычный 2 2 2 3 2 2 5 2 2" xfId="11467" xr:uid="{00000000-0005-0000-0000-0000D02C0000}"/>
    <cellStyle name="Обычный 2 2 2 3 2 2 5 2 2 2" xfId="11468" xr:uid="{00000000-0005-0000-0000-0000D12C0000}"/>
    <cellStyle name="Обычный 2 2 2 3 2 2 5 2 2 2 2" xfId="11469" xr:uid="{00000000-0005-0000-0000-0000D22C0000}"/>
    <cellStyle name="Обычный 2 2 2 3 2 2 5 2 2 3" xfId="11470" xr:uid="{00000000-0005-0000-0000-0000D32C0000}"/>
    <cellStyle name="Обычный 2 2 2 3 2 2 5 2 2 3 2" xfId="11471" xr:uid="{00000000-0005-0000-0000-0000D42C0000}"/>
    <cellStyle name="Обычный 2 2 2 3 2 2 5 2 2 4" xfId="11472" xr:uid="{00000000-0005-0000-0000-0000D52C0000}"/>
    <cellStyle name="Обычный 2 2 2 3 2 2 5 2 3" xfId="11473" xr:uid="{00000000-0005-0000-0000-0000D62C0000}"/>
    <cellStyle name="Обычный 2 2 2 3 2 2 5 2 3 2" xfId="11474" xr:uid="{00000000-0005-0000-0000-0000D72C0000}"/>
    <cellStyle name="Обычный 2 2 2 3 2 2 5 2 4" xfId="11475" xr:uid="{00000000-0005-0000-0000-0000D82C0000}"/>
    <cellStyle name="Обычный 2 2 2 3 2 2 5 2 4 2" xfId="11476" xr:uid="{00000000-0005-0000-0000-0000D92C0000}"/>
    <cellStyle name="Обычный 2 2 2 3 2 2 5 2 5" xfId="11477" xr:uid="{00000000-0005-0000-0000-0000DA2C0000}"/>
    <cellStyle name="Обычный 2 2 2 3 2 2 5 2 5 2" xfId="11478" xr:uid="{00000000-0005-0000-0000-0000DB2C0000}"/>
    <cellStyle name="Обычный 2 2 2 3 2 2 5 2 6" xfId="11479" xr:uid="{00000000-0005-0000-0000-0000DC2C0000}"/>
    <cellStyle name="Обычный 2 2 2 3 2 2 5 3" xfId="11480" xr:uid="{00000000-0005-0000-0000-0000DD2C0000}"/>
    <cellStyle name="Обычный 2 2 2 3 2 2 5 3 2" xfId="11481" xr:uid="{00000000-0005-0000-0000-0000DE2C0000}"/>
    <cellStyle name="Обычный 2 2 2 3 2 2 5 3 2 2" xfId="11482" xr:uid="{00000000-0005-0000-0000-0000DF2C0000}"/>
    <cellStyle name="Обычный 2 2 2 3 2 2 5 3 3" xfId="11483" xr:uid="{00000000-0005-0000-0000-0000E02C0000}"/>
    <cellStyle name="Обычный 2 2 2 3 2 2 5 3 3 2" xfId="11484" xr:uid="{00000000-0005-0000-0000-0000E12C0000}"/>
    <cellStyle name="Обычный 2 2 2 3 2 2 5 3 4" xfId="11485" xr:uid="{00000000-0005-0000-0000-0000E22C0000}"/>
    <cellStyle name="Обычный 2 2 2 3 2 2 5 4" xfId="11486" xr:uid="{00000000-0005-0000-0000-0000E32C0000}"/>
    <cellStyle name="Обычный 2 2 2 3 2 2 5 4 2" xfId="11487" xr:uid="{00000000-0005-0000-0000-0000E42C0000}"/>
    <cellStyle name="Обычный 2 2 2 3 2 2 5 4 2 2" xfId="11488" xr:uid="{00000000-0005-0000-0000-0000E52C0000}"/>
    <cellStyle name="Обычный 2 2 2 3 2 2 5 4 3" xfId="11489" xr:uid="{00000000-0005-0000-0000-0000E62C0000}"/>
    <cellStyle name="Обычный 2 2 2 3 2 2 5 4 3 2" xfId="11490" xr:uid="{00000000-0005-0000-0000-0000E72C0000}"/>
    <cellStyle name="Обычный 2 2 2 3 2 2 5 4 4" xfId="11491" xr:uid="{00000000-0005-0000-0000-0000E82C0000}"/>
    <cellStyle name="Обычный 2 2 2 3 2 2 5 5" xfId="11492" xr:uid="{00000000-0005-0000-0000-0000E92C0000}"/>
    <cellStyle name="Обычный 2 2 2 3 2 2 5 5 2" xfId="11493" xr:uid="{00000000-0005-0000-0000-0000EA2C0000}"/>
    <cellStyle name="Обычный 2 2 2 3 2 2 5 6" xfId="11494" xr:uid="{00000000-0005-0000-0000-0000EB2C0000}"/>
    <cellStyle name="Обычный 2 2 2 3 2 2 5 6 2" xfId="11495" xr:uid="{00000000-0005-0000-0000-0000EC2C0000}"/>
    <cellStyle name="Обычный 2 2 2 3 2 2 5 7" xfId="11496" xr:uid="{00000000-0005-0000-0000-0000ED2C0000}"/>
    <cellStyle name="Обычный 2 2 2 3 2 2 5 7 2" xfId="11497" xr:uid="{00000000-0005-0000-0000-0000EE2C0000}"/>
    <cellStyle name="Обычный 2 2 2 3 2 2 5 8" xfId="11498" xr:uid="{00000000-0005-0000-0000-0000EF2C0000}"/>
    <cellStyle name="Обычный 2 2 2 3 2 2 6" xfId="11499" xr:uid="{00000000-0005-0000-0000-0000F02C0000}"/>
    <cellStyle name="Обычный 2 2 2 3 2 2 6 2" xfId="11500" xr:uid="{00000000-0005-0000-0000-0000F12C0000}"/>
    <cellStyle name="Обычный 2 2 2 3 2 2 6 2 2" xfId="11501" xr:uid="{00000000-0005-0000-0000-0000F22C0000}"/>
    <cellStyle name="Обычный 2 2 2 3 2 2 6 2 2 2" xfId="11502" xr:uid="{00000000-0005-0000-0000-0000F32C0000}"/>
    <cellStyle name="Обычный 2 2 2 3 2 2 6 2 3" xfId="11503" xr:uid="{00000000-0005-0000-0000-0000F42C0000}"/>
    <cellStyle name="Обычный 2 2 2 3 2 2 6 2 3 2" xfId="11504" xr:uid="{00000000-0005-0000-0000-0000F52C0000}"/>
    <cellStyle name="Обычный 2 2 2 3 2 2 6 2 4" xfId="11505" xr:uid="{00000000-0005-0000-0000-0000F62C0000}"/>
    <cellStyle name="Обычный 2 2 2 3 2 2 6 3" xfId="11506" xr:uid="{00000000-0005-0000-0000-0000F72C0000}"/>
    <cellStyle name="Обычный 2 2 2 3 2 2 6 3 2" xfId="11507" xr:uid="{00000000-0005-0000-0000-0000F82C0000}"/>
    <cellStyle name="Обычный 2 2 2 3 2 2 6 3 2 2" xfId="11508" xr:uid="{00000000-0005-0000-0000-0000F92C0000}"/>
    <cellStyle name="Обычный 2 2 2 3 2 2 6 3 3" xfId="11509" xr:uid="{00000000-0005-0000-0000-0000FA2C0000}"/>
    <cellStyle name="Обычный 2 2 2 3 2 2 6 3 3 2" xfId="11510" xr:uid="{00000000-0005-0000-0000-0000FB2C0000}"/>
    <cellStyle name="Обычный 2 2 2 3 2 2 6 3 4" xfId="11511" xr:uid="{00000000-0005-0000-0000-0000FC2C0000}"/>
    <cellStyle name="Обычный 2 2 2 3 2 2 6 4" xfId="11512" xr:uid="{00000000-0005-0000-0000-0000FD2C0000}"/>
    <cellStyle name="Обычный 2 2 2 3 2 2 6 4 2" xfId="11513" xr:uid="{00000000-0005-0000-0000-0000FE2C0000}"/>
    <cellStyle name="Обычный 2 2 2 3 2 2 6 5" xfId="11514" xr:uid="{00000000-0005-0000-0000-0000FF2C0000}"/>
    <cellStyle name="Обычный 2 2 2 3 2 2 6 5 2" xfId="11515" xr:uid="{00000000-0005-0000-0000-0000002D0000}"/>
    <cellStyle name="Обычный 2 2 2 3 2 2 6 6" xfId="11516" xr:uid="{00000000-0005-0000-0000-0000012D0000}"/>
    <cellStyle name="Обычный 2 2 2 3 2 2 6 6 2" xfId="11517" xr:uid="{00000000-0005-0000-0000-0000022D0000}"/>
    <cellStyle name="Обычный 2 2 2 3 2 2 6 7" xfId="11518" xr:uid="{00000000-0005-0000-0000-0000032D0000}"/>
    <cellStyle name="Обычный 2 2 2 3 2 2 7" xfId="11519" xr:uid="{00000000-0005-0000-0000-0000042D0000}"/>
    <cellStyle name="Обычный 2 2 2 3 2 2 7 2" xfId="11520" xr:uid="{00000000-0005-0000-0000-0000052D0000}"/>
    <cellStyle name="Обычный 2 2 2 3 2 2 7 2 2" xfId="11521" xr:uid="{00000000-0005-0000-0000-0000062D0000}"/>
    <cellStyle name="Обычный 2 2 2 3 2 2 7 2 2 2" xfId="11522" xr:uid="{00000000-0005-0000-0000-0000072D0000}"/>
    <cellStyle name="Обычный 2 2 2 3 2 2 7 2 3" xfId="11523" xr:uid="{00000000-0005-0000-0000-0000082D0000}"/>
    <cellStyle name="Обычный 2 2 2 3 2 2 7 2 3 2" xfId="11524" xr:uid="{00000000-0005-0000-0000-0000092D0000}"/>
    <cellStyle name="Обычный 2 2 2 3 2 2 7 2 4" xfId="11525" xr:uid="{00000000-0005-0000-0000-00000A2D0000}"/>
    <cellStyle name="Обычный 2 2 2 3 2 2 7 3" xfId="11526" xr:uid="{00000000-0005-0000-0000-00000B2D0000}"/>
    <cellStyle name="Обычный 2 2 2 3 2 2 7 3 2" xfId="11527" xr:uid="{00000000-0005-0000-0000-00000C2D0000}"/>
    <cellStyle name="Обычный 2 2 2 3 2 2 7 3 2 2" xfId="11528" xr:uid="{00000000-0005-0000-0000-00000D2D0000}"/>
    <cellStyle name="Обычный 2 2 2 3 2 2 7 3 3" xfId="11529" xr:uid="{00000000-0005-0000-0000-00000E2D0000}"/>
    <cellStyle name="Обычный 2 2 2 3 2 2 7 3 3 2" xfId="11530" xr:uid="{00000000-0005-0000-0000-00000F2D0000}"/>
    <cellStyle name="Обычный 2 2 2 3 2 2 7 3 4" xfId="11531" xr:uid="{00000000-0005-0000-0000-0000102D0000}"/>
    <cellStyle name="Обычный 2 2 2 3 2 2 7 4" xfId="11532" xr:uid="{00000000-0005-0000-0000-0000112D0000}"/>
    <cellStyle name="Обычный 2 2 2 3 2 2 7 4 2" xfId="11533" xr:uid="{00000000-0005-0000-0000-0000122D0000}"/>
    <cellStyle name="Обычный 2 2 2 3 2 2 7 5" xfId="11534" xr:uid="{00000000-0005-0000-0000-0000132D0000}"/>
    <cellStyle name="Обычный 2 2 2 3 2 2 7 5 2" xfId="11535" xr:uid="{00000000-0005-0000-0000-0000142D0000}"/>
    <cellStyle name="Обычный 2 2 2 3 2 2 7 6" xfId="11536" xr:uid="{00000000-0005-0000-0000-0000152D0000}"/>
    <cellStyle name="Обычный 2 2 2 3 2 2 7 6 2" xfId="11537" xr:uid="{00000000-0005-0000-0000-0000162D0000}"/>
    <cellStyle name="Обычный 2 2 2 3 2 2 7 7" xfId="11538" xr:uid="{00000000-0005-0000-0000-0000172D0000}"/>
    <cellStyle name="Обычный 2 2 2 3 2 2 8" xfId="11539" xr:uid="{00000000-0005-0000-0000-0000182D0000}"/>
    <cellStyle name="Обычный 2 2 2 3 2 2 8 2" xfId="11540" xr:uid="{00000000-0005-0000-0000-0000192D0000}"/>
    <cellStyle name="Обычный 2 2 2 3 2 2 8 2 2" xfId="11541" xr:uid="{00000000-0005-0000-0000-00001A2D0000}"/>
    <cellStyle name="Обычный 2 2 2 3 2 2 8 3" xfId="11542" xr:uid="{00000000-0005-0000-0000-00001B2D0000}"/>
    <cellStyle name="Обычный 2 2 2 3 2 2 8 3 2" xfId="11543" xr:uid="{00000000-0005-0000-0000-00001C2D0000}"/>
    <cellStyle name="Обычный 2 2 2 3 2 2 8 4" xfId="11544" xr:uid="{00000000-0005-0000-0000-00001D2D0000}"/>
    <cellStyle name="Обычный 2 2 2 3 2 2 9" xfId="11545" xr:uid="{00000000-0005-0000-0000-00001E2D0000}"/>
    <cellStyle name="Обычный 2 2 2 3 2 2 9 2" xfId="11546" xr:uid="{00000000-0005-0000-0000-00001F2D0000}"/>
    <cellStyle name="Обычный 2 2 2 3 2 2 9 2 2" xfId="11547" xr:uid="{00000000-0005-0000-0000-0000202D0000}"/>
    <cellStyle name="Обычный 2 2 2 3 2 2 9 3" xfId="11548" xr:uid="{00000000-0005-0000-0000-0000212D0000}"/>
    <cellStyle name="Обычный 2 2 2 3 2 2 9 3 2" xfId="11549" xr:uid="{00000000-0005-0000-0000-0000222D0000}"/>
    <cellStyle name="Обычный 2 2 2 3 2 2 9 4" xfId="11550" xr:uid="{00000000-0005-0000-0000-0000232D0000}"/>
    <cellStyle name="Обычный 2 2 2 3 2 3" xfId="11551" xr:uid="{00000000-0005-0000-0000-0000242D0000}"/>
    <cellStyle name="Обычный 2 2 2 3 2 3 10" xfId="11552" xr:uid="{00000000-0005-0000-0000-0000252D0000}"/>
    <cellStyle name="Обычный 2 2 2 3 2 3 10 2" xfId="11553" xr:uid="{00000000-0005-0000-0000-0000262D0000}"/>
    <cellStyle name="Обычный 2 2 2 3 2 3 11" xfId="11554" xr:uid="{00000000-0005-0000-0000-0000272D0000}"/>
    <cellStyle name="Обычный 2 2 2 3 2 3 11 2" xfId="11555" xr:uid="{00000000-0005-0000-0000-0000282D0000}"/>
    <cellStyle name="Обычный 2 2 2 3 2 3 12" xfId="11556" xr:uid="{00000000-0005-0000-0000-0000292D0000}"/>
    <cellStyle name="Обычный 2 2 2 3 2 3 2" xfId="11557" xr:uid="{00000000-0005-0000-0000-00002A2D0000}"/>
    <cellStyle name="Обычный 2 2 2 3 2 3 2 10" xfId="11558" xr:uid="{00000000-0005-0000-0000-00002B2D0000}"/>
    <cellStyle name="Обычный 2 2 2 3 2 3 2 2" xfId="11559" xr:uid="{00000000-0005-0000-0000-00002C2D0000}"/>
    <cellStyle name="Обычный 2 2 2 3 2 3 2 2 2" xfId="11560" xr:uid="{00000000-0005-0000-0000-00002D2D0000}"/>
    <cellStyle name="Обычный 2 2 2 3 2 3 2 2 2 2" xfId="11561" xr:uid="{00000000-0005-0000-0000-00002E2D0000}"/>
    <cellStyle name="Обычный 2 2 2 3 2 3 2 2 2 2 2" xfId="11562" xr:uid="{00000000-0005-0000-0000-00002F2D0000}"/>
    <cellStyle name="Обычный 2 2 2 3 2 3 2 2 2 2 2 2" xfId="11563" xr:uid="{00000000-0005-0000-0000-0000302D0000}"/>
    <cellStyle name="Обычный 2 2 2 3 2 3 2 2 2 2 3" xfId="11564" xr:uid="{00000000-0005-0000-0000-0000312D0000}"/>
    <cellStyle name="Обычный 2 2 2 3 2 3 2 2 2 2 3 2" xfId="11565" xr:uid="{00000000-0005-0000-0000-0000322D0000}"/>
    <cellStyle name="Обычный 2 2 2 3 2 3 2 2 2 2 4" xfId="11566" xr:uid="{00000000-0005-0000-0000-0000332D0000}"/>
    <cellStyle name="Обычный 2 2 2 3 2 3 2 2 2 3" xfId="11567" xr:uid="{00000000-0005-0000-0000-0000342D0000}"/>
    <cellStyle name="Обычный 2 2 2 3 2 3 2 2 2 3 2" xfId="11568" xr:uid="{00000000-0005-0000-0000-0000352D0000}"/>
    <cellStyle name="Обычный 2 2 2 3 2 3 2 2 2 4" xfId="11569" xr:uid="{00000000-0005-0000-0000-0000362D0000}"/>
    <cellStyle name="Обычный 2 2 2 3 2 3 2 2 2 4 2" xfId="11570" xr:uid="{00000000-0005-0000-0000-0000372D0000}"/>
    <cellStyle name="Обычный 2 2 2 3 2 3 2 2 2 5" xfId="11571" xr:uid="{00000000-0005-0000-0000-0000382D0000}"/>
    <cellStyle name="Обычный 2 2 2 3 2 3 2 2 2 5 2" xfId="11572" xr:uid="{00000000-0005-0000-0000-0000392D0000}"/>
    <cellStyle name="Обычный 2 2 2 3 2 3 2 2 2 6" xfId="11573" xr:uid="{00000000-0005-0000-0000-00003A2D0000}"/>
    <cellStyle name="Обычный 2 2 2 3 2 3 2 2 3" xfId="11574" xr:uid="{00000000-0005-0000-0000-00003B2D0000}"/>
    <cellStyle name="Обычный 2 2 2 3 2 3 2 2 3 2" xfId="11575" xr:uid="{00000000-0005-0000-0000-00003C2D0000}"/>
    <cellStyle name="Обычный 2 2 2 3 2 3 2 2 3 2 2" xfId="11576" xr:uid="{00000000-0005-0000-0000-00003D2D0000}"/>
    <cellStyle name="Обычный 2 2 2 3 2 3 2 2 3 3" xfId="11577" xr:uid="{00000000-0005-0000-0000-00003E2D0000}"/>
    <cellStyle name="Обычный 2 2 2 3 2 3 2 2 3 3 2" xfId="11578" xr:uid="{00000000-0005-0000-0000-00003F2D0000}"/>
    <cellStyle name="Обычный 2 2 2 3 2 3 2 2 3 4" xfId="11579" xr:uid="{00000000-0005-0000-0000-0000402D0000}"/>
    <cellStyle name="Обычный 2 2 2 3 2 3 2 2 4" xfId="11580" xr:uid="{00000000-0005-0000-0000-0000412D0000}"/>
    <cellStyle name="Обычный 2 2 2 3 2 3 2 2 4 2" xfId="11581" xr:uid="{00000000-0005-0000-0000-0000422D0000}"/>
    <cellStyle name="Обычный 2 2 2 3 2 3 2 2 4 2 2" xfId="11582" xr:uid="{00000000-0005-0000-0000-0000432D0000}"/>
    <cellStyle name="Обычный 2 2 2 3 2 3 2 2 4 3" xfId="11583" xr:uid="{00000000-0005-0000-0000-0000442D0000}"/>
    <cellStyle name="Обычный 2 2 2 3 2 3 2 2 4 3 2" xfId="11584" xr:uid="{00000000-0005-0000-0000-0000452D0000}"/>
    <cellStyle name="Обычный 2 2 2 3 2 3 2 2 4 4" xfId="11585" xr:uid="{00000000-0005-0000-0000-0000462D0000}"/>
    <cellStyle name="Обычный 2 2 2 3 2 3 2 2 5" xfId="11586" xr:uid="{00000000-0005-0000-0000-0000472D0000}"/>
    <cellStyle name="Обычный 2 2 2 3 2 3 2 2 5 2" xfId="11587" xr:uid="{00000000-0005-0000-0000-0000482D0000}"/>
    <cellStyle name="Обычный 2 2 2 3 2 3 2 2 6" xfId="11588" xr:uid="{00000000-0005-0000-0000-0000492D0000}"/>
    <cellStyle name="Обычный 2 2 2 3 2 3 2 2 6 2" xfId="11589" xr:uid="{00000000-0005-0000-0000-00004A2D0000}"/>
    <cellStyle name="Обычный 2 2 2 3 2 3 2 2 7" xfId="11590" xr:uid="{00000000-0005-0000-0000-00004B2D0000}"/>
    <cellStyle name="Обычный 2 2 2 3 2 3 2 2 7 2" xfId="11591" xr:uid="{00000000-0005-0000-0000-00004C2D0000}"/>
    <cellStyle name="Обычный 2 2 2 3 2 3 2 2 8" xfId="11592" xr:uid="{00000000-0005-0000-0000-00004D2D0000}"/>
    <cellStyle name="Обычный 2 2 2 3 2 3 2 3" xfId="11593" xr:uid="{00000000-0005-0000-0000-00004E2D0000}"/>
    <cellStyle name="Обычный 2 2 2 3 2 3 2 3 2" xfId="11594" xr:uid="{00000000-0005-0000-0000-00004F2D0000}"/>
    <cellStyle name="Обычный 2 2 2 3 2 3 2 3 2 2" xfId="11595" xr:uid="{00000000-0005-0000-0000-0000502D0000}"/>
    <cellStyle name="Обычный 2 2 2 3 2 3 2 3 2 2 2" xfId="11596" xr:uid="{00000000-0005-0000-0000-0000512D0000}"/>
    <cellStyle name="Обычный 2 2 2 3 2 3 2 3 2 2 2 2" xfId="11597" xr:uid="{00000000-0005-0000-0000-0000522D0000}"/>
    <cellStyle name="Обычный 2 2 2 3 2 3 2 3 2 2 3" xfId="11598" xr:uid="{00000000-0005-0000-0000-0000532D0000}"/>
    <cellStyle name="Обычный 2 2 2 3 2 3 2 3 2 2 3 2" xfId="11599" xr:uid="{00000000-0005-0000-0000-0000542D0000}"/>
    <cellStyle name="Обычный 2 2 2 3 2 3 2 3 2 2 4" xfId="11600" xr:uid="{00000000-0005-0000-0000-0000552D0000}"/>
    <cellStyle name="Обычный 2 2 2 3 2 3 2 3 2 3" xfId="11601" xr:uid="{00000000-0005-0000-0000-0000562D0000}"/>
    <cellStyle name="Обычный 2 2 2 3 2 3 2 3 2 3 2" xfId="11602" xr:uid="{00000000-0005-0000-0000-0000572D0000}"/>
    <cellStyle name="Обычный 2 2 2 3 2 3 2 3 2 4" xfId="11603" xr:uid="{00000000-0005-0000-0000-0000582D0000}"/>
    <cellStyle name="Обычный 2 2 2 3 2 3 2 3 2 4 2" xfId="11604" xr:uid="{00000000-0005-0000-0000-0000592D0000}"/>
    <cellStyle name="Обычный 2 2 2 3 2 3 2 3 2 5" xfId="11605" xr:uid="{00000000-0005-0000-0000-00005A2D0000}"/>
    <cellStyle name="Обычный 2 2 2 3 2 3 2 3 2 5 2" xfId="11606" xr:uid="{00000000-0005-0000-0000-00005B2D0000}"/>
    <cellStyle name="Обычный 2 2 2 3 2 3 2 3 2 6" xfId="11607" xr:uid="{00000000-0005-0000-0000-00005C2D0000}"/>
    <cellStyle name="Обычный 2 2 2 3 2 3 2 3 3" xfId="11608" xr:uid="{00000000-0005-0000-0000-00005D2D0000}"/>
    <cellStyle name="Обычный 2 2 2 3 2 3 2 3 3 2" xfId="11609" xr:uid="{00000000-0005-0000-0000-00005E2D0000}"/>
    <cellStyle name="Обычный 2 2 2 3 2 3 2 3 3 2 2" xfId="11610" xr:uid="{00000000-0005-0000-0000-00005F2D0000}"/>
    <cellStyle name="Обычный 2 2 2 3 2 3 2 3 3 3" xfId="11611" xr:uid="{00000000-0005-0000-0000-0000602D0000}"/>
    <cellStyle name="Обычный 2 2 2 3 2 3 2 3 3 3 2" xfId="11612" xr:uid="{00000000-0005-0000-0000-0000612D0000}"/>
    <cellStyle name="Обычный 2 2 2 3 2 3 2 3 3 4" xfId="11613" xr:uid="{00000000-0005-0000-0000-0000622D0000}"/>
    <cellStyle name="Обычный 2 2 2 3 2 3 2 3 4" xfId="11614" xr:uid="{00000000-0005-0000-0000-0000632D0000}"/>
    <cellStyle name="Обычный 2 2 2 3 2 3 2 3 4 2" xfId="11615" xr:uid="{00000000-0005-0000-0000-0000642D0000}"/>
    <cellStyle name="Обычный 2 2 2 3 2 3 2 3 4 2 2" xfId="11616" xr:uid="{00000000-0005-0000-0000-0000652D0000}"/>
    <cellStyle name="Обычный 2 2 2 3 2 3 2 3 4 3" xfId="11617" xr:uid="{00000000-0005-0000-0000-0000662D0000}"/>
    <cellStyle name="Обычный 2 2 2 3 2 3 2 3 4 3 2" xfId="11618" xr:uid="{00000000-0005-0000-0000-0000672D0000}"/>
    <cellStyle name="Обычный 2 2 2 3 2 3 2 3 4 4" xfId="11619" xr:uid="{00000000-0005-0000-0000-0000682D0000}"/>
    <cellStyle name="Обычный 2 2 2 3 2 3 2 3 5" xfId="11620" xr:uid="{00000000-0005-0000-0000-0000692D0000}"/>
    <cellStyle name="Обычный 2 2 2 3 2 3 2 3 5 2" xfId="11621" xr:uid="{00000000-0005-0000-0000-00006A2D0000}"/>
    <cellStyle name="Обычный 2 2 2 3 2 3 2 3 6" xfId="11622" xr:uid="{00000000-0005-0000-0000-00006B2D0000}"/>
    <cellStyle name="Обычный 2 2 2 3 2 3 2 3 6 2" xfId="11623" xr:uid="{00000000-0005-0000-0000-00006C2D0000}"/>
    <cellStyle name="Обычный 2 2 2 3 2 3 2 3 7" xfId="11624" xr:uid="{00000000-0005-0000-0000-00006D2D0000}"/>
    <cellStyle name="Обычный 2 2 2 3 2 3 2 3 7 2" xfId="11625" xr:uid="{00000000-0005-0000-0000-00006E2D0000}"/>
    <cellStyle name="Обычный 2 2 2 3 2 3 2 3 8" xfId="11626" xr:uid="{00000000-0005-0000-0000-00006F2D0000}"/>
    <cellStyle name="Обычный 2 2 2 3 2 3 2 4" xfId="11627" xr:uid="{00000000-0005-0000-0000-0000702D0000}"/>
    <cellStyle name="Обычный 2 2 2 3 2 3 2 4 2" xfId="11628" xr:uid="{00000000-0005-0000-0000-0000712D0000}"/>
    <cellStyle name="Обычный 2 2 2 3 2 3 2 4 2 2" xfId="11629" xr:uid="{00000000-0005-0000-0000-0000722D0000}"/>
    <cellStyle name="Обычный 2 2 2 3 2 3 2 4 2 2 2" xfId="11630" xr:uid="{00000000-0005-0000-0000-0000732D0000}"/>
    <cellStyle name="Обычный 2 2 2 3 2 3 2 4 2 3" xfId="11631" xr:uid="{00000000-0005-0000-0000-0000742D0000}"/>
    <cellStyle name="Обычный 2 2 2 3 2 3 2 4 2 3 2" xfId="11632" xr:uid="{00000000-0005-0000-0000-0000752D0000}"/>
    <cellStyle name="Обычный 2 2 2 3 2 3 2 4 2 4" xfId="11633" xr:uid="{00000000-0005-0000-0000-0000762D0000}"/>
    <cellStyle name="Обычный 2 2 2 3 2 3 2 4 3" xfId="11634" xr:uid="{00000000-0005-0000-0000-0000772D0000}"/>
    <cellStyle name="Обычный 2 2 2 3 2 3 2 4 3 2" xfId="11635" xr:uid="{00000000-0005-0000-0000-0000782D0000}"/>
    <cellStyle name="Обычный 2 2 2 3 2 3 2 4 3 2 2" xfId="11636" xr:uid="{00000000-0005-0000-0000-0000792D0000}"/>
    <cellStyle name="Обычный 2 2 2 3 2 3 2 4 3 3" xfId="11637" xr:uid="{00000000-0005-0000-0000-00007A2D0000}"/>
    <cellStyle name="Обычный 2 2 2 3 2 3 2 4 3 3 2" xfId="11638" xr:uid="{00000000-0005-0000-0000-00007B2D0000}"/>
    <cellStyle name="Обычный 2 2 2 3 2 3 2 4 3 4" xfId="11639" xr:uid="{00000000-0005-0000-0000-00007C2D0000}"/>
    <cellStyle name="Обычный 2 2 2 3 2 3 2 4 4" xfId="11640" xr:uid="{00000000-0005-0000-0000-00007D2D0000}"/>
    <cellStyle name="Обычный 2 2 2 3 2 3 2 4 4 2" xfId="11641" xr:uid="{00000000-0005-0000-0000-00007E2D0000}"/>
    <cellStyle name="Обычный 2 2 2 3 2 3 2 4 5" xfId="11642" xr:uid="{00000000-0005-0000-0000-00007F2D0000}"/>
    <cellStyle name="Обычный 2 2 2 3 2 3 2 4 5 2" xfId="11643" xr:uid="{00000000-0005-0000-0000-0000802D0000}"/>
    <cellStyle name="Обычный 2 2 2 3 2 3 2 4 6" xfId="11644" xr:uid="{00000000-0005-0000-0000-0000812D0000}"/>
    <cellStyle name="Обычный 2 2 2 3 2 3 2 4 6 2" xfId="11645" xr:uid="{00000000-0005-0000-0000-0000822D0000}"/>
    <cellStyle name="Обычный 2 2 2 3 2 3 2 4 7" xfId="11646" xr:uid="{00000000-0005-0000-0000-0000832D0000}"/>
    <cellStyle name="Обычный 2 2 2 3 2 3 2 5" xfId="11647" xr:uid="{00000000-0005-0000-0000-0000842D0000}"/>
    <cellStyle name="Обычный 2 2 2 3 2 3 2 5 2" xfId="11648" xr:uid="{00000000-0005-0000-0000-0000852D0000}"/>
    <cellStyle name="Обычный 2 2 2 3 2 3 2 5 2 2" xfId="11649" xr:uid="{00000000-0005-0000-0000-0000862D0000}"/>
    <cellStyle name="Обычный 2 2 2 3 2 3 2 5 3" xfId="11650" xr:uid="{00000000-0005-0000-0000-0000872D0000}"/>
    <cellStyle name="Обычный 2 2 2 3 2 3 2 5 3 2" xfId="11651" xr:uid="{00000000-0005-0000-0000-0000882D0000}"/>
    <cellStyle name="Обычный 2 2 2 3 2 3 2 5 4" xfId="11652" xr:uid="{00000000-0005-0000-0000-0000892D0000}"/>
    <cellStyle name="Обычный 2 2 2 3 2 3 2 6" xfId="11653" xr:uid="{00000000-0005-0000-0000-00008A2D0000}"/>
    <cellStyle name="Обычный 2 2 2 3 2 3 2 6 2" xfId="11654" xr:uid="{00000000-0005-0000-0000-00008B2D0000}"/>
    <cellStyle name="Обычный 2 2 2 3 2 3 2 6 2 2" xfId="11655" xr:uid="{00000000-0005-0000-0000-00008C2D0000}"/>
    <cellStyle name="Обычный 2 2 2 3 2 3 2 6 3" xfId="11656" xr:uid="{00000000-0005-0000-0000-00008D2D0000}"/>
    <cellStyle name="Обычный 2 2 2 3 2 3 2 6 3 2" xfId="11657" xr:uid="{00000000-0005-0000-0000-00008E2D0000}"/>
    <cellStyle name="Обычный 2 2 2 3 2 3 2 6 4" xfId="11658" xr:uid="{00000000-0005-0000-0000-00008F2D0000}"/>
    <cellStyle name="Обычный 2 2 2 3 2 3 2 7" xfId="11659" xr:uid="{00000000-0005-0000-0000-0000902D0000}"/>
    <cellStyle name="Обычный 2 2 2 3 2 3 2 7 2" xfId="11660" xr:uid="{00000000-0005-0000-0000-0000912D0000}"/>
    <cellStyle name="Обычный 2 2 2 3 2 3 2 8" xfId="11661" xr:uid="{00000000-0005-0000-0000-0000922D0000}"/>
    <cellStyle name="Обычный 2 2 2 3 2 3 2 8 2" xfId="11662" xr:uid="{00000000-0005-0000-0000-0000932D0000}"/>
    <cellStyle name="Обычный 2 2 2 3 2 3 2 9" xfId="11663" xr:uid="{00000000-0005-0000-0000-0000942D0000}"/>
    <cellStyle name="Обычный 2 2 2 3 2 3 2 9 2" xfId="11664" xr:uid="{00000000-0005-0000-0000-0000952D0000}"/>
    <cellStyle name="Обычный 2 2 2 3 2 3 3" xfId="11665" xr:uid="{00000000-0005-0000-0000-0000962D0000}"/>
    <cellStyle name="Обычный 2 2 2 3 2 3 3 2" xfId="11666" xr:uid="{00000000-0005-0000-0000-0000972D0000}"/>
    <cellStyle name="Обычный 2 2 2 3 2 3 3 2 2" xfId="11667" xr:uid="{00000000-0005-0000-0000-0000982D0000}"/>
    <cellStyle name="Обычный 2 2 2 3 2 3 3 2 2 2" xfId="11668" xr:uid="{00000000-0005-0000-0000-0000992D0000}"/>
    <cellStyle name="Обычный 2 2 2 3 2 3 3 2 2 2 2" xfId="11669" xr:uid="{00000000-0005-0000-0000-00009A2D0000}"/>
    <cellStyle name="Обычный 2 2 2 3 2 3 3 2 2 3" xfId="11670" xr:uid="{00000000-0005-0000-0000-00009B2D0000}"/>
    <cellStyle name="Обычный 2 2 2 3 2 3 3 2 2 3 2" xfId="11671" xr:uid="{00000000-0005-0000-0000-00009C2D0000}"/>
    <cellStyle name="Обычный 2 2 2 3 2 3 3 2 2 4" xfId="11672" xr:uid="{00000000-0005-0000-0000-00009D2D0000}"/>
    <cellStyle name="Обычный 2 2 2 3 2 3 3 2 3" xfId="11673" xr:uid="{00000000-0005-0000-0000-00009E2D0000}"/>
    <cellStyle name="Обычный 2 2 2 3 2 3 3 2 3 2" xfId="11674" xr:uid="{00000000-0005-0000-0000-00009F2D0000}"/>
    <cellStyle name="Обычный 2 2 2 3 2 3 3 2 4" xfId="11675" xr:uid="{00000000-0005-0000-0000-0000A02D0000}"/>
    <cellStyle name="Обычный 2 2 2 3 2 3 3 2 4 2" xfId="11676" xr:uid="{00000000-0005-0000-0000-0000A12D0000}"/>
    <cellStyle name="Обычный 2 2 2 3 2 3 3 2 5" xfId="11677" xr:uid="{00000000-0005-0000-0000-0000A22D0000}"/>
    <cellStyle name="Обычный 2 2 2 3 2 3 3 2 5 2" xfId="11678" xr:uid="{00000000-0005-0000-0000-0000A32D0000}"/>
    <cellStyle name="Обычный 2 2 2 3 2 3 3 2 6" xfId="11679" xr:uid="{00000000-0005-0000-0000-0000A42D0000}"/>
    <cellStyle name="Обычный 2 2 2 3 2 3 3 3" xfId="11680" xr:uid="{00000000-0005-0000-0000-0000A52D0000}"/>
    <cellStyle name="Обычный 2 2 2 3 2 3 3 3 2" xfId="11681" xr:uid="{00000000-0005-0000-0000-0000A62D0000}"/>
    <cellStyle name="Обычный 2 2 2 3 2 3 3 3 2 2" xfId="11682" xr:uid="{00000000-0005-0000-0000-0000A72D0000}"/>
    <cellStyle name="Обычный 2 2 2 3 2 3 3 3 3" xfId="11683" xr:uid="{00000000-0005-0000-0000-0000A82D0000}"/>
    <cellStyle name="Обычный 2 2 2 3 2 3 3 3 3 2" xfId="11684" xr:uid="{00000000-0005-0000-0000-0000A92D0000}"/>
    <cellStyle name="Обычный 2 2 2 3 2 3 3 3 4" xfId="11685" xr:uid="{00000000-0005-0000-0000-0000AA2D0000}"/>
    <cellStyle name="Обычный 2 2 2 3 2 3 3 4" xfId="11686" xr:uid="{00000000-0005-0000-0000-0000AB2D0000}"/>
    <cellStyle name="Обычный 2 2 2 3 2 3 3 4 2" xfId="11687" xr:uid="{00000000-0005-0000-0000-0000AC2D0000}"/>
    <cellStyle name="Обычный 2 2 2 3 2 3 3 4 2 2" xfId="11688" xr:uid="{00000000-0005-0000-0000-0000AD2D0000}"/>
    <cellStyle name="Обычный 2 2 2 3 2 3 3 4 3" xfId="11689" xr:uid="{00000000-0005-0000-0000-0000AE2D0000}"/>
    <cellStyle name="Обычный 2 2 2 3 2 3 3 4 3 2" xfId="11690" xr:uid="{00000000-0005-0000-0000-0000AF2D0000}"/>
    <cellStyle name="Обычный 2 2 2 3 2 3 3 4 4" xfId="11691" xr:uid="{00000000-0005-0000-0000-0000B02D0000}"/>
    <cellStyle name="Обычный 2 2 2 3 2 3 3 5" xfId="11692" xr:uid="{00000000-0005-0000-0000-0000B12D0000}"/>
    <cellStyle name="Обычный 2 2 2 3 2 3 3 5 2" xfId="11693" xr:uid="{00000000-0005-0000-0000-0000B22D0000}"/>
    <cellStyle name="Обычный 2 2 2 3 2 3 3 6" xfId="11694" xr:uid="{00000000-0005-0000-0000-0000B32D0000}"/>
    <cellStyle name="Обычный 2 2 2 3 2 3 3 6 2" xfId="11695" xr:uid="{00000000-0005-0000-0000-0000B42D0000}"/>
    <cellStyle name="Обычный 2 2 2 3 2 3 3 7" xfId="11696" xr:uid="{00000000-0005-0000-0000-0000B52D0000}"/>
    <cellStyle name="Обычный 2 2 2 3 2 3 3 7 2" xfId="11697" xr:uid="{00000000-0005-0000-0000-0000B62D0000}"/>
    <cellStyle name="Обычный 2 2 2 3 2 3 3 8" xfId="11698" xr:uid="{00000000-0005-0000-0000-0000B72D0000}"/>
    <cellStyle name="Обычный 2 2 2 3 2 3 4" xfId="11699" xr:uid="{00000000-0005-0000-0000-0000B82D0000}"/>
    <cellStyle name="Обычный 2 2 2 3 2 3 4 2" xfId="11700" xr:uid="{00000000-0005-0000-0000-0000B92D0000}"/>
    <cellStyle name="Обычный 2 2 2 3 2 3 4 2 2" xfId="11701" xr:uid="{00000000-0005-0000-0000-0000BA2D0000}"/>
    <cellStyle name="Обычный 2 2 2 3 2 3 4 2 2 2" xfId="11702" xr:uid="{00000000-0005-0000-0000-0000BB2D0000}"/>
    <cellStyle name="Обычный 2 2 2 3 2 3 4 2 2 2 2" xfId="11703" xr:uid="{00000000-0005-0000-0000-0000BC2D0000}"/>
    <cellStyle name="Обычный 2 2 2 3 2 3 4 2 2 3" xfId="11704" xr:uid="{00000000-0005-0000-0000-0000BD2D0000}"/>
    <cellStyle name="Обычный 2 2 2 3 2 3 4 2 2 3 2" xfId="11705" xr:uid="{00000000-0005-0000-0000-0000BE2D0000}"/>
    <cellStyle name="Обычный 2 2 2 3 2 3 4 2 2 4" xfId="11706" xr:uid="{00000000-0005-0000-0000-0000BF2D0000}"/>
    <cellStyle name="Обычный 2 2 2 3 2 3 4 2 3" xfId="11707" xr:uid="{00000000-0005-0000-0000-0000C02D0000}"/>
    <cellStyle name="Обычный 2 2 2 3 2 3 4 2 3 2" xfId="11708" xr:uid="{00000000-0005-0000-0000-0000C12D0000}"/>
    <cellStyle name="Обычный 2 2 2 3 2 3 4 2 4" xfId="11709" xr:uid="{00000000-0005-0000-0000-0000C22D0000}"/>
    <cellStyle name="Обычный 2 2 2 3 2 3 4 2 4 2" xfId="11710" xr:uid="{00000000-0005-0000-0000-0000C32D0000}"/>
    <cellStyle name="Обычный 2 2 2 3 2 3 4 2 5" xfId="11711" xr:uid="{00000000-0005-0000-0000-0000C42D0000}"/>
    <cellStyle name="Обычный 2 2 2 3 2 3 4 2 5 2" xfId="11712" xr:uid="{00000000-0005-0000-0000-0000C52D0000}"/>
    <cellStyle name="Обычный 2 2 2 3 2 3 4 2 6" xfId="11713" xr:uid="{00000000-0005-0000-0000-0000C62D0000}"/>
    <cellStyle name="Обычный 2 2 2 3 2 3 4 3" xfId="11714" xr:uid="{00000000-0005-0000-0000-0000C72D0000}"/>
    <cellStyle name="Обычный 2 2 2 3 2 3 4 3 2" xfId="11715" xr:uid="{00000000-0005-0000-0000-0000C82D0000}"/>
    <cellStyle name="Обычный 2 2 2 3 2 3 4 3 2 2" xfId="11716" xr:uid="{00000000-0005-0000-0000-0000C92D0000}"/>
    <cellStyle name="Обычный 2 2 2 3 2 3 4 3 3" xfId="11717" xr:uid="{00000000-0005-0000-0000-0000CA2D0000}"/>
    <cellStyle name="Обычный 2 2 2 3 2 3 4 3 3 2" xfId="11718" xr:uid="{00000000-0005-0000-0000-0000CB2D0000}"/>
    <cellStyle name="Обычный 2 2 2 3 2 3 4 3 4" xfId="11719" xr:uid="{00000000-0005-0000-0000-0000CC2D0000}"/>
    <cellStyle name="Обычный 2 2 2 3 2 3 4 4" xfId="11720" xr:uid="{00000000-0005-0000-0000-0000CD2D0000}"/>
    <cellStyle name="Обычный 2 2 2 3 2 3 4 4 2" xfId="11721" xr:uid="{00000000-0005-0000-0000-0000CE2D0000}"/>
    <cellStyle name="Обычный 2 2 2 3 2 3 4 4 2 2" xfId="11722" xr:uid="{00000000-0005-0000-0000-0000CF2D0000}"/>
    <cellStyle name="Обычный 2 2 2 3 2 3 4 4 3" xfId="11723" xr:uid="{00000000-0005-0000-0000-0000D02D0000}"/>
    <cellStyle name="Обычный 2 2 2 3 2 3 4 4 3 2" xfId="11724" xr:uid="{00000000-0005-0000-0000-0000D12D0000}"/>
    <cellStyle name="Обычный 2 2 2 3 2 3 4 4 4" xfId="11725" xr:uid="{00000000-0005-0000-0000-0000D22D0000}"/>
    <cellStyle name="Обычный 2 2 2 3 2 3 4 5" xfId="11726" xr:uid="{00000000-0005-0000-0000-0000D32D0000}"/>
    <cellStyle name="Обычный 2 2 2 3 2 3 4 5 2" xfId="11727" xr:uid="{00000000-0005-0000-0000-0000D42D0000}"/>
    <cellStyle name="Обычный 2 2 2 3 2 3 4 6" xfId="11728" xr:uid="{00000000-0005-0000-0000-0000D52D0000}"/>
    <cellStyle name="Обычный 2 2 2 3 2 3 4 6 2" xfId="11729" xr:uid="{00000000-0005-0000-0000-0000D62D0000}"/>
    <cellStyle name="Обычный 2 2 2 3 2 3 4 7" xfId="11730" xr:uid="{00000000-0005-0000-0000-0000D72D0000}"/>
    <cellStyle name="Обычный 2 2 2 3 2 3 4 7 2" xfId="11731" xr:uid="{00000000-0005-0000-0000-0000D82D0000}"/>
    <cellStyle name="Обычный 2 2 2 3 2 3 4 8" xfId="11732" xr:uid="{00000000-0005-0000-0000-0000D92D0000}"/>
    <cellStyle name="Обычный 2 2 2 3 2 3 5" xfId="11733" xr:uid="{00000000-0005-0000-0000-0000DA2D0000}"/>
    <cellStyle name="Обычный 2 2 2 3 2 3 5 2" xfId="11734" xr:uid="{00000000-0005-0000-0000-0000DB2D0000}"/>
    <cellStyle name="Обычный 2 2 2 3 2 3 5 2 2" xfId="11735" xr:uid="{00000000-0005-0000-0000-0000DC2D0000}"/>
    <cellStyle name="Обычный 2 2 2 3 2 3 5 2 2 2" xfId="11736" xr:uid="{00000000-0005-0000-0000-0000DD2D0000}"/>
    <cellStyle name="Обычный 2 2 2 3 2 3 5 2 3" xfId="11737" xr:uid="{00000000-0005-0000-0000-0000DE2D0000}"/>
    <cellStyle name="Обычный 2 2 2 3 2 3 5 2 3 2" xfId="11738" xr:uid="{00000000-0005-0000-0000-0000DF2D0000}"/>
    <cellStyle name="Обычный 2 2 2 3 2 3 5 2 4" xfId="11739" xr:uid="{00000000-0005-0000-0000-0000E02D0000}"/>
    <cellStyle name="Обычный 2 2 2 3 2 3 5 3" xfId="11740" xr:uid="{00000000-0005-0000-0000-0000E12D0000}"/>
    <cellStyle name="Обычный 2 2 2 3 2 3 5 3 2" xfId="11741" xr:uid="{00000000-0005-0000-0000-0000E22D0000}"/>
    <cellStyle name="Обычный 2 2 2 3 2 3 5 3 2 2" xfId="11742" xr:uid="{00000000-0005-0000-0000-0000E32D0000}"/>
    <cellStyle name="Обычный 2 2 2 3 2 3 5 3 3" xfId="11743" xr:uid="{00000000-0005-0000-0000-0000E42D0000}"/>
    <cellStyle name="Обычный 2 2 2 3 2 3 5 3 3 2" xfId="11744" xr:uid="{00000000-0005-0000-0000-0000E52D0000}"/>
    <cellStyle name="Обычный 2 2 2 3 2 3 5 3 4" xfId="11745" xr:uid="{00000000-0005-0000-0000-0000E62D0000}"/>
    <cellStyle name="Обычный 2 2 2 3 2 3 5 4" xfId="11746" xr:uid="{00000000-0005-0000-0000-0000E72D0000}"/>
    <cellStyle name="Обычный 2 2 2 3 2 3 5 4 2" xfId="11747" xr:uid="{00000000-0005-0000-0000-0000E82D0000}"/>
    <cellStyle name="Обычный 2 2 2 3 2 3 5 5" xfId="11748" xr:uid="{00000000-0005-0000-0000-0000E92D0000}"/>
    <cellStyle name="Обычный 2 2 2 3 2 3 5 5 2" xfId="11749" xr:uid="{00000000-0005-0000-0000-0000EA2D0000}"/>
    <cellStyle name="Обычный 2 2 2 3 2 3 5 6" xfId="11750" xr:uid="{00000000-0005-0000-0000-0000EB2D0000}"/>
    <cellStyle name="Обычный 2 2 2 3 2 3 5 6 2" xfId="11751" xr:uid="{00000000-0005-0000-0000-0000EC2D0000}"/>
    <cellStyle name="Обычный 2 2 2 3 2 3 5 7" xfId="11752" xr:uid="{00000000-0005-0000-0000-0000ED2D0000}"/>
    <cellStyle name="Обычный 2 2 2 3 2 3 6" xfId="11753" xr:uid="{00000000-0005-0000-0000-0000EE2D0000}"/>
    <cellStyle name="Обычный 2 2 2 3 2 3 6 2" xfId="11754" xr:uid="{00000000-0005-0000-0000-0000EF2D0000}"/>
    <cellStyle name="Обычный 2 2 2 3 2 3 6 2 2" xfId="11755" xr:uid="{00000000-0005-0000-0000-0000F02D0000}"/>
    <cellStyle name="Обычный 2 2 2 3 2 3 6 2 2 2" xfId="11756" xr:uid="{00000000-0005-0000-0000-0000F12D0000}"/>
    <cellStyle name="Обычный 2 2 2 3 2 3 6 2 3" xfId="11757" xr:uid="{00000000-0005-0000-0000-0000F22D0000}"/>
    <cellStyle name="Обычный 2 2 2 3 2 3 6 2 3 2" xfId="11758" xr:uid="{00000000-0005-0000-0000-0000F32D0000}"/>
    <cellStyle name="Обычный 2 2 2 3 2 3 6 2 4" xfId="11759" xr:uid="{00000000-0005-0000-0000-0000F42D0000}"/>
    <cellStyle name="Обычный 2 2 2 3 2 3 6 3" xfId="11760" xr:uid="{00000000-0005-0000-0000-0000F52D0000}"/>
    <cellStyle name="Обычный 2 2 2 3 2 3 6 3 2" xfId="11761" xr:uid="{00000000-0005-0000-0000-0000F62D0000}"/>
    <cellStyle name="Обычный 2 2 2 3 2 3 6 3 2 2" xfId="11762" xr:uid="{00000000-0005-0000-0000-0000F72D0000}"/>
    <cellStyle name="Обычный 2 2 2 3 2 3 6 3 3" xfId="11763" xr:uid="{00000000-0005-0000-0000-0000F82D0000}"/>
    <cellStyle name="Обычный 2 2 2 3 2 3 6 3 3 2" xfId="11764" xr:uid="{00000000-0005-0000-0000-0000F92D0000}"/>
    <cellStyle name="Обычный 2 2 2 3 2 3 6 3 4" xfId="11765" xr:uid="{00000000-0005-0000-0000-0000FA2D0000}"/>
    <cellStyle name="Обычный 2 2 2 3 2 3 6 4" xfId="11766" xr:uid="{00000000-0005-0000-0000-0000FB2D0000}"/>
    <cellStyle name="Обычный 2 2 2 3 2 3 6 4 2" xfId="11767" xr:uid="{00000000-0005-0000-0000-0000FC2D0000}"/>
    <cellStyle name="Обычный 2 2 2 3 2 3 6 5" xfId="11768" xr:uid="{00000000-0005-0000-0000-0000FD2D0000}"/>
    <cellStyle name="Обычный 2 2 2 3 2 3 6 5 2" xfId="11769" xr:uid="{00000000-0005-0000-0000-0000FE2D0000}"/>
    <cellStyle name="Обычный 2 2 2 3 2 3 6 6" xfId="11770" xr:uid="{00000000-0005-0000-0000-0000FF2D0000}"/>
    <cellStyle name="Обычный 2 2 2 3 2 3 6 6 2" xfId="11771" xr:uid="{00000000-0005-0000-0000-0000002E0000}"/>
    <cellStyle name="Обычный 2 2 2 3 2 3 6 7" xfId="11772" xr:uid="{00000000-0005-0000-0000-0000012E0000}"/>
    <cellStyle name="Обычный 2 2 2 3 2 3 7" xfId="11773" xr:uid="{00000000-0005-0000-0000-0000022E0000}"/>
    <cellStyle name="Обычный 2 2 2 3 2 3 7 2" xfId="11774" xr:uid="{00000000-0005-0000-0000-0000032E0000}"/>
    <cellStyle name="Обычный 2 2 2 3 2 3 7 2 2" xfId="11775" xr:uid="{00000000-0005-0000-0000-0000042E0000}"/>
    <cellStyle name="Обычный 2 2 2 3 2 3 7 3" xfId="11776" xr:uid="{00000000-0005-0000-0000-0000052E0000}"/>
    <cellStyle name="Обычный 2 2 2 3 2 3 7 3 2" xfId="11777" xr:uid="{00000000-0005-0000-0000-0000062E0000}"/>
    <cellStyle name="Обычный 2 2 2 3 2 3 7 4" xfId="11778" xr:uid="{00000000-0005-0000-0000-0000072E0000}"/>
    <cellStyle name="Обычный 2 2 2 3 2 3 8" xfId="11779" xr:uid="{00000000-0005-0000-0000-0000082E0000}"/>
    <cellStyle name="Обычный 2 2 2 3 2 3 8 2" xfId="11780" xr:uid="{00000000-0005-0000-0000-0000092E0000}"/>
    <cellStyle name="Обычный 2 2 2 3 2 3 8 2 2" xfId="11781" xr:uid="{00000000-0005-0000-0000-00000A2E0000}"/>
    <cellStyle name="Обычный 2 2 2 3 2 3 8 3" xfId="11782" xr:uid="{00000000-0005-0000-0000-00000B2E0000}"/>
    <cellStyle name="Обычный 2 2 2 3 2 3 8 3 2" xfId="11783" xr:uid="{00000000-0005-0000-0000-00000C2E0000}"/>
    <cellStyle name="Обычный 2 2 2 3 2 3 8 4" xfId="11784" xr:uid="{00000000-0005-0000-0000-00000D2E0000}"/>
    <cellStyle name="Обычный 2 2 2 3 2 3 9" xfId="11785" xr:uid="{00000000-0005-0000-0000-00000E2E0000}"/>
    <cellStyle name="Обычный 2 2 2 3 2 3 9 2" xfId="11786" xr:uid="{00000000-0005-0000-0000-00000F2E0000}"/>
    <cellStyle name="Обычный 2 2 2 3 2 4" xfId="11787" xr:uid="{00000000-0005-0000-0000-0000102E0000}"/>
    <cellStyle name="Обычный 2 2 2 3 2 4 10" xfId="11788" xr:uid="{00000000-0005-0000-0000-0000112E0000}"/>
    <cellStyle name="Обычный 2 2 2 3 2 4 2" xfId="11789" xr:uid="{00000000-0005-0000-0000-0000122E0000}"/>
    <cellStyle name="Обычный 2 2 2 3 2 4 2 2" xfId="11790" xr:uid="{00000000-0005-0000-0000-0000132E0000}"/>
    <cellStyle name="Обычный 2 2 2 3 2 4 2 2 2" xfId="11791" xr:uid="{00000000-0005-0000-0000-0000142E0000}"/>
    <cellStyle name="Обычный 2 2 2 3 2 4 2 2 2 2" xfId="11792" xr:uid="{00000000-0005-0000-0000-0000152E0000}"/>
    <cellStyle name="Обычный 2 2 2 3 2 4 2 2 2 2 2" xfId="11793" xr:uid="{00000000-0005-0000-0000-0000162E0000}"/>
    <cellStyle name="Обычный 2 2 2 3 2 4 2 2 2 3" xfId="11794" xr:uid="{00000000-0005-0000-0000-0000172E0000}"/>
    <cellStyle name="Обычный 2 2 2 3 2 4 2 2 2 3 2" xfId="11795" xr:uid="{00000000-0005-0000-0000-0000182E0000}"/>
    <cellStyle name="Обычный 2 2 2 3 2 4 2 2 2 4" xfId="11796" xr:uid="{00000000-0005-0000-0000-0000192E0000}"/>
    <cellStyle name="Обычный 2 2 2 3 2 4 2 2 3" xfId="11797" xr:uid="{00000000-0005-0000-0000-00001A2E0000}"/>
    <cellStyle name="Обычный 2 2 2 3 2 4 2 2 3 2" xfId="11798" xr:uid="{00000000-0005-0000-0000-00001B2E0000}"/>
    <cellStyle name="Обычный 2 2 2 3 2 4 2 2 4" xfId="11799" xr:uid="{00000000-0005-0000-0000-00001C2E0000}"/>
    <cellStyle name="Обычный 2 2 2 3 2 4 2 2 4 2" xfId="11800" xr:uid="{00000000-0005-0000-0000-00001D2E0000}"/>
    <cellStyle name="Обычный 2 2 2 3 2 4 2 2 5" xfId="11801" xr:uid="{00000000-0005-0000-0000-00001E2E0000}"/>
    <cellStyle name="Обычный 2 2 2 3 2 4 2 2 5 2" xfId="11802" xr:uid="{00000000-0005-0000-0000-00001F2E0000}"/>
    <cellStyle name="Обычный 2 2 2 3 2 4 2 2 6" xfId="11803" xr:uid="{00000000-0005-0000-0000-0000202E0000}"/>
    <cellStyle name="Обычный 2 2 2 3 2 4 2 3" xfId="11804" xr:uid="{00000000-0005-0000-0000-0000212E0000}"/>
    <cellStyle name="Обычный 2 2 2 3 2 4 2 3 2" xfId="11805" xr:uid="{00000000-0005-0000-0000-0000222E0000}"/>
    <cellStyle name="Обычный 2 2 2 3 2 4 2 3 2 2" xfId="11806" xr:uid="{00000000-0005-0000-0000-0000232E0000}"/>
    <cellStyle name="Обычный 2 2 2 3 2 4 2 3 3" xfId="11807" xr:uid="{00000000-0005-0000-0000-0000242E0000}"/>
    <cellStyle name="Обычный 2 2 2 3 2 4 2 3 3 2" xfId="11808" xr:uid="{00000000-0005-0000-0000-0000252E0000}"/>
    <cellStyle name="Обычный 2 2 2 3 2 4 2 3 4" xfId="11809" xr:uid="{00000000-0005-0000-0000-0000262E0000}"/>
    <cellStyle name="Обычный 2 2 2 3 2 4 2 4" xfId="11810" xr:uid="{00000000-0005-0000-0000-0000272E0000}"/>
    <cellStyle name="Обычный 2 2 2 3 2 4 2 4 2" xfId="11811" xr:uid="{00000000-0005-0000-0000-0000282E0000}"/>
    <cellStyle name="Обычный 2 2 2 3 2 4 2 4 2 2" xfId="11812" xr:uid="{00000000-0005-0000-0000-0000292E0000}"/>
    <cellStyle name="Обычный 2 2 2 3 2 4 2 4 3" xfId="11813" xr:uid="{00000000-0005-0000-0000-00002A2E0000}"/>
    <cellStyle name="Обычный 2 2 2 3 2 4 2 4 3 2" xfId="11814" xr:uid="{00000000-0005-0000-0000-00002B2E0000}"/>
    <cellStyle name="Обычный 2 2 2 3 2 4 2 4 4" xfId="11815" xr:uid="{00000000-0005-0000-0000-00002C2E0000}"/>
    <cellStyle name="Обычный 2 2 2 3 2 4 2 5" xfId="11816" xr:uid="{00000000-0005-0000-0000-00002D2E0000}"/>
    <cellStyle name="Обычный 2 2 2 3 2 4 2 5 2" xfId="11817" xr:uid="{00000000-0005-0000-0000-00002E2E0000}"/>
    <cellStyle name="Обычный 2 2 2 3 2 4 2 6" xfId="11818" xr:uid="{00000000-0005-0000-0000-00002F2E0000}"/>
    <cellStyle name="Обычный 2 2 2 3 2 4 2 6 2" xfId="11819" xr:uid="{00000000-0005-0000-0000-0000302E0000}"/>
    <cellStyle name="Обычный 2 2 2 3 2 4 2 7" xfId="11820" xr:uid="{00000000-0005-0000-0000-0000312E0000}"/>
    <cellStyle name="Обычный 2 2 2 3 2 4 2 7 2" xfId="11821" xr:uid="{00000000-0005-0000-0000-0000322E0000}"/>
    <cellStyle name="Обычный 2 2 2 3 2 4 2 8" xfId="11822" xr:uid="{00000000-0005-0000-0000-0000332E0000}"/>
    <cellStyle name="Обычный 2 2 2 3 2 4 3" xfId="11823" xr:uid="{00000000-0005-0000-0000-0000342E0000}"/>
    <cellStyle name="Обычный 2 2 2 3 2 4 3 2" xfId="11824" xr:uid="{00000000-0005-0000-0000-0000352E0000}"/>
    <cellStyle name="Обычный 2 2 2 3 2 4 3 2 2" xfId="11825" xr:uid="{00000000-0005-0000-0000-0000362E0000}"/>
    <cellStyle name="Обычный 2 2 2 3 2 4 3 2 2 2" xfId="11826" xr:uid="{00000000-0005-0000-0000-0000372E0000}"/>
    <cellStyle name="Обычный 2 2 2 3 2 4 3 2 2 2 2" xfId="11827" xr:uid="{00000000-0005-0000-0000-0000382E0000}"/>
    <cellStyle name="Обычный 2 2 2 3 2 4 3 2 2 3" xfId="11828" xr:uid="{00000000-0005-0000-0000-0000392E0000}"/>
    <cellStyle name="Обычный 2 2 2 3 2 4 3 2 2 3 2" xfId="11829" xr:uid="{00000000-0005-0000-0000-00003A2E0000}"/>
    <cellStyle name="Обычный 2 2 2 3 2 4 3 2 2 4" xfId="11830" xr:uid="{00000000-0005-0000-0000-00003B2E0000}"/>
    <cellStyle name="Обычный 2 2 2 3 2 4 3 2 3" xfId="11831" xr:uid="{00000000-0005-0000-0000-00003C2E0000}"/>
    <cellStyle name="Обычный 2 2 2 3 2 4 3 2 3 2" xfId="11832" xr:uid="{00000000-0005-0000-0000-00003D2E0000}"/>
    <cellStyle name="Обычный 2 2 2 3 2 4 3 2 4" xfId="11833" xr:uid="{00000000-0005-0000-0000-00003E2E0000}"/>
    <cellStyle name="Обычный 2 2 2 3 2 4 3 2 4 2" xfId="11834" xr:uid="{00000000-0005-0000-0000-00003F2E0000}"/>
    <cellStyle name="Обычный 2 2 2 3 2 4 3 2 5" xfId="11835" xr:uid="{00000000-0005-0000-0000-0000402E0000}"/>
    <cellStyle name="Обычный 2 2 2 3 2 4 3 2 5 2" xfId="11836" xr:uid="{00000000-0005-0000-0000-0000412E0000}"/>
    <cellStyle name="Обычный 2 2 2 3 2 4 3 2 6" xfId="11837" xr:uid="{00000000-0005-0000-0000-0000422E0000}"/>
    <cellStyle name="Обычный 2 2 2 3 2 4 3 3" xfId="11838" xr:uid="{00000000-0005-0000-0000-0000432E0000}"/>
    <cellStyle name="Обычный 2 2 2 3 2 4 3 3 2" xfId="11839" xr:uid="{00000000-0005-0000-0000-0000442E0000}"/>
    <cellStyle name="Обычный 2 2 2 3 2 4 3 3 2 2" xfId="11840" xr:uid="{00000000-0005-0000-0000-0000452E0000}"/>
    <cellStyle name="Обычный 2 2 2 3 2 4 3 3 3" xfId="11841" xr:uid="{00000000-0005-0000-0000-0000462E0000}"/>
    <cellStyle name="Обычный 2 2 2 3 2 4 3 3 3 2" xfId="11842" xr:uid="{00000000-0005-0000-0000-0000472E0000}"/>
    <cellStyle name="Обычный 2 2 2 3 2 4 3 3 4" xfId="11843" xr:uid="{00000000-0005-0000-0000-0000482E0000}"/>
    <cellStyle name="Обычный 2 2 2 3 2 4 3 4" xfId="11844" xr:uid="{00000000-0005-0000-0000-0000492E0000}"/>
    <cellStyle name="Обычный 2 2 2 3 2 4 3 4 2" xfId="11845" xr:uid="{00000000-0005-0000-0000-00004A2E0000}"/>
    <cellStyle name="Обычный 2 2 2 3 2 4 3 4 2 2" xfId="11846" xr:uid="{00000000-0005-0000-0000-00004B2E0000}"/>
    <cellStyle name="Обычный 2 2 2 3 2 4 3 4 3" xfId="11847" xr:uid="{00000000-0005-0000-0000-00004C2E0000}"/>
    <cellStyle name="Обычный 2 2 2 3 2 4 3 4 3 2" xfId="11848" xr:uid="{00000000-0005-0000-0000-00004D2E0000}"/>
    <cellStyle name="Обычный 2 2 2 3 2 4 3 4 4" xfId="11849" xr:uid="{00000000-0005-0000-0000-00004E2E0000}"/>
    <cellStyle name="Обычный 2 2 2 3 2 4 3 5" xfId="11850" xr:uid="{00000000-0005-0000-0000-00004F2E0000}"/>
    <cellStyle name="Обычный 2 2 2 3 2 4 3 5 2" xfId="11851" xr:uid="{00000000-0005-0000-0000-0000502E0000}"/>
    <cellStyle name="Обычный 2 2 2 3 2 4 3 6" xfId="11852" xr:uid="{00000000-0005-0000-0000-0000512E0000}"/>
    <cellStyle name="Обычный 2 2 2 3 2 4 3 6 2" xfId="11853" xr:uid="{00000000-0005-0000-0000-0000522E0000}"/>
    <cellStyle name="Обычный 2 2 2 3 2 4 3 7" xfId="11854" xr:uid="{00000000-0005-0000-0000-0000532E0000}"/>
    <cellStyle name="Обычный 2 2 2 3 2 4 3 7 2" xfId="11855" xr:uid="{00000000-0005-0000-0000-0000542E0000}"/>
    <cellStyle name="Обычный 2 2 2 3 2 4 3 8" xfId="11856" xr:uid="{00000000-0005-0000-0000-0000552E0000}"/>
    <cellStyle name="Обычный 2 2 2 3 2 4 4" xfId="11857" xr:uid="{00000000-0005-0000-0000-0000562E0000}"/>
    <cellStyle name="Обычный 2 2 2 3 2 4 4 2" xfId="11858" xr:uid="{00000000-0005-0000-0000-0000572E0000}"/>
    <cellStyle name="Обычный 2 2 2 3 2 4 4 2 2" xfId="11859" xr:uid="{00000000-0005-0000-0000-0000582E0000}"/>
    <cellStyle name="Обычный 2 2 2 3 2 4 4 2 2 2" xfId="11860" xr:uid="{00000000-0005-0000-0000-0000592E0000}"/>
    <cellStyle name="Обычный 2 2 2 3 2 4 4 2 3" xfId="11861" xr:uid="{00000000-0005-0000-0000-00005A2E0000}"/>
    <cellStyle name="Обычный 2 2 2 3 2 4 4 2 3 2" xfId="11862" xr:uid="{00000000-0005-0000-0000-00005B2E0000}"/>
    <cellStyle name="Обычный 2 2 2 3 2 4 4 2 4" xfId="11863" xr:uid="{00000000-0005-0000-0000-00005C2E0000}"/>
    <cellStyle name="Обычный 2 2 2 3 2 4 4 3" xfId="11864" xr:uid="{00000000-0005-0000-0000-00005D2E0000}"/>
    <cellStyle name="Обычный 2 2 2 3 2 4 4 3 2" xfId="11865" xr:uid="{00000000-0005-0000-0000-00005E2E0000}"/>
    <cellStyle name="Обычный 2 2 2 3 2 4 4 3 2 2" xfId="11866" xr:uid="{00000000-0005-0000-0000-00005F2E0000}"/>
    <cellStyle name="Обычный 2 2 2 3 2 4 4 3 3" xfId="11867" xr:uid="{00000000-0005-0000-0000-0000602E0000}"/>
    <cellStyle name="Обычный 2 2 2 3 2 4 4 3 3 2" xfId="11868" xr:uid="{00000000-0005-0000-0000-0000612E0000}"/>
    <cellStyle name="Обычный 2 2 2 3 2 4 4 3 4" xfId="11869" xr:uid="{00000000-0005-0000-0000-0000622E0000}"/>
    <cellStyle name="Обычный 2 2 2 3 2 4 4 4" xfId="11870" xr:uid="{00000000-0005-0000-0000-0000632E0000}"/>
    <cellStyle name="Обычный 2 2 2 3 2 4 4 4 2" xfId="11871" xr:uid="{00000000-0005-0000-0000-0000642E0000}"/>
    <cellStyle name="Обычный 2 2 2 3 2 4 4 5" xfId="11872" xr:uid="{00000000-0005-0000-0000-0000652E0000}"/>
    <cellStyle name="Обычный 2 2 2 3 2 4 4 5 2" xfId="11873" xr:uid="{00000000-0005-0000-0000-0000662E0000}"/>
    <cellStyle name="Обычный 2 2 2 3 2 4 4 6" xfId="11874" xr:uid="{00000000-0005-0000-0000-0000672E0000}"/>
    <cellStyle name="Обычный 2 2 2 3 2 4 4 6 2" xfId="11875" xr:uid="{00000000-0005-0000-0000-0000682E0000}"/>
    <cellStyle name="Обычный 2 2 2 3 2 4 4 7" xfId="11876" xr:uid="{00000000-0005-0000-0000-0000692E0000}"/>
    <cellStyle name="Обычный 2 2 2 3 2 4 5" xfId="11877" xr:uid="{00000000-0005-0000-0000-00006A2E0000}"/>
    <cellStyle name="Обычный 2 2 2 3 2 4 5 2" xfId="11878" xr:uid="{00000000-0005-0000-0000-00006B2E0000}"/>
    <cellStyle name="Обычный 2 2 2 3 2 4 5 2 2" xfId="11879" xr:uid="{00000000-0005-0000-0000-00006C2E0000}"/>
    <cellStyle name="Обычный 2 2 2 3 2 4 5 3" xfId="11880" xr:uid="{00000000-0005-0000-0000-00006D2E0000}"/>
    <cellStyle name="Обычный 2 2 2 3 2 4 5 3 2" xfId="11881" xr:uid="{00000000-0005-0000-0000-00006E2E0000}"/>
    <cellStyle name="Обычный 2 2 2 3 2 4 5 4" xfId="11882" xr:uid="{00000000-0005-0000-0000-00006F2E0000}"/>
    <cellStyle name="Обычный 2 2 2 3 2 4 6" xfId="11883" xr:uid="{00000000-0005-0000-0000-0000702E0000}"/>
    <cellStyle name="Обычный 2 2 2 3 2 4 6 2" xfId="11884" xr:uid="{00000000-0005-0000-0000-0000712E0000}"/>
    <cellStyle name="Обычный 2 2 2 3 2 4 6 2 2" xfId="11885" xr:uid="{00000000-0005-0000-0000-0000722E0000}"/>
    <cellStyle name="Обычный 2 2 2 3 2 4 6 3" xfId="11886" xr:uid="{00000000-0005-0000-0000-0000732E0000}"/>
    <cellStyle name="Обычный 2 2 2 3 2 4 6 3 2" xfId="11887" xr:uid="{00000000-0005-0000-0000-0000742E0000}"/>
    <cellStyle name="Обычный 2 2 2 3 2 4 6 4" xfId="11888" xr:uid="{00000000-0005-0000-0000-0000752E0000}"/>
    <cellStyle name="Обычный 2 2 2 3 2 4 7" xfId="11889" xr:uid="{00000000-0005-0000-0000-0000762E0000}"/>
    <cellStyle name="Обычный 2 2 2 3 2 4 7 2" xfId="11890" xr:uid="{00000000-0005-0000-0000-0000772E0000}"/>
    <cellStyle name="Обычный 2 2 2 3 2 4 8" xfId="11891" xr:uid="{00000000-0005-0000-0000-0000782E0000}"/>
    <cellStyle name="Обычный 2 2 2 3 2 4 8 2" xfId="11892" xr:uid="{00000000-0005-0000-0000-0000792E0000}"/>
    <cellStyle name="Обычный 2 2 2 3 2 4 9" xfId="11893" xr:uid="{00000000-0005-0000-0000-00007A2E0000}"/>
    <cellStyle name="Обычный 2 2 2 3 2 4 9 2" xfId="11894" xr:uid="{00000000-0005-0000-0000-00007B2E0000}"/>
    <cellStyle name="Обычный 2 2 2 3 2 5" xfId="11895" xr:uid="{00000000-0005-0000-0000-00007C2E0000}"/>
    <cellStyle name="Обычный 2 2 2 3 2 5 2" xfId="11896" xr:uid="{00000000-0005-0000-0000-00007D2E0000}"/>
    <cellStyle name="Обычный 2 2 2 3 2 5 2 2" xfId="11897" xr:uid="{00000000-0005-0000-0000-00007E2E0000}"/>
    <cellStyle name="Обычный 2 2 2 3 2 5 2 2 2" xfId="11898" xr:uid="{00000000-0005-0000-0000-00007F2E0000}"/>
    <cellStyle name="Обычный 2 2 2 3 2 5 2 2 2 2" xfId="11899" xr:uid="{00000000-0005-0000-0000-0000802E0000}"/>
    <cellStyle name="Обычный 2 2 2 3 2 5 2 2 3" xfId="11900" xr:uid="{00000000-0005-0000-0000-0000812E0000}"/>
    <cellStyle name="Обычный 2 2 2 3 2 5 2 2 3 2" xfId="11901" xr:uid="{00000000-0005-0000-0000-0000822E0000}"/>
    <cellStyle name="Обычный 2 2 2 3 2 5 2 2 4" xfId="11902" xr:uid="{00000000-0005-0000-0000-0000832E0000}"/>
    <cellStyle name="Обычный 2 2 2 3 2 5 2 3" xfId="11903" xr:uid="{00000000-0005-0000-0000-0000842E0000}"/>
    <cellStyle name="Обычный 2 2 2 3 2 5 2 3 2" xfId="11904" xr:uid="{00000000-0005-0000-0000-0000852E0000}"/>
    <cellStyle name="Обычный 2 2 2 3 2 5 2 4" xfId="11905" xr:uid="{00000000-0005-0000-0000-0000862E0000}"/>
    <cellStyle name="Обычный 2 2 2 3 2 5 2 4 2" xfId="11906" xr:uid="{00000000-0005-0000-0000-0000872E0000}"/>
    <cellStyle name="Обычный 2 2 2 3 2 5 2 5" xfId="11907" xr:uid="{00000000-0005-0000-0000-0000882E0000}"/>
    <cellStyle name="Обычный 2 2 2 3 2 5 2 5 2" xfId="11908" xr:uid="{00000000-0005-0000-0000-0000892E0000}"/>
    <cellStyle name="Обычный 2 2 2 3 2 5 2 6" xfId="11909" xr:uid="{00000000-0005-0000-0000-00008A2E0000}"/>
    <cellStyle name="Обычный 2 2 2 3 2 5 3" xfId="11910" xr:uid="{00000000-0005-0000-0000-00008B2E0000}"/>
    <cellStyle name="Обычный 2 2 2 3 2 5 3 2" xfId="11911" xr:uid="{00000000-0005-0000-0000-00008C2E0000}"/>
    <cellStyle name="Обычный 2 2 2 3 2 5 3 2 2" xfId="11912" xr:uid="{00000000-0005-0000-0000-00008D2E0000}"/>
    <cellStyle name="Обычный 2 2 2 3 2 5 3 3" xfId="11913" xr:uid="{00000000-0005-0000-0000-00008E2E0000}"/>
    <cellStyle name="Обычный 2 2 2 3 2 5 3 3 2" xfId="11914" xr:uid="{00000000-0005-0000-0000-00008F2E0000}"/>
    <cellStyle name="Обычный 2 2 2 3 2 5 3 4" xfId="11915" xr:uid="{00000000-0005-0000-0000-0000902E0000}"/>
    <cellStyle name="Обычный 2 2 2 3 2 5 4" xfId="11916" xr:uid="{00000000-0005-0000-0000-0000912E0000}"/>
    <cellStyle name="Обычный 2 2 2 3 2 5 4 2" xfId="11917" xr:uid="{00000000-0005-0000-0000-0000922E0000}"/>
    <cellStyle name="Обычный 2 2 2 3 2 5 4 2 2" xfId="11918" xr:uid="{00000000-0005-0000-0000-0000932E0000}"/>
    <cellStyle name="Обычный 2 2 2 3 2 5 4 3" xfId="11919" xr:uid="{00000000-0005-0000-0000-0000942E0000}"/>
    <cellStyle name="Обычный 2 2 2 3 2 5 4 3 2" xfId="11920" xr:uid="{00000000-0005-0000-0000-0000952E0000}"/>
    <cellStyle name="Обычный 2 2 2 3 2 5 4 4" xfId="11921" xr:uid="{00000000-0005-0000-0000-0000962E0000}"/>
    <cellStyle name="Обычный 2 2 2 3 2 5 5" xfId="11922" xr:uid="{00000000-0005-0000-0000-0000972E0000}"/>
    <cellStyle name="Обычный 2 2 2 3 2 5 5 2" xfId="11923" xr:uid="{00000000-0005-0000-0000-0000982E0000}"/>
    <cellStyle name="Обычный 2 2 2 3 2 5 6" xfId="11924" xr:uid="{00000000-0005-0000-0000-0000992E0000}"/>
    <cellStyle name="Обычный 2 2 2 3 2 5 6 2" xfId="11925" xr:uid="{00000000-0005-0000-0000-00009A2E0000}"/>
    <cellStyle name="Обычный 2 2 2 3 2 5 7" xfId="11926" xr:uid="{00000000-0005-0000-0000-00009B2E0000}"/>
    <cellStyle name="Обычный 2 2 2 3 2 5 7 2" xfId="11927" xr:uid="{00000000-0005-0000-0000-00009C2E0000}"/>
    <cellStyle name="Обычный 2 2 2 3 2 5 8" xfId="11928" xr:uid="{00000000-0005-0000-0000-00009D2E0000}"/>
    <cellStyle name="Обычный 2 2 2 3 2 6" xfId="11929" xr:uid="{00000000-0005-0000-0000-00009E2E0000}"/>
    <cellStyle name="Обычный 2 2 2 3 2 6 2" xfId="11930" xr:uid="{00000000-0005-0000-0000-00009F2E0000}"/>
    <cellStyle name="Обычный 2 2 2 3 2 6 2 2" xfId="11931" xr:uid="{00000000-0005-0000-0000-0000A02E0000}"/>
    <cellStyle name="Обычный 2 2 2 3 2 6 2 2 2" xfId="11932" xr:uid="{00000000-0005-0000-0000-0000A12E0000}"/>
    <cellStyle name="Обычный 2 2 2 3 2 6 2 2 2 2" xfId="11933" xr:uid="{00000000-0005-0000-0000-0000A22E0000}"/>
    <cellStyle name="Обычный 2 2 2 3 2 6 2 2 3" xfId="11934" xr:uid="{00000000-0005-0000-0000-0000A32E0000}"/>
    <cellStyle name="Обычный 2 2 2 3 2 6 2 2 3 2" xfId="11935" xr:uid="{00000000-0005-0000-0000-0000A42E0000}"/>
    <cellStyle name="Обычный 2 2 2 3 2 6 2 2 4" xfId="11936" xr:uid="{00000000-0005-0000-0000-0000A52E0000}"/>
    <cellStyle name="Обычный 2 2 2 3 2 6 2 3" xfId="11937" xr:uid="{00000000-0005-0000-0000-0000A62E0000}"/>
    <cellStyle name="Обычный 2 2 2 3 2 6 2 3 2" xfId="11938" xr:uid="{00000000-0005-0000-0000-0000A72E0000}"/>
    <cellStyle name="Обычный 2 2 2 3 2 6 2 4" xfId="11939" xr:uid="{00000000-0005-0000-0000-0000A82E0000}"/>
    <cellStyle name="Обычный 2 2 2 3 2 6 2 4 2" xfId="11940" xr:uid="{00000000-0005-0000-0000-0000A92E0000}"/>
    <cellStyle name="Обычный 2 2 2 3 2 6 2 5" xfId="11941" xr:uid="{00000000-0005-0000-0000-0000AA2E0000}"/>
    <cellStyle name="Обычный 2 2 2 3 2 6 2 5 2" xfId="11942" xr:uid="{00000000-0005-0000-0000-0000AB2E0000}"/>
    <cellStyle name="Обычный 2 2 2 3 2 6 2 6" xfId="11943" xr:uid="{00000000-0005-0000-0000-0000AC2E0000}"/>
    <cellStyle name="Обычный 2 2 2 3 2 6 3" xfId="11944" xr:uid="{00000000-0005-0000-0000-0000AD2E0000}"/>
    <cellStyle name="Обычный 2 2 2 3 2 6 3 2" xfId="11945" xr:uid="{00000000-0005-0000-0000-0000AE2E0000}"/>
    <cellStyle name="Обычный 2 2 2 3 2 6 3 2 2" xfId="11946" xr:uid="{00000000-0005-0000-0000-0000AF2E0000}"/>
    <cellStyle name="Обычный 2 2 2 3 2 6 3 3" xfId="11947" xr:uid="{00000000-0005-0000-0000-0000B02E0000}"/>
    <cellStyle name="Обычный 2 2 2 3 2 6 3 3 2" xfId="11948" xr:uid="{00000000-0005-0000-0000-0000B12E0000}"/>
    <cellStyle name="Обычный 2 2 2 3 2 6 3 4" xfId="11949" xr:uid="{00000000-0005-0000-0000-0000B22E0000}"/>
    <cellStyle name="Обычный 2 2 2 3 2 6 4" xfId="11950" xr:uid="{00000000-0005-0000-0000-0000B32E0000}"/>
    <cellStyle name="Обычный 2 2 2 3 2 6 4 2" xfId="11951" xr:uid="{00000000-0005-0000-0000-0000B42E0000}"/>
    <cellStyle name="Обычный 2 2 2 3 2 6 4 2 2" xfId="11952" xr:uid="{00000000-0005-0000-0000-0000B52E0000}"/>
    <cellStyle name="Обычный 2 2 2 3 2 6 4 3" xfId="11953" xr:uid="{00000000-0005-0000-0000-0000B62E0000}"/>
    <cellStyle name="Обычный 2 2 2 3 2 6 4 3 2" xfId="11954" xr:uid="{00000000-0005-0000-0000-0000B72E0000}"/>
    <cellStyle name="Обычный 2 2 2 3 2 6 4 4" xfId="11955" xr:uid="{00000000-0005-0000-0000-0000B82E0000}"/>
    <cellStyle name="Обычный 2 2 2 3 2 6 5" xfId="11956" xr:uid="{00000000-0005-0000-0000-0000B92E0000}"/>
    <cellStyle name="Обычный 2 2 2 3 2 6 5 2" xfId="11957" xr:uid="{00000000-0005-0000-0000-0000BA2E0000}"/>
    <cellStyle name="Обычный 2 2 2 3 2 6 6" xfId="11958" xr:uid="{00000000-0005-0000-0000-0000BB2E0000}"/>
    <cellStyle name="Обычный 2 2 2 3 2 6 6 2" xfId="11959" xr:uid="{00000000-0005-0000-0000-0000BC2E0000}"/>
    <cellStyle name="Обычный 2 2 2 3 2 6 7" xfId="11960" xr:uid="{00000000-0005-0000-0000-0000BD2E0000}"/>
    <cellStyle name="Обычный 2 2 2 3 2 6 7 2" xfId="11961" xr:uid="{00000000-0005-0000-0000-0000BE2E0000}"/>
    <cellStyle name="Обычный 2 2 2 3 2 6 8" xfId="11962" xr:uid="{00000000-0005-0000-0000-0000BF2E0000}"/>
    <cellStyle name="Обычный 2 2 2 3 2 7" xfId="11963" xr:uid="{00000000-0005-0000-0000-0000C02E0000}"/>
    <cellStyle name="Обычный 2 2 2 3 2 7 2" xfId="11964" xr:uid="{00000000-0005-0000-0000-0000C12E0000}"/>
    <cellStyle name="Обычный 2 2 2 3 2 7 2 2" xfId="11965" xr:uid="{00000000-0005-0000-0000-0000C22E0000}"/>
    <cellStyle name="Обычный 2 2 2 3 2 7 2 2 2" xfId="11966" xr:uid="{00000000-0005-0000-0000-0000C32E0000}"/>
    <cellStyle name="Обычный 2 2 2 3 2 7 2 3" xfId="11967" xr:uid="{00000000-0005-0000-0000-0000C42E0000}"/>
    <cellStyle name="Обычный 2 2 2 3 2 7 2 3 2" xfId="11968" xr:uid="{00000000-0005-0000-0000-0000C52E0000}"/>
    <cellStyle name="Обычный 2 2 2 3 2 7 2 4" xfId="11969" xr:uid="{00000000-0005-0000-0000-0000C62E0000}"/>
    <cellStyle name="Обычный 2 2 2 3 2 7 3" xfId="11970" xr:uid="{00000000-0005-0000-0000-0000C72E0000}"/>
    <cellStyle name="Обычный 2 2 2 3 2 7 3 2" xfId="11971" xr:uid="{00000000-0005-0000-0000-0000C82E0000}"/>
    <cellStyle name="Обычный 2 2 2 3 2 7 3 2 2" xfId="11972" xr:uid="{00000000-0005-0000-0000-0000C92E0000}"/>
    <cellStyle name="Обычный 2 2 2 3 2 7 3 3" xfId="11973" xr:uid="{00000000-0005-0000-0000-0000CA2E0000}"/>
    <cellStyle name="Обычный 2 2 2 3 2 7 3 3 2" xfId="11974" xr:uid="{00000000-0005-0000-0000-0000CB2E0000}"/>
    <cellStyle name="Обычный 2 2 2 3 2 7 3 4" xfId="11975" xr:uid="{00000000-0005-0000-0000-0000CC2E0000}"/>
    <cellStyle name="Обычный 2 2 2 3 2 7 4" xfId="11976" xr:uid="{00000000-0005-0000-0000-0000CD2E0000}"/>
    <cellStyle name="Обычный 2 2 2 3 2 7 4 2" xfId="11977" xr:uid="{00000000-0005-0000-0000-0000CE2E0000}"/>
    <cellStyle name="Обычный 2 2 2 3 2 7 5" xfId="11978" xr:uid="{00000000-0005-0000-0000-0000CF2E0000}"/>
    <cellStyle name="Обычный 2 2 2 3 2 7 5 2" xfId="11979" xr:uid="{00000000-0005-0000-0000-0000D02E0000}"/>
    <cellStyle name="Обычный 2 2 2 3 2 7 6" xfId="11980" xr:uid="{00000000-0005-0000-0000-0000D12E0000}"/>
    <cellStyle name="Обычный 2 2 2 3 2 7 6 2" xfId="11981" xr:uid="{00000000-0005-0000-0000-0000D22E0000}"/>
    <cellStyle name="Обычный 2 2 2 3 2 7 7" xfId="11982" xr:uid="{00000000-0005-0000-0000-0000D32E0000}"/>
    <cellStyle name="Обычный 2 2 2 3 2 8" xfId="11983" xr:uid="{00000000-0005-0000-0000-0000D42E0000}"/>
    <cellStyle name="Обычный 2 2 2 3 2 8 2" xfId="11984" xr:uid="{00000000-0005-0000-0000-0000D52E0000}"/>
    <cellStyle name="Обычный 2 2 2 3 2 8 2 2" xfId="11985" xr:uid="{00000000-0005-0000-0000-0000D62E0000}"/>
    <cellStyle name="Обычный 2 2 2 3 2 8 2 2 2" xfId="11986" xr:uid="{00000000-0005-0000-0000-0000D72E0000}"/>
    <cellStyle name="Обычный 2 2 2 3 2 8 2 3" xfId="11987" xr:uid="{00000000-0005-0000-0000-0000D82E0000}"/>
    <cellStyle name="Обычный 2 2 2 3 2 8 2 3 2" xfId="11988" xr:uid="{00000000-0005-0000-0000-0000D92E0000}"/>
    <cellStyle name="Обычный 2 2 2 3 2 8 2 4" xfId="11989" xr:uid="{00000000-0005-0000-0000-0000DA2E0000}"/>
    <cellStyle name="Обычный 2 2 2 3 2 8 3" xfId="11990" xr:uid="{00000000-0005-0000-0000-0000DB2E0000}"/>
    <cellStyle name="Обычный 2 2 2 3 2 8 3 2" xfId="11991" xr:uid="{00000000-0005-0000-0000-0000DC2E0000}"/>
    <cellStyle name="Обычный 2 2 2 3 2 8 3 2 2" xfId="11992" xr:uid="{00000000-0005-0000-0000-0000DD2E0000}"/>
    <cellStyle name="Обычный 2 2 2 3 2 8 3 3" xfId="11993" xr:uid="{00000000-0005-0000-0000-0000DE2E0000}"/>
    <cellStyle name="Обычный 2 2 2 3 2 8 3 3 2" xfId="11994" xr:uid="{00000000-0005-0000-0000-0000DF2E0000}"/>
    <cellStyle name="Обычный 2 2 2 3 2 8 3 4" xfId="11995" xr:uid="{00000000-0005-0000-0000-0000E02E0000}"/>
    <cellStyle name="Обычный 2 2 2 3 2 8 4" xfId="11996" xr:uid="{00000000-0005-0000-0000-0000E12E0000}"/>
    <cellStyle name="Обычный 2 2 2 3 2 8 4 2" xfId="11997" xr:uid="{00000000-0005-0000-0000-0000E22E0000}"/>
    <cellStyle name="Обычный 2 2 2 3 2 8 5" xfId="11998" xr:uid="{00000000-0005-0000-0000-0000E32E0000}"/>
    <cellStyle name="Обычный 2 2 2 3 2 8 5 2" xfId="11999" xr:uid="{00000000-0005-0000-0000-0000E42E0000}"/>
    <cellStyle name="Обычный 2 2 2 3 2 8 6" xfId="12000" xr:uid="{00000000-0005-0000-0000-0000E52E0000}"/>
    <cellStyle name="Обычный 2 2 2 3 2 8 6 2" xfId="12001" xr:uid="{00000000-0005-0000-0000-0000E62E0000}"/>
    <cellStyle name="Обычный 2 2 2 3 2 8 7" xfId="12002" xr:uid="{00000000-0005-0000-0000-0000E72E0000}"/>
    <cellStyle name="Обычный 2 2 2 3 2 9" xfId="12003" xr:uid="{00000000-0005-0000-0000-0000E82E0000}"/>
    <cellStyle name="Обычный 2 2 2 3 2 9 2" xfId="12004" xr:uid="{00000000-0005-0000-0000-0000E92E0000}"/>
    <cellStyle name="Обычный 2 2 2 3 2 9 2 2" xfId="12005" xr:uid="{00000000-0005-0000-0000-0000EA2E0000}"/>
    <cellStyle name="Обычный 2 2 2 3 2 9 3" xfId="12006" xr:uid="{00000000-0005-0000-0000-0000EB2E0000}"/>
    <cellStyle name="Обычный 2 2 2 3 2 9 3 2" xfId="12007" xr:uid="{00000000-0005-0000-0000-0000EC2E0000}"/>
    <cellStyle name="Обычный 2 2 2 3 2 9 4" xfId="12008" xr:uid="{00000000-0005-0000-0000-0000ED2E0000}"/>
    <cellStyle name="Обычный 2 2 2 3 3" xfId="12009" xr:uid="{00000000-0005-0000-0000-0000EE2E0000}"/>
    <cellStyle name="Обычный 2 2 2 3 3 10" xfId="12010" xr:uid="{00000000-0005-0000-0000-0000EF2E0000}"/>
    <cellStyle name="Обычный 2 2 2 3 3 10 2" xfId="12011" xr:uid="{00000000-0005-0000-0000-0000F02E0000}"/>
    <cellStyle name="Обычный 2 2 2 3 3 11" xfId="12012" xr:uid="{00000000-0005-0000-0000-0000F12E0000}"/>
    <cellStyle name="Обычный 2 2 2 3 3 11 2" xfId="12013" xr:uid="{00000000-0005-0000-0000-0000F22E0000}"/>
    <cellStyle name="Обычный 2 2 2 3 3 12" xfId="12014" xr:uid="{00000000-0005-0000-0000-0000F32E0000}"/>
    <cellStyle name="Обычный 2 2 2 3 3 12 2" xfId="12015" xr:uid="{00000000-0005-0000-0000-0000F42E0000}"/>
    <cellStyle name="Обычный 2 2 2 3 3 13" xfId="12016" xr:uid="{00000000-0005-0000-0000-0000F52E0000}"/>
    <cellStyle name="Обычный 2 2 2 3 3 2" xfId="12017" xr:uid="{00000000-0005-0000-0000-0000F62E0000}"/>
    <cellStyle name="Обычный 2 2 2 3 3 2 10" xfId="12018" xr:uid="{00000000-0005-0000-0000-0000F72E0000}"/>
    <cellStyle name="Обычный 2 2 2 3 3 2 10 2" xfId="12019" xr:uid="{00000000-0005-0000-0000-0000F82E0000}"/>
    <cellStyle name="Обычный 2 2 2 3 3 2 11" xfId="12020" xr:uid="{00000000-0005-0000-0000-0000F92E0000}"/>
    <cellStyle name="Обычный 2 2 2 3 3 2 11 2" xfId="12021" xr:uid="{00000000-0005-0000-0000-0000FA2E0000}"/>
    <cellStyle name="Обычный 2 2 2 3 3 2 12" xfId="12022" xr:uid="{00000000-0005-0000-0000-0000FB2E0000}"/>
    <cellStyle name="Обычный 2 2 2 3 3 2 2" xfId="12023" xr:uid="{00000000-0005-0000-0000-0000FC2E0000}"/>
    <cellStyle name="Обычный 2 2 2 3 3 2 2 10" xfId="12024" xr:uid="{00000000-0005-0000-0000-0000FD2E0000}"/>
    <cellStyle name="Обычный 2 2 2 3 3 2 2 2" xfId="12025" xr:uid="{00000000-0005-0000-0000-0000FE2E0000}"/>
    <cellStyle name="Обычный 2 2 2 3 3 2 2 2 2" xfId="12026" xr:uid="{00000000-0005-0000-0000-0000FF2E0000}"/>
    <cellStyle name="Обычный 2 2 2 3 3 2 2 2 2 2" xfId="12027" xr:uid="{00000000-0005-0000-0000-0000002F0000}"/>
    <cellStyle name="Обычный 2 2 2 3 3 2 2 2 2 2 2" xfId="12028" xr:uid="{00000000-0005-0000-0000-0000012F0000}"/>
    <cellStyle name="Обычный 2 2 2 3 3 2 2 2 2 2 2 2" xfId="12029" xr:uid="{00000000-0005-0000-0000-0000022F0000}"/>
    <cellStyle name="Обычный 2 2 2 3 3 2 2 2 2 2 3" xfId="12030" xr:uid="{00000000-0005-0000-0000-0000032F0000}"/>
    <cellStyle name="Обычный 2 2 2 3 3 2 2 2 2 2 3 2" xfId="12031" xr:uid="{00000000-0005-0000-0000-0000042F0000}"/>
    <cellStyle name="Обычный 2 2 2 3 3 2 2 2 2 2 4" xfId="12032" xr:uid="{00000000-0005-0000-0000-0000052F0000}"/>
    <cellStyle name="Обычный 2 2 2 3 3 2 2 2 2 3" xfId="12033" xr:uid="{00000000-0005-0000-0000-0000062F0000}"/>
    <cellStyle name="Обычный 2 2 2 3 3 2 2 2 2 3 2" xfId="12034" xr:uid="{00000000-0005-0000-0000-0000072F0000}"/>
    <cellStyle name="Обычный 2 2 2 3 3 2 2 2 2 4" xfId="12035" xr:uid="{00000000-0005-0000-0000-0000082F0000}"/>
    <cellStyle name="Обычный 2 2 2 3 3 2 2 2 2 4 2" xfId="12036" xr:uid="{00000000-0005-0000-0000-0000092F0000}"/>
    <cellStyle name="Обычный 2 2 2 3 3 2 2 2 2 5" xfId="12037" xr:uid="{00000000-0005-0000-0000-00000A2F0000}"/>
    <cellStyle name="Обычный 2 2 2 3 3 2 2 2 2 5 2" xfId="12038" xr:uid="{00000000-0005-0000-0000-00000B2F0000}"/>
    <cellStyle name="Обычный 2 2 2 3 3 2 2 2 2 6" xfId="12039" xr:uid="{00000000-0005-0000-0000-00000C2F0000}"/>
    <cellStyle name="Обычный 2 2 2 3 3 2 2 2 3" xfId="12040" xr:uid="{00000000-0005-0000-0000-00000D2F0000}"/>
    <cellStyle name="Обычный 2 2 2 3 3 2 2 2 3 2" xfId="12041" xr:uid="{00000000-0005-0000-0000-00000E2F0000}"/>
    <cellStyle name="Обычный 2 2 2 3 3 2 2 2 3 2 2" xfId="12042" xr:uid="{00000000-0005-0000-0000-00000F2F0000}"/>
    <cellStyle name="Обычный 2 2 2 3 3 2 2 2 3 3" xfId="12043" xr:uid="{00000000-0005-0000-0000-0000102F0000}"/>
    <cellStyle name="Обычный 2 2 2 3 3 2 2 2 3 3 2" xfId="12044" xr:uid="{00000000-0005-0000-0000-0000112F0000}"/>
    <cellStyle name="Обычный 2 2 2 3 3 2 2 2 3 4" xfId="12045" xr:uid="{00000000-0005-0000-0000-0000122F0000}"/>
    <cellStyle name="Обычный 2 2 2 3 3 2 2 2 4" xfId="12046" xr:uid="{00000000-0005-0000-0000-0000132F0000}"/>
    <cellStyle name="Обычный 2 2 2 3 3 2 2 2 4 2" xfId="12047" xr:uid="{00000000-0005-0000-0000-0000142F0000}"/>
    <cellStyle name="Обычный 2 2 2 3 3 2 2 2 4 2 2" xfId="12048" xr:uid="{00000000-0005-0000-0000-0000152F0000}"/>
    <cellStyle name="Обычный 2 2 2 3 3 2 2 2 4 3" xfId="12049" xr:uid="{00000000-0005-0000-0000-0000162F0000}"/>
    <cellStyle name="Обычный 2 2 2 3 3 2 2 2 4 3 2" xfId="12050" xr:uid="{00000000-0005-0000-0000-0000172F0000}"/>
    <cellStyle name="Обычный 2 2 2 3 3 2 2 2 4 4" xfId="12051" xr:uid="{00000000-0005-0000-0000-0000182F0000}"/>
    <cellStyle name="Обычный 2 2 2 3 3 2 2 2 5" xfId="12052" xr:uid="{00000000-0005-0000-0000-0000192F0000}"/>
    <cellStyle name="Обычный 2 2 2 3 3 2 2 2 5 2" xfId="12053" xr:uid="{00000000-0005-0000-0000-00001A2F0000}"/>
    <cellStyle name="Обычный 2 2 2 3 3 2 2 2 6" xfId="12054" xr:uid="{00000000-0005-0000-0000-00001B2F0000}"/>
    <cellStyle name="Обычный 2 2 2 3 3 2 2 2 6 2" xfId="12055" xr:uid="{00000000-0005-0000-0000-00001C2F0000}"/>
    <cellStyle name="Обычный 2 2 2 3 3 2 2 2 7" xfId="12056" xr:uid="{00000000-0005-0000-0000-00001D2F0000}"/>
    <cellStyle name="Обычный 2 2 2 3 3 2 2 2 7 2" xfId="12057" xr:uid="{00000000-0005-0000-0000-00001E2F0000}"/>
    <cellStyle name="Обычный 2 2 2 3 3 2 2 2 8" xfId="12058" xr:uid="{00000000-0005-0000-0000-00001F2F0000}"/>
    <cellStyle name="Обычный 2 2 2 3 3 2 2 3" xfId="12059" xr:uid="{00000000-0005-0000-0000-0000202F0000}"/>
    <cellStyle name="Обычный 2 2 2 3 3 2 2 3 2" xfId="12060" xr:uid="{00000000-0005-0000-0000-0000212F0000}"/>
    <cellStyle name="Обычный 2 2 2 3 3 2 2 3 2 2" xfId="12061" xr:uid="{00000000-0005-0000-0000-0000222F0000}"/>
    <cellStyle name="Обычный 2 2 2 3 3 2 2 3 2 2 2" xfId="12062" xr:uid="{00000000-0005-0000-0000-0000232F0000}"/>
    <cellStyle name="Обычный 2 2 2 3 3 2 2 3 2 2 2 2" xfId="12063" xr:uid="{00000000-0005-0000-0000-0000242F0000}"/>
    <cellStyle name="Обычный 2 2 2 3 3 2 2 3 2 2 3" xfId="12064" xr:uid="{00000000-0005-0000-0000-0000252F0000}"/>
    <cellStyle name="Обычный 2 2 2 3 3 2 2 3 2 2 3 2" xfId="12065" xr:uid="{00000000-0005-0000-0000-0000262F0000}"/>
    <cellStyle name="Обычный 2 2 2 3 3 2 2 3 2 2 4" xfId="12066" xr:uid="{00000000-0005-0000-0000-0000272F0000}"/>
    <cellStyle name="Обычный 2 2 2 3 3 2 2 3 2 3" xfId="12067" xr:uid="{00000000-0005-0000-0000-0000282F0000}"/>
    <cellStyle name="Обычный 2 2 2 3 3 2 2 3 2 3 2" xfId="12068" xr:uid="{00000000-0005-0000-0000-0000292F0000}"/>
    <cellStyle name="Обычный 2 2 2 3 3 2 2 3 2 4" xfId="12069" xr:uid="{00000000-0005-0000-0000-00002A2F0000}"/>
    <cellStyle name="Обычный 2 2 2 3 3 2 2 3 2 4 2" xfId="12070" xr:uid="{00000000-0005-0000-0000-00002B2F0000}"/>
    <cellStyle name="Обычный 2 2 2 3 3 2 2 3 2 5" xfId="12071" xr:uid="{00000000-0005-0000-0000-00002C2F0000}"/>
    <cellStyle name="Обычный 2 2 2 3 3 2 2 3 2 5 2" xfId="12072" xr:uid="{00000000-0005-0000-0000-00002D2F0000}"/>
    <cellStyle name="Обычный 2 2 2 3 3 2 2 3 2 6" xfId="12073" xr:uid="{00000000-0005-0000-0000-00002E2F0000}"/>
    <cellStyle name="Обычный 2 2 2 3 3 2 2 3 3" xfId="12074" xr:uid="{00000000-0005-0000-0000-00002F2F0000}"/>
    <cellStyle name="Обычный 2 2 2 3 3 2 2 3 3 2" xfId="12075" xr:uid="{00000000-0005-0000-0000-0000302F0000}"/>
    <cellStyle name="Обычный 2 2 2 3 3 2 2 3 3 2 2" xfId="12076" xr:uid="{00000000-0005-0000-0000-0000312F0000}"/>
    <cellStyle name="Обычный 2 2 2 3 3 2 2 3 3 3" xfId="12077" xr:uid="{00000000-0005-0000-0000-0000322F0000}"/>
    <cellStyle name="Обычный 2 2 2 3 3 2 2 3 3 3 2" xfId="12078" xr:uid="{00000000-0005-0000-0000-0000332F0000}"/>
    <cellStyle name="Обычный 2 2 2 3 3 2 2 3 3 4" xfId="12079" xr:uid="{00000000-0005-0000-0000-0000342F0000}"/>
    <cellStyle name="Обычный 2 2 2 3 3 2 2 3 4" xfId="12080" xr:uid="{00000000-0005-0000-0000-0000352F0000}"/>
    <cellStyle name="Обычный 2 2 2 3 3 2 2 3 4 2" xfId="12081" xr:uid="{00000000-0005-0000-0000-0000362F0000}"/>
    <cellStyle name="Обычный 2 2 2 3 3 2 2 3 4 2 2" xfId="12082" xr:uid="{00000000-0005-0000-0000-0000372F0000}"/>
    <cellStyle name="Обычный 2 2 2 3 3 2 2 3 4 3" xfId="12083" xr:uid="{00000000-0005-0000-0000-0000382F0000}"/>
    <cellStyle name="Обычный 2 2 2 3 3 2 2 3 4 3 2" xfId="12084" xr:uid="{00000000-0005-0000-0000-0000392F0000}"/>
    <cellStyle name="Обычный 2 2 2 3 3 2 2 3 4 4" xfId="12085" xr:uid="{00000000-0005-0000-0000-00003A2F0000}"/>
    <cellStyle name="Обычный 2 2 2 3 3 2 2 3 5" xfId="12086" xr:uid="{00000000-0005-0000-0000-00003B2F0000}"/>
    <cellStyle name="Обычный 2 2 2 3 3 2 2 3 5 2" xfId="12087" xr:uid="{00000000-0005-0000-0000-00003C2F0000}"/>
    <cellStyle name="Обычный 2 2 2 3 3 2 2 3 6" xfId="12088" xr:uid="{00000000-0005-0000-0000-00003D2F0000}"/>
    <cellStyle name="Обычный 2 2 2 3 3 2 2 3 6 2" xfId="12089" xr:uid="{00000000-0005-0000-0000-00003E2F0000}"/>
    <cellStyle name="Обычный 2 2 2 3 3 2 2 3 7" xfId="12090" xr:uid="{00000000-0005-0000-0000-00003F2F0000}"/>
    <cellStyle name="Обычный 2 2 2 3 3 2 2 3 7 2" xfId="12091" xr:uid="{00000000-0005-0000-0000-0000402F0000}"/>
    <cellStyle name="Обычный 2 2 2 3 3 2 2 3 8" xfId="12092" xr:uid="{00000000-0005-0000-0000-0000412F0000}"/>
    <cellStyle name="Обычный 2 2 2 3 3 2 2 4" xfId="12093" xr:uid="{00000000-0005-0000-0000-0000422F0000}"/>
    <cellStyle name="Обычный 2 2 2 3 3 2 2 4 2" xfId="12094" xr:uid="{00000000-0005-0000-0000-0000432F0000}"/>
    <cellStyle name="Обычный 2 2 2 3 3 2 2 4 2 2" xfId="12095" xr:uid="{00000000-0005-0000-0000-0000442F0000}"/>
    <cellStyle name="Обычный 2 2 2 3 3 2 2 4 2 2 2" xfId="12096" xr:uid="{00000000-0005-0000-0000-0000452F0000}"/>
    <cellStyle name="Обычный 2 2 2 3 3 2 2 4 2 3" xfId="12097" xr:uid="{00000000-0005-0000-0000-0000462F0000}"/>
    <cellStyle name="Обычный 2 2 2 3 3 2 2 4 2 3 2" xfId="12098" xr:uid="{00000000-0005-0000-0000-0000472F0000}"/>
    <cellStyle name="Обычный 2 2 2 3 3 2 2 4 2 4" xfId="12099" xr:uid="{00000000-0005-0000-0000-0000482F0000}"/>
    <cellStyle name="Обычный 2 2 2 3 3 2 2 4 3" xfId="12100" xr:uid="{00000000-0005-0000-0000-0000492F0000}"/>
    <cellStyle name="Обычный 2 2 2 3 3 2 2 4 3 2" xfId="12101" xr:uid="{00000000-0005-0000-0000-00004A2F0000}"/>
    <cellStyle name="Обычный 2 2 2 3 3 2 2 4 3 2 2" xfId="12102" xr:uid="{00000000-0005-0000-0000-00004B2F0000}"/>
    <cellStyle name="Обычный 2 2 2 3 3 2 2 4 3 3" xfId="12103" xr:uid="{00000000-0005-0000-0000-00004C2F0000}"/>
    <cellStyle name="Обычный 2 2 2 3 3 2 2 4 3 3 2" xfId="12104" xr:uid="{00000000-0005-0000-0000-00004D2F0000}"/>
    <cellStyle name="Обычный 2 2 2 3 3 2 2 4 3 4" xfId="12105" xr:uid="{00000000-0005-0000-0000-00004E2F0000}"/>
    <cellStyle name="Обычный 2 2 2 3 3 2 2 4 4" xfId="12106" xr:uid="{00000000-0005-0000-0000-00004F2F0000}"/>
    <cellStyle name="Обычный 2 2 2 3 3 2 2 4 4 2" xfId="12107" xr:uid="{00000000-0005-0000-0000-0000502F0000}"/>
    <cellStyle name="Обычный 2 2 2 3 3 2 2 4 5" xfId="12108" xr:uid="{00000000-0005-0000-0000-0000512F0000}"/>
    <cellStyle name="Обычный 2 2 2 3 3 2 2 4 5 2" xfId="12109" xr:uid="{00000000-0005-0000-0000-0000522F0000}"/>
    <cellStyle name="Обычный 2 2 2 3 3 2 2 4 6" xfId="12110" xr:uid="{00000000-0005-0000-0000-0000532F0000}"/>
    <cellStyle name="Обычный 2 2 2 3 3 2 2 4 6 2" xfId="12111" xr:uid="{00000000-0005-0000-0000-0000542F0000}"/>
    <cellStyle name="Обычный 2 2 2 3 3 2 2 4 7" xfId="12112" xr:uid="{00000000-0005-0000-0000-0000552F0000}"/>
    <cellStyle name="Обычный 2 2 2 3 3 2 2 5" xfId="12113" xr:uid="{00000000-0005-0000-0000-0000562F0000}"/>
    <cellStyle name="Обычный 2 2 2 3 3 2 2 5 2" xfId="12114" xr:uid="{00000000-0005-0000-0000-0000572F0000}"/>
    <cellStyle name="Обычный 2 2 2 3 3 2 2 5 2 2" xfId="12115" xr:uid="{00000000-0005-0000-0000-0000582F0000}"/>
    <cellStyle name="Обычный 2 2 2 3 3 2 2 5 3" xfId="12116" xr:uid="{00000000-0005-0000-0000-0000592F0000}"/>
    <cellStyle name="Обычный 2 2 2 3 3 2 2 5 3 2" xfId="12117" xr:uid="{00000000-0005-0000-0000-00005A2F0000}"/>
    <cellStyle name="Обычный 2 2 2 3 3 2 2 5 4" xfId="12118" xr:uid="{00000000-0005-0000-0000-00005B2F0000}"/>
    <cellStyle name="Обычный 2 2 2 3 3 2 2 6" xfId="12119" xr:uid="{00000000-0005-0000-0000-00005C2F0000}"/>
    <cellStyle name="Обычный 2 2 2 3 3 2 2 6 2" xfId="12120" xr:uid="{00000000-0005-0000-0000-00005D2F0000}"/>
    <cellStyle name="Обычный 2 2 2 3 3 2 2 6 2 2" xfId="12121" xr:uid="{00000000-0005-0000-0000-00005E2F0000}"/>
    <cellStyle name="Обычный 2 2 2 3 3 2 2 6 3" xfId="12122" xr:uid="{00000000-0005-0000-0000-00005F2F0000}"/>
    <cellStyle name="Обычный 2 2 2 3 3 2 2 6 3 2" xfId="12123" xr:uid="{00000000-0005-0000-0000-0000602F0000}"/>
    <cellStyle name="Обычный 2 2 2 3 3 2 2 6 4" xfId="12124" xr:uid="{00000000-0005-0000-0000-0000612F0000}"/>
    <cellStyle name="Обычный 2 2 2 3 3 2 2 7" xfId="12125" xr:uid="{00000000-0005-0000-0000-0000622F0000}"/>
    <cellStyle name="Обычный 2 2 2 3 3 2 2 7 2" xfId="12126" xr:uid="{00000000-0005-0000-0000-0000632F0000}"/>
    <cellStyle name="Обычный 2 2 2 3 3 2 2 8" xfId="12127" xr:uid="{00000000-0005-0000-0000-0000642F0000}"/>
    <cellStyle name="Обычный 2 2 2 3 3 2 2 8 2" xfId="12128" xr:uid="{00000000-0005-0000-0000-0000652F0000}"/>
    <cellStyle name="Обычный 2 2 2 3 3 2 2 9" xfId="12129" xr:uid="{00000000-0005-0000-0000-0000662F0000}"/>
    <cellStyle name="Обычный 2 2 2 3 3 2 2 9 2" xfId="12130" xr:uid="{00000000-0005-0000-0000-0000672F0000}"/>
    <cellStyle name="Обычный 2 2 2 3 3 2 3" xfId="12131" xr:uid="{00000000-0005-0000-0000-0000682F0000}"/>
    <cellStyle name="Обычный 2 2 2 3 3 2 3 2" xfId="12132" xr:uid="{00000000-0005-0000-0000-0000692F0000}"/>
    <cellStyle name="Обычный 2 2 2 3 3 2 3 2 2" xfId="12133" xr:uid="{00000000-0005-0000-0000-00006A2F0000}"/>
    <cellStyle name="Обычный 2 2 2 3 3 2 3 2 2 2" xfId="12134" xr:uid="{00000000-0005-0000-0000-00006B2F0000}"/>
    <cellStyle name="Обычный 2 2 2 3 3 2 3 2 2 2 2" xfId="12135" xr:uid="{00000000-0005-0000-0000-00006C2F0000}"/>
    <cellStyle name="Обычный 2 2 2 3 3 2 3 2 2 3" xfId="12136" xr:uid="{00000000-0005-0000-0000-00006D2F0000}"/>
    <cellStyle name="Обычный 2 2 2 3 3 2 3 2 2 3 2" xfId="12137" xr:uid="{00000000-0005-0000-0000-00006E2F0000}"/>
    <cellStyle name="Обычный 2 2 2 3 3 2 3 2 2 4" xfId="12138" xr:uid="{00000000-0005-0000-0000-00006F2F0000}"/>
    <cellStyle name="Обычный 2 2 2 3 3 2 3 2 3" xfId="12139" xr:uid="{00000000-0005-0000-0000-0000702F0000}"/>
    <cellStyle name="Обычный 2 2 2 3 3 2 3 2 3 2" xfId="12140" xr:uid="{00000000-0005-0000-0000-0000712F0000}"/>
    <cellStyle name="Обычный 2 2 2 3 3 2 3 2 4" xfId="12141" xr:uid="{00000000-0005-0000-0000-0000722F0000}"/>
    <cellStyle name="Обычный 2 2 2 3 3 2 3 2 4 2" xfId="12142" xr:uid="{00000000-0005-0000-0000-0000732F0000}"/>
    <cellStyle name="Обычный 2 2 2 3 3 2 3 2 5" xfId="12143" xr:uid="{00000000-0005-0000-0000-0000742F0000}"/>
    <cellStyle name="Обычный 2 2 2 3 3 2 3 2 5 2" xfId="12144" xr:uid="{00000000-0005-0000-0000-0000752F0000}"/>
    <cellStyle name="Обычный 2 2 2 3 3 2 3 2 6" xfId="12145" xr:uid="{00000000-0005-0000-0000-0000762F0000}"/>
    <cellStyle name="Обычный 2 2 2 3 3 2 3 3" xfId="12146" xr:uid="{00000000-0005-0000-0000-0000772F0000}"/>
    <cellStyle name="Обычный 2 2 2 3 3 2 3 3 2" xfId="12147" xr:uid="{00000000-0005-0000-0000-0000782F0000}"/>
    <cellStyle name="Обычный 2 2 2 3 3 2 3 3 2 2" xfId="12148" xr:uid="{00000000-0005-0000-0000-0000792F0000}"/>
    <cellStyle name="Обычный 2 2 2 3 3 2 3 3 3" xfId="12149" xr:uid="{00000000-0005-0000-0000-00007A2F0000}"/>
    <cellStyle name="Обычный 2 2 2 3 3 2 3 3 3 2" xfId="12150" xr:uid="{00000000-0005-0000-0000-00007B2F0000}"/>
    <cellStyle name="Обычный 2 2 2 3 3 2 3 3 4" xfId="12151" xr:uid="{00000000-0005-0000-0000-00007C2F0000}"/>
    <cellStyle name="Обычный 2 2 2 3 3 2 3 4" xfId="12152" xr:uid="{00000000-0005-0000-0000-00007D2F0000}"/>
    <cellStyle name="Обычный 2 2 2 3 3 2 3 4 2" xfId="12153" xr:uid="{00000000-0005-0000-0000-00007E2F0000}"/>
    <cellStyle name="Обычный 2 2 2 3 3 2 3 4 2 2" xfId="12154" xr:uid="{00000000-0005-0000-0000-00007F2F0000}"/>
    <cellStyle name="Обычный 2 2 2 3 3 2 3 4 3" xfId="12155" xr:uid="{00000000-0005-0000-0000-0000802F0000}"/>
    <cellStyle name="Обычный 2 2 2 3 3 2 3 4 3 2" xfId="12156" xr:uid="{00000000-0005-0000-0000-0000812F0000}"/>
    <cellStyle name="Обычный 2 2 2 3 3 2 3 4 4" xfId="12157" xr:uid="{00000000-0005-0000-0000-0000822F0000}"/>
    <cellStyle name="Обычный 2 2 2 3 3 2 3 5" xfId="12158" xr:uid="{00000000-0005-0000-0000-0000832F0000}"/>
    <cellStyle name="Обычный 2 2 2 3 3 2 3 5 2" xfId="12159" xr:uid="{00000000-0005-0000-0000-0000842F0000}"/>
    <cellStyle name="Обычный 2 2 2 3 3 2 3 6" xfId="12160" xr:uid="{00000000-0005-0000-0000-0000852F0000}"/>
    <cellStyle name="Обычный 2 2 2 3 3 2 3 6 2" xfId="12161" xr:uid="{00000000-0005-0000-0000-0000862F0000}"/>
    <cellStyle name="Обычный 2 2 2 3 3 2 3 7" xfId="12162" xr:uid="{00000000-0005-0000-0000-0000872F0000}"/>
    <cellStyle name="Обычный 2 2 2 3 3 2 3 7 2" xfId="12163" xr:uid="{00000000-0005-0000-0000-0000882F0000}"/>
    <cellStyle name="Обычный 2 2 2 3 3 2 3 8" xfId="12164" xr:uid="{00000000-0005-0000-0000-0000892F0000}"/>
    <cellStyle name="Обычный 2 2 2 3 3 2 4" xfId="12165" xr:uid="{00000000-0005-0000-0000-00008A2F0000}"/>
    <cellStyle name="Обычный 2 2 2 3 3 2 4 2" xfId="12166" xr:uid="{00000000-0005-0000-0000-00008B2F0000}"/>
    <cellStyle name="Обычный 2 2 2 3 3 2 4 2 2" xfId="12167" xr:uid="{00000000-0005-0000-0000-00008C2F0000}"/>
    <cellStyle name="Обычный 2 2 2 3 3 2 4 2 2 2" xfId="12168" xr:uid="{00000000-0005-0000-0000-00008D2F0000}"/>
    <cellStyle name="Обычный 2 2 2 3 3 2 4 2 2 2 2" xfId="12169" xr:uid="{00000000-0005-0000-0000-00008E2F0000}"/>
    <cellStyle name="Обычный 2 2 2 3 3 2 4 2 2 3" xfId="12170" xr:uid="{00000000-0005-0000-0000-00008F2F0000}"/>
    <cellStyle name="Обычный 2 2 2 3 3 2 4 2 2 3 2" xfId="12171" xr:uid="{00000000-0005-0000-0000-0000902F0000}"/>
    <cellStyle name="Обычный 2 2 2 3 3 2 4 2 2 4" xfId="12172" xr:uid="{00000000-0005-0000-0000-0000912F0000}"/>
    <cellStyle name="Обычный 2 2 2 3 3 2 4 2 3" xfId="12173" xr:uid="{00000000-0005-0000-0000-0000922F0000}"/>
    <cellStyle name="Обычный 2 2 2 3 3 2 4 2 3 2" xfId="12174" xr:uid="{00000000-0005-0000-0000-0000932F0000}"/>
    <cellStyle name="Обычный 2 2 2 3 3 2 4 2 4" xfId="12175" xr:uid="{00000000-0005-0000-0000-0000942F0000}"/>
    <cellStyle name="Обычный 2 2 2 3 3 2 4 2 4 2" xfId="12176" xr:uid="{00000000-0005-0000-0000-0000952F0000}"/>
    <cellStyle name="Обычный 2 2 2 3 3 2 4 2 5" xfId="12177" xr:uid="{00000000-0005-0000-0000-0000962F0000}"/>
    <cellStyle name="Обычный 2 2 2 3 3 2 4 2 5 2" xfId="12178" xr:uid="{00000000-0005-0000-0000-0000972F0000}"/>
    <cellStyle name="Обычный 2 2 2 3 3 2 4 2 6" xfId="12179" xr:uid="{00000000-0005-0000-0000-0000982F0000}"/>
    <cellStyle name="Обычный 2 2 2 3 3 2 4 3" xfId="12180" xr:uid="{00000000-0005-0000-0000-0000992F0000}"/>
    <cellStyle name="Обычный 2 2 2 3 3 2 4 3 2" xfId="12181" xr:uid="{00000000-0005-0000-0000-00009A2F0000}"/>
    <cellStyle name="Обычный 2 2 2 3 3 2 4 3 2 2" xfId="12182" xr:uid="{00000000-0005-0000-0000-00009B2F0000}"/>
    <cellStyle name="Обычный 2 2 2 3 3 2 4 3 3" xfId="12183" xr:uid="{00000000-0005-0000-0000-00009C2F0000}"/>
    <cellStyle name="Обычный 2 2 2 3 3 2 4 3 3 2" xfId="12184" xr:uid="{00000000-0005-0000-0000-00009D2F0000}"/>
    <cellStyle name="Обычный 2 2 2 3 3 2 4 3 4" xfId="12185" xr:uid="{00000000-0005-0000-0000-00009E2F0000}"/>
    <cellStyle name="Обычный 2 2 2 3 3 2 4 4" xfId="12186" xr:uid="{00000000-0005-0000-0000-00009F2F0000}"/>
    <cellStyle name="Обычный 2 2 2 3 3 2 4 4 2" xfId="12187" xr:uid="{00000000-0005-0000-0000-0000A02F0000}"/>
    <cellStyle name="Обычный 2 2 2 3 3 2 4 4 2 2" xfId="12188" xr:uid="{00000000-0005-0000-0000-0000A12F0000}"/>
    <cellStyle name="Обычный 2 2 2 3 3 2 4 4 3" xfId="12189" xr:uid="{00000000-0005-0000-0000-0000A22F0000}"/>
    <cellStyle name="Обычный 2 2 2 3 3 2 4 4 3 2" xfId="12190" xr:uid="{00000000-0005-0000-0000-0000A32F0000}"/>
    <cellStyle name="Обычный 2 2 2 3 3 2 4 4 4" xfId="12191" xr:uid="{00000000-0005-0000-0000-0000A42F0000}"/>
    <cellStyle name="Обычный 2 2 2 3 3 2 4 5" xfId="12192" xr:uid="{00000000-0005-0000-0000-0000A52F0000}"/>
    <cellStyle name="Обычный 2 2 2 3 3 2 4 5 2" xfId="12193" xr:uid="{00000000-0005-0000-0000-0000A62F0000}"/>
    <cellStyle name="Обычный 2 2 2 3 3 2 4 6" xfId="12194" xr:uid="{00000000-0005-0000-0000-0000A72F0000}"/>
    <cellStyle name="Обычный 2 2 2 3 3 2 4 6 2" xfId="12195" xr:uid="{00000000-0005-0000-0000-0000A82F0000}"/>
    <cellStyle name="Обычный 2 2 2 3 3 2 4 7" xfId="12196" xr:uid="{00000000-0005-0000-0000-0000A92F0000}"/>
    <cellStyle name="Обычный 2 2 2 3 3 2 4 7 2" xfId="12197" xr:uid="{00000000-0005-0000-0000-0000AA2F0000}"/>
    <cellStyle name="Обычный 2 2 2 3 3 2 4 8" xfId="12198" xr:uid="{00000000-0005-0000-0000-0000AB2F0000}"/>
    <cellStyle name="Обычный 2 2 2 3 3 2 5" xfId="12199" xr:uid="{00000000-0005-0000-0000-0000AC2F0000}"/>
    <cellStyle name="Обычный 2 2 2 3 3 2 5 2" xfId="12200" xr:uid="{00000000-0005-0000-0000-0000AD2F0000}"/>
    <cellStyle name="Обычный 2 2 2 3 3 2 5 2 2" xfId="12201" xr:uid="{00000000-0005-0000-0000-0000AE2F0000}"/>
    <cellStyle name="Обычный 2 2 2 3 3 2 5 2 2 2" xfId="12202" xr:uid="{00000000-0005-0000-0000-0000AF2F0000}"/>
    <cellStyle name="Обычный 2 2 2 3 3 2 5 2 3" xfId="12203" xr:uid="{00000000-0005-0000-0000-0000B02F0000}"/>
    <cellStyle name="Обычный 2 2 2 3 3 2 5 2 3 2" xfId="12204" xr:uid="{00000000-0005-0000-0000-0000B12F0000}"/>
    <cellStyle name="Обычный 2 2 2 3 3 2 5 2 4" xfId="12205" xr:uid="{00000000-0005-0000-0000-0000B22F0000}"/>
    <cellStyle name="Обычный 2 2 2 3 3 2 5 3" xfId="12206" xr:uid="{00000000-0005-0000-0000-0000B32F0000}"/>
    <cellStyle name="Обычный 2 2 2 3 3 2 5 3 2" xfId="12207" xr:uid="{00000000-0005-0000-0000-0000B42F0000}"/>
    <cellStyle name="Обычный 2 2 2 3 3 2 5 3 2 2" xfId="12208" xr:uid="{00000000-0005-0000-0000-0000B52F0000}"/>
    <cellStyle name="Обычный 2 2 2 3 3 2 5 3 3" xfId="12209" xr:uid="{00000000-0005-0000-0000-0000B62F0000}"/>
    <cellStyle name="Обычный 2 2 2 3 3 2 5 3 3 2" xfId="12210" xr:uid="{00000000-0005-0000-0000-0000B72F0000}"/>
    <cellStyle name="Обычный 2 2 2 3 3 2 5 3 4" xfId="12211" xr:uid="{00000000-0005-0000-0000-0000B82F0000}"/>
    <cellStyle name="Обычный 2 2 2 3 3 2 5 4" xfId="12212" xr:uid="{00000000-0005-0000-0000-0000B92F0000}"/>
    <cellStyle name="Обычный 2 2 2 3 3 2 5 4 2" xfId="12213" xr:uid="{00000000-0005-0000-0000-0000BA2F0000}"/>
    <cellStyle name="Обычный 2 2 2 3 3 2 5 5" xfId="12214" xr:uid="{00000000-0005-0000-0000-0000BB2F0000}"/>
    <cellStyle name="Обычный 2 2 2 3 3 2 5 5 2" xfId="12215" xr:uid="{00000000-0005-0000-0000-0000BC2F0000}"/>
    <cellStyle name="Обычный 2 2 2 3 3 2 5 6" xfId="12216" xr:uid="{00000000-0005-0000-0000-0000BD2F0000}"/>
    <cellStyle name="Обычный 2 2 2 3 3 2 5 6 2" xfId="12217" xr:uid="{00000000-0005-0000-0000-0000BE2F0000}"/>
    <cellStyle name="Обычный 2 2 2 3 3 2 5 7" xfId="12218" xr:uid="{00000000-0005-0000-0000-0000BF2F0000}"/>
    <cellStyle name="Обычный 2 2 2 3 3 2 6" xfId="12219" xr:uid="{00000000-0005-0000-0000-0000C02F0000}"/>
    <cellStyle name="Обычный 2 2 2 3 3 2 6 2" xfId="12220" xr:uid="{00000000-0005-0000-0000-0000C12F0000}"/>
    <cellStyle name="Обычный 2 2 2 3 3 2 6 2 2" xfId="12221" xr:uid="{00000000-0005-0000-0000-0000C22F0000}"/>
    <cellStyle name="Обычный 2 2 2 3 3 2 6 2 2 2" xfId="12222" xr:uid="{00000000-0005-0000-0000-0000C32F0000}"/>
    <cellStyle name="Обычный 2 2 2 3 3 2 6 2 3" xfId="12223" xr:uid="{00000000-0005-0000-0000-0000C42F0000}"/>
    <cellStyle name="Обычный 2 2 2 3 3 2 6 2 3 2" xfId="12224" xr:uid="{00000000-0005-0000-0000-0000C52F0000}"/>
    <cellStyle name="Обычный 2 2 2 3 3 2 6 2 4" xfId="12225" xr:uid="{00000000-0005-0000-0000-0000C62F0000}"/>
    <cellStyle name="Обычный 2 2 2 3 3 2 6 3" xfId="12226" xr:uid="{00000000-0005-0000-0000-0000C72F0000}"/>
    <cellStyle name="Обычный 2 2 2 3 3 2 6 3 2" xfId="12227" xr:uid="{00000000-0005-0000-0000-0000C82F0000}"/>
    <cellStyle name="Обычный 2 2 2 3 3 2 6 3 2 2" xfId="12228" xr:uid="{00000000-0005-0000-0000-0000C92F0000}"/>
    <cellStyle name="Обычный 2 2 2 3 3 2 6 3 3" xfId="12229" xr:uid="{00000000-0005-0000-0000-0000CA2F0000}"/>
    <cellStyle name="Обычный 2 2 2 3 3 2 6 3 3 2" xfId="12230" xr:uid="{00000000-0005-0000-0000-0000CB2F0000}"/>
    <cellStyle name="Обычный 2 2 2 3 3 2 6 3 4" xfId="12231" xr:uid="{00000000-0005-0000-0000-0000CC2F0000}"/>
    <cellStyle name="Обычный 2 2 2 3 3 2 6 4" xfId="12232" xr:uid="{00000000-0005-0000-0000-0000CD2F0000}"/>
    <cellStyle name="Обычный 2 2 2 3 3 2 6 4 2" xfId="12233" xr:uid="{00000000-0005-0000-0000-0000CE2F0000}"/>
    <cellStyle name="Обычный 2 2 2 3 3 2 6 5" xfId="12234" xr:uid="{00000000-0005-0000-0000-0000CF2F0000}"/>
    <cellStyle name="Обычный 2 2 2 3 3 2 6 5 2" xfId="12235" xr:uid="{00000000-0005-0000-0000-0000D02F0000}"/>
    <cellStyle name="Обычный 2 2 2 3 3 2 6 6" xfId="12236" xr:uid="{00000000-0005-0000-0000-0000D12F0000}"/>
    <cellStyle name="Обычный 2 2 2 3 3 2 6 6 2" xfId="12237" xr:uid="{00000000-0005-0000-0000-0000D22F0000}"/>
    <cellStyle name="Обычный 2 2 2 3 3 2 6 7" xfId="12238" xr:uid="{00000000-0005-0000-0000-0000D32F0000}"/>
    <cellStyle name="Обычный 2 2 2 3 3 2 7" xfId="12239" xr:uid="{00000000-0005-0000-0000-0000D42F0000}"/>
    <cellStyle name="Обычный 2 2 2 3 3 2 7 2" xfId="12240" xr:uid="{00000000-0005-0000-0000-0000D52F0000}"/>
    <cellStyle name="Обычный 2 2 2 3 3 2 7 2 2" xfId="12241" xr:uid="{00000000-0005-0000-0000-0000D62F0000}"/>
    <cellStyle name="Обычный 2 2 2 3 3 2 7 3" xfId="12242" xr:uid="{00000000-0005-0000-0000-0000D72F0000}"/>
    <cellStyle name="Обычный 2 2 2 3 3 2 7 3 2" xfId="12243" xr:uid="{00000000-0005-0000-0000-0000D82F0000}"/>
    <cellStyle name="Обычный 2 2 2 3 3 2 7 4" xfId="12244" xr:uid="{00000000-0005-0000-0000-0000D92F0000}"/>
    <cellStyle name="Обычный 2 2 2 3 3 2 8" xfId="12245" xr:uid="{00000000-0005-0000-0000-0000DA2F0000}"/>
    <cellStyle name="Обычный 2 2 2 3 3 2 8 2" xfId="12246" xr:uid="{00000000-0005-0000-0000-0000DB2F0000}"/>
    <cellStyle name="Обычный 2 2 2 3 3 2 8 2 2" xfId="12247" xr:uid="{00000000-0005-0000-0000-0000DC2F0000}"/>
    <cellStyle name="Обычный 2 2 2 3 3 2 8 3" xfId="12248" xr:uid="{00000000-0005-0000-0000-0000DD2F0000}"/>
    <cellStyle name="Обычный 2 2 2 3 3 2 8 3 2" xfId="12249" xr:uid="{00000000-0005-0000-0000-0000DE2F0000}"/>
    <cellStyle name="Обычный 2 2 2 3 3 2 8 4" xfId="12250" xr:uid="{00000000-0005-0000-0000-0000DF2F0000}"/>
    <cellStyle name="Обычный 2 2 2 3 3 2 9" xfId="12251" xr:uid="{00000000-0005-0000-0000-0000E02F0000}"/>
    <cellStyle name="Обычный 2 2 2 3 3 2 9 2" xfId="12252" xr:uid="{00000000-0005-0000-0000-0000E12F0000}"/>
    <cellStyle name="Обычный 2 2 2 3 3 3" xfId="12253" xr:uid="{00000000-0005-0000-0000-0000E22F0000}"/>
    <cellStyle name="Обычный 2 2 2 3 3 3 10" xfId="12254" xr:uid="{00000000-0005-0000-0000-0000E32F0000}"/>
    <cellStyle name="Обычный 2 2 2 3 3 3 2" xfId="12255" xr:uid="{00000000-0005-0000-0000-0000E42F0000}"/>
    <cellStyle name="Обычный 2 2 2 3 3 3 2 2" xfId="12256" xr:uid="{00000000-0005-0000-0000-0000E52F0000}"/>
    <cellStyle name="Обычный 2 2 2 3 3 3 2 2 2" xfId="12257" xr:uid="{00000000-0005-0000-0000-0000E62F0000}"/>
    <cellStyle name="Обычный 2 2 2 3 3 3 2 2 2 2" xfId="12258" xr:uid="{00000000-0005-0000-0000-0000E72F0000}"/>
    <cellStyle name="Обычный 2 2 2 3 3 3 2 2 2 2 2" xfId="12259" xr:uid="{00000000-0005-0000-0000-0000E82F0000}"/>
    <cellStyle name="Обычный 2 2 2 3 3 3 2 2 2 3" xfId="12260" xr:uid="{00000000-0005-0000-0000-0000E92F0000}"/>
    <cellStyle name="Обычный 2 2 2 3 3 3 2 2 2 3 2" xfId="12261" xr:uid="{00000000-0005-0000-0000-0000EA2F0000}"/>
    <cellStyle name="Обычный 2 2 2 3 3 3 2 2 2 4" xfId="12262" xr:uid="{00000000-0005-0000-0000-0000EB2F0000}"/>
    <cellStyle name="Обычный 2 2 2 3 3 3 2 2 3" xfId="12263" xr:uid="{00000000-0005-0000-0000-0000EC2F0000}"/>
    <cellStyle name="Обычный 2 2 2 3 3 3 2 2 3 2" xfId="12264" xr:uid="{00000000-0005-0000-0000-0000ED2F0000}"/>
    <cellStyle name="Обычный 2 2 2 3 3 3 2 2 4" xfId="12265" xr:uid="{00000000-0005-0000-0000-0000EE2F0000}"/>
    <cellStyle name="Обычный 2 2 2 3 3 3 2 2 4 2" xfId="12266" xr:uid="{00000000-0005-0000-0000-0000EF2F0000}"/>
    <cellStyle name="Обычный 2 2 2 3 3 3 2 2 5" xfId="12267" xr:uid="{00000000-0005-0000-0000-0000F02F0000}"/>
    <cellStyle name="Обычный 2 2 2 3 3 3 2 2 5 2" xfId="12268" xr:uid="{00000000-0005-0000-0000-0000F12F0000}"/>
    <cellStyle name="Обычный 2 2 2 3 3 3 2 2 6" xfId="12269" xr:uid="{00000000-0005-0000-0000-0000F22F0000}"/>
    <cellStyle name="Обычный 2 2 2 3 3 3 2 3" xfId="12270" xr:uid="{00000000-0005-0000-0000-0000F32F0000}"/>
    <cellStyle name="Обычный 2 2 2 3 3 3 2 3 2" xfId="12271" xr:uid="{00000000-0005-0000-0000-0000F42F0000}"/>
    <cellStyle name="Обычный 2 2 2 3 3 3 2 3 2 2" xfId="12272" xr:uid="{00000000-0005-0000-0000-0000F52F0000}"/>
    <cellStyle name="Обычный 2 2 2 3 3 3 2 3 3" xfId="12273" xr:uid="{00000000-0005-0000-0000-0000F62F0000}"/>
    <cellStyle name="Обычный 2 2 2 3 3 3 2 3 3 2" xfId="12274" xr:uid="{00000000-0005-0000-0000-0000F72F0000}"/>
    <cellStyle name="Обычный 2 2 2 3 3 3 2 3 4" xfId="12275" xr:uid="{00000000-0005-0000-0000-0000F82F0000}"/>
    <cellStyle name="Обычный 2 2 2 3 3 3 2 4" xfId="12276" xr:uid="{00000000-0005-0000-0000-0000F92F0000}"/>
    <cellStyle name="Обычный 2 2 2 3 3 3 2 4 2" xfId="12277" xr:uid="{00000000-0005-0000-0000-0000FA2F0000}"/>
    <cellStyle name="Обычный 2 2 2 3 3 3 2 4 2 2" xfId="12278" xr:uid="{00000000-0005-0000-0000-0000FB2F0000}"/>
    <cellStyle name="Обычный 2 2 2 3 3 3 2 4 3" xfId="12279" xr:uid="{00000000-0005-0000-0000-0000FC2F0000}"/>
    <cellStyle name="Обычный 2 2 2 3 3 3 2 4 3 2" xfId="12280" xr:uid="{00000000-0005-0000-0000-0000FD2F0000}"/>
    <cellStyle name="Обычный 2 2 2 3 3 3 2 4 4" xfId="12281" xr:uid="{00000000-0005-0000-0000-0000FE2F0000}"/>
    <cellStyle name="Обычный 2 2 2 3 3 3 2 5" xfId="12282" xr:uid="{00000000-0005-0000-0000-0000FF2F0000}"/>
    <cellStyle name="Обычный 2 2 2 3 3 3 2 5 2" xfId="12283" xr:uid="{00000000-0005-0000-0000-000000300000}"/>
    <cellStyle name="Обычный 2 2 2 3 3 3 2 6" xfId="12284" xr:uid="{00000000-0005-0000-0000-000001300000}"/>
    <cellStyle name="Обычный 2 2 2 3 3 3 2 6 2" xfId="12285" xr:uid="{00000000-0005-0000-0000-000002300000}"/>
    <cellStyle name="Обычный 2 2 2 3 3 3 2 7" xfId="12286" xr:uid="{00000000-0005-0000-0000-000003300000}"/>
    <cellStyle name="Обычный 2 2 2 3 3 3 2 7 2" xfId="12287" xr:uid="{00000000-0005-0000-0000-000004300000}"/>
    <cellStyle name="Обычный 2 2 2 3 3 3 2 8" xfId="12288" xr:uid="{00000000-0005-0000-0000-000005300000}"/>
    <cellStyle name="Обычный 2 2 2 3 3 3 3" xfId="12289" xr:uid="{00000000-0005-0000-0000-000006300000}"/>
    <cellStyle name="Обычный 2 2 2 3 3 3 3 2" xfId="12290" xr:uid="{00000000-0005-0000-0000-000007300000}"/>
    <cellStyle name="Обычный 2 2 2 3 3 3 3 2 2" xfId="12291" xr:uid="{00000000-0005-0000-0000-000008300000}"/>
    <cellStyle name="Обычный 2 2 2 3 3 3 3 2 2 2" xfId="12292" xr:uid="{00000000-0005-0000-0000-000009300000}"/>
    <cellStyle name="Обычный 2 2 2 3 3 3 3 2 2 2 2" xfId="12293" xr:uid="{00000000-0005-0000-0000-00000A300000}"/>
    <cellStyle name="Обычный 2 2 2 3 3 3 3 2 2 3" xfId="12294" xr:uid="{00000000-0005-0000-0000-00000B300000}"/>
    <cellStyle name="Обычный 2 2 2 3 3 3 3 2 2 3 2" xfId="12295" xr:uid="{00000000-0005-0000-0000-00000C300000}"/>
    <cellStyle name="Обычный 2 2 2 3 3 3 3 2 2 4" xfId="12296" xr:uid="{00000000-0005-0000-0000-00000D300000}"/>
    <cellStyle name="Обычный 2 2 2 3 3 3 3 2 3" xfId="12297" xr:uid="{00000000-0005-0000-0000-00000E300000}"/>
    <cellStyle name="Обычный 2 2 2 3 3 3 3 2 3 2" xfId="12298" xr:uid="{00000000-0005-0000-0000-00000F300000}"/>
    <cellStyle name="Обычный 2 2 2 3 3 3 3 2 4" xfId="12299" xr:uid="{00000000-0005-0000-0000-000010300000}"/>
    <cellStyle name="Обычный 2 2 2 3 3 3 3 2 4 2" xfId="12300" xr:uid="{00000000-0005-0000-0000-000011300000}"/>
    <cellStyle name="Обычный 2 2 2 3 3 3 3 2 5" xfId="12301" xr:uid="{00000000-0005-0000-0000-000012300000}"/>
    <cellStyle name="Обычный 2 2 2 3 3 3 3 2 5 2" xfId="12302" xr:uid="{00000000-0005-0000-0000-000013300000}"/>
    <cellStyle name="Обычный 2 2 2 3 3 3 3 2 6" xfId="12303" xr:uid="{00000000-0005-0000-0000-000014300000}"/>
    <cellStyle name="Обычный 2 2 2 3 3 3 3 3" xfId="12304" xr:uid="{00000000-0005-0000-0000-000015300000}"/>
    <cellStyle name="Обычный 2 2 2 3 3 3 3 3 2" xfId="12305" xr:uid="{00000000-0005-0000-0000-000016300000}"/>
    <cellStyle name="Обычный 2 2 2 3 3 3 3 3 2 2" xfId="12306" xr:uid="{00000000-0005-0000-0000-000017300000}"/>
    <cellStyle name="Обычный 2 2 2 3 3 3 3 3 3" xfId="12307" xr:uid="{00000000-0005-0000-0000-000018300000}"/>
    <cellStyle name="Обычный 2 2 2 3 3 3 3 3 3 2" xfId="12308" xr:uid="{00000000-0005-0000-0000-000019300000}"/>
    <cellStyle name="Обычный 2 2 2 3 3 3 3 3 4" xfId="12309" xr:uid="{00000000-0005-0000-0000-00001A300000}"/>
    <cellStyle name="Обычный 2 2 2 3 3 3 3 4" xfId="12310" xr:uid="{00000000-0005-0000-0000-00001B300000}"/>
    <cellStyle name="Обычный 2 2 2 3 3 3 3 4 2" xfId="12311" xr:uid="{00000000-0005-0000-0000-00001C300000}"/>
    <cellStyle name="Обычный 2 2 2 3 3 3 3 4 2 2" xfId="12312" xr:uid="{00000000-0005-0000-0000-00001D300000}"/>
    <cellStyle name="Обычный 2 2 2 3 3 3 3 4 3" xfId="12313" xr:uid="{00000000-0005-0000-0000-00001E300000}"/>
    <cellStyle name="Обычный 2 2 2 3 3 3 3 4 3 2" xfId="12314" xr:uid="{00000000-0005-0000-0000-00001F300000}"/>
    <cellStyle name="Обычный 2 2 2 3 3 3 3 4 4" xfId="12315" xr:uid="{00000000-0005-0000-0000-000020300000}"/>
    <cellStyle name="Обычный 2 2 2 3 3 3 3 5" xfId="12316" xr:uid="{00000000-0005-0000-0000-000021300000}"/>
    <cellStyle name="Обычный 2 2 2 3 3 3 3 5 2" xfId="12317" xr:uid="{00000000-0005-0000-0000-000022300000}"/>
    <cellStyle name="Обычный 2 2 2 3 3 3 3 6" xfId="12318" xr:uid="{00000000-0005-0000-0000-000023300000}"/>
    <cellStyle name="Обычный 2 2 2 3 3 3 3 6 2" xfId="12319" xr:uid="{00000000-0005-0000-0000-000024300000}"/>
    <cellStyle name="Обычный 2 2 2 3 3 3 3 7" xfId="12320" xr:uid="{00000000-0005-0000-0000-000025300000}"/>
    <cellStyle name="Обычный 2 2 2 3 3 3 3 7 2" xfId="12321" xr:uid="{00000000-0005-0000-0000-000026300000}"/>
    <cellStyle name="Обычный 2 2 2 3 3 3 3 8" xfId="12322" xr:uid="{00000000-0005-0000-0000-000027300000}"/>
    <cellStyle name="Обычный 2 2 2 3 3 3 4" xfId="12323" xr:uid="{00000000-0005-0000-0000-000028300000}"/>
    <cellStyle name="Обычный 2 2 2 3 3 3 4 2" xfId="12324" xr:uid="{00000000-0005-0000-0000-000029300000}"/>
    <cellStyle name="Обычный 2 2 2 3 3 3 4 2 2" xfId="12325" xr:uid="{00000000-0005-0000-0000-00002A300000}"/>
    <cellStyle name="Обычный 2 2 2 3 3 3 4 2 2 2" xfId="12326" xr:uid="{00000000-0005-0000-0000-00002B300000}"/>
    <cellStyle name="Обычный 2 2 2 3 3 3 4 2 3" xfId="12327" xr:uid="{00000000-0005-0000-0000-00002C300000}"/>
    <cellStyle name="Обычный 2 2 2 3 3 3 4 2 3 2" xfId="12328" xr:uid="{00000000-0005-0000-0000-00002D300000}"/>
    <cellStyle name="Обычный 2 2 2 3 3 3 4 2 4" xfId="12329" xr:uid="{00000000-0005-0000-0000-00002E300000}"/>
    <cellStyle name="Обычный 2 2 2 3 3 3 4 3" xfId="12330" xr:uid="{00000000-0005-0000-0000-00002F300000}"/>
    <cellStyle name="Обычный 2 2 2 3 3 3 4 3 2" xfId="12331" xr:uid="{00000000-0005-0000-0000-000030300000}"/>
    <cellStyle name="Обычный 2 2 2 3 3 3 4 3 2 2" xfId="12332" xr:uid="{00000000-0005-0000-0000-000031300000}"/>
    <cellStyle name="Обычный 2 2 2 3 3 3 4 3 3" xfId="12333" xr:uid="{00000000-0005-0000-0000-000032300000}"/>
    <cellStyle name="Обычный 2 2 2 3 3 3 4 3 3 2" xfId="12334" xr:uid="{00000000-0005-0000-0000-000033300000}"/>
    <cellStyle name="Обычный 2 2 2 3 3 3 4 3 4" xfId="12335" xr:uid="{00000000-0005-0000-0000-000034300000}"/>
    <cellStyle name="Обычный 2 2 2 3 3 3 4 4" xfId="12336" xr:uid="{00000000-0005-0000-0000-000035300000}"/>
    <cellStyle name="Обычный 2 2 2 3 3 3 4 4 2" xfId="12337" xr:uid="{00000000-0005-0000-0000-000036300000}"/>
    <cellStyle name="Обычный 2 2 2 3 3 3 4 5" xfId="12338" xr:uid="{00000000-0005-0000-0000-000037300000}"/>
    <cellStyle name="Обычный 2 2 2 3 3 3 4 5 2" xfId="12339" xr:uid="{00000000-0005-0000-0000-000038300000}"/>
    <cellStyle name="Обычный 2 2 2 3 3 3 4 6" xfId="12340" xr:uid="{00000000-0005-0000-0000-000039300000}"/>
    <cellStyle name="Обычный 2 2 2 3 3 3 4 6 2" xfId="12341" xr:uid="{00000000-0005-0000-0000-00003A300000}"/>
    <cellStyle name="Обычный 2 2 2 3 3 3 4 7" xfId="12342" xr:uid="{00000000-0005-0000-0000-00003B300000}"/>
    <cellStyle name="Обычный 2 2 2 3 3 3 5" xfId="12343" xr:uid="{00000000-0005-0000-0000-00003C300000}"/>
    <cellStyle name="Обычный 2 2 2 3 3 3 5 2" xfId="12344" xr:uid="{00000000-0005-0000-0000-00003D300000}"/>
    <cellStyle name="Обычный 2 2 2 3 3 3 5 2 2" xfId="12345" xr:uid="{00000000-0005-0000-0000-00003E300000}"/>
    <cellStyle name="Обычный 2 2 2 3 3 3 5 3" xfId="12346" xr:uid="{00000000-0005-0000-0000-00003F300000}"/>
    <cellStyle name="Обычный 2 2 2 3 3 3 5 3 2" xfId="12347" xr:uid="{00000000-0005-0000-0000-000040300000}"/>
    <cellStyle name="Обычный 2 2 2 3 3 3 5 4" xfId="12348" xr:uid="{00000000-0005-0000-0000-000041300000}"/>
    <cellStyle name="Обычный 2 2 2 3 3 3 6" xfId="12349" xr:uid="{00000000-0005-0000-0000-000042300000}"/>
    <cellStyle name="Обычный 2 2 2 3 3 3 6 2" xfId="12350" xr:uid="{00000000-0005-0000-0000-000043300000}"/>
    <cellStyle name="Обычный 2 2 2 3 3 3 6 2 2" xfId="12351" xr:uid="{00000000-0005-0000-0000-000044300000}"/>
    <cellStyle name="Обычный 2 2 2 3 3 3 6 3" xfId="12352" xr:uid="{00000000-0005-0000-0000-000045300000}"/>
    <cellStyle name="Обычный 2 2 2 3 3 3 6 3 2" xfId="12353" xr:uid="{00000000-0005-0000-0000-000046300000}"/>
    <cellStyle name="Обычный 2 2 2 3 3 3 6 4" xfId="12354" xr:uid="{00000000-0005-0000-0000-000047300000}"/>
    <cellStyle name="Обычный 2 2 2 3 3 3 7" xfId="12355" xr:uid="{00000000-0005-0000-0000-000048300000}"/>
    <cellStyle name="Обычный 2 2 2 3 3 3 7 2" xfId="12356" xr:uid="{00000000-0005-0000-0000-000049300000}"/>
    <cellStyle name="Обычный 2 2 2 3 3 3 8" xfId="12357" xr:uid="{00000000-0005-0000-0000-00004A300000}"/>
    <cellStyle name="Обычный 2 2 2 3 3 3 8 2" xfId="12358" xr:uid="{00000000-0005-0000-0000-00004B300000}"/>
    <cellStyle name="Обычный 2 2 2 3 3 3 9" xfId="12359" xr:uid="{00000000-0005-0000-0000-00004C300000}"/>
    <cellStyle name="Обычный 2 2 2 3 3 3 9 2" xfId="12360" xr:uid="{00000000-0005-0000-0000-00004D300000}"/>
    <cellStyle name="Обычный 2 2 2 3 3 4" xfId="12361" xr:uid="{00000000-0005-0000-0000-00004E300000}"/>
    <cellStyle name="Обычный 2 2 2 3 3 4 2" xfId="12362" xr:uid="{00000000-0005-0000-0000-00004F300000}"/>
    <cellStyle name="Обычный 2 2 2 3 3 4 2 2" xfId="12363" xr:uid="{00000000-0005-0000-0000-000050300000}"/>
    <cellStyle name="Обычный 2 2 2 3 3 4 2 2 2" xfId="12364" xr:uid="{00000000-0005-0000-0000-000051300000}"/>
    <cellStyle name="Обычный 2 2 2 3 3 4 2 2 2 2" xfId="12365" xr:uid="{00000000-0005-0000-0000-000052300000}"/>
    <cellStyle name="Обычный 2 2 2 3 3 4 2 2 3" xfId="12366" xr:uid="{00000000-0005-0000-0000-000053300000}"/>
    <cellStyle name="Обычный 2 2 2 3 3 4 2 2 3 2" xfId="12367" xr:uid="{00000000-0005-0000-0000-000054300000}"/>
    <cellStyle name="Обычный 2 2 2 3 3 4 2 2 4" xfId="12368" xr:uid="{00000000-0005-0000-0000-000055300000}"/>
    <cellStyle name="Обычный 2 2 2 3 3 4 2 3" xfId="12369" xr:uid="{00000000-0005-0000-0000-000056300000}"/>
    <cellStyle name="Обычный 2 2 2 3 3 4 2 3 2" xfId="12370" xr:uid="{00000000-0005-0000-0000-000057300000}"/>
    <cellStyle name="Обычный 2 2 2 3 3 4 2 4" xfId="12371" xr:uid="{00000000-0005-0000-0000-000058300000}"/>
    <cellStyle name="Обычный 2 2 2 3 3 4 2 4 2" xfId="12372" xr:uid="{00000000-0005-0000-0000-000059300000}"/>
    <cellStyle name="Обычный 2 2 2 3 3 4 2 5" xfId="12373" xr:uid="{00000000-0005-0000-0000-00005A300000}"/>
    <cellStyle name="Обычный 2 2 2 3 3 4 2 5 2" xfId="12374" xr:uid="{00000000-0005-0000-0000-00005B300000}"/>
    <cellStyle name="Обычный 2 2 2 3 3 4 2 6" xfId="12375" xr:uid="{00000000-0005-0000-0000-00005C300000}"/>
    <cellStyle name="Обычный 2 2 2 3 3 4 3" xfId="12376" xr:uid="{00000000-0005-0000-0000-00005D300000}"/>
    <cellStyle name="Обычный 2 2 2 3 3 4 3 2" xfId="12377" xr:uid="{00000000-0005-0000-0000-00005E300000}"/>
    <cellStyle name="Обычный 2 2 2 3 3 4 3 2 2" xfId="12378" xr:uid="{00000000-0005-0000-0000-00005F300000}"/>
    <cellStyle name="Обычный 2 2 2 3 3 4 3 3" xfId="12379" xr:uid="{00000000-0005-0000-0000-000060300000}"/>
    <cellStyle name="Обычный 2 2 2 3 3 4 3 3 2" xfId="12380" xr:uid="{00000000-0005-0000-0000-000061300000}"/>
    <cellStyle name="Обычный 2 2 2 3 3 4 3 4" xfId="12381" xr:uid="{00000000-0005-0000-0000-000062300000}"/>
    <cellStyle name="Обычный 2 2 2 3 3 4 4" xfId="12382" xr:uid="{00000000-0005-0000-0000-000063300000}"/>
    <cellStyle name="Обычный 2 2 2 3 3 4 4 2" xfId="12383" xr:uid="{00000000-0005-0000-0000-000064300000}"/>
    <cellStyle name="Обычный 2 2 2 3 3 4 4 2 2" xfId="12384" xr:uid="{00000000-0005-0000-0000-000065300000}"/>
    <cellStyle name="Обычный 2 2 2 3 3 4 4 3" xfId="12385" xr:uid="{00000000-0005-0000-0000-000066300000}"/>
    <cellStyle name="Обычный 2 2 2 3 3 4 4 3 2" xfId="12386" xr:uid="{00000000-0005-0000-0000-000067300000}"/>
    <cellStyle name="Обычный 2 2 2 3 3 4 4 4" xfId="12387" xr:uid="{00000000-0005-0000-0000-000068300000}"/>
    <cellStyle name="Обычный 2 2 2 3 3 4 5" xfId="12388" xr:uid="{00000000-0005-0000-0000-000069300000}"/>
    <cellStyle name="Обычный 2 2 2 3 3 4 5 2" xfId="12389" xr:uid="{00000000-0005-0000-0000-00006A300000}"/>
    <cellStyle name="Обычный 2 2 2 3 3 4 6" xfId="12390" xr:uid="{00000000-0005-0000-0000-00006B300000}"/>
    <cellStyle name="Обычный 2 2 2 3 3 4 6 2" xfId="12391" xr:uid="{00000000-0005-0000-0000-00006C300000}"/>
    <cellStyle name="Обычный 2 2 2 3 3 4 7" xfId="12392" xr:uid="{00000000-0005-0000-0000-00006D300000}"/>
    <cellStyle name="Обычный 2 2 2 3 3 4 7 2" xfId="12393" xr:uid="{00000000-0005-0000-0000-00006E300000}"/>
    <cellStyle name="Обычный 2 2 2 3 3 4 8" xfId="12394" xr:uid="{00000000-0005-0000-0000-00006F300000}"/>
    <cellStyle name="Обычный 2 2 2 3 3 5" xfId="12395" xr:uid="{00000000-0005-0000-0000-000070300000}"/>
    <cellStyle name="Обычный 2 2 2 3 3 5 2" xfId="12396" xr:uid="{00000000-0005-0000-0000-000071300000}"/>
    <cellStyle name="Обычный 2 2 2 3 3 5 2 2" xfId="12397" xr:uid="{00000000-0005-0000-0000-000072300000}"/>
    <cellStyle name="Обычный 2 2 2 3 3 5 2 2 2" xfId="12398" xr:uid="{00000000-0005-0000-0000-000073300000}"/>
    <cellStyle name="Обычный 2 2 2 3 3 5 2 2 2 2" xfId="12399" xr:uid="{00000000-0005-0000-0000-000074300000}"/>
    <cellStyle name="Обычный 2 2 2 3 3 5 2 2 3" xfId="12400" xr:uid="{00000000-0005-0000-0000-000075300000}"/>
    <cellStyle name="Обычный 2 2 2 3 3 5 2 2 3 2" xfId="12401" xr:uid="{00000000-0005-0000-0000-000076300000}"/>
    <cellStyle name="Обычный 2 2 2 3 3 5 2 2 4" xfId="12402" xr:uid="{00000000-0005-0000-0000-000077300000}"/>
    <cellStyle name="Обычный 2 2 2 3 3 5 2 3" xfId="12403" xr:uid="{00000000-0005-0000-0000-000078300000}"/>
    <cellStyle name="Обычный 2 2 2 3 3 5 2 3 2" xfId="12404" xr:uid="{00000000-0005-0000-0000-000079300000}"/>
    <cellStyle name="Обычный 2 2 2 3 3 5 2 4" xfId="12405" xr:uid="{00000000-0005-0000-0000-00007A300000}"/>
    <cellStyle name="Обычный 2 2 2 3 3 5 2 4 2" xfId="12406" xr:uid="{00000000-0005-0000-0000-00007B300000}"/>
    <cellStyle name="Обычный 2 2 2 3 3 5 2 5" xfId="12407" xr:uid="{00000000-0005-0000-0000-00007C300000}"/>
    <cellStyle name="Обычный 2 2 2 3 3 5 2 5 2" xfId="12408" xr:uid="{00000000-0005-0000-0000-00007D300000}"/>
    <cellStyle name="Обычный 2 2 2 3 3 5 2 6" xfId="12409" xr:uid="{00000000-0005-0000-0000-00007E300000}"/>
    <cellStyle name="Обычный 2 2 2 3 3 5 3" xfId="12410" xr:uid="{00000000-0005-0000-0000-00007F300000}"/>
    <cellStyle name="Обычный 2 2 2 3 3 5 3 2" xfId="12411" xr:uid="{00000000-0005-0000-0000-000080300000}"/>
    <cellStyle name="Обычный 2 2 2 3 3 5 3 2 2" xfId="12412" xr:uid="{00000000-0005-0000-0000-000081300000}"/>
    <cellStyle name="Обычный 2 2 2 3 3 5 3 3" xfId="12413" xr:uid="{00000000-0005-0000-0000-000082300000}"/>
    <cellStyle name="Обычный 2 2 2 3 3 5 3 3 2" xfId="12414" xr:uid="{00000000-0005-0000-0000-000083300000}"/>
    <cellStyle name="Обычный 2 2 2 3 3 5 3 4" xfId="12415" xr:uid="{00000000-0005-0000-0000-000084300000}"/>
    <cellStyle name="Обычный 2 2 2 3 3 5 4" xfId="12416" xr:uid="{00000000-0005-0000-0000-000085300000}"/>
    <cellStyle name="Обычный 2 2 2 3 3 5 4 2" xfId="12417" xr:uid="{00000000-0005-0000-0000-000086300000}"/>
    <cellStyle name="Обычный 2 2 2 3 3 5 4 2 2" xfId="12418" xr:uid="{00000000-0005-0000-0000-000087300000}"/>
    <cellStyle name="Обычный 2 2 2 3 3 5 4 3" xfId="12419" xr:uid="{00000000-0005-0000-0000-000088300000}"/>
    <cellStyle name="Обычный 2 2 2 3 3 5 4 3 2" xfId="12420" xr:uid="{00000000-0005-0000-0000-000089300000}"/>
    <cellStyle name="Обычный 2 2 2 3 3 5 4 4" xfId="12421" xr:uid="{00000000-0005-0000-0000-00008A300000}"/>
    <cellStyle name="Обычный 2 2 2 3 3 5 5" xfId="12422" xr:uid="{00000000-0005-0000-0000-00008B300000}"/>
    <cellStyle name="Обычный 2 2 2 3 3 5 5 2" xfId="12423" xr:uid="{00000000-0005-0000-0000-00008C300000}"/>
    <cellStyle name="Обычный 2 2 2 3 3 5 6" xfId="12424" xr:uid="{00000000-0005-0000-0000-00008D300000}"/>
    <cellStyle name="Обычный 2 2 2 3 3 5 6 2" xfId="12425" xr:uid="{00000000-0005-0000-0000-00008E300000}"/>
    <cellStyle name="Обычный 2 2 2 3 3 5 7" xfId="12426" xr:uid="{00000000-0005-0000-0000-00008F300000}"/>
    <cellStyle name="Обычный 2 2 2 3 3 5 7 2" xfId="12427" xr:uid="{00000000-0005-0000-0000-000090300000}"/>
    <cellStyle name="Обычный 2 2 2 3 3 5 8" xfId="12428" xr:uid="{00000000-0005-0000-0000-000091300000}"/>
    <cellStyle name="Обычный 2 2 2 3 3 6" xfId="12429" xr:uid="{00000000-0005-0000-0000-000092300000}"/>
    <cellStyle name="Обычный 2 2 2 3 3 6 2" xfId="12430" xr:uid="{00000000-0005-0000-0000-000093300000}"/>
    <cellStyle name="Обычный 2 2 2 3 3 6 2 2" xfId="12431" xr:uid="{00000000-0005-0000-0000-000094300000}"/>
    <cellStyle name="Обычный 2 2 2 3 3 6 2 2 2" xfId="12432" xr:uid="{00000000-0005-0000-0000-000095300000}"/>
    <cellStyle name="Обычный 2 2 2 3 3 6 2 3" xfId="12433" xr:uid="{00000000-0005-0000-0000-000096300000}"/>
    <cellStyle name="Обычный 2 2 2 3 3 6 2 3 2" xfId="12434" xr:uid="{00000000-0005-0000-0000-000097300000}"/>
    <cellStyle name="Обычный 2 2 2 3 3 6 2 4" xfId="12435" xr:uid="{00000000-0005-0000-0000-000098300000}"/>
    <cellStyle name="Обычный 2 2 2 3 3 6 3" xfId="12436" xr:uid="{00000000-0005-0000-0000-000099300000}"/>
    <cellStyle name="Обычный 2 2 2 3 3 6 3 2" xfId="12437" xr:uid="{00000000-0005-0000-0000-00009A300000}"/>
    <cellStyle name="Обычный 2 2 2 3 3 6 3 2 2" xfId="12438" xr:uid="{00000000-0005-0000-0000-00009B300000}"/>
    <cellStyle name="Обычный 2 2 2 3 3 6 3 3" xfId="12439" xr:uid="{00000000-0005-0000-0000-00009C300000}"/>
    <cellStyle name="Обычный 2 2 2 3 3 6 3 3 2" xfId="12440" xr:uid="{00000000-0005-0000-0000-00009D300000}"/>
    <cellStyle name="Обычный 2 2 2 3 3 6 3 4" xfId="12441" xr:uid="{00000000-0005-0000-0000-00009E300000}"/>
    <cellStyle name="Обычный 2 2 2 3 3 6 4" xfId="12442" xr:uid="{00000000-0005-0000-0000-00009F300000}"/>
    <cellStyle name="Обычный 2 2 2 3 3 6 4 2" xfId="12443" xr:uid="{00000000-0005-0000-0000-0000A0300000}"/>
    <cellStyle name="Обычный 2 2 2 3 3 6 5" xfId="12444" xr:uid="{00000000-0005-0000-0000-0000A1300000}"/>
    <cellStyle name="Обычный 2 2 2 3 3 6 5 2" xfId="12445" xr:uid="{00000000-0005-0000-0000-0000A2300000}"/>
    <cellStyle name="Обычный 2 2 2 3 3 6 6" xfId="12446" xr:uid="{00000000-0005-0000-0000-0000A3300000}"/>
    <cellStyle name="Обычный 2 2 2 3 3 6 6 2" xfId="12447" xr:uid="{00000000-0005-0000-0000-0000A4300000}"/>
    <cellStyle name="Обычный 2 2 2 3 3 6 7" xfId="12448" xr:uid="{00000000-0005-0000-0000-0000A5300000}"/>
    <cellStyle name="Обычный 2 2 2 3 3 7" xfId="12449" xr:uid="{00000000-0005-0000-0000-0000A6300000}"/>
    <cellStyle name="Обычный 2 2 2 3 3 7 2" xfId="12450" xr:uid="{00000000-0005-0000-0000-0000A7300000}"/>
    <cellStyle name="Обычный 2 2 2 3 3 7 2 2" xfId="12451" xr:uid="{00000000-0005-0000-0000-0000A8300000}"/>
    <cellStyle name="Обычный 2 2 2 3 3 7 2 2 2" xfId="12452" xr:uid="{00000000-0005-0000-0000-0000A9300000}"/>
    <cellStyle name="Обычный 2 2 2 3 3 7 2 3" xfId="12453" xr:uid="{00000000-0005-0000-0000-0000AA300000}"/>
    <cellStyle name="Обычный 2 2 2 3 3 7 2 3 2" xfId="12454" xr:uid="{00000000-0005-0000-0000-0000AB300000}"/>
    <cellStyle name="Обычный 2 2 2 3 3 7 2 4" xfId="12455" xr:uid="{00000000-0005-0000-0000-0000AC300000}"/>
    <cellStyle name="Обычный 2 2 2 3 3 7 3" xfId="12456" xr:uid="{00000000-0005-0000-0000-0000AD300000}"/>
    <cellStyle name="Обычный 2 2 2 3 3 7 3 2" xfId="12457" xr:uid="{00000000-0005-0000-0000-0000AE300000}"/>
    <cellStyle name="Обычный 2 2 2 3 3 7 3 2 2" xfId="12458" xr:uid="{00000000-0005-0000-0000-0000AF300000}"/>
    <cellStyle name="Обычный 2 2 2 3 3 7 3 3" xfId="12459" xr:uid="{00000000-0005-0000-0000-0000B0300000}"/>
    <cellStyle name="Обычный 2 2 2 3 3 7 3 3 2" xfId="12460" xr:uid="{00000000-0005-0000-0000-0000B1300000}"/>
    <cellStyle name="Обычный 2 2 2 3 3 7 3 4" xfId="12461" xr:uid="{00000000-0005-0000-0000-0000B2300000}"/>
    <cellStyle name="Обычный 2 2 2 3 3 7 4" xfId="12462" xr:uid="{00000000-0005-0000-0000-0000B3300000}"/>
    <cellStyle name="Обычный 2 2 2 3 3 7 4 2" xfId="12463" xr:uid="{00000000-0005-0000-0000-0000B4300000}"/>
    <cellStyle name="Обычный 2 2 2 3 3 7 5" xfId="12464" xr:uid="{00000000-0005-0000-0000-0000B5300000}"/>
    <cellStyle name="Обычный 2 2 2 3 3 7 5 2" xfId="12465" xr:uid="{00000000-0005-0000-0000-0000B6300000}"/>
    <cellStyle name="Обычный 2 2 2 3 3 7 6" xfId="12466" xr:uid="{00000000-0005-0000-0000-0000B7300000}"/>
    <cellStyle name="Обычный 2 2 2 3 3 7 6 2" xfId="12467" xr:uid="{00000000-0005-0000-0000-0000B8300000}"/>
    <cellStyle name="Обычный 2 2 2 3 3 7 7" xfId="12468" xr:uid="{00000000-0005-0000-0000-0000B9300000}"/>
    <cellStyle name="Обычный 2 2 2 3 3 8" xfId="12469" xr:uid="{00000000-0005-0000-0000-0000BA300000}"/>
    <cellStyle name="Обычный 2 2 2 3 3 8 2" xfId="12470" xr:uid="{00000000-0005-0000-0000-0000BB300000}"/>
    <cellStyle name="Обычный 2 2 2 3 3 8 2 2" xfId="12471" xr:uid="{00000000-0005-0000-0000-0000BC300000}"/>
    <cellStyle name="Обычный 2 2 2 3 3 8 3" xfId="12472" xr:uid="{00000000-0005-0000-0000-0000BD300000}"/>
    <cellStyle name="Обычный 2 2 2 3 3 8 3 2" xfId="12473" xr:uid="{00000000-0005-0000-0000-0000BE300000}"/>
    <cellStyle name="Обычный 2 2 2 3 3 8 4" xfId="12474" xr:uid="{00000000-0005-0000-0000-0000BF300000}"/>
    <cellStyle name="Обычный 2 2 2 3 3 9" xfId="12475" xr:uid="{00000000-0005-0000-0000-0000C0300000}"/>
    <cellStyle name="Обычный 2 2 2 3 3 9 2" xfId="12476" xr:uid="{00000000-0005-0000-0000-0000C1300000}"/>
    <cellStyle name="Обычный 2 2 2 3 3 9 2 2" xfId="12477" xr:uid="{00000000-0005-0000-0000-0000C2300000}"/>
    <cellStyle name="Обычный 2 2 2 3 3 9 3" xfId="12478" xr:uid="{00000000-0005-0000-0000-0000C3300000}"/>
    <cellStyle name="Обычный 2 2 2 3 3 9 3 2" xfId="12479" xr:uid="{00000000-0005-0000-0000-0000C4300000}"/>
    <cellStyle name="Обычный 2 2 2 3 3 9 4" xfId="12480" xr:uid="{00000000-0005-0000-0000-0000C5300000}"/>
    <cellStyle name="Обычный 2 2 2 3 4" xfId="12481" xr:uid="{00000000-0005-0000-0000-0000C6300000}"/>
    <cellStyle name="Обычный 2 2 2 3 4 10" xfId="12482" xr:uid="{00000000-0005-0000-0000-0000C7300000}"/>
    <cellStyle name="Обычный 2 2 2 3 4 10 2" xfId="12483" xr:uid="{00000000-0005-0000-0000-0000C8300000}"/>
    <cellStyle name="Обычный 2 2 2 3 4 11" xfId="12484" xr:uid="{00000000-0005-0000-0000-0000C9300000}"/>
    <cellStyle name="Обычный 2 2 2 3 4 11 2" xfId="12485" xr:uid="{00000000-0005-0000-0000-0000CA300000}"/>
    <cellStyle name="Обычный 2 2 2 3 4 12" xfId="12486" xr:uid="{00000000-0005-0000-0000-0000CB300000}"/>
    <cellStyle name="Обычный 2 2 2 3 4 12 2" xfId="12487" xr:uid="{00000000-0005-0000-0000-0000CC300000}"/>
    <cellStyle name="Обычный 2 2 2 3 4 13" xfId="12488" xr:uid="{00000000-0005-0000-0000-0000CD300000}"/>
    <cellStyle name="Обычный 2 2 2 3 4 2" xfId="12489" xr:uid="{00000000-0005-0000-0000-0000CE300000}"/>
    <cellStyle name="Обычный 2 2 2 3 4 2 10" xfId="12490" xr:uid="{00000000-0005-0000-0000-0000CF300000}"/>
    <cellStyle name="Обычный 2 2 2 3 4 2 10 2" xfId="12491" xr:uid="{00000000-0005-0000-0000-0000D0300000}"/>
    <cellStyle name="Обычный 2 2 2 3 4 2 11" xfId="12492" xr:uid="{00000000-0005-0000-0000-0000D1300000}"/>
    <cellStyle name="Обычный 2 2 2 3 4 2 11 2" xfId="12493" xr:uid="{00000000-0005-0000-0000-0000D2300000}"/>
    <cellStyle name="Обычный 2 2 2 3 4 2 12" xfId="12494" xr:uid="{00000000-0005-0000-0000-0000D3300000}"/>
    <cellStyle name="Обычный 2 2 2 3 4 2 2" xfId="12495" xr:uid="{00000000-0005-0000-0000-0000D4300000}"/>
    <cellStyle name="Обычный 2 2 2 3 4 2 2 10" xfId="12496" xr:uid="{00000000-0005-0000-0000-0000D5300000}"/>
    <cellStyle name="Обычный 2 2 2 3 4 2 2 2" xfId="12497" xr:uid="{00000000-0005-0000-0000-0000D6300000}"/>
    <cellStyle name="Обычный 2 2 2 3 4 2 2 2 2" xfId="12498" xr:uid="{00000000-0005-0000-0000-0000D7300000}"/>
    <cellStyle name="Обычный 2 2 2 3 4 2 2 2 2 2" xfId="12499" xr:uid="{00000000-0005-0000-0000-0000D8300000}"/>
    <cellStyle name="Обычный 2 2 2 3 4 2 2 2 2 2 2" xfId="12500" xr:uid="{00000000-0005-0000-0000-0000D9300000}"/>
    <cellStyle name="Обычный 2 2 2 3 4 2 2 2 2 2 2 2" xfId="12501" xr:uid="{00000000-0005-0000-0000-0000DA300000}"/>
    <cellStyle name="Обычный 2 2 2 3 4 2 2 2 2 2 3" xfId="12502" xr:uid="{00000000-0005-0000-0000-0000DB300000}"/>
    <cellStyle name="Обычный 2 2 2 3 4 2 2 2 2 2 3 2" xfId="12503" xr:uid="{00000000-0005-0000-0000-0000DC300000}"/>
    <cellStyle name="Обычный 2 2 2 3 4 2 2 2 2 2 4" xfId="12504" xr:uid="{00000000-0005-0000-0000-0000DD300000}"/>
    <cellStyle name="Обычный 2 2 2 3 4 2 2 2 2 3" xfId="12505" xr:uid="{00000000-0005-0000-0000-0000DE300000}"/>
    <cellStyle name="Обычный 2 2 2 3 4 2 2 2 2 3 2" xfId="12506" xr:uid="{00000000-0005-0000-0000-0000DF300000}"/>
    <cellStyle name="Обычный 2 2 2 3 4 2 2 2 2 4" xfId="12507" xr:uid="{00000000-0005-0000-0000-0000E0300000}"/>
    <cellStyle name="Обычный 2 2 2 3 4 2 2 2 2 4 2" xfId="12508" xr:uid="{00000000-0005-0000-0000-0000E1300000}"/>
    <cellStyle name="Обычный 2 2 2 3 4 2 2 2 2 5" xfId="12509" xr:uid="{00000000-0005-0000-0000-0000E2300000}"/>
    <cellStyle name="Обычный 2 2 2 3 4 2 2 2 2 5 2" xfId="12510" xr:uid="{00000000-0005-0000-0000-0000E3300000}"/>
    <cellStyle name="Обычный 2 2 2 3 4 2 2 2 2 6" xfId="12511" xr:uid="{00000000-0005-0000-0000-0000E4300000}"/>
    <cellStyle name="Обычный 2 2 2 3 4 2 2 2 3" xfId="12512" xr:uid="{00000000-0005-0000-0000-0000E5300000}"/>
    <cellStyle name="Обычный 2 2 2 3 4 2 2 2 3 2" xfId="12513" xr:uid="{00000000-0005-0000-0000-0000E6300000}"/>
    <cellStyle name="Обычный 2 2 2 3 4 2 2 2 3 2 2" xfId="12514" xr:uid="{00000000-0005-0000-0000-0000E7300000}"/>
    <cellStyle name="Обычный 2 2 2 3 4 2 2 2 3 3" xfId="12515" xr:uid="{00000000-0005-0000-0000-0000E8300000}"/>
    <cellStyle name="Обычный 2 2 2 3 4 2 2 2 3 3 2" xfId="12516" xr:uid="{00000000-0005-0000-0000-0000E9300000}"/>
    <cellStyle name="Обычный 2 2 2 3 4 2 2 2 3 4" xfId="12517" xr:uid="{00000000-0005-0000-0000-0000EA300000}"/>
    <cellStyle name="Обычный 2 2 2 3 4 2 2 2 4" xfId="12518" xr:uid="{00000000-0005-0000-0000-0000EB300000}"/>
    <cellStyle name="Обычный 2 2 2 3 4 2 2 2 4 2" xfId="12519" xr:uid="{00000000-0005-0000-0000-0000EC300000}"/>
    <cellStyle name="Обычный 2 2 2 3 4 2 2 2 4 2 2" xfId="12520" xr:uid="{00000000-0005-0000-0000-0000ED300000}"/>
    <cellStyle name="Обычный 2 2 2 3 4 2 2 2 4 3" xfId="12521" xr:uid="{00000000-0005-0000-0000-0000EE300000}"/>
    <cellStyle name="Обычный 2 2 2 3 4 2 2 2 4 3 2" xfId="12522" xr:uid="{00000000-0005-0000-0000-0000EF300000}"/>
    <cellStyle name="Обычный 2 2 2 3 4 2 2 2 4 4" xfId="12523" xr:uid="{00000000-0005-0000-0000-0000F0300000}"/>
    <cellStyle name="Обычный 2 2 2 3 4 2 2 2 5" xfId="12524" xr:uid="{00000000-0005-0000-0000-0000F1300000}"/>
    <cellStyle name="Обычный 2 2 2 3 4 2 2 2 5 2" xfId="12525" xr:uid="{00000000-0005-0000-0000-0000F2300000}"/>
    <cellStyle name="Обычный 2 2 2 3 4 2 2 2 6" xfId="12526" xr:uid="{00000000-0005-0000-0000-0000F3300000}"/>
    <cellStyle name="Обычный 2 2 2 3 4 2 2 2 6 2" xfId="12527" xr:uid="{00000000-0005-0000-0000-0000F4300000}"/>
    <cellStyle name="Обычный 2 2 2 3 4 2 2 2 7" xfId="12528" xr:uid="{00000000-0005-0000-0000-0000F5300000}"/>
    <cellStyle name="Обычный 2 2 2 3 4 2 2 2 7 2" xfId="12529" xr:uid="{00000000-0005-0000-0000-0000F6300000}"/>
    <cellStyle name="Обычный 2 2 2 3 4 2 2 2 8" xfId="12530" xr:uid="{00000000-0005-0000-0000-0000F7300000}"/>
    <cellStyle name="Обычный 2 2 2 3 4 2 2 3" xfId="12531" xr:uid="{00000000-0005-0000-0000-0000F8300000}"/>
    <cellStyle name="Обычный 2 2 2 3 4 2 2 3 2" xfId="12532" xr:uid="{00000000-0005-0000-0000-0000F9300000}"/>
    <cellStyle name="Обычный 2 2 2 3 4 2 2 3 2 2" xfId="12533" xr:uid="{00000000-0005-0000-0000-0000FA300000}"/>
    <cellStyle name="Обычный 2 2 2 3 4 2 2 3 2 2 2" xfId="12534" xr:uid="{00000000-0005-0000-0000-0000FB300000}"/>
    <cellStyle name="Обычный 2 2 2 3 4 2 2 3 2 2 2 2" xfId="12535" xr:uid="{00000000-0005-0000-0000-0000FC300000}"/>
    <cellStyle name="Обычный 2 2 2 3 4 2 2 3 2 2 3" xfId="12536" xr:uid="{00000000-0005-0000-0000-0000FD300000}"/>
    <cellStyle name="Обычный 2 2 2 3 4 2 2 3 2 2 3 2" xfId="12537" xr:uid="{00000000-0005-0000-0000-0000FE300000}"/>
    <cellStyle name="Обычный 2 2 2 3 4 2 2 3 2 2 4" xfId="12538" xr:uid="{00000000-0005-0000-0000-0000FF300000}"/>
    <cellStyle name="Обычный 2 2 2 3 4 2 2 3 2 3" xfId="12539" xr:uid="{00000000-0005-0000-0000-000000310000}"/>
    <cellStyle name="Обычный 2 2 2 3 4 2 2 3 2 3 2" xfId="12540" xr:uid="{00000000-0005-0000-0000-000001310000}"/>
    <cellStyle name="Обычный 2 2 2 3 4 2 2 3 2 4" xfId="12541" xr:uid="{00000000-0005-0000-0000-000002310000}"/>
    <cellStyle name="Обычный 2 2 2 3 4 2 2 3 2 4 2" xfId="12542" xr:uid="{00000000-0005-0000-0000-000003310000}"/>
    <cellStyle name="Обычный 2 2 2 3 4 2 2 3 2 5" xfId="12543" xr:uid="{00000000-0005-0000-0000-000004310000}"/>
    <cellStyle name="Обычный 2 2 2 3 4 2 2 3 2 5 2" xfId="12544" xr:uid="{00000000-0005-0000-0000-000005310000}"/>
    <cellStyle name="Обычный 2 2 2 3 4 2 2 3 2 6" xfId="12545" xr:uid="{00000000-0005-0000-0000-000006310000}"/>
    <cellStyle name="Обычный 2 2 2 3 4 2 2 3 3" xfId="12546" xr:uid="{00000000-0005-0000-0000-000007310000}"/>
    <cellStyle name="Обычный 2 2 2 3 4 2 2 3 3 2" xfId="12547" xr:uid="{00000000-0005-0000-0000-000008310000}"/>
    <cellStyle name="Обычный 2 2 2 3 4 2 2 3 3 2 2" xfId="12548" xr:uid="{00000000-0005-0000-0000-000009310000}"/>
    <cellStyle name="Обычный 2 2 2 3 4 2 2 3 3 3" xfId="12549" xr:uid="{00000000-0005-0000-0000-00000A310000}"/>
    <cellStyle name="Обычный 2 2 2 3 4 2 2 3 3 3 2" xfId="12550" xr:uid="{00000000-0005-0000-0000-00000B310000}"/>
    <cellStyle name="Обычный 2 2 2 3 4 2 2 3 3 4" xfId="12551" xr:uid="{00000000-0005-0000-0000-00000C310000}"/>
    <cellStyle name="Обычный 2 2 2 3 4 2 2 3 4" xfId="12552" xr:uid="{00000000-0005-0000-0000-00000D310000}"/>
    <cellStyle name="Обычный 2 2 2 3 4 2 2 3 4 2" xfId="12553" xr:uid="{00000000-0005-0000-0000-00000E310000}"/>
    <cellStyle name="Обычный 2 2 2 3 4 2 2 3 4 2 2" xfId="12554" xr:uid="{00000000-0005-0000-0000-00000F310000}"/>
    <cellStyle name="Обычный 2 2 2 3 4 2 2 3 4 3" xfId="12555" xr:uid="{00000000-0005-0000-0000-000010310000}"/>
    <cellStyle name="Обычный 2 2 2 3 4 2 2 3 4 3 2" xfId="12556" xr:uid="{00000000-0005-0000-0000-000011310000}"/>
    <cellStyle name="Обычный 2 2 2 3 4 2 2 3 4 4" xfId="12557" xr:uid="{00000000-0005-0000-0000-000012310000}"/>
    <cellStyle name="Обычный 2 2 2 3 4 2 2 3 5" xfId="12558" xr:uid="{00000000-0005-0000-0000-000013310000}"/>
    <cellStyle name="Обычный 2 2 2 3 4 2 2 3 5 2" xfId="12559" xr:uid="{00000000-0005-0000-0000-000014310000}"/>
    <cellStyle name="Обычный 2 2 2 3 4 2 2 3 6" xfId="12560" xr:uid="{00000000-0005-0000-0000-000015310000}"/>
    <cellStyle name="Обычный 2 2 2 3 4 2 2 3 6 2" xfId="12561" xr:uid="{00000000-0005-0000-0000-000016310000}"/>
    <cellStyle name="Обычный 2 2 2 3 4 2 2 3 7" xfId="12562" xr:uid="{00000000-0005-0000-0000-000017310000}"/>
    <cellStyle name="Обычный 2 2 2 3 4 2 2 3 7 2" xfId="12563" xr:uid="{00000000-0005-0000-0000-000018310000}"/>
    <cellStyle name="Обычный 2 2 2 3 4 2 2 3 8" xfId="12564" xr:uid="{00000000-0005-0000-0000-000019310000}"/>
    <cellStyle name="Обычный 2 2 2 3 4 2 2 4" xfId="12565" xr:uid="{00000000-0005-0000-0000-00001A310000}"/>
    <cellStyle name="Обычный 2 2 2 3 4 2 2 4 2" xfId="12566" xr:uid="{00000000-0005-0000-0000-00001B310000}"/>
    <cellStyle name="Обычный 2 2 2 3 4 2 2 4 2 2" xfId="12567" xr:uid="{00000000-0005-0000-0000-00001C310000}"/>
    <cellStyle name="Обычный 2 2 2 3 4 2 2 4 2 2 2" xfId="12568" xr:uid="{00000000-0005-0000-0000-00001D310000}"/>
    <cellStyle name="Обычный 2 2 2 3 4 2 2 4 2 3" xfId="12569" xr:uid="{00000000-0005-0000-0000-00001E310000}"/>
    <cellStyle name="Обычный 2 2 2 3 4 2 2 4 2 3 2" xfId="12570" xr:uid="{00000000-0005-0000-0000-00001F310000}"/>
    <cellStyle name="Обычный 2 2 2 3 4 2 2 4 2 4" xfId="12571" xr:uid="{00000000-0005-0000-0000-000020310000}"/>
    <cellStyle name="Обычный 2 2 2 3 4 2 2 4 3" xfId="12572" xr:uid="{00000000-0005-0000-0000-000021310000}"/>
    <cellStyle name="Обычный 2 2 2 3 4 2 2 4 3 2" xfId="12573" xr:uid="{00000000-0005-0000-0000-000022310000}"/>
    <cellStyle name="Обычный 2 2 2 3 4 2 2 4 3 2 2" xfId="12574" xr:uid="{00000000-0005-0000-0000-000023310000}"/>
    <cellStyle name="Обычный 2 2 2 3 4 2 2 4 3 3" xfId="12575" xr:uid="{00000000-0005-0000-0000-000024310000}"/>
    <cellStyle name="Обычный 2 2 2 3 4 2 2 4 3 3 2" xfId="12576" xr:uid="{00000000-0005-0000-0000-000025310000}"/>
    <cellStyle name="Обычный 2 2 2 3 4 2 2 4 3 4" xfId="12577" xr:uid="{00000000-0005-0000-0000-000026310000}"/>
    <cellStyle name="Обычный 2 2 2 3 4 2 2 4 4" xfId="12578" xr:uid="{00000000-0005-0000-0000-000027310000}"/>
    <cellStyle name="Обычный 2 2 2 3 4 2 2 4 4 2" xfId="12579" xr:uid="{00000000-0005-0000-0000-000028310000}"/>
    <cellStyle name="Обычный 2 2 2 3 4 2 2 4 5" xfId="12580" xr:uid="{00000000-0005-0000-0000-000029310000}"/>
    <cellStyle name="Обычный 2 2 2 3 4 2 2 4 5 2" xfId="12581" xr:uid="{00000000-0005-0000-0000-00002A310000}"/>
    <cellStyle name="Обычный 2 2 2 3 4 2 2 4 6" xfId="12582" xr:uid="{00000000-0005-0000-0000-00002B310000}"/>
    <cellStyle name="Обычный 2 2 2 3 4 2 2 4 6 2" xfId="12583" xr:uid="{00000000-0005-0000-0000-00002C310000}"/>
    <cellStyle name="Обычный 2 2 2 3 4 2 2 4 7" xfId="12584" xr:uid="{00000000-0005-0000-0000-00002D310000}"/>
    <cellStyle name="Обычный 2 2 2 3 4 2 2 5" xfId="12585" xr:uid="{00000000-0005-0000-0000-00002E310000}"/>
    <cellStyle name="Обычный 2 2 2 3 4 2 2 5 2" xfId="12586" xr:uid="{00000000-0005-0000-0000-00002F310000}"/>
    <cellStyle name="Обычный 2 2 2 3 4 2 2 5 2 2" xfId="12587" xr:uid="{00000000-0005-0000-0000-000030310000}"/>
    <cellStyle name="Обычный 2 2 2 3 4 2 2 5 3" xfId="12588" xr:uid="{00000000-0005-0000-0000-000031310000}"/>
    <cellStyle name="Обычный 2 2 2 3 4 2 2 5 3 2" xfId="12589" xr:uid="{00000000-0005-0000-0000-000032310000}"/>
    <cellStyle name="Обычный 2 2 2 3 4 2 2 5 4" xfId="12590" xr:uid="{00000000-0005-0000-0000-000033310000}"/>
    <cellStyle name="Обычный 2 2 2 3 4 2 2 6" xfId="12591" xr:uid="{00000000-0005-0000-0000-000034310000}"/>
    <cellStyle name="Обычный 2 2 2 3 4 2 2 6 2" xfId="12592" xr:uid="{00000000-0005-0000-0000-000035310000}"/>
    <cellStyle name="Обычный 2 2 2 3 4 2 2 6 2 2" xfId="12593" xr:uid="{00000000-0005-0000-0000-000036310000}"/>
    <cellStyle name="Обычный 2 2 2 3 4 2 2 6 3" xfId="12594" xr:uid="{00000000-0005-0000-0000-000037310000}"/>
    <cellStyle name="Обычный 2 2 2 3 4 2 2 6 3 2" xfId="12595" xr:uid="{00000000-0005-0000-0000-000038310000}"/>
    <cellStyle name="Обычный 2 2 2 3 4 2 2 6 4" xfId="12596" xr:uid="{00000000-0005-0000-0000-000039310000}"/>
    <cellStyle name="Обычный 2 2 2 3 4 2 2 7" xfId="12597" xr:uid="{00000000-0005-0000-0000-00003A310000}"/>
    <cellStyle name="Обычный 2 2 2 3 4 2 2 7 2" xfId="12598" xr:uid="{00000000-0005-0000-0000-00003B310000}"/>
    <cellStyle name="Обычный 2 2 2 3 4 2 2 8" xfId="12599" xr:uid="{00000000-0005-0000-0000-00003C310000}"/>
    <cellStyle name="Обычный 2 2 2 3 4 2 2 8 2" xfId="12600" xr:uid="{00000000-0005-0000-0000-00003D310000}"/>
    <cellStyle name="Обычный 2 2 2 3 4 2 2 9" xfId="12601" xr:uid="{00000000-0005-0000-0000-00003E310000}"/>
    <cellStyle name="Обычный 2 2 2 3 4 2 2 9 2" xfId="12602" xr:uid="{00000000-0005-0000-0000-00003F310000}"/>
    <cellStyle name="Обычный 2 2 2 3 4 2 3" xfId="12603" xr:uid="{00000000-0005-0000-0000-000040310000}"/>
    <cellStyle name="Обычный 2 2 2 3 4 2 3 2" xfId="12604" xr:uid="{00000000-0005-0000-0000-000041310000}"/>
    <cellStyle name="Обычный 2 2 2 3 4 2 3 2 2" xfId="12605" xr:uid="{00000000-0005-0000-0000-000042310000}"/>
    <cellStyle name="Обычный 2 2 2 3 4 2 3 2 2 2" xfId="12606" xr:uid="{00000000-0005-0000-0000-000043310000}"/>
    <cellStyle name="Обычный 2 2 2 3 4 2 3 2 2 2 2" xfId="12607" xr:uid="{00000000-0005-0000-0000-000044310000}"/>
    <cellStyle name="Обычный 2 2 2 3 4 2 3 2 2 3" xfId="12608" xr:uid="{00000000-0005-0000-0000-000045310000}"/>
    <cellStyle name="Обычный 2 2 2 3 4 2 3 2 2 3 2" xfId="12609" xr:uid="{00000000-0005-0000-0000-000046310000}"/>
    <cellStyle name="Обычный 2 2 2 3 4 2 3 2 2 4" xfId="12610" xr:uid="{00000000-0005-0000-0000-000047310000}"/>
    <cellStyle name="Обычный 2 2 2 3 4 2 3 2 3" xfId="12611" xr:uid="{00000000-0005-0000-0000-000048310000}"/>
    <cellStyle name="Обычный 2 2 2 3 4 2 3 2 3 2" xfId="12612" xr:uid="{00000000-0005-0000-0000-000049310000}"/>
    <cellStyle name="Обычный 2 2 2 3 4 2 3 2 4" xfId="12613" xr:uid="{00000000-0005-0000-0000-00004A310000}"/>
    <cellStyle name="Обычный 2 2 2 3 4 2 3 2 4 2" xfId="12614" xr:uid="{00000000-0005-0000-0000-00004B310000}"/>
    <cellStyle name="Обычный 2 2 2 3 4 2 3 2 5" xfId="12615" xr:uid="{00000000-0005-0000-0000-00004C310000}"/>
    <cellStyle name="Обычный 2 2 2 3 4 2 3 2 5 2" xfId="12616" xr:uid="{00000000-0005-0000-0000-00004D310000}"/>
    <cellStyle name="Обычный 2 2 2 3 4 2 3 2 6" xfId="12617" xr:uid="{00000000-0005-0000-0000-00004E310000}"/>
    <cellStyle name="Обычный 2 2 2 3 4 2 3 3" xfId="12618" xr:uid="{00000000-0005-0000-0000-00004F310000}"/>
    <cellStyle name="Обычный 2 2 2 3 4 2 3 3 2" xfId="12619" xr:uid="{00000000-0005-0000-0000-000050310000}"/>
    <cellStyle name="Обычный 2 2 2 3 4 2 3 3 2 2" xfId="12620" xr:uid="{00000000-0005-0000-0000-000051310000}"/>
    <cellStyle name="Обычный 2 2 2 3 4 2 3 3 3" xfId="12621" xr:uid="{00000000-0005-0000-0000-000052310000}"/>
    <cellStyle name="Обычный 2 2 2 3 4 2 3 3 3 2" xfId="12622" xr:uid="{00000000-0005-0000-0000-000053310000}"/>
    <cellStyle name="Обычный 2 2 2 3 4 2 3 3 4" xfId="12623" xr:uid="{00000000-0005-0000-0000-000054310000}"/>
    <cellStyle name="Обычный 2 2 2 3 4 2 3 4" xfId="12624" xr:uid="{00000000-0005-0000-0000-000055310000}"/>
    <cellStyle name="Обычный 2 2 2 3 4 2 3 4 2" xfId="12625" xr:uid="{00000000-0005-0000-0000-000056310000}"/>
    <cellStyle name="Обычный 2 2 2 3 4 2 3 4 2 2" xfId="12626" xr:uid="{00000000-0005-0000-0000-000057310000}"/>
    <cellStyle name="Обычный 2 2 2 3 4 2 3 4 3" xfId="12627" xr:uid="{00000000-0005-0000-0000-000058310000}"/>
    <cellStyle name="Обычный 2 2 2 3 4 2 3 4 3 2" xfId="12628" xr:uid="{00000000-0005-0000-0000-000059310000}"/>
    <cellStyle name="Обычный 2 2 2 3 4 2 3 4 4" xfId="12629" xr:uid="{00000000-0005-0000-0000-00005A310000}"/>
    <cellStyle name="Обычный 2 2 2 3 4 2 3 5" xfId="12630" xr:uid="{00000000-0005-0000-0000-00005B310000}"/>
    <cellStyle name="Обычный 2 2 2 3 4 2 3 5 2" xfId="12631" xr:uid="{00000000-0005-0000-0000-00005C310000}"/>
    <cellStyle name="Обычный 2 2 2 3 4 2 3 6" xfId="12632" xr:uid="{00000000-0005-0000-0000-00005D310000}"/>
    <cellStyle name="Обычный 2 2 2 3 4 2 3 6 2" xfId="12633" xr:uid="{00000000-0005-0000-0000-00005E310000}"/>
    <cellStyle name="Обычный 2 2 2 3 4 2 3 7" xfId="12634" xr:uid="{00000000-0005-0000-0000-00005F310000}"/>
    <cellStyle name="Обычный 2 2 2 3 4 2 3 7 2" xfId="12635" xr:uid="{00000000-0005-0000-0000-000060310000}"/>
    <cellStyle name="Обычный 2 2 2 3 4 2 3 8" xfId="12636" xr:uid="{00000000-0005-0000-0000-000061310000}"/>
    <cellStyle name="Обычный 2 2 2 3 4 2 4" xfId="12637" xr:uid="{00000000-0005-0000-0000-000062310000}"/>
    <cellStyle name="Обычный 2 2 2 3 4 2 4 2" xfId="12638" xr:uid="{00000000-0005-0000-0000-000063310000}"/>
    <cellStyle name="Обычный 2 2 2 3 4 2 4 2 2" xfId="12639" xr:uid="{00000000-0005-0000-0000-000064310000}"/>
    <cellStyle name="Обычный 2 2 2 3 4 2 4 2 2 2" xfId="12640" xr:uid="{00000000-0005-0000-0000-000065310000}"/>
    <cellStyle name="Обычный 2 2 2 3 4 2 4 2 2 2 2" xfId="12641" xr:uid="{00000000-0005-0000-0000-000066310000}"/>
    <cellStyle name="Обычный 2 2 2 3 4 2 4 2 2 3" xfId="12642" xr:uid="{00000000-0005-0000-0000-000067310000}"/>
    <cellStyle name="Обычный 2 2 2 3 4 2 4 2 2 3 2" xfId="12643" xr:uid="{00000000-0005-0000-0000-000068310000}"/>
    <cellStyle name="Обычный 2 2 2 3 4 2 4 2 2 4" xfId="12644" xr:uid="{00000000-0005-0000-0000-000069310000}"/>
    <cellStyle name="Обычный 2 2 2 3 4 2 4 2 3" xfId="12645" xr:uid="{00000000-0005-0000-0000-00006A310000}"/>
    <cellStyle name="Обычный 2 2 2 3 4 2 4 2 3 2" xfId="12646" xr:uid="{00000000-0005-0000-0000-00006B310000}"/>
    <cellStyle name="Обычный 2 2 2 3 4 2 4 2 4" xfId="12647" xr:uid="{00000000-0005-0000-0000-00006C310000}"/>
    <cellStyle name="Обычный 2 2 2 3 4 2 4 2 4 2" xfId="12648" xr:uid="{00000000-0005-0000-0000-00006D310000}"/>
    <cellStyle name="Обычный 2 2 2 3 4 2 4 2 5" xfId="12649" xr:uid="{00000000-0005-0000-0000-00006E310000}"/>
    <cellStyle name="Обычный 2 2 2 3 4 2 4 2 5 2" xfId="12650" xr:uid="{00000000-0005-0000-0000-00006F310000}"/>
    <cellStyle name="Обычный 2 2 2 3 4 2 4 2 6" xfId="12651" xr:uid="{00000000-0005-0000-0000-000070310000}"/>
    <cellStyle name="Обычный 2 2 2 3 4 2 4 3" xfId="12652" xr:uid="{00000000-0005-0000-0000-000071310000}"/>
    <cellStyle name="Обычный 2 2 2 3 4 2 4 3 2" xfId="12653" xr:uid="{00000000-0005-0000-0000-000072310000}"/>
    <cellStyle name="Обычный 2 2 2 3 4 2 4 3 2 2" xfId="12654" xr:uid="{00000000-0005-0000-0000-000073310000}"/>
    <cellStyle name="Обычный 2 2 2 3 4 2 4 3 3" xfId="12655" xr:uid="{00000000-0005-0000-0000-000074310000}"/>
    <cellStyle name="Обычный 2 2 2 3 4 2 4 3 3 2" xfId="12656" xr:uid="{00000000-0005-0000-0000-000075310000}"/>
    <cellStyle name="Обычный 2 2 2 3 4 2 4 3 4" xfId="12657" xr:uid="{00000000-0005-0000-0000-000076310000}"/>
    <cellStyle name="Обычный 2 2 2 3 4 2 4 4" xfId="12658" xr:uid="{00000000-0005-0000-0000-000077310000}"/>
    <cellStyle name="Обычный 2 2 2 3 4 2 4 4 2" xfId="12659" xr:uid="{00000000-0005-0000-0000-000078310000}"/>
    <cellStyle name="Обычный 2 2 2 3 4 2 4 4 2 2" xfId="12660" xr:uid="{00000000-0005-0000-0000-000079310000}"/>
    <cellStyle name="Обычный 2 2 2 3 4 2 4 4 3" xfId="12661" xr:uid="{00000000-0005-0000-0000-00007A310000}"/>
    <cellStyle name="Обычный 2 2 2 3 4 2 4 4 3 2" xfId="12662" xr:uid="{00000000-0005-0000-0000-00007B310000}"/>
    <cellStyle name="Обычный 2 2 2 3 4 2 4 4 4" xfId="12663" xr:uid="{00000000-0005-0000-0000-00007C310000}"/>
    <cellStyle name="Обычный 2 2 2 3 4 2 4 5" xfId="12664" xr:uid="{00000000-0005-0000-0000-00007D310000}"/>
    <cellStyle name="Обычный 2 2 2 3 4 2 4 5 2" xfId="12665" xr:uid="{00000000-0005-0000-0000-00007E310000}"/>
    <cellStyle name="Обычный 2 2 2 3 4 2 4 6" xfId="12666" xr:uid="{00000000-0005-0000-0000-00007F310000}"/>
    <cellStyle name="Обычный 2 2 2 3 4 2 4 6 2" xfId="12667" xr:uid="{00000000-0005-0000-0000-000080310000}"/>
    <cellStyle name="Обычный 2 2 2 3 4 2 4 7" xfId="12668" xr:uid="{00000000-0005-0000-0000-000081310000}"/>
    <cellStyle name="Обычный 2 2 2 3 4 2 4 7 2" xfId="12669" xr:uid="{00000000-0005-0000-0000-000082310000}"/>
    <cellStyle name="Обычный 2 2 2 3 4 2 4 8" xfId="12670" xr:uid="{00000000-0005-0000-0000-000083310000}"/>
    <cellStyle name="Обычный 2 2 2 3 4 2 5" xfId="12671" xr:uid="{00000000-0005-0000-0000-000084310000}"/>
    <cellStyle name="Обычный 2 2 2 3 4 2 5 2" xfId="12672" xr:uid="{00000000-0005-0000-0000-000085310000}"/>
    <cellStyle name="Обычный 2 2 2 3 4 2 5 2 2" xfId="12673" xr:uid="{00000000-0005-0000-0000-000086310000}"/>
    <cellStyle name="Обычный 2 2 2 3 4 2 5 2 2 2" xfId="12674" xr:uid="{00000000-0005-0000-0000-000087310000}"/>
    <cellStyle name="Обычный 2 2 2 3 4 2 5 2 3" xfId="12675" xr:uid="{00000000-0005-0000-0000-000088310000}"/>
    <cellStyle name="Обычный 2 2 2 3 4 2 5 2 3 2" xfId="12676" xr:uid="{00000000-0005-0000-0000-000089310000}"/>
    <cellStyle name="Обычный 2 2 2 3 4 2 5 2 4" xfId="12677" xr:uid="{00000000-0005-0000-0000-00008A310000}"/>
    <cellStyle name="Обычный 2 2 2 3 4 2 5 3" xfId="12678" xr:uid="{00000000-0005-0000-0000-00008B310000}"/>
    <cellStyle name="Обычный 2 2 2 3 4 2 5 3 2" xfId="12679" xr:uid="{00000000-0005-0000-0000-00008C310000}"/>
    <cellStyle name="Обычный 2 2 2 3 4 2 5 3 2 2" xfId="12680" xr:uid="{00000000-0005-0000-0000-00008D310000}"/>
    <cellStyle name="Обычный 2 2 2 3 4 2 5 3 3" xfId="12681" xr:uid="{00000000-0005-0000-0000-00008E310000}"/>
    <cellStyle name="Обычный 2 2 2 3 4 2 5 3 3 2" xfId="12682" xr:uid="{00000000-0005-0000-0000-00008F310000}"/>
    <cellStyle name="Обычный 2 2 2 3 4 2 5 3 4" xfId="12683" xr:uid="{00000000-0005-0000-0000-000090310000}"/>
    <cellStyle name="Обычный 2 2 2 3 4 2 5 4" xfId="12684" xr:uid="{00000000-0005-0000-0000-000091310000}"/>
    <cellStyle name="Обычный 2 2 2 3 4 2 5 4 2" xfId="12685" xr:uid="{00000000-0005-0000-0000-000092310000}"/>
    <cellStyle name="Обычный 2 2 2 3 4 2 5 5" xfId="12686" xr:uid="{00000000-0005-0000-0000-000093310000}"/>
    <cellStyle name="Обычный 2 2 2 3 4 2 5 5 2" xfId="12687" xr:uid="{00000000-0005-0000-0000-000094310000}"/>
    <cellStyle name="Обычный 2 2 2 3 4 2 5 6" xfId="12688" xr:uid="{00000000-0005-0000-0000-000095310000}"/>
    <cellStyle name="Обычный 2 2 2 3 4 2 5 6 2" xfId="12689" xr:uid="{00000000-0005-0000-0000-000096310000}"/>
    <cellStyle name="Обычный 2 2 2 3 4 2 5 7" xfId="12690" xr:uid="{00000000-0005-0000-0000-000097310000}"/>
    <cellStyle name="Обычный 2 2 2 3 4 2 6" xfId="12691" xr:uid="{00000000-0005-0000-0000-000098310000}"/>
    <cellStyle name="Обычный 2 2 2 3 4 2 6 2" xfId="12692" xr:uid="{00000000-0005-0000-0000-000099310000}"/>
    <cellStyle name="Обычный 2 2 2 3 4 2 6 2 2" xfId="12693" xr:uid="{00000000-0005-0000-0000-00009A310000}"/>
    <cellStyle name="Обычный 2 2 2 3 4 2 6 2 2 2" xfId="12694" xr:uid="{00000000-0005-0000-0000-00009B310000}"/>
    <cellStyle name="Обычный 2 2 2 3 4 2 6 2 3" xfId="12695" xr:uid="{00000000-0005-0000-0000-00009C310000}"/>
    <cellStyle name="Обычный 2 2 2 3 4 2 6 2 3 2" xfId="12696" xr:uid="{00000000-0005-0000-0000-00009D310000}"/>
    <cellStyle name="Обычный 2 2 2 3 4 2 6 2 4" xfId="12697" xr:uid="{00000000-0005-0000-0000-00009E310000}"/>
    <cellStyle name="Обычный 2 2 2 3 4 2 6 3" xfId="12698" xr:uid="{00000000-0005-0000-0000-00009F310000}"/>
    <cellStyle name="Обычный 2 2 2 3 4 2 6 3 2" xfId="12699" xr:uid="{00000000-0005-0000-0000-0000A0310000}"/>
    <cellStyle name="Обычный 2 2 2 3 4 2 6 3 2 2" xfId="12700" xr:uid="{00000000-0005-0000-0000-0000A1310000}"/>
    <cellStyle name="Обычный 2 2 2 3 4 2 6 3 3" xfId="12701" xr:uid="{00000000-0005-0000-0000-0000A2310000}"/>
    <cellStyle name="Обычный 2 2 2 3 4 2 6 3 3 2" xfId="12702" xr:uid="{00000000-0005-0000-0000-0000A3310000}"/>
    <cellStyle name="Обычный 2 2 2 3 4 2 6 3 4" xfId="12703" xr:uid="{00000000-0005-0000-0000-0000A4310000}"/>
    <cellStyle name="Обычный 2 2 2 3 4 2 6 4" xfId="12704" xr:uid="{00000000-0005-0000-0000-0000A5310000}"/>
    <cellStyle name="Обычный 2 2 2 3 4 2 6 4 2" xfId="12705" xr:uid="{00000000-0005-0000-0000-0000A6310000}"/>
    <cellStyle name="Обычный 2 2 2 3 4 2 6 5" xfId="12706" xr:uid="{00000000-0005-0000-0000-0000A7310000}"/>
    <cellStyle name="Обычный 2 2 2 3 4 2 6 5 2" xfId="12707" xr:uid="{00000000-0005-0000-0000-0000A8310000}"/>
    <cellStyle name="Обычный 2 2 2 3 4 2 6 6" xfId="12708" xr:uid="{00000000-0005-0000-0000-0000A9310000}"/>
    <cellStyle name="Обычный 2 2 2 3 4 2 6 6 2" xfId="12709" xr:uid="{00000000-0005-0000-0000-0000AA310000}"/>
    <cellStyle name="Обычный 2 2 2 3 4 2 6 7" xfId="12710" xr:uid="{00000000-0005-0000-0000-0000AB310000}"/>
    <cellStyle name="Обычный 2 2 2 3 4 2 7" xfId="12711" xr:uid="{00000000-0005-0000-0000-0000AC310000}"/>
    <cellStyle name="Обычный 2 2 2 3 4 2 7 2" xfId="12712" xr:uid="{00000000-0005-0000-0000-0000AD310000}"/>
    <cellStyle name="Обычный 2 2 2 3 4 2 7 2 2" xfId="12713" xr:uid="{00000000-0005-0000-0000-0000AE310000}"/>
    <cellStyle name="Обычный 2 2 2 3 4 2 7 3" xfId="12714" xr:uid="{00000000-0005-0000-0000-0000AF310000}"/>
    <cellStyle name="Обычный 2 2 2 3 4 2 7 3 2" xfId="12715" xr:uid="{00000000-0005-0000-0000-0000B0310000}"/>
    <cellStyle name="Обычный 2 2 2 3 4 2 7 4" xfId="12716" xr:uid="{00000000-0005-0000-0000-0000B1310000}"/>
    <cellStyle name="Обычный 2 2 2 3 4 2 8" xfId="12717" xr:uid="{00000000-0005-0000-0000-0000B2310000}"/>
    <cellStyle name="Обычный 2 2 2 3 4 2 8 2" xfId="12718" xr:uid="{00000000-0005-0000-0000-0000B3310000}"/>
    <cellStyle name="Обычный 2 2 2 3 4 2 8 2 2" xfId="12719" xr:uid="{00000000-0005-0000-0000-0000B4310000}"/>
    <cellStyle name="Обычный 2 2 2 3 4 2 8 3" xfId="12720" xr:uid="{00000000-0005-0000-0000-0000B5310000}"/>
    <cellStyle name="Обычный 2 2 2 3 4 2 8 3 2" xfId="12721" xr:uid="{00000000-0005-0000-0000-0000B6310000}"/>
    <cellStyle name="Обычный 2 2 2 3 4 2 8 4" xfId="12722" xr:uid="{00000000-0005-0000-0000-0000B7310000}"/>
    <cellStyle name="Обычный 2 2 2 3 4 2 9" xfId="12723" xr:uid="{00000000-0005-0000-0000-0000B8310000}"/>
    <cellStyle name="Обычный 2 2 2 3 4 2 9 2" xfId="12724" xr:uid="{00000000-0005-0000-0000-0000B9310000}"/>
    <cellStyle name="Обычный 2 2 2 3 4 3" xfId="12725" xr:uid="{00000000-0005-0000-0000-0000BA310000}"/>
    <cellStyle name="Обычный 2 2 2 3 4 3 10" xfId="12726" xr:uid="{00000000-0005-0000-0000-0000BB310000}"/>
    <cellStyle name="Обычный 2 2 2 3 4 3 2" xfId="12727" xr:uid="{00000000-0005-0000-0000-0000BC310000}"/>
    <cellStyle name="Обычный 2 2 2 3 4 3 2 2" xfId="12728" xr:uid="{00000000-0005-0000-0000-0000BD310000}"/>
    <cellStyle name="Обычный 2 2 2 3 4 3 2 2 2" xfId="12729" xr:uid="{00000000-0005-0000-0000-0000BE310000}"/>
    <cellStyle name="Обычный 2 2 2 3 4 3 2 2 2 2" xfId="12730" xr:uid="{00000000-0005-0000-0000-0000BF310000}"/>
    <cellStyle name="Обычный 2 2 2 3 4 3 2 2 2 2 2" xfId="12731" xr:uid="{00000000-0005-0000-0000-0000C0310000}"/>
    <cellStyle name="Обычный 2 2 2 3 4 3 2 2 2 3" xfId="12732" xr:uid="{00000000-0005-0000-0000-0000C1310000}"/>
    <cellStyle name="Обычный 2 2 2 3 4 3 2 2 2 3 2" xfId="12733" xr:uid="{00000000-0005-0000-0000-0000C2310000}"/>
    <cellStyle name="Обычный 2 2 2 3 4 3 2 2 2 4" xfId="12734" xr:uid="{00000000-0005-0000-0000-0000C3310000}"/>
    <cellStyle name="Обычный 2 2 2 3 4 3 2 2 3" xfId="12735" xr:uid="{00000000-0005-0000-0000-0000C4310000}"/>
    <cellStyle name="Обычный 2 2 2 3 4 3 2 2 3 2" xfId="12736" xr:uid="{00000000-0005-0000-0000-0000C5310000}"/>
    <cellStyle name="Обычный 2 2 2 3 4 3 2 2 4" xfId="12737" xr:uid="{00000000-0005-0000-0000-0000C6310000}"/>
    <cellStyle name="Обычный 2 2 2 3 4 3 2 2 4 2" xfId="12738" xr:uid="{00000000-0005-0000-0000-0000C7310000}"/>
    <cellStyle name="Обычный 2 2 2 3 4 3 2 2 5" xfId="12739" xr:uid="{00000000-0005-0000-0000-0000C8310000}"/>
    <cellStyle name="Обычный 2 2 2 3 4 3 2 2 5 2" xfId="12740" xr:uid="{00000000-0005-0000-0000-0000C9310000}"/>
    <cellStyle name="Обычный 2 2 2 3 4 3 2 2 6" xfId="12741" xr:uid="{00000000-0005-0000-0000-0000CA310000}"/>
    <cellStyle name="Обычный 2 2 2 3 4 3 2 3" xfId="12742" xr:uid="{00000000-0005-0000-0000-0000CB310000}"/>
    <cellStyle name="Обычный 2 2 2 3 4 3 2 3 2" xfId="12743" xr:uid="{00000000-0005-0000-0000-0000CC310000}"/>
    <cellStyle name="Обычный 2 2 2 3 4 3 2 3 2 2" xfId="12744" xr:uid="{00000000-0005-0000-0000-0000CD310000}"/>
    <cellStyle name="Обычный 2 2 2 3 4 3 2 3 3" xfId="12745" xr:uid="{00000000-0005-0000-0000-0000CE310000}"/>
    <cellStyle name="Обычный 2 2 2 3 4 3 2 3 3 2" xfId="12746" xr:uid="{00000000-0005-0000-0000-0000CF310000}"/>
    <cellStyle name="Обычный 2 2 2 3 4 3 2 3 4" xfId="12747" xr:uid="{00000000-0005-0000-0000-0000D0310000}"/>
    <cellStyle name="Обычный 2 2 2 3 4 3 2 4" xfId="12748" xr:uid="{00000000-0005-0000-0000-0000D1310000}"/>
    <cellStyle name="Обычный 2 2 2 3 4 3 2 4 2" xfId="12749" xr:uid="{00000000-0005-0000-0000-0000D2310000}"/>
    <cellStyle name="Обычный 2 2 2 3 4 3 2 4 2 2" xfId="12750" xr:uid="{00000000-0005-0000-0000-0000D3310000}"/>
    <cellStyle name="Обычный 2 2 2 3 4 3 2 4 3" xfId="12751" xr:uid="{00000000-0005-0000-0000-0000D4310000}"/>
    <cellStyle name="Обычный 2 2 2 3 4 3 2 4 3 2" xfId="12752" xr:uid="{00000000-0005-0000-0000-0000D5310000}"/>
    <cellStyle name="Обычный 2 2 2 3 4 3 2 4 4" xfId="12753" xr:uid="{00000000-0005-0000-0000-0000D6310000}"/>
    <cellStyle name="Обычный 2 2 2 3 4 3 2 5" xfId="12754" xr:uid="{00000000-0005-0000-0000-0000D7310000}"/>
    <cellStyle name="Обычный 2 2 2 3 4 3 2 5 2" xfId="12755" xr:uid="{00000000-0005-0000-0000-0000D8310000}"/>
    <cellStyle name="Обычный 2 2 2 3 4 3 2 6" xfId="12756" xr:uid="{00000000-0005-0000-0000-0000D9310000}"/>
    <cellStyle name="Обычный 2 2 2 3 4 3 2 6 2" xfId="12757" xr:uid="{00000000-0005-0000-0000-0000DA310000}"/>
    <cellStyle name="Обычный 2 2 2 3 4 3 2 7" xfId="12758" xr:uid="{00000000-0005-0000-0000-0000DB310000}"/>
    <cellStyle name="Обычный 2 2 2 3 4 3 2 7 2" xfId="12759" xr:uid="{00000000-0005-0000-0000-0000DC310000}"/>
    <cellStyle name="Обычный 2 2 2 3 4 3 2 8" xfId="12760" xr:uid="{00000000-0005-0000-0000-0000DD310000}"/>
    <cellStyle name="Обычный 2 2 2 3 4 3 3" xfId="12761" xr:uid="{00000000-0005-0000-0000-0000DE310000}"/>
    <cellStyle name="Обычный 2 2 2 3 4 3 3 2" xfId="12762" xr:uid="{00000000-0005-0000-0000-0000DF310000}"/>
    <cellStyle name="Обычный 2 2 2 3 4 3 3 2 2" xfId="12763" xr:uid="{00000000-0005-0000-0000-0000E0310000}"/>
    <cellStyle name="Обычный 2 2 2 3 4 3 3 2 2 2" xfId="12764" xr:uid="{00000000-0005-0000-0000-0000E1310000}"/>
    <cellStyle name="Обычный 2 2 2 3 4 3 3 2 2 2 2" xfId="12765" xr:uid="{00000000-0005-0000-0000-0000E2310000}"/>
    <cellStyle name="Обычный 2 2 2 3 4 3 3 2 2 3" xfId="12766" xr:uid="{00000000-0005-0000-0000-0000E3310000}"/>
    <cellStyle name="Обычный 2 2 2 3 4 3 3 2 2 3 2" xfId="12767" xr:uid="{00000000-0005-0000-0000-0000E4310000}"/>
    <cellStyle name="Обычный 2 2 2 3 4 3 3 2 2 4" xfId="12768" xr:uid="{00000000-0005-0000-0000-0000E5310000}"/>
    <cellStyle name="Обычный 2 2 2 3 4 3 3 2 3" xfId="12769" xr:uid="{00000000-0005-0000-0000-0000E6310000}"/>
    <cellStyle name="Обычный 2 2 2 3 4 3 3 2 3 2" xfId="12770" xr:uid="{00000000-0005-0000-0000-0000E7310000}"/>
    <cellStyle name="Обычный 2 2 2 3 4 3 3 2 4" xfId="12771" xr:uid="{00000000-0005-0000-0000-0000E8310000}"/>
    <cellStyle name="Обычный 2 2 2 3 4 3 3 2 4 2" xfId="12772" xr:uid="{00000000-0005-0000-0000-0000E9310000}"/>
    <cellStyle name="Обычный 2 2 2 3 4 3 3 2 5" xfId="12773" xr:uid="{00000000-0005-0000-0000-0000EA310000}"/>
    <cellStyle name="Обычный 2 2 2 3 4 3 3 2 5 2" xfId="12774" xr:uid="{00000000-0005-0000-0000-0000EB310000}"/>
    <cellStyle name="Обычный 2 2 2 3 4 3 3 2 6" xfId="12775" xr:uid="{00000000-0005-0000-0000-0000EC310000}"/>
    <cellStyle name="Обычный 2 2 2 3 4 3 3 3" xfId="12776" xr:uid="{00000000-0005-0000-0000-0000ED310000}"/>
    <cellStyle name="Обычный 2 2 2 3 4 3 3 3 2" xfId="12777" xr:uid="{00000000-0005-0000-0000-0000EE310000}"/>
    <cellStyle name="Обычный 2 2 2 3 4 3 3 3 2 2" xfId="12778" xr:uid="{00000000-0005-0000-0000-0000EF310000}"/>
    <cellStyle name="Обычный 2 2 2 3 4 3 3 3 3" xfId="12779" xr:uid="{00000000-0005-0000-0000-0000F0310000}"/>
    <cellStyle name="Обычный 2 2 2 3 4 3 3 3 3 2" xfId="12780" xr:uid="{00000000-0005-0000-0000-0000F1310000}"/>
    <cellStyle name="Обычный 2 2 2 3 4 3 3 3 4" xfId="12781" xr:uid="{00000000-0005-0000-0000-0000F2310000}"/>
    <cellStyle name="Обычный 2 2 2 3 4 3 3 4" xfId="12782" xr:uid="{00000000-0005-0000-0000-0000F3310000}"/>
    <cellStyle name="Обычный 2 2 2 3 4 3 3 4 2" xfId="12783" xr:uid="{00000000-0005-0000-0000-0000F4310000}"/>
    <cellStyle name="Обычный 2 2 2 3 4 3 3 4 2 2" xfId="12784" xr:uid="{00000000-0005-0000-0000-0000F5310000}"/>
    <cellStyle name="Обычный 2 2 2 3 4 3 3 4 3" xfId="12785" xr:uid="{00000000-0005-0000-0000-0000F6310000}"/>
    <cellStyle name="Обычный 2 2 2 3 4 3 3 4 3 2" xfId="12786" xr:uid="{00000000-0005-0000-0000-0000F7310000}"/>
    <cellStyle name="Обычный 2 2 2 3 4 3 3 4 4" xfId="12787" xr:uid="{00000000-0005-0000-0000-0000F8310000}"/>
    <cellStyle name="Обычный 2 2 2 3 4 3 3 5" xfId="12788" xr:uid="{00000000-0005-0000-0000-0000F9310000}"/>
    <cellStyle name="Обычный 2 2 2 3 4 3 3 5 2" xfId="12789" xr:uid="{00000000-0005-0000-0000-0000FA310000}"/>
    <cellStyle name="Обычный 2 2 2 3 4 3 3 6" xfId="12790" xr:uid="{00000000-0005-0000-0000-0000FB310000}"/>
    <cellStyle name="Обычный 2 2 2 3 4 3 3 6 2" xfId="12791" xr:uid="{00000000-0005-0000-0000-0000FC310000}"/>
    <cellStyle name="Обычный 2 2 2 3 4 3 3 7" xfId="12792" xr:uid="{00000000-0005-0000-0000-0000FD310000}"/>
    <cellStyle name="Обычный 2 2 2 3 4 3 3 7 2" xfId="12793" xr:uid="{00000000-0005-0000-0000-0000FE310000}"/>
    <cellStyle name="Обычный 2 2 2 3 4 3 3 8" xfId="12794" xr:uid="{00000000-0005-0000-0000-0000FF310000}"/>
    <cellStyle name="Обычный 2 2 2 3 4 3 4" xfId="12795" xr:uid="{00000000-0005-0000-0000-000000320000}"/>
    <cellStyle name="Обычный 2 2 2 3 4 3 4 2" xfId="12796" xr:uid="{00000000-0005-0000-0000-000001320000}"/>
    <cellStyle name="Обычный 2 2 2 3 4 3 4 2 2" xfId="12797" xr:uid="{00000000-0005-0000-0000-000002320000}"/>
    <cellStyle name="Обычный 2 2 2 3 4 3 4 2 2 2" xfId="12798" xr:uid="{00000000-0005-0000-0000-000003320000}"/>
    <cellStyle name="Обычный 2 2 2 3 4 3 4 2 3" xfId="12799" xr:uid="{00000000-0005-0000-0000-000004320000}"/>
    <cellStyle name="Обычный 2 2 2 3 4 3 4 2 3 2" xfId="12800" xr:uid="{00000000-0005-0000-0000-000005320000}"/>
    <cellStyle name="Обычный 2 2 2 3 4 3 4 2 4" xfId="12801" xr:uid="{00000000-0005-0000-0000-000006320000}"/>
    <cellStyle name="Обычный 2 2 2 3 4 3 4 3" xfId="12802" xr:uid="{00000000-0005-0000-0000-000007320000}"/>
    <cellStyle name="Обычный 2 2 2 3 4 3 4 3 2" xfId="12803" xr:uid="{00000000-0005-0000-0000-000008320000}"/>
    <cellStyle name="Обычный 2 2 2 3 4 3 4 3 2 2" xfId="12804" xr:uid="{00000000-0005-0000-0000-000009320000}"/>
    <cellStyle name="Обычный 2 2 2 3 4 3 4 3 3" xfId="12805" xr:uid="{00000000-0005-0000-0000-00000A320000}"/>
    <cellStyle name="Обычный 2 2 2 3 4 3 4 3 3 2" xfId="12806" xr:uid="{00000000-0005-0000-0000-00000B320000}"/>
    <cellStyle name="Обычный 2 2 2 3 4 3 4 3 4" xfId="12807" xr:uid="{00000000-0005-0000-0000-00000C320000}"/>
    <cellStyle name="Обычный 2 2 2 3 4 3 4 4" xfId="12808" xr:uid="{00000000-0005-0000-0000-00000D320000}"/>
    <cellStyle name="Обычный 2 2 2 3 4 3 4 4 2" xfId="12809" xr:uid="{00000000-0005-0000-0000-00000E320000}"/>
    <cellStyle name="Обычный 2 2 2 3 4 3 4 5" xfId="12810" xr:uid="{00000000-0005-0000-0000-00000F320000}"/>
    <cellStyle name="Обычный 2 2 2 3 4 3 4 5 2" xfId="12811" xr:uid="{00000000-0005-0000-0000-000010320000}"/>
    <cellStyle name="Обычный 2 2 2 3 4 3 4 6" xfId="12812" xr:uid="{00000000-0005-0000-0000-000011320000}"/>
    <cellStyle name="Обычный 2 2 2 3 4 3 4 6 2" xfId="12813" xr:uid="{00000000-0005-0000-0000-000012320000}"/>
    <cellStyle name="Обычный 2 2 2 3 4 3 4 7" xfId="12814" xr:uid="{00000000-0005-0000-0000-000013320000}"/>
    <cellStyle name="Обычный 2 2 2 3 4 3 5" xfId="12815" xr:uid="{00000000-0005-0000-0000-000014320000}"/>
    <cellStyle name="Обычный 2 2 2 3 4 3 5 2" xfId="12816" xr:uid="{00000000-0005-0000-0000-000015320000}"/>
    <cellStyle name="Обычный 2 2 2 3 4 3 5 2 2" xfId="12817" xr:uid="{00000000-0005-0000-0000-000016320000}"/>
    <cellStyle name="Обычный 2 2 2 3 4 3 5 3" xfId="12818" xr:uid="{00000000-0005-0000-0000-000017320000}"/>
    <cellStyle name="Обычный 2 2 2 3 4 3 5 3 2" xfId="12819" xr:uid="{00000000-0005-0000-0000-000018320000}"/>
    <cellStyle name="Обычный 2 2 2 3 4 3 5 4" xfId="12820" xr:uid="{00000000-0005-0000-0000-000019320000}"/>
    <cellStyle name="Обычный 2 2 2 3 4 3 6" xfId="12821" xr:uid="{00000000-0005-0000-0000-00001A320000}"/>
    <cellStyle name="Обычный 2 2 2 3 4 3 6 2" xfId="12822" xr:uid="{00000000-0005-0000-0000-00001B320000}"/>
    <cellStyle name="Обычный 2 2 2 3 4 3 6 2 2" xfId="12823" xr:uid="{00000000-0005-0000-0000-00001C320000}"/>
    <cellStyle name="Обычный 2 2 2 3 4 3 6 3" xfId="12824" xr:uid="{00000000-0005-0000-0000-00001D320000}"/>
    <cellStyle name="Обычный 2 2 2 3 4 3 6 3 2" xfId="12825" xr:uid="{00000000-0005-0000-0000-00001E320000}"/>
    <cellStyle name="Обычный 2 2 2 3 4 3 6 4" xfId="12826" xr:uid="{00000000-0005-0000-0000-00001F320000}"/>
    <cellStyle name="Обычный 2 2 2 3 4 3 7" xfId="12827" xr:uid="{00000000-0005-0000-0000-000020320000}"/>
    <cellStyle name="Обычный 2 2 2 3 4 3 7 2" xfId="12828" xr:uid="{00000000-0005-0000-0000-000021320000}"/>
    <cellStyle name="Обычный 2 2 2 3 4 3 8" xfId="12829" xr:uid="{00000000-0005-0000-0000-000022320000}"/>
    <cellStyle name="Обычный 2 2 2 3 4 3 8 2" xfId="12830" xr:uid="{00000000-0005-0000-0000-000023320000}"/>
    <cellStyle name="Обычный 2 2 2 3 4 3 9" xfId="12831" xr:uid="{00000000-0005-0000-0000-000024320000}"/>
    <cellStyle name="Обычный 2 2 2 3 4 3 9 2" xfId="12832" xr:uid="{00000000-0005-0000-0000-000025320000}"/>
    <cellStyle name="Обычный 2 2 2 3 4 4" xfId="12833" xr:uid="{00000000-0005-0000-0000-000026320000}"/>
    <cellStyle name="Обычный 2 2 2 3 4 4 2" xfId="12834" xr:uid="{00000000-0005-0000-0000-000027320000}"/>
    <cellStyle name="Обычный 2 2 2 3 4 4 2 2" xfId="12835" xr:uid="{00000000-0005-0000-0000-000028320000}"/>
    <cellStyle name="Обычный 2 2 2 3 4 4 2 2 2" xfId="12836" xr:uid="{00000000-0005-0000-0000-000029320000}"/>
    <cellStyle name="Обычный 2 2 2 3 4 4 2 2 2 2" xfId="12837" xr:uid="{00000000-0005-0000-0000-00002A320000}"/>
    <cellStyle name="Обычный 2 2 2 3 4 4 2 2 3" xfId="12838" xr:uid="{00000000-0005-0000-0000-00002B320000}"/>
    <cellStyle name="Обычный 2 2 2 3 4 4 2 2 3 2" xfId="12839" xr:uid="{00000000-0005-0000-0000-00002C320000}"/>
    <cellStyle name="Обычный 2 2 2 3 4 4 2 2 4" xfId="12840" xr:uid="{00000000-0005-0000-0000-00002D320000}"/>
    <cellStyle name="Обычный 2 2 2 3 4 4 2 3" xfId="12841" xr:uid="{00000000-0005-0000-0000-00002E320000}"/>
    <cellStyle name="Обычный 2 2 2 3 4 4 2 3 2" xfId="12842" xr:uid="{00000000-0005-0000-0000-00002F320000}"/>
    <cellStyle name="Обычный 2 2 2 3 4 4 2 4" xfId="12843" xr:uid="{00000000-0005-0000-0000-000030320000}"/>
    <cellStyle name="Обычный 2 2 2 3 4 4 2 4 2" xfId="12844" xr:uid="{00000000-0005-0000-0000-000031320000}"/>
    <cellStyle name="Обычный 2 2 2 3 4 4 2 5" xfId="12845" xr:uid="{00000000-0005-0000-0000-000032320000}"/>
    <cellStyle name="Обычный 2 2 2 3 4 4 2 5 2" xfId="12846" xr:uid="{00000000-0005-0000-0000-000033320000}"/>
    <cellStyle name="Обычный 2 2 2 3 4 4 2 6" xfId="12847" xr:uid="{00000000-0005-0000-0000-000034320000}"/>
    <cellStyle name="Обычный 2 2 2 3 4 4 3" xfId="12848" xr:uid="{00000000-0005-0000-0000-000035320000}"/>
    <cellStyle name="Обычный 2 2 2 3 4 4 3 2" xfId="12849" xr:uid="{00000000-0005-0000-0000-000036320000}"/>
    <cellStyle name="Обычный 2 2 2 3 4 4 3 2 2" xfId="12850" xr:uid="{00000000-0005-0000-0000-000037320000}"/>
    <cellStyle name="Обычный 2 2 2 3 4 4 3 3" xfId="12851" xr:uid="{00000000-0005-0000-0000-000038320000}"/>
    <cellStyle name="Обычный 2 2 2 3 4 4 3 3 2" xfId="12852" xr:uid="{00000000-0005-0000-0000-000039320000}"/>
    <cellStyle name="Обычный 2 2 2 3 4 4 3 4" xfId="12853" xr:uid="{00000000-0005-0000-0000-00003A320000}"/>
    <cellStyle name="Обычный 2 2 2 3 4 4 4" xfId="12854" xr:uid="{00000000-0005-0000-0000-00003B320000}"/>
    <cellStyle name="Обычный 2 2 2 3 4 4 4 2" xfId="12855" xr:uid="{00000000-0005-0000-0000-00003C320000}"/>
    <cellStyle name="Обычный 2 2 2 3 4 4 4 2 2" xfId="12856" xr:uid="{00000000-0005-0000-0000-00003D320000}"/>
    <cellStyle name="Обычный 2 2 2 3 4 4 4 3" xfId="12857" xr:uid="{00000000-0005-0000-0000-00003E320000}"/>
    <cellStyle name="Обычный 2 2 2 3 4 4 4 3 2" xfId="12858" xr:uid="{00000000-0005-0000-0000-00003F320000}"/>
    <cellStyle name="Обычный 2 2 2 3 4 4 4 4" xfId="12859" xr:uid="{00000000-0005-0000-0000-000040320000}"/>
    <cellStyle name="Обычный 2 2 2 3 4 4 5" xfId="12860" xr:uid="{00000000-0005-0000-0000-000041320000}"/>
    <cellStyle name="Обычный 2 2 2 3 4 4 5 2" xfId="12861" xr:uid="{00000000-0005-0000-0000-000042320000}"/>
    <cellStyle name="Обычный 2 2 2 3 4 4 6" xfId="12862" xr:uid="{00000000-0005-0000-0000-000043320000}"/>
    <cellStyle name="Обычный 2 2 2 3 4 4 6 2" xfId="12863" xr:uid="{00000000-0005-0000-0000-000044320000}"/>
    <cellStyle name="Обычный 2 2 2 3 4 4 7" xfId="12864" xr:uid="{00000000-0005-0000-0000-000045320000}"/>
    <cellStyle name="Обычный 2 2 2 3 4 4 7 2" xfId="12865" xr:uid="{00000000-0005-0000-0000-000046320000}"/>
    <cellStyle name="Обычный 2 2 2 3 4 4 8" xfId="12866" xr:uid="{00000000-0005-0000-0000-000047320000}"/>
    <cellStyle name="Обычный 2 2 2 3 4 5" xfId="12867" xr:uid="{00000000-0005-0000-0000-000048320000}"/>
    <cellStyle name="Обычный 2 2 2 3 4 5 2" xfId="12868" xr:uid="{00000000-0005-0000-0000-000049320000}"/>
    <cellStyle name="Обычный 2 2 2 3 4 5 2 2" xfId="12869" xr:uid="{00000000-0005-0000-0000-00004A320000}"/>
    <cellStyle name="Обычный 2 2 2 3 4 5 2 2 2" xfId="12870" xr:uid="{00000000-0005-0000-0000-00004B320000}"/>
    <cellStyle name="Обычный 2 2 2 3 4 5 2 2 2 2" xfId="12871" xr:uid="{00000000-0005-0000-0000-00004C320000}"/>
    <cellStyle name="Обычный 2 2 2 3 4 5 2 2 3" xfId="12872" xr:uid="{00000000-0005-0000-0000-00004D320000}"/>
    <cellStyle name="Обычный 2 2 2 3 4 5 2 2 3 2" xfId="12873" xr:uid="{00000000-0005-0000-0000-00004E320000}"/>
    <cellStyle name="Обычный 2 2 2 3 4 5 2 2 4" xfId="12874" xr:uid="{00000000-0005-0000-0000-00004F320000}"/>
    <cellStyle name="Обычный 2 2 2 3 4 5 2 3" xfId="12875" xr:uid="{00000000-0005-0000-0000-000050320000}"/>
    <cellStyle name="Обычный 2 2 2 3 4 5 2 3 2" xfId="12876" xr:uid="{00000000-0005-0000-0000-000051320000}"/>
    <cellStyle name="Обычный 2 2 2 3 4 5 2 4" xfId="12877" xr:uid="{00000000-0005-0000-0000-000052320000}"/>
    <cellStyle name="Обычный 2 2 2 3 4 5 2 4 2" xfId="12878" xr:uid="{00000000-0005-0000-0000-000053320000}"/>
    <cellStyle name="Обычный 2 2 2 3 4 5 2 5" xfId="12879" xr:uid="{00000000-0005-0000-0000-000054320000}"/>
    <cellStyle name="Обычный 2 2 2 3 4 5 2 5 2" xfId="12880" xr:uid="{00000000-0005-0000-0000-000055320000}"/>
    <cellStyle name="Обычный 2 2 2 3 4 5 2 6" xfId="12881" xr:uid="{00000000-0005-0000-0000-000056320000}"/>
    <cellStyle name="Обычный 2 2 2 3 4 5 3" xfId="12882" xr:uid="{00000000-0005-0000-0000-000057320000}"/>
    <cellStyle name="Обычный 2 2 2 3 4 5 3 2" xfId="12883" xr:uid="{00000000-0005-0000-0000-000058320000}"/>
    <cellStyle name="Обычный 2 2 2 3 4 5 3 2 2" xfId="12884" xr:uid="{00000000-0005-0000-0000-000059320000}"/>
    <cellStyle name="Обычный 2 2 2 3 4 5 3 3" xfId="12885" xr:uid="{00000000-0005-0000-0000-00005A320000}"/>
    <cellStyle name="Обычный 2 2 2 3 4 5 3 3 2" xfId="12886" xr:uid="{00000000-0005-0000-0000-00005B320000}"/>
    <cellStyle name="Обычный 2 2 2 3 4 5 3 4" xfId="12887" xr:uid="{00000000-0005-0000-0000-00005C320000}"/>
    <cellStyle name="Обычный 2 2 2 3 4 5 4" xfId="12888" xr:uid="{00000000-0005-0000-0000-00005D320000}"/>
    <cellStyle name="Обычный 2 2 2 3 4 5 4 2" xfId="12889" xr:uid="{00000000-0005-0000-0000-00005E320000}"/>
    <cellStyle name="Обычный 2 2 2 3 4 5 4 2 2" xfId="12890" xr:uid="{00000000-0005-0000-0000-00005F320000}"/>
    <cellStyle name="Обычный 2 2 2 3 4 5 4 3" xfId="12891" xr:uid="{00000000-0005-0000-0000-000060320000}"/>
    <cellStyle name="Обычный 2 2 2 3 4 5 4 3 2" xfId="12892" xr:uid="{00000000-0005-0000-0000-000061320000}"/>
    <cellStyle name="Обычный 2 2 2 3 4 5 4 4" xfId="12893" xr:uid="{00000000-0005-0000-0000-000062320000}"/>
    <cellStyle name="Обычный 2 2 2 3 4 5 5" xfId="12894" xr:uid="{00000000-0005-0000-0000-000063320000}"/>
    <cellStyle name="Обычный 2 2 2 3 4 5 5 2" xfId="12895" xr:uid="{00000000-0005-0000-0000-000064320000}"/>
    <cellStyle name="Обычный 2 2 2 3 4 5 6" xfId="12896" xr:uid="{00000000-0005-0000-0000-000065320000}"/>
    <cellStyle name="Обычный 2 2 2 3 4 5 6 2" xfId="12897" xr:uid="{00000000-0005-0000-0000-000066320000}"/>
    <cellStyle name="Обычный 2 2 2 3 4 5 7" xfId="12898" xr:uid="{00000000-0005-0000-0000-000067320000}"/>
    <cellStyle name="Обычный 2 2 2 3 4 5 7 2" xfId="12899" xr:uid="{00000000-0005-0000-0000-000068320000}"/>
    <cellStyle name="Обычный 2 2 2 3 4 5 8" xfId="12900" xr:uid="{00000000-0005-0000-0000-000069320000}"/>
    <cellStyle name="Обычный 2 2 2 3 4 6" xfId="12901" xr:uid="{00000000-0005-0000-0000-00006A320000}"/>
    <cellStyle name="Обычный 2 2 2 3 4 6 2" xfId="12902" xr:uid="{00000000-0005-0000-0000-00006B320000}"/>
    <cellStyle name="Обычный 2 2 2 3 4 6 2 2" xfId="12903" xr:uid="{00000000-0005-0000-0000-00006C320000}"/>
    <cellStyle name="Обычный 2 2 2 3 4 6 2 2 2" xfId="12904" xr:uid="{00000000-0005-0000-0000-00006D320000}"/>
    <cellStyle name="Обычный 2 2 2 3 4 6 2 3" xfId="12905" xr:uid="{00000000-0005-0000-0000-00006E320000}"/>
    <cellStyle name="Обычный 2 2 2 3 4 6 2 3 2" xfId="12906" xr:uid="{00000000-0005-0000-0000-00006F320000}"/>
    <cellStyle name="Обычный 2 2 2 3 4 6 2 4" xfId="12907" xr:uid="{00000000-0005-0000-0000-000070320000}"/>
    <cellStyle name="Обычный 2 2 2 3 4 6 3" xfId="12908" xr:uid="{00000000-0005-0000-0000-000071320000}"/>
    <cellStyle name="Обычный 2 2 2 3 4 6 3 2" xfId="12909" xr:uid="{00000000-0005-0000-0000-000072320000}"/>
    <cellStyle name="Обычный 2 2 2 3 4 6 3 2 2" xfId="12910" xr:uid="{00000000-0005-0000-0000-000073320000}"/>
    <cellStyle name="Обычный 2 2 2 3 4 6 3 3" xfId="12911" xr:uid="{00000000-0005-0000-0000-000074320000}"/>
    <cellStyle name="Обычный 2 2 2 3 4 6 3 3 2" xfId="12912" xr:uid="{00000000-0005-0000-0000-000075320000}"/>
    <cellStyle name="Обычный 2 2 2 3 4 6 3 4" xfId="12913" xr:uid="{00000000-0005-0000-0000-000076320000}"/>
    <cellStyle name="Обычный 2 2 2 3 4 6 4" xfId="12914" xr:uid="{00000000-0005-0000-0000-000077320000}"/>
    <cellStyle name="Обычный 2 2 2 3 4 6 4 2" xfId="12915" xr:uid="{00000000-0005-0000-0000-000078320000}"/>
    <cellStyle name="Обычный 2 2 2 3 4 6 5" xfId="12916" xr:uid="{00000000-0005-0000-0000-000079320000}"/>
    <cellStyle name="Обычный 2 2 2 3 4 6 5 2" xfId="12917" xr:uid="{00000000-0005-0000-0000-00007A320000}"/>
    <cellStyle name="Обычный 2 2 2 3 4 6 6" xfId="12918" xr:uid="{00000000-0005-0000-0000-00007B320000}"/>
    <cellStyle name="Обычный 2 2 2 3 4 6 6 2" xfId="12919" xr:uid="{00000000-0005-0000-0000-00007C320000}"/>
    <cellStyle name="Обычный 2 2 2 3 4 6 7" xfId="12920" xr:uid="{00000000-0005-0000-0000-00007D320000}"/>
    <cellStyle name="Обычный 2 2 2 3 4 7" xfId="12921" xr:uid="{00000000-0005-0000-0000-00007E320000}"/>
    <cellStyle name="Обычный 2 2 2 3 4 7 2" xfId="12922" xr:uid="{00000000-0005-0000-0000-00007F320000}"/>
    <cellStyle name="Обычный 2 2 2 3 4 7 2 2" xfId="12923" xr:uid="{00000000-0005-0000-0000-000080320000}"/>
    <cellStyle name="Обычный 2 2 2 3 4 7 2 2 2" xfId="12924" xr:uid="{00000000-0005-0000-0000-000081320000}"/>
    <cellStyle name="Обычный 2 2 2 3 4 7 2 3" xfId="12925" xr:uid="{00000000-0005-0000-0000-000082320000}"/>
    <cellStyle name="Обычный 2 2 2 3 4 7 2 3 2" xfId="12926" xr:uid="{00000000-0005-0000-0000-000083320000}"/>
    <cellStyle name="Обычный 2 2 2 3 4 7 2 4" xfId="12927" xr:uid="{00000000-0005-0000-0000-000084320000}"/>
    <cellStyle name="Обычный 2 2 2 3 4 7 3" xfId="12928" xr:uid="{00000000-0005-0000-0000-000085320000}"/>
    <cellStyle name="Обычный 2 2 2 3 4 7 3 2" xfId="12929" xr:uid="{00000000-0005-0000-0000-000086320000}"/>
    <cellStyle name="Обычный 2 2 2 3 4 7 3 2 2" xfId="12930" xr:uid="{00000000-0005-0000-0000-000087320000}"/>
    <cellStyle name="Обычный 2 2 2 3 4 7 3 3" xfId="12931" xr:uid="{00000000-0005-0000-0000-000088320000}"/>
    <cellStyle name="Обычный 2 2 2 3 4 7 3 3 2" xfId="12932" xr:uid="{00000000-0005-0000-0000-000089320000}"/>
    <cellStyle name="Обычный 2 2 2 3 4 7 3 4" xfId="12933" xr:uid="{00000000-0005-0000-0000-00008A320000}"/>
    <cellStyle name="Обычный 2 2 2 3 4 7 4" xfId="12934" xr:uid="{00000000-0005-0000-0000-00008B320000}"/>
    <cellStyle name="Обычный 2 2 2 3 4 7 4 2" xfId="12935" xr:uid="{00000000-0005-0000-0000-00008C320000}"/>
    <cellStyle name="Обычный 2 2 2 3 4 7 5" xfId="12936" xr:uid="{00000000-0005-0000-0000-00008D320000}"/>
    <cellStyle name="Обычный 2 2 2 3 4 7 5 2" xfId="12937" xr:uid="{00000000-0005-0000-0000-00008E320000}"/>
    <cellStyle name="Обычный 2 2 2 3 4 7 6" xfId="12938" xr:uid="{00000000-0005-0000-0000-00008F320000}"/>
    <cellStyle name="Обычный 2 2 2 3 4 7 6 2" xfId="12939" xr:uid="{00000000-0005-0000-0000-000090320000}"/>
    <cellStyle name="Обычный 2 2 2 3 4 7 7" xfId="12940" xr:uid="{00000000-0005-0000-0000-000091320000}"/>
    <cellStyle name="Обычный 2 2 2 3 4 8" xfId="12941" xr:uid="{00000000-0005-0000-0000-000092320000}"/>
    <cellStyle name="Обычный 2 2 2 3 4 8 2" xfId="12942" xr:uid="{00000000-0005-0000-0000-000093320000}"/>
    <cellStyle name="Обычный 2 2 2 3 4 8 2 2" xfId="12943" xr:uid="{00000000-0005-0000-0000-000094320000}"/>
    <cellStyle name="Обычный 2 2 2 3 4 8 3" xfId="12944" xr:uid="{00000000-0005-0000-0000-000095320000}"/>
    <cellStyle name="Обычный 2 2 2 3 4 8 3 2" xfId="12945" xr:uid="{00000000-0005-0000-0000-000096320000}"/>
    <cellStyle name="Обычный 2 2 2 3 4 8 4" xfId="12946" xr:uid="{00000000-0005-0000-0000-000097320000}"/>
    <cellStyle name="Обычный 2 2 2 3 4 9" xfId="12947" xr:uid="{00000000-0005-0000-0000-000098320000}"/>
    <cellStyle name="Обычный 2 2 2 3 4 9 2" xfId="12948" xr:uid="{00000000-0005-0000-0000-000099320000}"/>
    <cellStyle name="Обычный 2 2 2 3 4 9 2 2" xfId="12949" xr:uid="{00000000-0005-0000-0000-00009A320000}"/>
    <cellStyle name="Обычный 2 2 2 3 4 9 3" xfId="12950" xr:uid="{00000000-0005-0000-0000-00009B320000}"/>
    <cellStyle name="Обычный 2 2 2 3 4 9 3 2" xfId="12951" xr:uid="{00000000-0005-0000-0000-00009C320000}"/>
    <cellStyle name="Обычный 2 2 2 3 4 9 4" xfId="12952" xr:uid="{00000000-0005-0000-0000-00009D320000}"/>
    <cellStyle name="Обычный 2 2 2 3 5" xfId="12953" xr:uid="{00000000-0005-0000-0000-00009E320000}"/>
    <cellStyle name="Обычный 2 2 2 3 5 10" xfId="12954" xr:uid="{00000000-0005-0000-0000-00009F320000}"/>
    <cellStyle name="Обычный 2 2 2 3 5 10 2" xfId="12955" xr:uid="{00000000-0005-0000-0000-0000A0320000}"/>
    <cellStyle name="Обычный 2 2 2 3 5 11" xfId="12956" xr:uid="{00000000-0005-0000-0000-0000A1320000}"/>
    <cellStyle name="Обычный 2 2 2 3 5 11 2" xfId="12957" xr:uid="{00000000-0005-0000-0000-0000A2320000}"/>
    <cellStyle name="Обычный 2 2 2 3 5 12" xfId="12958" xr:uid="{00000000-0005-0000-0000-0000A3320000}"/>
    <cellStyle name="Обычный 2 2 2 3 5 2" xfId="12959" xr:uid="{00000000-0005-0000-0000-0000A4320000}"/>
    <cellStyle name="Обычный 2 2 2 3 5 2 10" xfId="12960" xr:uid="{00000000-0005-0000-0000-0000A5320000}"/>
    <cellStyle name="Обычный 2 2 2 3 5 2 2" xfId="12961" xr:uid="{00000000-0005-0000-0000-0000A6320000}"/>
    <cellStyle name="Обычный 2 2 2 3 5 2 2 2" xfId="12962" xr:uid="{00000000-0005-0000-0000-0000A7320000}"/>
    <cellStyle name="Обычный 2 2 2 3 5 2 2 2 2" xfId="12963" xr:uid="{00000000-0005-0000-0000-0000A8320000}"/>
    <cellStyle name="Обычный 2 2 2 3 5 2 2 2 2 2" xfId="12964" xr:uid="{00000000-0005-0000-0000-0000A9320000}"/>
    <cellStyle name="Обычный 2 2 2 3 5 2 2 2 2 2 2" xfId="12965" xr:uid="{00000000-0005-0000-0000-0000AA320000}"/>
    <cellStyle name="Обычный 2 2 2 3 5 2 2 2 2 3" xfId="12966" xr:uid="{00000000-0005-0000-0000-0000AB320000}"/>
    <cellStyle name="Обычный 2 2 2 3 5 2 2 2 2 3 2" xfId="12967" xr:uid="{00000000-0005-0000-0000-0000AC320000}"/>
    <cellStyle name="Обычный 2 2 2 3 5 2 2 2 2 4" xfId="12968" xr:uid="{00000000-0005-0000-0000-0000AD320000}"/>
    <cellStyle name="Обычный 2 2 2 3 5 2 2 2 3" xfId="12969" xr:uid="{00000000-0005-0000-0000-0000AE320000}"/>
    <cellStyle name="Обычный 2 2 2 3 5 2 2 2 3 2" xfId="12970" xr:uid="{00000000-0005-0000-0000-0000AF320000}"/>
    <cellStyle name="Обычный 2 2 2 3 5 2 2 2 4" xfId="12971" xr:uid="{00000000-0005-0000-0000-0000B0320000}"/>
    <cellStyle name="Обычный 2 2 2 3 5 2 2 2 4 2" xfId="12972" xr:uid="{00000000-0005-0000-0000-0000B1320000}"/>
    <cellStyle name="Обычный 2 2 2 3 5 2 2 2 5" xfId="12973" xr:uid="{00000000-0005-0000-0000-0000B2320000}"/>
    <cellStyle name="Обычный 2 2 2 3 5 2 2 2 5 2" xfId="12974" xr:uid="{00000000-0005-0000-0000-0000B3320000}"/>
    <cellStyle name="Обычный 2 2 2 3 5 2 2 2 6" xfId="12975" xr:uid="{00000000-0005-0000-0000-0000B4320000}"/>
    <cellStyle name="Обычный 2 2 2 3 5 2 2 3" xfId="12976" xr:uid="{00000000-0005-0000-0000-0000B5320000}"/>
    <cellStyle name="Обычный 2 2 2 3 5 2 2 3 2" xfId="12977" xr:uid="{00000000-0005-0000-0000-0000B6320000}"/>
    <cellStyle name="Обычный 2 2 2 3 5 2 2 3 2 2" xfId="12978" xr:uid="{00000000-0005-0000-0000-0000B7320000}"/>
    <cellStyle name="Обычный 2 2 2 3 5 2 2 3 3" xfId="12979" xr:uid="{00000000-0005-0000-0000-0000B8320000}"/>
    <cellStyle name="Обычный 2 2 2 3 5 2 2 3 3 2" xfId="12980" xr:uid="{00000000-0005-0000-0000-0000B9320000}"/>
    <cellStyle name="Обычный 2 2 2 3 5 2 2 3 4" xfId="12981" xr:uid="{00000000-0005-0000-0000-0000BA320000}"/>
    <cellStyle name="Обычный 2 2 2 3 5 2 2 4" xfId="12982" xr:uid="{00000000-0005-0000-0000-0000BB320000}"/>
    <cellStyle name="Обычный 2 2 2 3 5 2 2 4 2" xfId="12983" xr:uid="{00000000-0005-0000-0000-0000BC320000}"/>
    <cellStyle name="Обычный 2 2 2 3 5 2 2 4 2 2" xfId="12984" xr:uid="{00000000-0005-0000-0000-0000BD320000}"/>
    <cellStyle name="Обычный 2 2 2 3 5 2 2 4 3" xfId="12985" xr:uid="{00000000-0005-0000-0000-0000BE320000}"/>
    <cellStyle name="Обычный 2 2 2 3 5 2 2 4 3 2" xfId="12986" xr:uid="{00000000-0005-0000-0000-0000BF320000}"/>
    <cellStyle name="Обычный 2 2 2 3 5 2 2 4 4" xfId="12987" xr:uid="{00000000-0005-0000-0000-0000C0320000}"/>
    <cellStyle name="Обычный 2 2 2 3 5 2 2 5" xfId="12988" xr:uid="{00000000-0005-0000-0000-0000C1320000}"/>
    <cellStyle name="Обычный 2 2 2 3 5 2 2 5 2" xfId="12989" xr:uid="{00000000-0005-0000-0000-0000C2320000}"/>
    <cellStyle name="Обычный 2 2 2 3 5 2 2 6" xfId="12990" xr:uid="{00000000-0005-0000-0000-0000C3320000}"/>
    <cellStyle name="Обычный 2 2 2 3 5 2 2 6 2" xfId="12991" xr:uid="{00000000-0005-0000-0000-0000C4320000}"/>
    <cellStyle name="Обычный 2 2 2 3 5 2 2 7" xfId="12992" xr:uid="{00000000-0005-0000-0000-0000C5320000}"/>
    <cellStyle name="Обычный 2 2 2 3 5 2 2 7 2" xfId="12993" xr:uid="{00000000-0005-0000-0000-0000C6320000}"/>
    <cellStyle name="Обычный 2 2 2 3 5 2 2 8" xfId="12994" xr:uid="{00000000-0005-0000-0000-0000C7320000}"/>
    <cellStyle name="Обычный 2 2 2 3 5 2 3" xfId="12995" xr:uid="{00000000-0005-0000-0000-0000C8320000}"/>
    <cellStyle name="Обычный 2 2 2 3 5 2 3 2" xfId="12996" xr:uid="{00000000-0005-0000-0000-0000C9320000}"/>
    <cellStyle name="Обычный 2 2 2 3 5 2 3 2 2" xfId="12997" xr:uid="{00000000-0005-0000-0000-0000CA320000}"/>
    <cellStyle name="Обычный 2 2 2 3 5 2 3 2 2 2" xfId="12998" xr:uid="{00000000-0005-0000-0000-0000CB320000}"/>
    <cellStyle name="Обычный 2 2 2 3 5 2 3 2 2 2 2" xfId="12999" xr:uid="{00000000-0005-0000-0000-0000CC320000}"/>
    <cellStyle name="Обычный 2 2 2 3 5 2 3 2 2 3" xfId="13000" xr:uid="{00000000-0005-0000-0000-0000CD320000}"/>
    <cellStyle name="Обычный 2 2 2 3 5 2 3 2 2 3 2" xfId="13001" xr:uid="{00000000-0005-0000-0000-0000CE320000}"/>
    <cellStyle name="Обычный 2 2 2 3 5 2 3 2 2 4" xfId="13002" xr:uid="{00000000-0005-0000-0000-0000CF320000}"/>
    <cellStyle name="Обычный 2 2 2 3 5 2 3 2 3" xfId="13003" xr:uid="{00000000-0005-0000-0000-0000D0320000}"/>
    <cellStyle name="Обычный 2 2 2 3 5 2 3 2 3 2" xfId="13004" xr:uid="{00000000-0005-0000-0000-0000D1320000}"/>
    <cellStyle name="Обычный 2 2 2 3 5 2 3 2 4" xfId="13005" xr:uid="{00000000-0005-0000-0000-0000D2320000}"/>
    <cellStyle name="Обычный 2 2 2 3 5 2 3 2 4 2" xfId="13006" xr:uid="{00000000-0005-0000-0000-0000D3320000}"/>
    <cellStyle name="Обычный 2 2 2 3 5 2 3 2 5" xfId="13007" xr:uid="{00000000-0005-0000-0000-0000D4320000}"/>
    <cellStyle name="Обычный 2 2 2 3 5 2 3 2 5 2" xfId="13008" xr:uid="{00000000-0005-0000-0000-0000D5320000}"/>
    <cellStyle name="Обычный 2 2 2 3 5 2 3 2 6" xfId="13009" xr:uid="{00000000-0005-0000-0000-0000D6320000}"/>
    <cellStyle name="Обычный 2 2 2 3 5 2 3 3" xfId="13010" xr:uid="{00000000-0005-0000-0000-0000D7320000}"/>
    <cellStyle name="Обычный 2 2 2 3 5 2 3 3 2" xfId="13011" xr:uid="{00000000-0005-0000-0000-0000D8320000}"/>
    <cellStyle name="Обычный 2 2 2 3 5 2 3 3 2 2" xfId="13012" xr:uid="{00000000-0005-0000-0000-0000D9320000}"/>
    <cellStyle name="Обычный 2 2 2 3 5 2 3 3 3" xfId="13013" xr:uid="{00000000-0005-0000-0000-0000DA320000}"/>
    <cellStyle name="Обычный 2 2 2 3 5 2 3 3 3 2" xfId="13014" xr:uid="{00000000-0005-0000-0000-0000DB320000}"/>
    <cellStyle name="Обычный 2 2 2 3 5 2 3 3 4" xfId="13015" xr:uid="{00000000-0005-0000-0000-0000DC320000}"/>
    <cellStyle name="Обычный 2 2 2 3 5 2 3 4" xfId="13016" xr:uid="{00000000-0005-0000-0000-0000DD320000}"/>
    <cellStyle name="Обычный 2 2 2 3 5 2 3 4 2" xfId="13017" xr:uid="{00000000-0005-0000-0000-0000DE320000}"/>
    <cellStyle name="Обычный 2 2 2 3 5 2 3 4 2 2" xfId="13018" xr:uid="{00000000-0005-0000-0000-0000DF320000}"/>
    <cellStyle name="Обычный 2 2 2 3 5 2 3 4 3" xfId="13019" xr:uid="{00000000-0005-0000-0000-0000E0320000}"/>
    <cellStyle name="Обычный 2 2 2 3 5 2 3 4 3 2" xfId="13020" xr:uid="{00000000-0005-0000-0000-0000E1320000}"/>
    <cellStyle name="Обычный 2 2 2 3 5 2 3 4 4" xfId="13021" xr:uid="{00000000-0005-0000-0000-0000E2320000}"/>
    <cellStyle name="Обычный 2 2 2 3 5 2 3 5" xfId="13022" xr:uid="{00000000-0005-0000-0000-0000E3320000}"/>
    <cellStyle name="Обычный 2 2 2 3 5 2 3 5 2" xfId="13023" xr:uid="{00000000-0005-0000-0000-0000E4320000}"/>
    <cellStyle name="Обычный 2 2 2 3 5 2 3 6" xfId="13024" xr:uid="{00000000-0005-0000-0000-0000E5320000}"/>
    <cellStyle name="Обычный 2 2 2 3 5 2 3 6 2" xfId="13025" xr:uid="{00000000-0005-0000-0000-0000E6320000}"/>
    <cellStyle name="Обычный 2 2 2 3 5 2 3 7" xfId="13026" xr:uid="{00000000-0005-0000-0000-0000E7320000}"/>
    <cellStyle name="Обычный 2 2 2 3 5 2 3 7 2" xfId="13027" xr:uid="{00000000-0005-0000-0000-0000E8320000}"/>
    <cellStyle name="Обычный 2 2 2 3 5 2 3 8" xfId="13028" xr:uid="{00000000-0005-0000-0000-0000E9320000}"/>
    <cellStyle name="Обычный 2 2 2 3 5 2 4" xfId="13029" xr:uid="{00000000-0005-0000-0000-0000EA320000}"/>
    <cellStyle name="Обычный 2 2 2 3 5 2 4 2" xfId="13030" xr:uid="{00000000-0005-0000-0000-0000EB320000}"/>
    <cellStyle name="Обычный 2 2 2 3 5 2 4 2 2" xfId="13031" xr:uid="{00000000-0005-0000-0000-0000EC320000}"/>
    <cellStyle name="Обычный 2 2 2 3 5 2 4 2 2 2" xfId="13032" xr:uid="{00000000-0005-0000-0000-0000ED320000}"/>
    <cellStyle name="Обычный 2 2 2 3 5 2 4 2 3" xfId="13033" xr:uid="{00000000-0005-0000-0000-0000EE320000}"/>
    <cellStyle name="Обычный 2 2 2 3 5 2 4 2 3 2" xfId="13034" xr:uid="{00000000-0005-0000-0000-0000EF320000}"/>
    <cellStyle name="Обычный 2 2 2 3 5 2 4 2 4" xfId="13035" xr:uid="{00000000-0005-0000-0000-0000F0320000}"/>
    <cellStyle name="Обычный 2 2 2 3 5 2 4 3" xfId="13036" xr:uid="{00000000-0005-0000-0000-0000F1320000}"/>
    <cellStyle name="Обычный 2 2 2 3 5 2 4 3 2" xfId="13037" xr:uid="{00000000-0005-0000-0000-0000F2320000}"/>
    <cellStyle name="Обычный 2 2 2 3 5 2 4 3 2 2" xfId="13038" xr:uid="{00000000-0005-0000-0000-0000F3320000}"/>
    <cellStyle name="Обычный 2 2 2 3 5 2 4 3 3" xfId="13039" xr:uid="{00000000-0005-0000-0000-0000F4320000}"/>
    <cellStyle name="Обычный 2 2 2 3 5 2 4 3 3 2" xfId="13040" xr:uid="{00000000-0005-0000-0000-0000F5320000}"/>
    <cellStyle name="Обычный 2 2 2 3 5 2 4 3 4" xfId="13041" xr:uid="{00000000-0005-0000-0000-0000F6320000}"/>
    <cellStyle name="Обычный 2 2 2 3 5 2 4 4" xfId="13042" xr:uid="{00000000-0005-0000-0000-0000F7320000}"/>
    <cellStyle name="Обычный 2 2 2 3 5 2 4 4 2" xfId="13043" xr:uid="{00000000-0005-0000-0000-0000F8320000}"/>
    <cellStyle name="Обычный 2 2 2 3 5 2 4 5" xfId="13044" xr:uid="{00000000-0005-0000-0000-0000F9320000}"/>
    <cellStyle name="Обычный 2 2 2 3 5 2 4 5 2" xfId="13045" xr:uid="{00000000-0005-0000-0000-0000FA320000}"/>
    <cellStyle name="Обычный 2 2 2 3 5 2 4 6" xfId="13046" xr:uid="{00000000-0005-0000-0000-0000FB320000}"/>
    <cellStyle name="Обычный 2 2 2 3 5 2 4 6 2" xfId="13047" xr:uid="{00000000-0005-0000-0000-0000FC320000}"/>
    <cellStyle name="Обычный 2 2 2 3 5 2 4 7" xfId="13048" xr:uid="{00000000-0005-0000-0000-0000FD320000}"/>
    <cellStyle name="Обычный 2 2 2 3 5 2 5" xfId="13049" xr:uid="{00000000-0005-0000-0000-0000FE320000}"/>
    <cellStyle name="Обычный 2 2 2 3 5 2 5 2" xfId="13050" xr:uid="{00000000-0005-0000-0000-0000FF320000}"/>
    <cellStyle name="Обычный 2 2 2 3 5 2 5 2 2" xfId="13051" xr:uid="{00000000-0005-0000-0000-000000330000}"/>
    <cellStyle name="Обычный 2 2 2 3 5 2 5 3" xfId="13052" xr:uid="{00000000-0005-0000-0000-000001330000}"/>
    <cellStyle name="Обычный 2 2 2 3 5 2 5 3 2" xfId="13053" xr:uid="{00000000-0005-0000-0000-000002330000}"/>
    <cellStyle name="Обычный 2 2 2 3 5 2 5 4" xfId="13054" xr:uid="{00000000-0005-0000-0000-000003330000}"/>
    <cellStyle name="Обычный 2 2 2 3 5 2 6" xfId="13055" xr:uid="{00000000-0005-0000-0000-000004330000}"/>
    <cellStyle name="Обычный 2 2 2 3 5 2 6 2" xfId="13056" xr:uid="{00000000-0005-0000-0000-000005330000}"/>
    <cellStyle name="Обычный 2 2 2 3 5 2 6 2 2" xfId="13057" xr:uid="{00000000-0005-0000-0000-000006330000}"/>
    <cellStyle name="Обычный 2 2 2 3 5 2 6 3" xfId="13058" xr:uid="{00000000-0005-0000-0000-000007330000}"/>
    <cellStyle name="Обычный 2 2 2 3 5 2 6 3 2" xfId="13059" xr:uid="{00000000-0005-0000-0000-000008330000}"/>
    <cellStyle name="Обычный 2 2 2 3 5 2 6 4" xfId="13060" xr:uid="{00000000-0005-0000-0000-000009330000}"/>
    <cellStyle name="Обычный 2 2 2 3 5 2 7" xfId="13061" xr:uid="{00000000-0005-0000-0000-00000A330000}"/>
    <cellStyle name="Обычный 2 2 2 3 5 2 7 2" xfId="13062" xr:uid="{00000000-0005-0000-0000-00000B330000}"/>
    <cellStyle name="Обычный 2 2 2 3 5 2 8" xfId="13063" xr:uid="{00000000-0005-0000-0000-00000C330000}"/>
    <cellStyle name="Обычный 2 2 2 3 5 2 8 2" xfId="13064" xr:uid="{00000000-0005-0000-0000-00000D330000}"/>
    <cellStyle name="Обычный 2 2 2 3 5 2 9" xfId="13065" xr:uid="{00000000-0005-0000-0000-00000E330000}"/>
    <cellStyle name="Обычный 2 2 2 3 5 2 9 2" xfId="13066" xr:uid="{00000000-0005-0000-0000-00000F330000}"/>
    <cellStyle name="Обычный 2 2 2 3 5 3" xfId="13067" xr:uid="{00000000-0005-0000-0000-000010330000}"/>
    <cellStyle name="Обычный 2 2 2 3 5 3 2" xfId="13068" xr:uid="{00000000-0005-0000-0000-000011330000}"/>
    <cellStyle name="Обычный 2 2 2 3 5 3 2 2" xfId="13069" xr:uid="{00000000-0005-0000-0000-000012330000}"/>
    <cellStyle name="Обычный 2 2 2 3 5 3 2 2 2" xfId="13070" xr:uid="{00000000-0005-0000-0000-000013330000}"/>
    <cellStyle name="Обычный 2 2 2 3 5 3 2 2 2 2" xfId="13071" xr:uid="{00000000-0005-0000-0000-000014330000}"/>
    <cellStyle name="Обычный 2 2 2 3 5 3 2 2 3" xfId="13072" xr:uid="{00000000-0005-0000-0000-000015330000}"/>
    <cellStyle name="Обычный 2 2 2 3 5 3 2 2 3 2" xfId="13073" xr:uid="{00000000-0005-0000-0000-000016330000}"/>
    <cellStyle name="Обычный 2 2 2 3 5 3 2 2 4" xfId="13074" xr:uid="{00000000-0005-0000-0000-000017330000}"/>
    <cellStyle name="Обычный 2 2 2 3 5 3 2 3" xfId="13075" xr:uid="{00000000-0005-0000-0000-000018330000}"/>
    <cellStyle name="Обычный 2 2 2 3 5 3 2 3 2" xfId="13076" xr:uid="{00000000-0005-0000-0000-000019330000}"/>
    <cellStyle name="Обычный 2 2 2 3 5 3 2 4" xfId="13077" xr:uid="{00000000-0005-0000-0000-00001A330000}"/>
    <cellStyle name="Обычный 2 2 2 3 5 3 2 4 2" xfId="13078" xr:uid="{00000000-0005-0000-0000-00001B330000}"/>
    <cellStyle name="Обычный 2 2 2 3 5 3 2 5" xfId="13079" xr:uid="{00000000-0005-0000-0000-00001C330000}"/>
    <cellStyle name="Обычный 2 2 2 3 5 3 2 5 2" xfId="13080" xr:uid="{00000000-0005-0000-0000-00001D330000}"/>
    <cellStyle name="Обычный 2 2 2 3 5 3 2 6" xfId="13081" xr:uid="{00000000-0005-0000-0000-00001E330000}"/>
    <cellStyle name="Обычный 2 2 2 3 5 3 3" xfId="13082" xr:uid="{00000000-0005-0000-0000-00001F330000}"/>
    <cellStyle name="Обычный 2 2 2 3 5 3 3 2" xfId="13083" xr:uid="{00000000-0005-0000-0000-000020330000}"/>
    <cellStyle name="Обычный 2 2 2 3 5 3 3 2 2" xfId="13084" xr:uid="{00000000-0005-0000-0000-000021330000}"/>
    <cellStyle name="Обычный 2 2 2 3 5 3 3 3" xfId="13085" xr:uid="{00000000-0005-0000-0000-000022330000}"/>
    <cellStyle name="Обычный 2 2 2 3 5 3 3 3 2" xfId="13086" xr:uid="{00000000-0005-0000-0000-000023330000}"/>
    <cellStyle name="Обычный 2 2 2 3 5 3 3 4" xfId="13087" xr:uid="{00000000-0005-0000-0000-000024330000}"/>
    <cellStyle name="Обычный 2 2 2 3 5 3 4" xfId="13088" xr:uid="{00000000-0005-0000-0000-000025330000}"/>
    <cellStyle name="Обычный 2 2 2 3 5 3 4 2" xfId="13089" xr:uid="{00000000-0005-0000-0000-000026330000}"/>
    <cellStyle name="Обычный 2 2 2 3 5 3 4 2 2" xfId="13090" xr:uid="{00000000-0005-0000-0000-000027330000}"/>
    <cellStyle name="Обычный 2 2 2 3 5 3 4 3" xfId="13091" xr:uid="{00000000-0005-0000-0000-000028330000}"/>
    <cellStyle name="Обычный 2 2 2 3 5 3 4 3 2" xfId="13092" xr:uid="{00000000-0005-0000-0000-000029330000}"/>
    <cellStyle name="Обычный 2 2 2 3 5 3 4 4" xfId="13093" xr:uid="{00000000-0005-0000-0000-00002A330000}"/>
    <cellStyle name="Обычный 2 2 2 3 5 3 5" xfId="13094" xr:uid="{00000000-0005-0000-0000-00002B330000}"/>
    <cellStyle name="Обычный 2 2 2 3 5 3 5 2" xfId="13095" xr:uid="{00000000-0005-0000-0000-00002C330000}"/>
    <cellStyle name="Обычный 2 2 2 3 5 3 6" xfId="13096" xr:uid="{00000000-0005-0000-0000-00002D330000}"/>
    <cellStyle name="Обычный 2 2 2 3 5 3 6 2" xfId="13097" xr:uid="{00000000-0005-0000-0000-00002E330000}"/>
    <cellStyle name="Обычный 2 2 2 3 5 3 7" xfId="13098" xr:uid="{00000000-0005-0000-0000-00002F330000}"/>
    <cellStyle name="Обычный 2 2 2 3 5 3 7 2" xfId="13099" xr:uid="{00000000-0005-0000-0000-000030330000}"/>
    <cellStyle name="Обычный 2 2 2 3 5 3 8" xfId="13100" xr:uid="{00000000-0005-0000-0000-000031330000}"/>
    <cellStyle name="Обычный 2 2 2 3 5 4" xfId="13101" xr:uid="{00000000-0005-0000-0000-000032330000}"/>
    <cellStyle name="Обычный 2 2 2 3 5 4 2" xfId="13102" xr:uid="{00000000-0005-0000-0000-000033330000}"/>
    <cellStyle name="Обычный 2 2 2 3 5 4 2 2" xfId="13103" xr:uid="{00000000-0005-0000-0000-000034330000}"/>
    <cellStyle name="Обычный 2 2 2 3 5 4 2 2 2" xfId="13104" xr:uid="{00000000-0005-0000-0000-000035330000}"/>
    <cellStyle name="Обычный 2 2 2 3 5 4 2 2 2 2" xfId="13105" xr:uid="{00000000-0005-0000-0000-000036330000}"/>
    <cellStyle name="Обычный 2 2 2 3 5 4 2 2 3" xfId="13106" xr:uid="{00000000-0005-0000-0000-000037330000}"/>
    <cellStyle name="Обычный 2 2 2 3 5 4 2 2 3 2" xfId="13107" xr:uid="{00000000-0005-0000-0000-000038330000}"/>
    <cellStyle name="Обычный 2 2 2 3 5 4 2 2 4" xfId="13108" xr:uid="{00000000-0005-0000-0000-000039330000}"/>
    <cellStyle name="Обычный 2 2 2 3 5 4 2 3" xfId="13109" xr:uid="{00000000-0005-0000-0000-00003A330000}"/>
    <cellStyle name="Обычный 2 2 2 3 5 4 2 3 2" xfId="13110" xr:uid="{00000000-0005-0000-0000-00003B330000}"/>
    <cellStyle name="Обычный 2 2 2 3 5 4 2 4" xfId="13111" xr:uid="{00000000-0005-0000-0000-00003C330000}"/>
    <cellStyle name="Обычный 2 2 2 3 5 4 2 4 2" xfId="13112" xr:uid="{00000000-0005-0000-0000-00003D330000}"/>
    <cellStyle name="Обычный 2 2 2 3 5 4 2 5" xfId="13113" xr:uid="{00000000-0005-0000-0000-00003E330000}"/>
    <cellStyle name="Обычный 2 2 2 3 5 4 2 5 2" xfId="13114" xr:uid="{00000000-0005-0000-0000-00003F330000}"/>
    <cellStyle name="Обычный 2 2 2 3 5 4 2 6" xfId="13115" xr:uid="{00000000-0005-0000-0000-000040330000}"/>
    <cellStyle name="Обычный 2 2 2 3 5 4 3" xfId="13116" xr:uid="{00000000-0005-0000-0000-000041330000}"/>
    <cellStyle name="Обычный 2 2 2 3 5 4 3 2" xfId="13117" xr:uid="{00000000-0005-0000-0000-000042330000}"/>
    <cellStyle name="Обычный 2 2 2 3 5 4 3 2 2" xfId="13118" xr:uid="{00000000-0005-0000-0000-000043330000}"/>
    <cellStyle name="Обычный 2 2 2 3 5 4 3 3" xfId="13119" xr:uid="{00000000-0005-0000-0000-000044330000}"/>
    <cellStyle name="Обычный 2 2 2 3 5 4 3 3 2" xfId="13120" xr:uid="{00000000-0005-0000-0000-000045330000}"/>
    <cellStyle name="Обычный 2 2 2 3 5 4 3 4" xfId="13121" xr:uid="{00000000-0005-0000-0000-000046330000}"/>
    <cellStyle name="Обычный 2 2 2 3 5 4 4" xfId="13122" xr:uid="{00000000-0005-0000-0000-000047330000}"/>
    <cellStyle name="Обычный 2 2 2 3 5 4 4 2" xfId="13123" xr:uid="{00000000-0005-0000-0000-000048330000}"/>
    <cellStyle name="Обычный 2 2 2 3 5 4 4 2 2" xfId="13124" xr:uid="{00000000-0005-0000-0000-000049330000}"/>
    <cellStyle name="Обычный 2 2 2 3 5 4 4 3" xfId="13125" xr:uid="{00000000-0005-0000-0000-00004A330000}"/>
    <cellStyle name="Обычный 2 2 2 3 5 4 4 3 2" xfId="13126" xr:uid="{00000000-0005-0000-0000-00004B330000}"/>
    <cellStyle name="Обычный 2 2 2 3 5 4 4 4" xfId="13127" xr:uid="{00000000-0005-0000-0000-00004C330000}"/>
    <cellStyle name="Обычный 2 2 2 3 5 4 5" xfId="13128" xr:uid="{00000000-0005-0000-0000-00004D330000}"/>
    <cellStyle name="Обычный 2 2 2 3 5 4 5 2" xfId="13129" xr:uid="{00000000-0005-0000-0000-00004E330000}"/>
    <cellStyle name="Обычный 2 2 2 3 5 4 6" xfId="13130" xr:uid="{00000000-0005-0000-0000-00004F330000}"/>
    <cellStyle name="Обычный 2 2 2 3 5 4 6 2" xfId="13131" xr:uid="{00000000-0005-0000-0000-000050330000}"/>
    <cellStyle name="Обычный 2 2 2 3 5 4 7" xfId="13132" xr:uid="{00000000-0005-0000-0000-000051330000}"/>
    <cellStyle name="Обычный 2 2 2 3 5 4 7 2" xfId="13133" xr:uid="{00000000-0005-0000-0000-000052330000}"/>
    <cellStyle name="Обычный 2 2 2 3 5 4 8" xfId="13134" xr:uid="{00000000-0005-0000-0000-000053330000}"/>
    <cellStyle name="Обычный 2 2 2 3 5 5" xfId="13135" xr:uid="{00000000-0005-0000-0000-000054330000}"/>
    <cellStyle name="Обычный 2 2 2 3 5 5 2" xfId="13136" xr:uid="{00000000-0005-0000-0000-000055330000}"/>
    <cellStyle name="Обычный 2 2 2 3 5 5 2 2" xfId="13137" xr:uid="{00000000-0005-0000-0000-000056330000}"/>
    <cellStyle name="Обычный 2 2 2 3 5 5 2 2 2" xfId="13138" xr:uid="{00000000-0005-0000-0000-000057330000}"/>
    <cellStyle name="Обычный 2 2 2 3 5 5 2 3" xfId="13139" xr:uid="{00000000-0005-0000-0000-000058330000}"/>
    <cellStyle name="Обычный 2 2 2 3 5 5 2 3 2" xfId="13140" xr:uid="{00000000-0005-0000-0000-000059330000}"/>
    <cellStyle name="Обычный 2 2 2 3 5 5 2 4" xfId="13141" xr:uid="{00000000-0005-0000-0000-00005A330000}"/>
    <cellStyle name="Обычный 2 2 2 3 5 5 3" xfId="13142" xr:uid="{00000000-0005-0000-0000-00005B330000}"/>
    <cellStyle name="Обычный 2 2 2 3 5 5 3 2" xfId="13143" xr:uid="{00000000-0005-0000-0000-00005C330000}"/>
    <cellStyle name="Обычный 2 2 2 3 5 5 3 2 2" xfId="13144" xr:uid="{00000000-0005-0000-0000-00005D330000}"/>
    <cellStyle name="Обычный 2 2 2 3 5 5 3 3" xfId="13145" xr:uid="{00000000-0005-0000-0000-00005E330000}"/>
    <cellStyle name="Обычный 2 2 2 3 5 5 3 3 2" xfId="13146" xr:uid="{00000000-0005-0000-0000-00005F330000}"/>
    <cellStyle name="Обычный 2 2 2 3 5 5 3 4" xfId="13147" xr:uid="{00000000-0005-0000-0000-000060330000}"/>
    <cellStyle name="Обычный 2 2 2 3 5 5 4" xfId="13148" xr:uid="{00000000-0005-0000-0000-000061330000}"/>
    <cellStyle name="Обычный 2 2 2 3 5 5 4 2" xfId="13149" xr:uid="{00000000-0005-0000-0000-000062330000}"/>
    <cellStyle name="Обычный 2 2 2 3 5 5 5" xfId="13150" xr:uid="{00000000-0005-0000-0000-000063330000}"/>
    <cellStyle name="Обычный 2 2 2 3 5 5 5 2" xfId="13151" xr:uid="{00000000-0005-0000-0000-000064330000}"/>
    <cellStyle name="Обычный 2 2 2 3 5 5 6" xfId="13152" xr:uid="{00000000-0005-0000-0000-000065330000}"/>
    <cellStyle name="Обычный 2 2 2 3 5 5 6 2" xfId="13153" xr:uid="{00000000-0005-0000-0000-000066330000}"/>
    <cellStyle name="Обычный 2 2 2 3 5 5 7" xfId="13154" xr:uid="{00000000-0005-0000-0000-000067330000}"/>
    <cellStyle name="Обычный 2 2 2 3 5 6" xfId="13155" xr:uid="{00000000-0005-0000-0000-000068330000}"/>
    <cellStyle name="Обычный 2 2 2 3 5 6 2" xfId="13156" xr:uid="{00000000-0005-0000-0000-000069330000}"/>
    <cellStyle name="Обычный 2 2 2 3 5 6 2 2" xfId="13157" xr:uid="{00000000-0005-0000-0000-00006A330000}"/>
    <cellStyle name="Обычный 2 2 2 3 5 6 2 2 2" xfId="13158" xr:uid="{00000000-0005-0000-0000-00006B330000}"/>
    <cellStyle name="Обычный 2 2 2 3 5 6 2 3" xfId="13159" xr:uid="{00000000-0005-0000-0000-00006C330000}"/>
    <cellStyle name="Обычный 2 2 2 3 5 6 2 3 2" xfId="13160" xr:uid="{00000000-0005-0000-0000-00006D330000}"/>
    <cellStyle name="Обычный 2 2 2 3 5 6 2 4" xfId="13161" xr:uid="{00000000-0005-0000-0000-00006E330000}"/>
    <cellStyle name="Обычный 2 2 2 3 5 6 3" xfId="13162" xr:uid="{00000000-0005-0000-0000-00006F330000}"/>
    <cellStyle name="Обычный 2 2 2 3 5 6 3 2" xfId="13163" xr:uid="{00000000-0005-0000-0000-000070330000}"/>
    <cellStyle name="Обычный 2 2 2 3 5 6 3 2 2" xfId="13164" xr:uid="{00000000-0005-0000-0000-000071330000}"/>
    <cellStyle name="Обычный 2 2 2 3 5 6 3 3" xfId="13165" xr:uid="{00000000-0005-0000-0000-000072330000}"/>
    <cellStyle name="Обычный 2 2 2 3 5 6 3 3 2" xfId="13166" xr:uid="{00000000-0005-0000-0000-000073330000}"/>
    <cellStyle name="Обычный 2 2 2 3 5 6 3 4" xfId="13167" xr:uid="{00000000-0005-0000-0000-000074330000}"/>
    <cellStyle name="Обычный 2 2 2 3 5 6 4" xfId="13168" xr:uid="{00000000-0005-0000-0000-000075330000}"/>
    <cellStyle name="Обычный 2 2 2 3 5 6 4 2" xfId="13169" xr:uid="{00000000-0005-0000-0000-000076330000}"/>
    <cellStyle name="Обычный 2 2 2 3 5 6 5" xfId="13170" xr:uid="{00000000-0005-0000-0000-000077330000}"/>
    <cellStyle name="Обычный 2 2 2 3 5 6 5 2" xfId="13171" xr:uid="{00000000-0005-0000-0000-000078330000}"/>
    <cellStyle name="Обычный 2 2 2 3 5 6 6" xfId="13172" xr:uid="{00000000-0005-0000-0000-000079330000}"/>
    <cellStyle name="Обычный 2 2 2 3 5 6 6 2" xfId="13173" xr:uid="{00000000-0005-0000-0000-00007A330000}"/>
    <cellStyle name="Обычный 2 2 2 3 5 6 7" xfId="13174" xr:uid="{00000000-0005-0000-0000-00007B330000}"/>
    <cellStyle name="Обычный 2 2 2 3 5 7" xfId="13175" xr:uid="{00000000-0005-0000-0000-00007C330000}"/>
    <cellStyle name="Обычный 2 2 2 3 5 7 2" xfId="13176" xr:uid="{00000000-0005-0000-0000-00007D330000}"/>
    <cellStyle name="Обычный 2 2 2 3 5 7 2 2" xfId="13177" xr:uid="{00000000-0005-0000-0000-00007E330000}"/>
    <cellStyle name="Обычный 2 2 2 3 5 7 3" xfId="13178" xr:uid="{00000000-0005-0000-0000-00007F330000}"/>
    <cellStyle name="Обычный 2 2 2 3 5 7 3 2" xfId="13179" xr:uid="{00000000-0005-0000-0000-000080330000}"/>
    <cellStyle name="Обычный 2 2 2 3 5 7 4" xfId="13180" xr:uid="{00000000-0005-0000-0000-000081330000}"/>
    <cellStyle name="Обычный 2 2 2 3 5 8" xfId="13181" xr:uid="{00000000-0005-0000-0000-000082330000}"/>
    <cellStyle name="Обычный 2 2 2 3 5 8 2" xfId="13182" xr:uid="{00000000-0005-0000-0000-000083330000}"/>
    <cellStyle name="Обычный 2 2 2 3 5 8 2 2" xfId="13183" xr:uid="{00000000-0005-0000-0000-000084330000}"/>
    <cellStyle name="Обычный 2 2 2 3 5 8 3" xfId="13184" xr:uid="{00000000-0005-0000-0000-000085330000}"/>
    <cellStyle name="Обычный 2 2 2 3 5 8 3 2" xfId="13185" xr:uid="{00000000-0005-0000-0000-000086330000}"/>
    <cellStyle name="Обычный 2 2 2 3 5 8 4" xfId="13186" xr:uid="{00000000-0005-0000-0000-000087330000}"/>
    <cellStyle name="Обычный 2 2 2 3 5 9" xfId="13187" xr:uid="{00000000-0005-0000-0000-000088330000}"/>
    <cellStyle name="Обычный 2 2 2 3 5 9 2" xfId="13188" xr:uid="{00000000-0005-0000-0000-000089330000}"/>
    <cellStyle name="Обычный 2 2 2 3 6" xfId="13189" xr:uid="{00000000-0005-0000-0000-00008A330000}"/>
    <cellStyle name="Обычный 2 2 2 3 6 10" xfId="13190" xr:uid="{00000000-0005-0000-0000-00008B330000}"/>
    <cellStyle name="Обычный 2 2 2 3 6 2" xfId="13191" xr:uid="{00000000-0005-0000-0000-00008C330000}"/>
    <cellStyle name="Обычный 2 2 2 3 6 2 2" xfId="13192" xr:uid="{00000000-0005-0000-0000-00008D330000}"/>
    <cellStyle name="Обычный 2 2 2 3 6 2 2 2" xfId="13193" xr:uid="{00000000-0005-0000-0000-00008E330000}"/>
    <cellStyle name="Обычный 2 2 2 3 6 2 2 2 2" xfId="13194" xr:uid="{00000000-0005-0000-0000-00008F330000}"/>
    <cellStyle name="Обычный 2 2 2 3 6 2 2 2 2 2" xfId="13195" xr:uid="{00000000-0005-0000-0000-000090330000}"/>
    <cellStyle name="Обычный 2 2 2 3 6 2 2 2 3" xfId="13196" xr:uid="{00000000-0005-0000-0000-000091330000}"/>
    <cellStyle name="Обычный 2 2 2 3 6 2 2 2 3 2" xfId="13197" xr:uid="{00000000-0005-0000-0000-000092330000}"/>
    <cellStyle name="Обычный 2 2 2 3 6 2 2 2 4" xfId="13198" xr:uid="{00000000-0005-0000-0000-000093330000}"/>
    <cellStyle name="Обычный 2 2 2 3 6 2 2 3" xfId="13199" xr:uid="{00000000-0005-0000-0000-000094330000}"/>
    <cellStyle name="Обычный 2 2 2 3 6 2 2 3 2" xfId="13200" xr:uid="{00000000-0005-0000-0000-000095330000}"/>
    <cellStyle name="Обычный 2 2 2 3 6 2 2 4" xfId="13201" xr:uid="{00000000-0005-0000-0000-000096330000}"/>
    <cellStyle name="Обычный 2 2 2 3 6 2 2 4 2" xfId="13202" xr:uid="{00000000-0005-0000-0000-000097330000}"/>
    <cellStyle name="Обычный 2 2 2 3 6 2 2 5" xfId="13203" xr:uid="{00000000-0005-0000-0000-000098330000}"/>
    <cellStyle name="Обычный 2 2 2 3 6 2 2 5 2" xfId="13204" xr:uid="{00000000-0005-0000-0000-000099330000}"/>
    <cellStyle name="Обычный 2 2 2 3 6 2 2 6" xfId="13205" xr:uid="{00000000-0005-0000-0000-00009A330000}"/>
    <cellStyle name="Обычный 2 2 2 3 6 2 3" xfId="13206" xr:uid="{00000000-0005-0000-0000-00009B330000}"/>
    <cellStyle name="Обычный 2 2 2 3 6 2 3 2" xfId="13207" xr:uid="{00000000-0005-0000-0000-00009C330000}"/>
    <cellStyle name="Обычный 2 2 2 3 6 2 3 2 2" xfId="13208" xr:uid="{00000000-0005-0000-0000-00009D330000}"/>
    <cellStyle name="Обычный 2 2 2 3 6 2 3 3" xfId="13209" xr:uid="{00000000-0005-0000-0000-00009E330000}"/>
    <cellStyle name="Обычный 2 2 2 3 6 2 3 3 2" xfId="13210" xr:uid="{00000000-0005-0000-0000-00009F330000}"/>
    <cellStyle name="Обычный 2 2 2 3 6 2 3 4" xfId="13211" xr:uid="{00000000-0005-0000-0000-0000A0330000}"/>
    <cellStyle name="Обычный 2 2 2 3 6 2 4" xfId="13212" xr:uid="{00000000-0005-0000-0000-0000A1330000}"/>
    <cellStyle name="Обычный 2 2 2 3 6 2 4 2" xfId="13213" xr:uid="{00000000-0005-0000-0000-0000A2330000}"/>
    <cellStyle name="Обычный 2 2 2 3 6 2 4 2 2" xfId="13214" xr:uid="{00000000-0005-0000-0000-0000A3330000}"/>
    <cellStyle name="Обычный 2 2 2 3 6 2 4 3" xfId="13215" xr:uid="{00000000-0005-0000-0000-0000A4330000}"/>
    <cellStyle name="Обычный 2 2 2 3 6 2 4 3 2" xfId="13216" xr:uid="{00000000-0005-0000-0000-0000A5330000}"/>
    <cellStyle name="Обычный 2 2 2 3 6 2 4 4" xfId="13217" xr:uid="{00000000-0005-0000-0000-0000A6330000}"/>
    <cellStyle name="Обычный 2 2 2 3 6 2 5" xfId="13218" xr:uid="{00000000-0005-0000-0000-0000A7330000}"/>
    <cellStyle name="Обычный 2 2 2 3 6 2 5 2" xfId="13219" xr:uid="{00000000-0005-0000-0000-0000A8330000}"/>
    <cellStyle name="Обычный 2 2 2 3 6 2 6" xfId="13220" xr:uid="{00000000-0005-0000-0000-0000A9330000}"/>
    <cellStyle name="Обычный 2 2 2 3 6 2 6 2" xfId="13221" xr:uid="{00000000-0005-0000-0000-0000AA330000}"/>
    <cellStyle name="Обычный 2 2 2 3 6 2 7" xfId="13222" xr:uid="{00000000-0005-0000-0000-0000AB330000}"/>
    <cellStyle name="Обычный 2 2 2 3 6 2 7 2" xfId="13223" xr:uid="{00000000-0005-0000-0000-0000AC330000}"/>
    <cellStyle name="Обычный 2 2 2 3 6 2 8" xfId="13224" xr:uid="{00000000-0005-0000-0000-0000AD330000}"/>
    <cellStyle name="Обычный 2 2 2 3 6 3" xfId="13225" xr:uid="{00000000-0005-0000-0000-0000AE330000}"/>
    <cellStyle name="Обычный 2 2 2 3 6 3 2" xfId="13226" xr:uid="{00000000-0005-0000-0000-0000AF330000}"/>
    <cellStyle name="Обычный 2 2 2 3 6 3 2 2" xfId="13227" xr:uid="{00000000-0005-0000-0000-0000B0330000}"/>
    <cellStyle name="Обычный 2 2 2 3 6 3 2 2 2" xfId="13228" xr:uid="{00000000-0005-0000-0000-0000B1330000}"/>
    <cellStyle name="Обычный 2 2 2 3 6 3 2 2 2 2" xfId="13229" xr:uid="{00000000-0005-0000-0000-0000B2330000}"/>
    <cellStyle name="Обычный 2 2 2 3 6 3 2 2 3" xfId="13230" xr:uid="{00000000-0005-0000-0000-0000B3330000}"/>
    <cellStyle name="Обычный 2 2 2 3 6 3 2 2 3 2" xfId="13231" xr:uid="{00000000-0005-0000-0000-0000B4330000}"/>
    <cellStyle name="Обычный 2 2 2 3 6 3 2 2 4" xfId="13232" xr:uid="{00000000-0005-0000-0000-0000B5330000}"/>
    <cellStyle name="Обычный 2 2 2 3 6 3 2 3" xfId="13233" xr:uid="{00000000-0005-0000-0000-0000B6330000}"/>
    <cellStyle name="Обычный 2 2 2 3 6 3 2 3 2" xfId="13234" xr:uid="{00000000-0005-0000-0000-0000B7330000}"/>
    <cellStyle name="Обычный 2 2 2 3 6 3 2 4" xfId="13235" xr:uid="{00000000-0005-0000-0000-0000B8330000}"/>
    <cellStyle name="Обычный 2 2 2 3 6 3 2 4 2" xfId="13236" xr:uid="{00000000-0005-0000-0000-0000B9330000}"/>
    <cellStyle name="Обычный 2 2 2 3 6 3 2 5" xfId="13237" xr:uid="{00000000-0005-0000-0000-0000BA330000}"/>
    <cellStyle name="Обычный 2 2 2 3 6 3 2 5 2" xfId="13238" xr:uid="{00000000-0005-0000-0000-0000BB330000}"/>
    <cellStyle name="Обычный 2 2 2 3 6 3 2 6" xfId="13239" xr:uid="{00000000-0005-0000-0000-0000BC330000}"/>
    <cellStyle name="Обычный 2 2 2 3 6 3 3" xfId="13240" xr:uid="{00000000-0005-0000-0000-0000BD330000}"/>
    <cellStyle name="Обычный 2 2 2 3 6 3 3 2" xfId="13241" xr:uid="{00000000-0005-0000-0000-0000BE330000}"/>
    <cellStyle name="Обычный 2 2 2 3 6 3 3 2 2" xfId="13242" xr:uid="{00000000-0005-0000-0000-0000BF330000}"/>
    <cellStyle name="Обычный 2 2 2 3 6 3 3 3" xfId="13243" xr:uid="{00000000-0005-0000-0000-0000C0330000}"/>
    <cellStyle name="Обычный 2 2 2 3 6 3 3 3 2" xfId="13244" xr:uid="{00000000-0005-0000-0000-0000C1330000}"/>
    <cellStyle name="Обычный 2 2 2 3 6 3 3 4" xfId="13245" xr:uid="{00000000-0005-0000-0000-0000C2330000}"/>
    <cellStyle name="Обычный 2 2 2 3 6 3 4" xfId="13246" xr:uid="{00000000-0005-0000-0000-0000C3330000}"/>
    <cellStyle name="Обычный 2 2 2 3 6 3 4 2" xfId="13247" xr:uid="{00000000-0005-0000-0000-0000C4330000}"/>
    <cellStyle name="Обычный 2 2 2 3 6 3 4 2 2" xfId="13248" xr:uid="{00000000-0005-0000-0000-0000C5330000}"/>
    <cellStyle name="Обычный 2 2 2 3 6 3 4 3" xfId="13249" xr:uid="{00000000-0005-0000-0000-0000C6330000}"/>
    <cellStyle name="Обычный 2 2 2 3 6 3 4 3 2" xfId="13250" xr:uid="{00000000-0005-0000-0000-0000C7330000}"/>
    <cellStyle name="Обычный 2 2 2 3 6 3 4 4" xfId="13251" xr:uid="{00000000-0005-0000-0000-0000C8330000}"/>
    <cellStyle name="Обычный 2 2 2 3 6 3 5" xfId="13252" xr:uid="{00000000-0005-0000-0000-0000C9330000}"/>
    <cellStyle name="Обычный 2 2 2 3 6 3 5 2" xfId="13253" xr:uid="{00000000-0005-0000-0000-0000CA330000}"/>
    <cellStyle name="Обычный 2 2 2 3 6 3 6" xfId="13254" xr:uid="{00000000-0005-0000-0000-0000CB330000}"/>
    <cellStyle name="Обычный 2 2 2 3 6 3 6 2" xfId="13255" xr:uid="{00000000-0005-0000-0000-0000CC330000}"/>
    <cellStyle name="Обычный 2 2 2 3 6 3 7" xfId="13256" xr:uid="{00000000-0005-0000-0000-0000CD330000}"/>
    <cellStyle name="Обычный 2 2 2 3 6 3 7 2" xfId="13257" xr:uid="{00000000-0005-0000-0000-0000CE330000}"/>
    <cellStyle name="Обычный 2 2 2 3 6 3 8" xfId="13258" xr:uid="{00000000-0005-0000-0000-0000CF330000}"/>
    <cellStyle name="Обычный 2 2 2 3 6 4" xfId="13259" xr:uid="{00000000-0005-0000-0000-0000D0330000}"/>
    <cellStyle name="Обычный 2 2 2 3 6 4 2" xfId="13260" xr:uid="{00000000-0005-0000-0000-0000D1330000}"/>
    <cellStyle name="Обычный 2 2 2 3 6 4 2 2" xfId="13261" xr:uid="{00000000-0005-0000-0000-0000D2330000}"/>
    <cellStyle name="Обычный 2 2 2 3 6 4 2 2 2" xfId="13262" xr:uid="{00000000-0005-0000-0000-0000D3330000}"/>
    <cellStyle name="Обычный 2 2 2 3 6 4 2 3" xfId="13263" xr:uid="{00000000-0005-0000-0000-0000D4330000}"/>
    <cellStyle name="Обычный 2 2 2 3 6 4 2 3 2" xfId="13264" xr:uid="{00000000-0005-0000-0000-0000D5330000}"/>
    <cellStyle name="Обычный 2 2 2 3 6 4 2 4" xfId="13265" xr:uid="{00000000-0005-0000-0000-0000D6330000}"/>
    <cellStyle name="Обычный 2 2 2 3 6 4 3" xfId="13266" xr:uid="{00000000-0005-0000-0000-0000D7330000}"/>
    <cellStyle name="Обычный 2 2 2 3 6 4 3 2" xfId="13267" xr:uid="{00000000-0005-0000-0000-0000D8330000}"/>
    <cellStyle name="Обычный 2 2 2 3 6 4 3 2 2" xfId="13268" xr:uid="{00000000-0005-0000-0000-0000D9330000}"/>
    <cellStyle name="Обычный 2 2 2 3 6 4 3 3" xfId="13269" xr:uid="{00000000-0005-0000-0000-0000DA330000}"/>
    <cellStyle name="Обычный 2 2 2 3 6 4 3 3 2" xfId="13270" xr:uid="{00000000-0005-0000-0000-0000DB330000}"/>
    <cellStyle name="Обычный 2 2 2 3 6 4 3 4" xfId="13271" xr:uid="{00000000-0005-0000-0000-0000DC330000}"/>
    <cellStyle name="Обычный 2 2 2 3 6 4 4" xfId="13272" xr:uid="{00000000-0005-0000-0000-0000DD330000}"/>
    <cellStyle name="Обычный 2 2 2 3 6 4 4 2" xfId="13273" xr:uid="{00000000-0005-0000-0000-0000DE330000}"/>
    <cellStyle name="Обычный 2 2 2 3 6 4 5" xfId="13274" xr:uid="{00000000-0005-0000-0000-0000DF330000}"/>
    <cellStyle name="Обычный 2 2 2 3 6 4 5 2" xfId="13275" xr:uid="{00000000-0005-0000-0000-0000E0330000}"/>
    <cellStyle name="Обычный 2 2 2 3 6 4 6" xfId="13276" xr:uid="{00000000-0005-0000-0000-0000E1330000}"/>
    <cellStyle name="Обычный 2 2 2 3 6 4 6 2" xfId="13277" xr:uid="{00000000-0005-0000-0000-0000E2330000}"/>
    <cellStyle name="Обычный 2 2 2 3 6 4 7" xfId="13278" xr:uid="{00000000-0005-0000-0000-0000E3330000}"/>
    <cellStyle name="Обычный 2 2 2 3 6 5" xfId="13279" xr:uid="{00000000-0005-0000-0000-0000E4330000}"/>
    <cellStyle name="Обычный 2 2 2 3 6 5 2" xfId="13280" xr:uid="{00000000-0005-0000-0000-0000E5330000}"/>
    <cellStyle name="Обычный 2 2 2 3 6 5 2 2" xfId="13281" xr:uid="{00000000-0005-0000-0000-0000E6330000}"/>
    <cellStyle name="Обычный 2 2 2 3 6 5 3" xfId="13282" xr:uid="{00000000-0005-0000-0000-0000E7330000}"/>
    <cellStyle name="Обычный 2 2 2 3 6 5 3 2" xfId="13283" xr:uid="{00000000-0005-0000-0000-0000E8330000}"/>
    <cellStyle name="Обычный 2 2 2 3 6 5 4" xfId="13284" xr:uid="{00000000-0005-0000-0000-0000E9330000}"/>
    <cellStyle name="Обычный 2 2 2 3 6 6" xfId="13285" xr:uid="{00000000-0005-0000-0000-0000EA330000}"/>
    <cellStyle name="Обычный 2 2 2 3 6 6 2" xfId="13286" xr:uid="{00000000-0005-0000-0000-0000EB330000}"/>
    <cellStyle name="Обычный 2 2 2 3 6 6 2 2" xfId="13287" xr:uid="{00000000-0005-0000-0000-0000EC330000}"/>
    <cellStyle name="Обычный 2 2 2 3 6 6 3" xfId="13288" xr:uid="{00000000-0005-0000-0000-0000ED330000}"/>
    <cellStyle name="Обычный 2 2 2 3 6 6 3 2" xfId="13289" xr:uid="{00000000-0005-0000-0000-0000EE330000}"/>
    <cellStyle name="Обычный 2 2 2 3 6 6 4" xfId="13290" xr:uid="{00000000-0005-0000-0000-0000EF330000}"/>
    <cellStyle name="Обычный 2 2 2 3 6 7" xfId="13291" xr:uid="{00000000-0005-0000-0000-0000F0330000}"/>
    <cellStyle name="Обычный 2 2 2 3 6 7 2" xfId="13292" xr:uid="{00000000-0005-0000-0000-0000F1330000}"/>
    <cellStyle name="Обычный 2 2 2 3 6 8" xfId="13293" xr:uid="{00000000-0005-0000-0000-0000F2330000}"/>
    <cellStyle name="Обычный 2 2 2 3 6 8 2" xfId="13294" xr:uid="{00000000-0005-0000-0000-0000F3330000}"/>
    <cellStyle name="Обычный 2 2 2 3 6 9" xfId="13295" xr:uid="{00000000-0005-0000-0000-0000F4330000}"/>
    <cellStyle name="Обычный 2 2 2 3 6 9 2" xfId="13296" xr:uid="{00000000-0005-0000-0000-0000F5330000}"/>
    <cellStyle name="Обычный 2 2 2 3 7" xfId="13297" xr:uid="{00000000-0005-0000-0000-0000F6330000}"/>
    <cellStyle name="Обычный 2 2 2 3 7 2" xfId="13298" xr:uid="{00000000-0005-0000-0000-0000F7330000}"/>
    <cellStyle name="Обычный 2 2 2 3 7 2 2" xfId="13299" xr:uid="{00000000-0005-0000-0000-0000F8330000}"/>
    <cellStyle name="Обычный 2 2 2 3 7 2 2 2" xfId="13300" xr:uid="{00000000-0005-0000-0000-0000F9330000}"/>
    <cellStyle name="Обычный 2 2 2 3 7 2 2 2 2" xfId="13301" xr:uid="{00000000-0005-0000-0000-0000FA330000}"/>
    <cellStyle name="Обычный 2 2 2 3 7 2 2 3" xfId="13302" xr:uid="{00000000-0005-0000-0000-0000FB330000}"/>
    <cellStyle name="Обычный 2 2 2 3 7 2 2 3 2" xfId="13303" xr:uid="{00000000-0005-0000-0000-0000FC330000}"/>
    <cellStyle name="Обычный 2 2 2 3 7 2 2 4" xfId="13304" xr:uid="{00000000-0005-0000-0000-0000FD330000}"/>
    <cellStyle name="Обычный 2 2 2 3 7 2 3" xfId="13305" xr:uid="{00000000-0005-0000-0000-0000FE330000}"/>
    <cellStyle name="Обычный 2 2 2 3 7 2 3 2" xfId="13306" xr:uid="{00000000-0005-0000-0000-0000FF330000}"/>
    <cellStyle name="Обычный 2 2 2 3 7 2 4" xfId="13307" xr:uid="{00000000-0005-0000-0000-000000340000}"/>
    <cellStyle name="Обычный 2 2 2 3 7 2 4 2" xfId="13308" xr:uid="{00000000-0005-0000-0000-000001340000}"/>
    <cellStyle name="Обычный 2 2 2 3 7 2 5" xfId="13309" xr:uid="{00000000-0005-0000-0000-000002340000}"/>
    <cellStyle name="Обычный 2 2 2 3 7 2 5 2" xfId="13310" xr:uid="{00000000-0005-0000-0000-000003340000}"/>
    <cellStyle name="Обычный 2 2 2 3 7 2 6" xfId="13311" xr:uid="{00000000-0005-0000-0000-000004340000}"/>
    <cellStyle name="Обычный 2 2 2 3 7 3" xfId="13312" xr:uid="{00000000-0005-0000-0000-000005340000}"/>
    <cellStyle name="Обычный 2 2 2 3 7 3 2" xfId="13313" xr:uid="{00000000-0005-0000-0000-000006340000}"/>
    <cellStyle name="Обычный 2 2 2 3 7 3 2 2" xfId="13314" xr:uid="{00000000-0005-0000-0000-000007340000}"/>
    <cellStyle name="Обычный 2 2 2 3 7 3 3" xfId="13315" xr:uid="{00000000-0005-0000-0000-000008340000}"/>
    <cellStyle name="Обычный 2 2 2 3 7 3 3 2" xfId="13316" xr:uid="{00000000-0005-0000-0000-000009340000}"/>
    <cellStyle name="Обычный 2 2 2 3 7 3 4" xfId="13317" xr:uid="{00000000-0005-0000-0000-00000A340000}"/>
    <cellStyle name="Обычный 2 2 2 3 7 4" xfId="13318" xr:uid="{00000000-0005-0000-0000-00000B340000}"/>
    <cellStyle name="Обычный 2 2 2 3 7 4 2" xfId="13319" xr:uid="{00000000-0005-0000-0000-00000C340000}"/>
    <cellStyle name="Обычный 2 2 2 3 7 4 2 2" xfId="13320" xr:uid="{00000000-0005-0000-0000-00000D340000}"/>
    <cellStyle name="Обычный 2 2 2 3 7 4 3" xfId="13321" xr:uid="{00000000-0005-0000-0000-00000E340000}"/>
    <cellStyle name="Обычный 2 2 2 3 7 4 3 2" xfId="13322" xr:uid="{00000000-0005-0000-0000-00000F340000}"/>
    <cellStyle name="Обычный 2 2 2 3 7 4 4" xfId="13323" xr:uid="{00000000-0005-0000-0000-000010340000}"/>
    <cellStyle name="Обычный 2 2 2 3 7 5" xfId="13324" xr:uid="{00000000-0005-0000-0000-000011340000}"/>
    <cellStyle name="Обычный 2 2 2 3 7 5 2" xfId="13325" xr:uid="{00000000-0005-0000-0000-000012340000}"/>
    <cellStyle name="Обычный 2 2 2 3 7 6" xfId="13326" xr:uid="{00000000-0005-0000-0000-000013340000}"/>
    <cellStyle name="Обычный 2 2 2 3 7 6 2" xfId="13327" xr:uid="{00000000-0005-0000-0000-000014340000}"/>
    <cellStyle name="Обычный 2 2 2 3 7 7" xfId="13328" xr:uid="{00000000-0005-0000-0000-000015340000}"/>
    <cellStyle name="Обычный 2 2 2 3 7 7 2" xfId="13329" xr:uid="{00000000-0005-0000-0000-000016340000}"/>
    <cellStyle name="Обычный 2 2 2 3 7 8" xfId="13330" xr:uid="{00000000-0005-0000-0000-000017340000}"/>
    <cellStyle name="Обычный 2 2 2 3 8" xfId="13331" xr:uid="{00000000-0005-0000-0000-000018340000}"/>
    <cellStyle name="Обычный 2 2 2 3 8 2" xfId="13332" xr:uid="{00000000-0005-0000-0000-000019340000}"/>
    <cellStyle name="Обычный 2 2 2 3 8 2 2" xfId="13333" xr:uid="{00000000-0005-0000-0000-00001A340000}"/>
    <cellStyle name="Обычный 2 2 2 3 8 2 2 2" xfId="13334" xr:uid="{00000000-0005-0000-0000-00001B340000}"/>
    <cellStyle name="Обычный 2 2 2 3 8 2 2 2 2" xfId="13335" xr:uid="{00000000-0005-0000-0000-00001C340000}"/>
    <cellStyle name="Обычный 2 2 2 3 8 2 2 3" xfId="13336" xr:uid="{00000000-0005-0000-0000-00001D340000}"/>
    <cellStyle name="Обычный 2 2 2 3 8 2 2 3 2" xfId="13337" xr:uid="{00000000-0005-0000-0000-00001E340000}"/>
    <cellStyle name="Обычный 2 2 2 3 8 2 2 4" xfId="13338" xr:uid="{00000000-0005-0000-0000-00001F340000}"/>
    <cellStyle name="Обычный 2 2 2 3 8 2 3" xfId="13339" xr:uid="{00000000-0005-0000-0000-000020340000}"/>
    <cellStyle name="Обычный 2 2 2 3 8 2 3 2" xfId="13340" xr:uid="{00000000-0005-0000-0000-000021340000}"/>
    <cellStyle name="Обычный 2 2 2 3 8 2 4" xfId="13341" xr:uid="{00000000-0005-0000-0000-000022340000}"/>
    <cellStyle name="Обычный 2 2 2 3 8 2 4 2" xfId="13342" xr:uid="{00000000-0005-0000-0000-000023340000}"/>
    <cellStyle name="Обычный 2 2 2 3 8 2 5" xfId="13343" xr:uid="{00000000-0005-0000-0000-000024340000}"/>
    <cellStyle name="Обычный 2 2 2 3 8 2 5 2" xfId="13344" xr:uid="{00000000-0005-0000-0000-000025340000}"/>
    <cellStyle name="Обычный 2 2 2 3 8 2 6" xfId="13345" xr:uid="{00000000-0005-0000-0000-000026340000}"/>
    <cellStyle name="Обычный 2 2 2 3 8 3" xfId="13346" xr:uid="{00000000-0005-0000-0000-000027340000}"/>
    <cellStyle name="Обычный 2 2 2 3 8 3 2" xfId="13347" xr:uid="{00000000-0005-0000-0000-000028340000}"/>
    <cellStyle name="Обычный 2 2 2 3 8 3 2 2" xfId="13348" xr:uid="{00000000-0005-0000-0000-000029340000}"/>
    <cellStyle name="Обычный 2 2 2 3 8 3 3" xfId="13349" xr:uid="{00000000-0005-0000-0000-00002A340000}"/>
    <cellStyle name="Обычный 2 2 2 3 8 3 3 2" xfId="13350" xr:uid="{00000000-0005-0000-0000-00002B340000}"/>
    <cellStyle name="Обычный 2 2 2 3 8 3 4" xfId="13351" xr:uid="{00000000-0005-0000-0000-00002C340000}"/>
    <cellStyle name="Обычный 2 2 2 3 8 4" xfId="13352" xr:uid="{00000000-0005-0000-0000-00002D340000}"/>
    <cellStyle name="Обычный 2 2 2 3 8 4 2" xfId="13353" xr:uid="{00000000-0005-0000-0000-00002E340000}"/>
    <cellStyle name="Обычный 2 2 2 3 8 4 2 2" xfId="13354" xr:uid="{00000000-0005-0000-0000-00002F340000}"/>
    <cellStyle name="Обычный 2 2 2 3 8 4 3" xfId="13355" xr:uid="{00000000-0005-0000-0000-000030340000}"/>
    <cellStyle name="Обычный 2 2 2 3 8 4 3 2" xfId="13356" xr:uid="{00000000-0005-0000-0000-000031340000}"/>
    <cellStyle name="Обычный 2 2 2 3 8 4 4" xfId="13357" xr:uid="{00000000-0005-0000-0000-000032340000}"/>
    <cellStyle name="Обычный 2 2 2 3 8 5" xfId="13358" xr:uid="{00000000-0005-0000-0000-000033340000}"/>
    <cellStyle name="Обычный 2 2 2 3 8 5 2" xfId="13359" xr:uid="{00000000-0005-0000-0000-000034340000}"/>
    <cellStyle name="Обычный 2 2 2 3 8 6" xfId="13360" xr:uid="{00000000-0005-0000-0000-000035340000}"/>
    <cellStyle name="Обычный 2 2 2 3 8 6 2" xfId="13361" xr:uid="{00000000-0005-0000-0000-000036340000}"/>
    <cellStyle name="Обычный 2 2 2 3 8 7" xfId="13362" xr:uid="{00000000-0005-0000-0000-000037340000}"/>
    <cellStyle name="Обычный 2 2 2 3 8 7 2" xfId="13363" xr:uid="{00000000-0005-0000-0000-000038340000}"/>
    <cellStyle name="Обычный 2 2 2 3 8 8" xfId="13364" xr:uid="{00000000-0005-0000-0000-000039340000}"/>
    <cellStyle name="Обычный 2 2 2 3 9" xfId="13365" xr:uid="{00000000-0005-0000-0000-00003A340000}"/>
    <cellStyle name="Обычный 2 2 2 3 9 2" xfId="13366" xr:uid="{00000000-0005-0000-0000-00003B340000}"/>
    <cellStyle name="Обычный 2 2 2 3 9 2 2" xfId="13367" xr:uid="{00000000-0005-0000-0000-00003C340000}"/>
    <cellStyle name="Обычный 2 2 2 3 9 2 2 2" xfId="13368" xr:uid="{00000000-0005-0000-0000-00003D340000}"/>
    <cellStyle name="Обычный 2 2 2 3 9 2 3" xfId="13369" xr:uid="{00000000-0005-0000-0000-00003E340000}"/>
    <cellStyle name="Обычный 2 2 2 3 9 2 3 2" xfId="13370" xr:uid="{00000000-0005-0000-0000-00003F340000}"/>
    <cellStyle name="Обычный 2 2 2 3 9 2 4" xfId="13371" xr:uid="{00000000-0005-0000-0000-000040340000}"/>
    <cellStyle name="Обычный 2 2 2 3 9 3" xfId="13372" xr:uid="{00000000-0005-0000-0000-000041340000}"/>
    <cellStyle name="Обычный 2 2 2 3 9 3 2" xfId="13373" xr:uid="{00000000-0005-0000-0000-000042340000}"/>
    <cellStyle name="Обычный 2 2 2 3 9 3 2 2" xfId="13374" xr:uid="{00000000-0005-0000-0000-000043340000}"/>
    <cellStyle name="Обычный 2 2 2 3 9 3 3" xfId="13375" xr:uid="{00000000-0005-0000-0000-000044340000}"/>
    <cellStyle name="Обычный 2 2 2 3 9 3 3 2" xfId="13376" xr:uid="{00000000-0005-0000-0000-000045340000}"/>
    <cellStyle name="Обычный 2 2 2 3 9 3 4" xfId="13377" xr:uid="{00000000-0005-0000-0000-000046340000}"/>
    <cellStyle name="Обычный 2 2 2 3 9 4" xfId="13378" xr:uid="{00000000-0005-0000-0000-000047340000}"/>
    <cellStyle name="Обычный 2 2 2 3 9 4 2" xfId="13379" xr:uid="{00000000-0005-0000-0000-000048340000}"/>
    <cellStyle name="Обычный 2 2 2 3 9 5" xfId="13380" xr:uid="{00000000-0005-0000-0000-000049340000}"/>
    <cellStyle name="Обычный 2 2 2 3 9 5 2" xfId="13381" xr:uid="{00000000-0005-0000-0000-00004A340000}"/>
    <cellStyle name="Обычный 2 2 2 3 9 6" xfId="13382" xr:uid="{00000000-0005-0000-0000-00004B340000}"/>
    <cellStyle name="Обычный 2 2 2 3 9 6 2" xfId="13383" xr:uid="{00000000-0005-0000-0000-00004C340000}"/>
    <cellStyle name="Обычный 2 2 2 3 9 7" xfId="13384" xr:uid="{00000000-0005-0000-0000-00004D340000}"/>
    <cellStyle name="Обычный 2 2 2 4" xfId="13385" xr:uid="{00000000-0005-0000-0000-00004E340000}"/>
    <cellStyle name="Обычный 2 2 2 4 10" xfId="13386" xr:uid="{00000000-0005-0000-0000-00004F340000}"/>
    <cellStyle name="Обычный 2 2 2 4 10 2" xfId="13387" xr:uid="{00000000-0005-0000-0000-000050340000}"/>
    <cellStyle name="Обычный 2 2 2 4 10 2 2" xfId="13388" xr:uid="{00000000-0005-0000-0000-000051340000}"/>
    <cellStyle name="Обычный 2 2 2 4 10 3" xfId="13389" xr:uid="{00000000-0005-0000-0000-000052340000}"/>
    <cellStyle name="Обычный 2 2 2 4 10 3 2" xfId="13390" xr:uid="{00000000-0005-0000-0000-000053340000}"/>
    <cellStyle name="Обычный 2 2 2 4 10 4" xfId="13391" xr:uid="{00000000-0005-0000-0000-000054340000}"/>
    <cellStyle name="Обычный 2 2 2 4 11" xfId="13392" xr:uid="{00000000-0005-0000-0000-000055340000}"/>
    <cellStyle name="Обычный 2 2 2 4 11 2" xfId="13393" xr:uid="{00000000-0005-0000-0000-000056340000}"/>
    <cellStyle name="Обычный 2 2 2 4 12" xfId="13394" xr:uid="{00000000-0005-0000-0000-000057340000}"/>
    <cellStyle name="Обычный 2 2 2 4 12 2" xfId="13395" xr:uid="{00000000-0005-0000-0000-000058340000}"/>
    <cellStyle name="Обычный 2 2 2 4 13" xfId="13396" xr:uid="{00000000-0005-0000-0000-000059340000}"/>
    <cellStyle name="Обычный 2 2 2 4 13 2" xfId="13397" xr:uid="{00000000-0005-0000-0000-00005A340000}"/>
    <cellStyle name="Обычный 2 2 2 4 14" xfId="13398" xr:uid="{00000000-0005-0000-0000-00005B340000}"/>
    <cellStyle name="Обычный 2 2 2 4 2" xfId="13399" xr:uid="{00000000-0005-0000-0000-00005C340000}"/>
    <cellStyle name="Обычный 2 2 2 4 2 10" xfId="13400" xr:uid="{00000000-0005-0000-0000-00005D340000}"/>
    <cellStyle name="Обычный 2 2 2 4 2 10 2" xfId="13401" xr:uid="{00000000-0005-0000-0000-00005E340000}"/>
    <cellStyle name="Обычный 2 2 2 4 2 11" xfId="13402" xr:uid="{00000000-0005-0000-0000-00005F340000}"/>
    <cellStyle name="Обычный 2 2 2 4 2 11 2" xfId="13403" xr:uid="{00000000-0005-0000-0000-000060340000}"/>
    <cellStyle name="Обычный 2 2 2 4 2 12" xfId="13404" xr:uid="{00000000-0005-0000-0000-000061340000}"/>
    <cellStyle name="Обычный 2 2 2 4 2 12 2" xfId="13405" xr:uid="{00000000-0005-0000-0000-000062340000}"/>
    <cellStyle name="Обычный 2 2 2 4 2 13" xfId="13406" xr:uid="{00000000-0005-0000-0000-000063340000}"/>
    <cellStyle name="Обычный 2 2 2 4 2 2" xfId="13407" xr:uid="{00000000-0005-0000-0000-000064340000}"/>
    <cellStyle name="Обычный 2 2 2 4 2 2 10" xfId="13408" xr:uid="{00000000-0005-0000-0000-000065340000}"/>
    <cellStyle name="Обычный 2 2 2 4 2 2 10 2" xfId="13409" xr:uid="{00000000-0005-0000-0000-000066340000}"/>
    <cellStyle name="Обычный 2 2 2 4 2 2 11" xfId="13410" xr:uid="{00000000-0005-0000-0000-000067340000}"/>
    <cellStyle name="Обычный 2 2 2 4 2 2 11 2" xfId="13411" xr:uid="{00000000-0005-0000-0000-000068340000}"/>
    <cellStyle name="Обычный 2 2 2 4 2 2 12" xfId="13412" xr:uid="{00000000-0005-0000-0000-000069340000}"/>
    <cellStyle name="Обычный 2 2 2 4 2 2 2" xfId="13413" xr:uid="{00000000-0005-0000-0000-00006A340000}"/>
    <cellStyle name="Обычный 2 2 2 4 2 2 2 10" xfId="13414" xr:uid="{00000000-0005-0000-0000-00006B340000}"/>
    <cellStyle name="Обычный 2 2 2 4 2 2 2 2" xfId="13415" xr:uid="{00000000-0005-0000-0000-00006C340000}"/>
    <cellStyle name="Обычный 2 2 2 4 2 2 2 2 2" xfId="13416" xr:uid="{00000000-0005-0000-0000-00006D340000}"/>
    <cellStyle name="Обычный 2 2 2 4 2 2 2 2 2 2" xfId="13417" xr:uid="{00000000-0005-0000-0000-00006E340000}"/>
    <cellStyle name="Обычный 2 2 2 4 2 2 2 2 2 2 2" xfId="13418" xr:uid="{00000000-0005-0000-0000-00006F340000}"/>
    <cellStyle name="Обычный 2 2 2 4 2 2 2 2 2 2 2 2" xfId="13419" xr:uid="{00000000-0005-0000-0000-000070340000}"/>
    <cellStyle name="Обычный 2 2 2 4 2 2 2 2 2 2 3" xfId="13420" xr:uid="{00000000-0005-0000-0000-000071340000}"/>
    <cellStyle name="Обычный 2 2 2 4 2 2 2 2 2 2 3 2" xfId="13421" xr:uid="{00000000-0005-0000-0000-000072340000}"/>
    <cellStyle name="Обычный 2 2 2 4 2 2 2 2 2 2 4" xfId="13422" xr:uid="{00000000-0005-0000-0000-000073340000}"/>
    <cellStyle name="Обычный 2 2 2 4 2 2 2 2 2 3" xfId="13423" xr:uid="{00000000-0005-0000-0000-000074340000}"/>
    <cellStyle name="Обычный 2 2 2 4 2 2 2 2 2 3 2" xfId="13424" xr:uid="{00000000-0005-0000-0000-000075340000}"/>
    <cellStyle name="Обычный 2 2 2 4 2 2 2 2 2 4" xfId="13425" xr:uid="{00000000-0005-0000-0000-000076340000}"/>
    <cellStyle name="Обычный 2 2 2 4 2 2 2 2 2 4 2" xfId="13426" xr:uid="{00000000-0005-0000-0000-000077340000}"/>
    <cellStyle name="Обычный 2 2 2 4 2 2 2 2 2 5" xfId="13427" xr:uid="{00000000-0005-0000-0000-000078340000}"/>
    <cellStyle name="Обычный 2 2 2 4 2 2 2 2 2 5 2" xfId="13428" xr:uid="{00000000-0005-0000-0000-000079340000}"/>
    <cellStyle name="Обычный 2 2 2 4 2 2 2 2 2 6" xfId="13429" xr:uid="{00000000-0005-0000-0000-00007A340000}"/>
    <cellStyle name="Обычный 2 2 2 4 2 2 2 2 3" xfId="13430" xr:uid="{00000000-0005-0000-0000-00007B340000}"/>
    <cellStyle name="Обычный 2 2 2 4 2 2 2 2 3 2" xfId="13431" xr:uid="{00000000-0005-0000-0000-00007C340000}"/>
    <cellStyle name="Обычный 2 2 2 4 2 2 2 2 3 2 2" xfId="13432" xr:uid="{00000000-0005-0000-0000-00007D340000}"/>
    <cellStyle name="Обычный 2 2 2 4 2 2 2 2 3 3" xfId="13433" xr:uid="{00000000-0005-0000-0000-00007E340000}"/>
    <cellStyle name="Обычный 2 2 2 4 2 2 2 2 3 3 2" xfId="13434" xr:uid="{00000000-0005-0000-0000-00007F340000}"/>
    <cellStyle name="Обычный 2 2 2 4 2 2 2 2 3 4" xfId="13435" xr:uid="{00000000-0005-0000-0000-000080340000}"/>
    <cellStyle name="Обычный 2 2 2 4 2 2 2 2 4" xfId="13436" xr:uid="{00000000-0005-0000-0000-000081340000}"/>
    <cellStyle name="Обычный 2 2 2 4 2 2 2 2 4 2" xfId="13437" xr:uid="{00000000-0005-0000-0000-000082340000}"/>
    <cellStyle name="Обычный 2 2 2 4 2 2 2 2 4 2 2" xfId="13438" xr:uid="{00000000-0005-0000-0000-000083340000}"/>
    <cellStyle name="Обычный 2 2 2 4 2 2 2 2 4 3" xfId="13439" xr:uid="{00000000-0005-0000-0000-000084340000}"/>
    <cellStyle name="Обычный 2 2 2 4 2 2 2 2 4 3 2" xfId="13440" xr:uid="{00000000-0005-0000-0000-000085340000}"/>
    <cellStyle name="Обычный 2 2 2 4 2 2 2 2 4 4" xfId="13441" xr:uid="{00000000-0005-0000-0000-000086340000}"/>
    <cellStyle name="Обычный 2 2 2 4 2 2 2 2 5" xfId="13442" xr:uid="{00000000-0005-0000-0000-000087340000}"/>
    <cellStyle name="Обычный 2 2 2 4 2 2 2 2 5 2" xfId="13443" xr:uid="{00000000-0005-0000-0000-000088340000}"/>
    <cellStyle name="Обычный 2 2 2 4 2 2 2 2 6" xfId="13444" xr:uid="{00000000-0005-0000-0000-000089340000}"/>
    <cellStyle name="Обычный 2 2 2 4 2 2 2 2 6 2" xfId="13445" xr:uid="{00000000-0005-0000-0000-00008A340000}"/>
    <cellStyle name="Обычный 2 2 2 4 2 2 2 2 7" xfId="13446" xr:uid="{00000000-0005-0000-0000-00008B340000}"/>
    <cellStyle name="Обычный 2 2 2 4 2 2 2 2 7 2" xfId="13447" xr:uid="{00000000-0005-0000-0000-00008C340000}"/>
    <cellStyle name="Обычный 2 2 2 4 2 2 2 2 8" xfId="13448" xr:uid="{00000000-0005-0000-0000-00008D340000}"/>
    <cellStyle name="Обычный 2 2 2 4 2 2 2 3" xfId="13449" xr:uid="{00000000-0005-0000-0000-00008E340000}"/>
    <cellStyle name="Обычный 2 2 2 4 2 2 2 3 2" xfId="13450" xr:uid="{00000000-0005-0000-0000-00008F340000}"/>
    <cellStyle name="Обычный 2 2 2 4 2 2 2 3 2 2" xfId="13451" xr:uid="{00000000-0005-0000-0000-000090340000}"/>
    <cellStyle name="Обычный 2 2 2 4 2 2 2 3 2 2 2" xfId="13452" xr:uid="{00000000-0005-0000-0000-000091340000}"/>
    <cellStyle name="Обычный 2 2 2 4 2 2 2 3 2 2 2 2" xfId="13453" xr:uid="{00000000-0005-0000-0000-000092340000}"/>
    <cellStyle name="Обычный 2 2 2 4 2 2 2 3 2 2 3" xfId="13454" xr:uid="{00000000-0005-0000-0000-000093340000}"/>
    <cellStyle name="Обычный 2 2 2 4 2 2 2 3 2 2 3 2" xfId="13455" xr:uid="{00000000-0005-0000-0000-000094340000}"/>
    <cellStyle name="Обычный 2 2 2 4 2 2 2 3 2 2 4" xfId="13456" xr:uid="{00000000-0005-0000-0000-000095340000}"/>
    <cellStyle name="Обычный 2 2 2 4 2 2 2 3 2 3" xfId="13457" xr:uid="{00000000-0005-0000-0000-000096340000}"/>
    <cellStyle name="Обычный 2 2 2 4 2 2 2 3 2 3 2" xfId="13458" xr:uid="{00000000-0005-0000-0000-000097340000}"/>
    <cellStyle name="Обычный 2 2 2 4 2 2 2 3 2 4" xfId="13459" xr:uid="{00000000-0005-0000-0000-000098340000}"/>
    <cellStyle name="Обычный 2 2 2 4 2 2 2 3 2 4 2" xfId="13460" xr:uid="{00000000-0005-0000-0000-000099340000}"/>
    <cellStyle name="Обычный 2 2 2 4 2 2 2 3 2 5" xfId="13461" xr:uid="{00000000-0005-0000-0000-00009A340000}"/>
    <cellStyle name="Обычный 2 2 2 4 2 2 2 3 2 5 2" xfId="13462" xr:uid="{00000000-0005-0000-0000-00009B340000}"/>
    <cellStyle name="Обычный 2 2 2 4 2 2 2 3 2 6" xfId="13463" xr:uid="{00000000-0005-0000-0000-00009C340000}"/>
    <cellStyle name="Обычный 2 2 2 4 2 2 2 3 3" xfId="13464" xr:uid="{00000000-0005-0000-0000-00009D340000}"/>
    <cellStyle name="Обычный 2 2 2 4 2 2 2 3 3 2" xfId="13465" xr:uid="{00000000-0005-0000-0000-00009E340000}"/>
    <cellStyle name="Обычный 2 2 2 4 2 2 2 3 3 2 2" xfId="13466" xr:uid="{00000000-0005-0000-0000-00009F340000}"/>
    <cellStyle name="Обычный 2 2 2 4 2 2 2 3 3 3" xfId="13467" xr:uid="{00000000-0005-0000-0000-0000A0340000}"/>
    <cellStyle name="Обычный 2 2 2 4 2 2 2 3 3 3 2" xfId="13468" xr:uid="{00000000-0005-0000-0000-0000A1340000}"/>
    <cellStyle name="Обычный 2 2 2 4 2 2 2 3 3 4" xfId="13469" xr:uid="{00000000-0005-0000-0000-0000A2340000}"/>
    <cellStyle name="Обычный 2 2 2 4 2 2 2 3 4" xfId="13470" xr:uid="{00000000-0005-0000-0000-0000A3340000}"/>
    <cellStyle name="Обычный 2 2 2 4 2 2 2 3 4 2" xfId="13471" xr:uid="{00000000-0005-0000-0000-0000A4340000}"/>
    <cellStyle name="Обычный 2 2 2 4 2 2 2 3 4 2 2" xfId="13472" xr:uid="{00000000-0005-0000-0000-0000A5340000}"/>
    <cellStyle name="Обычный 2 2 2 4 2 2 2 3 4 3" xfId="13473" xr:uid="{00000000-0005-0000-0000-0000A6340000}"/>
    <cellStyle name="Обычный 2 2 2 4 2 2 2 3 4 3 2" xfId="13474" xr:uid="{00000000-0005-0000-0000-0000A7340000}"/>
    <cellStyle name="Обычный 2 2 2 4 2 2 2 3 4 4" xfId="13475" xr:uid="{00000000-0005-0000-0000-0000A8340000}"/>
    <cellStyle name="Обычный 2 2 2 4 2 2 2 3 5" xfId="13476" xr:uid="{00000000-0005-0000-0000-0000A9340000}"/>
    <cellStyle name="Обычный 2 2 2 4 2 2 2 3 5 2" xfId="13477" xr:uid="{00000000-0005-0000-0000-0000AA340000}"/>
    <cellStyle name="Обычный 2 2 2 4 2 2 2 3 6" xfId="13478" xr:uid="{00000000-0005-0000-0000-0000AB340000}"/>
    <cellStyle name="Обычный 2 2 2 4 2 2 2 3 6 2" xfId="13479" xr:uid="{00000000-0005-0000-0000-0000AC340000}"/>
    <cellStyle name="Обычный 2 2 2 4 2 2 2 3 7" xfId="13480" xr:uid="{00000000-0005-0000-0000-0000AD340000}"/>
    <cellStyle name="Обычный 2 2 2 4 2 2 2 3 7 2" xfId="13481" xr:uid="{00000000-0005-0000-0000-0000AE340000}"/>
    <cellStyle name="Обычный 2 2 2 4 2 2 2 3 8" xfId="13482" xr:uid="{00000000-0005-0000-0000-0000AF340000}"/>
    <cellStyle name="Обычный 2 2 2 4 2 2 2 4" xfId="13483" xr:uid="{00000000-0005-0000-0000-0000B0340000}"/>
    <cellStyle name="Обычный 2 2 2 4 2 2 2 4 2" xfId="13484" xr:uid="{00000000-0005-0000-0000-0000B1340000}"/>
    <cellStyle name="Обычный 2 2 2 4 2 2 2 4 2 2" xfId="13485" xr:uid="{00000000-0005-0000-0000-0000B2340000}"/>
    <cellStyle name="Обычный 2 2 2 4 2 2 2 4 2 2 2" xfId="13486" xr:uid="{00000000-0005-0000-0000-0000B3340000}"/>
    <cellStyle name="Обычный 2 2 2 4 2 2 2 4 2 3" xfId="13487" xr:uid="{00000000-0005-0000-0000-0000B4340000}"/>
    <cellStyle name="Обычный 2 2 2 4 2 2 2 4 2 3 2" xfId="13488" xr:uid="{00000000-0005-0000-0000-0000B5340000}"/>
    <cellStyle name="Обычный 2 2 2 4 2 2 2 4 2 4" xfId="13489" xr:uid="{00000000-0005-0000-0000-0000B6340000}"/>
    <cellStyle name="Обычный 2 2 2 4 2 2 2 4 3" xfId="13490" xr:uid="{00000000-0005-0000-0000-0000B7340000}"/>
    <cellStyle name="Обычный 2 2 2 4 2 2 2 4 3 2" xfId="13491" xr:uid="{00000000-0005-0000-0000-0000B8340000}"/>
    <cellStyle name="Обычный 2 2 2 4 2 2 2 4 3 2 2" xfId="13492" xr:uid="{00000000-0005-0000-0000-0000B9340000}"/>
    <cellStyle name="Обычный 2 2 2 4 2 2 2 4 3 3" xfId="13493" xr:uid="{00000000-0005-0000-0000-0000BA340000}"/>
    <cellStyle name="Обычный 2 2 2 4 2 2 2 4 3 3 2" xfId="13494" xr:uid="{00000000-0005-0000-0000-0000BB340000}"/>
    <cellStyle name="Обычный 2 2 2 4 2 2 2 4 3 4" xfId="13495" xr:uid="{00000000-0005-0000-0000-0000BC340000}"/>
    <cellStyle name="Обычный 2 2 2 4 2 2 2 4 4" xfId="13496" xr:uid="{00000000-0005-0000-0000-0000BD340000}"/>
    <cellStyle name="Обычный 2 2 2 4 2 2 2 4 4 2" xfId="13497" xr:uid="{00000000-0005-0000-0000-0000BE340000}"/>
    <cellStyle name="Обычный 2 2 2 4 2 2 2 4 5" xfId="13498" xr:uid="{00000000-0005-0000-0000-0000BF340000}"/>
    <cellStyle name="Обычный 2 2 2 4 2 2 2 4 5 2" xfId="13499" xr:uid="{00000000-0005-0000-0000-0000C0340000}"/>
    <cellStyle name="Обычный 2 2 2 4 2 2 2 4 6" xfId="13500" xr:uid="{00000000-0005-0000-0000-0000C1340000}"/>
    <cellStyle name="Обычный 2 2 2 4 2 2 2 4 6 2" xfId="13501" xr:uid="{00000000-0005-0000-0000-0000C2340000}"/>
    <cellStyle name="Обычный 2 2 2 4 2 2 2 4 7" xfId="13502" xr:uid="{00000000-0005-0000-0000-0000C3340000}"/>
    <cellStyle name="Обычный 2 2 2 4 2 2 2 5" xfId="13503" xr:uid="{00000000-0005-0000-0000-0000C4340000}"/>
    <cellStyle name="Обычный 2 2 2 4 2 2 2 5 2" xfId="13504" xr:uid="{00000000-0005-0000-0000-0000C5340000}"/>
    <cellStyle name="Обычный 2 2 2 4 2 2 2 5 2 2" xfId="13505" xr:uid="{00000000-0005-0000-0000-0000C6340000}"/>
    <cellStyle name="Обычный 2 2 2 4 2 2 2 5 3" xfId="13506" xr:uid="{00000000-0005-0000-0000-0000C7340000}"/>
    <cellStyle name="Обычный 2 2 2 4 2 2 2 5 3 2" xfId="13507" xr:uid="{00000000-0005-0000-0000-0000C8340000}"/>
    <cellStyle name="Обычный 2 2 2 4 2 2 2 5 4" xfId="13508" xr:uid="{00000000-0005-0000-0000-0000C9340000}"/>
    <cellStyle name="Обычный 2 2 2 4 2 2 2 6" xfId="13509" xr:uid="{00000000-0005-0000-0000-0000CA340000}"/>
    <cellStyle name="Обычный 2 2 2 4 2 2 2 6 2" xfId="13510" xr:uid="{00000000-0005-0000-0000-0000CB340000}"/>
    <cellStyle name="Обычный 2 2 2 4 2 2 2 6 2 2" xfId="13511" xr:uid="{00000000-0005-0000-0000-0000CC340000}"/>
    <cellStyle name="Обычный 2 2 2 4 2 2 2 6 3" xfId="13512" xr:uid="{00000000-0005-0000-0000-0000CD340000}"/>
    <cellStyle name="Обычный 2 2 2 4 2 2 2 6 3 2" xfId="13513" xr:uid="{00000000-0005-0000-0000-0000CE340000}"/>
    <cellStyle name="Обычный 2 2 2 4 2 2 2 6 4" xfId="13514" xr:uid="{00000000-0005-0000-0000-0000CF340000}"/>
    <cellStyle name="Обычный 2 2 2 4 2 2 2 7" xfId="13515" xr:uid="{00000000-0005-0000-0000-0000D0340000}"/>
    <cellStyle name="Обычный 2 2 2 4 2 2 2 7 2" xfId="13516" xr:uid="{00000000-0005-0000-0000-0000D1340000}"/>
    <cellStyle name="Обычный 2 2 2 4 2 2 2 8" xfId="13517" xr:uid="{00000000-0005-0000-0000-0000D2340000}"/>
    <cellStyle name="Обычный 2 2 2 4 2 2 2 8 2" xfId="13518" xr:uid="{00000000-0005-0000-0000-0000D3340000}"/>
    <cellStyle name="Обычный 2 2 2 4 2 2 2 9" xfId="13519" xr:uid="{00000000-0005-0000-0000-0000D4340000}"/>
    <cellStyle name="Обычный 2 2 2 4 2 2 2 9 2" xfId="13520" xr:uid="{00000000-0005-0000-0000-0000D5340000}"/>
    <cellStyle name="Обычный 2 2 2 4 2 2 3" xfId="13521" xr:uid="{00000000-0005-0000-0000-0000D6340000}"/>
    <cellStyle name="Обычный 2 2 2 4 2 2 3 2" xfId="13522" xr:uid="{00000000-0005-0000-0000-0000D7340000}"/>
    <cellStyle name="Обычный 2 2 2 4 2 2 3 2 2" xfId="13523" xr:uid="{00000000-0005-0000-0000-0000D8340000}"/>
    <cellStyle name="Обычный 2 2 2 4 2 2 3 2 2 2" xfId="13524" xr:uid="{00000000-0005-0000-0000-0000D9340000}"/>
    <cellStyle name="Обычный 2 2 2 4 2 2 3 2 2 2 2" xfId="13525" xr:uid="{00000000-0005-0000-0000-0000DA340000}"/>
    <cellStyle name="Обычный 2 2 2 4 2 2 3 2 2 3" xfId="13526" xr:uid="{00000000-0005-0000-0000-0000DB340000}"/>
    <cellStyle name="Обычный 2 2 2 4 2 2 3 2 2 3 2" xfId="13527" xr:uid="{00000000-0005-0000-0000-0000DC340000}"/>
    <cellStyle name="Обычный 2 2 2 4 2 2 3 2 2 4" xfId="13528" xr:uid="{00000000-0005-0000-0000-0000DD340000}"/>
    <cellStyle name="Обычный 2 2 2 4 2 2 3 2 3" xfId="13529" xr:uid="{00000000-0005-0000-0000-0000DE340000}"/>
    <cellStyle name="Обычный 2 2 2 4 2 2 3 2 3 2" xfId="13530" xr:uid="{00000000-0005-0000-0000-0000DF340000}"/>
    <cellStyle name="Обычный 2 2 2 4 2 2 3 2 4" xfId="13531" xr:uid="{00000000-0005-0000-0000-0000E0340000}"/>
    <cellStyle name="Обычный 2 2 2 4 2 2 3 2 4 2" xfId="13532" xr:uid="{00000000-0005-0000-0000-0000E1340000}"/>
    <cellStyle name="Обычный 2 2 2 4 2 2 3 2 5" xfId="13533" xr:uid="{00000000-0005-0000-0000-0000E2340000}"/>
    <cellStyle name="Обычный 2 2 2 4 2 2 3 2 5 2" xfId="13534" xr:uid="{00000000-0005-0000-0000-0000E3340000}"/>
    <cellStyle name="Обычный 2 2 2 4 2 2 3 2 6" xfId="13535" xr:uid="{00000000-0005-0000-0000-0000E4340000}"/>
    <cellStyle name="Обычный 2 2 2 4 2 2 3 3" xfId="13536" xr:uid="{00000000-0005-0000-0000-0000E5340000}"/>
    <cellStyle name="Обычный 2 2 2 4 2 2 3 3 2" xfId="13537" xr:uid="{00000000-0005-0000-0000-0000E6340000}"/>
    <cellStyle name="Обычный 2 2 2 4 2 2 3 3 2 2" xfId="13538" xr:uid="{00000000-0005-0000-0000-0000E7340000}"/>
    <cellStyle name="Обычный 2 2 2 4 2 2 3 3 3" xfId="13539" xr:uid="{00000000-0005-0000-0000-0000E8340000}"/>
    <cellStyle name="Обычный 2 2 2 4 2 2 3 3 3 2" xfId="13540" xr:uid="{00000000-0005-0000-0000-0000E9340000}"/>
    <cellStyle name="Обычный 2 2 2 4 2 2 3 3 4" xfId="13541" xr:uid="{00000000-0005-0000-0000-0000EA340000}"/>
    <cellStyle name="Обычный 2 2 2 4 2 2 3 4" xfId="13542" xr:uid="{00000000-0005-0000-0000-0000EB340000}"/>
    <cellStyle name="Обычный 2 2 2 4 2 2 3 4 2" xfId="13543" xr:uid="{00000000-0005-0000-0000-0000EC340000}"/>
    <cellStyle name="Обычный 2 2 2 4 2 2 3 4 2 2" xfId="13544" xr:uid="{00000000-0005-0000-0000-0000ED340000}"/>
    <cellStyle name="Обычный 2 2 2 4 2 2 3 4 3" xfId="13545" xr:uid="{00000000-0005-0000-0000-0000EE340000}"/>
    <cellStyle name="Обычный 2 2 2 4 2 2 3 4 3 2" xfId="13546" xr:uid="{00000000-0005-0000-0000-0000EF340000}"/>
    <cellStyle name="Обычный 2 2 2 4 2 2 3 4 4" xfId="13547" xr:uid="{00000000-0005-0000-0000-0000F0340000}"/>
    <cellStyle name="Обычный 2 2 2 4 2 2 3 5" xfId="13548" xr:uid="{00000000-0005-0000-0000-0000F1340000}"/>
    <cellStyle name="Обычный 2 2 2 4 2 2 3 5 2" xfId="13549" xr:uid="{00000000-0005-0000-0000-0000F2340000}"/>
    <cellStyle name="Обычный 2 2 2 4 2 2 3 6" xfId="13550" xr:uid="{00000000-0005-0000-0000-0000F3340000}"/>
    <cellStyle name="Обычный 2 2 2 4 2 2 3 6 2" xfId="13551" xr:uid="{00000000-0005-0000-0000-0000F4340000}"/>
    <cellStyle name="Обычный 2 2 2 4 2 2 3 7" xfId="13552" xr:uid="{00000000-0005-0000-0000-0000F5340000}"/>
    <cellStyle name="Обычный 2 2 2 4 2 2 3 7 2" xfId="13553" xr:uid="{00000000-0005-0000-0000-0000F6340000}"/>
    <cellStyle name="Обычный 2 2 2 4 2 2 3 8" xfId="13554" xr:uid="{00000000-0005-0000-0000-0000F7340000}"/>
    <cellStyle name="Обычный 2 2 2 4 2 2 4" xfId="13555" xr:uid="{00000000-0005-0000-0000-0000F8340000}"/>
    <cellStyle name="Обычный 2 2 2 4 2 2 4 2" xfId="13556" xr:uid="{00000000-0005-0000-0000-0000F9340000}"/>
    <cellStyle name="Обычный 2 2 2 4 2 2 4 2 2" xfId="13557" xr:uid="{00000000-0005-0000-0000-0000FA340000}"/>
    <cellStyle name="Обычный 2 2 2 4 2 2 4 2 2 2" xfId="13558" xr:uid="{00000000-0005-0000-0000-0000FB340000}"/>
    <cellStyle name="Обычный 2 2 2 4 2 2 4 2 2 2 2" xfId="13559" xr:uid="{00000000-0005-0000-0000-0000FC340000}"/>
    <cellStyle name="Обычный 2 2 2 4 2 2 4 2 2 3" xfId="13560" xr:uid="{00000000-0005-0000-0000-0000FD340000}"/>
    <cellStyle name="Обычный 2 2 2 4 2 2 4 2 2 3 2" xfId="13561" xr:uid="{00000000-0005-0000-0000-0000FE340000}"/>
    <cellStyle name="Обычный 2 2 2 4 2 2 4 2 2 4" xfId="13562" xr:uid="{00000000-0005-0000-0000-0000FF340000}"/>
    <cellStyle name="Обычный 2 2 2 4 2 2 4 2 3" xfId="13563" xr:uid="{00000000-0005-0000-0000-000000350000}"/>
    <cellStyle name="Обычный 2 2 2 4 2 2 4 2 3 2" xfId="13564" xr:uid="{00000000-0005-0000-0000-000001350000}"/>
    <cellStyle name="Обычный 2 2 2 4 2 2 4 2 4" xfId="13565" xr:uid="{00000000-0005-0000-0000-000002350000}"/>
    <cellStyle name="Обычный 2 2 2 4 2 2 4 2 4 2" xfId="13566" xr:uid="{00000000-0005-0000-0000-000003350000}"/>
    <cellStyle name="Обычный 2 2 2 4 2 2 4 2 5" xfId="13567" xr:uid="{00000000-0005-0000-0000-000004350000}"/>
    <cellStyle name="Обычный 2 2 2 4 2 2 4 2 5 2" xfId="13568" xr:uid="{00000000-0005-0000-0000-000005350000}"/>
    <cellStyle name="Обычный 2 2 2 4 2 2 4 2 6" xfId="13569" xr:uid="{00000000-0005-0000-0000-000006350000}"/>
    <cellStyle name="Обычный 2 2 2 4 2 2 4 3" xfId="13570" xr:uid="{00000000-0005-0000-0000-000007350000}"/>
    <cellStyle name="Обычный 2 2 2 4 2 2 4 3 2" xfId="13571" xr:uid="{00000000-0005-0000-0000-000008350000}"/>
    <cellStyle name="Обычный 2 2 2 4 2 2 4 3 2 2" xfId="13572" xr:uid="{00000000-0005-0000-0000-000009350000}"/>
    <cellStyle name="Обычный 2 2 2 4 2 2 4 3 3" xfId="13573" xr:uid="{00000000-0005-0000-0000-00000A350000}"/>
    <cellStyle name="Обычный 2 2 2 4 2 2 4 3 3 2" xfId="13574" xr:uid="{00000000-0005-0000-0000-00000B350000}"/>
    <cellStyle name="Обычный 2 2 2 4 2 2 4 3 4" xfId="13575" xr:uid="{00000000-0005-0000-0000-00000C350000}"/>
    <cellStyle name="Обычный 2 2 2 4 2 2 4 4" xfId="13576" xr:uid="{00000000-0005-0000-0000-00000D350000}"/>
    <cellStyle name="Обычный 2 2 2 4 2 2 4 4 2" xfId="13577" xr:uid="{00000000-0005-0000-0000-00000E350000}"/>
    <cellStyle name="Обычный 2 2 2 4 2 2 4 4 2 2" xfId="13578" xr:uid="{00000000-0005-0000-0000-00000F350000}"/>
    <cellStyle name="Обычный 2 2 2 4 2 2 4 4 3" xfId="13579" xr:uid="{00000000-0005-0000-0000-000010350000}"/>
    <cellStyle name="Обычный 2 2 2 4 2 2 4 4 3 2" xfId="13580" xr:uid="{00000000-0005-0000-0000-000011350000}"/>
    <cellStyle name="Обычный 2 2 2 4 2 2 4 4 4" xfId="13581" xr:uid="{00000000-0005-0000-0000-000012350000}"/>
    <cellStyle name="Обычный 2 2 2 4 2 2 4 5" xfId="13582" xr:uid="{00000000-0005-0000-0000-000013350000}"/>
    <cellStyle name="Обычный 2 2 2 4 2 2 4 5 2" xfId="13583" xr:uid="{00000000-0005-0000-0000-000014350000}"/>
    <cellStyle name="Обычный 2 2 2 4 2 2 4 6" xfId="13584" xr:uid="{00000000-0005-0000-0000-000015350000}"/>
    <cellStyle name="Обычный 2 2 2 4 2 2 4 6 2" xfId="13585" xr:uid="{00000000-0005-0000-0000-000016350000}"/>
    <cellStyle name="Обычный 2 2 2 4 2 2 4 7" xfId="13586" xr:uid="{00000000-0005-0000-0000-000017350000}"/>
    <cellStyle name="Обычный 2 2 2 4 2 2 4 7 2" xfId="13587" xr:uid="{00000000-0005-0000-0000-000018350000}"/>
    <cellStyle name="Обычный 2 2 2 4 2 2 4 8" xfId="13588" xr:uid="{00000000-0005-0000-0000-000019350000}"/>
    <cellStyle name="Обычный 2 2 2 4 2 2 5" xfId="13589" xr:uid="{00000000-0005-0000-0000-00001A350000}"/>
    <cellStyle name="Обычный 2 2 2 4 2 2 5 2" xfId="13590" xr:uid="{00000000-0005-0000-0000-00001B350000}"/>
    <cellStyle name="Обычный 2 2 2 4 2 2 5 2 2" xfId="13591" xr:uid="{00000000-0005-0000-0000-00001C350000}"/>
    <cellStyle name="Обычный 2 2 2 4 2 2 5 2 2 2" xfId="13592" xr:uid="{00000000-0005-0000-0000-00001D350000}"/>
    <cellStyle name="Обычный 2 2 2 4 2 2 5 2 3" xfId="13593" xr:uid="{00000000-0005-0000-0000-00001E350000}"/>
    <cellStyle name="Обычный 2 2 2 4 2 2 5 2 3 2" xfId="13594" xr:uid="{00000000-0005-0000-0000-00001F350000}"/>
    <cellStyle name="Обычный 2 2 2 4 2 2 5 2 4" xfId="13595" xr:uid="{00000000-0005-0000-0000-000020350000}"/>
    <cellStyle name="Обычный 2 2 2 4 2 2 5 3" xfId="13596" xr:uid="{00000000-0005-0000-0000-000021350000}"/>
    <cellStyle name="Обычный 2 2 2 4 2 2 5 3 2" xfId="13597" xr:uid="{00000000-0005-0000-0000-000022350000}"/>
    <cellStyle name="Обычный 2 2 2 4 2 2 5 3 2 2" xfId="13598" xr:uid="{00000000-0005-0000-0000-000023350000}"/>
    <cellStyle name="Обычный 2 2 2 4 2 2 5 3 3" xfId="13599" xr:uid="{00000000-0005-0000-0000-000024350000}"/>
    <cellStyle name="Обычный 2 2 2 4 2 2 5 3 3 2" xfId="13600" xr:uid="{00000000-0005-0000-0000-000025350000}"/>
    <cellStyle name="Обычный 2 2 2 4 2 2 5 3 4" xfId="13601" xr:uid="{00000000-0005-0000-0000-000026350000}"/>
    <cellStyle name="Обычный 2 2 2 4 2 2 5 4" xfId="13602" xr:uid="{00000000-0005-0000-0000-000027350000}"/>
    <cellStyle name="Обычный 2 2 2 4 2 2 5 4 2" xfId="13603" xr:uid="{00000000-0005-0000-0000-000028350000}"/>
    <cellStyle name="Обычный 2 2 2 4 2 2 5 5" xfId="13604" xr:uid="{00000000-0005-0000-0000-000029350000}"/>
    <cellStyle name="Обычный 2 2 2 4 2 2 5 5 2" xfId="13605" xr:uid="{00000000-0005-0000-0000-00002A350000}"/>
    <cellStyle name="Обычный 2 2 2 4 2 2 5 6" xfId="13606" xr:uid="{00000000-0005-0000-0000-00002B350000}"/>
    <cellStyle name="Обычный 2 2 2 4 2 2 5 6 2" xfId="13607" xr:uid="{00000000-0005-0000-0000-00002C350000}"/>
    <cellStyle name="Обычный 2 2 2 4 2 2 5 7" xfId="13608" xr:uid="{00000000-0005-0000-0000-00002D350000}"/>
    <cellStyle name="Обычный 2 2 2 4 2 2 6" xfId="13609" xr:uid="{00000000-0005-0000-0000-00002E350000}"/>
    <cellStyle name="Обычный 2 2 2 4 2 2 6 2" xfId="13610" xr:uid="{00000000-0005-0000-0000-00002F350000}"/>
    <cellStyle name="Обычный 2 2 2 4 2 2 6 2 2" xfId="13611" xr:uid="{00000000-0005-0000-0000-000030350000}"/>
    <cellStyle name="Обычный 2 2 2 4 2 2 6 2 2 2" xfId="13612" xr:uid="{00000000-0005-0000-0000-000031350000}"/>
    <cellStyle name="Обычный 2 2 2 4 2 2 6 2 3" xfId="13613" xr:uid="{00000000-0005-0000-0000-000032350000}"/>
    <cellStyle name="Обычный 2 2 2 4 2 2 6 2 3 2" xfId="13614" xr:uid="{00000000-0005-0000-0000-000033350000}"/>
    <cellStyle name="Обычный 2 2 2 4 2 2 6 2 4" xfId="13615" xr:uid="{00000000-0005-0000-0000-000034350000}"/>
    <cellStyle name="Обычный 2 2 2 4 2 2 6 3" xfId="13616" xr:uid="{00000000-0005-0000-0000-000035350000}"/>
    <cellStyle name="Обычный 2 2 2 4 2 2 6 3 2" xfId="13617" xr:uid="{00000000-0005-0000-0000-000036350000}"/>
    <cellStyle name="Обычный 2 2 2 4 2 2 6 3 2 2" xfId="13618" xr:uid="{00000000-0005-0000-0000-000037350000}"/>
    <cellStyle name="Обычный 2 2 2 4 2 2 6 3 3" xfId="13619" xr:uid="{00000000-0005-0000-0000-000038350000}"/>
    <cellStyle name="Обычный 2 2 2 4 2 2 6 3 3 2" xfId="13620" xr:uid="{00000000-0005-0000-0000-000039350000}"/>
    <cellStyle name="Обычный 2 2 2 4 2 2 6 3 4" xfId="13621" xr:uid="{00000000-0005-0000-0000-00003A350000}"/>
    <cellStyle name="Обычный 2 2 2 4 2 2 6 4" xfId="13622" xr:uid="{00000000-0005-0000-0000-00003B350000}"/>
    <cellStyle name="Обычный 2 2 2 4 2 2 6 4 2" xfId="13623" xr:uid="{00000000-0005-0000-0000-00003C350000}"/>
    <cellStyle name="Обычный 2 2 2 4 2 2 6 5" xfId="13624" xr:uid="{00000000-0005-0000-0000-00003D350000}"/>
    <cellStyle name="Обычный 2 2 2 4 2 2 6 5 2" xfId="13625" xr:uid="{00000000-0005-0000-0000-00003E350000}"/>
    <cellStyle name="Обычный 2 2 2 4 2 2 6 6" xfId="13626" xr:uid="{00000000-0005-0000-0000-00003F350000}"/>
    <cellStyle name="Обычный 2 2 2 4 2 2 6 6 2" xfId="13627" xr:uid="{00000000-0005-0000-0000-000040350000}"/>
    <cellStyle name="Обычный 2 2 2 4 2 2 6 7" xfId="13628" xr:uid="{00000000-0005-0000-0000-000041350000}"/>
    <cellStyle name="Обычный 2 2 2 4 2 2 7" xfId="13629" xr:uid="{00000000-0005-0000-0000-000042350000}"/>
    <cellStyle name="Обычный 2 2 2 4 2 2 7 2" xfId="13630" xr:uid="{00000000-0005-0000-0000-000043350000}"/>
    <cellStyle name="Обычный 2 2 2 4 2 2 7 2 2" xfId="13631" xr:uid="{00000000-0005-0000-0000-000044350000}"/>
    <cellStyle name="Обычный 2 2 2 4 2 2 7 3" xfId="13632" xr:uid="{00000000-0005-0000-0000-000045350000}"/>
    <cellStyle name="Обычный 2 2 2 4 2 2 7 3 2" xfId="13633" xr:uid="{00000000-0005-0000-0000-000046350000}"/>
    <cellStyle name="Обычный 2 2 2 4 2 2 7 4" xfId="13634" xr:uid="{00000000-0005-0000-0000-000047350000}"/>
    <cellStyle name="Обычный 2 2 2 4 2 2 8" xfId="13635" xr:uid="{00000000-0005-0000-0000-000048350000}"/>
    <cellStyle name="Обычный 2 2 2 4 2 2 8 2" xfId="13636" xr:uid="{00000000-0005-0000-0000-000049350000}"/>
    <cellStyle name="Обычный 2 2 2 4 2 2 8 2 2" xfId="13637" xr:uid="{00000000-0005-0000-0000-00004A350000}"/>
    <cellStyle name="Обычный 2 2 2 4 2 2 8 3" xfId="13638" xr:uid="{00000000-0005-0000-0000-00004B350000}"/>
    <cellStyle name="Обычный 2 2 2 4 2 2 8 3 2" xfId="13639" xr:uid="{00000000-0005-0000-0000-00004C350000}"/>
    <cellStyle name="Обычный 2 2 2 4 2 2 8 4" xfId="13640" xr:uid="{00000000-0005-0000-0000-00004D350000}"/>
    <cellStyle name="Обычный 2 2 2 4 2 2 9" xfId="13641" xr:uid="{00000000-0005-0000-0000-00004E350000}"/>
    <cellStyle name="Обычный 2 2 2 4 2 2 9 2" xfId="13642" xr:uid="{00000000-0005-0000-0000-00004F350000}"/>
    <cellStyle name="Обычный 2 2 2 4 2 3" xfId="13643" xr:uid="{00000000-0005-0000-0000-000050350000}"/>
    <cellStyle name="Обычный 2 2 2 4 2 3 10" xfId="13644" xr:uid="{00000000-0005-0000-0000-000051350000}"/>
    <cellStyle name="Обычный 2 2 2 4 2 3 2" xfId="13645" xr:uid="{00000000-0005-0000-0000-000052350000}"/>
    <cellStyle name="Обычный 2 2 2 4 2 3 2 2" xfId="13646" xr:uid="{00000000-0005-0000-0000-000053350000}"/>
    <cellStyle name="Обычный 2 2 2 4 2 3 2 2 2" xfId="13647" xr:uid="{00000000-0005-0000-0000-000054350000}"/>
    <cellStyle name="Обычный 2 2 2 4 2 3 2 2 2 2" xfId="13648" xr:uid="{00000000-0005-0000-0000-000055350000}"/>
    <cellStyle name="Обычный 2 2 2 4 2 3 2 2 2 2 2" xfId="13649" xr:uid="{00000000-0005-0000-0000-000056350000}"/>
    <cellStyle name="Обычный 2 2 2 4 2 3 2 2 2 3" xfId="13650" xr:uid="{00000000-0005-0000-0000-000057350000}"/>
    <cellStyle name="Обычный 2 2 2 4 2 3 2 2 2 3 2" xfId="13651" xr:uid="{00000000-0005-0000-0000-000058350000}"/>
    <cellStyle name="Обычный 2 2 2 4 2 3 2 2 2 4" xfId="13652" xr:uid="{00000000-0005-0000-0000-000059350000}"/>
    <cellStyle name="Обычный 2 2 2 4 2 3 2 2 3" xfId="13653" xr:uid="{00000000-0005-0000-0000-00005A350000}"/>
    <cellStyle name="Обычный 2 2 2 4 2 3 2 2 3 2" xfId="13654" xr:uid="{00000000-0005-0000-0000-00005B350000}"/>
    <cellStyle name="Обычный 2 2 2 4 2 3 2 2 4" xfId="13655" xr:uid="{00000000-0005-0000-0000-00005C350000}"/>
    <cellStyle name="Обычный 2 2 2 4 2 3 2 2 4 2" xfId="13656" xr:uid="{00000000-0005-0000-0000-00005D350000}"/>
    <cellStyle name="Обычный 2 2 2 4 2 3 2 2 5" xfId="13657" xr:uid="{00000000-0005-0000-0000-00005E350000}"/>
    <cellStyle name="Обычный 2 2 2 4 2 3 2 2 5 2" xfId="13658" xr:uid="{00000000-0005-0000-0000-00005F350000}"/>
    <cellStyle name="Обычный 2 2 2 4 2 3 2 2 6" xfId="13659" xr:uid="{00000000-0005-0000-0000-000060350000}"/>
    <cellStyle name="Обычный 2 2 2 4 2 3 2 3" xfId="13660" xr:uid="{00000000-0005-0000-0000-000061350000}"/>
    <cellStyle name="Обычный 2 2 2 4 2 3 2 3 2" xfId="13661" xr:uid="{00000000-0005-0000-0000-000062350000}"/>
    <cellStyle name="Обычный 2 2 2 4 2 3 2 3 2 2" xfId="13662" xr:uid="{00000000-0005-0000-0000-000063350000}"/>
    <cellStyle name="Обычный 2 2 2 4 2 3 2 3 3" xfId="13663" xr:uid="{00000000-0005-0000-0000-000064350000}"/>
    <cellStyle name="Обычный 2 2 2 4 2 3 2 3 3 2" xfId="13664" xr:uid="{00000000-0005-0000-0000-000065350000}"/>
    <cellStyle name="Обычный 2 2 2 4 2 3 2 3 4" xfId="13665" xr:uid="{00000000-0005-0000-0000-000066350000}"/>
    <cellStyle name="Обычный 2 2 2 4 2 3 2 4" xfId="13666" xr:uid="{00000000-0005-0000-0000-000067350000}"/>
    <cellStyle name="Обычный 2 2 2 4 2 3 2 4 2" xfId="13667" xr:uid="{00000000-0005-0000-0000-000068350000}"/>
    <cellStyle name="Обычный 2 2 2 4 2 3 2 4 2 2" xfId="13668" xr:uid="{00000000-0005-0000-0000-000069350000}"/>
    <cellStyle name="Обычный 2 2 2 4 2 3 2 4 3" xfId="13669" xr:uid="{00000000-0005-0000-0000-00006A350000}"/>
    <cellStyle name="Обычный 2 2 2 4 2 3 2 4 3 2" xfId="13670" xr:uid="{00000000-0005-0000-0000-00006B350000}"/>
    <cellStyle name="Обычный 2 2 2 4 2 3 2 4 4" xfId="13671" xr:uid="{00000000-0005-0000-0000-00006C350000}"/>
    <cellStyle name="Обычный 2 2 2 4 2 3 2 5" xfId="13672" xr:uid="{00000000-0005-0000-0000-00006D350000}"/>
    <cellStyle name="Обычный 2 2 2 4 2 3 2 5 2" xfId="13673" xr:uid="{00000000-0005-0000-0000-00006E350000}"/>
    <cellStyle name="Обычный 2 2 2 4 2 3 2 6" xfId="13674" xr:uid="{00000000-0005-0000-0000-00006F350000}"/>
    <cellStyle name="Обычный 2 2 2 4 2 3 2 6 2" xfId="13675" xr:uid="{00000000-0005-0000-0000-000070350000}"/>
    <cellStyle name="Обычный 2 2 2 4 2 3 2 7" xfId="13676" xr:uid="{00000000-0005-0000-0000-000071350000}"/>
    <cellStyle name="Обычный 2 2 2 4 2 3 2 7 2" xfId="13677" xr:uid="{00000000-0005-0000-0000-000072350000}"/>
    <cellStyle name="Обычный 2 2 2 4 2 3 2 8" xfId="13678" xr:uid="{00000000-0005-0000-0000-000073350000}"/>
    <cellStyle name="Обычный 2 2 2 4 2 3 3" xfId="13679" xr:uid="{00000000-0005-0000-0000-000074350000}"/>
    <cellStyle name="Обычный 2 2 2 4 2 3 3 2" xfId="13680" xr:uid="{00000000-0005-0000-0000-000075350000}"/>
    <cellStyle name="Обычный 2 2 2 4 2 3 3 2 2" xfId="13681" xr:uid="{00000000-0005-0000-0000-000076350000}"/>
    <cellStyle name="Обычный 2 2 2 4 2 3 3 2 2 2" xfId="13682" xr:uid="{00000000-0005-0000-0000-000077350000}"/>
    <cellStyle name="Обычный 2 2 2 4 2 3 3 2 2 2 2" xfId="13683" xr:uid="{00000000-0005-0000-0000-000078350000}"/>
    <cellStyle name="Обычный 2 2 2 4 2 3 3 2 2 3" xfId="13684" xr:uid="{00000000-0005-0000-0000-000079350000}"/>
    <cellStyle name="Обычный 2 2 2 4 2 3 3 2 2 3 2" xfId="13685" xr:uid="{00000000-0005-0000-0000-00007A350000}"/>
    <cellStyle name="Обычный 2 2 2 4 2 3 3 2 2 4" xfId="13686" xr:uid="{00000000-0005-0000-0000-00007B350000}"/>
    <cellStyle name="Обычный 2 2 2 4 2 3 3 2 3" xfId="13687" xr:uid="{00000000-0005-0000-0000-00007C350000}"/>
    <cellStyle name="Обычный 2 2 2 4 2 3 3 2 3 2" xfId="13688" xr:uid="{00000000-0005-0000-0000-00007D350000}"/>
    <cellStyle name="Обычный 2 2 2 4 2 3 3 2 4" xfId="13689" xr:uid="{00000000-0005-0000-0000-00007E350000}"/>
    <cellStyle name="Обычный 2 2 2 4 2 3 3 2 4 2" xfId="13690" xr:uid="{00000000-0005-0000-0000-00007F350000}"/>
    <cellStyle name="Обычный 2 2 2 4 2 3 3 2 5" xfId="13691" xr:uid="{00000000-0005-0000-0000-000080350000}"/>
    <cellStyle name="Обычный 2 2 2 4 2 3 3 2 5 2" xfId="13692" xr:uid="{00000000-0005-0000-0000-000081350000}"/>
    <cellStyle name="Обычный 2 2 2 4 2 3 3 2 6" xfId="13693" xr:uid="{00000000-0005-0000-0000-000082350000}"/>
    <cellStyle name="Обычный 2 2 2 4 2 3 3 3" xfId="13694" xr:uid="{00000000-0005-0000-0000-000083350000}"/>
    <cellStyle name="Обычный 2 2 2 4 2 3 3 3 2" xfId="13695" xr:uid="{00000000-0005-0000-0000-000084350000}"/>
    <cellStyle name="Обычный 2 2 2 4 2 3 3 3 2 2" xfId="13696" xr:uid="{00000000-0005-0000-0000-000085350000}"/>
    <cellStyle name="Обычный 2 2 2 4 2 3 3 3 3" xfId="13697" xr:uid="{00000000-0005-0000-0000-000086350000}"/>
    <cellStyle name="Обычный 2 2 2 4 2 3 3 3 3 2" xfId="13698" xr:uid="{00000000-0005-0000-0000-000087350000}"/>
    <cellStyle name="Обычный 2 2 2 4 2 3 3 3 4" xfId="13699" xr:uid="{00000000-0005-0000-0000-000088350000}"/>
    <cellStyle name="Обычный 2 2 2 4 2 3 3 4" xfId="13700" xr:uid="{00000000-0005-0000-0000-000089350000}"/>
    <cellStyle name="Обычный 2 2 2 4 2 3 3 4 2" xfId="13701" xr:uid="{00000000-0005-0000-0000-00008A350000}"/>
    <cellStyle name="Обычный 2 2 2 4 2 3 3 4 2 2" xfId="13702" xr:uid="{00000000-0005-0000-0000-00008B350000}"/>
    <cellStyle name="Обычный 2 2 2 4 2 3 3 4 3" xfId="13703" xr:uid="{00000000-0005-0000-0000-00008C350000}"/>
    <cellStyle name="Обычный 2 2 2 4 2 3 3 4 3 2" xfId="13704" xr:uid="{00000000-0005-0000-0000-00008D350000}"/>
    <cellStyle name="Обычный 2 2 2 4 2 3 3 4 4" xfId="13705" xr:uid="{00000000-0005-0000-0000-00008E350000}"/>
    <cellStyle name="Обычный 2 2 2 4 2 3 3 5" xfId="13706" xr:uid="{00000000-0005-0000-0000-00008F350000}"/>
    <cellStyle name="Обычный 2 2 2 4 2 3 3 5 2" xfId="13707" xr:uid="{00000000-0005-0000-0000-000090350000}"/>
    <cellStyle name="Обычный 2 2 2 4 2 3 3 6" xfId="13708" xr:uid="{00000000-0005-0000-0000-000091350000}"/>
    <cellStyle name="Обычный 2 2 2 4 2 3 3 6 2" xfId="13709" xr:uid="{00000000-0005-0000-0000-000092350000}"/>
    <cellStyle name="Обычный 2 2 2 4 2 3 3 7" xfId="13710" xr:uid="{00000000-0005-0000-0000-000093350000}"/>
    <cellStyle name="Обычный 2 2 2 4 2 3 3 7 2" xfId="13711" xr:uid="{00000000-0005-0000-0000-000094350000}"/>
    <cellStyle name="Обычный 2 2 2 4 2 3 3 8" xfId="13712" xr:uid="{00000000-0005-0000-0000-000095350000}"/>
    <cellStyle name="Обычный 2 2 2 4 2 3 4" xfId="13713" xr:uid="{00000000-0005-0000-0000-000096350000}"/>
    <cellStyle name="Обычный 2 2 2 4 2 3 4 2" xfId="13714" xr:uid="{00000000-0005-0000-0000-000097350000}"/>
    <cellStyle name="Обычный 2 2 2 4 2 3 4 2 2" xfId="13715" xr:uid="{00000000-0005-0000-0000-000098350000}"/>
    <cellStyle name="Обычный 2 2 2 4 2 3 4 2 2 2" xfId="13716" xr:uid="{00000000-0005-0000-0000-000099350000}"/>
    <cellStyle name="Обычный 2 2 2 4 2 3 4 2 3" xfId="13717" xr:uid="{00000000-0005-0000-0000-00009A350000}"/>
    <cellStyle name="Обычный 2 2 2 4 2 3 4 2 3 2" xfId="13718" xr:uid="{00000000-0005-0000-0000-00009B350000}"/>
    <cellStyle name="Обычный 2 2 2 4 2 3 4 2 4" xfId="13719" xr:uid="{00000000-0005-0000-0000-00009C350000}"/>
    <cellStyle name="Обычный 2 2 2 4 2 3 4 3" xfId="13720" xr:uid="{00000000-0005-0000-0000-00009D350000}"/>
    <cellStyle name="Обычный 2 2 2 4 2 3 4 3 2" xfId="13721" xr:uid="{00000000-0005-0000-0000-00009E350000}"/>
    <cellStyle name="Обычный 2 2 2 4 2 3 4 3 2 2" xfId="13722" xr:uid="{00000000-0005-0000-0000-00009F350000}"/>
    <cellStyle name="Обычный 2 2 2 4 2 3 4 3 3" xfId="13723" xr:uid="{00000000-0005-0000-0000-0000A0350000}"/>
    <cellStyle name="Обычный 2 2 2 4 2 3 4 3 3 2" xfId="13724" xr:uid="{00000000-0005-0000-0000-0000A1350000}"/>
    <cellStyle name="Обычный 2 2 2 4 2 3 4 3 4" xfId="13725" xr:uid="{00000000-0005-0000-0000-0000A2350000}"/>
    <cellStyle name="Обычный 2 2 2 4 2 3 4 4" xfId="13726" xr:uid="{00000000-0005-0000-0000-0000A3350000}"/>
    <cellStyle name="Обычный 2 2 2 4 2 3 4 4 2" xfId="13727" xr:uid="{00000000-0005-0000-0000-0000A4350000}"/>
    <cellStyle name="Обычный 2 2 2 4 2 3 4 5" xfId="13728" xr:uid="{00000000-0005-0000-0000-0000A5350000}"/>
    <cellStyle name="Обычный 2 2 2 4 2 3 4 5 2" xfId="13729" xr:uid="{00000000-0005-0000-0000-0000A6350000}"/>
    <cellStyle name="Обычный 2 2 2 4 2 3 4 6" xfId="13730" xr:uid="{00000000-0005-0000-0000-0000A7350000}"/>
    <cellStyle name="Обычный 2 2 2 4 2 3 4 6 2" xfId="13731" xr:uid="{00000000-0005-0000-0000-0000A8350000}"/>
    <cellStyle name="Обычный 2 2 2 4 2 3 4 7" xfId="13732" xr:uid="{00000000-0005-0000-0000-0000A9350000}"/>
    <cellStyle name="Обычный 2 2 2 4 2 3 5" xfId="13733" xr:uid="{00000000-0005-0000-0000-0000AA350000}"/>
    <cellStyle name="Обычный 2 2 2 4 2 3 5 2" xfId="13734" xr:uid="{00000000-0005-0000-0000-0000AB350000}"/>
    <cellStyle name="Обычный 2 2 2 4 2 3 5 2 2" xfId="13735" xr:uid="{00000000-0005-0000-0000-0000AC350000}"/>
    <cellStyle name="Обычный 2 2 2 4 2 3 5 3" xfId="13736" xr:uid="{00000000-0005-0000-0000-0000AD350000}"/>
    <cellStyle name="Обычный 2 2 2 4 2 3 5 3 2" xfId="13737" xr:uid="{00000000-0005-0000-0000-0000AE350000}"/>
    <cellStyle name="Обычный 2 2 2 4 2 3 5 4" xfId="13738" xr:uid="{00000000-0005-0000-0000-0000AF350000}"/>
    <cellStyle name="Обычный 2 2 2 4 2 3 6" xfId="13739" xr:uid="{00000000-0005-0000-0000-0000B0350000}"/>
    <cellStyle name="Обычный 2 2 2 4 2 3 6 2" xfId="13740" xr:uid="{00000000-0005-0000-0000-0000B1350000}"/>
    <cellStyle name="Обычный 2 2 2 4 2 3 6 2 2" xfId="13741" xr:uid="{00000000-0005-0000-0000-0000B2350000}"/>
    <cellStyle name="Обычный 2 2 2 4 2 3 6 3" xfId="13742" xr:uid="{00000000-0005-0000-0000-0000B3350000}"/>
    <cellStyle name="Обычный 2 2 2 4 2 3 6 3 2" xfId="13743" xr:uid="{00000000-0005-0000-0000-0000B4350000}"/>
    <cellStyle name="Обычный 2 2 2 4 2 3 6 4" xfId="13744" xr:uid="{00000000-0005-0000-0000-0000B5350000}"/>
    <cellStyle name="Обычный 2 2 2 4 2 3 7" xfId="13745" xr:uid="{00000000-0005-0000-0000-0000B6350000}"/>
    <cellStyle name="Обычный 2 2 2 4 2 3 7 2" xfId="13746" xr:uid="{00000000-0005-0000-0000-0000B7350000}"/>
    <cellStyle name="Обычный 2 2 2 4 2 3 8" xfId="13747" xr:uid="{00000000-0005-0000-0000-0000B8350000}"/>
    <cellStyle name="Обычный 2 2 2 4 2 3 8 2" xfId="13748" xr:uid="{00000000-0005-0000-0000-0000B9350000}"/>
    <cellStyle name="Обычный 2 2 2 4 2 3 9" xfId="13749" xr:uid="{00000000-0005-0000-0000-0000BA350000}"/>
    <cellStyle name="Обычный 2 2 2 4 2 3 9 2" xfId="13750" xr:uid="{00000000-0005-0000-0000-0000BB350000}"/>
    <cellStyle name="Обычный 2 2 2 4 2 4" xfId="13751" xr:uid="{00000000-0005-0000-0000-0000BC350000}"/>
    <cellStyle name="Обычный 2 2 2 4 2 4 2" xfId="13752" xr:uid="{00000000-0005-0000-0000-0000BD350000}"/>
    <cellStyle name="Обычный 2 2 2 4 2 4 2 2" xfId="13753" xr:uid="{00000000-0005-0000-0000-0000BE350000}"/>
    <cellStyle name="Обычный 2 2 2 4 2 4 2 2 2" xfId="13754" xr:uid="{00000000-0005-0000-0000-0000BF350000}"/>
    <cellStyle name="Обычный 2 2 2 4 2 4 2 2 2 2" xfId="13755" xr:uid="{00000000-0005-0000-0000-0000C0350000}"/>
    <cellStyle name="Обычный 2 2 2 4 2 4 2 2 3" xfId="13756" xr:uid="{00000000-0005-0000-0000-0000C1350000}"/>
    <cellStyle name="Обычный 2 2 2 4 2 4 2 2 3 2" xfId="13757" xr:uid="{00000000-0005-0000-0000-0000C2350000}"/>
    <cellStyle name="Обычный 2 2 2 4 2 4 2 2 4" xfId="13758" xr:uid="{00000000-0005-0000-0000-0000C3350000}"/>
    <cellStyle name="Обычный 2 2 2 4 2 4 2 3" xfId="13759" xr:uid="{00000000-0005-0000-0000-0000C4350000}"/>
    <cellStyle name="Обычный 2 2 2 4 2 4 2 3 2" xfId="13760" xr:uid="{00000000-0005-0000-0000-0000C5350000}"/>
    <cellStyle name="Обычный 2 2 2 4 2 4 2 4" xfId="13761" xr:uid="{00000000-0005-0000-0000-0000C6350000}"/>
    <cellStyle name="Обычный 2 2 2 4 2 4 2 4 2" xfId="13762" xr:uid="{00000000-0005-0000-0000-0000C7350000}"/>
    <cellStyle name="Обычный 2 2 2 4 2 4 2 5" xfId="13763" xr:uid="{00000000-0005-0000-0000-0000C8350000}"/>
    <cellStyle name="Обычный 2 2 2 4 2 4 2 5 2" xfId="13764" xr:uid="{00000000-0005-0000-0000-0000C9350000}"/>
    <cellStyle name="Обычный 2 2 2 4 2 4 2 6" xfId="13765" xr:uid="{00000000-0005-0000-0000-0000CA350000}"/>
    <cellStyle name="Обычный 2 2 2 4 2 4 3" xfId="13766" xr:uid="{00000000-0005-0000-0000-0000CB350000}"/>
    <cellStyle name="Обычный 2 2 2 4 2 4 3 2" xfId="13767" xr:uid="{00000000-0005-0000-0000-0000CC350000}"/>
    <cellStyle name="Обычный 2 2 2 4 2 4 3 2 2" xfId="13768" xr:uid="{00000000-0005-0000-0000-0000CD350000}"/>
    <cellStyle name="Обычный 2 2 2 4 2 4 3 3" xfId="13769" xr:uid="{00000000-0005-0000-0000-0000CE350000}"/>
    <cellStyle name="Обычный 2 2 2 4 2 4 3 3 2" xfId="13770" xr:uid="{00000000-0005-0000-0000-0000CF350000}"/>
    <cellStyle name="Обычный 2 2 2 4 2 4 3 4" xfId="13771" xr:uid="{00000000-0005-0000-0000-0000D0350000}"/>
    <cellStyle name="Обычный 2 2 2 4 2 4 4" xfId="13772" xr:uid="{00000000-0005-0000-0000-0000D1350000}"/>
    <cellStyle name="Обычный 2 2 2 4 2 4 4 2" xfId="13773" xr:uid="{00000000-0005-0000-0000-0000D2350000}"/>
    <cellStyle name="Обычный 2 2 2 4 2 4 4 2 2" xfId="13774" xr:uid="{00000000-0005-0000-0000-0000D3350000}"/>
    <cellStyle name="Обычный 2 2 2 4 2 4 4 3" xfId="13775" xr:uid="{00000000-0005-0000-0000-0000D4350000}"/>
    <cellStyle name="Обычный 2 2 2 4 2 4 4 3 2" xfId="13776" xr:uid="{00000000-0005-0000-0000-0000D5350000}"/>
    <cellStyle name="Обычный 2 2 2 4 2 4 4 4" xfId="13777" xr:uid="{00000000-0005-0000-0000-0000D6350000}"/>
    <cellStyle name="Обычный 2 2 2 4 2 4 5" xfId="13778" xr:uid="{00000000-0005-0000-0000-0000D7350000}"/>
    <cellStyle name="Обычный 2 2 2 4 2 4 5 2" xfId="13779" xr:uid="{00000000-0005-0000-0000-0000D8350000}"/>
    <cellStyle name="Обычный 2 2 2 4 2 4 6" xfId="13780" xr:uid="{00000000-0005-0000-0000-0000D9350000}"/>
    <cellStyle name="Обычный 2 2 2 4 2 4 6 2" xfId="13781" xr:uid="{00000000-0005-0000-0000-0000DA350000}"/>
    <cellStyle name="Обычный 2 2 2 4 2 4 7" xfId="13782" xr:uid="{00000000-0005-0000-0000-0000DB350000}"/>
    <cellStyle name="Обычный 2 2 2 4 2 4 7 2" xfId="13783" xr:uid="{00000000-0005-0000-0000-0000DC350000}"/>
    <cellStyle name="Обычный 2 2 2 4 2 4 8" xfId="13784" xr:uid="{00000000-0005-0000-0000-0000DD350000}"/>
    <cellStyle name="Обычный 2 2 2 4 2 5" xfId="13785" xr:uid="{00000000-0005-0000-0000-0000DE350000}"/>
    <cellStyle name="Обычный 2 2 2 4 2 5 2" xfId="13786" xr:uid="{00000000-0005-0000-0000-0000DF350000}"/>
    <cellStyle name="Обычный 2 2 2 4 2 5 2 2" xfId="13787" xr:uid="{00000000-0005-0000-0000-0000E0350000}"/>
    <cellStyle name="Обычный 2 2 2 4 2 5 2 2 2" xfId="13788" xr:uid="{00000000-0005-0000-0000-0000E1350000}"/>
    <cellStyle name="Обычный 2 2 2 4 2 5 2 2 2 2" xfId="13789" xr:uid="{00000000-0005-0000-0000-0000E2350000}"/>
    <cellStyle name="Обычный 2 2 2 4 2 5 2 2 3" xfId="13790" xr:uid="{00000000-0005-0000-0000-0000E3350000}"/>
    <cellStyle name="Обычный 2 2 2 4 2 5 2 2 3 2" xfId="13791" xr:uid="{00000000-0005-0000-0000-0000E4350000}"/>
    <cellStyle name="Обычный 2 2 2 4 2 5 2 2 4" xfId="13792" xr:uid="{00000000-0005-0000-0000-0000E5350000}"/>
    <cellStyle name="Обычный 2 2 2 4 2 5 2 3" xfId="13793" xr:uid="{00000000-0005-0000-0000-0000E6350000}"/>
    <cellStyle name="Обычный 2 2 2 4 2 5 2 3 2" xfId="13794" xr:uid="{00000000-0005-0000-0000-0000E7350000}"/>
    <cellStyle name="Обычный 2 2 2 4 2 5 2 4" xfId="13795" xr:uid="{00000000-0005-0000-0000-0000E8350000}"/>
    <cellStyle name="Обычный 2 2 2 4 2 5 2 4 2" xfId="13796" xr:uid="{00000000-0005-0000-0000-0000E9350000}"/>
    <cellStyle name="Обычный 2 2 2 4 2 5 2 5" xfId="13797" xr:uid="{00000000-0005-0000-0000-0000EA350000}"/>
    <cellStyle name="Обычный 2 2 2 4 2 5 2 5 2" xfId="13798" xr:uid="{00000000-0005-0000-0000-0000EB350000}"/>
    <cellStyle name="Обычный 2 2 2 4 2 5 2 6" xfId="13799" xr:uid="{00000000-0005-0000-0000-0000EC350000}"/>
    <cellStyle name="Обычный 2 2 2 4 2 5 3" xfId="13800" xr:uid="{00000000-0005-0000-0000-0000ED350000}"/>
    <cellStyle name="Обычный 2 2 2 4 2 5 3 2" xfId="13801" xr:uid="{00000000-0005-0000-0000-0000EE350000}"/>
    <cellStyle name="Обычный 2 2 2 4 2 5 3 2 2" xfId="13802" xr:uid="{00000000-0005-0000-0000-0000EF350000}"/>
    <cellStyle name="Обычный 2 2 2 4 2 5 3 3" xfId="13803" xr:uid="{00000000-0005-0000-0000-0000F0350000}"/>
    <cellStyle name="Обычный 2 2 2 4 2 5 3 3 2" xfId="13804" xr:uid="{00000000-0005-0000-0000-0000F1350000}"/>
    <cellStyle name="Обычный 2 2 2 4 2 5 3 4" xfId="13805" xr:uid="{00000000-0005-0000-0000-0000F2350000}"/>
    <cellStyle name="Обычный 2 2 2 4 2 5 4" xfId="13806" xr:uid="{00000000-0005-0000-0000-0000F3350000}"/>
    <cellStyle name="Обычный 2 2 2 4 2 5 4 2" xfId="13807" xr:uid="{00000000-0005-0000-0000-0000F4350000}"/>
    <cellStyle name="Обычный 2 2 2 4 2 5 4 2 2" xfId="13808" xr:uid="{00000000-0005-0000-0000-0000F5350000}"/>
    <cellStyle name="Обычный 2 2 2 4 2 5 4 3" xfId="13809" xr:uid="{00000000-0005-0000-0000-0000F6350000}"/>
    <cellStyle name="Обычный 2 2 2 4 2 5 4 3 2" xfId="13810" xr:uid="{00000000-0005-0000-0000-0000F7350000}"/>
    <cellStyle name="Обычный 2 2 2 4 2 5 4 4" xfId="13811" xr:uid="{00000000-0005-0000-0000-0000F8350000}"/>
    <cellStyle name="Обычный 2 2 2 4 2 5 5" xfId="13812" xr:uid="{00000000-0005-0000-0000-0000F9350000}"/>
    <cellStyle name="Обычный 2 2 2 4 2 5 5 2" xfId="13813" xr:uid="{00000000-0005-0000-0000-0000FA350000}"/>
    <cellStyle name="Обычный 2 2 2 4 2 5 6" xfId="13814" xr:uid="{00000000-0005-0000-0000-0000FB350000}"/>
    <cellStyle name="Обычный 2 2 2 4 2 5 6 2" xfId="13815" xr:uid="{00000000-0005-0000-0000-0000FC350000}"/>
    <cellStyle name="Обычный 2 2 2 4 2 5 7" xfId="13816" xr:uid="{00000000-0005-0000-0000-0000FD350000}"/>
    <cellStyle name="Обычный 2 2 2 4 2 5 7 2" xfId="13817" xr:uid="{00000000-0005-0000-0000-0000FE350000}"/>
    <cellStyle name="Обычный 2 2 2 4 2 5 8" xfId="13818" xr:uid="{00000000-0005-0000-0000-0000FF350000}"/>
    <cellStyle name="Обычный 2 2 2 4 2 6" xfId="13819" xr:uid="{00000000-0005-0000-0000-000000360000}"/>
    <cellStyle name="Обычный 2 2 2 4 2 6 2" xfId="13820" xr:uid="{00000000-0005-0000-0000-000001360000}"/>
    <cellStyle name="Обычный 2 2 2 4 2 6 2 2" xfId="13821" xr:uid="{00000000-0005-0000-0000-000002360000}"/>
    <cellStyle name="Обычный 2 2 2 4 2 6 2 2 2" xfId="13822" xr:uid="{00000000-0005-0000-0000-000003360000}"/>
    <cellStyle name="Обычный 2 2 2 4 2 6 2 3" xfId="13823" xr:uid="{00000000-0005-0000-0000-000004360000}"/>
    <cellStyle name="Обычный 2 2 2 4 2 6 2 3 2" xfId="13824" xr:uid="{00000000-0005-0000-0000-000005360000}"/>
    <cellStyle name="Обычный 2 2 2 4 2 6 2 4" xfId="13825" xr:uid="{00000000-0005-0000-0000-000006360000}"/>
    <cellStyle name="Обычный 2 2 2 4 2 6 3" xfId="13826" xr:uid="{00000000-0005-0000-0000-000007360000}"/>
    <cellStyle name="Обычный 2 2 2 4 2 6 3 2" xfId="13827" xr:uid="{00000000-0005-0000-0000-000008360000}"/>
    <cellStyle name="Обычный 2 2 2 4 2 6 3 2 2" xfId="13828" xr:uid="{00000000-0005-0000-0000-000009360000}"/>
    <cellStyle name="Обычный 2 2 2 4 2 6 3 3" xfId="13829" xr:uid="{00000000-0005-0000-0000-00000A360000}"/>
    <cellStyle name="Обычный 2 2 2 4 2 6 3 3 2" xfId="13830" xr:uid="{00000000-0005-0000-0000-00000B360000}"/>
    <cellStyle name="Обычный 2 2 2 4 2 6 3 4" xfId="13831" xr:uid="{00000000-0005-0000-0000-00000C360000}"/>
    <cellStyle name="Обычный 2 2 2 4 2 6 4" xfId="13832" xr:uid="{00000000-0005-0000-0000-00000D360000}"/>
    <cellStyle name="Обычный 2 2 2 4 2 6 4 2" xfId="13833" xr:uid="{00000000-0005-0000-0000-00000E360000}"/>
    <cellStyle name="Обычный 2 2 2 4 2 6 5" xfId="13834" xr:uid="{00000000-0005-0000-0000-00000F360000}"/>
    <cellStyle name="Обычный 2 2 2 4 2 6 5 2" xfId="13835" xr:uid="{00000000-0005-0000-0000-000010360000}"/>
    <cellStyle name="Обычный 2 2 2 4 2 6 6" xfId="13836" xr:uid="{00000000-0005-0000-0000-000011360000}"/>
    <cellStyle name="Обычный 2 2 2 4 2 6 6 2" xfId="13837" xr:uid="{00000000-0005-0000-0000-000012360000}"/>
    <cellStyle name="Обычный 2 2 2 4 2 6 7" xfId="13838" xr:uid="{00000000-0005-0000-0000-000013360000}"/>
    <cellStyle name="Обычный 2 2 2 4 2 7" xfId="13839" xr:uid="{00000000-0005-0000-0000-000014360000}"/>
    <cellStyle name="Обычный 2 2 2 4 2 7 2" xfId="13840" xr:uid="{00000000-0005-0000-0000-000015360000}"/>
    <cellStyle name="Обычный 2 2 2 4 2 7 2 2" xfId="13841" xr:uid="{00000000-0005-0000-0000-000016360000}"/>
    <cellStyle name="Обычный 2 2 2 4 2 7 2 2 2" xfId="13842" xr:uid="{00000000-0005-0000-0000-000017360000}"/>
    <cellStyle name="Обычный 2 2 2 4 2 7 2 3" xfId="13843" xr:uid="{00000000-0005-0000-0000-000018360000}"/>
    <cellStyle name="Обычный 2 2 2 4 2 7 2 3 2" xfId="13844" xr:uid="{00000000-0005-0000-0000-000019360000}"/>
    <cellStyle name="Обычный 2 2 2 4 2 7 2 4" xfId="13845" xr:uid="{00000000-0005-0000-0000-00001A360000}"/>
    <cellStyle name="Обычный 2 2 2 4 2 7 3" xfId="13846" xr:uid="{00000000-0005-0000-0000-00001B360000}"/>
    <cellStyle name="Обычный 2 2 2 4 2 7 3 2" xfId="13847" xr:uid="{00000000-0005-0000-0000-00001C360000}"/>
    <cellStyle name="Обычный 2 2 2 4 2 7 3 2 2" xfId="13848" xr:uid="{00000000-0005-0000-0000-00001D360000}"/>
    <cellStyle name="Обычный 2 2 2 4 2 7 3 3" xfId="13849" xr:uid="{00000000-0005-0000-0000-00001E360000}"/>
    <cellStyle name="Обычный 2 2 2 4 2 7 3 3 2" xfId="13850" xr:uid="{00000000-0005-0000-0000-00001F360000}"/>
    <cellStyle name="Обычный 2 2 2 4 2 7 3 4" xfId="13851" xr:uid="{00000000-0005-0000-0000-000020360000}"/>
    <cellStyle name="Обычный 2 2 2 4 2 7 4" xfId="13852" xr:uid="{00000000-0005-0000-0000-000021360000}"/>
    <cellStyle name="Обычный 2 2 2 4 2 7 4 2" xfId="13853" xr:uid="{00000000-0005-0000-0000-000022360000}"/>
    <cellStyle name="Обычный 2 2 2 4 2 7 5" xfId="13854" xr:uid="{00000000-0005-0000-0000-000023360000}"/>
    <cellStyle name="Обычный 2 2 2 4 2 7 5 2" xfId="13855" xr:uid="{00000000-0005-0000-0000-000024360000}"/>
    <cellStyle name="Обычный 2 2 2 4 2 7 6" xfId="13856" xr:uid="{00000000-0005-0000-0000-000025360000}"/>
    <cellStyle name="Обычный 2 2 2 4 2 7 6 2" xfId="13857" xr:uid="{00000000-0005-0000-0000-000026360000}"/>
    <cellStyle name="Обычный 2 2 2 4 2 7 7" xfId="13858" xr:uid="{00000000-0005-0000-0000-000027360000}"/>
    <cellStyle name="Обычный 2 2 2 4 2 8" xfId="13859" xr:uid="{00000000-0005-0000-0000-000028360000}"/>
    <cellStyle name="Обычный 2 2 2 4 2 8 2" xfId="13860" xr:uid="{00000000-0005-0000-0000-000029360000}"/>
    <cellStyle name="Обычный 2 2 2 4 2 8 2 2" xfId="13861" xr:uid="{00000000-0005-0000-0000-00002A360000}"/>
    <cellStyle name="Обычный 2 2 2 4 2 8 3" xfId="13862" xr:uid="{00000000-0005-0000-0000-00002B360000}"/>
    <cellStyle name="Обычный 2 2 2 4 2 8 3 2" xfId="13863" xr:uid="{00000000-0005-0000-0000-00002C360000}"/>
    <cellStyle name="Обычный 2 2 2 4 2 8 4" xfId="13864" xr:uid="{00000000-0005-0000-0000-00002D360000}"/>
    <cellStyle name="Обычный 2 2 2 4 2 9" xfId="13865" xr:uid="{00000000-0005-0000-0000-00002E360000}"/>
    <cellStyle name="Обычный 2 2 2 4 2 9 2" xfId="13866" xr:uid="{00000000-0005-0000-0000-00002F360000}"/>
    <cellStyle name="Обычный 2 2 2 4 2 9 2 2" xfId="13867" xr:uid="{00000000-0005-0000-0000-000030360000}"/>
    <cellStyle name="Обычный 2 2 2 4 2 9 3" xfId="13868" xr:uid="{00000000-0005-0000-0000-000031360000}"/>
    <cellStyle name="Обычный 2 2 2 4 2 9 3 2" xfId="13869" xr:uid="{00000000-0005-0000-0000-000032360000}"/>
    <cellStyle name="Обычный 2 2 2 4 2 9 4" xfId="13870" xr:uid="{00000000-0005-0000-0000-000033360000}"/>
    <cellStyle name="Обычный 2 2 2 4 3" xfId="13871" xr:uid="{00000000-0005-0000-0000-000034360000}"/>
    <cellStyle name="Обычный 2 2 2 4 3 10" xfId="13872" xr:uid="{00000000-0005-0000-0000-000035360000}"/>
    <cellStyle name="Обычный 2 2 2 4 3 10 2" xfId="13873" xr:uid="{00000000-0005-0000-0000-000036360000}"/>
    <cellStyle name="Обычный 2 2 2 4 3 11" xfId="13874" xr:uid="{00000000-0005-0000-0000-000037360000}"/>
    <cellStyle name="Обычный 2 2 2 4 3 11 2" xfId="13875" xr:uid="{00000000-0005-0000-0000-000038360000}"/>
    <cellStyle name="Обычный 2 2 2 4 3 12" xfId="13876" xr:uid="{00000000-0005-0000-0000-000039360000}"/>
    <cellStyle name="Обычный 2 2 2 4 3 2" xfId="13877" xr:uid="{00000000-0005-0000-0000-00003A360000}"/>
    <cellStyle name="Обычный 2 2 2 4 3 2 10" xfId="13878" xr:uid="{00000000-0005-0000-0000-00003B360000}"/>
    <cellStyle name="Обычный 2 2 2 4 3 2 2" xfId="13879" xr:uid="{00000000-0005-0000-0000-00003C360000}"/>
    <cellStyle name="Обычный 2 2 2 4 3 2 2 2" xfId="13880" xr:uid="{00000000-0005-0000-0000-00003D360000}"/>
    <cellStyle name="Обычный 2 2 2 4 3 2 2 2 2" xfId="13881" xr:uid="{00000000-0005-0000-0000-00003E360000}"/>
    <cellStyle name="Обычный 2 2 2 4 3 2 2 2 2 2" xfId="13882" xr:uid="{00000000-0005-0000-0000-00003F360000}"/>
    <cellStyle name="Обычный 2 2 2 4 3 2 2 2 2 2 2" xfId="13883" xr:uid="{00000000-0005-0000-0000-000040360000}"/>
    <cellStyle name="Обычный 2 2 2 4 3 2 2 2 2 3" xfId="13884" xr:uid="{00000000-0005-0000-0000-000041360000}"/>
    <cellStyle name="Обычный 2 2 2 4 3 2 2 2 2 3 2" xfId="13885" xr:uid="{00000000-0005-0000-0000-000042360000}"/>
    <cellStyle name="Обычный 2 2 2 4 3 2 2 2 2 4" xfId="13886" xr:uid="{00000000-0005-0000-0000-000043360000}"/>
    <cellStyle name="Обычный 2 2 2 4 3 2 2 2 3" xfId="13887" xr:uid="{00000000-0005-0000-0000-000044360000}"/>
    <cellStyle name="Обычный 2 2 2 4 3 2 2 2 3 2" xfId="13888" xr:uid="{00000000-0005-0000-0000-000045360000}"/>
    <cellStyle name="Обычный 2 2 2 4 3 2 2 2 4" xfId="13889" xr:uid="{00000000-0005-0000-0000-000046360000}"/>
    <cellStyle name="Обычный 2 2 2 4 3 2 2 2 4 2" xfId="13890" xr:uid="{00000000-0005-0000-0000-000047360000}"/>
    <cellStyle name="Обычный 2 2 2 4 3 2 2 2 5" xfId="13891" xr:uid="{00000000-0005-0000-0000-000048360000}"/>
    <cellStyle name="Обычный 2 2 2 4 3 2 2 2 5 2" xfId="13892" xr:uid="{00000000-0005-0000-0000-000049360000}"/>
    <cellStyle name="Обычный 2 2 2 4 3 2 2 2 6" xfId="13893" xr:uid="{00000000-0005-0000-0000-00004A360000}"/>
    <cellStyle name="Обычный 2 2 2 4 3 2 2 3" xfId="13894" xr:uid="{00000000-0005-0000-0000-00004B360000}"/>
    <cellStyle name="Обычный 2 2 2 4 3 2 2 3 2" xfId="13895" xr:uid="{00000000-0005-0000-0000-00004C360000}"/>
    <cellStyle name="Обычный 2 2 2 4 3 2 2 3 2 2" xfId="13896" xr:uid="{00000000-0005-0000-0000-00004D360000}"/>
    <cellStyle name="Обычный 2 2 2 4 3 2 2 3 3" xfId="13897" xr:uid="{00000000-0005-0000-0000-00004E360000}"/>
    <cellStyle name="Обычный 2 2 2 4 3 2 2 3 3 2" xfId="13898" xr:uid="{00000000-0005-0000-0000-00004F360000}"/>
    <cellStyle name="Обычный 2 2 2 4 3 2 2 3 4" xfId="13899" xr:uid="{00000000-0005-0000-0000-000050360000}"/>
    <cellStyle name="Обычный 2 2 2 4 3 2 2 4" xfId="13900" xr:uid="{00000000-0005-0000-0000-000051360000}"/>
    <cellStyle name="Обычный 2 2 2 4 3 2 2 4 2" xfId="13901" xr:uid="{00000000-0005-0000-0000-000052360000}"/>
    <cellStyle name="Обычный 2 2 2 4 3 2 2 4 2 2" xfId="13902" xr:uid="{00000000-0005-0000-0000-000053360000}"/>
    <cellStyle name="Обычный 2 2 2 4 3 2 2 4 3" xfId="13903" xr:uid="{00000000-0005-0000-0000-000054360000}"/>
    <cellStyle name="Обычный 2 2 2 4 3 2 2 4 3 2" xfId="13904" xr:uid="{00000000-0005-0000-0000-000055360000}"/>
    <cellStyle name="Обычный 2 2 2 4 3 2 2 4 4" xfId="13905" xr:uid="{00000000-0005-0000-0000-000056360000}"/>
    <cellStyle name="Обычный 2 2 2 4 3 2 2 5" xfId="13906" xr:uid="{00000000-0005-0000-0000-000057360000}"/>
    <cellStyle name="Обычный 2 2 2 4 3 2 2 5 2" xfId="13907" xr:uid="{00000000-0005-0000-0000-000058360000}"/>
    <cellStyle name="Обычный 2 2 2 4 3 2 2 6" xfId="13908" xr:uid="{00000000-0005-0000-0000-000059360000}"/>
    <cellStyle name="Обычный 2 2 2 4 3 2 2 6 2" xfId="13909" xr:uid="{00000000-0005-0000-0000-00005A360000}"/>
    <cellStyle name="Обычный 2 2 2 4 3 2 2 7" xfId="13910" xr:uid="{00000000-0005-0000-0000-00005B360000}"/>
    <cellStyle name="Обычный 2 2 2 4 3 2 2 7 2" xfId="13911" xr:uid="{00000000-0005-0000-0000-00005C360000}"/>
    <cellStyle name="Обычный 2 2 2 4 3 2 2 8" xfId="13912" xr:uid="{00000000-0005-0000-0000-00005D360000}"/>
    <cellStyle name="Обычный 2 2 2 4 3 2 3" xfId="13913" xr:uid="{00000000-0005-0000-0000-00005E360000}"/>
    <cellStyle name="Обычный 2 2 2 4 3 2 3 2" xfId="13914" xr:uid="{00000000-0005-0000-0000-00005F360000}"/>
    <cellStyle name="Обычный 2 2 2 4 3 2 3 2 2" xfId="13915" xr:uid="{00000000-0005-0000-0000-000060360000}"/>
    <cellStyle name="Обычный 2 2 2 4 3 2 3 2 2 2" xfId="13916" xr:uid="{00000000-0005-0000-0000-000061360000}"/>
    <cellStyle name="Обычный 2 2 2 4 3 2 3 2 2 2 2" xfId="13917" xr:uid="{00000000-0005-0000-0000-000062360000}"/>
    <cellStyle name="Обычный 2 2 2 4 3 2 3 2 2 3" xfId="13918" xr:uid="{00000000-0005-0000-0000-000063360000}"/>
    <cellStyle name="Обычный 2 2 2 4 3 2 3 2 2 3 2" xfId="13919" xr:uid="{00000000-0005-0000-0000-000064360000}"/>
    <cellStyle name="Обычный 2 2 2 4 3 2 3 2 2 4" xfId="13920" xr:uid="{00000000-0005-0000-0000-000065360000}"/>
    <cellStyle name="Обычный 2 2 2 4 3 2 3 2 3" xfId="13921" xr:uid="{00000000-0005-0000-0000-000066360000}"/>
    <cellStyle name="Обычный 2 2 2 4 3 2 3 2 3 2" xfId="13922" xr:uid="{00000000-0005-0000-0000-000067360000}"/>
    <cellStyle name="Обычный 2 2 2 4 3 2 3 2 4" xfId="13923" xr:uid="{00000000-0005-0000-0000-000068360000}"/>
    <cellStyle name="Обычный 2 2 2 4 3 2 3 2 4 2" xfId="13924" xr:uid="{00000000-0005-0000-0000-000069360000}"/>
    <cellStyle name="Обычный 2 2 2 4 3 2 3 2 5" xfId="13925" xr:uid="{00000000-0005-0000-0000-00006A360000}"/>
    <cellStyle name="Обычный 2 2 2 4 3 2 3 2 5 2" xfId="13926" xr:uid="{00000000-0005-0000-0000-00006B360000}"/>
    <cellStyle name="Обычный 2 2 2 4 3 2 3 2 6" xfId="13927" xr:uid="{00000000-0005-0000-0000-00006C360000}"/>
    <cellStyle name="Обычный 2 2 2 4 3 2 3 3" xfId="13928" xr:uid="{00000000-0005-0000-0000-00006D360000}"/>
    <cellStyle name="Обычный 2 2 2 4 3 2 3 3 2" xfId="13929" xr:uid="{00000000-0005-0000-0000-00006E360000}"/>
    <cellStyle name="Обычный 2 2 2 4 3 2 3 3 2 2" xfId="13930" xr:uid="{00000000-0005-0000-0000-00006F360000}"/>
    <cellStyle name="Обычный 2 2 2 4 3 2 3 3 3" xfId="13931" xr:uid="{00000000-0005-0000-0000-000070360000}"/>
    <cellStyle name="Обычный 2 2 2 4 3 2 3 3 3 2" xfId="13932" xr:uid="{00000000-0005-0000-0000-000071360000}"/>
    <cellStyle name="Обычный 2 2 2 4 3 2 3 3 4" xfId="13933" xr:uid="{00000000-0005-0000-0000-000072360000}"/>
    <cellStyle name="Обычный 2 2 2 4 3 2 3 4" xfId="13934" xr:uid="{00000000-0005-0000-0000-000073360000}"/>
    <cellStyle name="Обычный 2 2 2 4 3 2 3 4 2" xfId="13935" xr:uid="{00000000-0005-0000-0000-000074360000}"/>
    <cellStyle name="Обычный 2 2 2 4 3 2 3 4 2 2" xfId="13936" xr:uid="{00000000-0005-0000-0000-000075360000}"/>
    <cellStyle name="Обычный 2 2 2 4 3 2 3 4 3" xfId="13937" xr:uid="{00000000-0005-0000-0000-000076360000}"/>
    <cellStyle name="Обычный 2 2 2 4 3 2 3 4 3 2" xfId="13938" xr:uid="{00000000-0005-0000-0000-000077360000}"/>
    <cellStyle name="Обычный 2 2 2 4 3 2 3 4 4" xfId="13939" xr:uid="{00000000-0005-0000-0000-000078360000}"/>
    <cellStyle name="Обычный 2 2 2 4 3 2 3 5" xfId="13940" xr:uid="{00000000-0005-0000-0000-000079360000}"/>
    <cellStyle name="Обычный 2 2 2 4 3 2 3 5 2" xfId="13941" xr:uid="{00000000-0005-0000-0000-00007A360000}"/>
    <cellStyle name="Обычный 2 2 2 4 3 2 3 6" xfId="13942" xr:uid="{00000000-0005-0000-0000-00007B360000}"/>
    <cellStyle name="Обычный 2 2 2 4 3 2 3 6 2" xfId="13943" xr:uid="{00000000-0005-0000-0000-00007C360000}"/>
    <cellStyle name="Обычный 2 2 2 4 3 2 3 7" xfId="13944" xr:uid="{00000000-0005-0000-0000-00007D360000}"/>
    <cellStyle name="Обычный 2 2 2 4 3 2 3 7 2" xfId="13945" xr:uid="{00000000-0005-0000-0000-00007E360000}"/>
    <cellStyle name="Обычный 2 2 2 4 3 2 3 8" xfId="13946" xr:uid="{00000000-0005-0000-0000-00007F360000}"/>
    <cellStyle name="Обычный 2 2 2 4 3 2 4" xfId="13947" xr:uid="{00000000-0005-0000-0000-000080360000}"/>
    <cellStyle name="Обычный 2 2 2 4 3 2 4 2" xfId="13948" xr:uid="{00000000-0005-0000-0000-000081360000}"/>
    <cellStyle name="Обычный 2 2 2 4 3 2 4 2 2" xfId="13949" xr:uid="{00000000-0005-0000-0000-000082360000}"/>
    <cellStyle name="Обычный 2 2 2 4 3 2 4 2 2 2" xfId="13950" xr:uid="{00000000-0005-0000-0000-000083360000}"/>
    <cellStyle name="Обычный 2 2 2 4 3 2 4 2 3" xfId="13951" xr:uid="{00000000-0005-0000-0000-000084360000}"/>
    <cellStyle name="Обычный 2 2 2 4 3 2 4 2 3 2" xfId="13952" xr:uid="{00000000-0005-0000-0000-000085360000}"/>
    <cellStyle name="Обычный 2 2 2 4 3 2 4 2 4" xfId="13953" xr:uid="{00000000-0005-0000-0000-000086360000}"/>
    <cellStyle name="Обычный 2 2 2 4 3 2 4 3" xfId="13954" xr:uid="{00000000-0005-0000-0000-000087360000}"/>
    <cellStyle name="Обычный 2 2 2 4 3 2 4 3 2" xfId="13955" xr:uid="{00000000-0005-0000-0000-000088360000}"/>
    <cellStyle name="Обычный 2 2 2 4 3 2 4 3 2 2" xfId="13956" xr:uid="{00000000-0005-0000-0000-000089360000}"/>
    <cellStyle name="Обычный 2 2 2 4 3 2 4 3 3" xfId="13957" xr:uid="{00000000-0005-0000-0000-00008A360000}"/>
    <cellStyle name="Обычный 2 2 2 4 3 2 4 3 3 2" xfId="13958" xr:uid="{00000000-0005-0000-0000-00008B360000}"/>
    <cellStyle name="Обычный 2 2 2 4 3 2 4 3 4" xfId="13959" xr:uid="{00000000-0005-0000-0000-00008C360000}"/>
    <cellStyle name="Обычный 2 2 2 4 3 2 4 4" xfId="13960" xr:uid="{00000000-0005-0000-0000-00008D360000}"/>
    <cellStyle name="Обычный 2 2 2 4 3 2 4 4 2" xfId="13961" xr:uid="{00000000-0005-0000-0000-00008E360000}"/>
    <cellStyle name="Обычный 2 2 2 4 3 2 4 5" xfId="13962" xr:uid="{00000000-0005-0000-0000-00008F360000}"/>
    <cellStyle name="Обычный 2 2 2 4 3 2 4 5 2" xfId="13963" xr:uid="{00000000-0005-0000-0000-000090360000}"/>
    <cellStyle name="Обычный 2 2 2 4 3 2 4 6" xfId="13964" xr:uid="{00000000-0005-0000-0000-000091360000}"/>
    <cellStyle name="Обычный 2 2 2 4 3 2 4 6 2" xfId="13965" xr:uid="{00000000-0005-0000-0000-000092360000}"/>
    <cellStyle name="Обычный 2 2 2 4 3 2 4 7" xfId="13966" xr:uid="{00000000-0005-0000-0000-000093360000}"/>
    <cellStyle name="Обычный 2 2 2 4 3 2 5" xfId="13967" xr:uid="{00000000-0005-0000-0000-000094360000}"/>
    <cellStyle name="Обычный 2 2 2 4 3 2 5 2" xfId="13968" xr:uid="{00000000-0005-0000-0000-000095360000}"/>
    <cellStyle name="Обычный 2 2 2 4 3 2 5 2 2" xfId="13969" xr:uid="{00000000-0005-0000-0000-000096360000}"/>
    <cellStyle name="Обычный 2 2 2 4 3 2 5 3" xfId="13970" xr:uid="{00000000-0005-0000-0000-000097360000}"/>
    <cellStyle name="Обычный 2 2 2 4 3 2 5 3 2" xfId="13971" xr:uid="{00000000-0005-0000-0000-000098360000}"/>
    <cellStyle name="Обычный 2 2 2 4 3 2 5 4" xfId="13972" xr:uid="{00000000-0005-0000-0000-000099360000}"/>
    <cellStyle name="Обычный 2 2 2 4 3 2 6" xfId="13973" xr:uid="{00000000-0005-0000-0000-00009A360000}"/>
    <cellStyle name="Обычный 2 2 2 4 3 2 6 2" xfId="13974" xr:uid="{00000000-0005-0000-0000-00009B360000}"/>
    <cellStyle name="Обычный 2 2 2 4 3 2 6 2 2" xfId="13975" xr:uid="{00000000-0005-0000-0000-00009C360000}"/>
    <cellStyle name="Обычный 2 2 2 4 3 2 6 3" xfId="13976" xr:uid="{00000000-0005-0000-0000-00009D360000}"/>
    <cellStyle name="Обычный 2 2 2 4 3 2 6 3 2" xfId="13977" xr:uid="{00000000-0005-0000-0000-00009E360000}"/>
    <cellStyle name="Обычный 2 2 2 4 3 2 6 4" xfId="13978" xr:uid="{00000000-0005-0000-0000-00009F360000}"/>
    <cellStyle name="Обычный 2 2 2 4 3 2 7" xfId="13979" xr:uid="{00000000-0005-0000-0000-0000A0360000}"/>
    <cellStyle name="Обычный 2 2 2 4 3 2 7 2" xfId="13980" xr:uid="{00000000-0005-0000-0000-0000A1360000}"/>
    <cellStyle name="Обычный 2 2 2 4 3 2 8" xfId="13981" xr:uid="{00000000-0005-0000-0000-0000A2360000}"/>
    <cellStyle name="Обычный 2 2 2 4 3 2 8 2" xfId="13982" xr:uid="{00000000-0005-0000-0000-0000A3360000}"/>
    <cellStyle name="Обычный 2 2 2 4 3 2 9" xfId="13983" xr:uid="{00000000-0005-0000-0000-0000A4360000}"/>
    <cellStyle name="Обычный 2 2 2 4 3 2 9 2" xfId="13984" xr:uid="{00000000-0005-0000-0000-0000A5360000}"/>
    <cellStyle name="Обычный 2 2 2 4 3 3" xfId="13985" xr:uid="{00000000-0005-0000-0000-0000A6360000}"/>
    <cellStyle name="Обычный 2 2 2 4 3 3 2" xfId="13986" xr:uid="{00000000-0005-0000-0000-0000A7360000}"/>
    <cellStyle name="Обычный 2 2 2 4 3 3 2 2" xfId="13987" xr:uid="{00000000-0005-0000-0000-0000A8360000}"/>
    <cellStyle name="Обычный 2 2 2 4 3 3 2 2 2" xfId="13988" xr:uid="{00000000-0005-0000-0000-0000A9360000}"/>
    <cellStyle name="Обычный 2 2 2 4 3 3 2 2 2 2" xfId="13989" xr:uid="{00000000-0005-0000-0000-0000AA360000}"/>
    <cellStyle name="Обычный 2 2 2 4 3 3 2 2 3" xfId="13990" xr:uid="{00000000-0005-0000-0000-0000AB360000}"/>
    <cellStyle name="Обычный 2 2 2 4 3 3 2 2 3 2" xfId="13991" xr:uid="{00000000-0005-0000-0000-0000AC360000}"/>
    <cellStyle name="Обычный 2 2 2 4 3 3 2 2 4" xfId="13992" xr:uid="{00000000-0005-0000-0000-0000AD360000}"/>
    <cellStyle name="Обычный 2 2 2 4 3 3 2 3" xfId="13993" xr:uid="{00000000-0005-0000-0000-0000AE360000}"/>
    <cellStyle name="Обычный 2 2 2 4 3 3 2 3 2" xfId="13994" xr:uid="{00000000-0005-0000-0000-0000AF360000}"/>
    <cellStyle name="Обычный 2 2 2 4 3 3 2 4" xfId="13995" xr:uid="{00000000-0005-0000-0000-0000B0360000}"/>
    <cellStyle name="Обычный 2 2 2 4 3 3 2 4 2" xfId="13996" xr:uid="{00000000-0005-0000-0000-0000B1360000}"/>
    <cellStyle name="Обычный 2 2 2 4 3 3 2 5" xfId="13997" xr:uid="{00000000-0005-0000-0000-0000B2360000}"/>
    <cellStyle name="Обычный 2 2 2 4 3 3 2 5 2" xfId="13998" xr:uid="{00000000-0005-0000-0000-0000B3360000}"/>
    <cellStyle name="Обычный 2 2 2 4 3 3 2 6" xfId="13999" xr:uid="{00000000-0005-0000-0000-0000B4360000}"/>
    <cellStyle name="Обычный 2 2 2 4 3 3 3" xfId="14000" xr:uid="{00000000-0005-0000-0000-0000B5360000}"/>
    <cellStyle name="Обычный 2 2 2 4 3 3 3 2" xfId="14001" xr:uid="{00000000-0005-0000-0000-0000B6360000}"/>
    <cellStyle name="Обычный 2 2 2 4 3 3 3 2 2" xfId="14002" xr:uid="{00000000-0005-0000-0000-0000B7360000}"/>
    <cellStyle name="Обычный 2 2 2 4 3 3 3 3" xfId="14003" xr:uid="{00000000-0005-0000-0000-0000B8360000}"/>
    <cellStyle name="Обычный 2 2 2 4 3 3 3 3 2" xfId="14004" xr:uid="{00000000-0005-0000-0000-0000B9360000}"/>
    <cellStyle name="Обычный 2 2 2 4 3 3 3 4" xfId="14005" xr:uid="{00000000-0005-0000-0000-0000BA360000}"/>
    <cellStyle name="Обычный 2 2 2 4 3 3 4" xfId="14006" xr:uid="{00000000-0005-0000-0000-0000BB360000}"/>
    <cellStyle name="Обычный 2 2 2 4 3 3 4 2" xfId="14007" xr:uid="{00000000-0005-0000-0000-0000BC360000}"/>
    <cellStyle name="Обычный 2 2 2 4 3 3 4 2 2" xfId="14008" xr:uid="{00000000-0005-0000-0000-0000BD360000}"/>
    <cellStyle name="Обычный 2 2 2 4 3 3 4 3" xfId="14009" xr:uid="{00000000-0005-0000-0000-0000BE360000}"/>
    <cellStyle name="Обычный 2 2 2 4 3 3 4 3 2" xfId="14010" xr:uid="{00000000-0005-0000-0000-0000BF360000}"/>
    <cellStyle name="Обычный 2 2 2 4 3 3 4 4" xfId="14011" xr:uid="{00000000-0005-0000-0000-0000C0360000}"/>
    <cellStyle name="Обычный 2 2 2 4 3 3 5" xfId="14012" xr:uid="{00000000-0005-0000-0000-0000C1360000}"/>
    <cellStyle name="Обычный 2 2 2 4 3 3 5 2" xfId="14013" xr:uid="{00000000-0005-0000-0000-0000C2360000}"/>
    <cellStyle name="Обычный 2 2 2 4 3 3 6" xfId="14014" xr:uid="{00000000-0005-0000-0000-0000C3360000}"/>
    <cellStyle name="Обычный 2 2 2 4 3 3 6 2" xfId="14015" xr:uid="{00000000-0005-0000-0000-0000C4360000}"/>
    <cellStyle name="Обычный 2 2 2 4 3 3 7" xfId="14016" xr:uid="{00000000-0005-0000-0000-0000C5360000}"/>
    <cellStyle name="Обычный 2 2 2 4 3 3 7 2" xfId="14017" xr:uid="{00000000-0005-0000-0000-0000C6360000}"/>
    <cellStyle name="Обычный 2 2 2 4 3 3 8" xfId="14018" xr:uid="{00000000-0005-0000-0000-0000C7360000}"/>
    <cellStyle name="Обычный 2 2 2 4 3 4" xfId="14019" xr:uid="{00000000-0005-0000-0000-0000C8360000}"/>
    <cellStyle name="Обычный 2 2 2 4 3 4 2" xfId="14020" xr:uid="{00000000-0005-0000-0000-0000C9360000}"/>
    <cellStyle name="Обычный 2 2 2 4 3 4 2 2" xfId="14021" xr:uid="{00000000-0005-0000-0000-0000CA360000}"/>
    <cellStyle name="Обычный 2 2 2 4 3 4 2 2 2" xfId="14022" xr:uid="{00000000-0005-0000-0000-0000CB360000}"/>
    <cellStyle name="Обычный 2 2 2 4 3 4 2 2 2 2" xfId="14023" xr:uid="{00000000-0005-0000-0000-0000CC360000}"/>
    <cellStyle name="Обычный 2 2 2 4 3 4 2 2 3" xfId="14024" xr:uid="{00000000-0005-0000-0000-0000CD360000}"/>
    <cellStyle name="Обычный 2 2 2 4 3 4 2 2 3 2" xfId="14025" xr:uid="{00000000-0005-0000-0000-0000CE360000}"/>
    <cellStyle name="Обычный 2 2 2 4 3 4 2 2 4" xfId="14026" xr:uid="{00000000-0005-0000-0000-0000CF360000}"/>
    <cellStyle name="Обычный 2 2 2 4 3 4 2 3" xfId="14027" xr:uid="{00000000-0005-0000-0000-0000D0360000}"/>
    <cellStyle name="Обычный 2 2 2 4 3 4 2 3 2" xfId="14028" xr:uid="{00000000-0005-0000-0000-0000D1360000}"/>
    <cellStyle name="Обычный 2 2 2 4 3 4 2 4" xfId="14029" xr:uid="{00000000-0005-0000-0000-0000D2360000}"/>
    <cellStyle name="Обычный 2 2 2 4 3 4 2 4 2" xfId="14030" xr:uid="{00000000-0005-0000-0000-0000D3360000}"/>
    <cellStyle name="Обычный 2 2 2 4 3 4 2 5" xfId="14031" xr:uid="{00000000-0005-0000-0000-0000D4360000}"/>
    <cellStyle name="Обычный 2 2 2 4 3 4 2 5 2" xfId="14032" xr:uid="{00000000-0005-0000-0000-0000D5360000}"/>
    <cellStyle name="Обычный 2 2 2 4 3 4 2 6" xfId="14033" xr:uid="{00000000-0005-0000-0000-0000D6360000}"/>
    <cellStyle name="Обычный 2 2 2 4 3 4 3" xfId="14034" xr:uid="{00000000-0005-0000-0000-0000D7360000}"/>
    <cellStyle name="Обычный 2 2 2 4 3 4 3 2" xfId="14035" xr:uid="{00000000-0005-0000-0000-0000D8360000}"/>
    <cellStyle name="Обычный 2 2 2 4 3 4 3 2 2" xfId="14036" xr:uid="{00000000-0005-0000-0000-0000D9360000}"/>
    <cellStyle name="Обычный 2 2 2 4 3 4 3 3" xfId="14037" xr:uid="{00000000-0005-0000-0000-0000DA360000}"/>
    <cellStyle name="Обычный 2 2 2 4 3 4 3 3 2" xfId="14038" xr:uid="{00000000-0005-0000-0000-0000DB360000}"/>
    <cellStyle name="Обычный 2 2 2 4 3 4 3 4" xfId="14039" xr:uid="{00000000-0005-0000-0000-0000DC360000}"/>
    <cellStyle name="Обычный 2 2 2 4 3 4 4" xfId="14040" xr:uid="{00000000-0005-0000-0000-0000DD360000}"/>
    <cellStyle name="Обычный 2 2 2 4 3 4 4 2" xfId="14041" xr:uid="{00000000-0005-0000-0000-0000DE360000}"/>
    <cellStyle name="Обычный 2 2 2 4 3 4 4 2 2" xfId="14042" xr:uid="{00000000-0005-0000-0000-0000DF360000}"/>
    <cellStyle name="Обычный 2 2 2 4 3 4 4 3" xfId="14043" xr:uid="{00000000-0005-0000-0000-0000E0360000}"/>
    <cellStyle name="Обычный 2 2 2 4 3 4 4 3 2" xfId="14044" xr:uid="{00000000-0005-0000-0000-0000E1360000}"/>
    <cellStyle name="Обычный 2 2 2 4 3 4 4 4" xfId="14045" xr:uid="{00000000-0005-0000-0000-0000E2360000}"/>
    <cellStyle name="Обычный 2 2 2 4 3 4 5" xfId="14046" xr:uid="{00000000-0005-0000-0000-0000E3360000}"/>
    <cellStyle name="Обычный 2 2 2 4 3 4 5 2" xfId="14047" xr:uid="{00000000-0005-0000-0000-0000E4360000}"/>
    <cellStyle name="Обычный 2 2 2 4 3 4 6" xfId="14048" xr:uid="{00000000-0005-0000-0000-0000E5360000}"/>
    <cellStyle name="Обычный 2 2 2 4 3 4 6 2" xfId="14049" xr:uid="{00000000-0005-0000-0000-0000E6360000}"/>
    <cellStyle name="Обычный 2 2 2 4 3 4 7" xfId="14050" xr:uid="{00000000-0005-0000-0000-0000E7360000}"/>
    <cellStyle name="Обычный 2 2 2 4 3 4 7 2" xfId="14051" xr:uid="{00000000-0005-0000-0000-0000E8360000}"/>
    <cellStyle name="Обычный 2 2 2 4 3 4 8" xfId="14052" xr:uid="{00000000-0005-0000-0000-0000E9360000}"/>
    <cellStyle name="Обычный 2 2 2 4 3 5" xfId="14053" xr:uid="{00000000-0005-0000-0000-0000EA360000}"/>
    <cellStyle name="Обычный 2 2 2 4 3 5 2" xfId="14054" xr:uid="{00000000-0005-0000-0000-0000EB360000}"/>
    <cellStyle name="Обычный 2 2 2 4 3 5 2 2" xfId="14055" xr:uid="{00000000-0005-0000-0000-0000EC360000}"/>
    <cellStyle name="Обычный 2 2 2 4 3 5 2 2 2" xfId="14056" xr:uid="{00000000-0005-0000-0000-0000ED360000}"/>
    <cellStyle name="Обычный 2 2 2 4 3 5 2 3" xfId="14057" xr:uid="{00000000-0005-0000-0000-0000EE360000}"/>
    <cellStyle name="Обычный 2 2 2 4 3 5 2 3 2" xfId="14058" xr:uid="{00000000-0005-0000-0000-0000EF360000}"/>
    <cellStyle name="Обычный 2 2 2 4 3 5 2 4" xfId="14059" xr:uid="{00000000-0005-0000-0000-0000F0360000}"/>
    <cellStyle name="Обычный 2 2 2 4 3 5 3" xfId="14060" xr:uid="{00000000-0005-0000-0000-0000F1360000}"/>
    <cellStyle name="Обычный 2 2 2 4 3 5 3 2" xfId="14061" xr:uid="{00000000-0005-0000-0000-0000F2360000}"/>
    <cellStyle name="Обычный 2 2 2 4 3 5 3 2 2" xfId="14062" xr:uid="{00000000-0005-0000-0000-0000F3360000}"/>
    <cellStyle name="Обычный 2 2 2 4 3 5 3 3" xfId="14063" xr:uid="{00000000-0005-0000-0000-0000F4360000}"/>
    <cellStyle name="Обычный 2 2 2 4 3 5 3 3 2" xfId="14064" xr:uid="{00000000-0005-0000-0000-0000F5360000}"/>
    <cellStyle name="Обычный 2 2 2 4 3 5 3 4" xfId="14065" xr:uid="{00000000-0005-0000-0000-0000F6360000}"/>
    <cellStyle name="Обычный 2 2 2 4 3 5 4" xfId="14066" xr:uid="{00000000-0005-0000-0000-0000F7360000}"/>
    <cellStyle name="Обычный 2 2 2 4 3 5 4 2" xfId="14067" xr:uid="{00000000-0005-0000-0000-0000F8360000}"/>
    <cellStyle name="Обычный 2 2 2 4 3 5 5" xfId="14068" xr:uid="{00000000-0005-0000-0000-0000F9360000}"/>
    <cellStyle name="Обычный 2 2 2 4 3 5 5 2" xfId="14069" xr:uid="{00000000-0005-0000-0000-0000FA360000}"/>
    <cellStyle name="Обычный 2 2 2 4 3 5 6" xfId="14070" xr:uid="{00000000-0005-0000-0000-0000FB360000}"/>
    <cellStyle name="Обычный 2 2 2 4 3 5 6 2" xfId="14071" xr:uid="{00000000-0005-0000-0000-0000FC360000}"/>
    <cellStyle name="Обычный 2 2 2 4 3 5 7" xfId="14072" xr:uid="{00000000-0005-0000-0000-0000FD360000}"/>
    <cellStyle name="Обычный 2 2 2 4 3 6" xfId="14073" xr:uid="{00000000-0005-0000-0000-0000FE360000}"/>
    <cellStyle name="Обычный 2 2 2 4 3 6 2" xfId="14074" xr:uid="{00000000-0005-0000-0000-0000FF360000}"/>
    <cellStyle name="Обычный 2 2 2 4 3 6 2 2" xfId="14075" xr:uid="{00000000-0005-0000-0000-000000370000}"/>
    <cellStyle name="Обычный 2 2 2 4 3 6 2 2 2" xfId="14076" xr:uid="{00000000-0005-0000-0000-000001370000}"/>
    <cellStyle name="Обычный 2 2 2 4 3 6 2 3" xfId="14077" xr:uid="{00000000-0005-0000-0000-000002370000}"/>
    <cellStyle name="Обычный 2 2 2 4 3 6 2 3 2" xfId="14078" xr:uid="{00000000-0005-0000-0000-000003370000}"/>
    <cellStyle name="Обычный 2 2 2 4 3 6 2 4" xfId="14079" xr:uid="{00000000-0005-0000-0000-000004370000}"/>
    <cellStyle name="Обычный 2 2 2 4 3 6 3" xfId="14080" xr:uid="{00000000-0005-0000-0000-000005370000}"/>
    <cellStyle name="Обычный 2 2 2 4 3 6 3 2" xfId="14081" xr:uid="{00000000-0005-0000-0000-000006370000}"/>
    <cellStyle name="Обычный 2 2 2 4 3 6 3 2 2" xfId="14082" xr:uid="{00000000-0005-0000-0000-000007370000}"/>
    <cellStyle name="Обычный 2 2 2 4 3 6 3 3" xfId="14083" xr:uid="{00000000-0005-0000-0000-000008370000}"/>
    <cellStyle name="Обычный 2 2 2 4 3 6 3 3 2" xfId="14084" xr:uid="{00000000-0005-0000-0000-000009370000}"/>
    <cellStyle name="Обычный 2 2 2 4 3 6 3 4" xfId="14085" xr:uid="{00000000-0005-0000-0000-00000A370000}"/>
    <cellStyle name="Обычный 2 2 2 4 3 6 4" xfId="14086" xr:uid="{00000000-0005-0000-0000-00000B370000}"/>
    <cellStyle name="Обычный 2 2 2 4 3 6 4 2" xfId="14087" xr:uid="{00000000-0005-0000-0000-00000C370000}"/>
    <cellStyle name="Обычный 2 2 2 4 3 6 5" xfId="14088" xr:uid="{00000000-0005-0000-0000-00000D370000}"/>
    <cellStyle name="Обычный 2 2 2 4 3 6 5 2" xfId="14089" xr:uid="{00000000-0005-0000-0000-00000E370000}"/>
    <cellStyle name="Обычный 2 2 2 4 3 6 6" xfId="14090" xr:uid="{00000000-0005-0000-0000-00000F370000}"/>
    <cellStyle name="Обычный 2 2 2 4 3 6 6 2" xfId="14091" xr:uid="{00000000-0005-0000-0000-000010370000}"/>
    <cellStyle name="Обычный 2 2 2 4 3 6 7" xfId="14092" xr:uid="{00000000-0005-0000-0000-000011370000}"/>
    <cellStyle name="Обычный 2 2 2 4 3 7" xfId="14093" xr:uid="{00000000-0005-0000-0000-000012370000}"/>
    <cellStyle name="Обычный 2 2 2 4 3 7 2" xfId="14094" xr:uid="{00000000-0005-0000-0000-000013370000}"/>
    <cellStyle name="Обычный 2 2 2 4 3 7 2 2" xfId="14095" xr:uid="{00000000-0005-0000-0000-000014370000}"/>
    <cellStyle name="Обычный 2 2 2 4 3 7 3" xfId="14096" xr:uid="{00000000-0005-0000-0000-000015370000}"/>
    <cellStyle name="Обычный 2 2 2 4 3 7 3 2" xfId="14097" xr:uid="{00000000-0005-0000-0000-000016370000}"/>
    <cellStyle name="Обычный 2 2 2 4 3 7 4" xfId="14098" xr:uid="{00000000-0005-0000-0000-000017370000}"/>
    <cellStyle name="Обычный 2 2 2 4 3 8" xfId="14099" xr:uid="{00000000-0005-0000-0000-000018370000}"/>
    <cellStyle name="Обычный 2 2 2 4 3 8 2" xfId="14100" xr:uid="{00000000-0005-0000-0000-000019370000}"/>
    <cellStyle name="Обычный 2 2 2 4 3 8 2 2" xfId="14101" xr:uid="{00000000-0005-0000-0000-00001A370000}"/>
    <cellStyle name="Обычный 2 2 2 4 3 8 3" xfId="14102" xr:uid="{00000000-0005-0000-0000-00001B370000}"/>
    <cellStyle name="Обычный 2 2 2 4 3 8 3 2" xfId="14103" xr:uid="{00000000-0005-0000-0000-00001C370000}"/>
    <cellStyle name="Обычный 2 2 2 4 3 8 4" xfId="14104" xr:uid="{00000000-0005-0000-0000-00001D370000}"/>
    <cellStyle name="Обычный 2 2 2 4 3 9" xfId="14105" xr:uid="{00000000-0005-0000-0000-00001E370000}"/>
    <cellStyle name="Обычный 2 2 2 4 3 9 2" xfId="14106" xr:uid="{00000000-0005-0000-0000-00001F370000}"/>
    <cellStyle name="Обычный 2 2 2 4 4" xfId="14107" xr:uid="{00000000-0005-0000-0000-000020370000}"/>
    <cellStyle name="Обычный 2 2 2 4 4 10" xfId="14108" xr:uid="{00000000-0005-0000-0000-000021370000}"/>
    <cellStyle name="Обычный 2 2 2 4 4 2" xfId="14109" xr:uid="{00000000-0005-0000-0000-000022370000}"/>
    <cellStyle name="Обычный 2 2 2 4 4 2 2" xfId="14110" xr:uid="{00000000-0005-0000-0000-000023370000}"/>
    <cellStyle name="Обычный 2 2 2 4 4 2 2 2" xfId="14111" xr:uid="{00000000-0005-0000-0000-000024370000}"/>
    <cellStyle name="Обычный 2 2 2 4 4 2 2 2 2" xfId="14112" xr:uid="{00000000-0005-0000-0000-000025370000}"/>
    <cellStyle name="Обычный 2 2 2 4 4 2 2 2 2 2" xfId="14113" xr:uid="{00000000-0005-0000-0000-000026370000}"/>
    <cellStyle name="Обычный 2 2 2 4 4 2 2 2 3" xfId="14114" xr:uid="{00000000-0005-0000-0000-000027370000}"/>
    <cellStyle name="Обычный 2 2 2 4 4 2 2 2 3 2" xfId="14115" xr:uid="{00000000-0005-0000-0000-000028370000}"/>
    <cellStyle name="Обычный 2 2 2 4 4 2 2 2 4" xfId="14116" xr:uid="{00000000-0005-0000-0000-000029370000}"/>
    <cellStyle name="Обычный 2 2 2 4 4 2 2 3" xfId="14117" xr:uid="{00000000-0005-0000-0000-00002A370000}"/>
    <cellStyle name="Обычный 2 2 2 4 4 2 2 3 2" xfId="14118" xr:uid="{00000000-0005-0000-0000-00002B370000}"/>
    <cellStyle name="Обычный 2 2 2 4 4 2 2 4" xfId="14119" xr:uid="{00000000-0005-0000-0000-00002C370000}"/>
    <cellStyle name="Обычный 2 2 2 4 4 2 2 4 2" xfId="14120" xr:uid="{00000000-0005-0000-0000-00002D370000}"/>
    <cellStyle name="Обычный 2 2 2 4 4 2 2 5" xfId="14121" xr:uid="{00000000-0005-0000-0000-00002E370000}"/>
    <cellStyle name="Обычный 2 2 2 4 4 2 2 5 2" xfId="14122" xr:uid="{00000000-0005-0000-0000-00002F370000}"/>
    <cellStyle name="Обычный 2 2 2 4 4 2 2 6" xfId="14123" xr:uid="{00000000-0005-0000-0000-000030370000}"/>
    <cellStyle name="Обычный 2 2 2 4 4 2 3" xfId="14124" xr:uid="{00000000-0005-0000-0000-000031370000}"/>
    <cellStyle name="Обычный 2 2 2 4 4 2 3 2" xfId="14125" xr:uid="{00000000-0005-0000-0000-000032370000}"/>
    <cellStyle name="Обычный 2 2 2 4 4 2 3 2 2" xfId="14126" xr:uid="{00000000-0005-0000-0000-000033370000}"/>
    <cellStyle name="Обычный 2 2 2 4 4 2 3 3" xfId="14127" xr:uid="{00000000-0005-0000-0000-000034370000}"/>
    <cellStyle name="Обычный 2 2 2 4 4 2 3 3 2" xfId="14128" xr:uid="{00000000-0005-0000-0000-000035370000}"/>
    <cellStyle name="Обычный 2 2 2 4 4 2 3 4" xfId="14129" xr:uid="{00000000-0005-0000-0000-000036370000}"/>
    <cellStyle name="Обычный 2 2 2 4 4 2 4" xfId="14130" xr:uid="{00000000-0005-0000-0000-000037370000}"/>
    <cellStyle name="Обычный 2 2 2 4 4 2 4 2" xfId="14131" xr:uid="{00000000-0005-0000-0000-000038370000}"/>
    <cellStyle name="Обычный 2 2 2 4 4 2 4 2 2" xfId="14132" xr:uid="{00000000-0005-0000-0000-000039370000}"/>
    <cellStyle name="Обычный 2 2 2 4 4 2 4 3" xfId="14133" xr:uid="{00000000-0005-0000-0000-00003A370000}"/>
    <cellStyle name="Обычный 2 2 2 4 4 2 4 3 2" xfId="14134" xr:uid="{00000000-0005-0000-0000-00003B370000}"/>
    <cellStyle name="Обычный 2 2 2 4 4 2 4 4" xfId="14135" xr:uid="{00000000-0005-0000-0000-00003C370000}"/>
    <cellStyle name="Обычный 2 2 2 4 4 2 5" xfId="14136" xr:uid="{00000000-0005-0000-0000-00003D370000}"/>
    <cellStyle name="Обычный 2 2 2 4 4 2 5 2" xfId="14137" xr:uid="{00000000-0005-0000-0000-00003E370000}"/>
    <cellStyle name="Обычный 2 2 2 4 4 2 6" xfId="14138" xr:uid="{00000000-0005-0000-0000-00003F370000}"/>
    <cellStyle name="Обычный 2 2 2 4 4 2 6 2" xfId="14139" xr:uid="{00000000-0005-0000-0000-000040370000}"/>
    <cellStyle name="Обычный 2 2 2 4 4 2 7" xfId="14140" xr:uid="{00000000-0005-0000-0000-000041370000}"/>
    <cellStyle name="Обычный 2 2 2 4 4 2 7 2" xfId="14141" xr:uid="{00000000-0005-0000-0000-000042370000}"/>
    <cellStyle name="Обычный 2 2 2 4 4 2 8" xfId="14142" xr:uid="{00000000-0005-0000-0000-000043370000}"/>
    <cellStyle name="Обычный 2 2 2 4 4 3" xfId="14143" xr:uid="{00000000-0005-0000-0000-000044370000}"/>
    <cellStyle name="Обычный 2 2 2 4 4 3 2" xfId="14144" xr:uid="{00000000-0005-0000-0000-000045370000}"/>
    <cellStyle name="Обычный 2 2 2 4 4 3 2 2" xfId="14145" xr:uid="{00000000-0005-0000-0000-000046370000}"/>
    <cellStyle name="Обычный 2 2 2 4 4 3 2 2 2" xfId="14146" xr:uid="{00000000-0005-0000-0000-000047370000}"/>
    <cellStyle name="Обычный 2 2 2 4 4 3 2 2 2 2" xfId="14147" xr:uid="{00000000-0005-0000-0000-000048370000}"/>
    <cellStyle name="Обычный 2 2 2 4 4 3 2 2 3" xfId="14148" xr:uid="{00000000-0005-0000-0000-000049370000}"/>
    <cellStyle name="Обычный 2 2 2 4 4 3 2 2 3 2" xfId="14149" xr:uid="{00000000-0005-0000-0000-00004A370000}"/>
    <cellStyle name="Обычный 2 2 2 4 4 3 2 2 4" xfId="14150" xr:uid="{00000000-0005-0000-0000-00004B370000}"/>
    <cellStyle name="Обычный 2 2 2 4 4 3 2 3" xfId="14151" xr:uid="{00000000-0005-0000-0000-00004C370000}"/>
    <cellStyle name="Обычный 2 2 2 4 4 3 2 3 2" xfId="14152" xr:uid="{00000000-0005-0000-0000-00004D370000}"/>
    <cellStyle name="Обычный 2 2 2 4 4 3 2 4" xfId="14153" xr:uid="{00000000-0005-0000-0000-00004E370000}"/>
    <cellStyle name="Обычный 2 2 2 4 4 3 2 4 2" xfId="14154" xr:uid="{00000000-0005-0000-0000-00004F370000}"/>
    <cellStyle name="Обычный 2 2 2 4 4 3 2 5" xfId="14155" xr:uid="{00000000-0005-0000-0000-000050370000}"/>
    <cellStyle name="Обычный 2 2 2 4 4 3 2 5 2" xfId="14156" xr:uid="{00000000-0005-0000-0000-000051370000}"/>
    <cellStyle name="Обычный 2 2 2 4 4 3 2 6" xfId="14157" xr:uid="{00000000-0005-0000-0000-000052370000}"/>
    <cellStyle name="Обычный 2 2 2 4 4 3 3" xfId="14158" xr:uid="{00000000-0005-0000-0000-000053370000}"/>
    <cellStyle name="Обычный 2 2 2 4 4 3 3 2" xfId="14159" xr:uid="{00000000-0005-0000-0000-000054370000}"/>
    <cellStyle name="Обычный 2 2 2 4 4 3 3 2 2" xfId="14160" xr:uid="{00000000-0005-0000-0000-000055370000}"/>
    <cellStyle name="Обычный 2 2 2 4 4 3 3 3" xfId="14161" xr:uid="{00000000-0005-0000-0000-000056370000}"/>
    <cellStyle name="Обычный 2 2 2 4 4 3 3 3 2" xfId="14162" xr:uid="{00000000-0005-0000-0000-000057370000}"/>
    <cellStyle name="Обычный 2 2 2 4 4 3 3 4" xfId="14163" xr:uid="{00000000-0005-0000-0000-000058370000}"/>
    <cellStyle name="Обычный 2 2 2 4 4 3 4" xfId="14164" xr:uid="{00000000-0005-0000-0000-000059370000}"/>
    <cellStyle name="Обычный 2 2 2 4 4 3 4 2" xfId="14165" xr:uid="{00000000-0005-0000-0000-00005A370000}"/>
    <cellStyle name="Обычный 2 2 2 4 4 3 4 2 2" xfId="14166" xr:uid="{00000000-0005-0000-0000-00005B370000}"/>
    <cellStyle name="Обычный 2 2 2 4 4 3 4 3" xfId="14167" xr:uid="{00000000-0005-0000-0000-00005C370000}"/>
    <cellStyle name="Обычный 2 2 2 4 4 3 4 3 2" xfId="14168" xr:uid="{00000000-0005-0000-0000-00005D370000}"/>
    <cellStyle name="Обычный 2 2 2 4 4 3 4 4" xfId="14169" xr:uid="{00000000-0005-0000-0000-00005E370000}"/>
    <cellStyle name="Обычный 2 2 2 4 4 3 5" xfId="14170" xr:uid="{00000000-0005-0000-0000-00005F370000}"/>
    <cellStyle name="Обычный 2 2 2 4 4 3 5 2" xfId="14171" xr:uid="{00000000-0005-0000-0000-000060370000}"/>
    <cellStyle name="Обычный 2 2 2 4 4 3 6" xfId="14172" xr:uid="{00000000-0005-0000-0000-000061370000}"/>
    <cellStyle name="Обычный 2 2 2 4 4 3 6 2" xfId="14173" xr:uid="{00000000-0005-0000-0000-000062370000}"/>
    <cellStyle name="Обычный 2 2 2 4 4 3 7" xfId="14174" xr:uid="{00000000-0005-0000-0000-000063370000}"/>
    <cellStyle name="Обычный 2 2 2 4 4 3 7 2" xfId="14175" xr:uid="{00000000-0005-0000-0000-000064370000}"/>
    <cellStyle name="Обычный 2 2 2 4 4 3 8" xfId="14176" xr:uid="{00000000-0005-0000-0000-000065370000}"/>
    <cellStyle name="Обычный 2 2 2 4 4 4" xfId="14177" xr:uid="{00000000-0005-0000-0000-000066370000}"/>
    <cellStyle name="Обычный 2 2 2 4 4 4 2" xfId="14178" xr:uid="{00000000-0005-0000-0000-000067370000}"/>
    <cellStyle name="Обычный 2 2 2 4 4 4 2 2" xfId="14179" xr:uid="{00000000-0005-0000-0000-000068370000}"/>
    <cellStyle name="Обычный 2 2 2 4 4 4 2 2 2" xfId="14180" xr:uid="{00000000-0005-0000-0000-000069370000}"/>
    <cellStyle name="Обычный 2 2 2 4 4 4 2 3" xfId="14181" xr:uid="{00000000-0005-0000-0000-00006A370000}"/>
    <cellStyle name="Обычный 2 2 2 4 4 4 2 3 2" xfId="14182" xr:uid="{00000000-0005-0000-0000-00006B370000}"/>
    <cellStyle name="Обычный 2 2 2 4 4 4 2 4" xfId="14183" xr:uid="{00000000-0005-0000-0000-00006C370000}"/>
    <cellStyle name="Обычный 2 2 2 4 4 4 3" xfId="14184" xr:uid="{00000000-0005-0000-0000-00006D370000}"/>
    <cellStyle name="Обычный 2 2 2 4 4 4 3 2" xfId="14185" xr:uid="{00000000-0005-0000-0000-00006E370000}"/>
    <cellStyle name="Обычный 2 2 2 4 4 4 3 2 2" xfId="14186" xr:uid="{00000000-0005-0000-0000-00006F370000}"/>
    <cellStyle name="Обычный 2 2 2 4 4 4 3 3" xfId="14187" xr:uid="{00000000-0005-0000-0000-000070370000}"/>
    <cellStyle name="Обычный 2 2 2 4 4 4 3 3 2" xfId="14188" xr:uid="{00000000-0005-0000-0000-000071370000}"/>
    <cellStyle name="Обычный 2 2 2 4 4 4 3 4" xfId="14189" xr:uid="{00000000-0005-0000-0000-000072370000}"/>
    <cellStyle name="Обычный 2 2 2 4 4 4 4" xfId="14190" xr:uid="{00000000-0005-0000-0000-000073370000}"/>
    <cellStyle name="Обычный 2 2 2 4 4 4 4 2" xfId="14191" xr:uid="{00000000-0005-0000-0000-000074370000}"/>
    <cellStyle name="Обычный 2 2 2 4 4 4 5" xfId="14192" xr:uid="{00000000-0005-0000-0000-000075370000}"/>
    <cellStyle name="Обычный 2 2 2 4 4 4 5 2" xfId="14193" xr:uid="{00000000-0005-0000-0000-000076370000}"/>
    <cellStyle name="Обычный 2 2 2 4 4 4 6" xfId="14194" xr:uid="{00000000-0005-0000-0000-000077370000}"/>
    <cellStyle name="Обычный 2 2 2 4 4 4 6 2" xfId="14195" xr:uid="{00000000-0005-0000-0000-000078370000}"/>
    <cellStyle name="Обычный 2 2 2 4 4 4 7" xfId="14196" xr:uid="{00000000-0005-0000-0000-000079370000}"/>
    <cellStyle name="Обычный 2 2 2 4 4 5" xfId="14197" xr:uid="{00000000-0005-0000-0000-00007A370000}"/>
    <cellStyle name="Обычный 2 2 2 4 4 5 2" xfId="14198" xr:uid="{00000000-0005-0000-0000-00007B370000}"/>
    <cellStyle name="Обычный 2 2 2 4 4 5 2 2" xfId="14199" xr:uid="{00000000-0005-0000-0000-00007C370000}"/>
    <cellStyle name="Обычный 2 2 2 4 4 5 3" xfId="14200" xr:uid="{00000000-0005-0000-0000-00007D370000}"/>
    <cellStyle name="Обычный 2 2 2 4 4 5 3 2" xfId="14201" xr:uid="{00000000-0005-0000-0000-00007E370000}"/>
    <cellStyle name="Обычный 2 2 2 4 4 5 4" xfId="14202" xr:uid="{00000000-0005-0000-0000-00007F370000}"/>
    <cellStyle name="Обычный 2 2 2 4 4 6" xfId="14203" xr:uid="{00000000-0005-0000-0000-000080370000}"/>
    <cellStyle name="Обычный 2 2 2 4 4 6 2" xfId="14204" xr:uid="{00000000-0005-0000-0000-000081370000}"/>
    <cellStyle name="Обычный 2 2 2 4 4 6 2 2" xfId="14205" xr:uid="{00000000-0005-0000-0000-000082370000}"/>
    <cellStyle name="Обычный 2 2 2 4 4 6 3" xfId="14206" xr:uid="{00000000-0005-0000-0000-000083370000}"/>
    <cellStyle name="Обычный 2 2 2 4 4 6 3 2" xfId="14207" xr:uid="{00000000-0005-0000-0000-000084370000}"/>
    <cellStyle name="Обычный 2 2 2 4 4 6 4" xfId="14208" xr:uid="{00000000-0005-0000-0000-000085370000}"/>
    <cellStyle name="Обычный 2 2 2 4 4 7" xfId="14209" xr:uid="{00000000-0005-0000-0000-000086370000}"/>
    <cellStyle name="Обычный 2 2 2 4 4 7 2" xfId="14210" xr:uid="{00000000-0005-0000-0000-000087370000}"/>
    <cellStyle name="Обычный 2 2 2 4 4 8" xfId="14211" xr:uid="{00000000-0005-0000-0000-000088370000}"/>
    <cellStyle name="Обычный 2 2 2 4 4 8 2" xfId="14212" xr:uid="{00000000-0005-0000-0000-000089370000}"/>
    <cellStyle name="Обычный 2 2 2 4 4 9" xfId="14213" xr:uid="{00000000-0005-0000-0000-00008A370000}"/>
    <cellStyle name="Обычный 2 2 2 4 4 9 2" xfId="14214" xr:uid="{00000000-0005-0000-0000-00008B370000}"/>
    <cellStyle name="Обычный 2 2 2 4 5" xfId="14215" xr:uid="{00000000-0005-0000-0000-00008C370000}"/>
    <cellStyle name="Обычный 2 2 2 4 5 2" xfId="14216" xr:uid="{00000000-0005-0000-0000-00008D370000}"/>
    <cellStyle name="Обычный 2 2 2 4 5 2 2" xfId="14217" xr:uid="{00000000-0005-0000-0000-00008E370000}"/>
    <cellStyle name="Обычный 2 2 2 4 5 2 2 2" xfId="14218" xr:uid="{00000000-0005-0000-0000-00008F370000}"/>
    <cellStyle name="Обычный 2 2 2 4 5 2 2 2 2" xfId="14219" xr:uid="{00000000-0005-0000-0000-000090370000}"/>
    <cellStyle name="Обычный 2 2 2 4 5 2 2 3" xfId="14220" xr:uid="{00000000-0005-0000-0000-000091370000}"/>
    <cellStyle name="Обычный 2 2 2 4 5 2 2 3 2" xfId="14221" xr:uid="{00000000-0005-0000-0000-000092370000}"/>
    <cellStyle name="Обычный 2 2 2 4 5 2 2 4" xfId="14222" xr:uid="{00000000-0005-0000-0000-000093370000}"/>
    <cellStyle name="Обычный 2 2 2 4 5 2 3" xfId="14223" xr:uid="{00000000-0005-0000-0000-000094370000}"/>
    <cellStyle name="Обычный 2 2 2 4 5 2 3 2" xfId="14224" xr:uid="{00000000-0005-0000-0000-000095370000}"/>
    <cellStyle name="Обычный 2 2 2 4 5 2 4" xfId="14225" xr:uid="{00000000-0005-0000-0000-000096370000}"/>
    <cellStyle name="Обычный 2 2 2 4 5 2 4 2" xfId="14226" xr:uid="{00000000-0005-0000-0000-000097370000}"/>
    <cellStyle name="Обычный 2 2 2 4 5 2 5" xfId="14227" xr:uid="{00000000-0005-0000-0000-000098370000}"/>
    <cellStyle name="Обычный 2 2 2 4 5 2 5 2" xfId="14228" xr:uid="{00000000-0005-0000-0000-000099370000}"/>
    <cellStyle name="Обычный 2 2 2 4 5 2 6" xfId="14229" xr:uid="{00000000-0005-0000-0000-00009A370000}"/>
    <cellStyle name="Обычный 2 2 2 4 5 3" xfId="14230" xr:uid="{00000000-0005-0000-0000-00009B370000}"/>
    <cellStyle name="Обычный 2 2 2 4 5 3 2" xfId="14231" xr:uid="{00000000-0005-0000-0000-00009C370000}"/>
    <cellStyle name="Обычный 2 2 2 4 5 3 2 2" xfId="14232" xr:uid="{00000000-0005-0000-0000-00009D370000}"/>
    <cellStyle name="Обычный 2 2 2 4 5 3 3" xfId="14233" xr:uid="{00000000-0005-0000-0000-00009E370000}"/>
    <cellStyle name="Обычный 2 2 2 4 5 3 3 2" xfId="14234" xr:uid="{00000000-0005-0000-0000-00009F370000}"/>
    <cellStyle name="Обычный 2 2 2 4 5 3 4" xfId="14235" xr:uid="{00000000-0005-0000-0000-0000A0370000}"/>
    <cellStyle name="Обычный 2 2 2 4 5 4" xfId="14236" xr:uid="{00000000-0005-0000-0000-0000A1370000}"/>
    <cellStyle name="Обычный 2 2 2 4 5 4 2" xfId="14237" xr:uid="{00000000-0005-0000-0000-0000A2370000}"/>
    <cellStyle name="Обычный 2 2 2 4 5 4 2 2" xfId="14238" xr:uid="{00000000-0005-0000-0000-0000A3370000}"/>
    <cellStyle name="Обычный 2 2 2 4 5 4 3" xfId="14239" xr:uid="{00000000-0005-0000-0000-0000A4370000}"/>
    <cellStyle name="Обычный 2 2 2 4 5 4 3 2" xfId="14240" xr:uid="{00000000-0005-0000-0000-0000A5370000}"/>
    <cellStyle name="Обычный 2 2 2 4 5 4 4" xfId="14241" xr:uid="{00000000-0005-0000-0000-0000A6370000}"/>
    <cellStyle name="Обычный 2 2 2 4 5 5" xfId="14242" xr:uid="{00000000-0005-0000-0000-0000A7370000}"/>
    <cellStyle name="Обычный 2 2 2 4 5 5 2" xfId="14243" xr:uid="{00000000-0005-0000-0000-0000A8370000}"/>
    <cellStyle name="Обычный 2 2 2 4 5 6" xfId="14244" xr:uid="{00000000-0005-0000-0000-0000A9370000}"/>
    <cellStyle name="Обычный 2 2 2 4 5 6 2" xfId="14245" xr:uid="{00000000-0005-0000-0000-0000AA370000}"/>
    <cellStyle name="Обычный 2 2 2 4 5 7" xfId="14246" xr:uid="{00000000-0005-0000-0000-0000AB370000}"/>
    <cellStyle name="Обычный 2 2 2 4 5 7 2" xfId="14247" xr:uid="{00000000-0005-0000-0000-0000AC370000}"/>
    <cellStyle name="Обычный 2 2 2 4 5 8" xfId="14248" xr:uid="{00000000-0005-0000-0000-0000AD370000}"/>
    <cellStyle name="Обычный 2 2 2 4 6" xfId="14249" xr:uid="{00000000-0005-0000-0000-0000AE370000}"/>
    <cellStyle name="Обычный 2 2 2 4 6 2" xfId="14250" xr:uid="{00000000-0005-0000-0000-0000AF370000}"/>
    <cellStyle name="Обычный 2 2 2 4 6 2 2" xfId="14251" xr:uid="{00000000-0005-0000-0000-0000B0370000}"/>
    <cellStyle name="Обычный 2 2 2 4 6 2 2 2" xfId="14252" xr:uid="{00000000-0005-0000-0000-0000B1370000}"/>
    <cellStyle name="Обычный 2 2 2 4 6 2 2 2 2" xfId="14253" xr:uid="{00000000-0005-0000-0000-0000B2370000}"/>
    <cellStyle name="Обычный 2 2 2 4 6 2 2 3" xfId="14254" xr:uid="{00000000-0005-0000-0000-0000B3370000}"/>
    <cellStyle name="Обычный 2 2 2 4 6 2 2 3 2" xfId="14255" xr:uid="{00000000-0005-0000-0000-0000B4370000}"/>
    <cellStyle name="Обычный 2 2 2 4 6 2 2 4" xfId="14256" xr:uid="{00000000-0005-0000-0000-0000B5370000}"/>
    <cellStyle name="Обычный 2 2 2 4 6 2 3" xfId="14257" xr:uid="{00000000-0005-0000-0000-0000B6370000}"/>
    <cellStyle name="Обычный 2 2 2 4 6 2 3 2" xfId="14258" xr:uid="{00000000-0005-0000-0000-0000B7370000}"/>
    <cellStyle name="Обычный 2 2 2 4 6 2 4" xfId="14259" xr:uid="{00000000-0005-0000-0000-0000B8370000}"/>
    <cellStyle name="Обычный 2 2 2 4 6 2 4 2" xfId="14260" xr:uid="{00000000-0005-0000-0000-0000B9370000}"/>
    <cellStyle name="Обычный 2 2 2 4 6 2 5" xfId="14261" xr:uid="{00000000-0005-0000-0000-0000BA370000}"/>
    <cellStyle name="Обычный 2 2 2 4 6 2 5 2" xfId="14262" xr:uid="{00000000-0005-0000-0000-0000BB370000}"/>
    <cellStyle name="Обычный 2 2 2 4 6 2 6" xfId="14263" xr:uid="{00000000-0005-0000-0000-0000BC370000}"/>
    <cellStyle name="Обычный 2 2 2 4 6 3" xfId="14264" xr:uid="{00000000-0005-0000-0000-0000BD370000}"/>
    <cellStyle name="Обычный 2 2 2 4 6 3 2" xfId="14265" xr:uid="{00000000-0005-0000-0000-0000BE370000}"/>
    <cellStyle name="Обычный 2 2 2 4 6 3 2 2" xfId="14266" xr:uid="{00000000-0005-0000-0000-0000BF370000}"/>
    <cellStyle name="Обычный 2 2 2 4 6 3 3" xfId="14267" xr:uid="{00000000-0005-0000-0000-0000C0370000}"/>
    <cellStyle name="Обычный 2 2 2 4 6 3 3 2" xfId="14268" xr:uid="{00000000-0005-0000-0000-0000C1370000}"/>
    <cellStyle name="Обычный 2 2 2 4 6 3 4" xfId="14269" xr:uid="{00000000-0005-0000-0000-0000C2370000}"/>
    <cellStyle name="Обычный 2 2 2 4 6 4" xfId="14270" xr:uid="{00000000-0005-0000-0000-0000C3370000}"/>
    <cellStyle name="Обычный 2 2 2 4 6 4 2" xfId="14271" xr:uid="{00000000-0005-0000-0000-0000C4370000}"/>
    <cellStyle name="Обычный 2 2 2 4 6 4 2 2" xfId="14272" xr:uid="{00000000-0005-0000-0000-0000C5370000}"/>
    <cellStyle name="Обычный 2 2 2 4 6 4 3" xfId="14273" xr:uid="{00000000-0005-0000-0000-0000C6370000}"/>
    <cellStyle name="Обычный 2 2 2 4 6 4 3 2" xfId="14274" xr:uid="{00000000-0005-0000-0000-0000C7370000}"/>
    <cellStyle name="Обычный 2 2 2 4 6 4 4" xfId="14275" xr:uid="{00000000-0005-0000-0000-0000C8370000}"/>
    <cellStyle name="Обычный 2 2 2 4 6 5" xfId="14276" xr:uid="{00000000-0005-0000-0000-0000C9370000}"/>
    <cellStyle name="Обычный 2 2 2 4 6 5 2" xfId="14277" xr:uid="{00000000-0005-0000-0000-0000CA370000}"/>
    <cellStyle name="Обычный 2 2 2 4 6 6" xfId="14278" xr:uid="{00000000-0005-0000-0000-0000CB370000}"/>
    <cellStyle name="Обычный 2 2 2 4 6 6 2" xfId="14279" xr:uid="{00000000-0005-0000-0000-0000CC370000}"/>
    <cellStyle name="Обычный 2 2 2 4 6 7" xfId="14280" xr:uid="{00000000-0005-0000-0000-0000CD370000}"/>
    <cellStyle name="Обычный 2 2 2 4 6 7 2" xfId="14281" xr:uid="{00000000-0005-0000-0000-0000CE370000}"/>
    <cellStyle name="Обычный 2 2 2 4 6 8" xfId="14282" xr:uid="{00000000-0005-0000-0000-0000CF370000}"/>
    <cellStyle name="Обычный 2 2 2 4 7" xfId="14283" xr:uid="{00000000-0005-0000-0000-0000D0370000}"/>
    <cellStyle name="Обычный 2 2 2 4 7 2" xfId="14284" xr:uid="{00000000-0005-0000-0000-0000D1370000}"/>
    <cellStyle name="Обычный 2 2 2 4 7 2 2" xfId="14285" xr:uid="{00000000-0005-0000-0000-0000D2370000}"/>
    <cellStyle name="Обычный 2 2 2 4 7 2 2 2" xfId="14286" xr:uid="{00000000-0005-0000-0000-0000D3370000}"/>
    <cellStyle name="Обычный 2 2 2 4 7 2 3" xfId="14287" xr:uid="{00000000-0005-0000-0000-0000D4370000}"/>
    <cellStyle name="Обычный 2 2 2 4 7 2 3 2" xfId="14288" xr:uid="{00000000-0005-0000-0000-0000D5370000}"/>
    <cellStyle name="Обычный 2 2 2 4 7 2 4" xfId="14289" xr:uid="{00000000-0005-0000-0000-0000D6370000}"/>
    <cellStyle name="Обычный 2 2 2 4 7 3" xfId="14290" xr:uid="{00000000-0005-0000-0000-0000D7370000}"/>
    <cellStyle name="Обычный 2 2 2 4 7 3 2" xfId="14291" xr:uid="{00000000-0005-0000-0000-0000D8370000}"/>
    <cellStyle name="Обычный 2 2 2 4 7 3 2 2" xfId="14292" xr:uid="{00000000-0005-0000-0000-0000D9370000}"/>
    <cellStyle name="Обычный 2 2 2 4 7 3 3" xfId="14293" xr:uid="{00000000-0005-0000-0000-0000DA370000}"/>
    <cellStyle name="Обычный 2 2 2 4 7 3 3 2" xfId="14294" xr:uid="{00000000-0005-0000-0000-0000DB370000}"/>
    <cellStyle name="Обычный 2 2 2 4 7 3 4" xfId="14295" xr:uid="{00000000-0005-0000-0000-0000DC370000}"/>
    <cellStyle name="Обычный 2 2 2 4 7 4" xfId="14296" xr:uid="{00000000-0005-0000-0000-0000DD370000}"/>
    <cellStyle name="Обычный 2 2 2 4 7 4 2" xfId="14297" xr:uid="{00000000-0005-0000-0000-0000DE370000}"/>
    <cellStyle name="Обычный 2 2 2 4 7 5" xfId="14298" xr:uid="{00000000-0005-0000-0000-0000DF370000}"/>
    <cellStyle name="Обычный 2 2 2 4 7 5 2" xfId="14299" xr:uid="{00000000-0005-0000-0000-0000E0370000}"/>
    <cellStyle name="Обычный 2 2 2 4 7 6" xfId="14300" xr:uid="{00000000-0005-0000-0000-0000E1370000}"/>
    <cellStyle name="Обычный 2 2 2 4 7 6 2" xfId="14301" xr:uid="{00000000-0005-0000-0000-0000E2370000}"/>
    <cellStyle name="Обычный 2 2 2 4 7 7" xfId="14302" xr:uid="{00000000-0005-0000-0000-0000E3370000}"/>
    <cellStyle name="Обычный 2 2 2 4 8" xfId="14303" xr:uid="{00000000-0005-0000-0000-0000E4370000}"/>
    <cellStyle name="Обычный 2 2 2 4 8 2" xfId="14304" xr:uid="{00000000-0005-0000-0000-0000E5370000}"/>
    <cellStyle name="Обычный 2 2 2 4 8 2 2" xfId="14305" xr:uid="{00000000-0005-0000-0000-0000E6370000}"/>
    <cellStyle name="Обычный 2 2 2 4 8 2 2 2" xfId="14306" xr:uid="{00000000-0005-0000-0000-0000E7370000}"/>
    <cellStyle name="Обычный 2 2 2 4 8 2 3" xfId="14307" xr:uid="{00000000-0005-0000-0000-0000E8370000}"/>
    <cellStyle name="Обычный 2 2 2 4 8 2 3 2" xfId="14308" xr:uid="{00000000-0005-0000-0000-0000E9370000}"/>
    <cellStyle name="Обычный 2 2 2 4 8 2 4" xfId="14309" xr:uid="{00000000-0005-0000-0000-0000EA370000}"/>
    <cellStyle name="Обычный 2 2 2 4 8 3" xfId="14310" xr:uid="{00000000-0005-0000-0000-0000EB370000}"/>
    <cellStyle name="Обычный 2 2 2 4 8 3 2" xfId="14311" xr:uid="{00000000-0005-0000-0000-0000EC370000}"/>
    <cellStyle name="Обычный 2 2 2 4 8 3 2 2" xfId="14312" xr:uid="{00000000-0005-0000-0000-0000ED370000}"/>
    <cellStyle name="Обычный 2 2 2 4 8 3 3" xfId="14313" xr:uid="{00000000-0005-0000-0000-0000EE370000}"/>
    <cellStyle name="Обычный 2 2 2 4 8 3 3 2" xfId="14314" xr:uid="{00000000-0005-0000-0000-0000EF370000}"/>
    <cellStyle name="Обычный 2 2 2 4 8 3 4" xfId="14315" xr:uid="{00000000-0005-0000-0000-0000F0370000}"/>
    <cellStyle name="Обычный 2 2 2 4 8 4" xfId="14316" xr:uid="{00000000-0005-0000-0000-0000F1370000}"/>
    <cellStyle name="Обычный 2 2 2 4 8 4 2" xfId="14317" xr:uid="{00000000-0005-0000-0000-0000F2370000}"/>
    <cellStyle name="Обычный 2 2 2 4 8 5" xfId="14318" xr:uid="{00000000-0005-0000-0000-0000F3370000}"/>
    <cellStyle name="Обычный 2 2 2 4 8 5 2" xfId="14319" xr:uid="{00000000-0005-0000-0000-0000F4370000}"/>
    <cellStyle name="Обычный 2 2 2 4 8 6" xfId="14320" xr:uid="{00000000-0005-0000-0000-0000F5370000}"/>
    <cellStyle name="Обычный 2 2 2 4 8 6 2" xfId="14321" xr:uid="{00000000-0005-0000-0000-0000F6370000}"/>
    <cellStyle name="Обычный 2 2 2 4 8 7" xfId="14322" xr:uid="{00000000-0005-0000-0000-0000F7370000}"/>
    <cellStyle name="Обычный 2 2 2 4 9" xfId="14323" xr:uid="{00000000-0005-0000-0000-0000F8370000}"/>
    <cellStyle name="Обычный 2 2 2 4 9 2" xfId="14324" xr:uid="{00000000-0005-0000-0000-0000F9370000}"/>
    <cellStyle name="Обычный 2 2 2 4 9 2 2" xfId="14325" xr:uid="{00000000-0005-0000-0000-0000FA370000}"/>
    <cellStyle name="Обычный 2 2 2 4 9 3" xfId="14326" xr:uid="{00000000-0005-0000-0000-0000FB370000}"/>
    <cellStyle name="Обычный 2 2 2 4 9 3 2" xfId="14327" xr:uid="{00000000-0005-0000-0000-0000FC370000}"/>
    <cellStyle name="Обычный 2 2 2 4 9 4" xfId="14328" xr:uid="{00000000-0005-0000-0000-0000FD370000}"/>
    <cellStyle name="Обычный 2 2 2 5" xfId="14329" xr:uid="{00000000-0005-0000-0000-0000FE370000}"/>
    <cellStyle name="Обычный 2 2 2 5 10" xfId="14330" xr:uid="{00000000-0005-0000-0000-0000FF370000}"/>
    <cellStyle name="Обычный 2 2 2 5 10 2" xfId="14331" xr:uid="{00000000-0005-0000-0000-000000380000}"/>
    <cellStyle name="Обычный 2 2 2 5 11" xfId="14332" xr:uid="{00000000-0005-0000-0000-000001380000}"/>
    <cellStyle name="Обычный 2 2 2 5 11 2" xfId="14333" xr:uid="{00000000-0005-0000-0000-000002380000}"/>
    <cellStyle name="Обычный 2 2 2 5 12" xfId="14334" xr:uid="{00000000-0005-0000-0000-000003380000}"/>
    <cellStyle name="Обычный 2 2 2 5 12 2" xfId="14335" xr:uid="{00000000-0005-0000-0000-000004380000}"/>
    <cellStyle name="Обычный 2 2 2 5 13" xfId="14336" xr:uid="{00000000-0005-0000-0000-000005380000}"/>
    <cellStyle name="Обычный 2 2 2 5 2" xfId="14337" xr:uid="{00000000-0005-0000-0000-000006380000}"/>
    <cellStyle name="Обычный 2 2 2 5 2 10" xfId="14338" xr:uid="{00000000-0005-0000-0000-000007380000}"/>
    <cellStyle name="Обычный 2 2 2 5 2 10 2" xfId="14339" xr:uid="{00000000-0005-0000-0000-000008380000}"/>
    <cellStyle name="Обычный 2 2 2 5 2 11" xfId="14340" xr:uid="{00000000-0005-0000-0000-000009380000}"/>
    <cellStyle name="Обычный 2 2 2 5 2 11 2" xfId="14341" xr:uid="{00000000-0005-0000-0000-00000A380000}"/>
    <cellStyle name="Обычный 2 2 2 5 2 12" xfId="14342" xr:uid="{00000000-0005-0000-0000-00000B380000}"/>
    <cellStyle name="Обычный 2 2 2 5 2 2" xfId="14343" xr:uid="{00000000-0005-0000-0000-00000C380000}"/>
    <cellStyle name="Обычный 2 2 2 5 2 2 10" xfId="14344" xr:uid="{00000000-0005-0000-0000-00000D380000}"/>
    <cellStyle name="Обычный 2 2 2 5 2 2 2" xfId="14345" xr:uid="{00000000-0005-0000-0000-00000E380000}"/>
    <cellStyle name="Обычный 2 2 2 5 2 2 2 2" xfId="14346" xr:uid="{00000000-0005-0000-0000-00000F380000}"/>
    <cellStyle name="Обычный 2 2 2 5 2 2 2 2 2" xfId="14347" xr:uid="{00000000-0005-0000-0000-000010380000}"/>
    <cellStyle name="Обычный 2 2 2 5 2 2 2 2 2 2" xfId="14348" xr:uid="{00000000-0005-0000-0000-000011380000}"/>
    <cellStyle name="Обычный 2 2 2 5 2 2 2 2 2 2 2" xfId="14349" xr:uid="{00000000-0005-0000-0000-000012380000}"/>
    <cellStyle name="Обычный 2 2 2 5 2 2 2 2 2 3" xfId="14350" xr:uid="{00000000-0005-0000-0000-000013380000}"/>
    <cellStyle name="Обычный 2 2 2 5 2 2 2 2 2 3 2" xfId="14351" xr:uid="{00000000-0005-0000-0000-000014380000}"/>
    <cellStyle name="Обычный 2 2 2 5 2 2 2 2 2 4" xfId="14352" xr:uid="{00000000-0005-0000-0000-000015380000}"/>
    <cellStyle name="Обычный 2 2 2 5 2 2 2 2 3" xfId="14353" xr:uid="{00000000-0005-0000-0000-000016380000}"/>
    <cellStyle name="Обычный 2 2 2 5 2 2 2 2 3 2" xfId="14354" xr:uid="{00000000-0005-0000-0000-000017380000}"/>
    <cellStyle name="Обычный 2 2 2 5 2 2 2 2 4" xfId="14355" xr:uid="{00000000-0005-0000-0000-000018380000}"/>
    <cellStyle name="Обычный 2 2 2 5 2 2 2 2 4 2" xfId="14356" xr:uid="{00000000-0005-0000-0000-000019380000}"/>
    <cellStyle name="Обычный 2 2 2 5 2 2 2 2 5" xfId="14357" xr:uid="{00000000-0005-0000-0000-00001A380000}"/>
    <cellStyle name="Обычный 2 2 2 5 2 2 2 2 5 2" xfId="14358" xr:uid="{00000000-0005-0000-0000-00001B380000}"/>
    <cellStyle name="Обычный 2 2 2 5 2 2 2 2 6" xfId="14359" xr:uid="{00000000-0005-0000-0000-00001C380000}"/>
    <cellStyle name="Обычный 2 2 2 5 2 2 2 3" xfId="14360" xr:uid="{00000000-0005-0000-0000-00001D380000}"/>
    <cellStyle name="Обычный 2 2 2 5 2 2 2 3 2" xfId="14361" xr:uid="{00000000-0005-0000-0000-00001E380000}"/>
    <cellStyle name="Обычный 2 2 2 5 2 2 2 3 2 2" xfId="14362" xr:uid="{00000000-0005-0000-0000-00001F380000}"/>
    <cellStyle name="Обычный 2 2 2 5 2 2 2 3 3" xfId="14363" xr:uid="{00000000-0005-0000-0000-000020380000}"/>
    <cellStyle name="Обычный 2 2 2 5 2 2 2 3 3 2" xfId="14364" xr:uid="{00000000-0005-0000-0000-000021380000}"/>
    <cellStyle name="Обычный 2 2 2 5 2 2 2 3 4" xfId="14365" xr:uid="{00000000-0005-0000-0000-000022380000}"/>
    <cellStyle name="Обычный 2 2 2 5 2 2 2 4" xfId="14366" xr:uid="{00000000-0005-0000-0000-000023380000}"/>
    <cellStyle name="Обычный 2 2 2 5 2 2 2 4 2" xfId="14367" xr:uid="{00000000-0005-0000-0000-000024380000}"/>
    <cellStyle name="Обычный 2 2 2 5 2 2 2 4 2 2" xfId="14368" xr:uid="{00000000-0005-0000-0000-000025380000}"/>
    <cellStyle name="Обычный 2 2 2 5 2 2 2 4 3" xfId="14369" xr:uid="{00000000-0005-0000-0000-000026380000}"/>
    <cellStyle name="Обычный 2 2 2 5 2 2 2 4 3 2" xfId="14370" xr:uid="{00000000-0005-0000-0000-000027380000}"/>
    <cellStyle name="Обычный 2 2 2 5 2 2 2 4 4" xfId="14371" xr:uid="{00000000-0005-0000-0000-000028380000}"/>
    <cellStyle name="Обычный 2 2 2 5 2 2 2 5" xfId="14372" xr:uid="{00000000-0005-0000-0000-000029380000}"/>
    <cellStyle name="Обычный 2 2 2 5 2 2 2 5 2" xfId="14373" xr:uid="{00000000-0005-0000-0000-00002A380000}"/>
    <cellStyle name="Обычный 2 2 2 5 2 2 2 6" xfId="14374" xr:uid="{00000000-0005-0000-0000-00002B380000}"/>
    <cellStyle name="Обычный 2 2 2 5 2 2 2 6 2" xfId="14375" xr:uid="{00000000-0005-0000-0000-00002C380000}"/>
    <cellStyle name="Обычный 2 2 2 5 2 2 2 7" xfId="14376" xr:uid="{00000000-0005-0000-0000-00002D380000}"/>
    <cellStyle name="Обычный 2 2 2 5 2 2 2 7 2" xfId="14377" xr:uid="{00000000-0005-0000-0000-00002E380000}"/>
    <cellStyle name="Обычный 2 2 2 5 2 2 2 8" xfId="14378" xr:uid="{00000000-0005-0000-0000-00002F380000}"/>
    <cellStyle name="Обычный 2 2 2 5 2 2 3" xfId="14379" xr:uid="{00000000-0005-0000-0000-000030380000}"/>
    <cellStyle name="Обычный 2 2 2 5 2 2 3 2" xfId="14380" xr:uid="{00000000-0005-0000-0000-000031380000}"/>
    <cellStyle name="Обычный 2 2 2 5 2 2 3 2 2" xfId="14381" xr:uid="{00000000-0005-0000-0000-000032380000}"/>
    <cellStyle name="Обычный 2 2 2 5 2 2 3 2 2 2" xfId="14382" xr:uid="{00000000-0005-0000-0000-000033380000}"/>
    <cellStyle name="Обычный 2 2 2 5 2 2 3 2 2 2 2" xfId="14383" xr:uid="{00000000-0005-0000-0000-000034380000}"/>
    <cellStyle name="Обычный 2 2 2 5 2 2 3 2 2 3" xfId="14384" xr:uid="{00000000-0005-0000-0000-000035380000}"/>
    <cellStyle name="Обычный 2 2 2 5 2 2 3 2 2 3 2" xfId="14385" xr:uid="{00000000-0005-0000-0000-000036380000}"/>
    <cellStyle name="Обычный 2 2 2 5 2 2 3 2 2 4" xfId="14386" xr:uid="{00000000-0005-0000-0000-000037380000}"/>
    <cellStyle name="Обычный 2 2 2 5 2 2 3 2 3" xfId="14387" xr:uid="{00000000-0005-0000-0000-000038380000}"/>
    <cellStyle name="Обычный 2 2 2 5 2 2 3 2 3 2" xfId="14388" xr:uid="{00000000-0005-0000-0000-000039380000}"/>
    <cellStyle name="Обычный 2 2 2 5 2 2 3 2 4" xfId="14389" xr:uid="{00000000-0005-0000-0000-00003A380000}"/>
    <cellStyle name="Обычный 2 2 2 5 2 2 3 2 4 2" xfId="14390" xr:uid="{00000000-0005-0000-0000-00003B380000}"/>
    <cellStyle name="Обычный 2 2 2 5 2 2 3 2 5" xfId="14391" xr:uid="{00000000-0005-0000-0000-00003C380000}"/>
    <cellStyle name="Обычный 2 2 2 5 2 2 3 2 5 2" xfId="14392" xr:uid="{00000000-0005-0000-0000-00003D380000}"/>
    <cellStyle name="Обычный 2 2 2 5 2 2 3 2 6" xfId="14393" xr:uid="{00000000-0005-0000-0000-00003E380000}"/>
    <cellStyle name="Обычный 2 2 2 5 2 2 3 3" xfId="14394" xr:uid="{00000000-0005-0000-0000-00003F380000}"/>
    <cellStyle name="Обычный 2 2 2 5 2 2 3 3 2" xfId="14395" xr:uid="{00000000-0005-0000-0000-000040380000}"/>
    <cellStyle name="Обычный 2 2 2 5 2 2 3 3 2 2" xfId="14396" xr:uid="{00000000-0005-0000-0000-000041380000}"/>
    <cellStyle name="Обычный 2 2 2 5 2 2 3 3 3" xfId="14397" xr:uid="{00000000-0005-0000-0000-000042380000}"/>
    <cellStyle name="Обычный 2 2 2 5 2 2 3 3 3 2" xfId="14398" xr:uid="{00000000-0005-0000-0000-000043380000}"/>
    <cellStyle name="Обычный 2 2 2 5 2 2 3 3 4" xfId="14399" xr:uid="{00000000-0005-0000-0000-000044380000}"/>
    <cellStyle name="Обычный 2 2 2 5 2 2 3 4" xfId="14400" xr:uid="{00000000-0005-0000-0000-000045380000}"/>
    <cellStyle name="Обычный 2 2 2 5 2 2 3 4 2" xfId="14401" xr:uid="{00000000-0005-0000-0000-000046380000}"/>
    <cellStyle name="Обычный 2 2 2 5 2 2 3 4 2 2" xfId="14402" xr:uid="{00000000-0005-0000-0000-000047380000}"/>
    <cellStyle name="Обычный 2 2 2 5 2 2 3 4 3" xfId="14403" xr:uid="{00000000-0005-0000-0000-000048380000}"/>
    <cellStyle name="Обычный 2 2 2 5 2 2 3 4 3 2" xfId="14404" xr:uid="{00000000-0005-0000-0000-000049380000}"/>
    <cellStyle name="Обычный 2 2 2 5 2 2 3 4 4" xfId="14405" xr:uid="{00000000-0005-0000-0000-00004A380000}"/>
    <cellStyle name="Обычный 2 2 2 5 2 2 3 5" xfId="14406" xr:uid="{00000000-0005-0000-0000-00004B380000}"/>
    <cellStyle name="Обычный 2 2 2 5 2 2 3 5 2" xfId="14407" xr:uid="{00000000-0005-0000-0000-00004C380000}"/>
    <cellStyle name="Обычный 2 2 2 5 2 2 3 6" xfId="14408" xr:uid="{00000000-0005-0000-0000-00004D380000}"/>
    <cellStyle name="Обычный 2 2 2 5 2 2 3 6 2" xfId="14409" xr:uid="{00000000-0005-0000-0000-00004E380000}"/>
    <cellStyle name="Обычный 2 2 2 5 2 2 3 7" xfId="14410" xr:uid="{00000000-0005-0000-0000-00004F380000}"/>
    <cellStyle name="Обычный 2 2 2 5 2 2 3 7 2" xfId="14411" xr:uid="{00000000-0005-0000-0000-000050380000}"/>
    <cellStyle name="Обычный 2 2 2 5 2 2 3 8" xfId="14412" xr:uid="{00000000-0005-0000-0000-000051380000}"/>
    <cellStyle name="Обычный 2 2 2 5 2 2 4" xfId="14413" xr:uid="{00000000-0005-0000-0000-000052380000}"/>
    <cellStyle name="Обычный 2 2 2 5 2 2 4 2" xfId="14414" xr:uid="{00000000-0005-0000-0000-000053380000}"/>
    <cellStyle name="Обычный 2 2 2 5 2 2 4 2 2" xfId="14415" xr:uid="{00000000-0005-0000-0000-000054380000}"/>
    <cellStyle name="Обычный 2 2 2 5 2 2 4 2 2 2" xfId="14416" xr:uid="{00000000-0005-0000-0000-000055380000}"/>
    <cellStyle name="Обычный 2 2 2 5 2 2 4 2 3" xfId="14417" xr:uid="{00000000-0005-0000-0000-000056380000}"/>
    <cellStyle name="Обычный 2 2 2 5 2 2 4 2 3 2" xfId="14418" xr:uid="{00000000-0005-0000-0000-000057380000}"/>
    <cellStyle name="Обычный 2 2 2 5 2 2 4 2 4" xfId="14419" xr:uid="{00000000-0005-0000-0000-000058380000}"/>
    <cellStyle name="Обычный 2 2 2 5 2 2 4 3" xfId="14420" xr:uid="{00000000-0005-0000-0000-000059380000}"/>
    <cellStyle name="Обычный 2 2 2 5 2 2 4 3 2" xfId="14421" xr:uid="{00000000-0005-0000-0000-00005A380000}"/>
    <cellStyle name="Обычный 2 2 2 5 2 2 4 3 2 2" xfId="14422" xr:uid="{00000000-0005-0000-0000-00005B380000}"/>
    <cellStyle name="Обычный 2 2 2 5 2 2 4 3 3" xfId="14423" xr:uid="{00000000-0005-0000-0000-00005C380000}"/>
    <cellStyle name="Обычный 2 2 2 5 2 2 4 3 3 2" xfId="14424" xr:uid="{00000000-0005-0000-0000-00005D380000}"/>
    <cellStyle name="Обычный 2 2 2 5 2 2 4 3 4" xfId="14425" xr:uid="{00000000-0005-0000-0000-00005E380000}"/>
    <cellStyle name="Обычный 2 2 2 5 2 2 4 4" xfId="14426" xr:uid="{00000000-0005-0000-0000-00005F380000}"/>
    <cellStyle name="Обычный 2 2 2 5 2 2 4 4 2" xfId="14427" xr:uid="{00000000-0005-0000-0000-000060380000}"/>
    <cellStyle name="Обычный 2 2 2 5 2 2 4 5" xfId="14428" xr:uid="{00000000-0005-0000-0000-000061380000}"/>
    <cellStyle name="Обычный 2 2 2 5 2 2 4 5 2" xfId="14429" xr:uid="{00000000-0005-0000-0000-000062380000}"/>
    <cellStyle name="Обычный 2 2 2 5 2 2 4 6" xfId="14430" xr:uid="{00000000-0005-0000-0000-000063380000}"/>
    <cellStyle name="Обычный 2 2 2 5 2 2 4 6 2" xfId="14431" xr:uid="{00000000-0005-0000-0000-000064380000}"/>
    <cellStyle name="Обычный 2 2 2 5 2 2 4 7" xfId="14432" xr:uid="{00000000-0005-0000-0000-000065380000}"/>
    <cellStyle name="Обычный 2 2 2 5 2 2 5" xfId="14433" xr:uid="{00000000-0005-0000-0000-000066380000}"/>
    <cellStyle name="Обычный 2 2 2 5 2 2 5 2" xfId="14434" xr:uid="{00000000-0005-0000-0000-000067380000}"/>
    <cellStyle name="Обычный 2 2 2 5 2 2 5 2 2" xfId="14435" xr:uid="{00000000-0005-0000-0000-000068380000}"/>
    <cellStyle name="Обычный 2 2 2 5 2 2 5 3" xfId="14436" xr:uid="{00000000-0005-0000-0000-000069380000}"/>
    <cellStyle name="Обычный 2 2 2 5 2 2 5 3 2" xfId="14437" xr:uid="{00000000-0005-0000-0000-00006A380000}"/>
    <cellStyle name="Обычный 2 2 2 5 2 2 5 4" xfId="14438" xr:uid="{00000000-0005-0000-0000-00006B380000}"/>
    <cellStyle name="Обычный 2 2 2 5 2 2 6" xfId="14439" xr:uid="{00000000-0005-0000-0000-00006C380000}"/>
    <cellStyle name="Обычный 2 2 2 5 2 2 6 2" xfId="14440" xr:uid="{00000000-0005-0000-0000-00006D380000}"/>
    <cellStyle name="Обычный 2 2 2 5 2 2 6 2 2" xfId="14441" xr:uid="{00000000-0005-0000-0000-00006E380000}"/>
    <cellStyle name="Обычный 2 2 2 5 2 2 6 3" xfId="14442" xr:uid="{00000000-0005-0000-0000-00006F380000}"/>
    <cellStyle name="Обычный 2 2 2 5 2 2 6 3 2" xfId="14443" xr:uid="{00000000-0005-0000-0000-000070380000}"/>
    <cellStyle name="Обычный 2 2 2 5 2 2 6 4" xfId="14444" xr:uid="{00000000-0005-0000-0000-000071380000}"/>
    <cellStyle name="Обычный 2 2 2 5 2 2 7" xfId="14445" xr:uid="{00000000-0005-0000-0000-000072380000}"/>
    <cellStyle name="Обычный 2 2 2 5 2 2 7 2" xfId="14446" xr:uid="{00000000-0005-0000-0000-000073380000}"/>
    <cellStyle name="Обычный 2 2 2 5 2 2 8" xfId="14447" xr:uid="{00000000-0005-0000-0000-000074380000}"/>
    <cellStyle name="Обычный 2 2 2 5 2 2 8 2" xfId="14448" xr:uid="{00000000-0005-0000-0000-000075380000}"/>
    <cellStyle name="Обычный 2 2 2 5 2 2 9" xfId="14449" xr:uid="{00000000-0005-0000-0000-000076380000}"/>
    <cellStyle name="Обычный 2 2 2 5 2 2 9 2" xfId="14450" xr:uid="{00000000-0005-0000-0000-000077380000}"/>
    <cellStyle name="Обычный 2 2 2 5 2 3" xfId="14451" xr:uid="{00000000-0005-0000-0000-000078380000}"/>
    <cellStyle name="Обычный 2 2 2 5 2 3 2" xfId="14452" xr:uid="{00000000-0005-0000-0000-000079380000}"/>
    <cellStyle name="Обычный 2 2 2 5 2 3 2 2" xfId="14453" xr:uid="{00000000-0005-0000-0000-00007A380000}"/>
    <cellStyle name="Обычный 2 2 2 5 2 3 2 2 2" xfId="14454" xr:uid="{00000000-0005-0000-0000-00007B380000}"/>
    <cellStyle name="Обычный 2 2 2 5 2 3 2 2 2 2" xfId="14455" xr:uid="{00000000-0005-0000-0000-00007C380000}"/>
    <cellStyle name="Обычный 2 2 2 5 2 3 2 2 3" xfId="14456" xr:uid="{00000000-0005-0000-0000-00007D380000}"/>
    <cellStyle name="Обычный 2 2 2 5 2 3 2 2 3 2" xfId="14457" xr:uid="{00000000-0005-0000-0000-00007E380000}"/>
    <cellStyle name="Обычный 2 2 2 5 2 3 2 2 4" xfId="14458" xr:uid="{00000000-0005-0000-0000-00007F380000}"/>
    <cellStyle name="Обычный 2 2 2 5 2 3 2 3" xfId="14459" xr:uid="{00000000-0005-0000-0000-000080380000}"/>
    <cellStyle name="Обычный 2 2 2 5 2 3 2 3 2" xfId="14460" xr:uid="{00000000-0005-0000-0000-000081380000}"/>
    <cellStyle name="Обычный 2 2 2 5 2 3 2 4" xfId="14461" xr:uid="{00000000-0005-0000-0000-000082380000}"/>
    <cellStyle name="Обычный 2 2 2 5 2 3 2 4 2" xfId="14462" xr:uid="{00000000-0005-0000-0000-000083380000}"/>
    <cellStyle name="Обычный 2 2 2 5 2 3 2 5" xfId="14463" xr:uid="{00000000-0005-0000-0000-000084380000}"/>
    <cellStyle name="Обычный 2 2 2 5 2 3 2 5 2" xfId="14464" xr:uid="{00000000-0005-0000-0000-000085380000}"/>
    <cellStyle name="Обычный 2 2 2 5 2 3 2 6" xfId="14465" xr:uid="{00000000-0005-0000-0000-000086380000}"/>
    <cellStyle name="Обычный 2 2 2 5 2 3 3" xfId="14466" xr:uid="{00000000-0005-0000-0000-000087380000}"/>
    <cellStyle name="Обычный 2 2 2 5 2 3 3 2" xfId="14467" xr:uid="{00000000-0005-0000-0000-000088380000}"/>
    <cellStyle name="Обычный 2 2 2 5 2 3 3 2 2" xfId="14468" xr:uid="{00000000-0005-0000-0000-000089380000}"/>
    <cellStyle name="Обычный 2 2 2 5 2 3 3 3" xfId="14469" xr:uid="{00000000-0005-0000-0000-00008A380000}"/>
    <cellStyle name="Обычный 2 2 2 5 2 3 3 3 2" xfId="14470" xr:uid="{00000000-0005-0000-0000-00008B380000}"/>
    <cellStyle name="Обычный 2 2 2 5 2 3 3 4" xfId="14471" xr:uid="{00000000-0005-0000-0000-00008C380000}"/>
    <cellStyle name="Обычный 2 2 2 5 2 3 4" xfId="14472" xr:uid="{00000000-0005-0000-0000-00008D380000}"/>
    <cellStyle name="Обычный 2 2 2 5 2 3 4 2" xfId="14473" xr:uid="{00000000-0005-0000-0000-00008E380000}"/>
    <cellStyle name="Обычный 2 2 2 5 2 3 4 2 2" xfId="14474" xr:uid="{00000000-0005-0000-0000-00008F380000}"/>
    <cellStyle name="Обычный 2 2 2 5 2 3 4 3" xfId="14475" xr:uid="{00000000-0005-0000-0000-000090380000}"/>
    <cellStyle name="Обычный 2 2 2 5 2 3 4 3 2" xfId="14476" xr:uid="{00000000-0005-0000-0000-000091380000}"/>
    <cellStyle name="Обычный 2 2 2 5 2 3 4 4" xfId="14477" xr:uid="{00000000-0005-0000-0000-000092380000}"/>
    <cellStyle name="Обычный 2 2 2 5 2 3 5" xfId="14478" xr:uid="{00000000-0005-0000-0000-000093380000}"/>
    <cellStyle name="Обычный 2 2 2 5 2 3 5 2" xfId="14479" xr:uid="{00000000-0005-0000-0000-000094380000}"/>
    <cellStyle name="Обычный 2 2 2 5 2 3 6" xfId="14480" xr:uid="{00000000-0005-0000-0000-000095380000}"/>
    <cellStyle name="Обычный 2 2 2 5 2 3 6 2" xfId="14481" xr:uid="{00000000-0005-0000-0000-000096380000}"/>
    <cellStyle name="Обычный 2 2 2 5 2 3 7" xfId="14482" xr:uid="{00000000-0005-0000-0000-000097380000}"/>
    <cellStyle name="Обычный 2 2 2 5 2 3 7 2" xfId="14483" xr:uid="{00000000-0005-0000-0000-000098380000}"/>
    <cellStyle name="Обычный 2 2 2 5 2 3 8" xfId="14484" xr:uid="{00000000-0005-0000-0000-000099380000}"/>
    <cellStyle name="Обычный 2 2 2 5 2 4" xfId="14485" xr:uid="{00000000-0005-0000-0000-00009A380000}"/>
    <cellStyle name="Обычный 2 2 2 5 2 4 2" xfId="14486" xr:uid="{00000000-0005-0000-0000-00009B380000}"/>
    <cellStyle name="Обычный 2 2 2 5 2 4 2 2" xfId="14487" xr:uid="{00000000-0005-0000-0000-00009C380000}"/>
    <cellStyle name="Обычный 2 2 2 5 2 4 2 2 2" xfId="14488" xr:uid="{00000000-0005-0000-0000-00009D380000}"/>
    <cellStyle name="Обычный 2 2 2 5 2 4 2 2 2 2" xfId="14489" xr:uid="{00000000-0005-0000-0000-00009E380000}"/>
    <cellStyle name="Обычный 2 2 2 5 2 4 2 2 3" xfId="14490" xr:uid="{00000000-0005-0000-0000-00009F380000}"/>
    <cellStyle name="Обычный 2 2 2 5 2 4 2 2 3 2" xfId="14491" xr:uid="{00000000-0005-0000-0000-0000A0380000}"/>
    <cellStyle name="Обычный 2 2 2 5 2 4 2 2 4" xfId="14492" xr:uid="{00000000-0005-0000-0000-0000A1380000}"/>
    <cellStyle name="Обычный 2 2 2 5 2 4 2 3" xfId="14493" xr:uid="{00000000-0005-0000-0000-0000A2380000}"/>
    <cellStyle name="Обычный 2 2 2 5 2 4 2 3 2" xfId="14494" xr:uid="{00000000-0005-0000-0000-0000A3380000}"/>
    <cellStyle name="Обычный 2 2 2 5 2 4 2 4" xfId="14495" xr:uid="{00000000-0005-0000-0000-0000A4380000}"/>
    <cellStyle name="Обычный 2 2 2 5 2 4 2 4 2" xfId="14496" xr:uid="{00000000-0005-0000-0000-0000A5380000}"/>
    <cellStyle name="Обычный 2 2 2 5 2 4 2 5" xfId="14497" xr:uid="{00000000-0005-0000-0000-0000A6380000}"/>
    <cellStyle name="Обычный 2 2 2 5 2 4 2 5 2" xfId="14498" xr:uid="{00000000-0005-0000-0000-0000A7380000}"/>
    <cellStyle name="Обычный 2 2 2 5 2 4 2 6" xfId="14499" xr:uid="{00000000-0005-0000-0000-0000A8380000}"/>
    <cellStyle name="Обычный 2 2 2 5 2 4 3" xfId="14500" xr:uid="{00000000-0005-0000-0000-0000A9380000}"/>
    <cellStyle name="Обычный 2 2 2 5 2 4 3 2" xfId="14501" xr:uid="{00000000-0005-0000-0000-0000AA380000}"/>
    <cellStyle name="Обычный 2 2 2 5 2 4 3 2 2" xfId="14502" xr:uid="{00000000-0005-0000-0000-0000AB380000}"/>
    <cellStyle name="Обычный 2 2 2 5 2 4 3 3" xfId="14503" xr:uid="{00000000-0005-0000-0000-0000AC380000}"/>
    <cellStyle name="Обычный 2 2 2 5 2 4 3 3 2" xfId="14504" xr:uid="{00000000-0005-0000-0000-0000AD380000}"/>
    <cellStyle name="Обычный 2 2 2 5 2 4 3 4" xfId="14505" xr:uid="{00000000-0005-0000-0000-0000AE380000}"/>
    <cellStyle name="Обычный 2 2 2 5 2 4 4" xfId="14506" xr:uid="{00000000-0005-0000-0000-0000AF380000}"/>
    <cellStyle name="Обычный 2 2 2 5 2 4 4 2" xfId="14507" xr:uid="{00000000-0005-0000-0000-0000B0380000}"/>
    <cellStyle name="Обычный 2 2 2 5 2 4 4 2 2" xfId="14508" xr:uid="{00000000-0005-0000-0000-0000B1380000}"/>
    <cellStyle name="Обычный 2 2 2 5 2 4 4 3" xfId="14509" xr:uid="{00000000-0005-0000-0000-0000B2380000}"/>
    <cellStyle name="Обычный 2 2 2 5 2 4 4 3 2" xfId="14510" xr:uid="{00000000-0005-0000-0000-0000B3380000}"/>
    <cellStyle name="Обычный 2 2 2 5 2 4 4 4" xfId="14511" xr:uid="{00000000-0005-0000-0000-0000B4380000}"/>
    <cellStyle name="Обычный 2 2 2 5 2 4 5" xfId="14512" xr:uid="{00000000-0005-0000-0000-0000B5380000}"/>
    <cellStyle name="Обычный 2 2 2 5 2 4 5 2" xfId="14513" xr:uid="{00000000-0005-0000-0000-0000B6380000}"/>
    <cellStyle name="Обычный 2 2 2 5 2 4 6" xfId="14514" xr:uid="{00000000-0005-0000-0000-0000B7380000}"/>
    <cellStyle name="Обычный 2 2 2 5 2 4 6 2" xfId="14515" xr:uid="{00000000-0005-0000-0000-0000B8380000}"/>
    <cellStyle name="Обычный 2 2 2 5 2 4 7" xfId="14516" xr:uid="{00000000-0005-0000-0000-0000B9380000}"/>
    <cellStyle name="Обычный 2 2 2 5 2 4 7 2" xfId="14517" xr:uid="{00000000-0005-0000-0000-0000BA380000}"/>
    <cellStyle name="Обычный 2 2 2 5 2 4 8" xfId="14518" xr:uid="{00000000-0005-0000-0000-0000BB380000}"/>
    <cellStyle name="Обычный 2 2 2 5 2 5" xfId="14519" xr:uid="{00000000-0005-0000-0000-0000BC380000}"/>
    <cellStyle name="Обычный 2 2 2 5 2 5 2" xfId="14520" xr:uid="{00000000-0005-0000-0000-0000BD380000}"/>
    <cellStyle name="Обычный 2 2 2 5 2 5 2 2" xfId="14521" xr:uid="{00000000-0005-0000-0000-0000BE380000}"/>
    <cellStyle name="Обычный 2 2 2 5 2 5 2 2 2" xfId="14522" xr:uid="{00000000-0005-0000-0000-0000BF380000}"/>
    <cellStyle name="Обычный 2 2 2 5 2 5 2 3" xfId="14523" xr:uid="{00000000-0005-0000-0000-0000C0380000}"/>
    <cellStyle name="Обычный 2 2 2 5 2 5 2 3 2" xfId="14524" xr:uid="{00000000-0005-0000-0000-0000C1380000}"/>
    <cellStyle name="Обычный 2 2 2 5 2 5 2 4" xfId="14525" xr:uid="{00000000-0005-0000-0000-0000C2380000}"/>
    <cellStyle name="Обычный 2 2 2 5 2 5 3" xfId="14526" xr:uid="{00000000-0005-0000-0000-0000C3380000}"/>
    <cellStyle name="Обычный 2 2 2 5 2 5 3 2" xfId="14527" xr:uid="{00000000-0005-0000-0000-0000C4380000}"/>
    <cellStyle name="Обычный 2 2 2 5 2 5 3 2 2" xfId="14528" xr:uid="{00000000-0005-0000-0000-0000C5380000}"/>
    <cellStyle name="Обычный 2 2 2 5 2 5 3 3" xfId="14529" xr:uid="{00000000-0005-0000-0000-0000C6380000}"/>
    <cellStyle name="Обычный 2 2 2 5 2 5 3 3 2" xfId="14530" xr:uid="{00000000-0005-0000-0000-0000C7380000}"/>
    <cellStyle name="Обычный 2 2 2 5 2 5 3 4" xfId="14531" xr:uid="{00000000-0005-0000-0000-0000C8380000}"/>
    <cellStyle name="Обычный 2 2 2 5 2 5 4" xfId="14532" xr:uid="{00000000-0005-0000-0000-0000C9380000}"/>
    <cellStyle name="Обычный 2 2 2 5 2 5 4 2" xfId="14533" xr:uid="{00000000-0005-0000-0000-0000CA380000}"/>
    <cellStyle name="Обычный 2 2 2 5 2 5 5" xfId="14534" xr:uid="{00000000-0005-0000-0000-0000CB380000}"/>
    <cellStyle name="Обычный 2 2 2 5 2 5 5 2" xfId="14535" xr:uid="{00000000-0005-0000-0000-0000CC380000}"/>
    <cellStyle name="Обычный 2 2 2 5 2 5 6" xfId="14536" xr:uid="{00000000-0005-0000-0000-0000CD380000}"/>
    <cellStyle name="Обычный 2 2 2 5 2 5 6 2" xfId="14537" xr:uid="{00000000-0005-0000-0000-0000CE380000}"/>
    <cellStyle name="Обычный 2 2 2 5 2 5 7" xfId="14538" xr:uid="{00000000-0005-0000-0000-0000CF380000}"/>
    <cellStyle name="Обычный 2 2 2 5 2 6" xfId="14539" xr:uid="{00000000-0005-0000-0000-0000D0380000}"/>
    <cellStyle name="Обычный 2 2 2 5 2 6 2" xfId="14540" xr:uid="{00000000-0005-0000-0000-0000D1380000}"/>
    <cellStyle name="Обычный 2 2 2 5 2 6 2 2" xfId="14541" xr:uid="{00000000-0005-0000-0000-0000D2380000}"/>
    <cellStyle name="Обычный 2 2 2 5 2 6 2 2 2" xfId="14542" xr:uid="{00000000-0005-0000-0000-0000D3380000}"/>
    <cellStyle name="Обычный 2 2 2 5 2 6 2 3" xfId="14543" xr:uid="{00000000-0005-0000-0000-0000D4380000}"/>
    <cellStyle name="Обычный 2 2 2 5 2 6 2 3 2" xfId="14544" xr:uid="{00000000-0005-0000-0000-0000D5380000}"/>
    <cellStyle name="Обычный 2 2 2 5 2 6 2 4" xfId="14545" xr:uid="{00000000-0005-0000-0000-0000D6380000}"/>
    <cellStyle name="Обычный 2 2 2 5 2 6 3" xfId="14546" xr:uid="{00000000-0005-0000-0000-0000D7380000}"/>
    <cellStyle name="Обычный 2 2 2 5 2 6 3 2" xfId="14547" xr:uid="{00000000-0005-0000-0000-0000D8380000}"/>
    <cellStyle name="Обычный 2 2 2 5 2 6 3 2 2" xfId="14548" xr:uid="{00000000-0005-0000-0000-0000D9380000}"/>
    <cellStyle name="Обычный 2 2 2 5 2 6 3 3" xfId="14549" xr:uid="{00000000-0005-0000-0000-0000DA380000}"/>
    <cellStyle name="Обычный 2 2 2 5 2 6 3 3 2" xfId="14550" xr:uid="{00000000-0005-0000-0000-0000DB380000}"/>
    <cellStyle name="Обычный 2 2 2 5 2 6 3 4" xfId="14551" xr:uid="{00000000-0005-0000-0000-0000DC380000}"/>
    <cellStyle name="Обычный 2 2 2 5 2 6 4" xfId="14552" xr:uid="{00000000-0005-0000-0000-0000DD380000}"/>
    <cellStyle name="Обычный 2 2 2 5 2 6 4 2" xfId="14553" xr:uid="{00000000-0005-0000-0000-0000DE380000}"/>
    <cellStyle name="Обычный 2 2 2 5 2 6 5" xfId="14554" xr:uid="{00000000-0005-0000-0000-0000DF380000}"/>
    <cellStyle name="Обычный 2 2 2 5 2 6 5 2" xfId="14555" xr:uid="{00000000-0005-0000-0000-0000E0380000}"/>
    <cellStyle name="Обычный 2 2 2 5 2 6 6" xfId="14556" xr:uid="{00000000-0005-0000-0000-0000E1380000}"/>
    <cellStyle name="Обычный 2 2 2 5 2 6 6 2" xfId="14557" xr:uid="{00000000-0005-0000-0000-0000E2380000}"/>
    <cellStyle name="Обычный 2 2 2 5 2 6 7" xfId="14558" xr:uid="{00000000-0005-0000-0000-0000E3380000}"/>
    <cellStyle name="Обычный 2 2 2 5 2 7" xfId="14559" xr:uid="{00000000-0005-0000-0000-0000E4380000}"/>
    <cellStyle name="Обычный 2 2 2 5 2 7 2" xfId="14560" xr:uid="{00000000-0005-0000-0000-0000E5380000}"/>
    <cellStyle name="Обычный 2 2 2 5 2 7 2 2" xfId="14561" xr:uid="{00000000-0005-0000-0000-0000E6380000}"/>
    <cellStyle name="Обычный 2 2 2 5 2 7 3" xfId="14562" xr:uid="{00000000-0005-0000-0000-0000E7380000}"/>
    <cellStyle name="Обычный 2 2 2 5 2 7 3 2" xfId="14563" xr:uid="{00000000-0005-0000-0000-0000E8380000}"/>
    <cellStyle name="Обычный 2 2 2 5 2 7 4" xfId="14564" xr:uid="{00000000-0005-0000-0000-0000E9380000}"/>
    <cellStyle name="Обычный 2 2 2 5 2 8" xfId="14565" xr:uid="{00000000-0005-0000-0000-0000EA380000}"/>
    <cellStyle name="Обычный 2 2 2 5 2 8 2" xfId="14566" xr:uid="{00000000-0005-0000-0000-0000EB380000}"/>
    <cellStyle name="Обычный 2 2 2 5 2 8 2 2" xfId="14567" xr:uid="{00000000-0005-0000-0000-0000EC380000}"/>
    <cellStyle name="Обычный 2 2 2 5 2 8 3" xfId="14568" xr:uid="{00000000-0005-0000-0000-0000ED380000}"/>
    <cellStyle name="Обычный 2 2 2 5 2 8 3 2" xfId="14569" xr:uid="{00000000-0005-0000-0000-0000EE380000}"/>
    <cellStyle name="Обычный 2 2 2 5 2 8 4" xfId="14570" xr:uid="{00000000-0005-0000-0000-0000EF380000}"/>
    <cellStyle name="Обычный 2 2 2 5 2 9" xfId="14571" xr:uid="{00000000-0005-0000-0000-0000F0380000}"/>
    <cellStyle name="Обычный 2 2 2 5 2 9 2" xfId="14572" xr:uid="{00000000-0005-0000-0000-0000F1380000}"/>
    <cellStyle name="Обычный 2 2 2 5 3" xfId="14573" xr:uid="{00000000-0005-0000-0000-0000F2380000}"/>
    <cellStyle name="Обычный 2 2 2 5 3 10" xfId="14574" xr:uid="{00000000-0005-0000-0000-0000F3380000}"/>
    <cellStyle name="Обычный 2 2 2 5 3 2" xfId="14575" xr:uid="{00000000-0005-0000-0000-0000F4380000}"/>
    <cellStyle name="Обычный 2 2 2 5 3 2 2" xfId="14576" xr:uid="{00000000-0005-0000-0000-0000F5380000}"/>
    <cellStyle name="Обычный 2 2 2 5 3 2 2 2" xfId="14577" xr:uid="{00000000-0005-0000-0000-0000F6380000}"/>
    <cellStyle name="Обычный 2 2 2 5 3 2 2 2 2" xfId="14578" xr:uid="{00000000-0005-0000-0000-0000F7380000}"/>
    <cellStyle name="Обычный 2 2 2 5 3 2 2 2 2 2" xfId="14579" xr:uid="{00000000-0005-0000-0000-0000F8380000}"/>
    <cellStyle name="Обычный 2 2 2 5 3 2 2 2 3" xfId="14580" xr:uid="{00000000-0005-0000-0000-0000F9380000}"/>
    <cellStyle name="Обычный 2 2 2 5 3 2 2 2 3 2" xfId="14581" xr:uid="{00000000-0005-0000-0000-0000FA380000}"/>
    <cellStyle name="Обычный 2 2 2 5 3 2 2 2 4" xfId="14582" xr:uid="{00000000-0005-0000-0000-0000FB380000}"/>
    <cellStyle name="Обычный 2 2 2 5 3 2 2 3" xfId="14583" xr:uid="{00000000-0005-0000-0000-0000FC380000}"/>
    <cellStyle name="Обычный 2 2 2 5 3 2 2 3 2" xfId="14584" xr:uid="{00000000-0005-0000-0000-0000FD380000}"/>
    <cellStyle name="Обычный 2 2 2 5 3 2 2 4" xfId="14585" xr:uid="{00000000-0005-0000-0000-0000FE380000}"/>
    <cellStyle name="Обычный 2 2 2 5 3 2 2 4 2" xfId="14586" xr:uid="{00000000-0005-0000-0000-0000FF380000}"/>
    <cellStyle name="Обычный 2 2 2 5 3 2 2 5" xfId="14587" xr:uid="{00000000-0005-0000-0000-000000390000}"/>
    <cellStyle name="Обычный 2 2 2 5 3 2 2 5 2" xfId="14588" xr:uid="{00000000-0005-0000-0000-000001390000}"/>
    <cellStyle name="Обычный 2 2 2 5 3 2 2 6" xfId="14589" xr:uid="{00000000-0005-0000-0000-000002390000}"/>
    <cellStyle name="Обычный 2 2 2 5 3 2 3" xfId="14590" xr:uid="{00000000-0005-0000-0000-000003390000}"/>
    <cellStyle name="Обычный 2 2 2 5 3 2 3 2" xfId="14591" xr:uid="{00000000-0005-0000-0000-000004390000}"/>
    <cellStyle name="Обычный 2 2 2 5 3 2 3 2 2" xfId="14592" xr:uid="{00000000-0005-0000-0000-000005390000}"/>
    <cellStyle name="Обычный 2 2 2 5 3 2 3 3" xfId="14593" xr:uid="{00000000-0005-0000-0000-000006390000}"/>
    <cellStyle name="Обычный 2 2 2 5 3 2 3 3 2" xfId="14594" xr:uid="{00000000-0005-0000-0000-000007390000}"/>
    <cellStyle name="Обычный 2 2 2 5 3 2 3 4" xfId="14595" xr:uid="{00000000-0005-0000-0000-000008390000}"/>
    <cellStyle name="Обычный 2 2 2 5 3 2 4" xfId="14596" xr:uid="{00000000-0005-0000-0000-000009390000}"/>
    <cellStyle name="Обычный 2 2 2 5 3 2 4 2" xfId="14597" xr:uid="{00000000-0005-0000-0000-00000A390000}"/>
    <cellStyle name="Обычный 2 2 2 5 3 2 4 2 2" xfId="14598" xr:uid="{00000000-0005-0000-0000-00000B390000}"/>
    <cellStyle name="Обычный 2 2 2 5 3 2 4 3" xfId="14599" xr:uid="{00000000-0005-0000-0000-00000C390000}"/>
    <cellStyle name="Обычный 2 2 2 5 3 2 4 3 2" xfId="14600" xr:uid="{00000000-0005-0000-0000-00000D390000}"/>
    <cellStyle name="Обычный 2 2 2 5 3 2 4 4" xfId="14601" xr:uid="{00000000-0005-0000-0000-00000E390000}"/>
    <cellStyle name="Обычный 2 2 2 5 3 2 5" xfId="14602" xr:uid="{00000000-0005-0000-0000-00000F390000}"/>
    <cellStyle name="Обычный 2 2 2 5 3 2 5 2" xfId="14603" xr:uid="{00000000-0005-0000-0000-000010390000}"/>
    <cellStyle name="Обычный 2 2 2 5 3 2 6" xfId="14604" xr:uid="{00000000-0005-0000-0000-000011390000}"/>
    <cellStyle name="Обычный 2 2 2 5 3 2 6 2" xfId="14605" xr:uid="{00000000-0005-0000-0000-000012390000}"/>
    <cellStyle name="Обычный 2 2 2 5 3 2 7" xfId="14606" xr:uid="{00000000-0005-0000-0000-000013390000}"/>
    <cellStyle name="Обычный 2 2 2 5 3 2 7 2" xfId="14607" xr:uid="{00000000-0005-0000-0000-000014390000}"/>
    <cellStyle name="Обычный 2 2 2 5 3 2 8" xfId="14608" xr:uid="{00000000-0005-0000-0000-000015390000}"/>
    <cellStyle name="Обычный 2 2 2 5 3 3" xfId="14609" xr:uid="{00000000-0005-0000-0000-000016390000}"/>
    <cellStyle name="Обычный 2 2 2 5 3 3 2" xfId="14610" xr:uid="{00000000-0005-0000-0000-000017390000}"/>
    <cellStyle name="Обычный 2 2 2 5 3 3 2 2" xfId="14611" xr:uid="{00000000-0005-0000-0000-000018390000}"/>
    <cellStyle name="Обычный 2 2 2 5 3 3 2 2 2" xfId="14612" xr:uid="{00000000-0005-0000-0000-000019390000}"/>
    <cellStyle name="Обычный 2 2 2 5 3 3 2 2 2 2" xfId="14613" xr:uid="{00000000-0005-0000-0000-00001A390000}"/>
    <cellStyle name="Обычный 2 2 2 5 3 3 2 2 3" xfId="14614" xr:uid="{00000000-0005-0000-0000-00001B390000}"/>
    <cellStyle name="Обычный 2 2 2 5 3 3 2 2 3 2" xfId="14615" xr:uid="{00000000-0005-0000-0000-00001C390000}"/>
    <cellStyle name="Обычный 2 2 2 5 3 3 2 2 4" xfId="14616" xr:uid="{00000000-0005-0000-0000-00001D390000}"/>
    <cellStyle name="Обычный 2 2 2 5 3 3 2 3" xfId="14617" xr:uid="{00000000-0005-0000-0000-00001E390000}"/>
    <cellStyle name="Обычный 2 2 2 5 3 3 2 3 2" xfId="14618" xr:uid="{00000000-0005-0000-0000-00001F390000}"/>
    <cellStyle name="Обычный 2 2 2 5 3 3 2 4" xfId="14619" xr:uid="{00000000-0005-0000-0000-000020390000}"/>
    <cellStyle name="Обычный 2 2 2 5 3 3 2 4 2" xfId="14620" xr:uid="{00000000-0005-0000-0000-000021390000}"/>
    <cellStyle name="Обычный 2 2 2 5 3 3 2 5" xfId="14621" xr:uid="{00000000-0005-0000-0000-000022390000}"/>
    <cellStyle name="Обычный 2 2 2 5 3 3 2 5 2" xfId="14622" xr:uid="{00000000-0005-0000-0000-000023390000}"/>
    <cellStyle name="Обычный 2 2 2 5 3 3 2 6" xfId="14623" xr:uid="{00000000-0005-0000-0000-000024390000}"/>
    <cellStyle name="Обычный 2 2 2 5 3 3 3" xfId="14624" xr:uid="{00000000-0005-0000-0000-000025390000}"/>
    <cellStyle name="Обычный 2 2 2 5 3 3 3 2" xfId="14625" xr:uid="{00000000-0005-0000-0000-000026390000}"/>
    <cellStyle name="Обычный 2 2 2 5 3 3 3 2 2" xfId="14626" xr:uid="{00000000-0005-0000-0000-000027390000}"/>
    <cellStyle name="Обычный 2 2 2 5 3 3 3 3" xfId="14627" xr:uid="{00000000-0005-0000-0000-000028390000}"/>
    <cellStyle name="Обычный 2 2 2 5 3 3 3 3 2" xfId="14628" xr:uid="{00000000-0005-0000-0000-000029390000}"/>
    <cellStyle name="Обычный 2 2 2 5 3 3 3 4" xfId="14629" xr:uid="{00000000-0005-0000-0000-00002A390000}"/>
    <cellStyle name="Обычный 2 2 2 5 3 3 4" xfId="14630" xr:uid="{00000000-0005-0000-0000-00002B390000}"/>
    <cellStyle name="Обычный 2 2 2 5 3 3 4 2" xfId="14631" xr:uid="{00000000-0005-0000-0000-00002C390000}"/>
    <cellStyle name="Обычный 2 2 2 5 3 3 4 2 2" xfId="14632" xr:uid="{00000000-0005-0000-0000-00002D390000}"/>
    <cellStyle name="Обычный 2 2 2 5 3 3 4 3" xfId="14633" xr:uid="{00000000-0005-0000-0000-00002E390000}"/>
    <cellStyle name="Обычный 2 2 2 5 3 3 4 3 2" xfId="14634" xr:uid="{00000000-0005-0000-0000-00002F390000}"/>
    <cellStyle name="Обычный 2 2 2 5 3 3 4 4" xfId="14635" xr:uid="{00000000-0005-0000-0000-000030390000}"/>
    <cellStyle name="Обычный 2 2 2 5 3 3 5" xfId="14636" xr:uid="{00000000-0005-0000-0000-000031390000}"/>
    <cellStyle name="Обычный 2 2 2 5 3 3 5 2" xfId="14637" xr:uid="{00000000-0005-0000-0000-000032390000}"/>
    <cellStyle name="Обычный 2 2 2 5 3 3 6" xfId="14638" xr:uid="{00000000-0005-0000-0000-000033390000}"/>
    <cellStyle name="Обычный 2 2 2 5 3 3 6 2" xfId="14639" xr:uid="{00000000-0005-0000-0000-000034390000}"/>
    <cellStyle name="Обычный 2 2 2 5 3 3 7" xfId="14640" xr:uid="{00000000-0005-0000-0000-000035390000}"/>
    <cellStyle name="Обычный 2 2 2 5 3 3 7 2" xfId="14641" xr:uid="{00000000-0005-0000-0000-000036390000}"/>
    <cellStyle name="Обычный 2 2 2 5 3 3 8" xfId="14642" xr:uid="{00000000-0005-0000-0000-000037390000}"/>
    <cellStyle name="Обычный 2 2 2 5 3 4" xfId="14643" xr:uid="{00000000-0005-0000-0000-000038390000}"/>
    <cellStyle name="Обычный 2 2 2 5 3 4 2" xfId="14644" xr:uid="{00000000-0005-0000-0000-000039390000}"/>
    <cellStyle name="Обычный 2 2 2 5 3 4 2 2" xfId="14645" xr:uid="{00000000-0005-0000-0000-00003A390000}"/>
    <cellStyle name="Обычный 2 2 2 5 3 4 2 2 2" xfId="14646" xr:uid="{00000000-0005-0000-0000-00003B390000}"/>
    <cellStyle name="Обычный 2 2 2 5 3 4 2 3" xfId="14647" xr:uid="{00000000-0005-0000-0000-00003C390000}"/>
    <cellStyle name="Обычный 2 2 2 5 3 4 2 3 2" xfId="14648" xr:uid="{00000000-0005-0000-0000-00003D390000}"/>
    <cellStyle name="Обычный 2 2 2 5 3 4 2 4" xfId="14649" xr:uid="{00000000-0005-0000-0000-00003E390000}"/>
    <cellStyle name="Обычный 2 2 2 5 3 4 3" xfId="14650" xr:uid="{00000000-0005-0000-0000-00003F390000}"/>
    <cellStyle name="Обычный 2 2 2 5 3 4 3 2" xfId="14651" xr:uid="{00000000-0005-0000-0000-000040390000}"/>
    <cellStyle name="Обычный 2 2 2 5 3 4 3 2 2" xfId="14652" xr:uid="{00000000-0005-0000-0000-000041390000}"/>
    <cellStyle name="Обычный 2 2 2 5 3 4 3 3" xfId="14653" xr:uid="{00000000-0005-0000-0000-000042390000}"/>
    <cellStyle name="Обычный 2 2 2 5 3 4 3 3 2" xfId="14654" xr:uid="{00000000-0005-0000-0000-000043390000}"/>
    <cellStyle name="Обычный 2 2 2 5 3 4 3 4" xfId="14655" xr:uid="{00000000-0005-0000-0000-000044390000}"/>
    <cellStyle name="Обычный 2 2 2 5 3 4 4" xfId="14656" xr:uid="{00000000-0005-0000-0000-000045390000}"/>
    <cellStyle name="Обычный 2 2 2 5 3 4 4 2" xfId="14657" xr:uid="{00000000-0005-0000-0000-000046390000}"/>
    <cellStyle name="Обычный 2 2 2 5 3 4 5" xfId="14658" xr:uid="{00000000-0005-0000-0000-000047390000}"/>
    <cellStyle name="Обычный 2 2 2 5 3 4 5 2" xfId="14659" xr:uid="{00000000-0005-0000-0000-000048390000}"/>
    <cellStyle name="Обычный 2 2 2 5 3 4 6" xfId="14660" xr:uid="{00000000-0005-0000-0000-000049390000}"/>
    <cellStyle name="Обычный 2 2 2 5 3 4 6 2" xfId="14661" xr:uid="{00000000-0005-0000-0000-00004A390000}"/>
    <cellStyle name="Обычный 2 2 2 5 3 4 7" xfId="14662" xr:uid="{00000000-0005-0000-0000-00004B390000}"/>
    <cellStyle name="Обычный 2 2 2 5 3 5" xfId="14663" xr:uid="{00000000-0005-0000-0000-00004C390000}"/>
    <cellStyle name="Обычный 2 2 2 5 3 5 2" xfId="14664" xr:uid="{00000000-0005-0000-0000-00004D390000}"/>
    <cellStyle name="Обычный 2 2 2 5 3 5 2 2" xfId="14665" xr:uid="{00000000-0005-0000-0000-00004E390000}"/>
    <cellStyle name="Обычный 2 2 2 5 3 5 3" xfId="14666" xr:uid="{00000000-0005-0000-0000-00004F390000}"/>
    <cellStyle name="Обычный 2 2 2 5 3 5 3 2" xfId="14667" xr:uid="{00000000-0005-0000-0000-000050390000}"/>
    <cellStyle name="Обычный 2 2 2 5 3 5 4" xfId="14668" xr:uid="{00000000-0005-0000-0000-000051390000}"/>
    <cellStyle name="Обычный 2 2 2 5 3 6" xfId="14669" xr:uid="{00000000-0005-0000-0000-000052390000}"/>
    <cellStyle name="Обычный 2 2 2 5 3 6 2" xfId="14670" xr:uid="{00000000-0005-0000-0000-000053390000}"/>
    <cellStyle name="Обычный 2 2 2 5 3 6 2 2" xfId="14671" xr:uid="{00000000-0005-0000-0000-000054390000}"/>
    <cellStyle name="Обычный 2 2 2 5 3 6 3" xfId="14672" xr:uid="{00000000-0005-0000-0000-000055390000}"/>
    <cellStyle name="Обычный 2 2 2 5 3 6 3 2" xfId="14673" xr:uid="{00000000-0005-0000-0000-000056390000}"/>
    <cellStyle name="Обычный 2 2 2 5 3 6 4" xfId="14674" xr:uid="{00000000-0005-0000-0000-000057390000}"/>
    <cellStyle name="Обычный 2 2 2 5 3 7" xfId="14675" xr:uid="{00000000-0005-0000-0000-000058390000}"/>
    <cellStyle name="Обычный 2 2 2 5 3 7 2" xfId="14676" xr:uid="{00000000-0005-0000-0000-000059390000}"/>
    <cellStyle name="Обычный 2 2 2 5 3 8" xfId="14677" xr:uid="{00000000-0005-0000-0000-00005A390000}"/>
    <cellStyle name="Обычный 2 2 2 5 3 8 2" xfId="14678" xr:uid="{00000000-0005-0000-0000-00005B390000}"/>
    <cellStyle name="Обычный 2 2 2 5 3 9" xfId="14679" xr:uid="{00000000-0005-0000-0000-00005C390000}"/>
    <cellStyle name="Обычный 2 2 2 5 3 9 2" xfId="14680" xr:uid="{00000000-0005-0000-0000-00005D390000}"/>
    <cellStyle name="Обычный 2 2 2 5 4" xfId="14681" xr:uid="{00000000-0005-0000-0000-00005E390000}"/>
    <cellStyle name="Обычный 2 2 2 5 4 2" xfId="14682" xr:uid="{00000000-0005-0000-0000-00005F390000}"/>
    <cellStyle name="Обычный 2 2 2 5 4 2 2" xfId="14683" xr:uid="{00000000-0005-0000-0000-000060390000}"/>
    <cellStyle name="Обычный 2 2 2 5 4 2 2 2" xfId="14684" xr:uid="{00000000-0005-0000-0000-000061390000}"/>
    <cellStyle name="Обычный 2 2 2 5 4 2 2 2 2" xfId="14685" xr:uid="{00000000-0005-0000-0000-000062390000}"/>
    <cellStyle name="Обычный 2 2 2 5 4 2 2 3" xfId="14686" xr:uid="{00000000-0005-0000-0000-000063390000}"/>
    <cellStyle name="Обычный 2 2 2 5 4 2 2 3 2" xfId="14687" xr:uid="{00000000-0005-0000-0000-000064390000}"/>
    <cellStyle name="Обычный 2 2 2 5 4 2 2 4" xfId="14688" xr:uid="{00000000-0005-0000-0000-000065390000}"/>
    <cellStyle name="Обычный 2 2 2 5 4 2 3" xfId="14689" xr:uid="{00000000-0005-0000-0000-000066390000}"/>
    <cellStyle name="Обычный 2 2 2 5 4 2 3 2" xfId="14690" xr:uid="{00000000-0005-0000-0000-000067390000}"/>
    <cellStyle name="Обычный 2 2 2 5 4 2 4" xfId="14691" xr:uid="{00000000-0005-0000-0000-000068390000}"/>
    <cellStyle name="Обычный 2 2 2 5 4 2 4 2" xfId="14692" xr:uid="{00000000-0005-0000-0000-000069390000}"/>
    <cellStyle name="Обычный 2 2 2 5 4 2 5" xfId="14693" xr:uid="{00000000-0005-0000-0000-00006A390000}"/>
    <cellStyle name="Обычный 2 2 2 5 4 2 5 2" xfId="14694" xr:uid="{00000000-0005-0000-0000-00006B390000}"/>
    <cellStyle name="Обычный 2 2 2 5 4 2 6" xfId="14695" xr:uid="{00000000-0005-0000-0000-00006C390000}"/>
    <cellStyle name="Обычный 2 2 2 5 4 3" xfId="14696" xr:uid="{00000000-0005-0000-0000-00006D390000}"/>
    <cellStyle name="Обычный 2 2 2 5 4 3 2" xfId="14697" xr:uid="{00000000-0005-0000-0000-00006E390000}"/>
    <cellStyle name="Обычный 2 2 2 5 4 3 2 2" xfId="14698" xr:uid="{00000000-0005-0000-0000-00006F390000}"/>
    <cellStyle name="Обычный 2 2 2 5 4 3 3" xfId="14699" xr:uid="{00000000-0005-0000-0000-000070390000}"/>
    <cellStyle name="Обычный 2 2 2 5 4 3 3 2" xfId="14700" xr:uid="{00000000-0005-0000-0000-000071390000}"/>
    <cellStyle name="Обычный 2 2 2 5 4 3 4" xfId="14701" xr:uid="{00000000-0005-0000-0000-000072390000}"/>
    <cellStyle name="Обычный 2 2 2 5 4 4" xfId="14702" xr:uid="{00000000-0005-0000-0000-000073390000}"/>
    <cellStyle name="Обычный 2 2 2 5 4 4 2" xfId="14703" xr:uid="{00000000-0005-0000-0000-000074390000}"/>
    <cellStyle name="Обычный 2 2 2 5 4 4 2 2" xfId="14704" xr:uid="{00000000-0005-0000-0000-000075390000}"/>
    <cellStyle name="Обычный 2 2 2 5 4 4 3" xfId="14705" xr:uid="{00000000-0005-0000-0000-000076390000}"/>
    <cellStyle name="Обычный 2 2 2 5 4 4 3 2" xfId="14706" xr:uid="{00000000-0005-0000-0000-000077390000}"/>
    <cellStyle name="Обычный 2 2 2 5 4 4 4" xfId="14707" xr:uid="{00000000-0005-0000-0000-000078390000}"/>
    <cellStyle name="Обычный 2 2 2 5 4 5" xfId="14708" xr:uid="{00000000-0005-0000-0000-000079390000}"/>
    <cellStyle name="Обычный 2 2 2 5 4 5 2" xfId="14709" xr:uid="{00000000-0005-0000-0000-00007A390000}"/>
    <cellStyle name="Обычный 2 2 2 5 4 6" xfId="14710" xr:uid="{00000000-0005-0000-0000-00007B390000}"/>
    <cellStyle name="Обычный 2 2 2 5 4 6 2" xfId="14711" xr:uid="{00000000-0005-0000-0000-00007C390000}"/>
    <cellStyle name="Обычный 2 2 2 5 4 7" xfId="14712" xr:uid="{00000000-0005-0000-0000-00007D390000}"/>
    <cellStyle name="Обычный 2 2 2 5 4 7 2" xfId="14713" xr:uid="{00000000-0005-0000-0000-00007E390000}"/>
    <cellStyle name="Обычный 2 2 2 5 4 8" xfId="14714" xr:uid="{00000000-0005-0000-0000-00007F390000}"/>
    <cellStyle name="Обычный 2 2 2 5 5" xfId="14715" xr:uid="{00000000-0005-0000-0000-000080390000}"/>
    <cellStyle name="Обычный 2 2 2 5 5 2" xfId="14716" xr:uid="{00000000-0005-0000-0000-000081390000}"/>
    <cellStyle name="Обычный 2 2 2 5 5 2 2" xfId="14717" xr:uid="{00000000-0005-0000-0000-000082390000}"/>
    <cellStyle name="Обычный 2 2 2 5 5 2 2 2" xfId="14718" xr:uid="{00000000-0005-0000-0000-000083390000}"/>
    <cellStyle name="Обычный 2 2 2 5 5 2 2 2 2" xfId="14719" xr:uid="{00000000-0005-0000-0000-000084390000}"/>
    <cellStyle name="Обычный 2 2 2 5 5 2 2 3" xfId="14720" xr:uid="{00000000-0005-0000-0000-000085390000}"/>
    <cellStyle name="Обычный 2 2 2 5 5 2 2 3 2" xfId="14721" xr:uid="{00000000-0005-0000-0000-000086390000}"/>
    <cellStyle name="Обычный 2 2 2 5 5 2 2 4" xfId="14722" xr:uid="{00000000-0005-0000-0000-000087390000}"/>
    <cellStyle name="Обычный 2 2 2 5 5 2 3" xfId="14723" xr:uid="{00000000-0005-0000-0000-000088390000}"/>
    <cellStyle name="Обычный 2 2 2 5 5 2 3 2" xfId="14724" xr:uid="{00000000-0005-0000-0000-000089390000}"/>
    <cellStyle name="Обычный 2 2 2 5 5 2 4" xfId="14725" xr:uid="{00000000-0005-0000-0000-00008A390000}"/>
    <cellStyle name="Обычный 2 2 2 5 5 2 4 2" xfId="14726" xr:uid="{00000000-0005-0000-0000-00008B390000}"/>
    <cellStyle name="Обычный 2 2 2 5 5 2 5" xfId="14727" xr:uid="{00000000-0005-0000-0000-00008C390000}"/>
    <cellStyle name="Обычный 2 2 2 5 5 2 5 2" xfId="14728" xr:uid="{00000000-0005-0000-0000-00008D390000}"/>
    <cellStyle name="Обычный 2 2 2 5 5 2 6" xfId="14729" xr:uid="{00000000-0005-0000-0000-00008E390000}"/>
    <cellStyle name="Обычный 2 2 2 5 5 3" xfId="14730" xr:uid="{00000000-0005-0000-0000-00008F390000}"/>
    <cellStyle name="Обычный 2 2 2 5 5 3 2" xfId="14731" xr:uid="{00000000-0005-0000-0000-000090390000}"/>
    <cellStyle name="Обычный 2 2 2 5 5 3 2 2" xfId="14732" xr:uid="{00000000-0005-0000-0000-000091390000}"/>
    <cellStyle name="Обычный 2 2 2 5 5 3 3" xfId="14733" xr:uid="{00000000-0005-0000-0000-000092390000}"/>
    <cellStyle name="Обычный 2 2 2 5 5 3 3 2" xfId="14734" xr:uid="{00000000-0005-0000-0000-000093390000}"/>
    <cellStyle name="Обычный 2 2 2 5 5 3 4" xfId="14735" xr:uid="{00000000-0005-0000-0000-000094390000}"/>
    <cellStyle name="Обычный 2 2 2 5 5 4" xfId="14736" xr:uid="{00000000-0005-0000-0000-000095390000}"/>
    <cellStyle name="Обычный 2 2 2 5 5 4 2" xfId="14737" xr:uid="{00000000-0005-0000-0000-000096390000}"/>
    <cellStyle name="Обычный 2 2 2 5 5 4 2 2" xfId="14738" xr:uid="{00000000-0005-0000-0000-000097390000}"/>
    <cellStyle name="Обычный 2 2 2 5 5 4 3" xfId="14739" xr:uid="{00000000-0005-0000-0000-000098390000}"/>
    <cellStyle name="Обычный 2 2 2 5 5 4 3 2" xfId="14740" xr:uid="{00000000-0005-0000-0000-000099390000}"/>
    <cellStyle name="Обычный 2 2 2 5 5 4 4" xfId="14741" xr:uid="{00000000-0005-0000-0000-00009A390000}"/>
    <cellStyle name="Обычный 2 2 2 5 5 5" xfId="14742" xr:uid="{00000000-0005-0000-0000-00009B390000}"/>
    <cellStyle name="Обычный 2 2 2 5 5 5 2" xfId="14743" xr:uid="{00000000-0005-0000-0000-00009C390000}"/>
    <cellStyle name="Обычный 2 2 2 5 5 6" xfId="14744" xr:uid="{00000000-0005-0000-0000-00009D390000}"/>
    <cellStyle name="Обычный 2 2 2 5 5 6 2" xfId="14745" xr:uid="{00000000-0005-0000-0000-00009E390000}"/>
    <cellStyle name="Обычный 2 2 2 5 5 7" xfId="14746" xr:uid="{00000000-0005-0000-0000-00009F390000}"/>
    <cellStyle name="Обычный 2 2 2 5 5 7 2" xfId="14747" xr:uid="{00000000-0005-0000-0000-0000A0390000}"/>
    <cellStyle name="Обычный 2 2 2 5 5 8" xfId="14748" xr:uid="{00000000-0005-0000-0000-0000A1390000}"/>
    <cellStyle name="Обычный 2 2 2 5 6" xfId="14749" xr:uid="{00000000-0005-0000-0000-0000A2390000}"/>
    <cellStyle name="Обычный 2 2 2 5 6 2" xfId="14750" xr:uid="{00000000-0005-0000-0000-0000A3390000}"/>
    <cellStyle name="Обычный 2 2 2 5 6 2 2" xfId="14751" xr:uid="{00000000-0005-0000-0000-0000A4390000}"/>
    <cellStyle name="Обычный 2 2 2 5 6 2 2 2" xfId="14752" xr:uid="{00000000-0005-0000-0000-0000A5390000}"/>
    <cellStyle name="Обычный 2 2 2 5 6 2 3" xfId="14753" xr:uid="{00000000-0005-0000-0000-0000A6390000}"/>
    <cellStyle name="Обычный 2 2 2 5 6 2 3 2" xfId="14754" xr:uid="{00000000-0005-0000-0000-0000A7390000}"/>
    <cellStyle name="Обычный 2 2 2 5 6 2 4" xfId="14755" xr:uid="{00000000-0005-0000-0000-0000A8390000}"/>
    <cellStyle name="Обычный 2 2 2 5 6 3" xfId="14756" xr:uid="{00000000-0005-0000-0000-0000A9390000}"/>
    <cellStyle name="Обычный 2 2 2 5 6 3 2" xfId="14757" xr:uid="{00000000-0005-0000-0000-0000AA390000}"/>
    <cellStyle name="Обычный 2 2 2 5 6 3 2 2" xfId="14758" xr:uid="{00000000-0005-0000-0000-0000AB390000}"/>
    <cellStyle name="Обычный 2 2 2 5 6 3 3" xfId="14759" xr:uid="{00000000-0005-0000-0000-0000AC390000}"/>
    <cellStyle name="Обычный 2 2 2 5 6 3 3 2" xfId="14760" xr:uid="{00000000-0005-0000-0000-0000AD390000}"/>
    <cellStyle name="Обычный 2 2 2 5 6 3 4" xfId="14761" xr:uid="{00000000-0005-0000-0000-0000AE390000}"/>
    <cellStyle name="Обычный 2 2 2 5 6 4" xfId="14762" xr:uid="{00000000-0005-0000-0000-0000AF390000}"/>
    <cellStyle name="Обычный 2 2 2 5 6 4 2" xfId="14763" xr:uid="{00000000-0005-0000-0000-0000B0390000}"/>
    <cellStyle name="Обычный 2 2 2 5 6 5" xfId="14764" xr:uid="{00000000-0005-0000-0000-0000B1390000}"/>
    <cellStyle name="Обычный 2 2 2 5 6 5 2" xfId="14765" xr:uid="{00000000-0005-0000-0000-0000B2390000}"/>
    <cellStyle name="Обычный 2 2 2 5 6 6" xfId="14766" xr:uid="{00000000-0005-0000-0000-0000B3390000}"/>
    <cellStyle name="Обычный 2 2 2 5 6 6 2" xfId="14767" xr:uid="{00000000-0005-0000-0000-0000B4390000}"/>
    <cellStyle name="Обычный 2 2 2 5 6 7" xfId="14768" xr:uid="{00000000-0005-0000-0000-0000B5390000}"/>
    <cellStyle name="Обычный 2 2 2 5 7" xfId="14769" xr:uid="{00000000-0005-0000-0000-0000B6390000}"/>
    <cellStyle name="Обычный 2 2 2 5 7 2" xfId="14770" xr:uid="{00000000-0005-0000-0000-0000B7390000}"/>
    <cellStyle name="Обычный 2 2 2 5 7 2 2" xfId="14771" xr:uid="{00000000-0005-0000-0000-0000B8390000}"/>
    <cellStyle name="Обычный 2 2 2 5 7 2 2 2" xfId="14772" xr:uid="{00000000-0005-0000-0000-0000B9390000}"/>
    <cellStyle name="Обычный 2 2 2 5 7 2 3" xfId="14773" xr:uid="{00000000-0005-0000-0000-0000BA390000}"/>
    <cellStyle name="Обычный 2 2 2 5 7 2 3 2" xfId="14774" xr:uid="{00000000-0005-0000-0000-0000BB390000}"/>
    <cellStyle name="Обычный 2 2 2 5 7 2 4" xfId="14775" xr:uid="{00000000-0005-0000-0000-0000BC390000}"/>
    <cellStyle name="Обычный 2 2 2 5 7 3" xfId="14776" xr:uid="{00000000-0005-0000-0000-0000BD390000}"/>
    <cellStyle name="Обычный 2 2 2 5 7 3 2" xfId="14777" xr:uid="{00000000-0005-0000-0000-0000BE390000}"/>
    <cellStyle name="Обычный 2 2 2 5 7 3 2 2" xfId="14778" xr:uid="{00000000-0005-0000-0000-0000BF390000}"/>
    <cellStyle name="Обычный 2 2 2 5 7 3 3" xfId="14779" xr:uid="{00000000-0005-0000-0000-0000C0390000}"/>
    <cellStyle name="Обычный 2 2 2 5 7 3 3 2" xfId="14780" xr:uid="{00000000-0005-0000-0000-0000C1390000}"/>
    <cellStyle name="Обычный 2 2 2 5 7 3 4" xfId="14781" xr:uid="{00000000-0005-0000-0000-0000C2390000}"/>
    <cellStyle name="Обычный 2 2 2 5 7 4" xfId="14782" xr:uid="{00000000-0005-0000-0000-0000C3390000}"/>
    <cellStyle name="Обычный 2 2 2 5 7 4 2" xfId="14783" xr:uid="{00000000-0005-0000-0000-0000C4390000}"/>
    <cellStyle name="Обычный 2 2 2 5 7 5" xfId="14784" xr:uid="{00000000-0005-0000-0000-0000C5390000}"/>
    <cellStyle name="Обычный 2 2 2 5 7 5 2" xfId="14785" xr:uid="{00000000-0005-0000-0000-0000C6390000}"/>
    <cellStyle name="Обычный 2 2 2 5 7 6" xfId="14786" xr:uid="{00000000-0005-0000-0000-0000C7390000}"/>
    <cellStyle name="Обычный 2 2 2 5 7 6 2" xfId="14787" xr:uid="{00000000-0005-0000-0000-0000C8390000}"/>
    <cellStyle name="Обычный 2 2 2 5 7 7" xfId="14788" xr:uid="{00000000-0005-0000-0000-0000C9390000}"/>
    <cellStyle name="Обычный 2 2 2 5 8" xfId="14789" xr:uid="{00000000-0005-0000-0000-0000CA390000}"/>
    <cellStyle name="Обычный 2 2 2 5 8 2" xfId="14790" xr:uid="{00000000-0005-0000-0000-0000CB390000}"/>
    <cellStyle name="Обычный 2 2 2 5 8 2 2" xfId="14791" xr:uid="{00000000-0005-0000-0000-0000CC390000}"/>
    <cellStyle name="Обычный 2 2 2 5 8 3" xfId="14792" xr:uid="{00000000-0005-0000-0000-0000CD390000}"/>
    <cellStyle name="Обычный 2 2 2 5 8 3 2" xfId="14793" xr:uid="{00000000-0005-0000-0000-0000CE390000}"/>
    <cellStyle name="Обычный 2 2 2 5 8 4" xfId="14794" xr:uid="{00000000-0005-0000-0000-0000CF390000}"/>
    <cellStyle name="Обычный 2 2 2 5 9" xfId="14795" xr:uid="{00000000-0005-0000-0000-0000D0390000}"/>
    <cellStyle name="Обычный 2 2 2 5 9 2" xfId="14796" xr:uid="{00000000-0005-0000-0000-0000D1390000}"/>
    <cellStyle name="Обычный 2 2 2 5 9 2 2" xfId="14797" xr:uid="{00000000-0005-0000-0000-0000D2390000}"/>
    <cellStyle name="Обычный 2 2 2 5 9 3" xfId="14798" xr:uid="{00000000-0005-0000-0000-0000D3390000}"/>
    <cellStyle name="Обычный 2 2 2 5 9 3 2" xfId="14799" xr:uid="{00000000-0005-0000-0000-0000D4390000}"/>
    <cellStyle name="Обычный 2 2 2 5 9 4" xfId="14800" xr:uid="{00000000-0005-0000-0000-0000D5390000}"/>
    <cellStyle name="Обычный 2 2 2 6" xfId="14801" xr:uid="{00000000-0005-0000-0000-0000D6390000}"/>
    <cellStyle name="Обычный 2 2 2 6 10" xfId="14802" xr:uid="{00000000-0005-0000-0000-0000D7390000}"/>
    <cellStyle name="Обычный 2 2 2 6 10 2" xfId="14803" xr:uid="{00000000-0005-0000-0000-0000D8390000}"/>
    <cellStyle name="Обычный 2 2 2 6 11" xfId="14804" xr:uid="{00000000-0005-0000-0000-0000D9390000}"/>
    <cellStyle name="Обычный 2 2 2 6 11 2" xfId="14805" xr:uid="{00000000-0005-0000-0000-0000DA390000}"/>
    <cellStyle name="Обычный 2 2 2 6 12" xfId="14806" xr:uid="{00000000-0005-0000-0000-0000DB390000}"/>
    <cellStyle name="Обычный 2 2 2 6 12 2" xfId="14807" xr:uid="{00000000-0005-0000-0000-0000DC390000}"/>
    <cellStyle name="Обычный 2 2 2 6 13" xfId="14808" xr:uid="{00000000-0005-0000-0000-0000DD390000}"/>
    <cellStyle name="Обычный 2 2 2 6 2" xfId="14809" xr:uid="{00000000-0005-0000-0000-0000DE390000}"/>
    <cellStyle name="Обычный 2 2 2 6 2 10" xfId="14810" xr:uid="{00000000-0005-0000-0000-0000DF390000}"/>
    <cellStyle name="Обычный 2 2 2 6 2 10 2" xfId="14811" xr:uid="{00000000-0005-0000-0000-0000E0390000}"/>
    <cellStyle name="Обычный 2 2 2 6 2 11" xfId="14812" xr:uid="{00000000-0005-0000-0000-0000E1390000}"/>
    <cellStyle name="Обычный 2 2 2 6 2 11 2" xfId="14813" xr:uid="{00000000-0005-0000-0000-0000E2390000}"/>
    <cellStyle name="Обычный 2 2 2 6 2 12" xfId="14814" xr:uid="{00000000-0005-0000-0000-0000E3390000}"/>
    <cellStyle name="Обычный 2 2 2 6 2 2" xfId="14815" xr:uid="{00000000-0005-0000-0000-0000E4390000}"/>
    <cellStyle name="Обычный 2 2 2 6 2 2 10" xfId="14816" xr:uid="{00000000-0005-0000-0000-0000E5390000}"/>
    <cellStyle name="Обычный 2 2 2 6 2 2 2" xfId="14817" xr:uid="{00000000-0005-0000-0000-0000E6390000}"/>
    <cellStyle name="Обычный 2 2 2 6 2 2 2 2" xfId="14818" xr:uid="{00000000-0005-0000-0000-0000E7390000}"/>
    <cellStyle name="Обычный 2 2 2 6 2 2 2 2 2" xfId="14819" xr:uid="{00000000-0005-0000-0000-0000E8390000}"/>
    <cellStyle name="Обычный 2 2 2 6 2 2 2 2 2 2" xfId="14820" xr:uid="{00000000-0005-0000-0000-0000E9390000}"/>
    <cellStyle name="Обычный 2 2 2 6 2 2 2 2 2 2 2" xfId="14821" xr:uid="{00000000-0005-0000-0000-0000EA390000}"/>
    <cellStyle name="Обычный 2 2 2 6 2 2 2 2 2 3" xfId="14822" xr:uid="{00000000-0005-0000-0000-0000EB390000}"/>
    <cellStyle name="Обычный 2 2 2 6 2 2 2 2 2 3 2" xfId="14823" xr:uid="{00000000-0005-0000-0000-0000EC390000}"/>
    <cellStyle name="Обычный 2 2 2 6 2 2 2 2 2 4" xfId="14824" xr:uid="{00000000-0005-0000-0000-0000ED390000}"/>
    <cellStyle name="Обычный 2 2 2 6 2 2 2 2 3" xfId="14825" xr:uid="{00000000-0005-0000-0000-0000EE390000}"/>
    <cellStyle name="Обычный 2 2 2 6 2 2 2 2 3 2" xfId="14826" xr:uid="{00000000-0005-0000-0000-0000EF390000}"/>
    <cellStyle name="Обычный 2 2 2 6 2 2 2 2 4" xfId="14827" xr:uid="{00000000-0005-0000-0000-0000F0390000}"/>
    <cellStyle name="Обычный 2 2 2 6 2 2 2 2 4 2" xfId="14828" xr:uid="{00000000-0005-0000-0000-0000F1390000}"/>
    <cellStyle name="Обычный 2 2 2 6 2 2 2 2 5" xfId="14829" xr:uid="{00000000-0005-0000-0000-0000F2390000}"/>
    <cellStyle name="Обычный 2 2 2 6 2 2 2 2 5 2" xfId="14830" xr:uid="{00000000-0005-0000-0000-0000F3390000}"/>
    <cellStyle name="Обычный 2 2 2 6 2 2 2 2 6" xfId="14831" xr:uid="{00000000-0005-0000-0000-0000F4390000}"/>
    <cellStyle name="Обычный 2 2 2 6 2 2 2 3" xfId="14832" xr:uid="{00000000-0005-0000-0000-0000F5390000}"/>
    <cellStyle name="Обычный 2 2 2 6 2 2 2 3 2" xfId="14833" xr:uid="{00000000-0005-0000-0000-0000F6390000}"/>
    <cellStyle name="Обычный 2 2 2 6 2 2 2 3 2 2" xfId="14834" xr:uid="{00000000-0005-0000-0000-0000F7390000}"/>
    <cellStyle name="Обычный 2 2 2 6 2 2 2 3 3" xfId="14835" xr:uid="{00000000-0005-0000-0000-0000F8390000}"/>
    <cellStyle name="Обычный 2 2 2 6 2 2 2 3 3 2" xfId="14836" xr:uid="{00000000-0005-0000-0000-0000F9390000}"/>
    <cellStyle name="Обычный 2 2 2 6 2 2 2 3 4" xfId="14837" xr:uid="{00000000-0005-0000-0000-0000FA390000}"/>
    <cellStyle name="Обычный 2 2 2 6 2 2 2 4" xfId="14838" xr:uid="{00000000-0005-0000-0000-0000FB390000}"/>
    <cellStyle name="Обычный 2 2 2 6 2 2 2 4 2" xfId="14839" xr:uid="{00000000-0005-0000-0000-0000FC390000}"/>
    <cellStyle name="Обычный 2 2 2 6 2 2 2 4 2 2" xfId="14840" xr:uid="{00000000-0005-0000-0000-0000FD390000}"/>
    <cellStyle name="Обычный 2 2 2 6 2 2 2 4 3" xfId="14841" xr:uid="{00000000-0005-0000-0000-0000FE390000}"/>
    <cellStyle name="Обычный 2 2 2 6 2 2 2 4 3 2" xfId="14842" xr:uid="{00000000-0005-0000-0000-0000FF390000}"/>
    <cellStyle name="Обычный 2 2 2 6 2 2 2 4 4" xfId="14843" xr:uid="{00000000-0005-0000-0000-0000003A0000}"/>
    <cellStyle name="Обычный 2 2 2 6 2 2 2 5" xfId="14844" xr:uid="{00000000-0005-0000-0000-0000013A0000}"/>
    <cellStyle name="Обычный 2 2 2 6 2 2 2 5 2" xfId="14845" xr:uid="{00000000-0005-0000-0000-0000023A0000}"/>
    <cellStyle name="Обычный 2 2 2 6 2 2 2 6" xfId="14846" xr:uid="{00000000-0005-0000-0000-0000033A0000}"/>
    <cellStyle name="Обычный 2 2 2 6 2 2 2 6 2" xfId="14847" xr:uid="{00000000-0005-0000-0000-0000043A0000}"/>
    <cellStyle name="Обычный 2 2 2 6 2 2 2 7" xfId="14848" xr:uid="{00000000-0005-0000-0000-0000053A0000}"/>
    <cellStyle name="Обычный 2 2 2 6 2 2 2 7 2" xfId="14849" xr:uid="{00000000-0005-0000-0000-0000063A0000}"/>
    <cellStyle name="Обычный 2 2 2 6 2 2 2 8" xfId="14850" xr:uid="{00000000-0005-0000-0000-0000073A0000}"/>
    <cellStyle name="Обычный 2 2 2 6 2 2 3" xfId="14851" xr:uid="{00000000-0005-0000-0000-0000083A0000}"/>
    <cellStyle name="Обычный 2 2 2 6 2 2 3 2" xfId="14852" xr:uid="{00000000-0005-0000-0000-0000093A0000}"/>
    <cellStyle name="Обычный 2 2 2 6 2 2 3 2 2" xfId="14853" xr:uid="{00000000-0005-0000-0000-00000A3A0000}"/>
    <cellStyle name="Обычный 2 2 2 6 2 2 3 2 2 2" xfId="14854" xr:uid="{00000000-0005-0000-0000-00000B3A0000}"/>
    <cellStyle name="Обычный 2 2 2 6 2 2 3 2 2 2 2" xfId="14855" xr:uid="{00000000-0005-0000-0000-00000C3A0000}"/>
    <cellStyle name="Обычный 2 2 2 6 2 2 3 2 2 3" xfId="14856" xr:uid="{00000000-0005-0000-0000-00000D3A0000}"/>
    <cellStyle name="Обычный 2 2 2 6 2 2 3 2 2 3 2" xfId="14857" xr:uid="{00000000-0005-0000-0000-00000E3A0000}"/>
    <cellStyle name="Обычный 2 2 2 6 2 2 3 2 2 4" xfId="14858" xr:uid="{00000000-0005-0000-0000-00000F3A0000}"/>
    <cellStyle name="Обычный 2 2 2 6 2 2 3 2 3" xfId="14859" xr:uid="{00000000-0005-0000-0000-0000103A0000}"/>
    <cellStyle name="Обычный 2 2 2 6 2 2 3 2 3 2" xfId="14860" xr:uid="{00000000-0005-0000-0000-0000113A0000}"/>
    <cellStyle name="Обычный 2 2 2 6 2 2 3 2 4" xfId="14861" xr:uid="{00000000-0005-0000-0000-0000123A0000}"/>
    <cellStyle name="Обычный 2 2 2 6 2 2 3 2 4 2" xfId="14862" xr:uid="{00000000-0005-0000-0000-0000133A0000}"/>
    <cellStyle name="Обычный 2 2 2 6 2 2 3 2 5" xfId="14863" xr:uid="{00000000-0005-0000-0000-0000143A0000}"/>
    <cellStyle name="Обычный 2 2 2 6 2 2 3 2 5 2" xfId="14864" xr:uid="{00000000-0005-0000-0000-0000153A0000}"/>
    <cellStyle name="Обычный 2 2 2 6 2 2 3 2 6" xfId="14865" xr:uid="{00000000-0005-0000-0000-0000163A0000}"/>
    <cellStyle name="Обычный 2 2 2 6 2 2 3 3" xfId="14866" xr:uid="{00000000-0005-0000-0000-0000173A0000}"/>
    <cellStyle name="Обычный 2 2 2 6 2 2 3 3 2" xfId="14867" xr:uid="{00000000-0005-0000-0000-0000183A0000}"/>
    <cellStyle name="Обычный 2 2 2 6 2 2 3 3 2 2" xfId="14868" xr:uid="{00000000-0005-0000-0000-0000193A0000}"/>
    <cellStyle name="Обычный 2 2 2 6 2 2 3 3 3" xfId="14869" xr:uid="{00000000-0005-0000-0000-00001A3A0000}"/>
    <cellStyle name="Обычный 2 2 2 6 2 2 3 3 3 2" xfId="14870" xr:uid="{00000000-0005-0000-0000-00001B3A0000}"/>
    <cellStyle name="Обычный 2 2 2 6 2 2 3 3 4" xfId="14871" xr:uid="{00000000-0005-0000-0000-00001C3A0000}"/>
    <cellStyle name="Обычный 2 2 2 6 2 2 3 4" xfId="14872" xr:uid="{00000000-0005-0000-0000-00001D3A0000}"/>
    <cellStyle name="Обычный 2 2 2 6 2 2 3 4 2" xfId="14873" xr:uid="{00000000-0005-0000-0000-00001E3A0000}"/>
    <cellStyle name="Обычный 2 2 2 6 2 2 3 4 2 2" xfId="14874" xr:uid="{00000000-0005-0000-0000-00001F3A0000}"/>
    <cellStyle name="Обычный 2 2 2 6 2 2 3 4 3" xfId="14875" xr:uid="{00000000-0005-0000-0000-0000203A0000}"/>
    <cellStyle name="Обычный 2 2 2 6 2 2 3 4 3 2" xfId="14876" xr:uid="{00000000-0005-0000-0000-0000213A0000}"/>
    <cellStyle name="Обычный 2 2 2 6 2 2 3 4 4" xfId="14877" xr:uid="{00000000-0005-0000-0000-0000223A0000}"/>
    <cellStyle name="Обычный 2 2 2 6 2 2 3 5" xfId="14878" xr:uid="{00000000-0005-0000-0000-0000233A0000}"/>
    <cellStyle name="Обычный 2 2 2 6 2 2 3 5 2" xfId="14879" xr:uid="{00000000-0005-0000-0000-0000243A0000}"/>
    <cellStyle name="Обычный 2 2 2 6 2 2 3 6" xfId="14880" xr:uid="{00000000-0005-0000-0000-0000253A0000}"/>
    <cellStyle name="Обычный 2 2 2 6 2 2 3 6 2" xfId="14881" xr:uid="{00000000-0005-0000-0000-0000263A0000}"/>
    <cellStyle name="Обычный 2 2 2 6 2 2 3 7" xfId="14882" xr:uid="{00000000-0005-0000-0000-0000273A0000}"/>
    <cellStyle name="Обычный 2 2 2 6 2 2 3 7 2" xfId="14883" xr:uid="{00000000-0005-0000-0000-0000283A0000}"/>
    <cellStyle name="Обычный 2 2 2 6 2 2 3 8" xfId="14884" xr:uid="{00000000-0005-0000-0000-0000293A0000}"/>
    <cellStyle name="Обычный 2 2 2 6 2 2 4" xfId="14885" xr:uid="{00000000-0005-0000-0000-00002A3A0000}"/>
    <cellStyle name="Обычный 2 2 2 6 2 2 4 2" xfId="14886" xr:uid="{00000000-0005-0000-0000-00002B3A0000}"/>
    <cellStyle name="Обычный 2 2 2 6 2 2 4 2 2" xfId="14887" xr:uid="{00000000-0005-0000-0000-00002C3A0000}"/>
    <cellStyle name="Обычный 2 2 2 6 2 2 4 2 2 2" xfId="14888" xr:uid="{00000000-0005-0000-0000-00002D3A0000}"/>
    <cellStyle name="Обычный 2 2 2 6 2 2 4 2 3" xfId="14889" xr:uid="{00000000-0005-0000-0000-00002E3A0000}"/>
    <cellStyle name="Обычный 2 2 2 6 2 2 4 2 3 2" xfId="14890" xr:uid="{00000000-0005-0000-0000-00002F3A0000}"/>
    <cellStyle name="Обычный 2 2 2 6 2 2 4 2 4" xfId="14891" xr:uid="{00000000-0005-0000-0000-0000303A0000}"/>
    <cellStyle name="Обычный 2 2 2 6 2 2 4 3" xfId="14892" xr:uid="{00000000-0005-0000-0000-0000313A0000}"/>
    <cellStyle name="Обычный 2 2 2 6 2 2 4 3 2" xfId="14893" xr:uid="{00000000-0005-0000-0000-0000323A0000}"/>
    <cellStyle name="Обычный 2 2 2 6 2 2 4 3 2 2" xfId="14894" xr:uid="{00000000-0005-0000-0000-0000333A0000}"/>
    <cellStyle name="Обычный 2 2 2 6 2 2 4 3 3" xfId="14895" xr:uid="{00000000-0005-0000-0000-0000343A0000}"/>
    <cellStyle name="Обычный 2 2 2 6 2 2 4 3 3 2" xfId="14896" xr:uid="{00000000-0005-0000-0000-0000353A0000}"/>
    <cellStyle name="Обычный 2 2 2 6 2 2 4 3 4" xfId="14897" xr:uid="{00000000-0005-0000-0000-0000363A0000}"/>
    <cellStyle name="Обычный 2 2 2 6 2 2 4 4" xfId="14898" xr:uid="{00000000-0005-0000-0000-0000373A0000}"/>
    <cellStyle name="Обычный 2 2 2 6 2 2 4 4 2" xfId="14899" xr:uid="{00000000-0005-0000-0000-0000383A0000}"/>
    <cellStyle name="Обычный 2 2 2 6 2 2 4 5" xfId="14900" xr:uid="{00000000-0005-0000-0000-0000393A0000}"/>
    <cellStyle name="Обычный 2 2 2 6 2 2 4 5 2" xfId="14901" xr:uid="{00000000-0005-0000-0000-00003A3A0000}"/>
    <cellStyle name="Обычный 2 2 2 6 2 2 4 6" xfId="14902" xr:uid="{00000000-0005-0000-0000-00003B3A0000}"/>
    <cellStyle name="Обычный 2 2 2 6 2 2 4 6 2" xfId="14903" xr:uid="{00000000-0005-0000-0000-00003C3A0000}"/>
    <cellStyle name="Обычный 2 2 2 6 2 2 4 7" xfId="14904" xr:uid="{00000000-0005-0000-0000-00003D3A0000}"/>
    <cellStyle name="Обычный 2 2 2 6 2 2 5" xfId="14905" xr:uid="{00000000-0005-0000-0000-00003E3A0000}"/>
    <cellStyle name="Обычный 2 2 2 6 2 2 5 2" xfId="14906" xr:uid="{00000000-0005-0000-0000-00003F3A0000}"/>
    <cellStyle name="Обычный 2 2 2 6 2 2 5 2 2" xfId="14907" xr:uid="{00000000-0005-0000-0000-0000403A0000}"/>
    <cellStyle name="Обычный 2 2 2 6 2 2 5 3" xfId="14908" xr:uid="{00000000-0005-0000-0000-0000413A0000}"/>
    <cellStyle name="Обычный 2 2 2 6 2 2 5 3 2" xfId="14909" xr:uid="{00000000-0005-0000-0000-0000423A0000}"/>
    <cellStyle name="Обычный 2 2 2 6 2 2 5 4" xfId="14910" xr:uid="{00000000-0005-0000-0000-0000433A0000}"/>
    <cellStyle name="Обычный 2 2 2 6 2 2 6" xfId="14911" xr:uid="{00000000-0005-0000-0000-0000443A0000}"/>
    <cellStyle name="Обычный 2 2 2 6 2 2 6 2" xfId="14912" xr:uid="{00000000-0005-0000-0000-0000453A0000}"/>
    <cellStyle name="Обычный 2 2 2 6 2 2 6 2 2" xfId="14913" xr:uid="{00000000-0005-0000-0000-0000463A0000}"/>
    <cellStyle name="Обычный 2 2 2 6 2 2 6 3" xfId="14914" xr:uid="{00000000-0005-0000-0000-0000473A0000}"/>
    <cellStyle name="Обычный 2 2 2 6 2 2 6 3 2" xfId="14915" xr:uid="{00000000-0005-0000-0000-0000483A0000}"/>
    <cellStyle name="Обычный 2 2 2 6 2 2 6 4" xfId="14916" xr:uid="{00000000-0005-0000-0000-0000493A0000}"/>
    <cellStyle name="Обычный 2 2 2 6 2 2 7" xfId="14917" xr:uid="{00000000-0005-0000-0000-00004A3A0000}"/>
    <cellStyle name="Обычный 2 2 2 6 2 2 7 2" xfId="14918" xr:uid="{00000000-0005-0000-0000-00004B3A0000}"/>
    <cellStyle name="Обычный 2 2 2 6 2 2 8" xfId="14919" xr:uid="{00000000-0005-0000-0000-00004C3A0000}"/>
    <cellStyle name="Обычный 2 2 2 6 2 2 8 2" xfId="14920" xr:uid="{00000000-0005-0000-0000-00004D3A0000}"/>
    <cellStyle name="Обычный 2 2 2 6 2 2 9" xfId="14921" xr:uid="{00000000-0005-0000-0000-00004E3A0000}"/>
    <cellStyle name="Обычный 2 2 2 6 2 2 9 2" xfId="14922" xr:uid="{00000000-0005-0000-0000-00004F3A0000}"/>
    <cellStyle name="Обычный 2 2 2 6 2 3" xfId="14923" xr:uid="{00000000-0005-0000-0000-0000503A0000}"/>
    <cellStyle name="Обычный 2 2 2 6 2 3 2" xfId="14924" xr:uid="{00000000-0005-0000-0000-0000513A0000}"/>
    <cellStyle name="Обычный 2 2 2 6 2 3 2 2" xfId="14925" xr:uid="{00000000-0005-0000-0000-0000523A0000}"/>
    <cellStyle name="Обычный 2 2 2 6 2 3 2 2 2" xfId="14926" xr:uid="{00000000-0005-0000-0000-0000533A0000}"/>
    <cellStyle name="Обычный 2 2 2 6 2 3 2 2 2 2" xfId="14927" xr:uid="{00000000-0005-0000-0000-0000543A0000}"/>
    <cellStyle name="Обычный 2 2 2 6 2 3 2 2 3" xfId="14928" xr:uid="{00000000-0005-0000-0000-0000553A0000}"/>
    <cellStyle name="Обычный 2 2 2 6 2 3 2 2 3 2" xfId="14929" xr:uid="{00000000-0005-0000-0000-0000563A0000}"/>
    <cellStyle name="Обычный 2 2 2 6 2 3 2 2 4" xfId="14930" xr:uid="{00000000-0005-0000-0000-0000573A0000}"/>
    <cellStyle name="Обычный 2 2 2 6 2 3 2 3" xfId="14931" xr:uid="{00000000-0005-0000-0000-0000583A0000}"/>
    <cellStyle name="Обычный 2 2 2 6 2 3 2 3 2" xfId="14932" xr:uid="{00000000-0005-0000-0000-0000593A0000}"/>
    <cellStyle name="Обычный 2 2 2 6 2 3 2 4" xfId="14933" xr:uid="{00000000-0005-0000-0000-00005A3A0000}"/>
    <cellStyle name="Обычный 2 2 2 6 2 3 2 4 2" xfId="14934" xr:uid="{00000000-0005-0000-0000-00005B3A0000}"/>
    <cellStyle name="Обычный 2 2 2 6 2 3 2 5" xfId="14935" xr:uid="{00000000-0005-0000-0000-00005C3A0000}"/>
    <cellStyle name="Обычный 2 2 2 6 2 3 2 5 2" xfId="14936" xr:uid="{00000000-0005-0000-0000-00005D3A0000}"/>
    <cellStyle name="Обычный 2 2 2 6 2 3 2 6" xfId="14937" xr:uid="{00000000-0005-0000-0000-00005E3A0000}"/>
    <cellStyle name="Обычный 2 2 2 6 2 3 3" xfId="14938" xr:uid="{00000000-0005-0000-0000-00005F3A0000}"/>
    <cellStyle name="Обычный 2 2 2 6 2 3 3 2" xfId="14939" xr:uid="{00000000-0005-0000-0000-0000603A0000}"/>
    <cellStyle name="Обычный 2 2 2 6 2 3 3 2 2" xfId="14940" xr:uid="{00000000-0005-0000-0000-0000613A0000}"/>
    <cellStyle name="Обычный 2 2 2 6 2 3 3 3" xfId="14941" xr:uid="{00000000-0005-0000-0000-0000623A0000}"/>
    <cellStyle name="Обычный 2 2 2 6 2 3 3 3 2" xfId="14942" xr:uid="{00000000-0005-0000-0000-0000633A0000}"/>
    <cellStyle name="Обычный 2 2 2 6 2 3 3 4" xfId="14943" xr:uid="{00000000-0005-0000-0000-0000643A0000}"/>
    <cellStyle name="Обычный 2 2 2 6 2 3 4" xfId="14944" xr:uid="{00000000-0005-0000-0000-0000653A0000}"/>
    <cellStyle name="Обычный 2 2 2 6 2 3 4 2" xfId="14945" xr:uid="{00000000-0005-0000-0000-0000663A0000}"/>
    <cellStyle name="Обычный 2 2 2 6 2 3 4 2 2" xfId="14946" xr:uid="{00000000-0005-0000-0000-0000673A0000}"/>
    <cellStyle name="Обычный 2 2 2 6 2 3 4 3" xfId="14947" xr:uid="{00000000-0005-0000-0000-0000683A0000}"/>
    <cellStyle name="Обычный 2 2 2 6 2 3 4 3 2" xfId="14948" xr:uid="{00000000-0005-0000-0000-0000693A0000}"/>
    <cellStyle name="Обычный 2 2 2 6 2 3 4 4" xfId="14949" xr:uid="{00000000-0005-0000-0000-00006A3A0000}"/>
    <cellStyle name="Обычный 2 2 2 6 2 3 5" xfId="14950" xr:uid="{00000000-0005-0000-0000-00006B3A0000}"/>
    <cellStyle name="Обычный 2 2 2 6 2 3 5 2" xfId="14951" xr:uid="{00000000-0005-0000-0000-00006C3A0000}"/>
    <cellStyle name="Обычный 2 2 2 6 2 3 6" xfId="14952" xr:uid="{00000000-0005-0000-0000-00006D3A0000}"/>
    <cellStyle name="Обычный 2 2 2 6 2 3 6 2" xfId="14953" xr:uid="{00000000-0005-0000-0000-00006E3A0000}"/>
    <cellStyle name="Обычный 2 2 2 6 2 3 7" xfId="14954" xr:uid="{00000000-0005-0000-0000-00006F3A0000}"/>
    <cellStyle name="Обычный 2 2 2 6 2 3 7 2" xfId="14955" xr:uid="{00000000-0005-0000-0000-0000703A0000}"/>
    <cellStyle name="Обычный 2 2 2 6 2 3 8" xfId="14956" xr:uid="{00000000-0005-0000-0000-0000713A0000}"/>
    <cellStyle name="Обычный 2 2 2 6 2 4" xfId="14957" xr:uid="{00000000-0005-0000-0000-0000723A0000}"/>
    <cellStyle name="Обычный 2 2 2 6 2 4 2" xfId="14958" xr:uid="{00000000-0005-0000-0000-0000733A0000}"/>
    <cellStyle name="Обычный 2 2 2 6 2 4 2 2" xfId="14959" xr:uid="{00000000-0005-0000-0000-0000743A0000}"/>
    <cellStyle name="Обычный 2 2 2 6 2 4 2 2 2" xfId="14960" xr:uid="{00000000-0005-0000-0000-0000753A0000}"/>
    <cellStyle name="Обычный 2 2 2 6 2 4 2 2 2 2" xfId="14961" xr:uid="{00000000-0005-0000-0000-0000763A0000}"/>
    <cellStyle name="Обычный 2 2 2 6 2 4 2 2 3" xfId="14962" xr:uid="{00000000-0005-0000-0000-0000773A0000}"/>
    <cellStyle name="Обычный 2 2 2 6 2 4 2 2 3 2" xfId="14963" xr:uid="{00000000-0005-0000-0000-0000783A0000}"/>
    <cellStyle name="Обычный 2 2 2 6 2 4 2 2 4" xfId="14964" xr:uid="{00000000-0005-0000-0000-0000793A0000}"/>
    <cellStyle name="Обычный 2 2 2 6 2 4 2 3" xfId="14965" xr:uid="{00000000-0005-0000-0000-00007A3A0000}"/>
    <cellStyle name="Обычный 2 2 2 6 2 4 2 3 2" xfId="14966" xr:uid="{00000000-0005-0000-0000-00007B3A0000}"/>
    <cellStyle name="Обычный 2 2 2 6 2 4 2 4" xfId="14967" xr:uid="{00000000-0005-0000-0000-00007C3A0000}"/>
    <cellStyle name="Обычный 2 2 2 6 2 4 2 4 2" xfId="14968" xr:uid="{00000000-0005-0000-0000-00007D3A0000}"/>
    <cellStyle name="Обычный 2 2 2 6 2 4 2 5" xfId="14969" xr:uid="{00000000-0005-0000-0000-00007E3A0000}"/>
    <cellStyle name="Обычный 2 2 2 6 2 4 2 5 2" xfId="14970" xr:uid="{00000000-0005-0000-0000-00007F3A0000}"/>
    <cellStyle name="Обычный 2 2 2 6 2 4 2 6" xfId="14971" xr:uid="{00000000-0005-0000-0000-0000803A0000}"/>
    <cellStyle name="Обычный 2 2 2 6 2 4 3" xfId="14972" xr:uid="{00000000-0005-0000-0000-0000813A0000}"/>
    <cellStyle name="Обычный 2 2 2 6 2 4 3 2" xfId="14973" xr:uid="{00000000-0005-0000-0000-0000823A0000}"/>
    <cellStyle name="Обычный 2 2 2 6 2 4 3 2 2" xfId="14974" xr:uid="{00000000-0005-0000-0000-0000833A0000}"/>
    <cellStyle name="Обычный 2 2 2 6 2 4 3 3" xfId="14975" xr:uid="{00000000-0005-0000-0000-0000843A0000}"/>
    <cellStyle name="Обычный 2 2 2 6 2 4 3 3 2" xfId="14976" xr:uid="{00000000-0005-0000-0000-0000853A0000}"/>
    <cellStyle name="Обычный 2 2 2 6 2 4 3 4" xfId="14977" xr:uid="{00000000-0005-0000-0000-0000863A0000}"/>
    <cellStyle name="Обычный 2 2 2 6 2 4 4" xfId="14978" xr:uid="{00000000-0005-0000-0000-0000873A0000}"/>
    <cellStyle name="Обычный 2 2 2 6 2 4 4 2" xfId="14979" xr:uid="{00000000-0005-0000-0000-0000883A0000}"/>
    <cellStyle name="Обычный 2 2 2 6 2 4 4 2 2" xfId="14980" xr:uid="{00000000-0005-0000-0000-0000893A0000}"/>
    <cellStyle name="Обычный 2 2 2 6 2 4 4 3" xfId="14981" xr:uid="{00000000-0005-0000-0000-00008A3A0000}"/>
    <cellStyle name="Обычный 2 2 2 6 2 4 4 3 2" xfId="14982" xr:uid="{00000000-0005-0000-0000-00008B3A0000}"/>
    <cellStyle name="Обычный 2 2 2 6 2 4 4 4" xfId="14983" xr:uid="{00000000-0005-0000-0000-00008C3A0000}"/>
    <cellStyle name="Обычный 2 2 2 6 2 4 5" xfId="14984" xr:uid="{00000000-0005-0000-0000-00008D3A0000}"/>
    <cellStyle name="Обычный 2 2 2 6 2 4 5 2" xfId="14985" xr:uid="{00000000-0005-0000-0000-00008E3A0000}"/>
    <cellStyle name="Обычный 2 2 2 6 2 4 6" xfId="14986" xr:uid="{00000000-0005-0000-0000-00008F3A0000}"/>
    <cellStyle name="Обычный 2 2 2 6 2 4 6 2" xfId="14987" xr:uid="{00000000-0005-0000-0000-0000903A0000}"/>
    <cellStyle name="Обычный 2 2 2 6 2 4 7" xfId="14988" xr:uid="{00000000-0005-0000-0000-0000913A0000}"/>
    <cellStyle name="Обычный 2 2 2 6 2 4 7 2" xfId="14989" xr:uid="{00000000-0005-0000-0000-0000923A0000}"/>
    <cellStyle name="Обычный 2 2 2 6 2 4 8" xfId="14990" xr:uid="{00000000-0005-0000-0000-0000933A0000}"/>
    <cellStyle name="Обычный 2 2 2 6 2 5" xfId="14991" xr:uid="{00000000-0005-0000-0000-0000943A0000}"/>
    <cellStyle name="Обычный 2 2 2 6 2 5 2" xfId="14992" xr:uid="{00000000-0005-0000-0000-0000953A0000}"/>
    <cellStyle name="Обычный 2 2 2 6 2 5 2 2" xfId="14993" xr:uid="{00000000-0005-0000-0000-0000963A0000}"/>
    <cellStyle name="Обычный 2 2 2 6 2 5 2 2 2" xfId="14994" xr:uid="{00000000-0005-0000-0000-0000973A0000}"/>
    <cellStyle name="Обычный 2 2 2 6 2 5 2 3" xfId="14995" xr:uid="{00000000-0005-0000-0000-0000983A0000}"/>
    <cellStyle name="Обычный 2 2 2 6 2 5 2 3 2" xfId="14996" xr:uid="{00000000-0005-0000-0000-0000993A0000}"/>
    <cellStyle name="Обычный 2 2 2 6 2 5 2 4" xfId="14997" xr:uid="{00000000-0005-0000-0000-00009A3A0000}"/>
    <cellStyle name="Обычный 2 2 2 6 2 5 3" xfId="14998" xr:uid="{00000000-0005-0000-0000-00009B3A0000}"/>
    <cellStyle name="Обычный 2 2 2 6 2 5 3 2" xfId="14999" xr:uid="{00000000-0005-0000-0000-00009C3A0000}"/>
    <cellStyle name="Обычный 2 2 2 6 2 5 3 2 2" xfId="15000" xr:uid="{00000000-0005-0000-0000-00009D3A0000}"/>
    <cellStyle name="Обычный 2 2 2 6 2 5 3 3" xfId="15001" xr:uid="{00000000-0005-0000-0000-00009E3A0000}"/>
    <cellStyle name="Обычный 2 2 2 6 2 5 3 3 2" xfId="15002" xr:uid="{00000000-0005-0000-0000-00009F3A0000}"/>
    <cellStyle name="Обычный 2 2 2 6 2 5 3 4" xfId="15003" xr:uid="{00000000-0005-0000-0000-0000A03A0000}"/>
    <cellStyle name="Обычный 2 2 2 6 2 5 4" xfId="15004" xr:uid="{00000000-0005-0000-0000-0000A13A0000}"/>
    <cellStyle name="Обычный 2 2 2 6 2 5 4 2" xfId="15005" xr:uid="{00000000-0005-0000-0000-0000A23A0000}"/>
    <cellStyle name="Обычный 2 2 2 6 2 5 5" xfId="15006" xr:uid="{00000000-0005-0000-0000-0000A33A0000}"/>
    <cellStyle name="Обычный 2 2 2 6 2 5 5 2" xfId="15007" xr:uid="{00000000-0005-0000-0000-0000A43A0000}"/>
    <cellStyle name="Обычный 2 2 2 6 2 5 6" xfId="15008" xr:uid="{00000000-0005-0000-0000-0000A53A0000}"/>
    <cellStyle name="Обычный 2 2 2 6 2 5 6 2" xfId="15009" xr:uid="{00000000-0005-0000-0000-0000A63A0000}"/>
    <cellStyle name="Обычный 2 2 2 6 2 5 7" xfId="15010" xr:uid="{00000000-0005-0000-0000-0000A73A0000}"/>
    <cellStyle name="Обычный 2 2 2 6 2 6" xfId="15011" xr:uid="{00000000-0005-0000-0000-0000A83A0000}"/>
    <cellStyle name="Обычный 2 2 2 6 2 6 2" xfId="15012" xr:uid="{00000000-0005-0000-0000-0000A93A0000}"/>
    <cellStyle name="Обычный 2 2 2 6 2 6 2 2" xfId="15013" xr:uid="{00000000-0005-0000-0000-0000AA3A0000}"/>
    <cellStyle name="Обычный 2 2 2 6 2 6 2 2 2" xfId="15014" xr:uid="{00000000-0005-0000-0000-0000AB3A0000}"/>
    <cellStyle name="Обычный 2 2 2 6 2 6 2 3" xfId="15015" xr:uid="{00000000-0005-0000-0000-0000AC3A0000}"/>
    <cellStyle name="Обычный 2 2 2 6 2 6 2 3 2" xfId="15016" xr:uid="{00000000-0005-0000-0000-0000AD3A0000}"/>
    <cellStyle name="Обычный 2 2 2 6 2 6 2 4" xfId="15017" xr:uid="{00000000-0005-0000-0000-0000AE3A0000}"/>
    <cellStyle name="Обычный 2 2 2 6 2 6 3" xfId="15018" xr:uid="{00000000-0005-0000-0000-0000AF3A0000}"/>
    <cellStyle name="Обычный 2 2 2 6 2 6 3 2" xfId="15019" xr:uid="{00000000-0005-0000-0000-0000B03A0000}"/>
    <cellStyle name="Обычный 2 2 2 6 2 6 3 2 2" xfId="15020" xr:uid="{00000000-0005-0000-0000-0000B13A0000}"/>
    <cellStyle name="Обычный 2 2 2 6 2 6 3 3" xfId="15021" xr:uid="{00000000-0005-0000-0000-0000B23A0000}"/>
    <cellStyle name="Обычный 2 2 2 6 2 6 3 3 2" xfId="15022" xr:uid="{00000000-0005-0000-0000-0000B33A0000}"/>
    <cellStyle name="Обычный 2 2 2 6 2 6 3 4" xfId="15023" xr:uid="{00000000-0005-0000-0000-0000B43A0000}"/>
    <cellStyle name="Обычный 2 2 2 6 2 6 4" xfId="15024" xr:uid="{00000000-0005-0000-0000-0000B53A0000}"/>
    <cellStyle name="Обычный 2 2 2 6 2 6 4 2" xfId="15025" xr:uid="{00000000-0005-0000-0000-0000B63A0000}"/>
    <cellStyle name="Обычный 2 2 2 6 2 6 5" xfId="15026" xr:uid="{00000000-0005-0000-0000-0000B73A0000}"/>
    <cellStyle name="Обычный 2 2 2 6 2 6 5 2" xfId="15027" xr:uid="{00000000-0005-0000-0000-0000B83A0000}"/>
    <cellStyle name="Обычный 2 2 2 6 2 6 6" xfId="15028" xr:uid="{00000000-0005-0000-0000-0000B93A0000}"/>
    <cellStyle name="Обычный 2 2 2 6 2 6 6 2" xfId="15029" xr:uid="{00000000-0005-0000-0000-0000BA3A0000}"/>
    <cellStyle name="Обычный 2 2 2 6 2 6 7" xfId="15030" xr:uid="{00000000-0005-0000-0000-0000BB3A0000}"/>
    <cellStyle name="Обычный 2 2 2 6 2 7" xfId="15031" xr:uid="{00000000-0005-0000-0000-0000BC3A0000}"/>
    <cellStyle name="Обычный 2 2 2 6 2 7 2" xfId="15032" xr:uid="{00000000-0005-0000-0000-0000BD3A0000}"/>
    <cellStyle name="Обычный 2 2 2 6 2 7 2 2" xfId="15033" xr:uid="{00000000-0005-0000-0000-0000BE3A0000}"/>
    <cellStyle name="Обычный 2 2 2 6 2 7 3" xfId="15034" xr:uid="{00000000-0005-0000-0000-0000BF3A0000}"/>
    <cellStyle name="Обычный 2 2 2 6 2 7 3 2" xfId="15035" xr:uid="{00000000-0005-0000-0000-0000C03A0000}"/>
    <cellStyle name="Обычный 2 2 2 6 2 7 4" xfId="15036" xr:uid="{00000000-0005-0000-0000-0000C13A0000}"/>
    <cellStyle name="Обычный 2 2 2 6 2 8" xfId="15037" xr:uid="{00000000-0005-0000-0000-0000C23A0000}"/>
    <cellStyle name="Обычный 2 2 2 6 2 8 2" xfId="15038" xr:uid="{00000000-0005-0000-0000-0000C33A0000}"/>
    <cellStyle name="Обычный 2 2 2 6 2 8 2 2" xfId="15039" xr:uid="{00000000-0005-0000-0000-0000C43A0000}"/>
    <cellStyle name="Обычный 2 2 2 6 2 8 3" xfId="15040" xr:uid="{00000000-0005-0000-0000-0000C53A0000}"/>
    <cellStyle name="Обычный 2 2 2 6 2 8 3 2" xfId="15041" xr:uid="{00000000-0005-0000-0000-0000C63A0000}"/>
    <cellStyle name="Обычный 2 2 2 6 2 8 4" xfId="15042" xr:uid="{00000000-0005-0000-0000-0000C73A0000}"/>
    <cellStyle name="Обычный 2 2 2 6 2 9" xfId="15043" xr:uid="{00000000-0005-0000-0000-0000C83A0000}"/>
    <cellStyle name="Обычный 2 2 2 6 2 9 2" xfId="15044" xr:uid="{00000000-0005-0000-0000-0000C93A0000}"/>
    <cellStyle name="Обычный 2 2 2 6 3" xfId="15045" xr:uid="{00000000-0005-0000-0000-0000CA3A0000}"/>
    <cellStyle name="Обычный 2 2 2 6 3 10" xfId="15046" xr:uid="{00000000-0005-0000-0000-0000CB3A0000}"/>
    <cellStyle name="Обычный 2 2 2 6 3 2" xfId="15047" xr:uid="{00000000-0005-0000-0000-0000CC3A0000}"/>
    <cellStyle name="Обычный 2 2 2 6 3 2 2" xfId="15048" xr:uid="{00000000-0005-0000-0000-0000CD3A0000}"/>
    <cellStyle name="Обычный 2 2 2 6 3 2 2 2" xfId="15049" xr:uid="{00000000-0005-0000-0000-0000CE3A0000}"/>
    <cellStyle name="Обычный 2 2 2 6 3 2 2 2 2" xfId="15050" xr:uid="{00000000-0005-0000-0000-0000CF3A0000}"/>
    <cellStyle name="Обычный 2 2 2 6 3 2 2 2 2 2" xfId="15051" xr:uid="{00000000-0005-0000-0000-0000D03A0000}"/>
    <cellStyle name="Обычный 2 2 2 6 3 2 2 2 3" xfId="15052" xr:uid="{00000000-0005-0000-0000-0000D13A0000}"/>
    <cellStyle name="Обычный 2 2 2 6 3 2 2 2 3 2" xfId="15053" xr:uid="{00000000-0005-0000-0000-0000D23A0000}"/>
    <cellStyle name="Обычный 2 2 2 6 3 2 2 2 4" xfId="15054" xr:uid="{00000000-0005-0000-0000-0000D33A0000}"/>
    <cellStyle name="Обычный 2 2 2 6 3 2 2 3" xfId="15055" xr:uid="{00000000-0005-0000-0000-0000D43A0000}"/>
    <cellStyle name="Обычный 2 2 2 6 3 2 2 3 2" xfId="15056" xr:uid="{00000000-0005-0000-0000-0000D53A0000}"/>
    <cellStyle name="Обычный 2 2 2 6 3 2 2 4" xfId="15057" xr:uid="{00000000-0005-0000-0000-0000D63A0000}"/>
    <cellStyle name="Обычный 2 2 2 6 3 2 2 4 2" xfId="15058" xr:uid="{00000000-0005-0000-0000-0000D73A0000}"/>
    <cellStyle name="Обычный 2 2 2 6 3 2 2 5" xfId="15059" xr:uid="{00000000-0005-0000-0000-0000D83A0000}"/>
    <cellStyle name="Обычный 2 2 2 6 3 2 2 5 2" xfId="15060" xr:uid="{00000000-0005-0000-0000-0000D93A0000}"/>
    <cellStyle name="Обычный 2 2 2 6 3 2 2 6" xfId="15061" xr:uid="{00000000-0005-0000-0000-0000DA3A0000}"/>
    <cellStyle name="Обычный 2 2 2 6 3 2 3" xfId="15062" xr:uid="{00000000-0005-0000-0000-0000DB3A0000}"/>
    <cellStyle name="Обычный 2 2 2 6 3 2 3 2" xfId="15063" xr:uid="{00000000-0005-0000-0000-0000DC3A0000}"/>
    <cellStyle name="Обычный 2 2 2 6 3 2 3 2 2" xfId="15064" xr:uid="{00000000-0005-0000-0000-0000DD3A0000}"/>
    <cellStyle name="Обычный 2 2 2 6 3 2 3 3" xfId="15065" xr:uid="{00000000-0005-0000-0000-0000DE3A0000}"/>
    <cellStyle name="Обычный 2 2 2 6 3 2 3 3 2" xfId="15066" xr:uid="{00000000-0005-0000-0000-0000DF3A0000}"/>
    <cellStyle name="Обычный 2 2 2 6 3 2 3 4" xfId="15067" xr:uid="{00000000-0005-0000-0000-0000E03A0000}"/>
    <cellStyle name="Обычный 2 2 2 6 3 2 4" xfId="15068" xr:uid="{00000000-0005-0000-0000-0000E13A0000}"/>
    <cellStyle name="Обычный 2 2 2 6 3 2 4 2" xfId="15069" xr:uid="{00000000-0005-0000-0000-0000E23A0000}"/>
    <cellStyle name="Обычный 2 2 2 6 3 2 4 2 2" xfId="15070" xr:uid="{00000000-0005-0000-0000-0000E33A0000}"/>
    <cellStyle name="Обычный 2 2 2 6 3 2 4 3" xfId="15071" xr:uid="{00000000-0005-0000-0000-0000E43A0000}"/>
    <cellStyle name="Обычный 2 2 2 6 3 2 4 3 2" xfId="15072" xr:uid="{00000000-0005-0000-0000-0000E53A0000}"/>
    <cellStyle name="Обычный 2 2 2 6 3 2 4 4" xfId="15073" xr:uid="{00000000-0005-0000-0000-0000E63A0000}"/>
    <cellStyle name="Обычный 2 2 2 6 3 2 5" xfId="15074" xr:uid="{00000000-0005-0000-0000-0000E73A0000}"/>
    <cellStyle name="Обычный 2 2 2 6 3 2 5 2" xfId="15075" xr:uid="{00000000-0005-0000-0000-0000E83A0000}"/>
    <cellStyle name="Обычный 2 2 2 6 3 2 6" xfId="15076" xr:uid="{00000000-0005-0000-0000-0000E93A0000}"/>
    <cellStyle name="Обычный 2 2 2 6 3 2 6 2" xfId="15077" xr:uid="{00000000-0005-0000-0000-0000EA3A0000}"/>
    <cellStyle name="Обычный 2 2 2 6 3 2 7" xfId="15078" xr:uid="{00000000-0005-0000-0000-0000EB3A0000}"/>
    <cellStyle name="Обычный 2 2 2 6 3 2 7 2" xfId="15079" xr:uid="{00000000-0005-0000-0000-0000EC3A0000}"/>
    <cellStyle name="Обычный 2 2 2 6 3 2 8" xfId="15080" xr:uid="{00000000-0005-0000-0000-0000ED3A0000}"/>
    <cellStyle name="Обычный 2 2 2 6 3 3" xfId="15081" xr:uid="{00000000-0005-0000-0000-0000EE3A0000}"/>
    <cellStyle name="Обычный 2 2 2 6 3 3 2" xfId="15082" xr:uid="{00000000-0005-0000-0000-0000EF3A0000}"/>
    <cellStyle name="Обычный 2 2 2 6 3 3 2 2" xfId="15083" xr:uid="{00000000-0005-0000-0000-0000F03A0000}"/>
    <cellStyle name="Обычный 2 2 2 6 3 3 2 2 2" xfId="15084" xr:uid="{00000000-0005-0000-0000-0000F13A0000}"/>
    <cellStyle name="Обычный 2 2 2 6 3 3 2 2 2 2" xfId="15085" xr:uid="{00000000-0005-0000-0000-0000F23A0000}"/>
    <cellStyle name="Обычный 2 2 2 6 3 3 2 2 3" xfId="15086" xr:uid="{00000000-0005-0000-0000-0000F33A0000}"/>
    <cellStyle name="Обычный 2 2 2 6 3 3 2 2 3 2" xfId="15087" xr:uid="{00000000-0005-0000-0000-0000F43A0000}"/>
    <cellStyle name="Обычный 2 2 2 6 3 3 2 2 4" xfId="15088" xr:uid="{00000000-0005-0000-0000-0000F53A0000}"/>
    <cellStyle name="Обычный 2 2 2 6 3 3 2 3" xfId="15089" xr:uid="{00000000-0005-0000-0000-0000F63A0000}"/>
    <cellStyle name="Обычный 2 2 2 6 3 3 2 3 2" xfId="15090" xr:uid="{00000000-0005-0000-0000-0000F73A0000}"/>
    <cellStyle name="Обычный 2 2 2 6 3 3 2 4" xfId="15091" xr:uid="{00000000-0005-0000-0000-0000F83A0000}"/>
    <cellStyle name="Обычный 2 2 2 6 3 3 2 4 2" xfId="15092" xr:uid="{00000000-0005-0000-0000-0000F93A0000}"/>
    <cellStyle name="Обычный 2 2 2 6 3 3 2 5" xfId="15093" xr:uid="{00000000-0005-0000-0000-0000FA3A0000}"/>
    <cellStyle name="Обычный 2 2 2 6 3 3 2 5 2" xfId="15094" xr:uid="{00000000-0005-0000-0000-0000FB3A0000}"/>
    <cellStyle name="Обычный 2 2 2 6 3 3 2 6" xfId="15095" xr:uid="{00000000-0005-0000-0000-0000FC3A0000}"/>
    <cellStyle name="Обычный 2 2 2 6 3 3 3" xfId="15096" xr:uid="{00000000-0005-0000-0000-0000FD3A0000}"/>
    <cellStyle name="Обычный 2 2 2 6 3 3 3 2" xfId="15097" xr:uid="{00000000-0005-0000-0000-0000FE3A0000}"/>
    <cellStyle name="Обычный 2 2 2 6 3 3 3 2 2" xfId="15098" xr:uid="{00000000-0005-0000-0000-0000FF3A0000}"/>
    <cellStyle name="Обычный 2 2 2 6 3 3 3 3" xfId="15099" xr:uid="{00000000-0005-0000-0000-0000003B0000}"/>
    <cellStyle name="Обычный 2 2 2 6 3 3 3 3 2" xfId="15100" xr:uid="{00000000-0005-0000-0000-0000013B0000}"/>
    <cellStyle name="Обычный 2 2 2 6 3 3 3 4" xfId="15101" xr:uid="{00000000-0005-0000-0000-0000023B0000}"/>
    <cellStyle name="Обычный 2 2 2 6 3 3 4" xfId="15102" xr:uid="{00000000-0005-0000-0000-0000033B0000}"/>
    <cellStyle name="Обычный 2 2 2 6 3 3 4 2" xfId="15103" xr:uid="{00000000-0005-0000-0000-0000043B0000}"/>
    <cellStyle name="Обычный 2 2 2 6 3 3 4 2 2" xfId="15104" xr:uid="{00000000-0005-0000-0000-0000053B0000}"/>
    <cellStyle name="Обычный 2 2 2 6 3 3 4 3" xfId="15105" xr:uid="{00000000-0005-0000-0000-0000063B0000}"/>
    <cellStyle name="Обычный 2 2 2 6 3 3 4 3 2" xfId="15106" xr:uid="{00000000-0005-0000-0000-0000073B0000}"/>
    <cellStyle name="Обычный 2 2 2 6 3 3 4 4" xfId="15107" xr:uid="{00000000-0005-0000-0000-0000083B0000}"/>
    <cellStyle name="Обычный 2 2 2 6 3 3 5" xfId="15108" xr:uid="{00000000-0005-0000-0000-0000093B0000}"/>
    <cellStyle name="Обычный 2 2 2 6 3 3 5 2" xfId="15109" xr:uid="{00000000-0005-0000-0000-00000A3B0000}"/>
    <cellStyle name="Обычный 2 2 2 6 3 3 6" xfId="15110" xr:uid="{00000000-0005-0000-0000-00000B3B0000}"/>
    <cellStyle name="Обычный 2 2 2 6 3 3 6 2" xfId="15111" xr:uid="{00000000-0005-0000-0000-00000C3B0000}"/>
    <cellStyle name="Обычный 2 2 2 6 3 3 7" xfId="15112" xr:uid="{00000000-0005-0000-0000-00000D3B0000}"/>
    <cellStyle name="Обычный 2 2 2 6 3 3 7 2" xfId="15113" xr:uid="{00000000-0005-0000-0000-00000E3B0000}"/>
    <cellStyle name="Обычный 2 2 2 6 3 3 8" xfId="15114" xr:uid="{00000000-0005-0000-0000-00000F3B0000}"/>
    <cellStyle name="Обычный 2 2 2 6 3 4" xfId="15115" xr:uid="{00000000-0005-0000-0000-0000103B0000}"/>
    <cellStyle name="Обычный 2 2 2 6 3 4 2" xfId="15116" xr:uid="{00000000-0005-0000-0000-0000113B0000}"/>
    <cellStyle name="Обычный 2 2 2 6 3 4 2 2" xfId="15117" xr:uid="{00000000-0005-0000-0000-0000123B0000}"/>
    <cellStyle name="Обычный 2 2 2 6 3 4 2 2 2" xfId="15118" xr:uid="{00000000-0005-0000-0000-0000133B0000}"/>
    <cellStyle name="Обычный 2 2 2 6 3 4 2 3" xfId="15119" xr:uid="{00000000-0005-0000-0000-0000143B0000}"/>
    <cellStyle name="Обычный 2 2 2 6 3 4 2 3 2" xfId="15120" xr:uid="{00000000-0005-0000-0000-0000153B0000}"/>
    <cellStyle name="Обычный 2 2 2 6 3 4 2 4" xfId="15121" xr:uid="{00000000-0005-0000-0000-0000163B0000}"/>
    <cellStyle name="Обычный 2 2 2 6 3 4 3" xfId="15122" xr:uid="{00000000-0005-0000-0000-0000173B0000}"/>
    <cellStyle name="Обычный 2 2 2 6 3 4 3 2" xfId="15123" xr:uid="{00000000-0005-0000-0000-0000183B0000}"/>
    <cellStyle name="Обычный 2 2 2 6 3 4 3 2 2" xfId="15124" xr:uid="{00000000-0005-0000-0000-0000193B0000}"/>
    <cellStyle name="Обычный 2 2 2 6 3 4 3 3" xfId="15125" xr:uid="{00000000-0005-0000-0000-00001A3B0000}"/>
    <cellStyle name="Обычный 2 2 2 6 3 4 3 3 2" xfId="15126" xr:uid="{00000000-0005-0000-0000-00001B3B0000}"/>
    <cellStyle name="Обычный 2 2 2 6 3 4 3 4" xfId="15127" xr:uid="{00000000-0005-0000-0000-00001C3B0000}"/>
    <cellStyle name="Обычный 2 2 2 6 3 4 4" xfId="15128" xr:uid="{00000000-0005-0000-0000-00001D3B0000}"/>
    <cellStyle name="Обычный 2 2 2 6 3 4 4 2" xfId="15129" xr:uid="{00000000-0005-0000-0000-00001E3B0000}"/>
    <cellStyle name="Обычный 2 2 2 6 3 4 5" xfId="15130" xr:uid="{00000000-0005-0000-0000-00001F3B0000}"/>
    <cellStyle name="Обычный 2 2 2 6 3 4 5 2" xfId="15131" xr:uid="{00000000-0005-0000-0000-0000203B0000}"/>
    <cellStyle name="Обычный 2 2 2 6 3 4 6" xfId="15132" xr:uid="{00000000-0005-0000-0000-0000213B0000}"/>
    <cellStyle name="Обычный 2 2 2 6 3 4 6 2" xfId="15133" xr:uid="{00000000-0005-0000-0000-0000223B0000}"/>
    <cellStyle name="Обычный 2 2 2 6 3 4 7" xfId="15134" xr:uid="{00000000-0005-0000-0000-0000233B0000}"/>
    <cellStyle name="Обычный 2 2 2 6 3 5" xfId="15135" xr:uid="{00000000-0005-0000-0000-0000243B0000}"/>
    <cellStyle name="Обычный 2 2 2 6 3 5 2" xfId="15136" xr:uid="{00000000-0005-0000-0000-0000253B0000}"/>
    <cellStyle name="Обычный 2 2 2 6 3 5 2 2" xfId="15137" xr:uid="{00000000-0005-0000-0000-0000263B0000}"/>
    <cellStyle name="Обычный 2 2 2 6 3 5 3" xfId="15138" xr:uid="{00000000-0005-0000-0000-0000273B0000}"/>
    <cellStyle name="Обычный 2 2 2 6 3 5 3 2" xfId="15139" xr:uid="{00000000-0005-0000-0000-0000283B0000}"/>
    <cellStyle name="Обычный 2 2 2 6 3 5 4" xfId="15140" xr:uid="{00000000-0005-0000-0000-0000293B0000}"/>
    <cellStyle name="Обычный 2 2 2 6 3 6" xfId="15141" xr:uid="{00000000-0005-0000-0000-00002A3B0000}"/>
    <cellStyle name="Обычный 2 2 2 6 3 6 2" xfId="15142" xr:uid="{00000000-0005-0000-0000-00002B3B0000}"/>
    <cellStyle name="Обычный 2 2 2 6 3 6 2 2" xfId="15143" xr:uid="{00000000-0005-0000-0000-00002C3B0000}"/>
    <cellStyle name="Обычный 2 2 2 6 3 6 3" xfId="15144" xr:uid="{00000000-0005-0000-0000-00002D3B0000}"/>
    <cellStyle name="Обычный 2 2 2 6 3 6 3 2" xfId="15145" xr:uid="{00000000-0005-0000-0000-00002E3B0000}"/>
    <cellStyle name="Обычный 2 2 2 6 3 6 4" xfId="15146" xr:uid="{00000000-0005-0000-0000-00002F3B0000}"/>
    <cellStyle name="Обычный 2 2 2 6 3 7" xfId="15147" xr:uid="{00000000-0005-0000-0000-0000303B0000}"/>
    <cellStyle name="Обычный 2 2 2 6 3 7 2" xfId="15148" xr:uid="{00000000-0005-0000-0000-0000313B0000}"/>
    <cellStyle name="Обычный 2 2 2 6 3 8" xfId="15149" xr:uid="{00000000-0005-0000-0000-0000323B0000}"/>
    <cellStyle name="Обычный 2 2 2 6 3 8 2" xfId="15150" xr:uid="{00000000-0005-0000-0000-0000333B0000}"/>
    <cellStyle name="Обычный 2 2 2 6 3 9" xfId="15151" xr:uid="{00000000-0005-0000-0000-0000343B0000}"/>
    <cellStyle name="Обычный 2 2 2 6 3 9 2" xfId="15152" xr:uid="{00000000-0005-0000-0000-0000353B0000}"/>
    <cellStyle name="Обычный 2 2 2 6 4" xfId="15153" xr:uid="{00000000-0005-0000-0000-0000363B0000}"/>
    <cellStyle name="Обычный 2 2 2 6 4 2" xfId="15154" xr:uid="{00000000-0005-0000-0000-0000373B0000}"/>
    <cellStyle name="Обычный 2 2 2 6 4 2 2" xfId="15155" xr:uid="{00000000-0005-0000-0000-0000383B0000}"/>
    <cellStyle name="Обычный 2 2 2 6 4 2 2 2" xfId="15156" xr:uid="{00000000-0005-0000-0000-0000393B0000}"/>
    <cellStyle name="Обычный 2 2 2 6 4 2 2 2 2" xfId="15157" xr:uid="{00000000-0005-0000-0000-00003A3B0000}"/>
    <cellStyle name="Обычный 2 2 2 6 4 2 2 3" xfId="15158" xr:uid="{00000000-0005-0000-0000-00003B3B0000}"/>
    <cellStyle name="Обычный 2 2 2 6 4 2 2 3 2" xfId="15159" xr:uid="{00000000-0005-0000-0000-00003C3B0000}"/>
    <cellStyle name="Обычный 2 2 2 6 4 2 2 4" xfId="15160" xr:uid="{00000000-0005-0000-0000-00003D3B0000}"/>
    <cellStyle name="Обычный 2 2 2 6 4 2 3" xfId="15161" xr:uid="{00000000-0005-0000-0000-00003E3B0000}"/>
    <cellStyle name="Обычный 2 2 2 6 4 2 3 2" xfId="15162" xr:uid="{00000000-0005-0000-0000-00003F3B0000}"/>
    <cellStyle name="Обычный 2 2 2 6 4 2 4" xfId="15163" xr:uid="{00000000-0005-0000-0000-0000403B0000}"/>
    <cellStyle name="Обычный 2 2 2 6 4 2 4 2" xfId="15164" xr:uid="{00000000-0005-0000-0000-0000413B0000}"/>
    <cellStyle name="Обычный 2 2 2 6 4 2 5" xfId="15165" xr:uid="{00000000-0005-0000-0000-0000423B0000}"/>
    <cellStyle name="Обычный 2 2 2 6 4 2 5 2" xfId="15166" xr:uid="{00000000-0005-0000-0000-0000433B0000}"/>
    <cellStyle name="Обычный 2 2 2 6 4 2 6" xfId="15167" xr:uid="{00000000-0005-0000-0000-0000443B0000}"/>
    <cellStyle name="Обычный 2 2 2 6 4 3" xfId="15168" xr:uid="{00000000-0005-0000-0000-0000453B0000}"/>
    <cellStyle name="Обычный 2 2 2 6 4 3 2" xfId="15169" xr:uid="{00000000-0005-0000-0000-0000463B0000}"/>
    <cellStyle name="Обычный 2 2 2 6 4 3 2 2" xfId="15170" xr:uid="{00000000-0005-0000-0000-0000473B0000}"/>
    <cellStyle name="Обычный 2 2 2 6 4 3 3" xfId="15171" xr:uid="{00000000-0005-0000-0000-0000483B0000}"/>
    <cellStyle name="Обычный 2 2 2 6 4 3 3 2" xfId="15172" xr:uid="{00000000-0005-0000-0000-0000493B0000}"/>
    <cellStyle name="Обычный 2 2 2 6 4 3 4" xfId="15173" xr:uid="{00000000-0005-0000-0000-00004A3B0000}"/>
    <cellStyle name="Обычный 2 2 2 6 4 4" xfId="15174" xr:uid="{00000000-0005-0000-0000-00004B3B0000}"/>
    <cellStyle name="Обычный 2 2 2 6 4 4 2" xfId="15175" xr:uid="{00000000-0005-0000-0000-00004C3B0000}"/>
    <cellStyle name="Обычный 2 2 2 6 4 4 2 2" xfId="15176" xr:uid="{00000000-0005-0000-0000-00004D3B0000}"/>
    <cellStyle name="Обычный 2 2 2 6 4 4 3" xfId="15177" xr:uid="{00000000-0005-0000-0000-00004E3B0000}"/>
    <cellStyle name="Обычный 2 2 2 6 4 4 3 2" xfId="15178" xr:uid="{00000000-0005-0000-0000-00004F3B0000}"/>
    <cellStyle name="Обычный 2 2 2 6 4 4 4" xfId="15179" xr:uid="{00000000-0005-0000-0000-0000503B0000}"/>
    <cellStyle name="Обычный 2 2 2 6 4 5" xfId="15180" xr:uid="{00000000-0005-0000-0000-0000513B0000}"/>
    <cellStyle name="Обычный 2 2 2 6 4 5 2" xfId="15181" xr:uid="{00000000-0005-0000-0000-0000523B0000}"/>
    <cellStyle name="Обычный 2 2 2 6 4 6" xfId="15182" xr:uid="{00000000-0005-0000-0000-0000533B0000}"/>
    <cellStyle name="Обычный 2 2 2 6 4 6 2" xfId="15183" xr:uid="{00000000-0005-0000-0000-0000543B0000}"/>
    <cellStyle name="Обычный 2 2 2 6 4 7" xfId="15184" xr:uid="{00000000-0005-0000-0000-0000553B0000}"/>
    <cellStyle name="Обычный 2 2 2 6 4 7 2" xfId="15185" xr:uid="{00000000-0005-0000-0000-0000563B0000}"/>
    <cellStyle name="Обычный 2 2 2 6 4 8" xfId="15186" xr:uid="{00000000-0005-0000-0000-0000573B0000}"/>
    <cellStyle name="Обычный 2 2 2 6 5" xfId="15187" xr:uid="{00000000-0005-0000-0000-0000583B0000}"/>
    <cellStyle name="Обычный 2 2 2 6 5 2" xfId="15188" xr:uid="{00000000-0005-0000-0000-0000593B0000}"/>
    <cellStyle name="Обычный 2 2 2 6 5 2 2" xfId="15189" xr:uid="{00000000-0005-0000-0000-00005A3B0000}"/>
    <cellStyle name="Обычный 2 2 2 6 5 2 2 2" xfId="15190" xr:uid="{00000000-0005-0000-0000-00005B3B0000}"/>
    <cellStyle name="Обычный 2 2 2 6 5 2 2 2 2" xfId="15191" xr:uid="{00000000-0005-0000-0000-00005C3B0000}"/>
    <cellStyle name="Обычный 2 2 2 6 5 2 2 3" xfId="15192" xr:uid="{00000000-0005-0000-0000-00005D3B0000}"/>
    <cellStyle name="Обычный 2 2 2 6 5 2 2 3 2" xfId="15193" xr:uid="{00000000-0005-0000-0000-00005E3B0000}"/>
    <cellStyle name="Обычный 2 2 2 6 5 2 2 4" xfId="15194" xr:uid="{00000000-0005-0000-0000-00005F3B0000}"/>
    <cellStyle name="Обычный 2 2 2 6 5 2 3" xfId="15195" xr:uid="{00000000-0005-0000-0000-0000603B0000}"/>
    <cellStyle name="Обычный 2 2 2 6 5 2 3 2" xfId="15196" xr:uid="{00000000-0005-0000-0000-0000613B0000}"/>
    <cellStyle name="Обычный 2 2 2 6 5 2 4" xfId="15197" xr:uid="{00000000-0005-0000-0000-0000623B0000}"/>
    <cellStyle name="Обычный 2 2 2 6 5 2 4 2" xfId="15198" xr:uid="{00000000-0005-0000-0000-0000633B0000}"/>
    <cellStyle name="Обычный 2 2 2 6 5 2 5" xfId="15199" xr:uid="{00000000-0005-0000-0000-0000643B0000}"/>
    <cellStyle name="Обычный 2 2 2 6 5 2 5 2" xfId="15200" xr:uid="{00000000-0005-0000-0000-0000653B0000}"/>
    <cellStyle name="Обычный 2 2 2 6 5 2 6" xfId="15201" xr:uid="{00000000-0005-0000-0000-0000663B0000}"/>
    <cellStyle name="Обычный 2 2 2 6 5 3" xfId="15202" xr:uid="{00000000-0005-0000-0000-0000673B0000}"/>
    <cellStyle name="Обычный 2 2 2 6 5 3 2" xfId="15203" xr:uid="{00000000-0005-0000-0000-0000683B0000}"/>
    <cellStyle name="Обычный 2 2 2 6 5 3 2 2" xfId="15204" xr:uid="{00000000-0005-0000-0000-0000693B0000}"/>
    <cellStyle name="Обычный 2 2 2 6 5 3 3" xfId="15205" xr:uid="{00000000-0005-0000-0000-00006A3B0000}"/>
    <cellStyle name="Обычный 2 2 2 6 5 3 3 2" xfId="15206" xr:uid="{00000000-0005-0000-0000-00006B3B0000}"/>
    <cellStyle name="Обычный 2 2 2 6 5 3 4" xfId="15207" xr:uid="{00000000-0005-0000-0000-00006C3B0000}"/>
    <cellStyle name="Обычный 2 2 2 6 5 4" xfId="15208" xr:uid="{00000000-0005-0000-0000-00006D3B0000}"/>
    <cellStyle name="Обычный 2 2 2 6 5 4 2" xfId="15209" xr:uid="{00000000-0005-0000-0000-00006E3B0000}"/>
    <cellStyle name="Обычный 2 2 2 6 5 4 2 2" xfId="15210" xr:uid="{00000000-0005-0000-0000-00006F3B0000}"/>
    <cellStyle name="Обычный 2 2 2 6 5 4 3" xfId="15211" xr:uid="{00000000-0005-0000-0000-0000703B0000}"/>
    <cellStyle name="Обычный 2 2 2 6 5 4 3 2" xfId="15212" xr:uid="{00000000-0005-0000-0000-0000713B0000}"/>
    <cellStyle name="Обычный 2 2 2 6 5 4 4" xfId="15213" xr:uid="{00000000-0005-0000-0000-0000723B0000}"/>
    <cellStyle name="Обычный 2 2 2 6 5 5" xfId="15214" xr:uid="{00000000-0005-0000-0000-0000733B0000}"/>
    <cellStyle name="Обычный 2 2 2 6 5 5 2" xfId="15215" xr:uid="{00000000-0005-0000-0000-0000743B0000}"/>
    <cellStyle name="Обычный 2 2 2 6 5 6" xfId="15216" xr:uid="{00000000-0005-0000-0000-0000753B0000}"/>
    <cellStyle name="Обычный 2 2 2 6 5 6 2" xfId="15217" xr:uid="{00000000-0005-0000-0000-0000763B0000}"/>
    <cellStyle name="Обычный 2 2 2 6 5 7" xfId="15218" xr:uid="{00000000-0005-0000-0000-0000773B0000}"/>
    <cellStyle name="Обычный 2 2 2 6 5 7 2" xfId="15219" xr:uid="{00000000-0005-0000-0000-0000783B0000}"/>
    <cellStyle name="Обычный 2 2 2 6 5 8" xfId="15220" xr:uid="{00000000-0005-0000-0000-0000793B0000}"/>
    <cellStyle name="Обычный 2 2 2 6 6" xfId="15221" xr:uid="{00000000-0005-0000-0000-00007A3B0000}"/>
    <cellStyle name="Обычный 2 2 2 6 6 2" xfId="15222" xr:uid="{00000000-0005-0000-0000-00007B3B0000}"/>
    <cellStyle name="Обычный 2 2 2 6 6 2 2" xfId="15223" xr:uid="{00000000-0005-0000-0000-00007C3B0000}"/>
    <cellStyle name="Обычный 2 2 2 6 6 2 2 2" xfId="15224" xr:uid="{00000000-0005-0000-0000-00007D3B0000}"/>
    <cellStyle name="Обычный 2 2 2 6 6 2 3" xfId="15225" xr:uid="{00000000-0005-0000-0000-00007E3B0000}"/>
    <cellStyle name="Обычный 2 2 2 6 6 2 3 2" xfId="15226" xr:uid="{00000000-0005-0000-0000-00007F3B0000}"/>
    <cellStyle name="Обычный 2 2 2 6 6 2 4" xfId="15227" xr:uid="{00000000-0005-0000-0000-0000803B0000}"/>
    <cellStyle name="Обычный 2 2 2 6 6 3" xfId="15228" xr:uid="{00000000-0005-0000-0000-0000813B0000}"/>
    <cellStyle name="Обычный 2 2 2 6 6 3 2" xfId="15229" xr:uid="{00000000-0005-0000-0000-0000823B0000}"/>
    <cellStyle name="Обычный 2 2 2 6 6 3 2 2" xfId="15230" xr:uid="{00000000-0005-0000-0000-0000833B0000}"/>
    <cellStyle name="Обычный 2 2 2 6 6 3 3" xfId="15231" xr:uid="{00000000-0005-0000-0000-0000843B0000}"/>
    <cellStyle name="Обычный 2 2 2 6 6 3 3 2" xfId="15232" xr:uid="{00000000-0005-0000-0000-0000853B0000}"/>
    <cellStyle name="Обычный 2 2 2 6 6 3 4" xfId="15233" xr:uid="{00000000-0005-0000-0000-0000863B0000}"/>
    <cellStyle name="Обычный 2 2 2 6 6 4" xfId="15234" xr:uid="{00000000-0005-0000-0000-0000873B0000}"/>
    <cellStyle name="Обычный 2 2 2 6 6 4 2" xfId="15235" xr:uid="{00000000-0005-0000-0000-0000883B0000}"/>
    <cellStyle name="Обычный 2 2 2 6 6 5" xfId="15236" xr:uid="{00000000-0005-0000-0000-0000893B0000}"/>
    <cellStyle name="Обычный 2 2 2 6 6 5 2" xfId="15237" xr:uid="{00000000-0005-0000-0000-00008A3B0000}"/>
    <cellStyle name="Обычный 2 2 2 6 6 6" xfId="15238" xr:uid="{00000000-0005-0000-0000-00008B3B0000}"/>
    <cellStyle name="Обычный 2 2 2 6 6 6 2" xfId="15239" xr:uid="{00000000-0005-0000-0000-00008C3B0000}"/>
    <cellStyle name="Обычный 2 2 2 6 6 7" xfId="15240" xr:uid="{00000000-0005-0000-0000-00008D3B0000}"/>
    <cellStyle name="Обычный 2 2 2 6 7" xfId="15241" xr:uid="{00000000-0005-0000-0000-00008E3B0000}"/>
    <cellStyle name="Обычный 2 2 2 6 7 2" xfId="15242" xr:uid="{00000000-0005-0000-0000-00008F3B0000}"/>
    <cellStyle name="Обычный 2 2 2 6 7 2 2" xfId="15243" xr:uid="{00000000-0005-0000-0000-0000903B0000}"/>
    <cellStyle name="Обычный 2 2 2 6 7 2 2 2" xfId="15244" xr:uid="{00000000-0005-0000-0000-0000913B0000}"/>
    <cellStyle name="Обычный 2 2 2 6 7 2 3" xfId="15245" xr:uid="{00000000-0005-0000-0000-0000923B0000}"/>
    <cellStyle name="Обычный 2 2 2 6 7 2 3 2" xfId="15246" xr:uid="{00000000-0005-0000-0000-0000933B0000}"/>
    <cellStyle name="Обычный 2 2 2 6 7 2 4" xfId="15247" xr:uid="{00000000-0005-0000-0000-0000943B0000}"/>
    <cellStyle name="Обычный 2 2 2 6 7 3" xfId="15248" xr:uid="{00000000-0005-0000-0000-0000953B0000}"/>
    <cellStyle name="Обычный 2 2 2 6 7 3 2" xfId="15249" xr:uid="{00000000-0005-0000-0000-0000963B0000}"/>
    <cellStyle name="Обычный 2 2 2 6 7 3 2 2" xfId="15250" xr:uid="{00000000-0005-0000-0000-0000973B0000}"/>
    <cellStyle name="Обычный 2 2 2 6 7 3 3" xfId="15251" xr:uid="{00000000-0005-0000-0000-0000983B0000}"/>
    <cellStyle name="Обычный 2 2 2 6 7 3 3 2" xfId="15252" xr:uid="{00000000-0005-0000-0000-0000993B0000}"/>
    <cellStyle name="Обычный 2 2 2 6 7 3 4" xfId="15253" xr:uid="{00000000-0005-0000-0000-00009A3B0000}"/>
    <cellStyle name="Обычный 2 2 2 6 7 4" xfId="15254" xr:uid="{00000000-0005-0000-0000-00009B3B0000}"/>
    <cellStyle name="Обычный 2 2 2 6 7 4 2" xfId="15255" xr:uid="{00000000-0005-0000-0000-00009C3B0000}"/>
    <cellStyle name="Обычный 2 2 2 6 7 5" xfId="15256" xr:uid="{00000000-0005-0000-0000-00009D3B0000}"/>
    <cellStyle name="Обычный 2 2 2 6 7 5 2" xfId="15257" xr:uid="{00000000-0005-0000-0000-00009E3B0000}"/>
    <cellStyle name="Обычный 2 2 2 6 7 6" xfId="15258" xr:uid="{00000000-0005-0000-0000-00009F3B0000}"/>
    <cellStyle name="Обычный 2 2 2 6 7 6 2" xfId="15259" xr:uid="{00000000-0005-0000-0000-0000A03B0000}"/>
    <cellStyle name="Обычный 2 2 2 6 7 7" xfId="15260" xr:uid="{00000000-0005-0000-0000-0000A13B0000}"/>
    <cellStyle name="Обычный 2 2 2 6 8" xfId="15261" xr:uid="{00000000-0005-0000-0000-0000A23B0000}"/>
    <cellStyle name="Обычный 2 2 2 6 8 2" xfId="15262" xr:uid="{00000000-0005-0000-0000-0000A33B0000}"/>
    <cellStyle name="Обычный 2 2 2 6 8 2 2" xfId="15263" xr:uid="{00000000-0005-0000-0000-0000A43B0000}"/>
    <cellStyle name="Обычный 2 2 2 6 8 3" xfId="15264" xr:uid="{00000000-0005-0000-0000-0000A53B0000}"/>
    <cellStyle name="Обычный 2 2 2 6 8 3 2" xfId="15265" xr:uid="{00000000-0005-0000-0000-0000A63B0000}"/>
    <cellStyle name="Обычный 2 2 2 6 8 4" xfId="15266" xr:uid="{00000000-0005-0000-0000-0000A73B0000}"/>
    <cellStyle name="Обычный 2 2 2 6 9" xfId="15267" xr:uid="{00000000-0005-0000-0000-0000A83B0000}"/>
    <cellStyle name="Обычный 2 2 2 6 9 2" xfId="15268" xr:uid="{00000000-0005-0000-0000-0000A93B0000}"/>
    <cellStyle name="Обычный 2 2 2 6 9 2 2" xfId="15269" xr:uid="{00000000-0005-0000-0000-0000AA3B0000}"/>
    <cellStyle name="Обычный 2 2 2 6 9 3" xfId="15270" xr:uid="{00000000-0005-0000-0000-0000AB3B0000}"/>
    <cellStyle name="Обычный 2 2 2 6 9 3 2" xfId="15271" xr:uid="{00000000-0005-0000-0000-0000AC3B0000}"/>
    <cellStyle name="Обычный 2 2 2 6 9 4" xfId="15272" xr:uid="{00000000-0005-0000-0000-0000AD3B0000}"/>
    <cellStyle name="Обычный 2 2 2 7" xfId="15273" xr:uid="{00000000-0005-0000-0000-0000AE3B0000}"/>
    <cellStyle name="Обычный 2 2 2 7 10" xfId="15274" xr:uid="{00000000-0005-0000-0000-0000AF3B0000}"/>
    <cellStyle name="Обычный 2 2 2 7 10 2" xfId="15275" xr:uid="{00000000-0005-0000-0000-0000B03B0000}"/>
    <cellStyle name="Обычный 2 2 2 7 11" xfId="15276" xr:uid="{00000000-0005-0000-0000-0000B13B0000}"/>
    <cellStyle name="Обычный 2 2 2 7 11 2" xfId="15277" xr:uid="{00000000-0005-0000-0000-0000B23B0000}"/>
    <cellStyle name="Обычный 2 2 2 7 12" xfId="15278" xr:uid="{00000000-0005-0000-0000-0000B33B0000}"/>
    <cellStyle name="Обычный 2 2 2 7 2" xfId="15279" xr:uid="{00000000-0005-0000-0000-0000B43B0000}"/>
    <cellStyle name="Обычный 2 2 2 7 2 10" xfId="15280" xr:uid="{00000000-0005-0000-0000-0000B53B0000}"/>
    <cellStyle name="Обычный 2 2 2 7 2 2" xfId="15281" xr:uid="{00000000-0005-0000-0000-0000B63B0000}"/>
    <cellStyle name="Обычный 2 2 2 7 2 2 2" xfId="15282" xr:uid="{00000000-0005-0000-0000-0000B73B0000}"/>
    <cellStyle name="Обычный 2 2 2 7 2 2 2 2" xfId="15283" xr:uid="{00000000-0005-0000-0000-0000B83B0000}"/>
    <cellStyle name="Обычный 2 2 2 7 2 2 2 2 2" xfId="15284" xr:uid="{00000000-0005-0000-0000-0000B93B0000}"/>
    <cellStyle name="Обычный 2 2 2 7 2 2 2 2 2 2" xfId="15285" xr:uid="{00000000-0005-0000-0000-0000BA3B0000}"/>
    <cellStyle name="Обычный 2 2 2 7 2 2 2 2 3" xfId="15286" xr:uid="{00000000-0005-0000-0000-0000BB3B0000}"/>
    <cellStyle name="Обычный 2 2 2 7 2 2 2 2 3 2" xfId="15287" xr:uid="{00000000-0005-0000-0000-0000BC3B0000}"/>
    <cellStyle name="Обычный 2 2 2 7 2 2 2 2 4" xfId="15288" xr:uid="{00000000-0005-0000-0000-0000BD3B0000}"/>
    <cellStyle name="Обычный 2 2 2 7 2 2 2 3" xfId="15289" xr:uid="{00000000-0005-0000-0000-0000BE3B0000}"/>
    <cellStyle name="Обычный 2 2 2 7 2 2 2 3 2" xfId="15290" xr:uid="{00000000-0005-0000-0000-0000BF3B0000}"/>
    <cellStyle name="Обычный 2 2 2 7 2 2 2 4" xfId="15291" xr:uid="{00000000-0005-0000-0000-0000C03B0000}"/>
    <cellStyle name="Обычный 2 2 2 7 2 2 2 4 2" xfId="15292" xr:uid="{00000000-0005-0000-0000-0000C13B0000}"/>
    <cellStyle name="Обычный 2 2 2 7 2 2 2 5" xfId="15293" xr:uid="{00000000-0005-0000-0000-0000C23B0000}"/>
    <cellStyle name="Обычный 2 2 2 7 2 2 2 5 2" xfId="15294" xr:uid="{00000000-0005-0000-0000-0000C33B0000}"/>
    <cellStyle name="Обычный 2 2 2 7 2 2 2 6" xfId="15295" xr:uid="{00000000-0005-0000-0000-0000C43B0000}"/>
    <cellStyle name="Обычный 2 2 2 7 2 2 3" xfId="15296" xr:uid="{00000000-0005-0000-0000-0000C53B0000}"/>
    <cellStyle name="Обычный 2 2 2 7 2 2 3 2" xfId="15297" xr:uid="{00000000-0005-0000-0000-0000C63B0000}"/>
    <cellStyle name="Обычный 2 2 2 7 2 2 3 2 2" xfId="15298" xr:uid="{00000000-0005-0000-0000-0000C73B0000}"/>
    <cellStyle name="Обычный 2 2 2 7 2 2 3 3" xfId="15299" xr:uid="{00000000-0005-0000-0000-0000C83B0000}"/>
    <cellStyle name="Обычный 2 2 2 7 2 2 3 3 2" xfId="15300" xr:uid="{00000000-0005-0000-0000-0000C93B0000}"/>
    <cellStyle name="Обычный 2 2 2 7 2 2 3 4" xfId="15301" xr:uid="{00000000-0005-0000-0000-0000CA3B0000}"/>
    <cellStyle name="Обычный 2 2 2 7 2 2 4" xfId="15302" xr:uid="{00000000-0005-0000-0000-0000CB3B0000}"/>
    <cellStyle name="Обычный 2 2 2 7 2 2 4 2" xfId="15303" xr:uid="{00000000-0005-0000-0000-0000CC3B0000}"/>
    <cellStyle name="Обычный 2 2 2 7 2 2 4 2 2" xfId="15304" xr:uid="{00000000-0005-0000-0000-0000CD3B0000}"/>
    <cellStyle name="Обычный 2 2 2 7 2 2 4 3" xfId="15305" xr:uid="{00000000-0005-0000-0000-0000CE3B0000}"/>
    <cellStyle name="Обычный 2 2 2 7 2 2 4 3 2" xfId="15306" xr:uid="{00000000-0005-0000-0000-0000CF3B0000}"/>
    <cellStyle name="Обычный 2 2 2 7 2 2 4 4" xfId="15307" xr:uid="{00000000-0005-0000-0000-0000D03B0000}"/>
    <cellStyle name="Обычный 2 2 2 7 2 2 5" xfId="15308" xr:uid="{00000000-0005-0000-0000-0000D13B0000}"/>
    <cellStyle name="Обычный 2 2 2 7 2 2 5 2" xfId="15309" xr:uid="{00000000-0005-0000-0000-0000D23B0000}"/>
    <cellStyle name="Обычный 2 2 2 7 2 2 6" xfId="15310" xr:uid="{00000000-0005-0000-0000-0000D33B0000}"/>
    <cellStyle name="Обычный 2 2 2 7 2 2 6 2" xfId="15311" xr:uid="{00000000-0005-0000-0000-0000D43B0000}"/>
    <cellStyle name="Обычный 2 2 2 7 2 2 7" xfId="15312" xr:uid="{00000000-0005-0000-0000-0000D53B0000}"/>
    <cellStyle name="Обычный 2 2 2 7 2 2 7 2" xfId="15313" xr:uid="{00000000-0005-0000-0000-0000D63B0000}"/>
    <cellStyle name="Обычный 2 2 2 7 2 2 8" xfId="15314" xr:uid="{00000000-0005-0000-0000-0000D73B0000}"/>
    <cellStyle name="Обычный 2 2 2 7 2 3" xfId="15315" xr:uid="{00000000-0005-0000-0000-0000D83B0000}"/>
    <cellStyle name="Обычный 2 2 2 7 2 3 2" xfId="15316" xr:uid="{00000000-0005-0000-0000-0000D93B0000}"/>
    <cellStyle name="Обычный 2 2 2 7 2 3 2 2" xfId="15317" xr:uid="{00000000-0005-0000-0000-0000DA3B0000}"/>
    <cellStyle name="Обычный 2 2 2 7 2 3 2 2 2" xfId="15318" xr:uid="{00000000-0005-0000-0000-0000DB3B0000}"/>
    <cellStyle name="Обычный 2 2 2 7 2 3 2 2 2 2" xfId="15319" xr:uid="{00000000-0005-0000-0000-0000DC3B0000}"/>
    <cellStyle name="Обычный 2 2 2 7 2 3 2 2 3" xfId="15320" xr:uid="{00000000-0005-0000-0000-0000DD3B0000}"/>
    <cellStyle name="Обычный 2 2 2 7 2 3 2 2 3 2" xfId="15321" xr:uid="{00000000-0005-0000-0000-0000DE3B0000}"/>
    <cellStyle name="Обычный 2 2 2 7 2 3 2 2 4" xfId="15322" xr:uid="{00000000-0005-0000-0000-0000DF3B0000}"/>
    <cellStyle name="Обычный 2 2 2 7 2 3 2 3" xfId="15323" xr:uid="{00000000-0005-0000-0000-0000E03B0000}"/>
    <cellStyle name="Обычный 2 2 2 7 2 3 2 3 2" xfId="15324" xr:uid="{00000000-0005-0000-0000-0000E13B0000}"/>
    <cellStyle name="Обычный 2 2 2 7 2 3 2 4" xfId="15325" xr:uid="{00000000-0005-0000-0000-0000E23B0000}"/>
    <cellStyle name="Обычный 2 2 2 7 2 3 2 4 2" xfId="15326" xr:uid="{00000000-0005-0000-0000-0000E33B0000}"/>
    <cellStyle name="Обычный 2 2 2 7 2 3 2 5" xfId="15327" xr:uid="{00000000-0005-0000-0000-0000E43B0000}"/>
    <cellStyle name="Обычный 2 2 2 7 2 3 2 5 2" xfId="15328" xr:uid="{00000000-0005-0000-0000-0000E53B0000}"/>
    <cellStyle name="Обычный 2 2 2 7 2 3 2 6" xfId="15329" xr:uid="{00000000-0005-0000-0000-0000E63B0000}"/>
    <cellStyle name="Обычный 2 2 2 7 2 3 3" xfId="15330" xr:uid="{00000000-0005-0000-0000-0000E73B0000}"/>
    <cellStyle name="Обычный 2 2 2 7 2 3 3 2" xfId="15331" xr:uid="{00000000-0005-0000-0000-0000E83B0000}"/>
    <cellStyle name="Обычный 2 2 2 7 2 3 3 2 2" xfId="15332" xr:uid="{00000000-0005-0000-0000-0000E93B0000}"/>
    <cellStyle name="Обычный 2 2 2 7 2 3 3 3" xfId="15333" xr:uid="{00000000-0005-0000-0000-0000EA3B0000}"/>
    <cellStyle name="Обычный 2 2 2 7 2 3 3 3 2" xfId="15334" xr:uid="{00000000-0005-0000-0000-0000EB3B0000}"/>
    <cellStyle name="Обычный 2 2 2 7 2 3 3 4" xfId="15335" xr:uid="{00000000-0005-0000-0000-0000EC3B0000}"/>
    <cellStyle name="Обычный 2 2 2 7 2 3 4" xfId="15336" xr:uid="{00000000-0005-0000-0000-0000ED3B0000}"/>
    <cellStyle name="Обычный 2 2 2 7 2 3 4 2" xfId="15337" xr:uid="{00000000-0005-0000-0000-0000EE3B0000}"/>
    <cellStyle name="Обычный 2 2 2 7 2 3 4 2 2" xfId="15338" xr:uid="{00000000-0005-0000-0000-0000EF3B0000}"/>
    <cellStyle name="Обычный 2 2 2 7 2 3 4 3" xfId="15339" xr:uid="{00000000-0005-0000-0000-0000F03B0000}"/>
    <cellStyle name="Обычный 2 2 2 7 2 3 4 3 2" xfId="15340" xr:uid="{00000000-0005-0000-0000-0000F13B0000}"/>
    <cellStyle name="Обычный 2 2 2 7 2 3 4 4" xfId="15341" xr:uid="{00000000-0005-0000-0000-0000F23B0000}"/>
    <cellStyle name="Обычный 2 2 2 7 2 3 5" xfId="15342" xr:uid="{00000000-0005-0000-0000-0000F33B0000}"/>
    <cellStyle name="Обычный 2 2 2 7 2 3 5 2" xfId="15343" xr:uid="{00000000-0005-0000-0000-0000F43B0000}"/>
    <cellStyle name="Обычный 2 2 2 7 2 3 6" xfId="15344" xr:uid="{00000000-0005-0000-0000-0000F53B0000}"/>
    <cellStyle name="Обычный 2 2 2 7 2 3 6 2" xfId="15345" xr:uid="{00000000-0005-0000-0000-0000F63B0000}"/>
    <cellStyle name="Обычный 2 2 2 7 2 3 7" xfId="15346" xr:uid="{00000000-0005-0000-0000-0000F73B0000}"/>
    <cellStyle name="Обычный 2 2 2 7 2 3 7 2" xfId="15347" xr:uid="{00000000-0005-0000-0000-0000F83B0000}"/>
    <cellStyle name="Обычный 2 2 2 7 2 3 8" xfId="15348" xr:uid="{00000000-0005-0000-0000-0000F93B0000}"/>
    <cellStyle name="Обычный 2 2 2 7 2 4" xfId="15349" xr:uid="{00000000-0005-0000-0000-0000FA3B0000}"/>
    <cellStyle name="Обычный 2 2 2 7 2 4 2" xfId="15350" xr:uid="{00000000-0005-0000-0000-0000FB3B0000}"/>
    <cellStyle name="Обычный 2 2 2 7 2 4 2 2" xfId="15351" xr:uid="{00000000-0005-0000-0000-0000FC3B0000}"/>
    <cellStyle name="Обычный 2 2 2 7 2 4 2 2 2" xfId="15352" xr:uid="{00000000-0005-0000-0000-0000FD3B0000}"/>
    <cellStyle name="Обычный 2 2 2 7 2 4 2 3" xfId="15353" xr:uid="{00000000-0005-0000-0000-0000FE3B0000}"/>
    <cellStyle name="Обычный 2 2 2 7 2 4 2 3 2" xfId="15354" xr:uid="{00000000-0005-0000-0000-0000FF3B0000}"/>
    <cellStyle name="Обычный 2 2 2 7 2 4 2 4" xfId="15355" xr:uid="{00000000-0005-0000-0000-0000003C0000}"/>
    <cellStyle name="Обычный 2 2 2 7 2 4 3" xfId="15356" xr:uid="{00000000-0005-0000-0000-0000013C0000}"/>
    <cellStyle name="Обычный 2 2 2 7 2 4 3 2" xfId="15357" xr:uid="{00000000-0005-0000-0000-0000023C0000}"/>
    <cellStyle name="Обычный 2 2 2 7 2 4 3 2 2" xfId="15358" xr:uid="{00000000-0005-0000-0000-0000033C0000}"/>
    <cellStyle name="Обычный 2 2 2 7 2 4 3 3" xfId="15359" xr:uid="{00000000-0005-0000-0000-0000043C0000}"/>
    <cellStyle name="Обычный 2 2 2 7 2 4 3 3 2" xfId="15360" xr:uid="{00000000-0005-0000-0000-0000053C0000}"/>
    <cellStyle name="Обычный 2 2 2 7 2 4 3 4" xfId="15361" xr:uid="{00000000-0005-0000-0000-0000063C0000}"/>
    <cellStyle name="Обычный 2 2 2 7 2 4 4" xfId="15362" xr:uid="{00000000-0005-0000-0000-0000073C0000}"/>
    <cellStyle name="Обычный 2 2 2 7 2 4 4 2" xfId="15363" xr:uid="{00000000-0005-0000-0000-0000083C0000}"/>
    <cellStyle name="Обычный 2 2 2 7 2 4 5" xfId="15364" xr:uid="{00000000-0005-0000-0000-0000093C0000}"/>
    <cellStyle name="Обычный 2 2 2 7 2 4 5 2" xfId="15365" xr:uid="{00000000-0005-0000-0000-00000A3C0000}"/>
    <cellStyle name="Обычный 2 2 2 7 2 4 6" xfId="15366" xr:uid="{00000000-0005-0000-0000-00000B3C0000}"/>
    <cellStyle name="Обычный 2 2 2 7 2 4 6 2" xfId="15367" xr:uid="{00000000-0005-0000-0000-00000C3C0000}"/>
    <cellStyle name="Обычный 2 2 2 7 2 4 7" xfId="15368" xr:uid="{00000000-0005-0000-0000-00000D3C0000}"/>
    <cellStyle name="Обычный 2 2 2 7 2 5" xfId="15369" xr:uid="{00000000-0005-0000-0000-00000E3C0000}"/>
    <cellStyle name="Обычный 2 2 2 7 2 5 2" xfId="15370" xr:uid="{00000000-0005-0000-0000-00000F3C0000}"/>
    <cellStyle name="Обычный 2 2 2 7 2 5 2 2" xfId="15371" xr:uid="{00000000-0005-0000-0000-0000103C0000}"/>
    <cellStyle name="Обычный 2 2 2 7 2 5 3" xfId="15372" xr:uid="{00000000-0005-0000-0000-0000113C0000}"/>
    <cellStyle name="Обычный 2 2 2 7 2 5 3 2" xfId="15373" xr:uid="{00000000-0005-0000-0000-0000123C0000}"/>
    <cellStyle name="Обычный 2 2 2 7 2 5 4" xfId="15374" xr:uid="{00000000-0005-0000-0000-0000133C0000}"/>
    <cellStyle name="Обычный 2 2 2 7 2 6" xfId="15375" xr:uid="{00000000-0005-0000-0000-0000143C0000}"/>
    <cellStyle name="Обычный 2 2 2 7 2 6 2" xfId="15376" xr:uid="{00000000-0005-0000-0000-0000153C0000}"/>
    <cellStyle name="Обычный 2 2 2 7 2 6 2 2" xfId="15377" xr:uid="{00000000-0005-0000-0000-0000163C0000}"/>
    <cellStyle name="Обычный 2 2 2 7 2 6 3" xfId="15378" xr:uid="{00000000-0005-0000-0000-0000173C0000}"/>
    <cellStyle name="Обычный 2 2 2 7 2 6 3 2" xfId="15379" xr:uid="{00000000-0005-0000-0000-0000183C0000}"/>
    <cellStyle name="Обычный 2 2 2 7 2 6 4" xfId="15380" xr:uid="{00000000-0005-0000-0000-0000193C0000}"/>
    <cellStyle name="Обычный 2 2 2 7 2 7" xfId="15381" xr:uid="{00000000-0005-0000-0000-00001A3C0000}"/>
    <cellStyle name="Обычный 2 2 2 7 2 7 2" xfId="15382" xr:uid="{00000000-0005-0000-0000-00001B3C0000}"/>
    <cellStyle name="Обычный 2 2 2 7 2 8" xfId="15383" xr:uid="{00000000-0005-0000-0000-00001C3C0000}"/>
    <cellStyle name="Обычный 2 2 2 7 2 8 2" xfId="15384" xr:uid="{00000000-0005-0000-0000-00001D3C0000}"/>
    <cellStyle name="Обычный 2 2 2 7 2 9" xfId="15385" xr:uid="{00000000-0005-0000-0000-00001E3C0000}"/>
    <cellStyle name="Обычный 2 2 2 7 2 9 2" xfId="15386" xr:uid="{00000000-0005-0000-0000-00001F3C0000}"/>
    <cellStyle name="Обычный 2 2 2 7 3" xfId="15387" xr:uid="{00000000-0005-0000-0000-0000203C0000}"/>
    <cellStyle name="Обычный 2 2 2 7 3 2" xfId="15388" xr:uid="{00000000-0005-0000-0000-0000213C0000}"/>
    <cellStyle name="Обычный 2 2 2 7 3 2 2" xfId="15389" xr:uid="{00000000-0005-0000-0000-0000223C0000}"/>
    <cellStyle name="Обычный 2 2 2 7 3 2 2 2" xfId="15390" xr:uid="{00000000-0005-0000-0000-0000233C0000}"/>
    <cellStyle name="Обычный 2 2 2 7 3 2 2 2 2" xfId="15391" xr:uid="{00000000-0005-0000-0000-0000243C0000}"/>
    <cellStyle name="Обычный 2 2 2 7 3 2 2 3" xfId="15392" xr:uid="{00000000-0005-0000-0000-0000253C0000}"/>
    <cellStyle name="Обычный 2 2 2 7 3 2 2 3 2" xfId="15393" xr:uid="{00000000-0005-0000-0000-0000263C0000}"/>
    <cellStyle name="Обычный 2 2 2 7 3 2 2 4" xfId="15394" xr:uid="{00000000-0005-0000-0000-0000273C0000}"/>
    <cellStyle name="Обычный 2 2 2 7 3 2 3" xfId="15395" xr:uid="{00000000-0005-0000-0000-0000283C0000}"/>
    <cellStyle name="Обычный 2 2 2 7 3 2 3 2" xfId="15396" xr:uid="{00000000-0005-0000-0000-0000293C0000}"/>
    <cellStyle name="Обычный 2 2 2 7 3 2 4" xfId="15397" xr:uid="{00000000-0005-0000-0000-00002A3C0000}"/>
    <cellStyle name="Обычный 2 2 2 7 3 2 4 2" xfId="15398" xr:uid="{00000000-0005-0000-0000-00002B3C0000}"/>
    <cellStyle name="Обычный 2 2 2 7 3 2 5" xfId="15399" xr:uid="{00000000-0005-0000-0000-00002C3C0000}"/>
    <cellStyle name="Обычный 2 2 2 7 3 2 5 2" xfId="15400" xr:uid="{00000000-0005-0000-0000-00002D3C0000}"/>
    <cellStyle name="Обычный 2 2 2 7 3 2 6" xfId="15401" xr:uid="{00000000-0005-0000-0000-00002E3C0000}"/>
    <cellStyle name="Обычный 2 2 2 7 3 3" xfId="15402" xr:uid="{00000000-0005-0000-0000-00002F3C0000}"/>
    <cellStyle name="Обычный 2 2 2 7 3 3 2" xfId="15403" xr:uid="{00000000-0005-0000-0000-0000303C0000}"/>
    <cellStyle name="Обычный 2 2 2 7 3 3 2 2" xfId="15404" xr:uid="{00000000-0005-0000-0000-0000313C0000}"/>
    <cellStyle name="Обычный 2 2 2 7 3 3 3" xfId="15405" xr:uid="{00000000-0005-0000-0000-0000323C0000}"/>
    <cellStyle name="Обычный 2 2 2 7 3 3 3 2" xfId="15406" xr:uid="{00000000-0005-0000-0000-0000333C0000}"/>
    <cellStyle name="Обычный 2 2 2 7 3 3 4" xfId="15407" xr:uid="{00000000-0005-0000-0000-0000343C0000}"/>
    <cellStyle name="Обычный 2 2 2 7 3 4" xfId="15408" xr:uid="{00000000-0005-0000-0000-0000353C0000}"/>
    <cellStyle name="Обычный 2 2 2 7 3 4 2" xfId="15409" xr:uid="{00000000-0005-0000-0000-0000363C0000}"/>
    <cellStyle name="Обычный 2 2 2 7 3 4 2 2" xfId="15410" xr:uid="{00000000-0005-0000-0000-0000373C0000}"/>
    <cellStyle name="Обычный 2 2 2 7 3 4 3" xfId="15411" xr:uid="{00000000-0005-0000-0000-0000383C0000}"/>
    <cellStyle name="Обычный 2 2 2 7 3 4 3 2" xfId="15412" xr:uid="{00000000-0005-0000-0000-0000393C0000}"/>
    <cellStyle name="Обычный 2 2 2 7 3 4 4" xfId="15413" xr:uid="{00000000-0005-0000-0000-00003A3C0000}"/>
    <cellStyle name="Обычный 2 2 2 7 3 5" xfId="15414" xr:uid="{00000000-0005-0000-0000-00003B3C0000}"/>
    <cellStyle name="Обычный 2 2 2 7 3 5 2" xfId="15415" xr:uid="{00000000-0005-0000-0000-00003C3C0000}"/>
    <cellStyle name="Обычный 2 2 2 7 3 6" xfId="15416" xr:uid="{00000000-0005-0000-0000-00003D3C0000}"/>
    <cellStyle name="Обычный 2 2 2 7 3 6 2" xfId="15417" xr:uid="{00000000-0005-0000-0000-00003E3C0000}"/>
    <cellStyle name="Обычный 2 2 2 7 3 7" xfId="15418" xr:uid="{00000000-0005-0000-0000-00003F3C0000}"/>
    <cellStyle name="Обычный 2 2 2 7 3 7 2" xfId="15419" xr:uid="{00000000-0005-0000-0000-0000403C0000}"/>
    <cellStyle name="Обычный 2 2 2 7 3 8" xfId="15420" xr:uid="{00000000-0005-0000-0000-0000413C0000}"/>
    <cellStyle name="Обычный 2 2 2 7 4" xfId="15421" xr:uid="{00000000-0005-0000-0000-0000423C0000}"/>
    <cellStyle name="Обычный 2 2 2 7 4 2" xfId="15422" xr:uid="{00000000-0005-0000-0000-0000433C0000}"/>
    <cellStyle name="Обычный 2 2 2 7 4 2 2" xfId="15423" xr:uid="{00000000-0005-0000-0000-0000443C0000}"/>
    <cellStyle name="Обычный 2 2 2 7 4 2 2 2" xfId="15424" xr:uid="{00000000-0005-0000-0000-0000453C0000}"/>
    <cellStyle name="Обычный 2 2 2 7 4 2 2 2 2" xfId="15425" xr:uid="{00000000-0005-0000-0000-0000463C0000}"/>
    <cellStyle name="Обычный 2 2 2 7 4 2 2 3" xfId="15426" xr:uid="{00000000-0005-0000-0000-0000473C0000}"/>
    <cellStyle name="Обычный 2 2 2 7 4 2 2 3 2" xfId="15427" xr:uid="{00000000-0005-0000-0000-0000483C0000}"/>
    <cellStyle name="Обычный 2 2 2 7 4 2 2 4" xfId="15428" xr:uid="{00000000-0005-0000-0000-0000493C0000}"/>
    <cellStyle name="Обычный 2 2 2 7 4 2 3" xfId="15429" xr:uid="{00000000-0005-0000-0000-00004A3C0000}"/>
    <cellStyle name="Обычный 2 2 2 7 4 2 3 2" xfId="15430" xr:uid="{00000000-0005-0000-0000-00004B3C0000}"/>
    <cellStyle name="Обычный 2 2 2 7 4 2 4" xfId="15431" xr:uid="{00000000-0005-0000-0000-00004C3C0000}"/>
    <cellStyle name="Обычный 2 2 2 7 4 2 4 2" xfId="15432" xr:uid="{00000000-0005-0000-0000-00004D3C0000}"/>
    <cellStyle name="Обычный 2 2 2 7 4 2 5" xfId="15433" xr:uid="{00000000-0005-0000-0000-00004E3C0000}"/>
    <cellStyle name="Обычный 2 2 2 7 4 2 5 2" xfId="15434" xr:uid="{00000000-0005-0000-0000-00004F3C0000}"/>
    <cellStyle name="Обычный 2 2 2 7 4 2 6" xfId="15435" xr:uid="{00000000-0005-0000-0000-0000503C0000}"/>
    <cellStyle name="Обычный 2 2 2 7 4 3" xfId="15436" xr:uid="{00000000-0005-0000-0000-0000513C0000}"/>
    <cellStyle name="Обычный 2 2 2 7 4 3 2" xfId="15437" xr:uid="{00000000-0005-0000-0000-0000523C0000}"/>
    <cellStyle name="Обычный 2 2 2 7 4 3 2 2" xfId="15438" xr:uid="{00000000-0005-0000-0000-0000533C0000}"/>
    <cellStyle name="Обычный 2 2 2 7 4 3 3" xfId="15439" xr:uid="{00000000-0005-0000-0000-0000543C0000}"/>
    <cellStyle name="Обычный 2 2 2 7 4 3 3 2" xfId="15440" xr:uid="{00000000-0005-0000-0000-0000553C0000}"/>
    <cellStyle name="Обычный 2 2 2 7 4 3 4" xfId="15441" xr:uid="{00000000-0005-0000-0000-0000563C0000}"/>
    <cellStyle name="Обычный 2 2 2 7 4 4" xfId="15442" xr:uid="{00000000-0005-0000-0000-0000573C0000}"/>
    <cellStyle name="Обычный 2 2 2 7 4 4 2" xfId="15443" xr:uid="{00000000-0005-0000-0000-0000583C0000}"/>
    <cellStyle name="Обычный 2 2 2 7 4 4 2 2" xfId="15444" xr:uid="{00000000-0005-0000-0000-0000593C0000}"/>
    <cellStyle name="Обычный 2 2 2 7 4 4 3" xfId="15445" xr:uid="{00000000-0005-0000-0000-00005A3C0000}"/>
    <cellStyle name="Обычный 2 2 2 7 4 4 3 2" xfId="15446" xr:uid="{00000000-0005-0000-0000-00005B3C0000}"/>
    <cellStyle name="Обычный 2 2 2 7 4 4 4" xfId="15447" xr:uid="{00000000-0005-0000-0000-00005C3C0000}"/>
    <cellStyle name="Обычный 2 2 2 7 4 5" xfId="15448" xr:uid="{00000000-0005-0000-0000-00005D3C0000}"/>
    <cellStyle name="Обычный 2 2 2 7 4 5 2" xfId="15449" xr:uid="{00000000-0005-0000-0000-00005E3C0000}"/>
    <cellStyle name="Обычный 2 2 2 7 4 6" xfId="15450" xr:uid="{00000000-0005-0000-0000-00005F3C0000}"/>
    <cellStyle name="Обычный 2 2 2 7 4 6 2" xfId="15451" xr:uid="{00000000-0005-0000-0000-0000603C0000}"/>
    <cellStyle name="Обычный 2 2 2 7 4 7" xfId="15452" xr:uid="{00000000-0005-0000-0000-0000613C0000}"/>
    <cellStyle name="Обычный 2 2 2 7 4 7 2" xfId="15453" xr:uid="{00000000-0005-0000-0000-0000623C0000}"/>
    <cellStyle name="Обычный 2 2 2 7 4 8" xfId="15454" xr:uid="{00000000-0005-0000-0000-0000633C0000}"/>
    <cellStyle name="Обычный 2 2 2 7 5" xfId="15455" xr:uid="{00000000-0005-0000-0000-0000643C0000}"/>
    <cellStyle name="Обычный 2 2 2 7 5 2" xfId="15456" xr:uid="{00000000-0005-0000-0000-0000653C0000}"/>
    <cellStyle name="Обычный 2 2 2 7 5 2 2" xfId="15457" xr:uid="{00000000-0005-0000-0000-0000663C0000}"/>
    <cellStyle name="Обычный 2 2 2 7 5 2 2 2" xfId="15458" xr:uid="{00000000-0005-0000-0000-0000673C0000}"/>
    <cellStyle name="Обычный 2 2 2 7 5 2 3" xfId="15459" xr:uid="{00000000-0005-0000-0000-0000683C0000}"/>
    <cellStyle name="Обычный 2 2 2 7 5 2 3 2" xfId="15460" xr:uid="{00000000-0005-0000-0000-0000693C0000}"/>
    <cellStyle name="Обычный 2 2 2 7 5 2 4" xfId="15461" xr:uid="{00000000-0005-0000-0000-00006A3C0000}"/>
    <cellStyle name="Обычный 2 2 2 7 5 3" xfId="15462" xr:uid="{00000000-0005-0000-0000-00006B3C0000}"/>
    <cellStyle name="Обычный 2 2 2 7 5 3 2" xfId="15463" xr:uid="{00000000-0005-0000-0000-00006C3C0000}"/>
    <cellStyle name="Обычный 2 2 2 7 5 3 2 2" xfId="15464" xr:uid="{00000000-0005-0000-0000-00006D3C0000}"/>
    <cellStyle name="Обычный 2 2 2 7 5 3 3" xfId="15465" xr:uid="{00000000-0005-0000-0000-00006E3C0000}"/>
    <cellStyle name="Обычный 2 2 2 7 5 3 3 2" xfId="15466" xr:uid="{00000000-0005-0000-0000-00006F3C0000}"/>
    <cellStyle name="Обычный 2 2 2 7 5 3 4" xfId="15467" xr:uid="{00000000-0005-0000-0000-0000703C0000}"/>
    <cellStyle name="Обычный 2 2 2 7 5 4" xfId="15468" xr:uid="{00000000-0005-0000-0000-0000713C0000}"/>
    <cellStyle name="Обычный 2 2 2 7 5 4 2" xfId="15469" xr:uid="{00000000-0005-0000-0000-0000723C0000}"/>
    <cellStyle name="Обычный 2 2 2 7 5 5" xfId="15470" xr:uid="{00000000-0005-0000-0000-0000733C0000}"/>
    <cellStyle name="Обычный 2 2 2 7 5 5 2" xfId="15471" xr:uid="{00000000-0005-0000-0000-0000743C0000}"/>
    <cellStyle name="Обычный 2 2 2 7 5 6" xfId="15472" xr:uid="{00000000-0005-0000-0000-0000753C0000}"/>
    <cellStyle name="Обычный 2 2 2 7 5 6 2" xfId="15473" xr:uid="{00000000-0005-0000-0000-0000763C0000}"/>
    <cellStyle name="Обычный 2 2 2 7 5 7" xfId="15474" xr:uid="{00000000-0005-0000-0000-0000773C0000}"/>
    <cellStyle name="Обычный 2 2 2 7 6" xfId="15475" xr:uid="{00000000-0005-0000-0000-0000783C0000}"/>
    <cellStyle name="Обычный 2 2 2 7 6 2" xfId="15476" xr:uid="{00000000-0005-0000-0000-0000793C0000}"/>
    <cellStyle name="Обычный 2 2 2 7 6 2 2" xfId="15477" xr:uid="{00000000-0005-0000-0000-00007A3C0000}"/>
    <cellStyle name="Обычный 2 2 2 7 6 2 2 2" xfId="15478" xr:uid="{00000000-0005-0000-0000-00007B3C0000}"/>
    <cellStyle name="Обычный 2 2 2 7 6 2 3" xfId="15479" xr:uid="{00000000-0005-0000-0000-00007C3C0000}"/>
    <cellStyle name="Обычный 2 2 2 7 6 2 3 2" xfId="15480" xr:uid="{00000000-0005-0000-0000-00007D3C0000}"/>
    <cellStyle name="Обычный 2 2 2 7 6 2 4" xfId="15481" xr:uid="{00000000-0005-0000-0000-00007E3C0000}"/>
    <cellStyle name="Обычный 2 2 2 7 6 3" xfId="15482" xr:uid="{00000000-0005-0000-0000-00007F3C0000}"/>
    <cellStyle name="Обычный 2 2 2 7 6 3 2" xfId="15483" xr:uid="{00000000-0005-0000-0000-0000803C0000}"/>
    <cellStyle name="Обычный 2 2 2 7 6 3 2 2" xfId="15484" xr:uid="{00000000-0005-0000-0000-0000813C0000}"/>
    <cellStyle name="Обычный 2 2 2 7 6 3 3" xfId="15485" xr:uid="{00000000-0005-0000-0000-0000823C0000}"/>
    <cellStyle name="Обычный 2 2 2 7 6 3 3 2" xfId="15486" xr:uid="{00000000-0005-0000-0000-0000833C0000}"/>
    <cellStyle name="Обычный 2 2 2 7 6 3 4" xfId="15487" xr:uid="{00000000-0005-0000-0000-0000843C0000}"/>
    <cellStyle name="Обычный 2 2 2 7 6 4" xfId="15488" xr:uid="{00000000-0005-0000-0000-0000853C0000}"/>
    <cellStyle name="Обычный 2 2 2 7 6 4 2" xfId="15489" xr:uid="{00000000-0005-0000-0000-0000863C0000}"/>
    <cellStyle name="Обычный 2 2 2 7 6 5" xfId="15490" xr:uid="{00000000-0005-0000-0000-0000873C0000}"/>
    <cellStyle name="Обычный 2 2 2 7 6 5 2" xfId="15491" xr:uid="{00000000-0005-0000-0000-0000883C0000}"/>
    <cellStyle name="Обычный 2 2 2 7 6 6" xfId="15492" xr:uid="{00000000-0005-0000-0000-0000893C0000}"/>
    <cellStyle name="Обычный 2 2 2 7 6 6 2" xfId="15493" xr:uid="{00000000-0005-0000-0000-00008A3C0000}"/>
    <cellStyle name="Обычный 2 2 2 7 6 7" xfId="15494" xr:uid="{00000000-0005-0000-0000-00008B3C0000}"/>
    <cellStyle name="Обычный 2 2 2 7 7" xfId="15495" xr:uid="{00000000-0005-0000-0000-00008C3C0000}"/>
    <cellStyle name="Обычный 2 2 2 7 7 2" xfId="15496" xr:uid="{00000000-0005-0000-0000-00008D3C0000}"/>
    <cellStyle name="Обычный 2 2 2 7 7 2 2" xfId="15497" xr:uid="{00000000-0005-0000-0000-00008E3C0000}"/>
    <cellStyle name="Обычный 2 2 2 7 7 3" xfId="15498" xr:uid="{00000000-0005-0000-0000-00008F3C0000}"/>
    <cellStyle name="Обычный 2 2 2 7 7 3 2" xfId="15499" xr:uid="{00000000-0005-0000-0000-0000903C0000}"/>
    <cellStyle name="Обычный 2 2 2 7 7 4" xfId="15500" xr:uid="{00000000-0005-0000-0000-0000913C0000}"/>
    <cellStyle name="Обычный 2 2 2 7 8" xfId="15501" xr:uid="{00000000-0005-0000-0000-0000923C0000}"/>
    <cellStyle name="Обычный 2 2 2 7 8 2" xfId="15502" xr:uid="{00000000-0005-0000-0000-0000933C0000}"/>
    <cellStyle name="Обычный 2 2 2 7 8 2 2" xfId="15503" xr:uid="{00000000-0005-0000-0000-0000943C0000}"/>
    <cellStyle name="Обычный 2 2 2 7 8 3" xfId="15504" xr:uid="{00000000-0005-0000-0000-0000953C0000}"/>
    <cellStyle name="Обычный 2 2 2 7 8 3 2" xfId="15505" xr:uid="{00000000-0005-0000-0000-0000963C0000}"/>
    <cellStyle name="Обычный 2 2 2 7 8 4" xfId="15506" xr:uid="{00000000-0005-0000-0000-0000973C0000}"/>
    <cellStyle name="Обычный 2 2 2 7 9" xfId="15507" xr:uid="{00000000-0005-0000-0000-0000983C0000}"/>
    <cellStyle name="Обычный 2 2 2 7 9 2" xfId="15508" xr:uid="{00000000-0005-0000-0000-0000993C0000}"/>
    <cellStyle name="Обычный 2 2 2 8" xfId="15509" xr:uid="{00000000-0005-0000-0000-00009A3C0000}"/>
    <cellStyle name="Обычный 2 2 2 8 10" xfId="15510" xr:uid="{00000000-0005-0000-0000-00009B3C0000}"/>
    <cellStyle name="Обычный 2 2 2 8 2" xfId="15511" xr:uid="{00000000-0005-0000-0000-00009C3C0000}"/>
    <cellStyle name="Обычный 2 2 2 8 2 2" xfId="15512" xr:uid="{00000000-0005-0000-0000-00009D3C0000}"/>
    <cellStyle name="Обычный 2 2 2 8 2 2 2" xfId="15513" xr:uid="{00000000-0005-0000-0000-00009E3C0000}"/>
    <cellStyle name="Обычный 2 2 2 8 2 2 2 2" xfId="15514" xr:uid="{00000000-0005-0000-0000-00009F3C0000}"/>
    <cellStyle name="Обычный 2 2 2 8 2 2 2 2 2" xfId="15515" xr:uid="{00000000-0005-0000-0000-0000A03C0000}"/>
    <cellStyle name="Обычный 2 2 2 8 2 2 2 3" xfId="15516" xr:uid="{00000000-0005-0000-0000-0000A13C0000}"/>
    <cellStyle name="Обычный 2 2 2 8 2 2 2 3 2" xfId="15517" xr:uid="{00000000-0005-0000-0000-0000A23C0000}"/>
    <cellStyle name="Обычный 2 2 2 8 2 2 2 4" xfId="15518" xr:uid="{00000000-0005-0000-0000-0000A33C0000}"/>
    <cellStyle name="Обычный 2 2 2 8 2 2 3" xfId="15519" xr:uid="{00000000-0005-0000-0000-0000A43C0000}"/>
    <cellStyle name="Обычный 2 2 2 8 2 2 3 2" xfId="15520" xr:uid="{00000000-0005-0000-0000-0000A53C0000}"/>
    <cellStyle name="Обычный 2 2 2 8 2 2 4" xfId="15521" xr:uid="{00000000-0005-0000-0000-0000A63C0000}"/>
    <cellStyle name="Обычный 2 2 2 8 2 2 4 2" xfId="15522" xr:uid="{00000000-0005-0000-0000-0000A73C0000}"/>
    <cellStyle name="Обычный 2 2 2 8 2 2 5" xfId="15523" xr:uid="{00000000-0005-0000-0000-0000A83C0000}"/>
    <cellStyle name="Обычный 2 2 2 8 2 2 5 2" xfId="15524" xr:uid="{00000000-0005-0000-0000-0000A93C0000}"/>
    <cellStyle name="Обычный 2 2 2 8 2 2 6" xfId="15525" xr:uid="{00000000-0005-0000-0000-0000AA3C0000}"/>
    <cellStyle name="Обычный 2 2 2 8 2 3" xfId="15526" xr:uid="{00000000-0005-0000-0000-0000AB3C0000}"/>
    <cellStyle name="Обычный 2 2 2 8 2 3 2" xfId="15527" xr:uid="{00000000-0005-0000-0000-0000AC3C0000}"/>
    <cellStyle name="Обычный 2 2 2 8 2 3 2 2" xfId="15528" xr:uid="{00000000-0005-0000-0000-0000AD3C0000}"/>
    <cellStyle name="Обычный 2 2 2 8 2 3 3" xfId="15529" xr:uid="{00000000-0005-0000-0000-0000AE3C0000}"/>
    <cellStyle name="Обычный 2 2 2 8 2 3 3 2" xfId="15530" xr:uid="{00000000-0005-0000-0000-0000AF3C0000}"/>
    <cellStyle name="Обычный 2 2 2 8 2 3 4" xfId="15531" xr:uid="{00000000-0005-0000-0000-0000B03C0000}"/>
    <cellStyle name="Обычный 2 2 2 8 2 4" xfId="15532" xr:uid="{00000000-0005-0000-0000-0000B13C0000}"/>
    <cellStyle name="Обычный 2 2 2 8 2 4 2" xfId="15533" xr:uid="{00000000-0005-0000-0000-0000B23C0000}"/>
    <cellStyle name="Обычный 2 2 2 8 2 4 2 2" xfId="15534" xr:uid="{00000000-0005-0000-0000-0000B33C0000}"/>
    <cellStyle name="Обычный 2 2 2 8 2 4 3" xfId="15535" xr:uid="{00000000-0005-0000-0000-0000B43C0000}"/>
    <cellStyle name="Обычный 2 2 2 8 2 4 3 2" xfId="15536" xr:uid="{00000000-0005-0000-0000-0000B53C0000}"/>
    <cellStyle name="Обычный 2 2 2 8 2 4 4" xfId="15537" xr:uid="{00000000-0005-0000-0000-0000B63C0000}"/>
    <cellStyle name="Обычный 2 2 2 8 2 5" xfId="15538" xr:uid="{00000000-0005-0000-0000-0000B73C0000}"/>
    <cellStyle name="Обычный 2 2 2 8 2 5 2" xfId="15539" xr:uid="{00000000-0005-0000-0000-0000B83C0000}"/>
    <cellStyle name="Обычный 2 2 2 8 2 6" xfId="15540" xr:uid="{00000000-0005-0000-0000-0000B93C0000}"/>
    <cellStyle name="Обычный 2 2 2 8 2 6 2" xfId="15541" xr:uid="{00000000-0005-0000-0000-0000BA3C0000}"/>
    <cellStyle name="Обычный 2 2 2 8 2 7" xfId="15542" xr:uid="{00000000-0005-0000-0000-0000BB3C0000}"/>
    <cellStyle name="Обычный 2 2 2 8 2 7 2" xfId="15543" xr:uid="{00000000-0005-0000-0000-0000BC3C0000}"/>
    <cellStyle name="Обычный 2 2 2 8 2 8" xfId="15544" xr:uid="{00000000-0005-0000-0000-0000BD3C0000}"/>
    <cellStyle name="Обычный 2 2 2 8 3" xfId="15545" xr:uid="{00000000-0005-0000-0000-0000BE3C0000}"/>
    <cellStyle name="Обычный 2 2 2 8 3 2" xfId="15546" xr:uid="{00000000-0005-0000-0000-0000BF3C0000}"/>
    <cellStyle name="Обычный 2 2 2 8 3 2 2" xfId="15547" xr:uid="{00000000-0005-0000-0000-0000C03C0000}"/>
    <cellStyle name="Обычный 2 2 2 8 3 2 2 2" xfId="15548" xr:uid="{00000000-0005-0000-0000-0000C13C0000}"/>
    <cellStyle name="Обычный 2 2 2 8 3 2 2 2 2" xfId="15549" xr:uid="{00000000-0005-0000-0000-0000C23C0000}"/>
    <cellStyle name="Обычный 2 2 2 8 3 2 2 3" xfId="15550" xr:uid="{00000000-0005-0000-0000-0000C33C0000}"/>
    <cellStyle name="Обычный 2 2 2 8 3 2 2 3 2" xfId="15551" xr:uid="{00000000-0005-0000-0000-0000C43C0000}"/>
    <cellStyle name="Обычный 2 2 2 8 3 2 2 4" xfId="15552" xr:uid="{00000000-0005-0000-0000-0000C53C0000}"/>
    <cellStyle name="Обычный 2 2 2 8 3 2 3" xfId="15553" xr:uid="{00000000-0005-0000-0000-0000C63C0000}"/>
    <cellStyle name="Обычный 2 2 2 8 3 2 3 2" xfId="15554" xr:uid="{00000000-0005-0000-0000-0000C73C0000}"/>
    <cellStyle name="Обычный 2 2 2 8 3 2 4" xfId="15555" xr:uid="{00000000-0005-0000-0000-0000C83C0000}"/>
    <cellStyle name="Обычный 2 2 2 8 3 2 4 2" xfId="15556" xr:uid="{00000000-0005-0000-0000-0000C93C0000}"/>
    <cellStyle name="Обычный 2 2 2 8 3 2 5" xfId="15557" xr:uid="{00000000-0005-0000-0000-0000CA3C0000}"/>
    <cellStyle name="Обычный 2 2 2 8 3 2 5 2" xfId="15558" xr:uid="{00000000-0005-0000-0000-0000CB3C0000}"/>
    <cellStyle name="Обычный 2 2 2 8 3 2 6" xfId="15559" xr:uid="{00000000-0005-0000-0000-0000CC3C0000}"/>
    <cellStyle name="Обычный 2 2 2 8 3 3" xfId="15560" xr:uid="{00000000-0005-0000-0000-0000CD3C0000}"/>
    <cellStyle name="Обычный 2 2 2 8 3 3 2" xfId="15561" xr:uid="{00000000-0005-0000-0000-0000CE3C0000}"/>
    <cellStyle name="Обычный 2 2 2 8 3 3 2 2" xfId="15562" xr:uid="{00000000-0005-0000-0000-0000CF3C0000}"/>
    <cellStyle name="Обычный 2 2 2 8 3 3 3" xfId="15563" xr:uid="{00000000-0005-0000-0000-0000D03C0000}"/>
    <cellStyle name="Обычный 2 2 2 8 3 3 3 2" xfId="15564" xr:uid="{00000000-0005-0000-0000-0000D13C0000}"/>
    <cellStyle name="Обычный 2 2 2 8 3 3 4" xfId="15565" xr:uid="{00000000-0005-0000-0000-0000D23C0000}"/>
    <cellStyle name="Обычный 2 2 2 8 3 4" xfId="15566" xr:uid="{00000000-0005-0000-0000-0000D33C0000}"/>
    <cellStyle name="Обычный 2 2 2 8 3 4 2" xfId="15567" xr:uid="{00000000-0005-0000-0000-0000D43C0000}"/>
    <cellStyle name="Обычный 2 2 2 8 3 4 2 2" xfId="15568" xr:uid="{00000000-0005-0000-0000-0000D53C0000}"/>
    <cellStyle name="Обычный 2 2 2 8 3 4 3" xfId="15569" xr:uid="{00000000-0005-0000-0000-0000D63C0000}"/>
    <cellStyle name="Обычный 2 2 2 8 3 4 3 2" xfId="15570" xr:uid="{00000000-0005-0000-0000-0000D73C0000}"/>
    <cellStyle name="Обычный 2 2 2 8 3 4 4" xfId="15571" xr:uid="{00000000-0005-0000-0000-0000D83C0000}"/>
    <cellStyle name="Обычный 2 2 2 8 3 5" xfId="15572" xr:uid="{00000000-0005-0000-0000-0000D93C0000}"/>
    <cellStyle name="Обычный 2 2 2 8 3 5 2" xfId="15573" xr:uid="{00000000-0005-0000-0000-0000DA3C0000}"/>
    <cellStyle name="Обычный 2 2 2 8 3 6" xfId="15574" xr:uid="{00000000-0005-0000-0000-0000DB3C0000}"/>
    <cellStyle name="Обычный 2 2 2 8 3 6 2" xfId="15575" xr:uid="{00000000-0005-0000-0000-0000DC3C0000}"/>
    <cellStyle name="Обычный 2 2 2 8 3 7" xfId="15576" xr:uid="{00000000-0005-0000-0000-0000DD3C0000}"/>
    <cellStyle name="Обычный 2 2 2 8 3 7 2" xfId="15577" xr:uid="{00000000-0005-0000-0000-0000DE3C0000}"/>
    <cellStyle name="Обычный 2 2 2 8 3 8" xfId="15578" xr:uid="{00000000-0005-0000-0000-0000DF3C0000}"/>
    <cellStyle name="Обычный 2 2 2 8 4" xfId="15579" xr:uid="{00000000-0005-0000-0000-0000E03C0000}"/>
    <cellStyle name="Обычный 2 2 2 8 4 2" xfId="15580" xr:uid="{00000000-0005-0000-0000-0000E13C0000}"/>
    <cellStyle name="Обычный 2 2 2 8 4 2 2" xfId="15581" xr:uid="{00000000-0005-0000-0000-0000E23C0000}"/>
    <cellStyle name="Обычный 2 2 2 8 4 2 2 2" xfId="15582" xr:uid="{00000000-0005-0000-0000-0000E33C0000}"/>
    <cellStyle name="Обычный 2 2 2 8 4 2 3" xfId="15583" xr:uid="{00000000-0005-0000-0000-0000E43C0000}"/>
    <cellStyle name="Обычный 2 2 2 8 4 2 3 2" xfId="15584" xr:uid="{00000000-0005-0000-0000-0000E53C0000}"/>
    <cellStyle name="Обычный 2 2 2 8 4 2 4" xfId="15585" xr:uid="{00000000-0005-0000-0000-0000E63C0000}"/>
    <cellStyle name="Обычный 2 2 2 8 4 3" xfId="15586" xr:uid="{00000000-0005-0000-0000-0000E73C0000}"/>
    <cellStyle name="Обычный 2 2 2 8 4 3 2" xfId="15587" xr:uid="{00000000-0005-0000-0000-0000E83C0000}"/>
    <cellStyle name="Обычный 2 2 2 8 4 3 2 2" xfId="15588" xr:uid="{00000000-0005-0000-0000-0000E93C0000}"/>
    <cellStyle name="Обычный 2 2 2 8 4 3 3" xfId="15589" xr:uid="{00000000-0005-0000-0000-0000EA3C0000}"/>
    <cellStyle name="Обычный 2 2 2 8 4 3 3 2" xfId="15590" xr:uid="{00000000-0005-0000-0000-0000EB3C0000}"/>
    <cellStyle name="Обычный 2 2 2 8 4 3 4" xfId="15591" xr:uid="{00000000-0005-0000-0000-0000EC3C0000}"/>
    <cellStyle name="Обычный 2 2 2 8 4 4" xfId="15592" xr:uid="{00000000-0005-0000-0000-0000ED3C0000}"/>
    <cellStyle name="Обычный 2 2 2 8 4 4 2" xfId="15593" xr:uid="{00000000-0005-0000-0000-0000EE3C0000}"/>
    <cellStyle name="Обычный 2 2 2 8 4 5" xfId="15594" xr:uid="{00000000-0005-0000-0000-0000EF3C0000}"/>
    <cellStyle name="Обычный 2 2 2 8 4 5 2" xfId="15595" xr:uid="{00000000-0005-0000-0000-0000F03C0000}"/>
    <cellStyle name="Обычный 2 2 2 8 4 6" xfId="15596" xr:uid="{00000000-0005-0000-0000-0000F13C0000}"/>
    <cellStyle name="Обычный 2 2 2 8 4 6 2" xfId="15597" xr:uid="{00000000-0005-0000-0000-0000F23C0000}"/>
    <cellStyle name="Обычный 2 2 2 8 4 7" xfId="15598" xr:uid="{00000000-0005-0000-0000-0000F33C0000}"/>
    <cellStyle name="Обычный 2 2 2 8 5" xfId="15599" xr:uid="{00000000-0005-0000-0000-0000F43C0000}"/>
    <cellStyle name="Обычный 2 2 2 8 5 2" xfId="15600" xr:uid="{00000000-0005-0000-0000-0000F53C0000}"/>
    <cellStyle name="Обычный 2 2 2 8 5 2 2" xfId="15601" xr:uid="{00000000-0005-0000-0000-0000F63C0000}"/>
    <cellStyle name="Обычный 2 2 2 8 5 3" xfId="15602" xr:uid="{00000000-0005-0000-0000-0000F73C0000}"/>
    <cellStyle name="Обычный 2 2 2 8 5 3 2" xfId="15603" xr:uid="{00000000-0005-0000-0000-0000F83C0000}"/>
    <cellStyle name="Обычный 2 2 2 8 5 4" xfId="15604" xr:uid="{00000000-0005-0000-0000-0000F93C0000}"/>
    <cellStyle name="Обычный 2 2 2 8 6" xfId="15605" xr:uid="{00000000-0005-0000-0000-0000FA3C0000}"/>
    <cellStyle name="Обычный 2 2 2 8 6 2" xfId="15606" xr:uid="{00000000-0005-0000-0000-0000FB3C0000}"/>
    <cellStyle name="Обычный 2 2 2 8 6 2 2" xfId="15607" xr:uid="{00000000-0005-0000-0000-0000FC3C0000}"/>
    <cellStyle name="Обычный 2 2 2 8 6 3" xfId="15608" xr:uid="{00000000-0005-0000-0000-0000FD3C0000}"/>
    <cellStyle name="Обычный 2 2 2 8 6 3 2" xfId="15609" xr:uid="{00000000-0005-0000-0000-0000FE3C0000}"/>
    <cellStyle name="Обычный 2 2 2 8 6 4" xfId="15610" xr:uid="{00000000-0005-0000-0000-0000FF3C0000}"/>
    <cellStyle name="Обычный 2 2 2 8 7" xfId="15611" xr:uid="{00000000-0005-0000-0000-0000003D0000}"/>
    <cellStyle name="Обычный 2 2 2 8 7 2" xfId="15612" xr:uid="{00000000-0005-0000-0000-0000013D0000}"/>
    <cellStyle name="Обычный 2 2 2 8 8" xfId="15613" xr:uid="{00000000-0005-0000-0000-0000023D0000}"/>
    <cellStyle name="Обычный 2 2 2 8 8 2" xfId="15614" xr:uid="{00000000-0005-0000-0000-0000033D0000}"/>
    <cellStyle name="Обычный 2 2 2 8 9" xfId="15615" xr:uid="{00000000-0005-0000-0000-0000043D0000}"/>
    <cellStyle name="Обычный 2 2 2 8 9 2" xfId="15616" xr:uid="{00000000-0005-0000-0000-0000053D0000}"/>
    <cellStyle name="Обычный 2 2 2 9" xfId="15617" xr:uid="{00000000-0005-0000-0000-0000063D0000}"/>
    <cellStyle name="Обычный 2 2 2 9 2" xfId="15618" xr:uid="{00000000-0005-0000-0000-0000073D0000}"/>
    <cellStyle name="Обычный 2 2 2 9 2 2" xfId="15619" xr:uid="{00000000-0005-0000-0000-0000083D0000}"/>
    <cellStyle name="Обычный 2 2 2 9 2 2 2" xfId="15620" xr:uid="{00000000-0005-0000-0000-0000093D0000}"/>
    <cellStyle name="Обычный 2 2 2 9 2 2 2 2" xfId="15621" xr:uid="{00000000-0005-0000-0000-00000A3D0000}"/>
    <cellStyle name="Обычный 2 2 2 9 2 2 3" xfId="15622" xr:uid="{00000000-0005-0000-0000-00000B3D0000}"/>
    <cellStyle name="Обычный 2 2 2 9 2 2 3 2" xfId="15623" xr:uid="{00000000-0005-0000-0000-00000C3D0000}"/>
    <cellStyle name="Обычный 2 2 2 9 2 2 4" xfId="15624" xr:uid="{00000000-0005-0000-0000-00000D3D0000}"/>
    <cellStyle name="Обычный 2 2 2 9 2 3" xfId="15625" xr:uid="{00000000-0005-0000-0000-00000E3D0000}"/>
    <cellStyle name="Обычный 2 2 2 9 2 3 2" xfId="15626" xr:uid="{00000000-0005-0000-0000-00000F3D0000}"/>
    <cellStyle name="Обычный 2 2 2 9 2 4" xfId="15627" xr:uid="{00000000-0005-0000-0000-0000103D0000}"/>
    <cellStyle name="Обычный 2 2 2 9 2 4 2" xfId="15628" xr:uid="{00000000-0005-0000-0000-0000113D0000}"/>
    <cellStyle name="Обычный 2 2 2 9 2 5" xfId="15629" xr:uid="{00000000-0005-0000-0000-0000123D0000}"/>
    <cellStyle name="Обычный 2 2 2 9 2 5 2" xfId="15630" xr:uid="{00000000-0005-0000-0000-0000133D0000}"/>
    <cellStyle name="Обычный 2 2 2 9 2 6" xfId="15631" xr:uid="{00000000-0005-0000-0000-0000143D0000}"/>
    <cellStyle name="Обычный 2 2 2 9 3" xfId="15632" xr:uid="{00000000-0005-0000-0000-0000153D0000}"/>
    <cellStyle name="Обычный 2 2 2 9 3 2" xfId="15633" xr:uid="{00000000-0005-0000-0000-0000163D0000}"/>
    <cellStyle name="Обычный 2 2 2 9 3 2 2" xfId="15634" xr:uid="{00000000-0005-0000-0000-0000173D0000}"/>
    <cellStyle name="Обычный 2 2 2 9 3 3" xfId="15635" xr:uid="{00000000-0005-0000-0000-0000183D0000}"/>
    <cellStyle name="Обычный 2 2 2 9 3 3 2" xfId="15636" xr:uid="{00000000-0005-0000-0000-0000193D0000}"/>
    <cellStyle name="Обычный 2 2 2 9 3 4" xfId="15637" xr:uid="{00000000-0005-0000-0000-00001A3D0000}"/>
    <cellStyle name="Обычный 2 2 2 9 4" xfId="15638" xr:uid="{00000000-0005-0000-0000-00001B3D0000}"/>
    <cellStyle name="Обычный 2 2 2 9 4 2" xfId="15639" xr:uid="{00000000-0005-0000-0000-00001C3D0000}"/>
    <cellStyle name="Обычный 2 2 2 9 4 2 2" xfId="15640" xr:uid="{00000000-0005-0000-0000-00001D3D0000}"/>
    <cellStyle name="Обычный 2 2 2 9 4 3" xfId="15641" xr:uid="{00000000-0005-0000-0000-00001E3D0000}"/>
    <cellStyle name="Обычный 2 2 2 9 4 3 2" xfId="15642" xr:uid="{00000000-0005-0000-0000-00001F3D0000}"/>
    <cellStyle name="Обычный 2 2 2 9 4 4" xfId="15643" xr:uid="{00000000-0005-0000-0000-0000203D0000}"/>
    <cellStyle name="Обычный 2 2 2 9 5" xfId="15644" xr:uid="{00000000-0005-0000-0000-0000213D0000}"/>
    <cellStyle name="Обычный 2 2 2 9 5 2" xfId="15645" xr:uid="{00000000-0005-0000-0000-0000223D0000}"/>
    <cellStyle name="Обычный 2 2 2 9 6" xfId="15646" xr:uid="{00000000-0005-0000-0000-0000233D0000}"/>
    <cellStyle name="Обычный 2 2 2 9 6 2" xfId="15647" xr:uid="{00000000-0005-0000-0000-0000243D0000}"/>
    <cellStyle name="Обычный 2 2 2 9 7" xfId="15648" xr:uid="{00000000-0005-0000-0000-0000253D0000}"/>
    <cellStyle name="Обычный 2 2 2 9 7 2" xfId="15649" xr:uid="{00000000-0005-0000-0000-0000263D0000}"/>
    <cellStyle name="Обычный 2 2 2 9 8" xfId="15650" xr:uid="{00000000-0005-0000-0000-0000273D0000}"/>
    <cellStyle name="Обычный 2 2 20" xfId="15651" xr:uid="{00000000-0005-0000-0000-0000283D0000}"/>
    <cellStyle name="Обычный 2 2 21" xfId="15652" xr:uid="{00000000-0005-0000-0000-0000293D0000}"/>
    <cellStyle name="Обычный 2 2 21 2" xfId="15653" xr:uid="{00000000-0005-0000-0000-00002A3D0000}"/>
    <cellStyle name="Обычный 2 2 21 2 2" xfId="15654" xr:uid="{00000000-0005-0000-0000-00002B3D0000}"/>
    <cellStyle name="Обычный 2 2 22" xfId="15655" xr:uid="{00000000-0005-0000-0000-00002C3D0000}"/>
    <cellStyle name="Обычный 2 2 23" xfId="15656" xr:uid="{00000000-0005-0000-0000-00002D3D0000}"/>
    <cellStyle name="Обычный 2 2 24" xfId="15657" xr:uid="{00000000-0005-0000-0000-00002E3D0000}"/>
    <cellStyle name="Обычный 2 2 3" xfId="15658" xr:uid="{00000000-0005-0000-0000-00002F3D0000}"/>
    <cellStyle name="Обычный 2 2 3 10" xfId="15659" xr:uid="{00000000-0005-0000-0000-0000303D0000}"/>
    <cellStyle name="Обычный 2 2 3 10 2" xfId="15660" xr:uid="{00000000-0005-0000-0000-0000313D0000}"/>
    <cellStyle name="Обычный 2 2 3 10 2 2" xfId="15661" xr:uid="{00000000-0005-0000-0000-0000323D0000}"/>
    <cellStyle name="Обычный 2 2 3 10 2 2 2" xfId="15662" xr:uid="{00000000-0005-0000-0000-0000333D0000}"/>
    <cellStyle name="Обычный 2 2 3 10 2 3" xfId="15663" xr:uid="{00000000-0005-0000-0000-0000343D0000}"/>
    <cellStyle name="Обычный 2 2 3 10 2 3 2" xfId="15664" xr:uid="{00000000-0005-0000-0000-0000353D0000}"/>
    <cellStyle name="Обычный 2 2 3 10 2 4" xfId="15665" xr:uid="{00000000-0005-0000-0000-0000363D0000}"/>
    <cellStyle name="Обычный 2 2 3 10 3" xfId="15666" xr:uid="{00000000-0005-0000-0000-0000373D0000}"/>
    <cellStyle name="Обычный 2 2 3 10 3 2" xfId="15667" xr:uid="{00000000-0005-0000-0000-0000383D0000}"/>
    <cellStyle name="Обычный 2 2 3 10 3 2 2" xfId="15668" xr:uid="{00000000-0005-0000-0000-0000393D0000}"/>
    <cellStyle name="Обычный 2 2 3 10 3 3" xfId="15669" xr:uid="{00000000-0005-0000-0000-00003A3D0000}"/>
    <cellStyle name="Обычный 2 2 3 10 3 3 2" xfId="15670" xr:uid="{00000000-0005-0000-0000-00003B3D0000}"/>
    <cellStyle name="Обычный 2 2 3 10 3 4" xfId="15671" xr:uid="{00000000-0005-0000-0000-00003C3D0000}"/>
    <cellStyle name="Обычный 2 2 3 10 4" xfId="15672" xr:uid="{00000000-0005-0000-0000-00003D3D0000}"/>
    <cellStyle name="Обычный 2 2 3 10 4 2" xfId="15673" xr:uid="{00000000-0005-0000-0000-00003E3D0000}"/>
    <cellStyle name="Обычный 2 2 3 10 5" xfId="15674" xr:uid="{00000000-0005-0000-0000-00003F3D0000}"/>
    <cellStyle name="Обычный 2 2 3 10 5 2" xfId="15675" xr:uid="{00000000-0005-0000-0000-0000403D0000}"/>
    <cellStyle name="Обычный 2 2 3 10 6" xfId="15676" xr:uid="{00000000-0005-0000-0000-0000413D0000}"/>
    <cellStyle name="Обычный 2 2 3 10 6 2" xfId="15677" xr:uid="{00000000-0005-0000-0000-0000423D0000}"/>
    <cellStyle name="Обычный 2 2 3 10 7" xfId="15678" xr:uid="{00000000-0005-0000-0000-0000433D0000}"/>
    <cellStyle name="Обычный 2 2 3 11" xfId="15679" xr:uid="{00000000-0005-0000-0000-0000443D0000}"/>
    <cellStyle name="Обычный 2 2 3 11 2" xfId="15680" xr:uid="{00000000-0005-0000-0000-0000453D0000}"/>
    <cellStyle name="Обычный 2 2 3 11 2 2" xfId="15681" xr:uid="{00000000-0005-0000-0000-0000463D0000}"/>
    <cellStyle name="Обычный 2 2 3 11 3" xfId="15682" xr:uid="{00000000-0005-0000-0000-0000473D0000}"/>
    <cellStyle name="Обычный 2 2 3 11 3 2" xfId="15683" xr:uid="{00000000-0005-0000-0000-0000483D0000}"/>
    <cellStyle name="Обычный 2 2 3 11 4" xfId="15684" xr:uid="{00000000-0005-0000-0000-0000493D0000}"/>
    <cellStyle name="Обычный 2 2 3 12" xfId="15685" xr:uid="{00000000-0005-0000-0000-00004A3D0000}"/>
    <cellStyle name="Обычный 2 2 3 12 2" xfId="15686" xr:uid="{00000000-0005-0000-0000-00004B3D0000}"/>
    <cellStyle name="Обычный 2 2 3 12 2 2" xfId="15687" xr:uid="{00000000-0005-0000-0000-00004C3D0000}"/>
    <cellStyle name="Обычный 2 2 3 12 3" xfId="15688" xr:uid="{00000000-0005-0000-0000-00004D3D0000}"/>
    <cellStyle name="Обычный 2 2 3 12 3 2" xfId="15689" xr:uid="{00000000-0005-0000-0000-00004E3D0000}"/>
    <cellStyle name="Обычный 2 2 3 12 4" xfId="15690" xr:uid="{00000000-0005-0000-0000-00004F3D0000}"/>
    <cellStyle name="Обычный 2 2 3 13" xfId="15691" xr:uid="{00000000-0005-0000-0000-0000503D0000}"/>
    <cellStyle name="Обычный 2 2 3 13 2" xfId="15692" xr:uid="{00000000-0005-0000-0000-0000513D0000}"/>
    <cellStyle name="Обычный 2 2 3 14" xfId="15693" xr:uid="{00000000-0005-0000-0000-0000523D0000}"/>
    <cellStyle name="Обычный 2 2 3 14 2" xfId="15694" xr:uid="{00000000-0005-0000-0000-0000533D0000}"/>
    <cellStyle name="Обычный 2 2 3 15" xfId="15695" xr:uid="{00000000-0005-0000-0000-0000543D0000}"/>
    <cellStyle name="Обычный 2 2 3 15 2" xfId="15696" xr:uid="{00000000-0005-0000-0000-0000553D0000}"/>
    <cellStyle name="Обычный 2 2 3 16" xfId="15697" xr:uid="{00000000-0005-0000-0000-0000563D0000}"/>
    <cellStyle name="Обычный 2 2 3 2" xfId="15698" xr:uid="{00000000-0005-0000-0000-0000573D0000}"/>
    <cellStyle name="Обычный 2 2 3 2 10" xfId="15699" xr:uid="{00000000-0005-0000-0000-0000583D0000}"/>
    <cellStyle name="Обычный 2 2 3 2 10 2" xfId="15700" xr:uid="{00000000-0005-0000-0000-0000593D0000}"/>
    <cellStyle name="Обычный 2 2 3 2 10 2 2" xfId="15701" xr:uid="{00000000-0005-0000-0000-00005A3D0000}"/>
    <cellStyle name="Обычный 2 2 3 2 10 3" xfId="15702" xr:uid="{00000000-0005-0000-0000-00005B3D0000}"/>
    <cellStyle name="Обычный 2 2 3 2 10 3 2" xfId="15703" xr:uid="{00000000-0005-0000-0000-00005C3D0000}"/>
    <cellStyle name="Обычный 2 2 3 2 10 4" xfId="15704" xr:uid="{00000000-0005-0000-0000-00005D3D0000}"/>
    <cellStyle name="Обычный 2 2 3 2 11" xfId="15705" xr:uid="{00000000-0005-0000-0000-00005E3D0000}"/>
    <cellStyle name="Обычный 2 2 3 2 11 2" xfId="15706" xr:uid="{00000000-0005-0000-0000-00005F3D0000}"/>
    <cellStyle name="Обычный 2 2 3 2 12" xfId="15707" xr:uid="{00000000-0005-0000-0000-0000603D0000}"/>
    <cellStyle name="Обычный 2 2 3 2 12 2" xfId="15708" xr:uid="{00000000-0005-0000-0000-0000613D0000}"/>
    <cellStyle name="Обычный 2 2 3 2 13" xfId="15709" xr:uid="{00000000-0005-0000-0000-0000623D0000}"/>
    <cellStyle name="Обычный 2 2 3 2 13 2" xfId="15710" xr:uid="{00000000-0005-0000-0000-0000633D0000}"/>
    <cellStyle name="Обычный 2 2 3 2 14" xfId="15711" xr:uid="{00000000-0005-0000-0000-0000643D0000}"/>
    <cellStyle name="Обычный 2 2 3 2 2" xfId="15712" xr:uid="{00000000-0005-0000-0000-0000653D0000}"/>
    <cellStyle name="Обычный 2 2 3 2 2 10" xfId="15713" xr:uid="{00000000-0005-0000-0000-0000663D0000}"/>
    <cellStyle name="Обычный 2 2 3 2 2 10 2" xfId="15714" xr:uid="{00000000-0005-0000-0000-0000673D0000}"/>
    <cellStyle name="Обычный 2 2 3 2 2 11" xfId="15715" xr:uid="{00000000-0005-0000-0000-0000683D0000}"/>
    <cellStyle name="Обычный 2 2 3 2 2 11 2" xfId="15716" xr:uid="{00000000-0005-0000-0000-0000693D0000}"/>
    <cellStyle name="Обычный 2 2 3 2 2 12" xfId="15717" xr:uid="{00000000-0005-0000-0000-00006A3D0000}"/>
    <cellStyle name="Обычный 2 2 3 2 2 12 2" xfId="15718" xr:uid="{00000000-0005-0000-0000-00006B3D0000}"/>
    <cellStyle name="Обычный 2 2 3 2 2 13" xfId="15719" xr:uid="{00000000-0005-0000-0000-00006C3D0000}"/>
    <cellStyle name="Обычный 2 2 3 2 2 2" xfId="15720" xr:uid="{00000000-0005-0000-0000-00006D3D0000}"/>
    <cellStyle name="Обычный 2 2 3 2 2 2 10" xfId="15721" xr:uid="{00000000-0005-0000-0000-00006E3D0000}"/>
    <cellStyle name="Обычный 2 2 3 2 2 2 10 2" xfId="15722" xr:uid="{00000000-0005-0000-0000-00006F3D0000}"/>
    <cellStyle name="Обычный 2 2 3 2 2 2 11" xfId="15723" xr:uid="{00000000-0005-0000-0000-0000703D0000}"/>
    <cellStyle name="Обычный 2 2 3 2 2 2 11 2" xfId="15724" xr:uid="{00000000-0005-0000-0000-0000713D0000}"/>
    <cellStyle name="Обычный 2 2 3 2 2 2 12" xfId="15725" xr:uid="{00000000-0005-0000-0000-0000723D0000}"/>
    <cellStyle name="Обычный 2 2 3 2 2 2 2" xfId="15726" xr:uid="{00000000-0005-0000-0000-0000733D0000}"/>
    <cellStyle name="Обычный 2 2 3 2 2 2 2 10" xfId="15727" xr:uid="{00000000-0005-0000-0000-0000743D0000}"/>
    <cellStyle name="Обычный 2 2 3 2 2 2 2 2" xfId="15728" xr:uid="{00000000-0005-0000-0000-0000753D0000}"/>
    <cellStyle name="Обычный 2 2 3 2 2 2 2 2 2" xfId="15729" xr:uid="{00000000-0005-0000-0000-0000763D0000}"/>
    <cellStyle name="Обычный 2 2 3 2 2 2 2 2 2 2" xfId="15730" xr:uid="{00000000-0005-0000-0000-0000773D0000}"/>
    <cellStyle name="Обычный 2 2 3 2 2 2 2 2 2 2 2" xfId="15731" xr:uid="{00000000-0005-0000-0000-0000783D0000}"/>
    <cellStyle name="Обычный 2 2 3 2 2 2 2 2 2 2 2 2" xfId="15732" xr:uid="{00000000-0005-0000-0000-0000793D0000}"/>
    <cellStyle name="Обычный 2 2 3 2 2 2 2 2 2 2 3" xfId="15733" xr:uid="{00000000-0005-0000-0000-00007A3D0000}"/>
    <cellStyle name="Обычный 2 2 3 2 2 2 2 2 2 2 3 2" xfId="15734" xr:uid="{00000000-0005-0000-0000-00007B3D0000}"/>
    <cellStyle name="Обычный 2 2 3 2 2 2 2 2 2 2 4" xfId="15735" xr:uid="{00000000-0005-0000-0000-00007C3D0000}"/>
    <cellStyle name="Обычный 2 2 3 2 2 2 2 2 2 3" xfId="15736" xr:uid="{00000000-0005-0000-0000-00007D3D0000}"/>
    <cellStyle name="Обычный 2 2 3 2 2 2 2 2 2 3 2" xfId="15737" xr:uid="{00000000-0005-0000-0000-00007E3D0000}"/>
    <cellStyle name="Обычный 2 2 3 2 2 2 2 2 2 4" xfId="15738" xr:uid="{00000000-0005-0000-0000-00007F3D0000}"/>
    <cellStyle name="Обычный 2 2 3 2 2 2 2 2 2 4 2" xfId="15739" xr:uid="{00000000-0005-0000-0000-0000803D0000}"/>
    <cellStyle name="Обычный 2 2 3 2 2 2 2 2 2 5" xfId="15740" xr:uid="{00000000-0005-0000-0000-0000813D0000}"/>
    <cellStyle name="Обычный 2 2 3 2 2 2 2 2 2 5 2" xfId="15741" xr:uid="{00000000-0005-0000-0000-0000823D0000}"/>
    <cellStyle name="Обычный 2 2 3 2 2 2 2 2 2 6" xfId="15742" xr:uid="{00000000-0005-0000-0000-0000833D0000}"/>
    <cellStyle name="Обычный 2 2 3 2 2 2 2 2 3" xfId="15743" xr:uid="{00000000-0005-0000-0000-0000843D0000}"/>
    <cellStyle name="Обычный 2 2 3 2 2 2 2 2 3 2" xfId="15744" xr:uid="{00000000-0005-0000-0000-0000853D0000}"/>
    <cellStyle name="Обычный 2 2 3 2 2 2 2 2 3 2 2" xfId="15745" xr:uid="{00000000-0005-0000-0000-0000863D0000}"/>
    <cellStyle name="Обычный 2 2 3 2 2 2 2 2 3 3" xfId="15746" xr:uid="{00000000-0005-0000-0000-0000873D0000}"/>
    <cellStyle name="Обычный 2 2 3 2 2 2 2 2 3 3 2" xfId="15747" xr:uid="{00000000-0005-0000-0000-0000883D0000}"/>
    <cellStyle name="Обычный 2 2 3 2 2 2 2 2 3 4" xfId="15748" xr:uid="{00000000-0005-0000-0000-0000893D0000}"/>
    <cellStyle name="Обычный 2 2 3 2 2 2 2 2 4" xfId="15749" xr:uid="{00000000-0005-0000-0000-00008A3D0000}"/>
    <cellStyle name="Обычный 2 2 3 2 2 2 2 2 4 2" xfId="15750" xr:uid="{00000000-0005-0000-0000-00008B3D0000}"/>
    <cellStyle name="Обычный 2 2 3 2 2 2 2 2 4 2 2" xfId="15751" xr:uid="{00000000-0005-0000-0000-00008C3D0000}"/>
    <cellStyle name="Обычный 2 2 3 2 2 2 2 2 4 3" xfId="15752" xr:uid="{00000000-0005-0000-0000-00008D3D0000}"/>
    <cellStyle name="Обычный 2 2 3 2 2 2 2 2 4 3 2" xfId="15753" xr:uid="{00000000-0005-0000-0000-00008E3D0000}"/>
    <cellStyle name="Обычный 2 2 3 2 2 2 2 2 4 4" xfId="15754" xr:uid="{00000000-0005-0000-0000-00008F3D0000}"/>
    <cellStyle name="Обычный 2 2 3 2 2 2 2 2 5" xfId="15755" xr:uid="{00000000-0005-0000-0000-0000903D0000}"/>
    <cellStyle name="Обычный 2 2 3 2 2 2 2 2 5 2" xfId="15756" xr:uid="{00000000-0005-0000-0000-0000913D0000}"/>
    <cellStyle name="Обычный 2 2 3 2 2 2 2 2 6" xfId="15757" xr:uid="{00000000-0005-0000-0000-0000923D0000}"/>
    <cellStyle name="Обычный 2 2 3 2 2 2 2 2 6 2" xfId="15758" xr:uid="{00000000-0005-0000-0000-0000933D0000}"/>
    <cellStyle name="Обычный 2 2 3 2 2 2 2 2 7" xfId="15759" xr:uid="{00000000-0005-0000-0000-0000943D0000}"/>
    <cellStyle name="Обычный 2 2 3 2 2 2 2 2 7 2" xfId="15760" xr:uid="{00000000-0005-0000-0000-0000953D0000}"/>
    <cellStyle name="Обычный 2 2 3 2 2 2 2 2 8" xfId="15761" xr:uid="{00000000-0005-0000-0000-0000963D0000}"/>
    <cellStyle name="Обычный 2 2 3 2 2 2 2 3" xfId="15762" xr:uid="{00000000-0005-0000-0000-0000973D0000}"/>
    <cellStyle name="Обычный 2 2 3 2 2 2 2 3 2" xfId="15763" xr:uid="{00000000-0005-0000-0000-0000983D0000}"/>
    <cellStyle name="Обычный 2 2 3 2 2 2 2 3 2 2" xfId="15764" xr:uid="{00000000-0005-0000-0000-0000993D0000}"/>
    <cellStyle name="Обычный 2 2 3 2 2 2 2 3 2 2 2" xfId="15765" xr:uid="{00000000-0005-0000-0000-00009A3D0000}"/>
    <cellStyle name="Обычный 2 2 3 2 2 2 2 3 2 2 2 2" xfId="15766" xr:uid="{00000000-0005-0000-0000-00009B3D0000}"/>
    <cellStyle name="Обычный 2 2 3 2 2 2 2 3 2 2 3" xfId="15767" xr:uid="{00000000-0005-0000-0000-00009C3D0000}"/>
    <cellStyle name="Обычный 2 2 3 2 2 2 2 3 2 2 3 2" xfId="15768" xr:uid="{00000000-0005-0000-0000-00009D3D0000}"/>
    <cellStyle name="Обычный 2 2 3 2 2 2 2 3 2 2 4" xfId="15769" xr:uid="{00000000-0005-0000-0000-00009E3D0000}"/>
    <cellStyle name="Обычный 2 2 3 2 2 2 2 3 2 3" xfId="15770" xr:uid="{00000000-0005-0000-0000-00009F3D0000}"/>
    <cellStyle name="Обычный 2 2 3 2 2 2 2 3 2 3 2" xfId="15771" xr:uid="{00000000-0005-0000-0000-0000A03D0000}"/>
    <cellStyle name="Обычный 2 2 3 2 2 2 2 3 2 4" xfId="15772" xr:uid="{00000000-0005-0000-0000-0000A13D0000}"/>
    <cellStyle name="Обычный 2 2 3 2 2 2 2 3 2 4 2" xfId="15773" xr:uid="{00000000-0005-0000-0000-0000A23D0000}"/>
    <cellStyle name="Обычный 2 2 3 2 2 2 2 3 2 5" xfId="15774" xr:uid="{00000000-0005-0000-0000-0000A33D0000}"/>
    <cellStyle name="Обычный 2 2 3 2 2 2 2 3 2 5 2" xfId="15775" xr:uid="{00000000-0005-0000-0000-0000A43D0000}"/>
    <cellStyle name="Обычный 2 2 3 2 2 2 2 3 2 6" xfId="15776" xr:uid="{00000000-0005-0000-0000-0000A53D0000}"/>
    <cellStyle name="Обычный 2 2 3 2 2 2 2 3 3" xfId="15777" xr:uid="{00000000-0005-0000-0000-0000A63D0000}"/>
    <cellStyle name="Обычный 2 2 3 2 2 2 2 3 3 2" xfId="15778" xr:uid="{00000000-0005-0000-0000-0000A73D0000}"/>
    <cellStyle name="Обычный 2 2 3 2 2 2 2 3 3 2 2" xfId="15779" xr:uid="{00000000-0005-0000-0000-0000A83D0000}"/>
    <cellStyle name="Обычный 2 2 3 2 2 2 2 3 3 3" xfId="15780" xr:uid="{00000000-0005-0000-0000-0000A93D0000}"/>
    <cellStyle name="Обычный 2 2 3 2 2 2 2 3 3 3 2" xfId="15781" xr:uid="{00000000-0005-0000-0000-0000AA3D0000}"/>
    <cellStyle name="Обычный 2 2 3 2 2 2 2 3 3 4" xfId="15782" xr:uid="{00000000-0005-0000-0000-0000AB3D0000}"/>
    <cellStyle name="Обычный 2 2 3 2 2 2 2 3 4" xfId="15783" xr:uid="{00000000-0005-0000-0000-0000AC3D0000}"/>
    <cellStyle name="Обычный 2 2 3 2 2 2 2 3 4 2" xfId="15784" xr:uid="{00000000-0005-0000-0000-0000AD3D0000}"/>
    <cellStyle name="Обычный 2 2 3 2 2 2 2 3 4 2 2" xfId="15785" xr:uid="{00000000-0005-0000-0000-0000AE3D0000}"/>
    <cellStyle name="Обычный 2 2 3 2 2 2 2 3 4 3" xfId="15786" xr:uid="{00000000-0005-0000-0000-0000AF3D0000}"/>
    <cellStyle name="Обычный 2 2 3 2 2 2 2 3 4 3 2" xfId="15787" xr:uid="{00000000-0005-0000-0000-0000B03D0000}"/>
    <cellStyle name="Обычный 2 2 3 2 2 2 2 3 4 4" xfId="15788" xr:uid="{00000000-0005-0000-0000-0000B13D0000}"/>
    <cellStyle name="Обычный 2 2 3 2 2 2 2 3 5" xfId="15789" xr:uid="{00000000-0005-0000-0000-0000B23D0000}"/>
    <cellStyle name="Обычный 2 2 3 2 2 2 2 3 5 2" xfId="15790" xr:uid="{00000000-0005-0000-0000-0000B33D0000}"/>
    <cellStyle name="Обычный 2 2 3 2 2 2 2 3 6" xfId="15791" xr:uid="{00000000-0005-0000-0000-0000B43D0000}"/>
    <cellStyle name="Обычный 2 2 3 2 2 2 2 3 6 2" xfId="15792" xr:uid="{00000000-0005-0000-0000-0000B53D0000}"/>
    <cellStyle name="Обычный 2 2 3 2 2 2 2 3 7" xfId="15793" xr:uid="{00000000-0005-0000-0000-0000B63D0000}"/>
    <cellStyle name="Обычный 2 2 3 2 2 2 2 3 7 2" xfId="15794" xr:uid="{00000000-0005-0000-0000-0000B73D0000}"/>
    <cellStyle name="Обычный 2 2 3 2 2 2 2 3 8" xfId="15795" xr:uid="{00000000-0005-0000-0000-0000B83D0000}"/>
    <cellStyle name="Обычный 2 2 3 2 2 2 2 4" xfId="15796" xr:uid="{00000000-0005-0000-0000-0000B93D0000}"/>
    <cellStyle name="Обычный 2 2 3 2 2 2 2 4 2" xfId="15797" xr:uid="{00000000-0005-0000-0000-0000BA3D0000}"/>
    <cellStyle name="Обычный 2 2 3 2 2 2 2 4 2 2" xfId="15798" xr:uid="{00000000-0005-0000-0000-0000BB3D0000}"/>
    <cellStyle name="Обычный 2 2 3 2 2 2 2 4 2 2 2" xfId="15799" xr:uid="{00000000-0005-0000-0000-0000BC3D0000}"/>
    <cellStyle name="Обычный 2 2 3 2 2 2 2 4 2 3" xfId="15800" xr:uid="{00000000-0005-0000-0000-0000BD3D0000}"/>
    <cellStyle name="Обычный 2 2 3 2 2 2 2 4 2 3 2" xfId="15801" xr:uid="{00000000-0005-0000-0000-0000BE3D0000}"/>
    <cellStyle name="Обычный 2 2 3 2 2 2 2 4 2 4" xfId="15802" xr:uid="{00000000-0005-0000-0000-0000BF3D0000}"/>
    <cellStyle name="Обычный 2 2 3 2 2 2 2 4 3" xfId="15803" xr:uid="{00000000-0005-0000-0000-0000C03D0000}"/>
    <cellStyle name="Обычный 2 2 3 2 2 2 2 4 3 2" xfId="15804" xr:uid="{00000000-0005-0000-0000-0000C13D0000}"/>
    <cellStyle name="Обычный 2 2 3 2 2 2 2 4 3 2 2" xfId="15805" xr:uid="{00000000-0005-0000-0000-0000C23D0000}"/>
    <cellStyle name="Обычный 2 2 3 2 2 2 2 4 3 3" xfId="15806" xr:uid="{00000000-0005-0000-0000-0000C33D0000}"/>
    <cellStyle name="Обычный 2 2 3 2 2 2 2 4 3 3 2" xfId="15807" xr:uid="{00000000-0005-0000-0000-0000C43D0000}"/>
    <cellStyle name="Обычный 2 2 3 2 2 2 2 4 3 4" xfId="15808" xr:uid="{00000000-0005-0000-0000-0000C53D0000}"/>
    <cellStyle name="Обычный 2 2 3 2 2 2 2 4 4" xfId="15809" xr:uid="{00000000-0005-0000-0000-0000C63D0000}"/>
    <cellStyle name="Обычный 2 2 3 2 2 2 2 4 4 2" xfId="15810" xr:uid="{00000000-0005-0000-0000-0000C73D0000}"/>
    <cellStyle name="Обычный 2 2 3 2 2 2 2 4 5" xfId="15811" xr:uid="{00000000-0005-0000-0000-0000C83D0000}"/>
    <cellStyle name="Обычный 2 2 3 2 2 2 2 4 5 2" xfId="15812" xr:uid="{00000000-0005-0000-0000-0000C93D0000}"/>
    <cellStyle name="Обычный 2 2 3 2 2 2 2 4 6" xfId="15813" xr:uid="{00000000-0005-0000-0000-0000CA3D0000}"/>
    <cellStyle name="Обычный 2 2 3 2 2 2 2 4 6 2" xfId="15814" xr:uid="{00000000-0005-0000-0000-0000CB3D0000}"/>
    <cellStyle name="Обычный 2 2 3 2 2 2 2 4 7" xfId="15815" xr:uid="{00000000-0005-0000-0000-0000CC3D0000}"/>
    <cellStyle name="Обычный 2 2 3 2 2 2 2 5" xfId="15816" xr:uid="{00000000-0005-0000-0000-0000CD3D0000}"/>
    <cellStyle name="Обычный 2 2 3 2 2 2 2 5 2" xfId="15817" xr:uid="{00000000-0005-0000-0000-0000CE3D0000}"/>
    <cellStyle name="Обычный 2 2 3 2 2 2 2 5 2 2" xfId="15818" xr:uid="{00000000-0005-0000-0000-0000CF3D0000}"/>
    <cellStyle name="Обычный 2 2 3 2 2 2 2 5 3" xfId="15819" xr:uid="{00000000-0005-0000-0000-0000D03D0000}"/>
    <cellStyle name="Обычный 2 2 3 2 2 2 2 5 3 2" xfId="15820" xr:uid="{00000000-0005-0000-0000-0000D13D0000}"/>
    <cellStyle name="Обычный 2 2 3 2 2 2 2 5 4" xfId="15821" xr:uid="{00000000-0005-0000-0000-0000D23D0000}"/>
    <cellStyle name="Обычный 2 2 3 2 2 2 2 6" xfId="15822" xr:uid="{00000000-0005-0000-0000-0000D33D0000}"/>
    <cellStyle name="Обычный 2 2 3 2 2 2 2 6 2" xfId="15823" xr:uid="{00000000-0005-0000-0000-0000D43D0000}"/>
    <cellStyle name="Обычный 2 2 3 2 2 2 2 6 2 2" xfId="15824" xr:uid="{00000000-0005-0000-0000-0000D53D0000}"/>
    <cellStyle name="Обычный 2 2 3 2 2 2 2 6 3" xfId="15825" xr:uid="{00000000-0005-0000-0000-0000D63D0000}"/>
    <cellStyle name="Обычный 2 2 3 2 2 2 2 6 3 2" xfId="15826" xr:uid="{00000000-0005-0000-0000-0000D73D0000}"/>
    <cellStyle name="Обычный 2 2 3 2 2 2 2 6 4" xfId="15827" xr:uid="{00000000-0005-0000-0000-0000D83D0000}"/>
    <cellStyle name="Обычный 2 2 3 2 2 2 2 7" xfId="15828" xr:uid="{00000000-0005-0000-0000-0000D93D0000}"/>
    <cellStyle name="Обычный 2 2 3 2 2 2 2 7 2" xfId="15829" xr:uid="{00000000-0005-0000-0000-0000DA3D0000}"/>
    <cellStyle name="Обычный 2 2 3 2 2 2 2 8" xfId="15830" xr:uid="{00000000-0005-0000-0000-0000DB3D0000}"/>
    <cellStyle name="Обычный 2 2 3 2 2 2 2 8 2" xfId="15831" xr:uid="{00000000-0005-0000-0000-0000DC3D0000}"/>
    <cellStyle name="Обычный 2 2 3 2 2 2 2 9" xfId="15832" xr:uid="{00000000-0005-0000-0000-0000DD3D0000}"/>
    <cellStyle name="Обычный 2 2 3 2 2 2 2 9 2" xfId="15833" xr:uid="{00000000-0005-0000-0000-0000DE3D0000}"/>
    <cellStyle name="Обычный 2 2 3 2 2 2 3" xfId="15834" xr:uid="{00000000-0005-0000-0000-0000DF3D0000}"/>
    <cellStyle name="Обычный 2 2 3 2 2 2 3 2" xfId="15835" xr:uid="{00000000-0005-0000-0000-0000E03D0000}"/>
    <cellStyle name="Обычный 2 2 3 2 2 2 3 2 2" xfId="15836" xr:uid="{00000000-0005-0000-0000-0000E13D0000}"/>
    <cellStyle name="Обычный 2 2 3 2 2 2 3 2 2 2" xfId="15837" xr:uid="{00000000-0005-0000-0000-0000E23D0000}"/>
    <cellStyle name="Обычный 2 2 3 2 2 2 3 2 2 2 2" xfId="15838" xr:uid="{00000000-0005-0000-0000-0000E33D0000}"/>
    <cellStyle name="Обычный 2 2 3 2 2 2 3 2 2 3" xfId="15839" xr:uid="{00000000-0005-0000-0000-0000E43D0000}"/>
    <cellStyle name="Обычный 2 2 3 2 2 2 3 2 2 3 2" xfId="15840" xr:uid="{00000000-0005-0000-0000-0000E53D0000}"/>
    <cellStyle name="Обычный 2 2 3 2 2 2 3 2 2 4" xfId="15841" xr:uid="{00000000-0005-0000-0000-0000E63D0000}"/>
    <cellStyle name="Обычный 2 2 3 2 2 2 3 2 3" xfId="15842" xr:uid="{00000000-0005-0000-0000-0000E73D0000}"/>
    <cellStyle name="Обычный 2 2 3 2 2 2 3 2 3 2" xfId="15843" xr:uid="{00000000-0005-0000-0000-0000E83D0000}"/>
    <cellStyle name="Обычный 2 2 3 2 2 2 3 2 4" xfId="15844" xr:uid="{00000000-0005-0000-0000-0000E93D0000}"/>
    <cellStyle name="Обычный 2 2 3 2 2 2 3 2 4 2" xfId="15845" xr:uid="{00000000-0005-0000-0000-0000EA3D0000}"/>
    <cellStyle name="Обычный 2 2 3 2 2 2 3 2 5" xfId="15846" xr:uid="{00000000-0005-0000-0000-0000EB3D0000}"/>
    <cellStyle name="Обычный 2 2 3 2 2 2 3 2 5 2" xfId="15847" xr:uid="{00000000-0005-0000-0000-0000EC3D0000}"/>
    <cellStyle name="Обычный 2 2 3 2 2 2 3 2 6" xfId="15848" xr:uid="{00000000-0005-0000-0000-0000ED3D0000}"/>
    <cellStyle name="Обычный 2 2 3 2 2 2 3 3" xfId="15849" xr:uid="{00000000-0005-0000-0000-0000EE3D0000}"/>
    <cellStyle name="Обычный 2 2 3 2 2 2 3 3 2" xfId="15850" xr:uid="{00000000-0005-0000-0000-0000EF3D0000}"/>
    <cellStyle name="Обычный 2 2 3 2 2 2 3 3 2 2" xfId="15851" xr:uid="{00000000-0005-0000-0000-0000F03D0000}"/>
    <cellStyle name="Обычный 2 2 3 2 2 2 3 3 3" xfId="15852" xr:uid="{00000000-0005-0000-0000-0000F13D0000}"/>
    <cellStyle name="Обычный 2 2 3 2 2 2 3 3 3 2" xfId="15853" xr:uid="{00000000-0005-0000-0000-0000F23D0000}"/>
    <cellStyle name="Обычный 2 2 3 2 2 2 3 3 4" xfId="15854" xr:uid="{00000000-0005-0000-0000-0000F33D0000}"/>
    <cellStyle name="Обычный 2 2 3 2 2 2 3 4" xfId="15855" xr:uid="{00000000-0005-0000-0000-0000F43D0000}"/>
    <cellStyle name="Обычный 2 2 3 2 2 2 3 4 2" xfId="15856" xr:uid="{00000000-0005-0000-0000-0000F53D0000}"/>
    <cellStyle name="Обычный 2 2 3 2 2 2 3 4 2 2" xfId="15857" xr:uid="{00000000-0005-0000-0000-0000F63D0000}"/>
    <cellStyle name="Обычный 2 2 3 2 2 2 3 4 3" xfId="15858" xr:uid="{00000000-0005-0000-0000-0000F73D0000}"/>
    <cellStyle name="Обычный 2 2 3 2 2 2 3 4 3 2" xfId="15859" xr:uid="{00000000-0005-0000-0000-0000F83D0000}"/>
    <cellStyle name="Обычный 2 2 3 2 2 2 3 4 4" xfId="15860" xr:uid="{00000000-0005-0000-0000-0000F93D0000}"/>
    <cellStyle name="Обычный 2 2 3 2 2 2 3 5" xfId="15861" xr:uid="{00000000-0005-0000-0000-0000FA3D0000}"/>
    <cellStyle name="Обычный 2 2 3 2 2 2 3 5 2" xfId="15862" xr:uid="{00000000-0005-0000-0000-0000FB3D0000}"/>
    <cellStyle name="Обычный 2 2 3 2 2 2 3 6" xfId="15863" xr:uid="{00000000-0005-0000-0000-0000FC3D0000}"/>
    <cellStyle name="Обычный 2 2 3 2 2 2 3 6 2" xfId="15864" xr:uid="{00000000-0005-0000-0000-0000FD3D0000}"/>
    <cellStyle name="Обычный 2 2 3 2 2 2 3 7" xfId="15865" xr:uid="{00000000-0005-0000-0000-0000FE3D0000}"/>
    <cellStyle name="Обычный 2 2 3 2 2 2 3 7 2" xfId="15866" xr:uid="{00000000-0005-0000-0000-0000FF3D0000}"/>
    <cellStyle name="Обычный 2 2 3 2 2 2 3 8" xfId="15867" xr:uid="{00000000-0005-0000-0000-0000003E0000}"/>
    <cellStyle name="Обычный 2 2 3 2 2 2 4" xfId="15868" xr:uid="{00000000-0005-0000-0000-0000013E0000}"/>
    <cellStyle name="Обычный 2 2 3 2 2 2 4 2" xfId="15869" xr:uid="{00000000-0005-0000-0000-0000023E0000}"/>
    <cellStyle name="Обычный 2 2 3 2 2 2 4 2 2" xfId="15870" xr:uid="{00000000-0005-0000-0000-0000033E0000}"/>
    <cellStyle name="Обычный 2 2 3 2 2 2 4 2 2 2" xfId="15871" xr:uid="{00000000-0005-0000-0000-0000043E0000}"/>
    <cellStyle name="Обычный 2 2 3 2 2 2 4 2 2 2 2" xfId="15872" xr:uid="{00000000-0005-0000-0000-0000053E0000}"/>
    <cellStyle name="Обычный 2 2 3 2 2 2 4 2 2 3" xfId="15873" xr:uid="{00000000-0005-0000-0000-0000063E0000}"/>
    <cellStyle name="Обычный 2 2 3 2 2 2 4 2 2 3 2" xfId="15874" xr:uid="{00000000-0005-0000-0000-0000073E0000}"/>
    <cellStyle name="Обычный 2 2 3 2 2 2 4 2 2 4" xfId="15875" xr:uid="{00000000-0005-0000-0000-0000083E0000}"/>
    <cellStyle name="Обычный 2 2 3 2 2 2 4 2 3" xfId="15876" xr:uid="{00000000-0005-0000-0000-0000093E0000}"/>
    <cellStyle name="Обычный 2 2 3 2 2 2 4 2 3 2" xfId="15877" xr:uid="{00000000-0005-0000-0000-00000A3E0000}"/>
    <cellStyle name="Обычный 2 2 3 2 2 2 4 2 4" xfId="15878" xr:uid="{00000000-0005-0000-0000-00000B3E0000}"/>
    <cellStyle name="Обычный 2 2 3 2 2 2 4 2 4 2" xfId="15879" xr:uid="{00000000-0005-0000-0000-00000C3E0000}"/>
    <cellStyle name="Обычный 2 2 3 2 2 2 4 2 5" xfId="15880" xr:uid="{00000000-0005-0000-0000-00000D3E0000}"/>
    <cellStyle name="Обычный 2 2 3 2 2 2 4 2 5 2" xfId="15881" xr:uid="{00000000-0005-0000-0000-00000E3E0000}"/>
    <cellStyle name="Обычный 2 2 3 2 2 2 4 2 6" xfId="15882" xr:uid="{00000000-0005-0000-0000-00000F3E0000}"/>
    <cellStyle name="Обычный 2 2 3 2 2 2 4 3" xfId="15883" xr:uid="{00000000-0005-0000-0000-0000103E0000}"/>
    <cellStyle name="Обычный 2 2 3 2 2 2 4 3 2" xfId="15884" xr:uid="{00000000-0005-0000-0000-0000113E0000}"/>
    <cellStyle name="Обычный 2 2 3 2 2 2 4 3 2 2" xfId="15885" xr:uid="{00000000-0005-0000-0000-0000123E0000}"/>
    <cellStyle name="Обычный 2 2 3 2 2 2 4 3 3" xfId="15886" xr:uid="{00000000-0005-0000-0000-0000133E0000}"/>
    <cellStyle name="Обычный 2 2 3 2 2 2 4 3 3 2" xfId="15887" xr:uid="{00000000-0005-0000-0000-0000143E0000}"/>
    <cellStyle name="Обычный 2 2 3 2 2 2 4 3 4" xfId="15888" xr:uid="{00000000-0005-0000-0000-0000153E0000}"/>
    <cellStyle name="Обычный 2 2 3 2 2 2 4 4" xfId="15889" xr:uid="{00000000-0005-0000-0000-0000163E0000}"/>
    <cellStyle name="Обычный 2 2 3 2 2 2 4 4 2" xfId="15890" xr:uid="{00000000-0005-0000-0000-0000173E0000}"/>
    <cellStyle name="Обычный 2 2 3 2 2 2 4 4 2 2" xfId="15891" xr:uid="{00000000-0005-0000-0000-0000183E0000}"/>
    <cellStyle name="Обычный 2 2 3 2 2 2 4 4 3" xfId="15892" xr:uid="{00000000-0005-0000-0000-0000193E0000}"/>
    <cellStyle name="Обычный 2 2 3 2 2 2 4 4 3 2" xfId="15893" xr:uid="{00000000-0005-0000-0000-00001A3E0000}"/>
    <cellStyle name="Обычный 2 2 3 2 2 2 4 4 4" xfId="15894" xr:uid="{00000000-0005-0000-0000-00001B3E0000}"/>
    <cellStyle name="Обычный 2 2 3 2 2 2 4 5" xfId="15895" xr:uid="{00000000-0005-0000-0000-00001C3E0000}"/>
    <cellStyle name="Обычный 2 2 3 2 2 2 4 5 2" xfId="15896" xr:uid="{00000000-0005-0000-0000-00001D3E0000}"/>
    <cellStyle name="Обычный 2 2 3 2 2 2 4 6" xfId="15897" xr:uid="{00000000-0005-0000-0000-00001E3E0000}"/>
    <cellStyle name="Обычный 2 2 3 2 2 2 4 6 2" xfId="15898" xr:uid="{00000000-0005-0000-0000-00001F3E0000}"/>
    <cellStyle name="Обычный 2 2 3 2 2 2 4 7" xfId="15899" xr:uid="{00000000-0005-0000-0000-0000203E0000}"/>
    <cellStyle name="Обычный 2 2 3 2 2 2 4 7 2" xfId="15900" xr:uid="{00000000-0005-0000-0000-0000213E0000}"/>
    <cellStyle name="Обычный 2 2 3 2 2 2 4 8" xfId="15901" xr:uid="{00000000-0005-0000-0000-0000223E0000}"/>
    <cellStyle name="Обычный 2 2 3 2 2 2 5" xfId="15902" xr:uid="{00000000-0005-0000-0000-0000233E0000}"/>
    <cellStyle name="Обычный 2 2 3 2 2 2 5 2" xfId="15903" xr:uid="{00000000-0005-0000-0000-0000243E0000}"/>
    <cellStyle name="Обычный 2 2 3 2 2 2 5 2 2" xfId="15904" xr:uid="{00000000-0005-0000-0000-0000253E0000}"/>
    <cellStyle name="Обычный 2 2 3 2 2 2 5 2 2 2" xfId="15905" xr:uid="{00000000-0005-0000-0000-0000263E0000}"/>
    <cellStyle name="Обычный 2 2 3 2 2 2 5 2 3" xfId="15906" xr:uid="{00000000-0005-0000-0000-0000273E0000}"/>
    <cellStyle name="Обычный 2 2 3 2 2 2 5 2 3 2" xfId="15907" xr:uid="{00000000-0005-0000-0000-0000283E0000}"/>
    <cellStyle name="Обычный 2 2 3 2 2 2 5 2 4" xfId="15908" xr:uid="{00000000-0005-0000-0000-0000293E0000}"/>
    <cellStyle name="Обычный 2 2 3 2 2 2 5 3" xfId="15909" xr:uid="{00000000-0005-0000-0000-00002A3E0000}"/>
    <cellStyle name="Обычный 2 2 3 2 2 2 5 3 2" xfId="15910" xr:uid="{00000000-0005-0000-0000-00002B3E0000}"/>
    <cellStyle name="Обычный 2 2 3 2 2 2 5 3 2 2" xfId="15911" xr:uid="{00000000-0005-0000-0000-00002C3E0000}"/>
    <cellStyle name="Обычный 2 2 3 2 2 2 5 3 3" xfId="15912" xr:uid="{00000000-0005-0000-0000-00002D3E0000}"/>
    <cellStyle name="Обычный 2 2 3 2 2 2 5 3 3 2" xfId="15913" xr:uid="{00000000-0005-0000-0000-00002E3E0000}"/>
    <cellStyle name="Обычный 2 2 3 2 2 2 5 3 4" xfId="15914" xr:uid="{00000000-0005-0000-0000-00002F3E0000}"/>
    <cellStyle name="Обычный 2 2 3 2 2 2 5 4" xfId="15915" xr:uid="{00000000-0005-0000-0000-0000303E0000}"/>
    <cellStyle name="Обычный 2 2 3 2 2 2 5 4 2" xfId="15916" xr:uid="{00000000-0005-0000-0000-0000313E0000}"/>
    <cellStyle name="Обычный 2 2 3 2 2 2 5 5" xfId="15917" xr:uid="{00000000-0005-0000-0000-0000323E0000}"/>
    <cellStyle name="Обычный 2 2 3 2 2 2 5 5 2" xfId="15918" xr:uid="{00000000-0005-0000-0000-0000333E0000}"/>
    <cellStyle name="Обычный 2 2 3 2 2 2 5 6" xfId="15919" xr:uid="{00000000-0005-0000-0000-0000343E0000}"/>
    <cellStyle name="Обычный 2 2 3 2 2 2 5 6 2" xfId="15920" xr:uid="{00000000-0005-0000-0000-0000353E0000}"/>
    <cellStyle name="Обычный 2 2 3 2 2 2 5 7" xfId="15921" xr:uid="{00000000-0005-0000-0000-0000363E0000}"/>
    <cellStyle name="Обычный 2 2 3 2 2 2 6" xfId="15922" xr:uid="{00000000-0005-0000-0000-0000373E0000}"/>
    <cellStyle name="Обычный 2 2 3 2 2 2 6 2" xfId="15923" xr:uid="{00000000-0005-0000-0000-0000383E0000}"/>
    <cellStyle name="Обычный 2 2 3 2 2 2 6 2 2" xfId="15924" xr:uid="{00000000-0005-0000-0000-0000393E0000}"/>
    <cellStyle name="Обычный 2 2 3 2 2 2 6 2 2 2" xfId="15925" xr:uid="{00000000-0005-0000-0000-00003A3E0000}"/>
    <cellStyle name="Обычный 2 2 3 2 2 2 6 2 3" xfId="15926" xr:uid="{00000000-0005-0000-0000-00003B3E0000}"/>
    <cellStyle name="Обычный 2 2 3 2 2 2 6 2 3 2" xfId="15927" xr:uid="{00000000-0005-0000-0000-00003C3E0000}"/>
    <cellStyle name="Обычный 2 2 3 2 2 2 6 2 4" xfId="15928" xr:uid="{00000000-0005-0000-0000-00003D3E0000}"/>
    <cellStyle name="Обычный 2 2 3 2 2 2 6 3" xfId="15929" xr:uid="{00000000-0005-0000-0000-00003E3E0000}"/>
    <cellStyle name="Обычный 2 2 3 2 2 2 6 3 2" xfId="15930" xr:uid="{00000000-0005-0000-0000-00003F3E0000}"/>
    <cellStyle name="Обычный 2 2 3 2 2 2 6 3 2 2" xfId="15931" xr:uid="{00000000-0005-0000-0000-0000403E0000}"/>
    <cellStyle name="Обычный 2 2 3 2 2 2 6 3 3" xfId="15932" xr:uid="{00000000-0005-0000-0000-0000413E0000}"/>
    <cellStyle name="Обычный 2 2 3 2 2 2 6 3 3 2" xfId="15933" xr:uid="{00000000-0005-0000-0000-0000423E0000}"/>
    <cellStyle name="Обычный 2 2 3 2 2 2 6 3 4" xfId="15934" xr:uid="{00000000-0005-0000-0000-0000433E0000}"/>
    <cellStyle name="Обычный 2 2 3 2 2 2 6 4" xfId="15935" xr:uid="{00000000-0005-0000-0000-0000443E0000}"/>
    <cellStyle name="Обычный 2 2 3 2 2 2 6 4 2" xfId="15936" xr:uid="{00000000-0005-0000-0000-0000453E0000}"/>
    <cellStyle name="Обычный 2 2 3 2 2 2 6 5" xfId="15937" xr:uid="{00000000-0005-0000-0000-0000463E0000}"/>
    <cellStyle name="Обычный 2 2 3 2 2 2 6 5 2" xfId="15938" xr:uid="{00000000-0005-0000-0000-0000473E0000}"/>
    <cellStyle name="Обычный 2 2 3 2 2 2 6 6" xfId="15939" xr:uid="{00000000-0005-0000-0000-0000483E0000}"/>
    <cellStyle name="Обычный 2 2 3 2 2 2 6 6 2" xfId="15940" xr:uid="{00000000-0005-0000-0000-0000493E0000}"/>
    <cellStyle name="Обычный 2 2 3 2 2 2 6 7" xfId="15941" xr:uid="{00000000-0005-0000-0000-00004A3E0000}"/>
    <cellStyle name="Обычный 2 2 3 2 2 2 7" xfId="15942" xr:uid="{00000000-0005-0000-0000-00004B3E0000}"/>
    <cellStyle name="Обычный 2 2 3 2 2 2 7 2" xfId="15943" xr:uid="{00000000-0005-0000-0000-00004C3E0000}"/>
    <cellStyle name="Обычный 2 2 3 2 2 2 7 2 2" xfId="15944" xr:uid="{00000000-0005-0000-0000-00004D3E0000}"/>
    <cellStyle name="Обычный 2 2 3 2 2 2 7 3" xfId="15945" xr:uid="{00000000-0005-0000-0000-00004E3E0000}"/>
    <cellStyle name="Обычный 2 2 3 2 2 2 7 3 2" xfId="15946" xr:uid="{00000000-0005-0000-0000-00004F3E0000}"/>
    <cellStyle name="Обычный 2 2 3 2 2 2 7 4" xfId="15947" xr:uid="{00000000-0005-0000-0000-0000503E0000}"/>
    <cellStyle name="Обычный 2 2 3 2 2 2 8" xfId="15948" xr:uid="{00000000-0005-0000-0000-0000513E0000}"/>
    <cellStyle name="Обычный 2 2 3 2 2 2 8 2" xfId="15949" xr:uid="{00000000-0005-0000-0000-0000523E0000}"/>
    <cellStyle name="Обычный 2 2 3 2 2 2 8 2 2" xfId="15950" xr:uid="{00000000-0005-0000-0000-0000533E0000}"/>
    <cellStyle name="Обычный 2 2 3 2 2 2 8 3" xfId="15951" xr:uid="{00000000-0005-0000-0000-0000543E0000}"/>
    <cellStyle name="Обычный 2 2 3 2 2 2 8 3 2" xfId="15952" xr:uid="{00000000-0005-0000-0000-0000553E0000}"/>
    <cellStyle name="Обычный 2 2 3 2 2 2 8 4" xfId="15953" xr:uid="{00000000-0005-0000-0000-0000563E0000}"/>
    <cellStyle name="Обычный 2 2 3 2 2 2 9" xfId="15954" xr:uid="{00000000-0005-0000-0000-0000573E0000}"/>
    <cellStyle name="Обычный 2 2 3 2 2 2 9 2" xfId="15955" xr:uid="{00000000-0005-0000-0000-0000583E0000}"/>
    <cellStyle name="Обычный 2 2 3 2 2 3" xfId="15956" xr:uid="{00000000-0005-0000-0000-0000593E0000}"/>
    <cellStyle name="Обычный 2 2 3 2 2 3 10" xfId="15957" xr:uid="{00000000-0005-0000-0000-00005A3E0000}"/>
    <cellStyle name="Обычный 2 2 3 2 2 3 2" xfId="15958" xr:uid="{00000000-0005-0000-0000-00005B3E0000}"/>
    <cellStyle name="Обычный 2 2 3 2 2 3 2 2" xfId="15959" xr:uid="{00000000-0005-0000-0000-00005C3E0000}"/>
    <cellStyle name="Обычный 2 2 3 2 2 3 2 2 2" xfId="15960" xr:uid="{00000000-0005-0000-0000-00005D3E0000}"/>
    <cellStyle name="Обычный 2 2 3 2 2 3 2 2 2 2" xfId="15961" xr:uid="{00000000-0005-0000-0000-00005E3E0000}"/>
    <cellStyle name="Обычный 2 2 3 2 2 3 2 2 2 2 2" xfId="15962" xr:uid="{00000000-0005-0000-0000-00005F3E0000}"/>
    <cellStyle name="Обычный 2 2 3 2 2 3 2 2 2 3" xfId="15963" xr:uid="{00000000-0005-0000-0000-0000603E0000}"/>
    <cellStyle name="Обычный 2 2 3 2 2 3 2 2 2 3 2" xfId="15964" xr:uid="{00000000-0005-0000-0000-0000613E0000}"/>
    <cellStyle name="Обычный 2 2 3 2 2 3 2 2 2 4" xfId="15965" xr:uid="{00000000-0005-0000-0000-0000623E0000}"/>
    <cellStyle name="Обычный 2 2 3 2 2 3 2 2 3" xfId="15966" xr:uid="{00000000-0005-0000-0000-0000633E0000}"/>
    <cellStyle name="Обычный 2 2 3 2 2 3 2 2 3 2" xfId="15967" xr:uid="{00000000-0005-0000-0000-0000643E0000}"/>
    <cellStyle name="Обычный 2 2 3 2 2 3 2 2 4" xfId="15968" xr:uid="{00000000-0005-0000-0000-0000653E0000}"/>
    <cellStyle name="Обычный 2 2 3 2 2 3 2 2 4 2" xfId="15969" xr:uid="{00000000-0005-0000-0000-0000663E0000}"/>
    <cellStyle name="Обычный 2 2 3 2 2 3 2 2 5" xfId="15970" xr:uid="{00000000-0005-0000-0000-0000673E0000}"/>
    <cellStyle name="Обычный 2 2 3 2 2 3 2 2 5 2" xfId="15971" xr:uid="{00000000-0005-0000-0000-0000683E0000}"/>
    <cellStyle name="Обычный 2 2 3 2 2 3 2 2 6" xfId="15972" xr:uid="{00000000-0005-0000-0000-0000693E0000}"/>
    <cellStyle name="Обычный 2 2 3 2 2 3 2 3" xfId="15973" xr:uid="{00000000-0005-0000-0000-00006A3E0000}"/>
    <cellStyle name="Обычный 2 2 3 2 2 3 2 3 2" xfId="15974" xr:uid="{00000000-0005-0000-0000-00006B3E0000}"/>
    <cellStyle name="Обычный 2 2 3 2 2 3 2 3 2 2" xfId="15975" xr:uid="{00000000-0005-0000-0000-00006C3E0000}"/>
    <cellStyle name="Обычный 2 2 3 2 2 3 2 3 3" xfId="15976" xr:uid="{00000000-0005-0000-0000-00006D3E0000}"/>
    <cellStyle name="Обычный 2 2 3 2 2 3 2 3 3 2" xfId="15977" xr:uid="{00000000-0005-0000-0000-00006E3E0000}"/>
    <cellStyle name="Обычный 2 2 3 2 2 3 2 3 4" xfId="15978" xr:uid="{00000000-0005-0000-0000-00006F3E0000}"/>
    <cellStyle name="Обычный 2 2 3 2 2 3 2 4" xfId="15979" xr:uid="{00000000-0005-0000-0000-0000703E0000}"/>
    <cellStyle name="Обычный 2 2 3 2 2 3 2 4 2" xfId="15980" xr:uid="{00000000-0005-0000-0000-0000713E0000}"/>
    <cellStyle name="Обычный 2 2 3 2 2 3 2 4 2 2" xfId="15981" xr:uid="{00000000-0005-0000-0000-0000723E0000}"/>
    <cellStyle name="Обычный 2 2 3 2 2 3 2 4 3" xfId="15982" xr:uid="{00000000-0005-0000-0000-0000733E0000}"/>
    <cellStyle name="Обычный 2 2 3 2 2 3 2 4 3 2" xfId="15983" xr:uid="{00000000-0005-0000-0000-0000743E0000}"/>
    <cellStyle name="Обычный 2 2 3 2 2 3 2 4 4" xfId="15984" xr:uid="{00000000-0005-0000-0000-0000753E0000}"/>
    <cellStyle name="Обычный 2 2 3 2 2 3 2 5" xfId="15985" xr:uid="{00000000-0005-0000-0000-0000763E0000}"/>
    <cellStyle name="Обычный 2 2 3 2 2 3 2 5 2" xfId="15986" xr:uid="{00000000-0005-0000-0000-0000773E0000}"/>
    <cellStyle name="Обычный 2 2 3 2 2 3 2 6" xfId="15987" xr:uid="{00000000-0005-0000-0000-0000783E0000}"/>
    <cellStyle name="Обычный 2 2 3 2 2 3 2 6 2" xfId="15988" xr:uid="{00000000-0005-0000-0000-0000793E0000}"/>
    <cellStyle name="Обычный 2 2 3 2 2 3 2 7" xfId="15989" xr:uid="{00000000-0005-0000-0000-00007A3E0000}"/>
    <cellStyle name="Обычный 2 2 3 2 2 3 2 7 2" xfId="15990" xr:uid="{00000000-0005-0000-0000-00007B3E0000}"/>
    <cellStyle name="Обычный 2 2 3 2 2 3 2 8" xfId="15991" xr:uid="{00000000-0005-0000-0000-00007C3E0000}"/>
    <cellStyle name="Обычный 2 2 3 2 2 3 3" xfId="15992" xr:uid="{00000000-0005-0000-0000-00007D3E0000}"/>
    <cellStyle name="Обычный 2 2 3 2 2 3 3 2" xfId="15993" xr:uid="{00000000-0005-0000-0000-00007E3E0000}"/>
    <cellStyle name="Обычный 2 2 3 2 2 3 3 2 2" xfId="15994" xr:uid="{00000000-0005-0000-0000-00007F3E0000}"/>
    <cellStyle name="Обычный 2 2 3 2 2 3 3 2 2 2" xfId="15995" xr:uid="{00000000-0005-0000-0000-0000803E0000}"/>
    <cellStyle name="Обычный 2 2 3 2 2 3 3 2 2 2 2" xfId="15996" xr:uid="{00000000-0005-0000-0000-0000813E0000}"/>
    <cellStyle name="Обычный 2 2 3 2 2 3 3 2 2 3" xfId="15997" xr:uid="{00000000-0005-0000-0000-0000823E0000}"/>
    <cellStyle name="Обычный 2 2 3 2 2 3 3 2 2 3 2" xfId="15998" xr:uid="{00000000-0005-0000-0000-0000833E0000}"/>
    <cellStyle name="Обычный 2 2 3 2 2 3 3 2 2 4" xfId="15999" xr:uid="{00000000-0005-0000-0000-0000843E0000}"/>
    <cellStyle name="Обычный 2 2 3 2 2 3 3 2 3" xfId="16000" xr:uid="{00000000-0005-0000-0000-0000853E0000}"/>
    <cellStyle name="Обычный 2 2 3 2 2 3 3 2 3 2" xfId="16001" xr:uid="{00000000-0005-0000-0000-0000863E0000}"/>
    <cellStyle name="Обычный 2 2 3 2 2 3 3 2 4" xfId="16002" xr:uid="{00000000-0005-0000-0000-0000873E0000}"/>
    <cellStyle name="Обычный 2 2 3 2 2 3 3 2 4 2" xfId="16003" xr:uid="{00000000-0005-0000-0000-0000883E0000}"/>
    <cellStyle name="Обычный 2 2 3 2 2 3 3 2 5" xfId="16004" xr:uid="{00000000-0005-0000-0000-0000893E0000}"/>
    <cellStyle name="Обычный 2 2 3 2 2 3 3 2 5 2" xfId="16005" xr:uid="{00000000-0005-0000-0000-00008A3E0000}"/>
    <cellStyle name="Обычный 2 2 3 2 2 3 3 2 6" xfId="16006" xr:uid="{00000000-0005-0000-0000-00008B3E0000}"/>
    <cellStyle name="Обычный 2 2 3 2 2 3 3 3" xfId="16007" xr:uid="{00000000-0005-0000-0000-00008C3E0000}"/>
    <cellStyle name="Обычный 2 2 3 2 2 3 3 3 2" xfId="16008" xr:uid="{00000000-0005-0000-0000-00008D3E0000}"/>
    <cellStyle name="Обычный 2 2 3 2 2 3 3 3 2 2" xfId="16009" xr:uid="{00000000-0005-0000-0000-00008E3E0000}"/>
    <cellStyle name="Обычный 2 2 3 2 2 3 3 3 3" xfId="16010" xr:uid="{00000000-0005-0000-0000-00008F3E0000}"/>
    <cellStyle name="Обычный 2 2 3 2 2 3 3 3 3 2" xfId="16011" xr:uid="{00000000-0005-0000-0000-0000903E0000}"/>
    <cellStyle name="Обычный 2 2 3 2 2 3 3 3 4" xfId="16012" xr:uid="{00000000-0005-0000-0000-0000913E0000}"/>
    <cellStyle name="Обычный 2 2 3 2 2 3 3 4" xfId="16013" xr:uid="{00000000-0005-0000-0000-0000923E0000}"/>
    <cellStyle name="Обычный 2 2 3 2 2 3 3 4 2" xfId="16014" xr:uid="{00000000-0005-0000-0000-0000933E0000}"/>
    <cellStyle name="Обычный 2 2 3 2 2 3 3 4 2 2" xfId="16015" xr:uid="{00000000-0005-0000-0000-0000943E0000}"/>
    <cellStyle name="Обычный 2 2 3 2 2 3 3 4 3" xfId="16016" xr:uid="{00000000-0005-0000-0000-0000953E0000}"/>
    <cellStyle name="Обычный 2 2 3 2 2 3 3 4 3 2" xfId="16017" xr:uid="{00000000-0005-0000-0000-0000963E0000}"/>
    <cellStyle name="Обычный 2 2 3 2 2 3 3 4 4" xfId="16018" xr:uid="{00000000-0005-0000-0000-0000973E0000}"/>
    <cellStyle name="Обычный 2 2 3 2 2 3 3 5" xfId="16019" xr:uid="{00000000-0005-0000-0000-0000983E0000}"/>
    <cellStyle name="Обычный 2 2 3 2 2 3 3 5 2" xfId="16020" xr:uid="{00000000-0005-0000-0000-0000993E0000}"/>
    <cellStyle name="Обычный 2 2 3 2 2 3 3 6" xfId="16021" xr:uid="{00000000-0005-0000-0000-00009A3E0000}"/>
    <cellStyle name="Обычный 2 2 3 2 2 3 3 6 2" xfId="16022" xr:uid="{00000000-0005-0000-0000-00009B3E0000}"/>
    <cellStyle name="Обычный 2 2 3 2 2 3 3 7" xfId="16023" xr:uid="{00000000-0005-0000-0000-00009C3E0000}"/>
    <cellStyle name="Обычный 2 2 3 2 2 3 3 7 2" xfId="16024" xr:uid="{00000000-0005-0000-0000-00009D3E0000}"/>
    <cellStyle name="Обычный 2 2 3 2 2 3 3 8" xfId="16025" xr:uid="{00000000-0005-0000-0000-00009E3E0000}"/>
    <cellStyle name="Обычный 2 2 3 2 2 3 4" xfId="16026" xr:uid="{00000000-0005-0000-0000-00009F3E0000}"/>
    <cellStyle name="Обычный 2 2 3 2 2 3 4 2" xfId="16027" xr:uid="{00000000-0005-0000-0000-0000A03E0000}"/>
    <cellStyle name="Обычный 2 2 3 2 2 3 4 2 2" xfId="16028" xr:uid="{00000000-0005-0000-0000-0000A13E0000}"/>
    <cellStyle name="Обычный 2 2 3 2 2 3 4 2 2 2" xfId="16029" xr:uid="{00000000-0005-0000-0000-0000A23E0000}"/>
    <cellStyle name="Обычный 2 2 3 2 2 3 4 2 3" xfId="16030" xr:uid="{00000000-0005-0000-0000-0000A33E0000}"/>
    <cellStyle name="Обычный 2 2 3 2 2 3 4 2 3 2" xfId="16031" xr:uid="{00000000-0005-0000-0000-0000A43E0000}"/>
    <cellStyle name="Обычный 2 2 3 2 2 3 4 2 4" xfId="16032" xr:uid="{00000000-0005-0000-0000-0000A53E0000}"/>
    <cellStyle name="Обычный 2 2 3 2 2 3 4 3" xfId="16033" xr:uid="{00000000-0005-0000-0000-0000A63E0000}"/>
    <cellStyle name="Обычный 2 2 3 2 2 3 4 3 2" xfId="16034" xr:uid="{00000000-0005-0000-0000-0000A73E0000}"/>
    <cellStyle name="Обычный 2 2 3 2 2 3 4 3 2 2" xfId="16035" xr:uid="{00000000-0005-0000-0000-0000A83E0000}"/>
    <cellStyle name="Обычный 2 2 3 2 2 3 4 3 3" xfId="16036" xr:uid="{00000000-0005-0000-0000-0000A93E0000}"/>
    <cellStyle name="Обычный 2 2 3 2 2 3 4 3 3 2" xfId="16037" xr:uid="{00000000-0005-0000-0000-0000AA3E0000}"/>
    <cellStyle name="Обычный 2 2 3 2 2 3 4 3 4" xfId="16038" xr:uid="{00000000-0005-0000-0000-0000AB3E0000}"/>
    <cellStyle name="Обычный 2 2 3 2 2 3 4 4" xfId="16039" xr:uid="{00000000-0005-0000-0000-0000AC3E0000}"/>
    <cellStyle name="Обычный 2 2 3 2 2 3 4 4 2" xfId="16040" xr:uid="{00000000-0005-0000-0000-0000AD3E0000}"/>
    <cellStyle name="Обычный 2 2 3 2 2 3 4 5" xfId="16041" xr:uid="{00000000-0005-0000-0000-0000AE3E0000}"/>
    <cellStyle name="Обычный 2 2 3 2 2 3 4 5 2" xfId="16042" xr:uid="{00000000-0005-0000-0000-0000AF3E0000}"/>
    <cellStyle name="Обычный 2 2 3 2 2 3 4 6" xfId="16043" xr:uid="{00000000-0005-0000-0000-0000B03E0000}"/>
    <cellStyle name="Обычный 2 2 3 2 2 3 4 6 2" xfId="16044" xr:uid="{00000000-0005-0000-0000-0000B13E0000}"/>
    <cellStyle name="Обычный 2 2 3 2 2 3 4 7" xfId="16045" xr:uid="{00000000-0005-0000-0000-0000B23E0000}"/>
    <cellStyle name="Обычный 2 2 3 2 2 3 5" xfId="16046" xr:uid="{00000000-0005-0000-0000-0000B33E0000}"/>
    <cellStyle name="Обычный 2 2 3 2 2 3 5 2" xfId="16047" xr:uid="{00000000-0005-0000-0000-0000B43E0000}"/>
    <cellStyle name="Обычный 2 2 3 2 2 3 5 2 2" xfId="16048" xr:uid="{00000000-0005-0000-0000-0000B53E0000}"/>
    <cellStyle name="Обычный 2 2 3 2 2 3 5 3" xfId="16049" xr:uid="{00000000-0005-0000-0000-0000B63E0000}"/>
    <cellStyle name="Обычный 2 2 3 2 2 3 5 3 2" xfId="16050" xr:uid="{00000000-0005-0000-0000-0000B73E0000}"/>
    <cellStyle name="Обычный 2 2 3 2 2 3 5 4" xfId="16051" xr:uid="{00000000-0005-0000-0000-0000B83E0000}"/>
    <cellStyle name="Обычный 2 2 3 2 2 3 6" xfId="16052" xr:uid="{00000000-0005-0000-0000-0000B93E0000}"/>
    <cellStyle name="Обычный 2 2 3 2 2 3 6 2" xfId="16053" xr:uid="{00000000-0005-0000-0000-0000BA3E0000}"/>
    <cellStyle name="Обычный 2 2 3 2 2 3 6 2 2" xfId="16054" xr:uid="{00000000-0005-0000-0000-0000BB3E0000}"/>
    <cellStyle name="Обычный 2 2 3 2 2 3 6 3" xfId="16055" xr:uid="{00000000-0005-0000-0000-0000BC3E0000}"/>
    <cellStyle name="Обычный 2 2 3 2 2 3 6 3 2" xfId="16056" xr:uid="{00000000-0005-0000-0000-0000BD3E0000}"/>
    <cellStyle name="Обычный 2 2 3 2 2 3 6 4" xfId="16057" xr:uid="{00000000-0005-0000-0000-0000BE3E0000}"/>
    <cellStyle name="Обычный 2 2 3 2 2 3 7" xfId="16058" xr:uid="{00000000-0005-0000-0000-0000BF3E0000}"/>
    <cellStyle name="Обычный 2 2 3 2 2 3 7 2" xfId="16059" xr:uid="{00000000-0005-0000-0000-0000C03E0000}"/>
    <cellStyle name="Обычный 2 2 3 2 2 3 8" xfId="16060" xr:uid="{00000000-0005-0000-0000-0000C13E0000}"/>
    <cellStyle name="Обычный 2 2 3 2 2 3 8 2" xfId="16061" xr:uid="{00000000-0005-0000-0000-0000C23E0000}"/>
    <cellStyle name="Обычный 2 2 3 2 2 3 9" xfId="16062" xr:uid="{00000000-0005-0000-0000-0000C33E0000}"/>
    <cellStyle name="Обычный 2 2 3 2 2 3 9 2" xfId="16063" xr:uid="{00000000-0005-0000-0000-0000C43E0000}"/>
    <cellStyle name="Обычный 2 2 3 2 2 4" xfId="16064" xr:uid="{00000000-0005-0000-0000-0000C53E0000}"/>
    <cellStyle name="Обычный 2 2 3 2 2 4 2" xfId="16065" xr:uid="{00000000-0005-0000-0000-0000C63E0000}"/>
    <cellStyle name="Обычный 2 2 3 2 2 4 2 2" xfId="16066" xr:uid="{00000000-0005-0000-0000-0000C73E0000}"/>
    <cellStyle name="Обычный 2 2 3 2 2 4 2 2 2" xfId="16067" xr:uid="{00000000-0005-0000-0000-0000C83E0000}"/>
    <cellStyle name="Обычный 2 2 3 2 2 4 2 2 2 2" xfId="16068" xr:uid="{00000000-0005-0000-0000-0000C93E0000}"/>
    <cellStyle name="Обычный 2 2 3 2 2 4 2 2 3" xfId="16069" xr:uid="{00000000-0005-0000-0000-0000CA3E0000}"/>
    <cellStyle name="Обычный 2 2 3 2 2 4 2 2 3 2" xfId="16070" xr:uid="{00000000-0005-0000-0000-0000CB3E0000}"/>
    <cellStyle name="Обычный 2 2 3 2 2 4 2 2 4" xfId="16071" xr:uid="{00000000-0005-0000-0000-0000CC3E0000}"/>
    <cellStyle name="Обычный 2 2 3 2 2 4 2 3" xfId="16072" xr:uid="{00000000-0005-0000-0000-0000CD3E0000}"/>
    <cellStyle name="Обычный 2 2 3 2 2 4 2 3 2" xfId="16073" xr:uid="{00000000-0005-0000-0000-0000CE3E0000}"/>
    <cellStyle name="Обычный 2 2 3 2 2 4 2 4" xfId="16074" xr:uid="{00000000-0005-0000-0000-0000CF3E0000}"/>
    <cellStyle name="Обычный 2 2 3 2 2 4 2 4 2" xfId="16075" xr:uid="{00000000-0005-0000-0000-0000D03E0000}"/>
    <cellStyle name="Обычный 2 2 3 2 2 4 2 5" xfId="16076" xr:uid="{00000000-0005-0000-0000-0000D13E0000}"/>
    <cellStyle name="Обычный 2 2 3 2 2 4 2 5 2" xfId="16077" xr:uid="{00000000-0005-0000-0000-0000D23E0000}"/>
    <cellStyle name="Обычный 2 2 3 2 2 4 2 6" xfId="16078" xr:uid="{00000000-0005-0000-0000-0000D33E0000}"/>
    <cellStyle name="Обычный 2 2 3 2 2 4 3" xfId="16079" xr:uid="{00000000-0005-0000-0000-0000D43E0000}"/>
    <cellStyle name="Обычный 2 2 3 2 2 4 3 2" xfId="16080" xr:uid="{00000000-0005-0000-0000-0000D53E0000}"/>
    <cellStyle name="Обычный 2 2 3 2 2 4 3 2 2" xfId="16081" xr:uid="{00000000-0005-0000-0000-0000D63E0000}"/>
    <cellStyle name="Обычный 2 2 3 2 2 4 3 3" xfId="16082" xr:uid="{00000000-0005-0000-0000-0000D73E0000}"/>
    <cellStyle name="Обычный 2 2 3 2 2 4 3 3 2" xfId="16083" xr:uid="{00000000-0005-0000-0000-0000D83E0000}"/>
    <cellStyle name="Обычный 2 2 3 2 2 4 3 4" xfId="16084" xr:uid="{00000000-0005-0000-0000-0000D93E0000}"/>
    <cellStyle name="Обычный 2 2 3 2 2 4 4" xfId="16085" xr:uid="{00000000-0005-0000-0000-0000DA3E0000}"/>
    <cellStyle name="Обычный 2 2 3 2 2 4 4 2" xfId="16086" xr:uid="{00000000-0005-0000-0000-0000DB3E0000}"/>
    <cellStyle name="Обычный 2 2 3 2 2 4 4 2 2" xfId="16087" xr:uid="{00000000-0005-0000-0000-0000DC3E0000}"/>
    <cellStyle name="Обычный 2 2 3 2 2 4 4 3" xfId="16088" xr:uid="{00000000-0005-0000-0000-0000DD3E0000}"/>
    <cellStyle name="Обычный 2 2 3 2 2 4 4 3 2" xfId="16089" xr:uid="{00000000-0005-0000-0000-0000DE3E0000}"/>
    <cellStyle name="Обычный 2 2 3 2 2 4 4 4" xfId="16090" xr:uid="{00000000-0005-0000-0000-0000DF3E0000}"/>
    <cellStyle name="Обычный 2 2 3 2 2 4 5" xfId="16091" xr:uid="{00000000-0005-0000-0000-0000E03E0000}"/>
    <cellStyle name="Обычный 2 2 3 2 2 4 5 2" xfId="16092" xr:uid="{00000000-0005-0000-0000-0000E13E0000}"/>
    <cellStyle name="Обычный 2 2 3 2 2 4 6" xfId="16093" xr:uid="{00000000-0005-0000-0000-0000E23E0000}"/>
    <cellStyle name="Обычный 2 2 3 2 2 4 6 2" xfId="16094" xr:uid="{00000000-0005-0000-0000-0000E33E0000}"/>
    <cellStyle name="Обычный 2 2 3 2 2 4 7" xfId="16095" xr:uid="{00000000-0005-0000-0000-0000E43E0000}"/>
    <cellStyle name="Обычный 2 2 3 2 2 4 7 2" xfId="16096" xr:uid="{00000000-0005-0000-0000-0000E53E0000}"/>
    <cellStyle name="Обычный 2 2 3 2 2 4 8" xfId="16097" xr:uid="{00000000-0005-0000-0000-0000E63E0000}"/>
    <cellStyle name="Обычный 2 2 3 2 2 5" xfId="16098" xr:uid="{00000000-0005-0000-0000-0000E73E0000}"/>
    <cellStyle name="Обычный 2 2 3 2 2 5 2" xfId="16099" xr:uid="{00000000-0005-0000-0000-0000E83E0000}"/>
    <cellStyle name="Обычный 2 2 3 2 2 5 2 2" xfId="16100" xr:uid="{00000000-0005-0000-0000-0000E93E0000}"/>
    <cellStyle name="Обычный 2 2 3 2 2 5 2 2 2" xfId="16101" xr:uid="{00000000-0005-0000-0000-0000EA3E0000}"/>
    <cellStyle name="Обычный 2 2 3 2 2 5 2 2 2 2" xfId="16102" xr:uid="{00000000-0005-0000-0000-0000EB3E0000}"/>
    <cellStyle name="Обычный 2 2 3 2 2 5 2 2 3" xfId="16103" xr:uid="{00000000-0005-0000-0000-0000EC3E0000}"/>
    <cellStyle name="Обычный 2 2 3 2 2 5 2 2 3 2" xfId="16104" xr:uid="{00000000-0005-0000-0000-0000ED3E0000}"/>
    <cellStyle name="Обычный 2 2 3 2 2 5 2 2 4" xfId="16105" xr:uid="{00000000-0005-0000-0000-0000EE3E0000}"/>
    <cellStyle name="Обычный 2 2 3 2 2 5 2 3" xfId="16106" xr:uid="{00000000-0005-0000-0000-0000EF3E0000}"/>
    <cellStyle name="Обычный 2 2 3 2 2 5 2 3 2" xfId="16107" xr:uid="{00000000-0005-0000-0000-0000F03E0000}"/>
    <cellStyle name="Обычный 2 2 3 2 2 5 2 4" xfId="16108" xr:uid="{00000000-0005-0000-0000-0000F13E0000}"/>
    <cellStyle name="Обычный 2 2 3 2 2 5 2 4 2" xfId="16109" xr:uid="{00000000-0005-0000-0000-0000F23E0000}"/>
    <cellStyle name="Обычный 2 2 3 2 2 5 2 5" xfId="16110" xr:uid="{00000000-0005-0000-0000-0000F33E0000}"/>
    <cellStyle name="Обычный 2 2 3 2 2 5 2 5 2" xfId="16111" xr:uid="{00000000-0005-0000-0000-0000F43E0000}"/>
    <cellStyle name="Обычный 2 2 3 2 2 5 2 6" xfId="16112" xr:uid="{00000000-0005-0000-0000-0000F53E0000}"/>
    <cellStyle name="Обычный 2 2 3 2 2 5 3" xfId="16113" xr:uid="{00000000-0005-0000-0000-0000F63E0000}"/>
    <cellStyle name="Обычный 2 2 3 2 2 5 3 2" xfId="16114" xr:uid="{00000000-0005-0000-0000-0000F73E0000}"/>
    <cellStyle name="Обычный 2 2 3 2 2 5 3 2 2" xfId="16115" xr:uid="{00000000-0005-0000-0000-0000F83E0000}"/>
    <cellStyle name="Обычный 2 2 3 2 2 5 3 3" xfId="16116" xr:uid="{00000000-0005-0000-0000-0000F93E0000}"/>
    <cellStyle name="Обычный 2 2 3 2 2 5 3 3 2" xfId="16117" xr:uid="{00000000-0005-0000-0000-0000FA3E0000}"/>
    <cellStyle name="Обычный 2 2 3 2 2 5 3 4" xfId="16118" xr:uid="{00000000-0005-0000-0000-0000FB3E0000}"/>
    <cellStyle name="Обычный 2 2 3 2 2 5 4" xfId="16119" xr:uid="{00000000-0005-0000-0000-0000FC3E0000}"/>
    <cellStyle name="Обычный 2 2 3 2 2 5 4 2" xfId="16120" xr:uid="{00000000-0005-0000-0000-0000FD3E0000}"/>
    <cellStyle name="Обычный 2 2 3 2 2 5 4 2 2" xfId="16121" xr:uid="{00000000-0005-0000-0000-0000FE3E0000}"/>
    <cellStyle name="Обычный 2 2 3 2 2 5 4 3" xfId="16122" xr:uid="{00000000-0005-0000-0000-0000FF3E0000}"/>
    <cellStyle name="Обычный 2 2 3 2 2 5 4 3 2" xfId="16123" xr:uid="{00000000-0005-0000-0000-0000003F0000}"/>
    <cellStyle name="Обычный 2 2 3 2 2 5 4 4" xfId="16124" xr:uid="{00000000-0005-0000-0000-0000013F0000}"/>
    <cellStyle name="Обычный 2 2 3 2 2 5 5" xfId="16125" xr:uid="{00000000-0005-0000-0000-0000023F0000}"/>
    <cellStyle name="Обычный 2 2 3 2 2 5 5 2" xfId="16126" xr:uid="{00000000-0005-0000-0000-0000033F0000}"/>
    <cellStyle name="Обычный 2 2 3 2 2 5 6" xfId="16127" xr:uid="{00000000-0005-0000-0000-0000043F0000}"/>
    <cellStyle name="Обычный 2 2 3 2 2 5 6 2" xfId="16128" xr:uid="{00000000-0005-0000-0000-0000053F0000}"/>
    <cellStyle name="Обычный 2 2 3 2 2 5 7" xfId="16129" xr:uid="{00000000-0005-0000-0000-0000063F0000}"/>
    <cellStyle name="Обычный 2 2 3 2 2 5 7 2" xfId="16130" xr:uid="{00000000-0005-0000-0000-0000073F0000}"/>
    <cellStyle name="Обычный 2 2 3 2 2 5 8" xfId="16131" xr:uid="{00000000-0005-0000-0000-0000083F0000}"/>
    <cellStyle name="Обычный 2 2 3 2 2 6" xfId="16132" xr:uid="{00000000-0005-0000-0000-0000093F0000}"/>
    <cellStyle name="Обычный 2 2 3 2 2 6 2" xfId="16133" xr:uid="{00000000-0005-0000-0000-00000A3F0000}"/>
    <cellStyle name="Обычный 2 2 3 2 2 6 2 2" xfId="16134" xr:uid="{00000000-0005-0000-0000-00000B3F0000}"/>
    <cellStyle name="Обычный 2 2 3 2 2 6 2 2 2" xfId="16135" xr:uid="{00000000-0005-0000-0000-00000C3F0000}"/>
    <cellStyle name="Обычный 2 2 3 2 2 6 2 3" xfId="16136" xr:uid="{00000000-0005-0000-0000-00000D3F0000}"/>
    <cellStyle name="Обычный 2 2 3 2 2 6 2 3 2" xfId="16137" xr:uid="{00000000-0005-0000-0000-00000E3F0000}"/>
    <cellStyle name="Обычный 2 2 3 2 2 6 2 4" xfId="16138" xr:uid="{00000000-0005-0000-0000-00000F3F0000}"/>
    <cellStyle name="Обычный 2 2 3 2 2 6 3" xfId="16139" xr:uid="{00000000-0005-0000-0000-0000103F0000}"/>
    <cellStyle name="Обычный 2 2 3 2 2 6 3 2" xfId="16140" xr:uid="{00000000-0005-0000-0000-0000113F0000}"/>
    <cellStyle name="Обычный 2 2 3 2 2 6 3 2 2" xfId="16141" xr:uid="{00000000-0005-0000-0000-0000123F0000}"/>
    <cellStyle name="Обычный 2 2 3 2 2 6 3 3" xfId="16142" xr:uid="{00000000-0005-0000-0000-0000133F0000}"/>
    <cellStyle name="Обычный 2 2 3 2 2 6 3 3 2" xfId="16143" xr:uid="{00000000-0005-0000-0000-0000143F0000}"/>
    <cellStyle name="Обычный 2 2 3 2 2 6 3 4" xfId="16144" xr:uid="{00000000-0005-0000-0000-0000153F0000}"/>
    <cellStyle name="Обычный 2 2 3 2 2 6 4" xfId="16145" xr:uid="{00000000-0005-0000-0000-0000163F0000}"/>
    <cellStyle name="Обычный 2 2 3 2 2 6 4 2" xfId="16146" xr:uid="{00000000-0005-0000-0000-0000173F0000}"/>
    <cellStyle name="Обычный 2 2 3 2 2 6 5" xfId="16147" xr:uid="{00000000-0005-0000-0000-0000183F0000}"/>
    <cellStyle name="Обычный 2 2 3 2 2 6 5 2" xfId="16148" xr:uid="{00000000-0005-0000-0000-0000193F0000}"/>
    <cellStyle name="Обычный 2 2 3 2 2 6 6" xfId="16149" xr:uid="{00000000-0005-0000-0000-00001A3F0000}"/>
    <cellStyle name="Обычный 2 2 3 2 2 6 6 2" xfId="16150" xr:uid="{00000000-0005-0000-0000-00001B3F0000}"/>
    <cellStyle name="Обычный 2 2 3 2 2 6 7" xfId="16151" xr:uid="{00000000-0005-0000-0000-00001C3F0000}"/>
    <cellStyle name="Обычный 2 2 3 2 2 7" xfId="16152" xr:uid="{00000000-0005-0000-0000-00001D3F0000}"/>
    <cellStyle name="Обычный 2 2 3 2 2 7 2" xfId="16153" xr:uid="{00000000-0005-0000-0000-00001E3F0000}"/>
    <cellStyle name="Обычный 2 2 3 2 2 7 2 2" xfId="16154" xr:uid="{00000000-0005-0000-0000-00001F3F0000}"/>
    <cellStyle name="Обычный 2 2 3 2 2 7 2 2 2" xfId="16155" xr:uid="{00000000-0005-0000-0000-0000203F0000}"/>
    <cellStyle name="Обычный 2 2 3 2 2 7 2 3" xfId="16156" xr:uid="{00000000-0005-0000-0000-0000213F0000}"/>
    <cellStyle name="Обычный 2 2 3 2 2 7 2 3 2" xfId="16157" xr:uid="{00000000-0005-0000-0000-0000223F0000}"/>
    <cellStyle name="Обычный 2 2 3 2 2 7 2 4" xfId="16158" xr:uid="{00000000-0005-0000-0000-0000233F0000}"/>
    <cellStyle name="Обычный 2 2 3 2 2 7 3" xfId="16159" xr:uid="{00000000-0005-0000-0000-0000243F0000}"/>
    <cellStyle name="Обычный 2 2 3 2 2 7 3 2" xfId="16160" xr:uid="{00000000-0005-0000-0000-0000253F0000}"/>
    <cellStyle name="Обычный 2 2 3 2 2 7 3 2 2" xfId="16161" xr:uid="{00000000-0005-0000-0000-0000263F0000}"/>
    <cellStyle name="Обычный 2 2 3 2 2 7 3 3" xfId="16162" xr:uid="{00000000-0005-0000-0000-0000273F0000}"/>
    <cellStyle name="Обычный 2 2 3 2 2 7 3 3 2" xfId="16163" xr:uid="{00000000-0005-0000-0000-0000283F0000}"/>
    <cellStyle name="Обычный 2 2 3 2 2 7 3 4" xfId="16164" xr:uid="{00000000-0005-0000-0000-0000293F0000}"/>
    <cellStyle name="Обычный 2 2 3 2 2 7 4" xfId="16165" xr:uid="{00000000-0005-0000-0000-00002A3F0000}"/>
    <cellStyle name="Обычный 2 2 3 2 2 7 4 2" xfId="16166" xr:uid="{00000000-0005-0000-0000-00002B3F0000}"/>
    <cellStyle name="Обычный 2 2 3 2 2 7 5" xfId="16167" xr:uid="{00000000-0005-0000-0000-00002C3F0000}"/>
    <cellStyle name="Обычный 2 2 3 2 2 7 5 2" xfId="16168" xr:uid="{00000000-0005-0000-0000-00002D3F0000}"/>
    <cellStyle name="Обычный 2 2 3 2 2 7 6" xfId="16169" xr:uid="{00000000-0005-0000-0000-00002E3F0000}"/>
    <cellStyle name="Обычный 2 2 3 2 2 7 6 2" xfId="16170" xr:uid="{00000000-0005-0000-0000-00002F3F0000}"/>
    <cellStyle name="Обычный 2 2 3 2 2 7 7" xfId="16171" xr:uid="{00000000-0005-0000-0000-0000303F0000}"/>
    <cellStyle name="Обычный 2 2 3 2 2 8" xfId="16172" xr:uid="{00000000-0005-0000-0000-0000313F0000}"/>
    <cellStyle name="Обычный 2 2 3 2 2 8 2" xfId="16173" xr:uid="{00000000-0005-0000-0000-0000323F0000}"/>
    <cellStyle name="Обычный 2 2 3 2 2 8 2 2" xfId="16174" xr:uid="{00000000-0005-0000-0000-0000333F0000}"/>
    <cellStyle name="Обычный 2 2 3 2 2 8 3" xfId="16175" xr:uid="{00000000-0005-0000-0000-0000343F0000}"/>
    <cellStyle name="Обычный 2 2 3 2 2 8 3 2" xfId="16176" xr:uid="{00000000-0005-0000-0000-0000353F0000}"/>
    <cellStyle name="Обычный 2 2 3 2 2 8 4" xfId="16177" xr:uid="{00000000-0005-0000-0000-0000363F0000}"/>
    <cellStyle name="Обычный 2 2 3 2 2 9" xfId="16178" xr:uid="{00000000-0005-0000-0000-0000373F0000}"/>
    <cellStyle name="Обычный 2 2 3 2 2 9 2" xfId="16179" xr:uid="{00000000-0005-0000-0000-0000383F0000}"/>
    <cellStyle name="Обычный 2 2 3 2 2 9 2 2" xfId="16180" xr:uid="{00000000-0005-0000-0000-0000393F0000}"/>
    <cellStyle name="Обычный 2 2 3 2 2 9 3" xfId="16181" xr:uid="{00000000-0005-0000-0000-00003A3F0000}"/>
    <cellStyle name="Обычный 2 2 3 2 2 9 3 2" xfId="16182" xr:uid="{00000000-0005-0000-0000-00003B3F0000}"/>
    <cellStyle name="Обычный 2 2 3 2 2 9 4" xfId="16183" xr:uid="{00000000-0005-0000-0000-00003C3F0000}"/>
    <cellStyle name="Обычный 2 2 3 2 3" xfId="16184" xr:uid="{00000000-0005-0000-0000-00003D3F0000}"/>
    <cellStyle name="Обычный 2 2 3 2 3 10" xfId="16185" xr:uid="{00000000-0005-0000-0000-00003E3F0000}"/>
    <cellStyle name="Обычный 2 2 3 2 3 10 2" xfId="16186" xr:uid="{00000000-0005-0000-0000-00003F3F0000}"/>
    <cellStyle name="Обычный 2 2 3 2 3 11" xfId="16187" xr:uid="{00000000-0005-0000-0000-0000403F0000}"/>
    <cellStyle name="Обычный 2 2 3 2 3 11 2" xfId="16188" xr:uid="{00000000-0005-0000-0000-0000413F0000}"/>
    <cellStyle name="Обычный 2 2 3 2 3 12" xfId="16189" xr:uid="{00000000-0005-0000-0000-0000423F0000}"/>
    <cellStyle name="Обычный 2 2 3 2 3 2" xfId="16190" xr:uid="{00000000-0005-0000-0000-0000433F0000}"/>
    <cellStyle name="Обычный 2 2 3 2 3 2 10" xfId="16191" xr:uid="{00000000-0005-0000-0000-0000443F0000}"/>
    <cellStyle name="Обычный 2 2 3 2 3 2 2" xfId="16192" xr:uid="{00000000-0005-0000-0000-0000453F0000}"/>
    <cellStyle name="Обычный 2 2 3 2 3 2 2 2" xfId="16193" xr:uid="{00000000-0005-0000-0000-0000463F0000}"/>
    <cellStyle name="Обычный 2 2 3 2 3 2 2 2 2" xfId="16194" xr:uid="{00000000-0005-0000-0000-0000473F0000}"/>
    <cellStyle name="Обычный 2 2 3 2 3 2 2 2 2 2" xfId="16195" xr:uid="{00000000-0005-0000-0000-0000483F0000}"/>
    <cellStyle name="Обычный 2 2 3 2 3 2 2 2 2 2 2" xfId="16196" xr:uid="{00000000-0005-0000-0000-0000493F0000}"/>
    <cellStyle name="Обычный 2 2 3 2 3 2 2 2 2 3" xfId="16197" xr:uid="{00000000-0005-0000-0000-00004A3F0000}"/>
    <cellStyle name="Обычный 2 2 3 2 3 2 2 2 2 3 2" xfId="16198" xr:uid="{00000000-0005-0000-0000-00004B3F0000}"/>
    <cellStyle name="Обычный 2 2 3 2 3 2 2 2 2 4" xfId="16199" xr:uid="{00000000-0005-0000-0000-00004C3F0000}"/>
    <cellStyle name="Обычный 2 2 3 2 3 2 2 2 3" xfId="16200" xr:uid="{00000000-0005-0000-0000-00004D3F0000}"/>
    <cellStyle name="Обычный 2 2 3 2 3 2 2 2 3 2" xfId="16201" xr:uid="{00000000-0005-0000-0000-00004E3F0000}"/>
    <cellStyle name="Обычный 2 2 3 2 3 2 2 2 4" xfId="16202" xr:uid="{00000000-0005-0000-0000-00004F3F0000}"/>
    <cellStyle name="Обычный 2 2 3 2 3 2 2 2 4 2" xfId="16203" xr:uid="{00000000-0005-0000-0000-0000503F0000}"/>
    <cellStyle name="Обычный 2 2 3 2 3 2 2 2 5" xfId="16204" xr:uid="{00000000-0005-0000-0000-0000513F0000}"/>
    <cellStyle name="Обычный 2 2 3 2 3 2 2 2 5 2" xfId="16205" xr:uid="{00000000-0005-0000-0000-0000523F0000}"/>
    <cellStyle name="Обычный 2 2 3 2 3 2 2 2 6" xfId="16206" xr:uid="{00000000-0005-0000-0000-0000533F0000}"/>
    <cellStyle name="Обычный 2 2 3 2 3 2 2 3" xfId="16207" xr:uid="{00000000-0005-0000-0000-0000543F0000}"/>
    <cellStyle name="Обычный 2 2 3 2 3 2 2 3 2" xfId="16208" xr:uid="{00000000-0005-0000-0000-0000553F0000}"/>
    <cellStyle name="Обычный 2 2 3 2 3 2 2 3 2 2" xfId="16209" xr:uid="{00000000-0005-0000-0000-0000563F0000}"/>
    <cellStyle name="Обычный 2 2 3 2 3 2 2 3 3" xfId="16210" xr:uid="{00000000-0005-0000-0000-0000573F0000}"/>
    <cellStyle name="Обычный 2 2 3 2 3 2 2 3 3 2" xfId="16211" xr:uid="{00000000-0005-0000-0000-0000583F0000}"/>
    <cellStyle name="Обычный 2 2 3 2 3 2 2 3 4" xfId="16212" xr:uid="{00000000-0005-0000-0000-0000593F0000}"/>
    <cellStyle name="Обычный 2 2 3 2 3 2 2 4" xfId="16213" xr:uid="{00000000-0005-0000-0000-00005A3F0000}"/>
    <cellStyle name="Обычный 2 2 3 2 3 2 2 4 2" xfId="16214" xr:uid="{00000000-0005-0000-0000-00005B3F0000}"/>
    <cellStyle name="Обычный 2 2 3 2 3 2 2 4 2 2" xfId="16215" xr:uid="{00000000-0005-0000-0000-00005C3F0000}"/>
    <cellStyle name="Обычный 2 2 3 2 3 2 2 4 3" xfId="16216" xr:uid="{00000000-0005-0000-0000-00005D3F0000}"/>
    <cellStyle name="Обычный 2 2 3 2 3 2 2 4 3 2" xfId="16217" xr:uid="{00000000-0005-0000-0000-00005E3F0000}"/>
    <cellStyle name="Обычный 2 2 3 2 3 2 2 4 4" xfId="16218" xr:uid="{00000000-0005-0000-0000-00005F3F0000}"/>
    <cellStyle name="Обычный 2 2 3 2 3 2 2 5" xfId="16219" xr:uid="{00000000-0005-0000-0000-0000603F0000}"/>
    <cellStyle name="Обычный 2 2 3 2 3 2 2 5 2" xfId="16220" xr:uid="{00000000-0005-0000-0000-0000613F0000}"/>
    <cellStyle name="Обычный 2 2 3 2 3 2 2 6" xfId="16221" xr:uid="{00000000-0005-0000-0000-0000623F0000}"/>
    <cellStyle name="Обычный 2 2 3 2 3 2 2 6 2" xfId="16222" xr:uid="{00000000-0005-0000-0000-0000633F0000}"/>
    <cellStyle name="Обычный 2 2 3 2 3 2 2 7" xfId="16223" xr:uid="{00000000-0005-0000-0000-0000643F0000}"/>
    <cellStyle name="Обычный 2 2 3 2 3 2 2 7 2" xfId="16224" xr:uid="{00000000-0005-0000-0000-0000653F0000}"/>
    <cellStyle name="Обычный 2 2 3 2 3 2 2 8" xfId="16225" xr:uid="{00000000-0005-0000-0000-0000663F0000}"/>
    <cellStyle name="Обычный 2 2 3 2 3 2 3" xfId="16226" xr:uid="{00000000-0005-0000-0000-0000673F0000}"/>
    <cellStyle name="Обычный 2 2 3 2 3 2 3 2" xfId="16227" xr:uid="{00000000-0005-0000-0000-0000683F0000}"/>
    <cellStyle name="Обычный 2 2 3 2 3 2 3 2 2" xfId="16228" xr:uid="{00000000-0005-0000-0000-0000693F0000}"/>
    <cellStyle name="Обычный 2 2 3 2 3 2 3 2 2 2" xfId="16229" xr:uid="{00000000-0005-0000-0000-00006A3F0000}"/>
    <cellStyle name="Обычный 2 2 3 2 3 2 3 2 2 2 2" xfId="16230" xr:uid="{00000000-0005-0000-0000-00006B3F0000}"/>
    <cellStyle name="Обычный 2 2 3 2 3 2 3 2 2 3" xfId="16231" xr:uid="{00000000-0005-0000-0000-00006C3F0000}"/>
    <cellStyle name="Обычный 2 2 3 2 3 2 3 2 2 3 2" xfId="16232" xr:uid="{00000000-0005-0000-0000-00006D3F0000}"/>
    <cellStyle name="Обычный 2 2 3 2 3 2 3 2 2 4" xfId="16233" xr:uid="{00000000-0005-0000-0000-00006E3F0000}"/>
    <cellStyle name="Обычный 2 2 3 2 3 2 3 2 3" xfId="16234" xr:uid="{00000000-0005-0000-0000-00006F3F0000}"/>
    <cellStyle name="Обычный 2 2 3 2 3 2 3 2 3 2" xfId="16235" xr:uid="{00000000-0005-0000-0000-0000703F0000}"/>
    <cellStyle name="Обычный 2 2 3 2 3 2 3 2 4" xfId="16236" xr:uid="{00000000-0005-0000-0000-0000713F0000}"/>
    <cellStyle name="Обычный 2 2 3 2 3 2 3 2 4 2" xfId="16237" xr:uid="{00000000-0005-0000-0000-0000723F0000}"/>
    <cellStyle name="Обычный 2 2 3 2 3 2 3 2 5" xfId="16238" xr:uid="{00000000-0005-0000-0000-0000733F0000}"/>
    <cellStyle name="Обычный 2 2 3 2 3 2 3 2 5 2" xfId="16239" xr:uid="{00000000-0005-0000-0000-0000743F0000}"/>
    <cellStyle name="Обычный 2 2 3 2 3 2 3 2 6" xfId="16240" xr:uid="{00000000-0005-0000-0000-0000753F0000}"/>
    <cellStyle name="Обычный 2 2 3 2 3 2 3 3" xfId="16241" xr:uid="{00000000-0005-0000-0000-0000763F0000}"/>
    <cellStyle name="Обычный 2 2 3 2 3 2 3 3 2" xfId="16242" xr:uid="{00000000-0005-0000-0000-0000773F0000}"/>
    <cellStyle name="Обычный 2 2 3 2 3 2 3 3 2 2" xfId="16243" xr:uid="{00000000-0005-0000-0000-0000783F0000}"/>
    <cellStyle name="Обычный 2 2 3 2 3 2 3 3 3" xfId="16244" xr:uid="{00000000-0005-0000-0000-0000793F0000}"/>
    <cellStyle name="Обычный 2 2 3 2 3 2 3 3 3 2" xfId="16245" xr:uid="{00000000-0005-0000-0000-00007A3F0000}"/>
    <cellStyle name="Обычный 2 2 3 2 3 2 3 3 4" xfId="16246" xr:uid="{00000000-0005-0000-0000-00007B3F0000}"/>
    <cellStyle name="Обычный 2 2 3 2 3 2 3 4" xfId="16247" xr:uid="{00000000-0005-0000-0000-00007C3F0000}"/>
    <cellStyle name="Обычный 2 2 3 2 3 2 3 4 2" xfId="16248" xr:uid="{00000000-0005-0000-0000-00007D3F0000}"/>
    <cellStyle name="Обычный 2 2 3 2 3 2 3 4 2 2" xfId="16249" xr:uid="{00000000-0005-0000-0000-00007E3F0000}"/>
    <cellStyle name="Обычный 2 2 3 2 3 2 3 4 3" xfId="16250" xr:uid="{00000000-0005-0000-0000-00007F3F0000}"/>
    <cellStyle name="Обычный 2 2 3 2 3 2 3 4 3 2" xfId="16251" xr:uid="{00000000-0005-0000-0000-0000803F0000}"/>
    <cellStyle name="Обычный 2 2 3 2 3 2 3 4 4" xfId="16252" xr:uid="{00000000-0005-0000-0000-0000813F0000}"/>
    <cellStyle name="Обычный 2 2 3 2 3 2 3 5" xfId="16253" xr:uid="{00000000-0005-0000-0000-0000823F0000}"/>
    <cellStyle name="Обычный 2 2 3 2 3 2 3 5 2" xfId="16254" xr:uid="{00000000-0005-0000-0000-0000833F0000}"/>
    <cellStyle name="Обычный 2 2 3 2 3 2 3 6" xfId="16255" xr:uid="{00000000-0005-0000-0000-0000843F0000}"/>
    <cellStyle name="Обычный 2 2 3 2 3 2 3 6 2" xfId="16256" xr:uid="{00000000-0005-0000-0000-0000853F0000}"/>
    <cellStyle name="Обычный 2 2 3 2 3 2 3 7" xfId="16257" xr:uid="{00000000-0005-0000-0000-0000863F0000}"/>
    <cellStyle name="Обычный 2 2 3 2 3 2 3 7 2" xfId="16258" xr:uid="{00000000-0005-0000-0000-0000873F0000}"/>
    <cellStyle name="Обычный 2 2 3 2 3 2 3 8" xfId="16259" xr:uid="{00000000-0005-0000-0000-0000883F0000}"/>
    <cellStyle name="Обычный 2 2 3 2 3 2 4" xfId="16260" xr:uid="{00000000-0005-0000-0000-0000893F0000}"/>
    <cellStyle name="Обычный 2 2 3 2 3 2 4 2" xfId="16261" xr:uid="{00000000-0005-0000-0000-00008A3F0000}"/>
    <cellStyle name="Обычный 2 2 3 2 3 2 4 2 2" xfId="16262" xr:uid="{00000000-0005-0000-0000-00008B3F0000}"/>
    <cellStyle name="Обычный 2 2 3 2 3 2 4 2 2 2" xfId="16263" xr:uid="{00000000-0005-0000-0000-00008C3F0000}"/>
    <cellStyle name="Обычный 2 2 3 2 3 2 4 2 3" xfId="16264" xr:uid="{00000000-0005-0000-0000-00008D3F0000}"/>
    <cellStyle name="Обычный 2 2 3 2 3 2 4 2 3 2" xfId="16265" xr:uid="{00000000-0005-0000-0000-00008E3F0000}"/>
    <cellStyle name="Обычный 2 2 3 2 3 2 4 2 4" xfId="16266" xr:uid="{00000000-0005-0000-0000-00008F3F0000}"/>
    <cellStyle name="Обычный 2 2 3 2 3 2 4 3" xfId="16267" xr:uid="{00000000-0005-0000-0000-0000903F0000}"/>
    <cellStyle name="Обычный 2 2 3 2 3 2 4 3 2" xfId="16268" xr:uid="{00000000-0005-0000-0000-0000913F0000}"/>
    <cellStyle name="Обычный 2 2 3 2 3 2 4 3 2 2" xfId="16269" xr:uid="{00000000-0005-0000-0000-0000923F0000}"/>
    <cellStyle name="Обычный 2 2 3 2 3 2 4 3 3" xfId="16270" xr:uid="{00000000-0005-0000-0000-0000933F0000}"/>
    <cellStyle name="Обычный 2 2 3 2 3 2 4 3 3 2" xfId="16271" xr:uid="{00000000-0005-0000-0000-0000943F0000}"/>
    <cellStyle name="Обычный 2 2 3 2 3 2 4 3 4" xfId="16272" xr:uid="{00000000-0005-0000-0000-0000953F0000}"/>
    <cellStyle name="Обычный 2 2 3 2 3 2 4 4" xfId="16273" xr:uid="{00000000-0005-0000-0000-0000963F0000}"/>
    <cellStyle name="Обычный 2 2 3 2 3 2 4 4 2" xfId="16274" xr:uid="{00000000-0005-0000-0000-0000973F0000}"/>
    <cellStyle name="Обычный 2 2 3 2 3 2 4 5" xfId="16275" xr:uid="{00000000-0005-0000-0000-0000983F0000}"/>
    <cellStyle name="Обычный 2 2 3 2 3 2 4 5 2" xfId="16276" xr:uid="{00000000-0005-0000-0000-0000993F0000}"/>
    <cellStyle name="Обычный 2 2 3 2 3 2 4 6" xfId="16277" xr:uid="{00000000-0005-0000-0000-00009A3F0000}"/>
    <cellStyle name="Обычный 2 2 3 2 3 2 4 6 2" xfId="16278" xr:uid="{00000000-0005-0000-0000-00009B3F0000}"/>
    <cellStyle name="Обычный 2 2 3 2 3 2 4 7" xfId="16279" xr:uid="{00000000-0005-0000-0000-00009C3F0000}"/>
    <cellStyle name="Обычный 2 2 3 2 3 2 5" xfId="16280" xr:uid="{00000000-0005-0000-0000-00009D3F0000}"/>
    <cellStyle name="Обычный 2 2 3 2 3 2 5 2" xfId="16281" xr:uid="{00000000-0005-0000-0000-00009E3F0000}"/>
    <cellStyle name="Обычный 2 2 3 2 3 2 5 2 2" xfId="16282" xr:uid="{00000000-0005-0000-0000-00009F3F0000}"/>
    <cellStyle name="Обычный 2 2 3 2 3 2 5 3" xfId="16283" xr:uid="{00000000-0005-0000-0000-0000A03F0000}"/>
    <cellStyle name="Обычный 2 2 3 2 3 2 5 3 2" xfId="16284" xr:uid="{00000000-0005-0000-0000-0000A13F0000}"/>
    <cellStyle name="Обычный 2 2 3 2 3 2 5 4" xfId="16285" xr:uid="{00000000-0005-0000-0000-0000A23F0000}"/>
    <cellStyle name="Обычный 2 2 3 2 3 2 6" xfId="16286" xr:uid="{00000000-0005-0000-0000-0000A33F0000}"/>
    <cellStyle name="Обычный 2 2 3 2 3 2 6 2" xfId="16287" xr:uid="{00000000-0005-0000-0000-0000A43F0000}"/>
    <cellStyle name="Обычный 2 2 3 2 3 2 6 2 2" xfId="16288" xr:uid="{00000000-0005-0000-0000-0000A53F0000}"/>
    <cellStyle name="Обычный 2 2 3 2 3 2 6 3" xfId="16289" xr:uid="{00000000-0005-0000-0000-0000A63F0000}"/>
    <cellStyle name="Обычный 2 2 3 2 3 2 6 3 2" xfId="16290" xr:uid="{00000000-0005-0000-0000-0000A73F0000}"/>
    <cellStyle name="Обычный 2 2 3 2 3 2 6 4" xfId="16291" xr:uid="{00000000-0005-0000-0000-0000A83F0000}"/>
    <cellStyle name="Обычный 2 2 3 2 3 2 7" xfId="16292" xr:uid="{00000000-0005-0000-0000-0000A93F0000}"/>
    <cellStyle name="Обычный 2 2 3 2 3 2 7 2" xfId="16293" xr:uid="{00000000-0005-0000-0000-0000AA3F0000}"/>
    <cellStyle name="Обычный 2 2 3 2 3 2 8" xfId="16294" xr:uid="{00000000-0005-0000-0000-0000AB3F0000}"/>
    <cellStyle name="Обычный 2 2 3 2 3 2 8 2" xfId="16295" xr:uid="{00000000-0005-0000-0000-0000AC3F0000}"/>
    <cellStyle name="Обычный 2 2 3 2 3 2 9" xfId="16296" xr:uid="{00000000-0005-0000-0000-0000AD3F0000}"/>
    <cellStyle name="Обычный 2 2 3 2 3 2 9 2" xfId="16297" xr:uid="{00000000-0005-0000-0000-0000AE3F0000}"/>
    <cellStyle name="Обычный 2 2 3 2 3 3" xfId="16298" xr:uid="{00000000-0005-0000-0000-0000AF3F0000}"/>
    <cellStyle name="Обычный 2 2 3 2 3 3 2" xfId="16299" xr:uid="{00000000-0005-0000-0000-0000B03F0000}"/>
    <cellStyle name="Обычный 2 2 3 2 3 3 2 2" xfId="16300" xr:uid="{00000000-0005-0000-0000-0000B13F0000}"/>
    <cellStyle name="Обычный 2 2 3 2 3 3 2 2 2" xfId="16301" xr:uid="{00000000-0005-0000-0000-0000B23F0000}"/>
    <cellStyle name="Обычный 2 2 3 2 3 3 2 2 2 2" xfId="16302" xr:uid="{00000000-0005-0000-0000-0000B33F0000}"/>
    <cellStyle name="Обычный 2 2 3 2 3 3 2 2 3" xfId="16303" xr:uid="{00000000-0005-0000-0000-0000B43F0000}"/>
    <cellStyle name="Обычный 2 2 3 2 3 3 2 2 3 2" xfId="16304" xr:uid="{00000000-0005-0000-0000-0000B53F0000}"/>
    <cellStyle name="Обычный 2 2 3 2 3 3 2 2 4" xfId="16305" xr:uid="{00000000-0005-0000-0000-0000B63F0000}"/>
    <cellStyle name="Обычный 2 2 3 2 3 3 2 3" xfId="16306" xr:uid="{00000000-0005-0000-0000-0000B73F0000}"/>
    <cellStyle name="Обычный 2 2 3 2 3 3 2 3 2" xfId="16307" xr:uid="{00000000-0005-0000-0000-0000B83F0000}"/>
    <cellStyle name="Обычный 2 2 3 2 3 3 2 4" xfId="16308" xr:uid="{00000000-0005-0000-0000-0000B93F0000}"/>
    <cellStyle name="Обычный 2 2 3 2 3 3 2 4 2" xfId="16309" xr:uid="{00000000-0005-0000-0000-0000BA3F0000}"/>
    <cellStyle name="Обычный 2 2 3 2 3 3 2 5" xfId="16310" xr:uid="{00000000-0005-0000-0000-0000BB3F0000}"/>
    <cellStyle name="Обычный 2 2 3 2 3 3 2 5 2" xfId="16311" xr:uid="{00000000-0005-0000-0000-0000BC3F0000}"/>
    <cellStyle name="Обычный 2 2 3 2 3 3 2 6" xfId="16312" xr:uid="{00000000-0005-0000-0000-0000BD3F0000}"/>
    <cellStyle name="Обычный 2 2 3 2 3 3 3" xfId="16313" xr:uid="{00000000-0005-0000-0000-0000BE3F0000}"/>
    <cellStyle name="Обычный 2 2 3 2 3 3 3 2" xfId="16314" xr:uid="{00000000-0005-0000-0000-0000BF3F0000}"/>
    <cellStyle name="Обычный 2 2 3 2 3 3 3 2 2" xfId="16315" xr:uid="{00000000-0005-0000-0000-0000C03F0000}"/>
    <cellStyle name="Обычный 2 2 3 2 3 3 3 3" xfId="16316" xr:uid="{00000000-0005-0000-0000-0000C13F0000}"/>
    <cellStyle name="Обычный 2 2 3 2 3 3 3 3 2" xfId="16317" xr:uid="{00000000-0005-0000-0000-0000C23F0000}"/>
    <cellStyle name="Обычный 2 2 3 2 3 3 3 4" xfId="16318" xr:uid="{00000000-0005-0000-0000-0000C33F0000}"/>
    <cellStyle name="Обычный 2 2 3 2 3 3 4" xfId="16319" xr:uid="{00000000-0005-0000-0000-0000C43F0000}"/>
    <cellStyle name="Обычный 2 2 3 2 3 3 4 2" xfId="16320" xr:uid="{00000000-0005-0000-0000-0000C53F0000}"/>
    <cellStyle name="Обычный 2 2 3 2 3 3 4 2 2" xfId="16321" xr:uid="{00000000-0005-0000-0000-0000C63F0000}"/>
    <cellStyle name="Обычный 2 2 3 2 3 3 4 3" xfId="16322" xr:uid="{00000000-0005-0000-0000-0000C73F0000}"/>
    <cellStyle name="Обычный 2 2 3 2 3 3 4 3 2" xfId="16323" xr:uid="{00000000-0005-0000-0000-0000C83F0000}"/>
    <cellStyle name="Обычный 2 2 3 2 3 3 4 4" xfId="16324" xr:uid="{00000000-0005-0000-0000-0000C93F0000}"/>
    <cellStyle name="Обычный 2 2 3 2 3 3 5" xfId="16325" xr:uid="{00000000-0005-0000-0000-0000CA3F0000}"/>
    <cellStyle name="Обычный 2 2 3 2 3 3 5 2" xfId="16326" xr:uid="{00000000-0005-0000-0000-0000CB3F0000}"/>
    <cellStyle name="Обычный 2 2 3 2 3 3 6" xfId="16327" xr:uid="{00000000-0005-0000-0000-0000CC3F0000}"/>
    <cellStyle name="Обычный 2 2 3 2 3 3 6 2" xfId="16328" xr:uid="{00000000-0005-0000-0000-0000CD3F0000}"/>
    <cellStyle name="Обычный 2 2 3 2 3 3 7" xfId="16329" xr:uid="{00000000-0005-0000-0000-0000CE3F0000}"/>
    <cellStyle name="Обычный 2 2 3 2 3 3 7 2" xfId="16330" xr:uid="{00000000-0005-0000-0000-0000CF3F0000}"/>
    <cellStyle name="Обычный 2 2 3 2 3 3 8" xfId="16331" xr:uid="{00000000-0005-0000-0000-0000D03F0000}"/>
    <cellStyle name="Обычный 2 2 3 2 3 4" xfId="16332" xr:uid="{00000000-0005-0000-0000-0000D13F0000}"/>
    <cellStyle name="Обычный 2 2 3 2 3 4 2" xfId="16333" xr:uid="{00000000-0005-0000-0000-0000D23F0000}"/>
    <cellStyle name="Обычный 2 2 3 2 3 4 2 2" xfId="16334" xr:uid="{00000000-0005-0000-0000-0000D33F0000}"/>
    <cellStyle name="Обычный 2 2 3 2 3 4 2 2 2" xfId="16335" xr:uid="{00000000-0005-0000-0000-0000D43F0000}"/>
    <cellStyle name="Обычный 2 2 3 2 3 4 2 2 2 2" xfId="16336" xr:uid="{00000000-0005-0000-0000-0000D53F0000}"/>
    <cellStyle name="Обычный 2 2 3 2 3 4 2 2 3" xfId="16337" xr:uid="{00000000-0005-0000-0000-0000D63F0000}"/>
    <cellStyle name="Обычный 2 2 3 2 3 4 2 2 3 2" xfId="16338" xr:uid="{00000000-0005-0000-0000-0000D73F0000}"/>
    <cellStyle name="Обычный 2 2 3 2 3 4 2 2 4" xfId="16339" xr:uid="{00000000-0005-0000-0000-0000D83F0000}"/>
    <cellStyle name="Обычный 2 2 3 2 3 4 2 3" xfId="16340" xr:uid="{00000000-0005-0000-0000-0000D93F0000}"/>
    <cellStyle name="Обычный 2 2 3 2 3 4 2 3 2" xfId="16341" xr:uid="{00000000-0005-0000-0000-0000DA3F0000}"/>
    <cellStyle name="Обычный 2 2 3 2 3 4 2 4" xfId="16342" xr:uid="{00000000-0005-0000-0000-0000DB3F0000}"/>
    <cellStyle name="Обычный 2 2 3 2 3 4 2 4 2" xfId="16343" xr:uid="{00000000-0005-0000-0000-0000DC3F0000}"/>
    <cellStyle name="Обычный 2 2 3 2 3 4 2 5" xfId="16344" xr:uid="{00000000-0005-0000-0000-0000DD3F0000}"/>
    <cellStyle name="Обычный 2 2 3 2 3 4 2 5 2" xfId="16345" xr:uid="{00000000-0005-0000-0000-0000DE3F0000}"/>
    <cellStyle name="Обычный 2 2 3 2 3 4 2 6" xfId="16346" xr:uid="{00000000-0005-0000-0000-0000DF3F0000}"/>
    <cellStyle name="Обычный 2 2 3 2 3 4 3" xfId="16347" xr:uid="{00000000-0005-0000-0000-0000E03F0000}"/>
    <cellStyle name="Обычный 2 2 3 2 3 4 3 2" xfId="16348" xr:uid="{00000000-0005-0000-0000-0000E13F0000}"/>
    <cellStyle name="Обычный 2 2 3 2 3 4 3 2 2" xfId="16349" xr:uid="{00000000-0005-0000-0000-0000E23F0000}"/>
    <cellStyle name="Обычный 2 2 3 2 3 4 3 3" xfId="16350" xr:uid="{00000000-0005-0000-0000-0000E33F0000}"/>
    <cellStyle name="Обычный 2 2 3 2 3 4 3 3 2" xfId="16351" xr:uid="{00000000-0005-0000-0000-0000E43F0000}"/>
    <cellStyle name="Обычный 2 2 3 2 3 4 3 4" xfId="16352" xr:uid="{00000000-0005-0000-0000-0000E53F0000}"/>
    <cellStyle name="Обычный 2 2 3 2 3 4 4" xfId="16353" xr:uid="{00000000-0005-0000-0000-0000E63F0000}"/>
    <cellStyle name="Обычный 2 2 3 2 3 4 4 2" xfId="16354" xr:uid="{00000000-0005-0000-0000-0000E73F0000}"/>
    <cellStyle name="Обычный 2 2 3 2 3 4 4 2 2" xfId="16355" xr:uid="{00000000-0005-0000-0000-0000E83F0000}"/>
    <cellStyle name="Обычный 2 2 3 2 3 4 4 3" xfId="16356" xr:uid="{00000000-0005-0000-0000-0000E93F0000}"/>
    <cellStyle name="Обычный 2 2 3 2 3 4 4 3 2" xfId="16357" xr:uid="{00000000-0005-0000-0000-0000EA3F0000}"/>
    <cellStyle name="Обычный 2 2 3 2 3 4 4 4" xfId="16358" xr:uid="{00000000-0005-0000-0000-0000EB3F0000}"/>
    <cellStyle name="Обычный 2 2 3 2 3 4 5" xfId="16359" xr:uid="{00000000-0005-0000-0000-0000EC3F0000}"/>
    <cellStyle name="Обычный 2 2 3 2 3 4 5 2" xfId="16360" xr:uid="{00000000-0005-0000-0000-0000ED3F0000}"/>
    <cellStyle name="Обычный 2 2 3 2 3 4 6" xfId="16361" xr:uid="{00000000-0005-0000-0000-0000EE3F0000}"/>
    <cellStyle name="Обычный 2 2 3 2 3 4 6 2" xfId="16362" xr:uid="{00000000-0005-0000-0000-0000EF3F0000}"/>
    <cellStyle name="Обычный 2 2 3 2 3 4 7" xfId="16363" xr:uid="{00000000-0005-0000-0000-0000F03F0000}"/>
    <cellStyle name="Обычный 2 2 3 2 3 4 7 2" xfId="16364" xr:uid="{00000000-0005-0000-0000-0000F13F0000}"/>
    <cellStyle name="Обычный 2 2 3 2 3 4 8" xfId="16365" xr:uid="{00000000-0005-0000-0000-0000F23F0000}"/>
    <cellStyle name="Обычный 2 2 3 2 3 5" xfId="16366" xr:uid="{00000000-0005-0000-0000-0000F33F0000}"/>
    <cellStyle name="Обычный 2 2 3 2 3 5 2" xfId="16367" xr:uid="{00000000-0005-0000-0000-0000F43F0000}"/>
    <cellStyle name="Обычный 2 2 3 2 3 5 2 2" xfId="16368" xr:uid="{00000000-0005-0000-0000-0000F53F0000}"/>
    <cellStyle name="Обычный 2 2 3 2 3 5 2 2 2" xfId="16369" xr:uid="{00000000-0005-0000-0000-0000F63F0000}"/>
    <cellStyle name="Обычный 2 2 3 2 3 5 2 3" xfId="16370" xr:uid="{00000000-0005-0000-0000-0000F73F0000}"/>
    <cellStyle name="Обычный 2 2 3 2 3 5 2 3 2" xfId="16371" xr:uid="{00000000-0005-0000-0000-0000F83F0000}"/>
    <cellStyle name="Обычный 2 2 3 2 3 5 2 4" xfId="16372" xr:uid="{00000000-0005-0000-0000-0000F93F0000}"/>
    <cellStyle name="Обычный 2 2 3 2 3 5 3" xfId="16373" xr:uid="{00000000-0005-0000-0000-0000FA3F0000}"/>
    <cellStyle name="Обычный 2 2 3 2 3 5 3 2" xfId="16374" xr:uid="{00000000-0005-0000-0000-0000FB3F0000}"/>
    <cellStyle name="Обычный 2 2 3 2 3 5 3 2 2" xfId="16375" xr:uid="{00000000-0005-0000-0000-0000FC3F0000}"/>
    <cellStyle name="Обычный 2 2 3 2 3 5 3 3" xfId="16376" xr:uid="{00000000-0005-0000-0000-0000FD3F0000}"/>
    <cellStyle name="Обычный 2 2 3 2 3 5 3 3 2" xfId="16377" xr:uid="{00000000-0005-0000-0000-0000FE3F0000}"/>
    <cellStyle name="Обычный 2 2 3 2 3 5 3 4" xfId="16378" xr:uid="{00000000-0005-0000-0000-0000FF3F0000}"/>
    <cellStyle name="Обычный 2 2 3 2 3 5 4" xfId="16379" xr:uid="{00000000-0005-0000-0000-000000400000}"/>
    <cellStyle name="Обычный 2 2 3 2 3 5 4 2" xfId="16380" xr:uid="{00000000-0005-0000-0000-000001400000}"/>
    <cellStyle name="Обычный 2 2 3 2 3 5 5" xfId="16381" xr:uid="{00000000-0005-0000-0000-000002400000}"/>
    <cellStyle name="Обычный 2 2 3 2 3 5 5 2" xfId="16382" xr:uid="{00000000-0005-0000-0000-000003400000}"/>
    <cellStyle name="Обычный 2 2 3 2 3 5 6" xfId="16383" xr:uid="{00000000-0005-0000-0000-000004400000}"/>
    <cellStyle name="Обычный 2 2 3 2 3 5 6 2" xfId="16384" xr:uid="{00000000-0005-0000-0000-000005400000}"/>
    <cellStyle name="Обычный 2 2 3 2 3 5 7" xfId="16385" xr:uid="{00000000-0005-0000-0000-000006400000}"/>
    <cellStyle name="Обычный 2 2 3 2 3 6" xfId="16386" xr:uid="{00000000-0005-0000-0000-000007400000}"/>
    <cellStyle name="Обычный 2 2 3 2 3 6 2" xfId="16387" xr:uid="{00000000-0005-0000-0000-000008400000}"/>
    <cellStyle name="Обычный 2 2 3 2 3 6 2 2" xfId="16388" xr:uid="{00000000-0005-0000-0000-000009400000}"/>
    <cellStyle name="Обычный 2 2 3 2 3 6 2 2 2" xfId="16389" xr:uid="{00000000-0005-0000-0000-00000A400000}"/>
    <cellStyle name="Обычный 2 2 3 2 3 6 2 3" xfId="16390" xr:uid="{00000000-0005-0000-0000-00000B400000}"/>
    <cellStyle name="Обычный 2 2 3 2 3 6 2 3 2" xfId="16391" xr:uid="{00000000-0005-0000-0000-00000C400000}"/>
    <cellStyle name="Обычный 2 2 3 2 3 6 2 4" xfId="16392" xr:uid="{00000000-0005-0000-0000-00000D400000}"/>
    <cellStyle name="Обычный 2 2 3 2 3 6 3" xfId="16393" xr:uid="{00000000-0005-0000-0000-00000E400000}"/>
    <cellStyle name="Обычный 2 2 3 2 3 6 3 2" xfId="16394" xr:uid="{00000000-0005-0000-0000-00000F400000}"/>
    <cellStyle name="Обычный 2 2 3 2 3 6 3 2 2" xfId="16395" xr:uid="{00000000-0005-0000-0000-000010400000}"/>
    <cellStyle name="Обычный 2 2 3 2 3 6 3 3" xfId="16396" xr:uid="{00000000-0005-0000-0000-000011400000}"/>
    <cellStyle name="Обычный 2 2 3 2 3 6 3 3 2" xfId="16397" xr:uid="{00000000-0005-0000-0000-000012400000}"/>
    <cellStyle name="Обычный 2 2 3 2 3 6 3 4" xfId="16398" xr:uid="{00000000-0005-0000-0000-000013400000}"/>
    <cellStyle name="Обычный 2 2 3 2 3 6 4" xfId="16399" xr:uid="{00000000-0005-0000-0000-000014400000}"/>
    <cellStyle name="Обычный 2 2 3 2 3 6 4 2" xfId="16400" xr:uid="{00000000-0005-0000-0000-000015400000}"/>
    <cellStyle name="Обычный 2 2 3 2 3 6 5" xfId="16401" xr:uid="{00000000-0005-0000-0000-000016400000}"/>
    <cellStyle name="Обычный 2 2 3 2 3 6 5 2" xfId="16402" xr:uid="{00000000-0005-0000-0000-000017400000}"/>
    <cellStyle name="Обычный 2 2 3 2 3 6 6" xfId="16403" xr:uid="{00000000-0005-0000-0000-000018400000}"/>
    <cellStyle name="Обычный 2 2 3 2 3 6 6 2" xfId="16404" xr:uid="{00000000-0005-0000-0000-000019400000}"/>
    <cellStyle name="Обычный 2 2 3 2 3 6 7" xfId="16405" xr:uid="{00000000-0005-0000-0000-00001A400000}"/>
    <cellStyle name="Обычный 2 2 3 2 3 7" xfId="16406" xr:uid="{00000000-0005-0000-0000-00001B400000}"/>
    <cellStyle name="Обычный 2 2 3 2 3 7 2" xfId="16407" xr:uid="{00000000-0005-0000-0000-00001C400000}"/>
    <cellStyle name="Обычный 2 2 3 2 3 7 2 2" xfId="16408" xr:uid="{00000000-0005-0000-0000-00001D400000}"/>
    <cellStyle name="Обычный 2 2 3 2 3 7 3" xfId="16409" xr:uid="{00000000-0005-0000-0000-00001E400000}"/>
    <cellStyle name="Обычный 2 2 3 2 3 7 3 2" xfId="16410" xr:uid="{00000000-0005-0000-0000-00001F400000}"/>
    <cellStyle name="Обычный 2 2 3 2 3 7 4" xfId="16411" xr:uid="{00000000-0005-0000-0000-000020400000}"/>
    <cellStyle name="Обычный 2 2 3 2 3 8" xfId="16412" xr:uid="{00000000-0005-0000-0000-000021400000}"/>
    <cellStyle name="Обычный 2 2 3 2 3 8 2" xfId="16413" xr:uid="{00000000-0005-0000-0000-000022400000}"/>
    <cellStyle name="Обычный 2 2 3 2 3 8 2 2" xfId="16414" xr:uid="{00000000-0005-0000-0000-000023400000}"/>
    <cellStyle name="Обычный 2 2 3 2 3 8 3" xfId="16415" xr:uid="{00000000-0005-0000-0000-000024400000}"/>
    <cellStyle name="Обычный 2 2 3 2 3 8 3 2" xfId="16416" xr:uid="{00000000-0005-0000-0000-000025400000}"/>
    <cellStyle name="Обычный 2 2 3 2 3 8 4" xfId="16417" xr:uid="{00000000-0005-0000-0000-000026400000}"/>
    <cellStyle name="Обычный 2 2 3 2 3 9" xfId="16418" xr:uid="{00000000-0005-0000-0000-000027400000}"/>
    <cellStyle name="Обычный 2 2 3 2 3 9 2" xfId="16419" xr:uid="{00000000-0005-0000-0000-000028400000}"/>
    <cellStyle name="Обычный 2 2 3 2 4" xfId="16420" xr:uid="{00000000-0005-0000-0000-000029400000}"/>
    <cellStyle name="Обычный 2 2 3 2 4 10" xfId="16421" xr:uid="{00000000-0005-0000-0000-00002A400000}"/>
    <cellStyle name="Обычный 2 2 3 2 4 2" xfId="16422" xr:uid="{00000000-0005-0000-0000-00002B400000}"/>
    <cellStyle name="Обычный 2 2 3 2 4 2 2" xfId="16423" xr:uid="{00000000-0005-0000-0000-00002C400000}"/>
    <cellStyle name="Обычный 2 2 3 2 4 2 2 2" xfId="16424" xr:uid="{00000000-0005-0000-0000-00002D400000}"/>
    <cellStyle name="Обычный 2 2 3 2 4 2 2 2 2" xfId="16425" xr:uid="{00000000-0005-0000-0000-00002E400000}"/>
    <cellStyle name="Обычный 2 2 3 2 4 2 2 2 2 2" xfId="16426" xr:uid="{00000000-0005-0000-0000-00002F400000}"/>
    <cellStyle name="Обычный 2 2 3 2 4 2 2 2 3" xfId="16427" xr:uid="{00000000-0005-0000-0000-000030400000}"/>
    <cellStyle name="Обычный 2 2 3 2 4 2 2 2 3 2" xfId="16428" xr:uid="{00000000-0005-0000-0000-000031400000}"/>
    <cellStyle name="Обычный 2 2 3 2 4 2 2 2 4" xfId="16429" xr:uid="{00000000-0005-0000-0000-000032400000}"/>
    <cellStyle name="Обычный 2 2 3 2 4 2 2 3" xfId="16430" xr:uid="{00000000-0005-0000-0000-000033400000}"/>
    <cellStyle name="Обычный 2 2 3 2 4 2 2 3 2" xfId="16431" xr:uid="{00000000-0005-0000-0000-000034400000}"/>
    <cellStyle name="Обычный 2 2 3 2 4 2 2 4" xfId="16432" xr:uid="{00000000-0005-0000-0000-000035400000}"/>
    <cellStyle name="Обычный 2 2 3 2 4 2 2 4 2" xfId="16433" xr:uid="{00000000-0005-0000-0000-000036400000}"/>
    <cellStyle name="Обычный 2 2 3 2 4 2 2 5" xfId="16434" xr:uid="{00000000-0005-0000-0000-000037400000}"/>
    <cellStyle name="Обычный 2 2 3 2 4 2 2 5 2" xfId="16435" xr:uid="{00000000-0005-0000-0000-000038400000}"/>
    <cellStyle name="Обычный 2 2 3 2 4 2 2 6" xfId="16436" xr:uid="{00000000-0005-0000-0000-000039400000}"/>
    <cellStyle name="Обычный 2 2 3 2 4 2 3" xfId="16437" xr:uid="{00000000-0005-0000-0000-00003A400000}"/>
    <cellStyle name="Обычный 2 2 3 2 4 2 3 2" xfId="16438" xr:uid="{00000000-0005-0000-0000-00003B400000}"/>
    <cellStyle name="Обычный 2 2 3 2 4 2 3 2 2" xfId="16439" xr:uid="{00000000-0005-0000-0000-00003C400000}"/>
    <cellStyle name="Обычный 2 2 3 2 4 2 3 3" xfId="16440" xr:uid="{00000000-0005-0000-0000-00003D400000}"/>
    <cellStyle name="Обычный 2 2 3 2 4 2 3 3 2" xfId="16441" xr:uid="{00000000-0005-0000-0000-00003E400000}"/>
    <cellStyle name="Обычный 2 2 3 2 4 2 3 4" xfId="16442" xr:uid="{00000000-0005-0000-0000-00003F400000}"/>
    <cellStyle name="Обычный 2 2 3 2 4 2 4" xfId="16443" xr:uid="{00000000-0005-0000-0000-000040400000}"/>
    <cellStyle name="Обычный 2 2 3 2 4 2 4 2" xfId="16444" xr:uid="{00000000-0005-0000-0000-000041400000}"/>
    <cellStyle name="Обычный 2 2 3 2 4 2 4 2 2" xfId="16445" xr:uid="{00000000-0005-0000-0000-000042400000}"/>
    <cellStyle name="Обычный 2 2 3 2 4 2 4 3" xfId="16446" xr:uid="{00000000-0005-0000-0000-000043400000}"/>
    <cellStyle name="Обычный 2 2 3 2 4 2 4 3 2" xfId="16447" xr:uid="{00000000-0005-0000-0000-000044400000}"/>
    <cellStyle name="Обычный 2 2 3 2 4 2 4 4" xfId="16448" xr:uid="{00000000-0005-0000-0000-000045400000}"/>
    <cellStyle name="Обычный 2 2 3 2 4 2 5" xfId="16449" xr:uid="{00000000-0005-0000-0000-000046400000}"/>
    <cellStyle name="Обычный 2 2 3 2 4 2 5 2" xfId="16450" xr:uid="{00000000-0005-0000-0000-000047400000}"/>
    <cellStyle name="Обычный 2 2 3 2 4 2 6" xfId="16451" xr:uid="{00000000-0005-0000-0000-000048400000}"/>
    <cellStyle name="Обычный 2 2 3 2 4 2 6 2" xfId="16452" xr:uid="{00000000-0005-0000-0000-000049400000}"/>
    <cellStyle name="Обычный 2 2 3 2 4 2 7" xfId="16453" xr:uid="{00000000-0005-0000-0000-00004A400000}"/>
    <cellStyle name="Обычный 2 2 3 2 4 2 7 2" xfId="16454" xr:uid="{00000000-0005-0000-0000-00004B400000}"/>
    <cellStyle name="Обычный 2 2 3 2 4 2 8" xfId="16455" xr:uid="{00000000-0005-0000-0000-00004C400000}"/>
    <cellStyle name="Обычный 2 2 3 2 4 3" xfId="16456" xr:uid="{00000000-0005-0000-0000-00004D400000}"/>
    <cellStyle name="Обычный 2 2 3 2 4 3 2" xfId="16457" xr:uid="{00000000-0005-0000-0000-00004E400000}"/>
    <cellStyle name="Обычный 2 2 3 2 4 3 2 2" xfId="16458" xr:uid="{00000000-0005-0000-0000-00004F400000}"/>
    <cellStyle name="Обычный 2 2 3 2 4 3 2 2 2" xfId="16459" xr:uid="{00000000-0005-0000-0000-000050400000}"/>
    <cellStyle name="Обычный 2 2 3 2 4 3 2 2 2 2" xfId="16460" xr:uid="{00000000-0005-0000-0000-000051400000}"/>
    <cellStyle name="Обычный 2 2 3 2 4 3 2 2 3" xfId="16461" xr:uid="{00000000-0005-0000-0000-000052400000}"/>
    <cellStyle name="Обычный 2 2 3 2 4 3 2 2 3 2" xfId="16462" xr:uid="{00000000-0005-0000-0000-000053400000}"/>
    <cellStyle name="Обычный 2 2 3 2 4 3 2 2 4" xfId="16463" xr:uid="{00000000-0005-0000-0000-000054400000}"/>
    <cellStyle name="Обычный 2 2 3 2 4 3 2 3" xfId="16464" xr:uid="{00000000-0005-0000-0000-000055400000}"/>
    <cellStyle name="Обычный 2 2 3 2 4 3 2 3 2" xfId="16465" xr:uid="{00000000-0005-0000-0000-000056400000}"/>
    <cellStyle name="Обычный 2 2 3 2 4 3 2 4" xfId="16466" xr:uid="{00000000-0005-0000-0000-000057400000}"/>
    <cellStyle name="Обычный 2 2 3 2 4 3 2 4 2" xfId="16467" xr:uid="{00000000-0005-0000-0000-000058400000}"/>
    <cellStyle name="Обычный 2 2 3 2 4 3 2 5" xfId="16468" xr:uid="{00000000-0005-0000-0000-000059400000}"/>
    <cellStyle name="Обычный 2 2 3 2 4 3 2 5 2" xfId="16469" xr:uid="{00000000-0005-0000-0000-00005A400000}"/>
    <cellStyle name="Обычный 2 2 3 2 4 3 2 6" xfId="16470" xr:uid="{00000000-0005-0000-0000-00005B400000}"/>
    <cellStyle name="Обычный 2 2 3 2 4 3 3" xfId="16471" xr:uid="{00000000-0005-0000-0000-00005C400000}"/>
    <cellStyle name="Обычный 2 2 3 2 4 3 3 2" xfId="16472" xr:uid="{00000000-0005-0000-0000-00005D400000}"/>
    <cellStyle name="Обычный 2 2 3 2 4 3 3 2 2" xfId="16473" xr:uid="{00000000-0005-0000-0000-00005E400000}"/>
    <cellStyle name="Обычный 2 2 3 2 4 3 3 3" xfId="16474" xr:uid="{00000000-0005-0000-0000-00005F400000}"/>
    <cellStyle name="Обычный 2 2 3 2 4 3 3 3 2" xfId="16475" xr:uid="{00000000-0005-0000-0000-000060400000}"/>
    <cellStyle name="Обычный 2 2 3 2 4 3 3 4" xfId="16476" xr:uid="{00000000-0005-0000-0000-000061400000}"/>
    <cellStyle name="Обычный 2 2 3 2 4 3 4" xfId="16477" xr:uid="{00000000-0005-0000-0000-000062400000}"/>
    <cellStyle name="Обычный 2 2 3 2 4 3 4 2" xfId="16478" xr:uid="{00000000-0005-0000-0000-000063400000}"/>
    <cellStyle name="Обычный 2 2 3 2 4 3 4 2 2" xfId="16479" xr:uid="{00000000-0005-0000-0000-000064400000}"/>
    <cellStyle name="Обычный 2 2 3 2 4 3 4 3" xfId="16480" xr:uid="{00000000-0005-0000-0000-000065400000}"/>
    <cellStyle name="Обычный 2 2 3 2 4 3 4 3 2" xfId="16481" xr:uid="{00000000-0005-0000-0000-000066400000}"/>
    <cellStyle name="Обычный 2 2 3 2 4 3 4 4" xfId="16482" xr:uid="{00000000-0005-0000-0000-000067400000}"/>
    <cellStyle name="Обычный 2 2 3 2 4 3 5" xfId="16483" xr:uid="{00000000-0005-0000-0000-000068400000}"/>
    <cellStyle name="Обычный 2 2 3 2 4 3 5 2" xfId="16484" xr:uid="{00000000-0005-0000-0000-000069400000}"/>
    <cellStyle name="Обычный 2 2 3 2 4 3 6" xfId="16485" xr:uid="{00000000-0005-0000-0000-00006A400000}"/>
    <cellStyle name="Обычный 2 2 3 2 4 3 6 2" xfId="16486" xr:uid="{00000000-0005-0000-0000-00006B400000}"/>
    <cellStyle name="Обычный 2 2 3 2 4 3 7" xfId="16487" xr:uid="{00000000-0005-0000-0000-00006C400000}"/>
    <cellStyle name="Обычный 2 2 3 2 4 3 7 2" xfId="16488" xr:uid="{00000000-0005-0000-0000-00006D400000}"/>
    <cellStyle name="Обычный 2 2 3 2 4 3 8" xfId="16489" xr:uid="{00000000-0005-0000-0000-00006E400000}"/>
    <cellStyle name="Обычный 2 2 3 2 4 4" xfId="16490" xr:uid="{00000000-0005-0000-0000-00006F400000}"/>
    <cellStyle name="Обычный 2 2 3 2 4 4 2" xfId="16491" xr:uid="{00000000-0005-0000-0000-000070400000}"/>
    <cellStyle name="Обычный 2 2 3 2 4 4 2 2" xfId="16492" xr:uid="{00000000-0005-0000-0000-000071400000}"/>
    <cellStyle name="Обычный 2 2 3 2 4 4 2 2 2" xfId="16493" xr:uid="{00000000-0005-0000-0000-000072400000}"/>
    <cellStyle name="Обычный 2 2 3 2 4 4 2 3" xfId="16494" xr:uid="{00000000-0005-0000-0000-000073400000}"/>
    <cellStyle name="Обычный 2 2 3 2 4 4 2 3 2" xfId="16495" xr:uid="{00000000-0005-0000-0000-000074400000}"/>
    <cellStyle name="Обычный 2 2 3 2 4 4 2 4" xfId="16496" xr:uid="{00000000-0005-0000-0000-000075400000}"/>
    <cellStyle name="Обычный 2 2 3 2 4 4 3" xfId="16497" xr:uid="{00000000-0005-0000-0000-000076400000}"/>
    <cellStyle name="Обычный 2 2 3 2 4 4 3 2" xfId="16498" xr:uid="{00000000-0005-0000-0000-000077400000}"/>
    <cellStyle name="Обычный 2 2 3 2 4 4 3 2 2" xfId="16499" xr:uid="{00000000-0005-0000-0000-000078400000}"/>
    <cellStyle name="Обычный 2 2 3 2 4 4 3 3" xfId="16500" xr:uid="{00000000-0005-0000-0000-000079400000}"/>
    <cellStyle name="Обычный 2 2 3 2 4 4 3 3 2" xfId="16501" xr:uid="{00000000-0005-0000-0000-00007A400000}"/>
    <cellStyle name="Обычный 2 2 3 2 4 4 3 4" xfId="16502" xr:uid="{00000000-0005-0000-0000-00007B400000}"/>
    <cellStyle name="Обычный 2 2 3 2 4 4 4" xfId="16503" xr:uid="{00000000-0005-0000-0000-00007C400000}"/>
    <cellStyle name="Обычный 2 2 3 2 4 4 4 2" xfId="16504" xr:uid="{00000000-0005-0000-0000-00007D400000}"/>
    <cellStyle name="Обычный 2 2 3 2 4 4 5" xfId="16505" xr:uid="{00000000-0005-0000-0000-00007E400000}"/>
    <cellStyle name="Обычный 2 2 3 2 4 4 5 2" xfId="16506" xr:uid="{00000000-0005-0000-0000-00007F400000}"/>
    <cellStyle name="Обычный 2 2 3 2 4 4 6" xfId="16507" xr:uid="{00000000-0005-0000-0000-000080400000}"/>
    <cellStyle name="Обычный 2 2 3 2 4 4 6 2" xfId="16508" xr:uid="{00000000-0005-0000-0000-000081400000}"/>
    <cellStyle name="Обычный 2 2 3 2 4 4 7" xfId="16509" xr:uid="{00000000-0005-0000-0000-000082400000}"/>
    <cellStyle name="Обычный 2 2 3 2 4 5" xfId="16510" xr:uid="{00000000-0005-0000-0000-000083400000}"/>
    <cellStyle name="Обычный 2 2 3 2 4 5 2" xfId="16511" xr:uid="{00000000-0005-0000-0000-000084400000}"/>
    <cellStyle name="Обычный 2 2 3 2 4 5 2 2" xfId="16512" xr:uid="{00000000-0005-0000-0000-000085400000}"/>
    <cellStyle name="Обычный 2 2 3 2 4 5 3" xfId="16513" xr:uid="{00000000-0005-0000-0000-000086400000}"/>
    <cellStyle name="Обычный 2 2 3 2 4 5 3 2" xfId="16514" xr:uid="{00000000-0005-0000-0000-000087400000}"/>
    <cellStyle name="Обычный 2 2 3 2 4 5 4" xfId="16515" xr:uid="{00000000-0005-0000-0000-000088400000}"/>
    <cellStyle name="Обычный 2 2 3 2 4 6" xfId="16516" xr:uid="{00000000-0005-0000-0000-000089400000}"/>
    <cellStyle name="Обычный 2 2 3 2 4 6 2" xfId="16517" xr:uid="{00000000-0005-0000-0000-00008A400000}"/>
    <cellStyle name="Обычный 2 2 3 2 4 6 2 2" xfId="16518" xr:uid="{00000000-0005-0000-0000-00008B400000}"/>
    <cellStyle name="Обычный 2 2 3 2 4 6 3" xfId="16519" xr:uid="{00000000-0005-0000-0000-00008C400000}"/>
    <cellStyle name="Обычный 2 2 3 2 4 6 3 2" xfId="16520" xr:uid="{00000000-0005-0000-0000-00008D400000}"/>
    <cellStyle name="Обычный 2 2 3 2 4 6 4" xfId="16521" xr:uid="{00000000-0005-0000-0000-00008E400000}"/>
    <cellStyle name="Обычный 2 2 3 2 4 7" xfId="16522" xr:uid="{00000000-0005-0000-0000-00008F400000}"/>
    <cellStyle name="Обычный 2 2 3 2 4 7 2" xfId="16523" xr:uid="{00000000-0005-0000-0000-000090400000}"/>
    <cellStyle name="Обычный 2 2 3 2 4 8" xfId="16524" xr:uid="{00000000-0005-0000-0000-000091400000}"/>
    <cellStyle name="Обычный 2 2 3 2 4 8 2" xfId="16525" xr:uid="{00000000-0005-0000-0000-000092400000}"/>
    <cellStyle name="Обычный 2 2 3 2 4 9" xfId="16526" xr:uid="{00000000-0005-0000-0000-000093400000}"/>
    <cellStyle name="Обычный 2 2 3 2 4 9 2" xfId="16527" xr:uid="{00000000-0005-0000-0000-000094400000}"/>
    <cellStyle name="Обычный 2 2 3 2 5" xfId="16528" xr:uid="{00000000-0005-0000-0000-000095400000}"/>
    <cellStyle name="Обычный 2 2 3 2 5 2" xfId="16529" xr:uid="{00000000-0005-0000-0000-000096400000}"/>
    <cellStyle name="Обычный 2 2 3 2 5 2 2" xfId="16530" xr:uid="{00000000-0005-0000-0000-000097400000}"/>
    <cellStyle name="Обычный 2 2 3 2 5 2 2 2" xfId="16531" xr:uid="{00000000-0005-0000-0000-000098400000}"/>
    <cellStyle name="Обычный 2 2 3 2 5 2 2 2 2" xfId="16532" xr:uid="{00000000-0005-0000-0000-000099400000}"/>
    <cellStyle name="Обычный 2 2 3 2 5 2 2 3" xfId="16533" xr:uid="{00000000-0005-0000-0000-00009A400000}"/>
    <cellStyle name="Обычный 2 2 3 2 5 2 2 3 2" xfId="16534" xr:uid="{00000000-0005-0000-0000-00009B400000}"/>
    <cellStyle name="Обычный 2 2 3 2 5 2 2 4" xfId="16535" xr:uid="{00000000-0005-0000-0000-00009C400000}"/>
    <cellStyle name="Обычный 2 2 3 2 5 2 3" xfId="16536" xr:uid="{00000000-0005-0000-0000-00009D400000}"/>
    <cellStyle name="Обычный 2 2 3 2 5 2 3 2" xfId="16537" xr:uid="{00000000-0005-0000-0000-00009E400000}"/>
    <cellStyle name="Обычный 2 2 3 2 5 2 4" xfId="16538" xr:uid="{00000000-0005-0000-0000-00009F400000}"/>
    <cellStyle name="Обычный 2 2 3 2 5 2 4 2" xfId="16539" xr:uid="{00000000-0005-0000-0000-0000A0400000}"/>
    <cellStyle name="Обычный 2 2 3 2 5 2 5" xfId="16540" xr:uid="{00000000-0005-0000-0000-0000A1400000}"/>
    <cellStyle name="Обычный 2 2 3 2 5 2 5 2" xfId="16541" xr:uid="{00000000-0005-0000-0000-0000A2400000}"/>
    <cellStyle name="Обычный 2 2 3 2 5 2 6" xfId="16542" xr:uid="{00000000-0005-0000-0000-0000A3400000}"/>
    <cellStyle name="Обычный 2 2 3 2 5 3" xfId="16543" xr:uid="{00000000-0005-0000-0000-0000A4400000}"/>
    <cellStyle name="Обычный 2 2 3 2 5 3 2" xfId="16544" xr:uid="{00000000-0005-0000-0000-0000A5400000}"/>
    <cellStyle name="Обычный 2 2 3 2 5 3 2 2" xfId="16545" xr:uid="{00000000-0005-0000-0000-0000A6400000}"/>
    <cellStyle name="Обычный 2 2 3 2 5 3 3" xfId="16546" xr:uid="{00000000-0005-0000-0000-0000A7400000}"/>
    <cellStyle name="Обычный 2 2 3 2 5 3 3 2" xfId="16547" xr:uid="{00000000-0005-0000-0000-0000A8400000}"/>
    <cellStyle name="Обычный 2 2 3 2 5 3 4" xfId="16548" xr:uid="{00000000-0005-0000-0000-0000A9400000}"/>
    <cellStyle name="Обычный 2 2 3 2 5 4" xfId="16549" xr:uid="{00000000-0005-0000-0000-0000AA400000}"/>
    <cellStyle name="Обычный 2 2 3 2 5 4 2" xfId="16550" xr:uid="{00000000-0005-0000-0000-0000AB400000}"/>
    <cellStyle name="Обычный 2 2 3 2 5 4 2 2" xfId="16551" xr:uid="{00000000-0005-0000-0000-0000AC400000}"/>
    <cellStyle name="Обычный 2 2 3 2 5 4 3" xfId="16552" xr:uid="{00000000-0005-0000-0000-0000AD400000}"/>
    <cellStyle name="Обычный 2 2 3 2 5 4 3 2" xfId="16553" xr:uid="{00000000-0005-0000-0000-0000AE400000}"/>
    <cellStyle name="Обычный 2 2 3 2 5 4 4" xfId="16554" xr:uid="{00000000-0005-0000-0000-0000AF400000}"/>
    <cellStyle name="Обычный 2 2 3 2 5 5" xfId="16555" xr:uid="{00000000-0005-0000-0000-0000B0400000}"/>
    <cellStyle name="Обычный 2 2 3 2 5 5 2" xfId="16556" xr:uid="{00000000-0005-0000-0000-0000B1400000}"/>
    <cellStyle name="Обычный 2 2 3 2 5 6" xfId="16557" xr:uid="{00000000-0005-0000-0000-0000B2400000}"/>
    <cellStyle name="Обычный 2 2 3 2 5 6 2" xfId="16558" xr:uid="{00000000-0005-0000-0000-0000B3400000}"/>
    <cellStyle name="Обычный 2 2 3 2 5 7" xfId="16559" xr:uid="{00000000-0005-0000-0000-0000B4400000}"/>
    <cellStyle name="Обычный 2 2 3 2 5 7 2" xfId="16560" xr:uid="{00000000-0005-0000-0000-0000B5400000}"/>
    <cellStyle name="Обычный 2 2 3 2 5 8" xfId="16561" xr:uid="{00000000-0005-0000-0000-0000B6400000}"/>
    <cellStyle name="Обычный 2 2 3 2 6" xfId="16562" xr:uid="{00000000-0005-0000-0000-0000B7400000}"/>
    <cellStyle name="Обычный 2 2 3 2 6 2" xfId="16563" xr:uid="{00000000-0005-0000-0000-0000B8400000}"/>
    <cellStyle name="Обычный 2 2 3 2 6 2 2" xfId="16564" xr:uid="{00000000-0005-0000-0000-0000B9400000}"/>
    <cellStyle name="Обычный 2 2 3 2 6 2 2 2" xfId="16565" xr:uid="{00000000-0005-0000-0000-0000BA400000}"/>
    <cellStyle name="Обычный 2 2 3 2 6 2 2 2 2" xfId="16566" xr:uid="{00000000-0005-0000-0000-0000BB400000}"/>
    <cellStyle name="Обычный 2 2 3 2 6 2 2 3" xfId="16567" xr:uid="{00000000-0005-0000-0000-0000BC400000}"/>
    <cellStyle name="Обычный 2 2 3 2 6 2 2 3 2" xfId="16568" xr:uid="{00000000-0005-0000-0000-0000BD400000}"/>
    <cellStyle name="Обычный 2 2 3 2 6 2 2 4" xfId="16569" xr:uid="{00000000-0005-0000-0000-0000BE400000}"/>
    <cellStyle name="Обычный 2 2 3 2 6 2 3" xfId="16570" xr:uid="{00000000-0005-0000-0000-0000BF400000}"/>
    <cellStyle name="Обычный 2 2 3 2 6 2 3 2" xfId="16571" xr:uid="{00000000-0005-0000-0000-0000C0400000}"/>
    <cellStyle name="Обычный 2 2 3 2 6 2 4" xfId="16572" xr:uid="{00000000-0005-0000-0000-0000C1400000}"/>
    <cellStyle name="Обычный 2 2 3 2 6 2 4 2" xfId="16573" xr:uid="{00000000-0005-0000-0000-0000C2400000}"/>
    <cellStyle name="Обычный 2 2 3 2 6 2 5" xfId="16574" xr:uid="{00000000-0005-0000-0000-0000C3400000}"/>
    <cellStyle name="Обычный 2 2 3 2 6 2 5 2" xfId="16575" xr:uid="{00000000-0005-0000-0000-0000C4400000}"/>
    <cellStyle name="Обычный 2 2 3 2 6 2 6" xfId="16576" xr:uid="{00000000-0005-0000-0000-0000C5400000}"/>
    <cellStyle name="Обычный 2 2 3 2 6 3" xfId="16577" xr:uid="{00000000-0005-0000-0000-0000C6400000}"/>
    <cellStyle name="Обычный 2 2 3 2 6 3 2" xfId="16578" xr:uid="{00000000-0005-0000-0000-0000C7400000}"/>
    <cellStyle name="Обычный 2 2 3 2 6 3 2 2" xfId="16579" xr:uid="{00000000-0005-0000-0000-0000C8400000}"/>
    <cellStyle name="Обычный 2 2 3 2 6 3 3" xfId="16580" xr:uid="{00000000-0005-0000-0000-0000C9400000}"/>
    <cellStyle name="Обычный 2 2 3 2 6 3 3 2" xfId="16581" xr:uid="{00000000-0005-0000-0000-0000CA400000}"/>
    <cellStyle name="Обычный 2 2 3 2 6 3 4" xfId="16582" xr:uid="{00000000-0005-0000-0000-0000CB400000}"/>
    <cellStyle name="Обычный 2 2 3 2 6 4" xfId="16583" xr:uid="{00000000-0005-0000-0000-0000CC400000}"/>
    <cellStyle name="Обычный 2 2 3 2 6 4 2" xfId="16584" xr:uid="{00000000-0005-0000-0000-0000CD400000}"/>
    <cellStyle name="Обычный 2 2 3 2 6 4 2 2" xfId="16585" xr:uid="{00000000-0005-0000-0000-0000CE400000}"/>
    <cellStyle name="Обычный 2 2 3 2 6 4 3" xfId="16586" xr:uid="{00000000-0005-0000-0000-0000CF400000}"/>
    <cellStyle name="Обычный 2 2 3 2 6 4 3 2" xfId="16587" xr:uid="{00000000-0005-0000-0000-0000D0400000}"/>
    <cellStyle name="Обычный 2 2 3 2 6 4 4" xfId="16588" xr:uid="{00000000-0005-0000-0000-0000D1400000}"/>
    <cellStyle name="Обычный 2 2 3 2 6 5" xfId="16589" xr:uid="{00000000-0005-0000-0000-0000D2400000}"/>
    <cellStyle name="Обычный 2 2 3 2 6 5 2" xfId="16590" xr:uid="{00000000-0005-0000-0000-0000D3400000}"/>
    <cellStyle name="Обычный 2 2 3 2 6 6" xfId="16591" xr:uid="{00000000-0005-0000-0000-0000D4400000}"/>
    <cellStyle name="Обычный 2 2 3 2 6 6 2" xfId="16592" xr:uid="{00000000-0005-0000-0000-0000D5400000}"/>
    <cellStyle name="Обычный 2 2 3 2 6 7" xfId="16593" xr:uid="{00000000-0005-0000-0000-0000D6400000}"/>
    <cellStyle name="Обычный 2 2 3 2 6 7 2" xfId="16594" xr:uid="{00000000-0005-0000-0000-0000D7400000}"/>
    <cellStyle name="Обычный 2 2 3 2 6 8" xfId="16595" xr:uid="{00000000-0005-0000-0000-0000D8400000}"/>
    <cellStyle name="Обычный 2 2 3 2 7" xfId="16596" xr:uid="{00000000-0005-0000-0000-0000D9400000}"/>
    <cellStyle name="Обычный 2 2 3 2 7 2" xfId="16597" xr:uid="{00000000-0005-0000-0000-0000DA400000}"/>
    <cellStyle name="Обычный 2 2 3 2 7 2 2" xfId="16598" xr:uid="{00000000-0005-0000-0000-0000DB400000}"/>
    <cellStyle name="Обычный 2 2 3 2 7 2 2 2" xfId="16599" xr:uid="{00000000-0005-0000-0000-0000DC400000}"/>
    <cellStyle name="Обычный 2 2 3 2 7 2 3" xfId="16600" xr:uid="{00000000-0005-0000-0000-0000DD400000}"/>
    <cellStyle name="Обычный 2 2 3 2 7 2 3 2" xfId="16601" xr:uid="{00000000-0005-0000-0000-0000DE400000}"/>
    <cellStyle name="Обычный 2 2 3 2 7 2 4" xfId="16602" xr:uid="{00000000-0005-0000-0000-0000DF400000}"/>
    <cellStyle name="Обычный 2 2 3 2 7 3" xfId="16603" xr:uid="{00000000-0005-0000-0000-0000E0400000}"/>
    <cellStyle name="Обычный 2 2 3 2 7 3 2" xfId="16604" xr:uid="{00000000-0005-0000-0000-0000E1400000}"/>
    <cellStyle name="Обычный 2 2 3 2 7 3 2 2" xfId="16605" xr:uid="{00000000-0005-0000-0000-0000E2400000}"/>
    <cellStyle name="Обычный 2 2 3 2 7 3 3" xfId="16606" xr:uid="{00000000-0005-0000-0000-0000E3400000}"/>
    <cellStyle name="Обычный 2 2 3 2 7 3 3 2" xfId="16607" xr:uid="{00000000-0005-0000-0000-0000E4400000}"/>
    <cellStyle name="Обычный 2 2 3 2 7 3 4" xfId="16608" xr:uid="{00000000-0005-0000-0000-0000E5400000}"/>
    <cellStyle name="Обычный 2 2 3 2 7 4" xfId="16609" xr:uid="{00000000-0005-0000-0000-0000E6400000}"/>
    <cellStyle name="Обычный 2 2 3 2 7 4 2" xfId="16610" xr:uid="{00000000-0005-0000-0000-0000E7400000}"/>
    <cellStyle name="Обычный 2 2 3 2 7 5" xfId="16611" xr:uid="{00000000-0005-0000-0000-0000E8400000}"/>
    <cellStyle name="Обычный 2 2 3 2 7 5 2" xfId="16612" xr:uid="{00000000-0005-0000-0000-0000E9400000}"/>
    <cellStyle name="Обычный 2 2 3 2 7 6" xfId="16613" xr:uid="{00000000-0005-0000-0000-0000EA400000}"/>
    <cellStyle name="Обычный 2 2 3 2 7 6 2" xfId="16614" xr:uid="{00000000-0005-0000-0000-0000EB400000}"/>
    <cellStyle name="Обычный 2 2 3 2 7 7" xfId="16615" xr:uid="{00000000-0005-0000-0000-0000EC400000}"/>
    <cellStyle name="Обычный 2 2 3 2 8" xfId="16616" xr:uid="{00000000-0005-0000-0000-0000ED400000}"/>
    <cellStyle name="Обычный 2 2 3 2 8 2" xfId="16617" xr:uid="{00000000-0005-0000-0000-0000EE400000}"/>
    <cellStyle name="Обычный 2 2 3 2 8 2 2" xfId="16618" xr:uid="{00000000-0005-0000-0000-0000EF400000}"/>
    <cellStyle name="Обычный 2 2 3 2 8 2 2 2" xfId="16619" xr:uid="{00000000-0005-0000-0000-0000F0400000}"/>
    <cellStyle name="Обычный 2 2 3 2 8 2 3" xfId="16620" xr:uid="{00000000-0005-0000-0000-0000F1400000}"/>
    <cellStyle name="Обычный 2 2 3 2 8 2 3 2" xfId="16621" xr:uid="{00000000-0005-0000-0000-0000F2400000}"/>
    <cellStyle name="Обычный 2 2 3 2 8 2 4" xfId="16622" xr:uid="{00000000-0005-0000-0000-0000F3400000}"/>
    <cellStyle name="Обычный 2 2 3 2 8 3" xfId="16623" xr:uid="{00000000-0005-0000-0000-0000F4400000}"/>
    <cellStyle name="Обычный 2 2 3 2 8 3 2" xfId="16624" xr:uid="{00000000-0005-0000-0000-0000F5400000}"/>
    <cellStyle name="Обычный 2 2 3 2 8 3 2 2" xfId="16625" xr:uid="{00000000-0005-0000-0000-0000F6400000}"/>
    <cellStyle name="Обычный 2 2 3 2 8 3 3" xfId="16626" xr:uid="{00000000-0005-0000-0000-0000F7400000}"/>
    <cellStyle name="Обычный 2 2 3 2 8 3 3 2" xfId="16627" xr:uid="{00000000-0005-0000-0000-0000F8400000}"/>
    <cellStyle name="Обычный 2 2 3 2 8 3 4" xfId="16628" xr:uid="{00000000-0005-0000-0000-0000F9400000}"/>
    <cellStyle name="Обычный 2 2 3 2 8 4" xfId="16629" xr:uid="{00000000-0005-0000-0000-0000FA400000}"/>
    <cellStyle name="Обычный 2 2 3 2 8 4 2" xfId="16630" xr:uid="{00000000-0005-0000-0000-0000FB400000}"/>
    <cellStyle name="Обычный 2 2 3 2 8 5" xfId="16631" xr:uid="{00000000-0005-0000-0000-0000FC400000}"/>
    <cellStyle name="Обычный 2 2 3 2 8 5 2" xfId="16632" xr:uid="{00000000-0005-0000-0000-0000FD400000}"/>
    <cellStyle name="Обычный 2 2 3 2 8 6" xfId="16633" xr:uid="{00000000-0005-0000-0000-0000FE400000}"/>
    <cellStyle name="Обычный 2 2 3 2 8 6 2" xfId="16634" xr:uid="{00000000-0005-0000-0000-0000FF400000}"/>
    <cellStyle name="Обычный 2 2 3 2 8 7" xfId="16635" xr:uid="{00000000-0005-0000-0000-000000410000}"/>
    <cellStyle name="Обычный 2 2 3 2 9" xfId="16636" xr:uid="{00000000-0005-0000-0000-000001410000}"/>
    <cellStyle name="Обычный 2 2 3 2 9 2" xfId="16637" xr:uid="{00000000-0005-0000-0000-000002410000}"/>
    <cellStyle name="Обычный 2 2 3 2 9 2 2" xfId="16638" xr:uid="{00000000-0005-0000-0000-000003410000}"/>
    <cellStyle name="Обычный 2 2 3 2 9 3" xfId="16639" xr:uid="{00000000-0005-0000-0000-000004410000}"/>
    <cellStyle name="Обычный 2 2 3 2 9 3 2" xfId="16640" xr:uid="{00000000-0005-0000-0000-000005410000}"/>
    <cellStyle name="Обычный 2 2 3 2 9 4" xfId="16641" xr:uid="{00000000-0005-0000-0000-000006410000}"/>
    <cellStyle name="Обычный 2 2 3 3" xfId="16642" xr:uid="{00000000-0005-0000-0000-000007410000}"/>
    <cellStyle name="Обычный 2 2 3 3 10" xfId="16643" xr:uid="{00000000-0005-0000-0000-000008410000}"/>
    <cellStyle name="Обычный 2 2 3 3 10 2" xfId="16644" xr:uid="{00000000-0005-0000-0000-000009410000}"/>
    <cellStyle name="Обычный 2 2 3 3 11" xfId="16645" xr:uid="{00000000-0005-0000-0000-00000A410000}"/>
    <cellStyle name="Обычный 2 2 3 3 11 2" xfId="16646" xr:uid="{00000000-0005-0000-0000-00000B410000}"/>
    <cellStyle name="Обычный 2 2 3 3 12" xfId="16647" xr:uid="{00000000-0005-0000-0000-00000C410000}"/>
    <cellStyle name="Обычный 2 2 3 3 12 2" xfId="16648" xr:uid="{00000000-0005-0000-0000-00000D410000}"/>
    <cellStyle name="Обычный 2 2 3 3 13" xfId="16649" xr:uid="{00000000-0005-0000-0000-00000E410000}"/>
    <cellStyle name="Обычный 2 2 3 3 2" xfId="16650" xr:uid="{00000000-0005-0000-0000-00000F410000}"/>
    <cellStyle name="Обычный 2 2 3 3 2 10" xfId="16651" xr:uid="{00000000-0005-0000-0000-000010410000}"/>
    <cellStyle name="Обычный 2 2 3 3 2 10 2" xfId="16652" xr:uid="{00000000-0005-0000-0000-000011410000}"/>
    <cellStyle name="Обычный 2 2 3 3 2 11" xfId="16653" xr:uid="{00000000-0005-0000-0000-000012410000}"/>
    <cellStyle name="Обычный 2 2 3 3 2 11 2" xfId="16654" xr:uid="{00000000-0005-0000-0000-000013410000}"/>
    <cellStyle name="Обычный 2 2 3 3 2 12" xfId="16655" xr:uid="{00000000-0005-0000-0000-000014410000}"/>
    <cellStyle name="Обычный 2 2 3 3 2 2" xfId="16656" xr:uid="{00000000-0005-0000-0000-000015410000}"/>
    <cellStyle name="Обычный 2 2 3 3 2 2 10" xfId="16657" xr:uid="{00000000-0005-0000-0000-000016410000}"/>
    <cellStyle name="Обычный 2 2 3 3 2 2 2" xfId="16658" xr:uid="{00000000-0005-0000-0000-000017410000}"/>
    <cellStyle name="Обычный 2 2 3 3 2 2 2 2" xfId="16659" xr:uid="{00000000-0005-0000-0000-000018410000}"/>
    <cellStyle name="Обычный 2 2 3 3 2 2 2 2 2" xfId="16660" xr:uid="{00000000-0005-0000-0000-000019410000}"/>
    <cellStyle name="Обычный 2 2 3 3 2 2 2 2 2 2" xfId="16661" xr:uid="{00000000-0005-0000-0000-00001A410000}"/>
    <cellStyle name="Обычный 2 2 3 3 2 2 2 2 2 2 2" xfId="16662" xr:uid="{00000000-0005-0000-0000-00001B410000}"/>
    <cellStyle name="Обычный 2 2 3 3 2 2 2 2 2 3" xfId="16663" xr:uid="{00000000-0005-0000-0000-00001C410000}"/>
    <cellStyle name="Обычный 2 2 3 3 2 2 2 2 2 3 2" xfId="16664" xr:uid="{00000000-0005-0000-0000-00001D410000}"/>
    <cellStyle name="Обычный 2 2 3 3 2 2 2 2 2 4" xfId="16665" xr:uid="{00000000-0005-0000-0000-00001E410000}"/>
    <cellStyle name="Обычный 2 2 3 3 2 2 2 2 3" xfId="16666" xr:uid="{00000000-0005-0000-0000-00001F410000}"/>
    <cellStyle name="Обычный 2 2 3 3 2 2 2 2 3 2" xfId="16667" xr:uid="{00000000-0005-0000-0000-000020410000}"/>
    <cellStyle name="Обычный 2 2 3 3 2 2 2 2 4" xfId="16668" xr:uid="{00000000-0005-0000-0000-000021410000}"/>
    <cellStyle name="Обычный 2 2 3 3 2 2 2 2 4 2" xfId="16669" xr:uid="{00000000-0005-0000-0000-000022410000}"/>
    <cellStyle name="Обычный 2 2 3 3 2 2 2 2 5" xfId="16670" xr:uid="{00000000-0005-0000-0000-000023410000}"/>
    <cellStyle name="Обычный 2 2 3 3 2 2 2 2 5 2" xfId="16671" xr:uid="{00000000-0005-0000-0000-000024410000}"/>
    <cellStyle name="Обычный 2 2 3 3 2 2 2 2 6" xfId="16672" xr:uid="{00000000-0005-0000-0000-000025410000}"/>
    <cellStyle name="Обычный 2 2 3 3 2 2 2 3" xfId="16673" xr:uid="{00000000-0005-0000-0000-000026410000}"/>
    <cellStyle name="Обычный 2 2 3 3 2 2 2 3 2" xfId="16674" xr:uid="{00000000-0005-0000-0000-000027410000}"/>
    <cellStyle name="Обычный 2 2 3 3 2 2 2 3 2 2" xfId="16675" xr:uid="{00000000-0005-0000-0000-000028410000}"/>
    <cellStyle name="Обычный 2 2 3 3 2 2 2 3 3" xfId="16676" xr:uid="{00000000-0005-0000-0000-000029410000}"/>
    <cellStyle name="Обычный 2 2 3 3 2 2 2 3 3 2" xfId="16677" xr:uid="{00000000-0005-0000-0000-00002A410000}"/>
    <cellStyle name="Обычный 2 2 3 3 2 2 2 3 4" xfId="16678" xr:uid="{00000000-0005-0000-0000-00002B410000}"/>
    <cellStyle name="Обычный 2 2 3 3 2 2 2 4" xfId="16679" xr:uid="{00000000-0005-0000-0000-00002C410000}"/>
    <cellStyle name="Обычный 2 2 3 3 2 2 2 4 2" xfId="16680" xr:uid="{00000000-0005-0000-0000-00002D410000}"/>
    <cellStyle name="Обычный 2 2 3 3 2 2 2 4 2 2" xfId="16681" xr:uid="{00000000-0005-0000-0000-00002E410000}"/>
    <cellStyle name="Обычный 2 2 3 3 2 2 2 4 3" xfId="16682" xr:uid="{00000000-0005-0000-0000-00002F410000}"/>
    <cellStyle name="Обычный 2 2 3 3 2 2 2 4 3 2" xfId="16683" xr:uid="{00000000-0005-0000-0000-000030410000}"/>
    <cellStyle name="Обычный 2 2 3 3 2 2 2 4 4" xfId="16684" xr:uid="{00000000-0005-0000-0000-000031410000}"/>
    <cellStyle name="Обычный 2 2 3 3 2 2 2 5" xfId="16685" xr:uid="{00000000-0005-0000-0000-000032410000}"/>
    <cellStyle name="Обычный 2 2 3 3 2 2 2 5 2" xfId="16686" xr:uid="{00000000-0005-0000-0000-000033410000}"/>
    <cellStyle name="Обычный 2 2 3 3 2 2 2 6" xfId="16687" xr:uid="{00000000-0005-0000-0000-000034410000}"/>
    <cellStyle name="Обычный 2 2 3 3 2 2 2 6 2" xfId="16688" xr:uid="{00000000-0005-0000-0000-000035410000}"/>
    <cellStyle name="Обычный 2 2 3 3 2 2 2 7" xfId="16689" xr:uid="{00000000-0005-0000-0000-000036410000}"/>
    <cellStyle name="Обычный 2 2 3 3 2 2 2 7 2" xfId="16690" xr:uid="{00000000-0005-0000-0000-000037410000}"/>
    <cellStyle name="Обычный 2 2 3 3 2 2 2 8" xfId="16691" xr:uid="{00000000-0005-0000-0000-000038410000}"/>
    <cellStyle name="Обычный 2 2 3 3 2 2 3" xfId="16692" xr:uid="{00000000-0005-0000-0000-000039410000}"/>
    <cellStyle name="Обычный 2 2 3 3 2 2 3 2" xfId="16693" xr:uid="{00000000-0005-0000-0000-00003A410000}"/>
    <cellStyle name="Обычный 2 2 3 3 2 2 3 2 2" xfId="16694" xr:uid="{00000000-0005-0000-0000-00003B410000}"/>
    <cellStyle name="Обычный 2 2 3 3 2 2 3 2 2 2" xfId="16695" xr:uid="{00000000-0005-0000-0000-00003C410000}"/>
    <cellStyle name="Обычный 2 2 3 3 2 2 3 2 2 2 2" xfId="16696" xr:uid="{00000000-0005-0000-0000-00003D410000}"/>
    <cellStyle name="Обычный 2 2 3 3 2 2 3 2 2 3" xfId="16697" xr:uid="{00000000-0005-0000-0000-00003E410000}"/>
    <cellStyle name="Обычный 2 2 3 3 2 2 3 2 2 3 2" xfId="16698" xr:uid="{00000000-0005-0000-0000-00003F410000}"/>
    <cellStyle name="Обычный 2 2 3 3 2 2 3 2 2 4" xfId="16699" xr:uid="{00000000-0005-0000-0000-000040410000}"/>
    <cellStyle name="Обычный 2 2 3 3 2 2 3 2 3" xfId="16700" xr:uid="{00000000-0005-0000-0000-000041410000}"/>
    <cellStyle name="Обычный 2 2 3 3 2 2 3 2 3 2" xfId="16701" xr:uid="{00000000-0005-0000-0000-000042410000}"/>
    <cellStyle name="Обычный 2 2 3 3 2 2 3 2 4" xfId="16702" xr:uid="{00000000-0005-0000-0000-000043410000}"/>
    <cellStyle name="Обычный 2 2 3 3 2 2 3 2 4 2" xfId="16703" xr:uid="{00000000-0005-0000-0000-000044410000}"/>
    <cellStyle name="Обычный 2 2 3 3 2 2 3 2 5" xfId="16704" xr:uid="{00000000-0005-0000-0000-000045410000}"/>
    <cellStyle name="Обычный 2 2 3 3 2 2 3 2 5 2" xfId="16705" xr:uid="{00000000-0005-0000-0000-000046410000}"/>
    <cellStyle name="Обычный 2 2 3 3 2 2 3 2 6" xfId="16706" xr:uid="{00000000-0005-0000-0000-000047410000}"/>
    <cellStyle name="Обычный 2 2 3 3 2 2 3 3" xfId="16707" xr:uid="{00000000-0005-0000-0000-000048410000}"/>
    <cellStyle name="Обычный 2 2 3 3 2 2 3 3 2" xfId="16708" xr:uid="{00000000-0005-0000-0000-000049410000}"/>
    <cellStyle name="Обычный 2 2 3 3 2 2 3 3 2 2" xfId="16709" xr:uid="{00000000-0005-0000-0000-00004A410000}"/>
    <cellStyle name="Обычный 2 2 3 3 2 2 3 3 3" xfId="16710" xr:uid="{00000000-0005-0000-0000-00004B410000}"/>
    <cellStyle name="Обычный 2 2 3 3 2 2 3 3 3 2" xfId="16711" xr:uid="{00000000-0005-0000-0000-00004C410000}"/>
    <cellStyle name="Обычный 2 2 3 3 2 2 3 3 4" xfId="16712" xr:uid="{00000000-0005-0000-0000-00004D410000}"/>
    <cellStyle name="Обычный 2 2 3 3 2 2 3 4" xfId="16713" xr:uid="{00000000-0005-0000-0000-00004E410000}"/>
    <cellStyle name="Обычный 2 2 3 3 2 2 3 4 2" xfId="16714" xr:uid="{00000000-0005-0000-0000-00004F410000}"/>
    <cellStyle name="Обычный 2 2 3 3 2 2 3 4 2 2" xfId="16715" xr:uid="{00000000-0005-0000-0000-000050410000}"/>
    <cellStyle name="Обычный 2 2 3 3 2 2 3 4 3" xfId="16716" xr:uid="{00000000-0005-0000-0000-000051410000}"/>
    <cellStyle name="Обычный 2 2 3 3 2 2 3 4 3 2" xfId="16717" xr:uid="{00000000-0005-0000-0000-000052410000}"/>
    <cellStyle name="Обычный 2 2 3 3 2 2 3 4 4" xfId="16718" xr:uid="{00000000-0005-0000-0000-000053410000}"/>
    <cellStyle name="Обычный 2 2 3 3 2 2 3 5" xfId="16719" xr:uid="{00000000-0005-0000-0000-000054410000}"/>
    <cellStyle name="Обычный 2 2 3 3 2 2 3 5 2" xfId="16720" xr:uid="{00000000-0005-0000-0000-000055410000}"/>
    <cellStyle name="Обычный 2 2 3 3 2 2 3 6" xfId="16721" xr:uid="{00000000-0005-0000-0000-000056410000}"/>
    <cellStyle name="Обычный 2 2 3 3 2 2 3 6 2" xfId="16722" xr:uid="{00000000-0005-0000-0000-000057410000}"/>
    <cellStyle name="Обычный 2 2 3 3 2 2 3 7" xfId="16723" xr:uid="{00000000-0005-0000-0000-000058410000}"/>
    <cellStyle name="Обычный 2 2 3 3 2 2 3 7 2" xfId="16724" xr:uid="{00000000-0005-0000-0000-000059410000}"/>
    <cellStyle name="Обычный 2 2 3 3 2 2 3 8" xfId="16725" xr:uid="{00000000-0005-0000-0000-00005A410000}"/>
    <cellStyle name="Обычный 2 2 3 3 2 2 4" xfId="16726" xr:uid="{00000000-0005-0000-0000-00005B410000}"/>
    <cellStyle name="Обычный 2 2 3 3 2 2 4 2" xfId="16727" xr:uid="{00000000-0005-0000-0000-00005C410000}"/>
    <cellStyle name="Обычный 2 2 3 3 2 2 4 2 2" xfId="16728" xr:uid="{00000000-0005-0000-0000-00005D410000}"/>
    <cellStyle name="Обычный 2 2 3 3 2 2 4 2 2 2" xfId="16729" xr:uid="{00000000-0005-0000-0000-00005E410000}"/>
    <cellStyle name="Обычный 2 2 3 3 2 2 4 2 3" xfId="16730" xr:uid="{00000000-0005-0000-0000-00005F410000}"/>
    <cellStyle name="Обычный 2 2 3 3 2 2 4 2 3 2" xfId="16731" xr:uid="{00000000-0005-0000-0000-000060410000}"/>
    <cellStyle name="Обычный 2 2 3 3 2 2 4 2 4" xfId="16732" xr:uid="{00000000-0005-0000-0000-000061410000}"/>
    <cellStyle name="Обычный 2 2 3 3 2 2 4 3" xfId="16733" xr:uid="{00000000-0005-0000-0000-000062410000}"/>
    <cellStyle name="Обычный 2 2 3 3 2 2 4 3 2" xfId="16734" xr:uid="{00000000-0005-0000-0000-000063410000}"/>
    <cellStyle name="Обычный 2 2 3 3 2 2 4 3 2 2" xfId="16735" xr:uid="{00000000-0005-0000-0000-000064410000}"/>
    <cellStyle name="Обычный 2 2 3 3 2 2 4 3 3" xfId="16736" xr:uid="{00000000-0005-0000-0000-000065410000}"/>
    <cellStyle name="Обычный 2 2 3 3 2 2 4 3 3 2" xfId="16737" xr:uid="{00000000-0005-0000-0000-000066410000}"/>
    <cellStyle name="Обычный 2 2 3 3 2 2 4 3 4" xfId="16738" xr:uid="{00000000-0005-0000-0000-000067410000}"/>
    <cellStyle name="Обычный 2 2 3 3 2 2 4 4" xfId="16739" xr:uid="{00000000-0005-0000-0000-000068410000}"/>
    <cellStyle name="Обычный 2 2 3 3 2 2 4 4 2" xfId="16740" xr:uid="{00000000-0005-0000-0000-000069410000}"/>
    <cellStyle name="Обычный 2 2 3 3 2 2 4 5" xfId="16741" xr:uid="{00000000-0005-0000-0000-00006A410000}"/>
    <cellStyle name="Обычный 2 2 3 3 2 2 4 5 2" xfId="16742" xr:uid="{00000000-0005-0000-0000-00006B410000}"/>
    <cellStyle name="Обычный 2 2 3 3 2 2 4 6" xfId="16743" xr:uid="{00000000-0005-0000-0000-00006C410000}"/>
    <cellStyle name="Обычный 2 2 3 3 2 2 4 6 2" xfId="16744" xr:uid="{00000000-0005-0000-0000-00006D410000}"/>
    <cellStyle name="Обычный 2 2 3 3 2 2 4 7" xfId="16745" xr:uid="{00000000-0005-0000-0000-00006E410000}"/>
    <cellStyle name="Обычный 2 2 3 3 2 2 5" xfId="16746" xr:uid="{00000000-0005-0000-0000-00006F410000}"/>
    <cellStyle name="Обычный 2 2 3 3 2 2 5 2" xfId="16747" xr:uid="{00000000-0005-0000-0000-000070410000}"/>
    <cellStyle name="Обычный 2 2 3 3 2 2 5 2 2" xfId="16748" xr:uid="{00000000-0005-0000-0000-000071410000}"/>
    <cellStyle name="Обычный 2 2 3 3 2 2 5 3" xfId="16749" xr:uid="{00000000-0005-0000-0000-000072410000}"/>
    <cellStyle name="Обычный 2 2 3 3 2 2 5 3 2" xfId="16750" xr:uid="{00000000-0005-0000-0000-000073410000}"/>
    <cellStyle name="Обычный 2 2 3 3 2 2 5 4" xfId="16751" xr:uid="{00000000-0005-0000-0000-000074410000}"/>
    <cellStyle name="Обычный 2 2 3 3 2 2 6" xfId="16752" xr:uid="{00000000-0005-0000-0000-000075410000}"/>
    <cellStyle name="Обычный 2 2 3 3 2 2 6 2" xfId="16753" xr:uid="{00000000-0005-0000-0000-000076410000}"/>
    <cellStyle name="Обычный 2 2 3 3 2 2 6 2 2" xfId="16754" xr:uid="{00000000-0005-0000-0000-000077410000}"/>
    <cellStyle name="Обычный 2 2 3 3 2 2 6 3" xfId="16755" xr:uid="{00000000-0005-0000-0000-000078410000}"/>
    <cellStyle name="Обычный 2 2 3 3 2 2 6 3 2" xfId="16756" xr:uid="{00000000-0005-0000-0000-000079410000}"/>
    <cellStyle name="Обычный 2 2 3 3 2 2 6 4" xfId="16757" xr:uid="{00000000-0005-0000-0000-00007A410000}"/>
    <cellStyle name="Обычный 2 2 3 3 2 2 7" xfId="16758" xr:uid="{00000000-0005-0000-0000-00007B410000}"/>
    <cellStyle name="Обычный 2 2 3 3 2 2 7 2" xfId="16759" xr:uid="{00000000-0005-0000-0000-00007C410000}"/>
    <cellStyle name="Обычный 2 2 3 3 2 2 8" xfId="16760" xr:uid="{00000000-0005-0000-0000-00007D410000}"/>
    <cellStyle name="Обычный 2 2 3 3 2 2 8 2" xfId="16761" xr:uid="{00000000-0005-0000-0000-00007E410000}"/>
    <cellStyle name="Обычный 2 2 3 3 2 2 9" xfId="16762" xr:uid="{00000000-0005-0000-0000-00007F410000}"/>
    <cellStyle name="Обычный 2 2 3 3 2 2 9 2" xfId="16763" xr:uid="{00000000-0005-0000-0000-000080410000}"/>
    <cellStyle name="Обычный 2 2 3 3 2 3" xfId="16764" xr:uid="{00000000-0005-0000-0000-000081410000}"/>
    <cellStyle name="Обычный 2 2 3 3 2 3 2" xfId="16765" xr:uid="{00000000-0005-0000-0000-000082410000}"/>
    <cellStyle name="Обычный 2 2 3 3 2 3 2 2" xfId="16766" xr:uid="{00000000-0005-0000-0000-000083410000}"/>
    <cellStyle name="Обычный 2 2 3 3 2 3 2 2 2" xfId="16767" xr:uid="{00000000-0005-0000-0000-000084410000}"/>
    <cellStyle name="Обычный 2 2 3 3 2 3 2 2 2 2" xfId="16768" xr:uid="{00000000-0005-0000-0000-000085410000}"/>
    <cellStyle name="Обычный 2 2 3 3 2 3 2 2 3" xfId="16769" xr:uid="{00000000-0005-0000-0000-000086410000}"/>
    <cellStyle name="Обычный 2 2 3 3 2 3 2 2 3 2" xfId="16770" xr:uid="{00000000-0005-0000-0000-000087410000}"/>
    <cellStyle name="Обычный 2 2 3 3 2 3 2 2 4" xfId="16771" xr:uid="{00000000-0005-0000-0000-000088410000}"/>
    <cellStyle name="Обычный 2 2 3 3 2 3 2 3" xfId="16772" xr:uid="{00000000-0005-0000-0000-000089410000}"/>
    <cellStyle name="Обычный 2 2 3 3 2 3 2 3 2" xfId="16773" xr:uid="{00000000-0005-0000-0000-00008A410000}"/>
    <cellStyle name="Обычный 2 2 3 3 2 3 2 4" xfId="16774" xr:uid="{00000000-0005-0000-0000-00008B410000}"/>
    <cellStyle name="Обычный 2 2 3 3 2 3 2 4 2" xfId="16775" xr:uid="{00000000-0005-0000-0000-00008C410000}"/>
    <cellStyle name="Обычный 2 2 3 3 2 3 2 5" xfId="16776" xr:uid="{00000000-0005-0000-0000-00008D410000}"/>
    <cellStyle name="Обычный 2 2 3 3 2 3 2 5 2" xfId="16777" xr:uid="{00000000-0005-0000-0000-00008E410000}"/>
    <cellStyle name="Обычный 2 2 3 3 2 3 2 6" xfId="16778" xr:uid="{00000000-0005-0000-0000-00008F410000}"/>
    <cellStyle name="Обычный 2 2 3 3 2 3 3" xfId="16779" xr:uid="{00000000-0005-0000-0000-000090410000}"/>
    <cellStyle name="Обычный 2 2 3 3 2 3 3 2" xfId="16780" xr:uid="{00000000-0005-0000-0000-000091410000}"/>
    <cellStyle name="Обычный 2 2 3 3 2 3 3 2 2" xfId="16781" xr:uid="{00000000-0005-0000-0000-000092410000}"/>
    <cellStyle name="Обычный 2 2 3 3 2 3 3 3" xfId="16782" xr:uid="{00000000-0005-0000-0000-000093410000}"/>
    <cellStyle name="Обычный 2 2 3 3 2 3 3 3 2" xfId="16783" xr:uid="{00000000-0005-0000-0000-000094410000}"/>
    <cellStyle name="Обычный 2 2 3 3 2 3 3 4" xfId="16784" xr:uid="{00000000-0005-0000-0000-000095410000}"/>
    <cellStyle name="Обычный 2 2 3 3 2 3 4" xfId="16785" xr:uid="{00000000-0005-0000-0000-000096410000}"/>
    <cellStyle name="Обычный 2 2 3 3 2 3 4 2" xfId="16786" xr:uid="{00000000-0005-0000-0000-000097410000}"/>
    <cellStyle name="Обычный 2 2 3 3 2 3 4 2 2" xfId="16787" xr:uid="{00000000-0005-0000-0000-000098410000}"/>
    <cellStyle name="Обычный 2 2 3 3 2 3 4 3" xfId="16788" xr:uid="{00000000-0005-0000-0000-000099410000}"/>
    <cellStyle name="Обычный 2 2 3 3 2 3 4 3 2" xfId="16789" xr:uid="{00000000-0005-0000-0000-00009A410000}"/>
    <cellStyle name="Обычный 2 2 3 3 2 3 4 4" xfId="16790" xr:uid="{00000000-0005-0000-0000-00009B410000}"/>
    <cellStyle name="Обычный 2 2 3 3 2 3 5" xfId="16791" xr:uid="{00000000-0005-0000-0000-00009C410000}"/>
    <cellStyle name="Обычный 2 2 3 3 2 3 5 2" xfId="16792" xr:uid="{00000000-0005-0000-0000-00009D410000}"/>
    <cellStyle name="Обычный 2 2 3 3 2 3 6" xfId="16793" xr:uid="{00000000-0005-0000-0000-00009E410000}"/>
    <cellStyle name="Обычный 2 2 3 3 2 3 6 2" xfId="16794" xr:uid="{00000000-0005-0000-0000-00009F410000}"/>
    <cellStyle name="Обычный 2 2 3 3 2 3 7" xfId="16795" xr:uid="{00000000-0005-0000-0000-0000A0410000}"/>
    <cellStyle name="Обычный 2 2 3 3 2 3 7 2" xfId="16796" xr:uid="{00000000-0005-0000-0000-0000A1410000}"/>
    <cellStyle name="Обычный 2 2 3 3 2 3 8" xfId="16797" xr:uid="{00000000-0005-0000-0000-0000A2410000}"/>
    <cellStyle name="Обычный 2 2 3 3 2 4" xfId="16798" xr:uid="{00000000-0005-0000-0000-0000A3410000}"/>
    <cellStyle name="Обычный 2 2 3 3 2 4 2" xfId="16799" xr:uid="{00000000-0005-0000-0000-0000A4410000}"/>
    <cellStyle name="Обычный 2 2 3 3 2 4 2 2" xfId="16800" xr:uid="{00000000-0005-0000-0000-0000A5410000}"/>
    <cellStyle name="Обычный 2 2 3 3 2 4 2 2 2" xfId="16801" xr:uid="{00000000-0005-0000-0000-0000A6410000}"/>
    <cellStyle name="Обычный 2 2 3 3 2 4 2 2 2 2" xfId="16802" xr:uid="{00000000-0005-0000-0000-0000A7410000}"/>
    <cellStyle name="Обычный 2 2 3 3 2 4 2 2 3" xfId="16803" xr:uid="{00000000-0005-0000-0000-0000A8410000}"/>
    <cellStyle name="Обычный 2 2 3 3 2 4 2 2 3 2" xfId="16804" xr:uid="{00000000-0005-0000-0000-0000A9410000}"/>
    <cellStyle name="Обычный 2 2 3 3 2 4 2 2 4" xfId="16805" xr:uid="{00000000-0005-0000-0000-0000AA410000}"/>
    <cellStyle name="Обычный 2 2 3 3 2 4 2 3" xfId="16806" xr:uid="{00000000-0005-0000-0000-0000AB410000}"/>
    <cellStyle name="Обычный 2 2 3 3 2 4 2 3 2" xfId="16807" xr:uid="{00000000-0005-0000-0000-0000AC410000}"/>
    <cellStyle name="Обычный 2 2 3 3 2 4 2 4" xfId="16808" xr:uid="{00000000-0005-0000-0000-0000AD410000}"/>
    <cellStyle name="Обычный 2 2 3 3 2 4 2 4 2" xfId="16809" xr:uid="{00000000-0005-0000-0000-0000AE410000}"/>
    <cellStyle name="Обычный 2 2 3 3 2 4 2 5" xfId="16810" xr:uid="{00000000-0005-0000-0000-0000AF410000}"/>
    <cellStyle name="Обычный 2 2 3 3 2 4 2 5 2" xfId="16811" xr:uid="{00000000-0005-0000-0000-0000B0410000}"/>
    <cellStyle name="Обычный 2 2 3 3 2 4 2 6" xfId="16812" xr:uid="{00000000-0005-0000-0000-0000B1410000}"/>
    <cellStyle name="Обычный 2 2 3 3 2 4 3" xfId="16813" xr:uid="{00000000-0005-0000-0000-0000B2410000}"/>
    <cellStyle name="Обычный 2 2 3 3 2 4 3 2" xfId="16814" xr:uid="{00000000-0005-0000-0000-0000B3410000}"/>
    <cellStyle name="Обычный 2 2 3 3 2 4 3 2 2" xfId="16815" xr:uid="{00000000-0005-0000-0000-0000B4410000}"/>
    <cellStyle name="Обычный 2 2 3 3 2 4 3 3" xfId="16816" xr:uid="{00000000-0005-0000-0000-0000B5410000}"/>
    <cellStyle name="Обычный 2 2 3 3 2 4 3 3 2" xfId="16817" xr:uid="{00000000-0005-0000-0000-0000B6410000}"/>
    <cellStyle name="Обычный 2 2 3 3 2 4 3 4" xfId="16818" xr:uid="{00000000-0005-0000-0000-0000B7410000}"/>
    <cellStyle name="Обычный 2 2 3 3 2 4 4" xfId="16819" xr:uid="{00000000-0005-0000-0000-0000B8410000}"/>
    <cellStyle name="Обычный 2 2 3 3 2 4 4 2" xfId="16820" xr:uid="{00000000-0005-0000-0000-0000B9410000}"/>
    <cellStyle name="Обычный 2 2 3 3 2 4 4 2 2" xfId="16821" xr:uid="{00000000-0005-0000-0000-0000BA410000}"/>
    <cellStyle name="Обычный 2 2 3 3 2 4 4 3" xfId="16822" xr:uid="{00000000-0005-0000-0000-0000BB410000}"/>
    <cellStyle name="Обычный 2 2 3 3 2 4 4 3 2" xfId="16823" xr:uid="{00000000-0005-0000-0000-0000BC410000}"/>
    <cellStyle name="Обычный 2 2 3 3 2 4 4 4" xfId="16824" xr:uid="{00000000-0005-0000-0000-0000BD410000}"/>
    <cellStyle name="Обычный 2 2 3 3 2 4 5" xfId="16825" xr:uid="{00000000-0005-0000-0000-0000BE410000}"/>
    <cellStyle name="Обычный 2 2 3 3 2 4 5 2" xfId="16826" xr:uid="{00000000-0005-0000-0000-0000BF410000}"/>
    <cellStyle name="Обычный 2 2 3 3 2 4 6" xfId="16827" xr:uid="{00000000-0005-0000-0000-0000C0410000}"/>
    <cellStyle name="Обычный 2 2 3 3 2 4 6 2" xfId="16828" xr:uid="{00000000-0005-0000-0000-0000C1410000}"/>
    <cellStyle name="Обычный 2 2 3 3 2 4 7" xfId="16829" xr:uid="{00000000-0005-0000-0000-0000C2410000}"/>
    <cellStyle name="Обычный 2 2 3 3 2 4 7 2" xfId="16830" xr:uid="{00000000-0005-0000-0000-0000C3410000}"/>
    <cellStyle name="Обычный 2 2 3 3 2 4 8" xfId="16831" xr:uid="{00000000-0005-0000-0000-0000C4410000}"/>
    <cellStyle name="Обычный 2 2 3 3 2 5" xfId="16832" xr:uid="{00000000-0005-0000-0000-0000C5410000}"/>
    <cellStyle name="Обычный 2 2 3 3 2 5 2" xfId="16833" xr:uid="{00000000-0005-0000-0000-0000C6410000}"/>
    <cellStyle name="Обычный 2 2 3 3 2 5 2 2" xfId="16834" xr:uid="{00000000-0005-0000-0000-0000C7410000}"/>
    <cellStyle name="Обычный 2 2 3 3 2 5 2 2 2" xfId="16835" xr:uid="{00000000-0005-0000-0000-0000C8410000}"/>
    <cellStyle name="Обычный 2 2 3 3 2 5 2 3" xfId="16836" xr:uid="{00000000-0005-0000-0000-0000C9410000}"/>
    <cellStyle name="Обычный 2 2 3 3 2 5 2 3 2" xfId="16837" xr:uid="{00000000-0005-0000-0000-0000CA410000}"/>
    <cellStyle name="Обычный 2 2 3 3 2 5 2 4" xfId="16838" xr:uid="{00000000-0005-0000-0000-0000CB410000}"/>
    <cellStyle name="Обычный 2 2 3 3 2 5 3" xfId="16839" xr:uid="{00000000-0005-0000-0000-0000CC410000}"/>
    <cellStyle name="Обычный 2 2 3 3 2 5 3 2" xfId="16840" xr:uid="{00000000-0005-0000-0000-0000CD410000}"/>
    <cellStyle name="Обычный 2 2 3 3 2 5 3 2 2" xfId="16841" xr:uid="{00000000-0005-0000-0000-0000CE410000}"/>
    <cellStyle name="Обычный 2 2 3 3 2 5 3 3" xfId="16842" xr:uid="{00000000-0005-0000-0000-0000CF410000}"/>
    <cellStyle name="Обычный 2 2 3 3 2 5 3 3 2" xfId="16843" xr:uid="{00000000-0005-0000-0000-0000D0410000}"/>
    <cellStyle name="Обычный 2 2 3 3 2 5 3 4" xfId="16844" xr:uid="{00000000-0005-0000-0000-0000D1410000}"/>
    <cellStyle name="Обычный 2 2 3 3 2 5 4" xfId="16845" xr:uid="{00000000-0005-0000-0000-0000D2410000}"/>
    <cellStyle name="Обычный 2 2 3 3 2 5 4 2" xfId="16846" xr:uid="{00000000-0005-0000-0000-0000D3410000}"/>
    <cellStyle name="Обычный 2 2 3 3 2 5 5" xfId="16847" xr:uid="{00000000-0005-0000-0000-0000D4410000}"/>
    <cellStyle name="Обычный 2 2 3 3 2 5 5 2" xfId="16848" xr:uid="{00000000-0005-0000-0000-0000D5410000}"/>
    <cellStyle name="Обычный 2 2 3 3 2 5 6" xfId="16849" xr:uid="{00000000-0005-0000-0000-0000D6410000}"/>
    <cellStyle name="Обычный 2 2 3 3 2 5 6 2" xfId="16850" xr:uid="{00000000-0005-0000-0000-0000D7410000}"/>
    <cellStyle name="Обычный 2 2 3 3 2 5 7" xfId="16851" xr:uid="{00000000-0005-0000-0000-0000D8410000}"/>
    <cellStyle name="Обычный 2 2 3 3 2 6" xfId="16852" xr:uid="{00000000-0005-0000-0000-0000D9410000}"/>
    <cellStyle name="Обычный 2 2 3 3 2 6 2" xfId="16853" xr:uid="{00000000-0005-0000-0000-0000DA410000}"/>
    <cellStyle name="Обычный 2 2 3 3 2 6 2 2" xfId="16854" xr:uid="{00000000-0005-0000-0000-0000DB410000}"/>
    <cellStyle name="Обычный 2 2 3 3 2 6 2 2 2" xfId="16855" xr:uid="{00000000-0005-0000-0000-0000DC410000}"/>
    <cellStyle name="Обычный 2 2 3 3 2 6 2 3" xfId="16856" xr:uid="{00000000-0005-0000-0000-0000DD410000}"/>
    <cellStyle name="Обычный 2 2 3 3 2 6 2 3 2" xfId="16857" xr:uid="{00000000-0005-0000-0000-0000DE410000}"/>
    <cellStyle name="Обычный 2 2 3 3 2 6 2 4" xfId="16858" xr:uid="{00000000-0005-0000-0000-0000DF410000}"/>
    <cellStyle name="Обычный 2 2 3 3 2 6 3" xfId="16859" xr:uid="{00000000-0005-0000-0000-0000E0410000}"/>
    <cellStyle name="Обычный 2 2 3 3 2 6 3 2" xfId="16860" xr:uid="{00000000-0005-0000-0000-0000E1410000}"/>
    <cellStyle name="Обычный 2 2 3 3 2 6 3 2 2" xfId="16861" xr:uid="{00000000-0005-0000-0000-0000E2410000}"/>
    <cellStyle name="Обычный 2 2 3 3 2 6 3 3" xfId="16862" xr:uid="{00000000-0005-0000-0000-0000E3410000}"/>
    <cellStyle name="Обычный 2 2 3 3 2 6 3 3 2" xfId="16863" xr:uid="{00000000-0005-0000-0000-0000E4410000}"/>
    <cellStyle name="Обычный 2 2 3 3 2 6 3 4" xfId="16864" xr:uid="{00000000-0005-0000-0000-0000E5410000}"/>
    <cellStyle name="Обычный 2 2 3 3 2 6 4" xfId="16865" xr:uid="{00000000-0005-0000-0000-0000E6410000}"/>
    <cellStyle name="Обычный 2 2 3 3 2 6 4 2" xfId="16866" xr:uid="{00000000-0005-0000-0000-0000E7410000}"/>
    <cellStyle name="Обычный 2 2 3 3 2 6 5" xfId="16867" xr:uid="{00000000-0005-0000-0000-0000E8410000}"/>
    <cellStyle name="Обычный 2 2 3 3 2 6 5 2" xfId="16868" xr:uid="{00000000-0005-0000-0000-0000E9410000}"/>
    <cellStyle name="Обычный 2 2 3 3 2 6 6" xfId="16869" xr:uid="{00000000-0005-0000-0000-0000EA410000}"/>
    <cellStyle name="Обычный 2 2 3 3 2 6 6 2" xfId="16870" xr:uid="{00000000-0005-0000-0000-0000EB410000}"/>
    <cellStyle name="Обычный 2 2 3 3 2 6 7" xfId="16871" xr:uid="{00000000-0005-0000-0000-0000EC410000}"/>
    <cellStyle name="Обычный 2 2 3 3 2 7" xfId="16872" xr:uid="{00000000-0005-0000-0000-0000ED410000}"/>
    <cellStyle name="Обычный 2 2 3 3 2 7 2" xfId="16873" xr:uid="{00000000-0005-0000-0000-0000EE410000}"/>
    <cellStyle name="Обычный 2 2 3 3 2 7 2 2" xfId="16874" xr:uid="{00000000-0005-0000-0000-0000EF410000}"/>
    <cellStyle name="Обычный 2 2 3 3 2 7 3" xfId="16875" xr:uid="{00000000-0005-0000-0000-0000F0410000}"/>
    <cellStyle name="Обычный 2 2 3 3 2 7 3 2" xfId="16876" xr:uid="{00000000-0005-0000-0000-0000F1410000}"/>
    <cellStyle name="Обычный 2 2 3 3 2 7 4" xfId="16877" xr:uid="{00000000-0005-0000-0000-0000F2410000}"/>
    <cellStyle name="Обычный 2 2 3 3 2 8" xfId="16878" xr:uid="{00000000-0005-0000-0000-0000F3410000}"/>
    <cellStyle name="Обычный 2 2 3 3 2 8 2" xfId="16879" xr:uid="{00000000-0005-0000-0000-0000F4410000}"/>
    <cellStyle name="Обычный 2 2 3 3 2 8 2 2" xfId="16880" xr:uid="{00000000-0005-0000-0000-0000F5410000}"/>
    <cellStyle name="Обычный 2 2 3 3 2 8 3" xfId="16881" xr:uid="{00000000-0005-0000-0000-0000F6410000}"/>
    <cellStyle name="Обычный 2 2 3 3 2 8 3 2" xfId="16882" xr:uid="{00000000-0005-0000-0000-0000F7410000}"/>
    <cellStyle name="Обычный 2 2 3 3 2 8 4" xfId="16883" xr:uid="{00000000-0005-0000-0000-0000F8410000}"/>
    <cellStyle name="Обычный 2 2 3 3 2 9" xfId="16884" xr:uid="{00000000-0005-0000-0000-0000F9410000}"/>
    <cellStyle name="Обычный 2 2 3 3 2 9 2" xfId="16885" xr:uid="{00000000-0005-0000-0000-0000FA410000}"/>
    <cellStyle name="Обычный 2 2 3 3 3" xfId="16886" xr:uid="{00000000-0005-0000-0000-0000FB410000}"/>
    <cellStyle name="Обычный 2 2 3 3 3 10" xfId="16887" xr:uid="{00000000-0005-0000-0000-0000FC410000}"/>
    <cellStyle name="Обычный 2 2 3 3 3 2" xfId="16888" xr:uid="{00000000-0005-0000-0000-0000FD410000}"/>
    <cellStyle name="Обычный 2 2 3 3 3 2 2" xfId="16889" xr:uid="{00000000-0005-0000-0000-0000FE410000}"/>
    <cellStyle name="Обычный 2 2 3 3 3 2 2 2" xfId="16890" xr:uid="{00000000-0005-0000-0000-0000FF410000}"/>
    <cellStyle name="Обычный 2 2 3 3 3 2 2 2 2" xfId="16891" xr:uid="{00000000-0005-0000-0000-000000420000}"/>
    <cellStyle name="Обычный 2 2 3 3 3 2 2 2 2 2" xfId="16892" xr:uid="{00000000-0005-0000-0000-000001420000}"/>
    <cellStyle name="Обычный 2 2 3 3 3 2 2 2 3" xfId="16893" xr:uid="{00000000-0005-0000-0000-000002420000}"/>
    <cellStyle name="Обычный 2 2 3 3 3 2 2 2 3 2" xfId="16894" xr:uid="{00000000-0005-0000-0000-000003420000}"/>
    <cellStyle name="Обычный 2 2 3 3 3 2 2 2 4" xfId="16895" xr:uid="{00000000-0005-0000-0000-000004420000}"/>
    <cellStyle name="Обычный 2 2 3 3 3 2 2 3" xfId="16896" xr:uid="{00000000-0005-0000-0000-000005420000}"/>
    <cellStyle name="Обычный 2 2 3 3 3 2 2 3 2" xfId="16897" xr:uid="{00000000-0005-0000-0000-000006420000}"/>
    <cellStyle name="Обычный 2 2 3 3 3 2 2 4" xfId="16898" xr:uid="{00000000-0005-0000-0000-000007420000}"/>
    <cellStyle name="Обычный 2 2 3 3 3 2 2 4 2" xfId="16899" xr:uid="{00000000-0005-0000-0000-000008420000}"/>
    <cellStyle name="Обычный 2 2 3 3 3 2 2 5" xfId="16900" xr:uid="{00000000-0005-0000-0000-000009420000}"/>
    <cellStyle name="Обычный 2 2 3 3 3 2 2 5 2" xfId="16901" xr:uid="{00000000-0005-0000-0000-00000A420000}"/>
    <cellStyle name="Обычный 2 2 3 3 3 2 2 6" xfId="16902" xr:uid="{00000000-0005-0000-0000-00000B420000}"/>
    <cellStyle name="Обычный 2 2 3 3 3 2 3" xfId="16903" xr:uid="{00000000-0005-0000-0000-00000C420000}"/>
    <cellStyle name="Обычный 2 2 3 3 3 2 3 2" xfId="16904" xr:uid="{00000000-0005-0000-0000-00000D420000}"/>
    <cellStyle name="Обычный 2 2 3 3 3 2 3 2 2" xfId="16905" xr:uid="{00000000-0005-0000-0000-00000E420000}"/>
    <cellStyle name="Обычный 2 2 3 3 3 2 3 3" xfId="16906" xr:uid="{00000000-0005-0000-0000-00000F420000}"/>
    <cellStyle name="Обычный 2 2 3 3 3 2 3 3 2" xfId="16907" xr:uid="{00000000-0005-0000-0000-000010420000}"/>
    <cellStyle name="Обычный 2 2 3 3 3 2 3 4" xfId="16908" xr:uid="{00000000-0005-0000-0000-000011420000}"/>
    <cellStyle name="Обычный 2 2 3 3 3 2 4" xfId="16909" xr:uid="{00000000-0005-0000-0000-000012420000}"/>
    <cellStyle name="Обычный 2 2 3 3 3 2 4 2" xfId="16910" xr:uid="{00000000-0005-0000-0000-000013420000}"/>
    <cellStyle name="Обычный 2 2 3 3 3 2 4 2 2" xfId="16911" xr:uid="{00000000-0005-0000-0000-000014420000}"/>
    <cellStyle name="Обычный 2 2 3 3 3 2 4 3" xfId="16912" xr:uid="{00000000-0005-0000-0000-000015420000}"/>
    <cellStyle name="Обычный 2 2 3 3 3 2 4 3 2" xfId="16913" xr:uid="{00000000-0005-0000-0000-000016420000}"/>
    <cellStyle name="Обычный 2 2 3 3 3 2 4 4" xfId="16914" xr:uid="{00000000-0005-0000-0000-000017420000}"/>
    <cellStyle name="Обычный 2 2 3 3 3 2 5" xfId="16915" xr:uid="{00000000-0005-0000-0000-000018420000}"/>
    <cellStyle name="Обычный 2 2 3 3 3 2 5 2" xfId="16916" xr:uid="{00000000-0005-0000-0000-000019420000}"/>
    <cellStyle name="Обычный 2 2 3 3 3 2 6" xfId="16917" xr:uid="{00000000-0005-0000-0000-00001A420000}"/>
    <cellStyle name="Обычный 2 2 3 3 3 2 6 2" xfId="16918" xr:uid="{00000000-0005-0000-0000-00001B420000}"/>
    <cellStyle name="Обычный 2 2 3 3 3 2 7" xfId="16919" xr:uid="{00000000-0005-0000-0000-00001C420000}"/>
    <cellStyle name="Обычный 2 2 3 3 3 2 7 2" xfId="16920" xr:uid="{00000000-0005-0000-0000-00001D420000}"/>
    <cellStyle name="Обычный 2 2 3 3 3 2 8" xfId="16921" xr:uid="{00000000-0005-0000-0000-00001E420000}"/>
    <cellStyle name="Обычный 2 2 3 3 3 3" xfId="16922" xr:uid="{00000000-0005-0000-0000-00001F420000}"/>
    <cellStyle name="Обычный 2 2 3 3 3 3 2" xfId="16923" xr:uid="{00000000-0005-0000-0000-000020420000}"/>
    <cellStyle name="Обычный 2 2 3 3 3 3 2 2" xfId="16924" xr:uid="{00000000-0005-0000-0000-000021420000}"/>
    <cellStyle name="Обычный 2 2 3 3 3 3 2 2 2" xfId="16925" xr:uid="{00000000-0005-0000-0000-000022420000}"/>
    <cellStyle name="Обычный 2 2 3 3 3 3 2 2 2 2" xfId="16926" xr:uid="{00000000-0005-0000-0000-000023420000}"/>
    <cellStyle name="Обычный 2 2 3 3 3 3 2 2 3" xfId="16927" xr:uid="{00000000-0005-0000-0000-000024420000}"/>
    <cellStyle name="Обычный 2 2 3 3 3 3 2 2 3 2" xfId="16928" xr:uid="{00000000-0005-0000-0000-000025420000}"/>
    <cellStyle name="Обычный 2 2 3 3 3 3 2 2 4" xfId="16929" xr:uid="{00000000-0005-0000-0000-000026420000}"/>
    <cellStyle name="Обычный 2 2 3 3 3 3 2 3" xfId="16930" xr:uid="{00000000-0005-0000-0000-000027420000}"/>
    <cellStyle name="Обычный 2 2 3 3 3 3 2 3 2" xfId="16931" xr:uid="{00000000-0005-0000-0000-000028420000}"/>
    <cellStyle name="Обычный 2 2 3 3 3 3 2 4" xfId="16932" xr:uid="{00000000-0005-0000-0000-000029420000}"/>
    <cellStyle name="Обычный 2 2 3 3 3 3 2 4 2" xfId="16933" xr:uid="{00000000-0005-0000-0000-00002A420000}"/>
    <cellStyle name="Обычный 2 2 3 3 3 3 2 5" xfId="16934" xr:uid="{00000000-0005-0000-0000-00002B420000}"/>
    <cellStyle name="Обычный 2 2 3 3 3 3 2 5 2" xfId="16935" xr:uid="{00000000-0005-0000-0000-00002C420000}"/>
    <cellStyle name="Обычный 2 2 3 3 3 3 2 6" xfId="16936" xr:uid="{00000000-0005-0000-0000-00002D420000}"/>
    <cellStyle name="Обычный 2 2 3 3 3 3 3" xfId="16937" xr:uid="{00000000-0005-0000-0000-00002E420000}"/>
    <cellStyle name="Обычный 2 2 3 3 3 3 3 2" xfId="16938" xr:uid="{00000000-0005-0000-0000-00002F420000}"/>
    <cellStyle name="Обычный 2 2 3 3 3 3 3 2 2" xfId="16939" xr:uid="{00000000-0005-0000-0000-000030420000}"/>
    <cellStyle name="Обычный 2 2 3 3 3 3 3 3" xfId="16940" xr:uid="{00000000-0005-0000-0000-000031420000}"/>
    <cellStyle name="Обычный 2 2 3 3 3 3 3 3 2" xfId="16941" xr:uid="{00000000-0005-0000-0000-000032420000}"/>
    <cellStyle name="Обычный 2 2 3 3 3 3 3 4" xfId="16942" xr:uid="{00000000-0005-0000-0000-000033420000}"/>
    <cellStyle name="Обычный 2 2 3 3 3 3 4" xfId="16943" xr:uid="{00000000-0005-0000-0000-000034420000}"/>
    <cellStyle name="Обычный 2 2 3 3 3 3 4 2" xfId="16944" xr:uid="{00000000-0005-0000-0000-000035420000}"/>
    <cellStyle name="Обычный 2 2 3 3 3 3 4 2 2" xfId="16945" xr:uid="{00000000-0005-0000-0000-000036420000}"/>
    <cellStyle name="Обычный 2 2 3 3 3 3 4 3" xfId="16946" xr:uid="{00000000-0005-0000-0000-000037420000}"/>
    <cellStyle name="Обычный 2 2 3 3 3 3 4 3 2" xfId="16947" xr:uid="{00000000-0005-0000-0000-000038420000}"/>
    <cellStyle name="Обычный 2 2 3 3 3 3 4 4" xfId="16948" xr:uid="{00000000-0005-0000-0000-000039420000}"/>
    <cellStyle name="Обычный 2 2 3 3 3 3 5" xfId="16949" xr:uid="{00000000-0005-0000-0000-00003A420000}"/>
    <cellStyle name="Обычный 2 2 3 3 3 3 5 2" xfId="16950" xr:uid="{00000000-0005-0000-0000-00003B420000}"/>
    <cellStyle name="Обычный 2 2 3 3 3 3 6" xfId="16951" xr:uid="{00000000-0005-0000-0000-00003C420000}"/>
    <cellStyle name="Обычный 2 2 3 3 3 3 6 2" xfId="16952" xr:uid="{00000000-0005-0000-0000-00003D420000}"/>
    <cellStyle name="Обычный 2 2 3 3 3 3 7" xfId="16953" xr:uid="{00000000-0005-0000-0000-00003E420000}"/>
    <cellStyle name="Обычный 2 2 3 3 3 3 7 2" xfId="16954" xr:uid="{00000000-0005-0000-0000-00003F420000}"/>
    <cellStyle name="Обычный 2 2 3 3 3 3 8" xfId="16955" xr:uid="{00000000-0005-0000-0000-000040420000}"/>
    <cellStyle name="Обычный 2 2 3 3 3 4" xfId="16956" xr:uid="{00000000-0005-0000-0000-000041420000}"/>
    <cellStyle name="Обычный 2 2 3 3 3 4 2" xfId="16957" xr:uid="{00000000-0005-0000-0000-000042420000}"/>
    <cellStyle name="Обычный 2 2 3 3 3 4 2 2" xfId="16958" xr:uid="{00000000-0005-0000-0000-000043420000}"/>
    <cellStyle name="Обычный 2 2 3 3 3 4 2 2 2" xfId="16959" xr:uid="{00000000-0005-0000-0000-000044420000}"/>
    <cellStyle name="Обычный 2 2 3 3 3 4 2 3" xfId="16960" xr:uid="{00000000-0005-0000-0000-000045420000}"/>
    <cellStyle name="Обычный 2 2 3 3 3 4 2 3 2" xfId="16961" xr:uid="{00000000-0005-0000-0000-000046420000}"/>
    <cellStyle name="Обычный 2 2 3 3 3 4 2 4" xfId="16962" xr:uid="{00000000-0005-0000-0000-000047420000}"/>
    <cellStyle name="Обычный 2 2 3 3 3 4 3" xfId="16963" xr:uid="{00000000-0005-0000-0000-000048420000}"/>
    <cellStyle name="Обычный 2 2 3 3 3 4 3 2" xfId="16964" xr:uid="{00000000-0005-0000-0000-000049420000}"/>
    <cellStyle name="Обычный 2 2 3 3 3 4 3 2 2" xfId="16965" xr:uid="{00000000-0005-0000-0000-00004A420000}"/>
    <cellStyle name="Обычный 2 2 3 3 3 4 3 3" xfId="16966" xr:uid="{00000000-0005-0000-0000-00004B420000}"/>
    <cellStyle name="Обычный 2 2 3 3 3 4 3 3 2" xfId="16967" xr:uid="{00000000-0005-0000-0000-00004C420000}"/>
    <cellStyle name="Обычный 2 2 3 3 3 4 3 4" xfId="16968" xr:uid="{00000000-0005-0000-0000-00004D420000}"/>
    <cellStyle name="Обычный 2 2 3 3 3 4 4" xfId="16969" xr:uid="{00000000-0005-0000-0000-00004E420000}"/>
    <cellStyle name="Обычный 2 2 3 3 3 4 4 2" xfId="16970" xr:uid="{00000000-0005-0000-0000-00004F420000}"/>
    <cellStyle name="Обычный 2 2 3 3 3 4 5" xfId="16971" xr:uid="{00000000-0005-0000-0000-000050420000}"/>
    <cellStyle name="Обычный 2 2 3 3 3 4 5 2" xfId="16972" xr:uid="{00000000-0005-0000-0000-000051420000}"/>
    <cellStyle name="Обычный 2 2 3 3 3 4 6" xfId="16973" xr:uid="{00000000-0005-0000-0000-000052420000}"/>
    <cellStyle name="Обычный 2 2 3 3 3 4 6 2" xfId="16974" xr:uid="{00000000-0005-0000-0000-000053420000}"/>
    <cellStyle name="Обычный 2 2 3 3 3 4 7" xfId="16975" xr:uid="{00000000-0005-0000-0000-000054420000}"/>
    <cellStyle name="Обычный 2 2 3 3 3 5" xfId="16976" xr:uid="{00000000-0005-0000-0000-000055420000}"/>
    <cellStyle name="Обычный 2 2 3 3 3 5 2" xfId="16977" xr:uid="{00000000-0005-0000-0000-000056420000}"/>
    <cellStyle name="Обычный 2 2 3 3 3 5 2 2" xfId="16978" xr:uid="{00000000-0005-0000-0000-000057420000}"/>
    <cellStyle name="Обычный 2 2 3 3 3 5 3" xfId="16979" xr:uid="{00000000-0005-0000-0000-000058420000}"/>
    <cellStyle name="Обычный 2 2 3 3 3 5 3 2" xfId="16980" xr:uid="{00000000-0005-0000-0000-000059420000}"/>
    <cellStyle name="Обычный 2 2 3 3 3 5 4" xfId="16981" xr:uid="{00000000-0005-0000-0000-00005A420000}"/>
    <cellStyle name="Обычный 2 2 3 3 3 6" xfId="16982" xr:uid="{00000000-0005-0000-0000-00005B420000}"/>
    <cellStyle name="Обычный 2 2 3 3 3 6 2" xfId="16983" xr:uid="{00000000-0005-0000-0000-00005C420000}"/>
    <cellStyle name="Обычный 2 2 3 3 3 6 2 2" xfId="16984" xr:uid="{00000000-0005-0000-0000-00005D420000}"/>
    <cellStyle name="Обычный 2 2 3 3 3 6 3" xfId="16985" xr:uid="{00000000-0005-0000-0000-00005E420000}"/>
    <cellStyle name="Обычный 2 2 3 3 3 6 3 2" xfId="16986" xr:uid="{00000000-0005-0000-0000-00005F420000}"/>
    <cellStyle name="Обычный 2 2 3 3 3 6 4" xfId="16987" xr:uid="{00000000-0005-0000-0000-000060420000}"/>
    <cellStyle name="Обычный 2 2 3 3 3 7" xfId="16988" xr:uid="{00000000-0005-0000-0000-000061420000}"/>
    <cellStyle name="Обычный 2 2 3 3 3 7 2" xfId="16989" xr:uid="{00000000-0005-0000-0000-000062420000}"/>
    <cellStyle name="Обычный 2 2 3 3 3 8" xfId="16990" xr:uid="{00000000-0005-0000-0000-000063420000}"/>
    <cellStyle name="Обычный 2 2 3 3 3 8 2" xfId="16991" xr:uid="{00000000-0005-0000-0000-000064420000}"/>
    <cellStyle name="Обычный 2 2 3 3 3 9" xfId="16992" xr:uid="{00000000-0005-0000-0000-000065420000}"/>
    <cellStyle name="Обычный 2 2 3 3 3 9 2" xfId="16993" xr:uid="{00000000-0005-0000-0000-000066420000}"/>
    <cellStyle name="Обычный 2 2 3 3 4" xfId="16994" xr:uid="{00000000-0005-0000-0000-000067420000}"/>
    <cellStyle name="Обычный 2 2 3 3 4 2" xfId="16995" xr:uid="{00000000-0005-0000-0000-000068420000}"/>
    <cellStyle name="Обычный 2 2 3 3 4 2 2" xfId="16996" xr:uid="{00000000-0005-0000-0000-000069420000}"/>
    <cellStyle name="Обычный 2 2 3 3 4 2 2 2" xfId="16997" xr:uid="{00000000-0005-0000-0000-00006A420000}"/>
    <cellStyle name="Обычный 2 2 3 3 4 2 2 2 2" xfId="16998" xr:uid="{00000000-0005-0000-0000-00006B420000}"/>
    <cellStyle name="Обычный 2 2 3 3 4 2 2 3" xfId="16999" xr:uid="{00000000-0005-0000-0000-00006C420000}"/>
    <cellStyle name="Обычный 2 2 3 3 4 2 2 3 2" xfId="17000" xr:uid="{00000000-0005-0000-0000-00006D420000}"/>
    <cellStyle name="Обычный 2 2 3 3 4 2 2 4" xfId="17001" xr:uid="{00000000-0005-0000-0000-00006E420000}"/>
    <cellStyle name="Обычный 2 2 3 3 4 2 3" xfId="17002" xr:uid="{00000000-0005-0000-0000-00006F420000}"/>
    <cellStyle name="Обычный 2 2 3 3 4 2 3 2" xfId="17003" xr:uid="{00000000-0005-0000-0000-000070420000}"/>
    <cellStyle name="Обычный 2 2 3 3 4 2 4" xfId="17004" xr:uid="{00000000-0005-0000-0000-000071420000}"/>
    <cellStyle name="Обычный 2 2 3 3 4 2 4 2" xfId="17005" xr:uid="{00000000-0005-0000-0000-000072420000}"/>
    <cellStyle name="Обычный 2 2 3 3 4 2 5" xfId="17006" xr:uid="{00000000-0005-0000-0000-000073420000}"/>
    <cellStyle name="Обычный 2 2 3 3 4 2 5 2" xfId="17007" xr:uid="{00000000-0005-0000-0000-000074420000}"/>
    <cellStyle name="Обычный 2 2 3 3 4 2 6" xfId="17008" xr:uid="{00000000-0005-0000-0000-000075420000}"/>
    <cellStyle name="Обычный 2 2 3 3 4 3" xfId="17009" xr:uid="{00000000-0005-0000-0000-000076420000}"/>
    <cellStyle name="Обычный 2 2 3 3 4 3 2" xfId="17010" xr:uid="{00000000-0005-0000-0000-000077420000}"/>
    <cellStyle name="Обычный 2 2 3 3 4 3 2 2" xfId="17011" xr:uid="{00000000-0005-0000-0000-000078420000}"/>
    <cellStyle name="Обычный 2 2 3 3 4 3 3" xfId="17012" xr:uid="{00000000-0005-0000-0000-000079420000}"/>
    <cellStyle name="Обычный 2 2 3 3 4 3 3 2" xfId="17013" xr:uid="{00000000-0005-0000-0000-00007A420000}"/>
    <cellStyle name="Обычный 2 2 3 3 4 3 4" xfId="17014" xr:uid="{00000000-0005-0000-0000-00007B420000}"/>
    <cellStyle name="Обычный 2 2 3 3 4 4" xfId="17015" xr:uid="{00000000-0005-0000-0000-00007C420000}"/>
    <cellStyle name="Обычный 2 2 3 3 4 4 2" xfId="17016" xr:uid="{00000000-0005-0000-0000-00007D420000}"/>
    <cellStyle name="Обычный 2 2 3 3 4 4 2 2" xfId="17017" xr:uid="{00000000-0005-0000-0000-00007E420000}"/>
    <cellStyle name="Обычный 2 2 3 3 4 4 3" xfId="17018" xr:uid="{00000000-0005-0000-0000-00007F420000}"/>
    <cellStyle name="Обычный 2 2 3 3 4 4 3 2" xfId="17019" xr:uid="{00000000-0005-0000-0000-000080420000}"/>
    <cellStyle name="Обычный 2 2 3 3 4 4 4" xfId="17020" xr:uid="{00000000-0005-0000-0000-000081420000}"/>
    <cellStyle name="Обычный 2 2 3 3 4 5" xfId="17021" xr:uid="{00000000-0005-0000-0000-000082420000}"/>
    <cellStyle name="Обычный 2 2 3 3 4 5 2" xfId="17022" xr:uid="{00000000-0005-0000-0000-000083420000}"/>
    <cellStyle name="Обычный 2 2 3 3 4 6" xfId="17023" xr:uid="{00000000-0005-0000-0000-000084420000}"/>
    <cellStyle name="Обычный 2 2 3 3 4 6 2" xfId="17024" xr:uid="{00000000-0005-0000-0000-000085420000}"/>
    <cellStyle name="Обычный 2 2 3 3 4 7" xfId="17025" xr:uid="{00000000-0005-0000-0000-000086420000}"/>
    <cellStyle name="Обычный 2 2 3 3 4 7 2" xfId="17026" xr:uid="{00000000-0005-0000-0000-000087420000}"/>
    <cellStyle name="Обычный 2 2 3 3 4 8" xfId="17027" xr:uid="{00000000-0005-0000-0000-000088420000}"/>
    <cellStyle name="Обычный 2 2 3 3 5" xfId="17028" xr:uid="{00000000-0005-0000-0000-000089420000}"/>
    <cellStyle name="Обычный 2 2 3 3 5 2" xfId="17029" xr:uid="{00000000-0005-0000-0000-00008A420000}"/>
    <cellStyle name="Обычный 2 2 3 3 5 2 2" xfId="17030" xr:uid="{00000000-0005-0000-0000-00008B420000}"/>
    <cellStyle name="Обычный 2 2 3 3 5 2 2 2" xfId="17031" xr:uid="{00000000-0005-0000-0000-00008C420000}"/>
    <cellStyle name="Обычный 2 2 3 3 5 2 2 2 2" xfId="17032" xr:uid="{00000000-0005-0000-0000-00008D420000}"/>
    <cellStyle name="Обычный 2 2 3 3 5 2 2 3" xfId="17033" xr:uid="{00000000-0005-0000-0000-00008E420000}"/>
    <cellStyle name="Обычный 2 2 3 3 5 2 2 3 2" xfId="17034" xr:uid="{00000000-0005-0000-0000-00008F420000}"/>
    <cellStyle name="Обычный 2 2 3 3 5 2 2 4" xfId="17035" xr:uid="{00000000-0005-0000-0000-000090420000}"/>
    <cellStyle name="Обычный 2 2 3 3 5 2 3" xfId="17036" xr:uid="{00000000-0005-0000-0000-000091420000}"/>
    <cellStyle name="Обычный 2 2 3 3 5 2 3 2" xfId="17037" xr:uid="{00000000-0005-0000-0000-000092420000}"/>
    <cellStyle name="Обычный 2 2 3 3 5 2 4" xfId="17038" xr:uid="{00000000-0005-0000-0000-000093420000}"/>
    <cellStyle name="Обычный 2 2 3 3 5 2 4 2" xfId="17039" xr:uid="{00000000-0005-0000-0000-000094420000}"/>
    <cellStyle name="Обычный 2 2 3 3 5 2 5" xfId="17040" xr:uid="{00000000-0005-0000-0000-000095420000}"/>
    <cellStyle name="Обычный 2 2 3 3 5 2 5 2" xfId="17041" xr:uid="{00000000-0005-0000-0000-000096420000}"/>
    <cellStyle name="Обычный 2 2 3 3 5 2 6" xfId="17042" xr:uid="{00000000-0005-0000-0000-000097420000}"/>
    <cellStyle name="Обычный 2 2 3 3 5 3" xfId="17043" xr:uid="{00000000-0005-0000-0000-000098420000}"/>
    <cellStyle name="Обычный 2 2 3 3 5 3 2" xfId="17044" xr:uid="{00000000-0005-0000-0000-000099420000}"/>
    <cellStyle name="Обычный 2 2 3 3 5 3 2 2" xfId="17045" xr:uid="{00000000-0005-0000-0000-00009A420000}"/>
    <cellStyle name="Обычный 2 2 3 3 5 3 3" xfId="17046" xr:uid="{00000000-0005-0000-0000-00009B420000}"/>
    <cellStyle name="Обычный 2 2 3 3 5 3 3 2" xfId="17047" xr:uid="{00000000-0005-0000-0000-00009C420000}"/>
    <cellStyle name="Обычный 2 2 3 3 5 3 4" xfId="17048" xr:uid="{00000000-0005-0000-0000-00009D420000}"/>
    <cellStyle name="Обычный 2 2 3 3 5 4" xfId="17049" xr:uid="{00000000-0005-0000-0000-00009E420000}"/>
    <cellStyle name="Обычный 2 2 3 3 5 4 2" xfId="17050" xr:uid="{00000000-0005-0000-0000-00009F420000}"/>
    <cellStyle name="Обычный 2 2 3 3 5 4 2 2" xfId="17051" xr:uid="{00000000-0005-0000-0000-0000A0420000}"/>
    <cellStyle name="Обычный 2 2 3 3 5 4 3" xfId="17052" xr:uid="{00000000-0005-0000-0000-0000A1420000}"/>
    <cellStyle name="Обычный 2 2 3 3 5 4 3 2" xfId="17053" xr:uid="{00000000-0005-0000-0000-0000A2420000}"/>
    <cellStyle name="Обычный 2 2 3 3 5 4 4" xfId="17054" xr:uid="{00000000-0005-0000-0000-0000A3420000}"/>
    <cellStyle name="Обычный 2 2 3 3 5 5" xfId="17055" xr:uid="{00000000-0005-0000-0000-0000A4420000}"/>
    <cellStyle name="Обычный 2 2 3 3 5 5 2" xfId="17056" xr:uid="{00000000-0005-0000-0000-0000A5420000}"/>
    <cellStyle name="Обычный 2 2 3 3 5 6" xfId="17057" xr:uid="{00000000-0005-0000-0000-0000A6420000}"/>
    <cellStyle name="Обычный 2 2 3 3 5 6 2" xfId="17058" xr:uid="{00000000-0005-0000-0000-0000A7420000}"/>
    <cellStyle name="Обычный 2 2 3 3 5 7" xfId="17059" xr:uid="{00000000-0005-0000-0000-0000A8420000}"/>
    <cellStyle name="Обычный 2 2 3 3 5 7 2" xfId="17060" xr:uid="{00000000-0005-0000-0000-0000A9420000}"/>
    <cellStyle name="Обычный 2 2 3 3 5 8" xfId="17061" xr:uid="{00000000-0005-0000-0000-0000AA420000}"/>
    <cellStyle name="Обычный 2 2 3 3 6" xfId="17062" xr:uid="{00000000-0005-0000-0000-0000AB420000}"/>
    <cellStyle name="Обычный 2 2 3 3 6 2" xfId="17063" xr:uid="{00000000-0005-0000-0000-0000AC420000}"/>
    <cellStyle name="Обычный 2 2 3 3 6 2 2" xfId="17064" xr:uid="{00000000-0005-0000-0000-0000AD420000}"/>
    <cellStyle name="Обычный 2 2 3 3 6 2 2 2" xfId="17065" xr:uid="{00000000-0005-0000-0000-0000AE420000}"/>
    <cellStyle name="Обычный 2 2 3 3 6 2 3" xfId="17066" xr:uid="{00000000-0005-0000-0000-0000AF420000}"/>
    <cellStyle name="Обычный 2 2 3 3 6 2 3 2" xfId="17067" xr:uid="{00000000-0005-0000-0000-0000B0420000}"/>
    <cellStyle name="Обычный 2 2 3 3 6 2 4" xfId="17068" xr:uid="{00000000-0005-0000-0000-0000B1420000}"/>
    <cellStyle name="Обычный 2 2 3 3 6 3" xfId="17069" xr:uid="{00000000-0005-0000-0000-0000B2420000}"/>
    <cellStyle name="Обычный 2 2 3 3 6 3 2" xfId="17070" xr:uid="{00000000-0005-0000-0000-0000B3420000}"/>
    <cellStyle name="Обычный 2 2 3 3 6 3 2 2" xfId="17071" xr:uid="{00000000-0005-0000-0000-0000B4420000}"/>
    <cellStyle name="Обычный 2 2 3 3 6 3 3" xfId="17072" xr:uid="{00000000-0005-0000-0000-0000B5420000}"/>
    <cellStyle name="Обычный 2 2 3 3 6 3 3 2" xfId="17073" xr:uid="{00000000-0005-0000-0000-0000B6420000}"/>
    <cellStyle name="Обычный 2 2 3 3 6 3 4" xfId="17074" xr:uid="{00000000-0005-0000-0000-0000B7420000}"/>
    <cellStyle name="Обычный 2 2 3 3 6 4" xfId="17075" xr:uid="{00000000-0005-0000-0000-0000B8420000}"/>
    <cellStyle name="Обычный 2 2 3 3 6 4 2" xfId="17076" xr:uid="{00000000-0005-0000-0000-0000B9420000}"/>
    <cellStyle name="Обычный 2 2 3 3 6 5" xfId="17077" xr:uid="{00000000-0005-0000-0000-0000BA420000}"/>
    <cellStyle name="Обычный 2 2 3 3 6 5 2" xfId="17078" xr:uid="{00000000-0005-0000-0000-0000BB420000}"/>
    <cellStyle name="Обычный 2 2 3 3 6 6" xfId="17079" xr:uid="{00000000-0005-0000-0000-0000BC420000}"/>
    <cellStyle name="Обычный 2 2 3 3 6 6 2" xfId="17080" xr:uid="{00000000-0005-0000-0000-0000BD420000}"/>
    <cellStyle name="Обычный 2 2 3 3 6 7" xfId="17081" xr:uid="{00000000-0005-0000-0000-0000BE420000}"/>
    <cellStyle name="Обычный 2 2 3 3 7" xfId="17082" xr:uid="{00000000-0005-0000-0000-0000BF420000}"/>
    <cellStyle name="Обычный 2 2 3 3 7 2" xfId="17083" xr:uid="{00000000-0005-0000-0000-0000C0420000}"/>
    <cellStyle name="Обычный 2 2 3 3 7 2 2" xfId="17084" xr:uid="{00000000-0005-0000-0000-0000C1420000}"/>
    <cellStyle name="Обычный 2 2 3 3 7 2 2 2" xfId="17085" xr:uid="{00000000-0005-0000-0000-0000C2420000}"/>
    <cellStyle name="Обычный 2 2 3 3 7 2 3" xfId="17086" xr:uid="{00000000-0005-0000-0000-0000C3420000}"/>
    <cellStyle name="Обычный 2 2 3 3 7 2 3 2" xfId="17087" xr:uid="{00000000-0005-0000-0000-0000C4420000}"/>
    <cellStyle name="Обычный 2 2 3 3 7 2 4" xfId="17088" xr:uid="{00000000-0005-0000-0000-0000C5420000}"/>
    <cellStyle name="Обычный 2 2 3 3 7 3" xfId="17089" xr:uid="{00000000-0005-0000-0000-0000C6420000}"/>
    <cellStyle name="Обычный 2 2 3 3 7 3 2" xfId="17090" xr:uid="{00000000-0005-0000-0000-0000C7420000}"/>
    <cellStyle name="Обычный 2 2 3 3 7 3 2 2" xfId="17091" xr:uid="{00000000-0005-0000-0000-0000C8420000}"/>
    <cellStyle name="Обычный 2 2 3 3 7 3 3" xfId="17092" xr:uid="{00000000-0005-0000-0000-0000C9420000}"/>
    <cellStyle name="Обычный 2 2 3 3 7 3 3 2" xfId="17093" xr:uid="{00000000-0005-0000-0000-0000CA420000}"/>
    <cellStyle name="Обычный 2 2 3 3 7 3 4" xfId="17094" xr:uid="{00000000-0005-0000-0000-0000CB420000}"/>
    <cellStyle name="Обычный 2 2 3 3 7 4" xfId="17095" xr:uid="{00000000-0005-0000-0000-0000CC420000}"/>
    <cellStyle name="Обычный 2 2 3 3 7 4 2" xfId="17096" xr:uid="{00000000-0005-0000-0000-0000CD420000}"/>
    <cellStyle name="Обычный 2 2 3 3 7 5" xfId="17097" xr:uid="{00000000-0005-0000-0000-0000CE420000}"/>
    <cellStyle name="Обычный 2 2 3 3 7 5 2" xfId="17098" xr:uid="{00000000-0005-0000-0000-0000CF420000}"/>
    <cellStyle name="Обычный 2 2 3 3 7 6" xfId="17099" xr:uid="{00000000-0005-0000-0000-0000D0420000}"/>
    <cellStyle name="Обычный 2 2 3 3 7 6 2" xfId="17100" xr:uid="{00000000-0005-0000-0000-0000D1420000}"/>
    <cellStyle name="Обычный 2 2 3 3 7 7" xfId="17101" xr:uid="{00000000-0005-0000-0000-0000D2420000}"/>
    <cellStyle name="Обычный 2 2 3 3 8" xfId="17102" xr:uid="{00000000-0005-0000-0000-0000D3420000}"/>
    <cellStyle name="Обычный 2 2 3 3 8 2" xfId="17103" xr:uid="{00000000-0005-0000-0000-0000D4420000}"/>
    <cellStyle name="Обычный 2 2 3 3 8 2 2" xfId="17104" xr:uid="{00000000-0005-0000-0000-0000D5420000}"/>
    <cellStyle name="Обычный 2 2 3 3 8 3" xfId="17105" xr:uid="{00000000-0005-0000-0000-0000D6420000}"/>
    <cellStyle name="Обычный 2 2 3 3 8 3 2" xfId="17106" xr:uid="{00000000-0005-0000-0000-0000D7420000}"/>
    <cellStyle name="Обычный 2 2 3 3 8 4" xfId="17107" xr:uid="{00000000-0005-0000-0000-0000D8420000}"/>
    <cellStyle name="Обычный 2 2 3 3 9" xfId="17108" xr:uid="{00000000-0005-0000-0000-0000D9420000}"/>
    <cellStyle name="Обычный 2 2 3 3 9 2" xfId="17109" xr:uid="{00000000-0005-0000-0000-0000DA420000}"/>
    <cellStyle name="Обычный 2 2 3 3 9 2 2" xfId="17110" xr:uid="{00000000-0005-0000-0000-0000DB420000}"/>
    <cellStyle name="Обычный 2 2 3 3 9 3" xfId="17111" xr:uid="{00000000-0005-0000-0000-0000DC420000}"/>
    <cellStyle name="Обычный 2 2 3 3 9 3 2" xfId="17112" xr:uid="{00000000-0005-0000-0000-0000DD420000}"/>
    <cellStyle name="Обычный 2 2 3 3 9 4" xfId="17113" xr:uid="{00000000-0005-0000-0000-0000DE420000}"/>
    <cellStyle name="Обычный 2 2 3 4" xfId="17114" xr:uid="{00000000-0005-0000-0000-0000DF420000}"/>
    <cellStyle name="Обычный 2 2 3 4 10" xfId="17115" xr:uid="{00000000-0005-0000-0000-0000E0420000}"/>
    <cellStyle name="Обычный 2 2 3 4 10 2" xfId="17116" xr:uid="{00000000-0005-0000-0000-0000E1420000}"/>
    <cellStyle name="Обычный 2 2 3 4 11" xfId="17117" xr:uid="{00000000-0005-0000-0000-0000E2420000}"/>
    <cellStyle name="Обычный 2 2 3 4 11 2" xfId="17118" xr:uid="{00000000-0005-0000-0000-0000E3420000}"/>
    <cellStyle name="Обычный 2 2 3 4 12" xfId="17119" xr:uid="{00000000-0005-0000-0000-0000E4420000}"/>
    <cellStyle name="Обычный 2 2 3 4 12 2" xfId="17120" xr:uid="{00000000-0005-0000-0000-0000E5420000}"/>
    <cellStyle name="Обычный 2 2 3 4 13" xfId="17121" xr:uid="{00000000-0005-0000-0000-0000E6420000}"/>
    <cellStyle name="Обычный 2 2 3 4 2" xfId="17122" xr:uid="{00000000-0005-0000-0000-0000E7420000}"/>
    <cellStyle name="Обычный 2 2 3 4 2 10" xfId="17123" xr:uid="{00000000-0005-0000-0000-0000E8420000}"/>
    <cellStyle name="Обычный 2 2 3 4 2 10 2" xfId="17124" xr:uid="{00000000-0005-0000-0000-0000E9420000}"/>
    <cellStyle name="Обычный 2 2 3 4 2 11" xfId="17125" xr:uid="{00000000-0005-0000-0000-0000EA420000}"/>
    <cellStyle name="Обычный 2 2 3 4 2 11 2" xfId="17126" xr:uid="{00000000-0005-0000-0000-0000EB420000}"/>
    <cellStyle name="Обычный 2 2 3 4 2 12" xfId="17127" xr:uid="{00000000-0005-0000-0000-0000EC420000}"/>
    <cellStyle name="Обычный 2 2 3 4 2 2" xfId="17128" xr:uid="{00000000-0005-0000-0000-0000ED420000}"/>
    <cellStyle name="Обычный 2 2 3 4 2 2 10" xfId="17129" xr:uid="{00000000-0005-0000-0000-0000EE420000}"/>
    <cellStyle name="Обычный 2 2 3 4 2 2 2" xfId="17130" xr:uid="{00000000-0005-0000-0000-0000EF420000}"/>
    <cellStyle name="Обычный 2 2 3 4 2 2 2 2" xfId="17131" xr:uid="{00000000-0005-0000-0000-0000F0420000}"/>
    <cellStyle name="Обычный 2 2 3 4 2 2 2 2 2" xfId="17132" xr:uid="{00000000-0005-0000-0000-0000F1420000}"/>
    <cellStyle name="Обычный 2 2 3 4 2 2 2 2 2 2" xfId="17133" xr:uid="{00000000-0005-0000-0000-0000F2420000}"/>
    <cellStyle name="Обычный 2 2 3 4 2 2 2 2 2 2 2" xfId="17134" xr:uid="{00000000-0005-0000-0000-0000F3420000}"/>
    <cellStyle name="Обычный 2 2 3 4 2 2 2 2 2 3" xfId="17135" xr:uid="{00000000-0005-0000-0000-0000F4420000}"/>
    <cellStyle name="Обычный 2 2 3 4 2 2 2 2 2 3 2" xfId="17136" xr:uid="{00000000-0005-0000-0000-0000F5420000}"/>
    <cellStyle name="Обычный 2 2 3 4 2 2 2 2 2 4" xfId="17137" xr:uid="{00000000-0005-0000-0000-0000F6420000}"/>
    <cellStyle name="Обычный 2 2 3 4 2 2 2 2 3" xfId="17138" xr:uid="{00000000-0005-0000-0000-0000F7420000}"/>
    <cellStyle name="Обычный 2 2 3 4 2 2 2 2 3 2" xfId="17139" xr:uid="{00000000-0005-0000-0000-0000F8420000}"/>
    <cellStyle name="Обычный 2 2 3 4 2 2 2 2 4" xfId="17140" xr:uid="{00000000-0005-0000-0000-0000F9420000}"/>
    <cellStyle name="Обычный 2 2 3 4 2 2 2 2 4 2" xfId="17141" xr:uid="{00000000-0005-0000-0000-0000FA420000}"/>
    <cellStyle name="Обычный 2 2 3 4 2 2 2 2 5" xfId="17142" xr:uid="{00000000-0005-0000-0000-0000FB420000}"/>
    <cellStyle name="Обычный 2 2 3 4 2 2 2 2 5 2" xfId="17143" xr:uid="{00000000-0005-0000-0000-0000FC420000}"/>
    <cellStyle name="Обычный 2 2 3 4 2 2 2 2 6" xfId="17144" xr:uid="{00000000-0005-0000-0000-0000FD420000}"/>
    <cellStyle name="Обычный 2 2 3 4 2 2 2 3" xfId="17145" xr:uid="{00000000-0005-0000-0000-0000FE420000}"/>
    <cellStyle name="Обычный 2 2 3 4 2 2 2 3 2" xfId="17146" xr:uid="{00000000-0005-0000-0000-0000FF420000}"/>
    <cellStyle name="Обычный 2 2 3 4 2 2 2 3 2 2" xfId="17147" xr:uid="{00000000-0005-0000-0000-000000430000}"/>
    <cellStyle name="Обычный 2 2 3 4 2 2 2 3 3" xfId="17148" xr:uid="{00000000-0005-0000-0000-000001430000}"/>
    <cellStyle name="Обычный 2 2 3 4 2 2 2 3 3 2" xfId="17149" xr:uid="{00000000-0005-0000-0000-000002430000}"/>
    <cellStyle name="Обычный 2 2 3 4 2 2 2 3 4" xfId="17150" xr:uid="{00000000-0005-0000-0000-000003430000}"/>
    <cellStyle name="Обычный 2 2 3 4 2 2 2 4" xfId="17151" xr:uid="{00000000-0005-0000-0000-000004430000}"/>
    <cellStyle name="Обычный 2 2 3 4 2 2 2 4 2" xfId="17152" xr:uid="{00000000-0005-0000-0000-000005430000}"/>
    <cellStyle name="Обычный 2 2 3 4 2 2 2 4 2 2" xfId="17153" xr:uid="{00000000-0005-0000-0000-000006430000}"/>
    <cellStyle name="Обычный 2 2 3 4 2 2 2 4 3" xfId="17154" xr:uid="{00000000-0005-0000-0000-000007430000}"/>
    <cellStyle name="Обычный 2 2 3 4 2 2 2 4 3 2" xfId="17155" xr:uid="{00000000-0005-0000-0000-000008430000}"/>
    <cellStyle name="Обычный 2 2 3 4 2 2 2 4 4" xfId="17156" xr:uid="{00000000-0005-0000-0000-000009430000}"/>
    <cellStyle name="Обычный 2 2 3 4 2 2 2 5" xfId="17157" xr:uid="{00000000-0005-0000-0000-00000A430000}"/>
    <cellStyle name="Обычный 2 2 3 4 2 2 2 5 2" xfId="17158" xr:uid="{00000000-0005-0000-0000-00000B430000}"/>
    <cellStyle name="Обычный 2 2 3 4 2 2 2 6" xfId="17159" xr:uid="{00000000-0005-0000-0000-00000C430000}"/>
    <cellStyle name="Обычный 2 2 3 4 2 2 2 6 2" xfId="17160" xr:uid="{00000000-0005-0000-0000-00000D430000}"/>
    <cellStyle name="Обычный 2 2 3 4 2 2 2 7" xfId="17161" xr:uid="{00000000-0005-0000-0000-00000E430000}"/>
    <cellStyle name="Обычный 2 2 3 4 2 2 2 7 2" xfId="17162" xr:uid="{00000000-0005-0000-0000-00000F430000}"/>
    <cellStyle name="Обычный 2 2 3 4 2 2 2 8" xfId="17163" xr:uid="{00000000-0005-0000-0000-000010430000}"/>
    <cellStyle name="Обычный 2 2 3 4 2 2 3" xfId="17164" xr:uid="{00000000-0005-0000-0000-000011430000}"/>
    <cellStyle name="Обычный 2 2 3 4 2 2 3 2" xfId="17165" xr:uid="{00000000-0005-0000-0000-000012430000}"/>
    <cellStyle name="Обычный 2 2 3 4 2 2 3 2 2" xfId="17166" xr:uid="{00000000-0005-0000-0000-000013430000}"/>
    <cellStyle name="Обычный 2 2 3 4 2 2 3 2 2 2" xfId="17167" xr:uid="{00000000-0005-0000-0000-000014430000}"/>
    <cellStyle name="Обычный 2 2 3 4 2 2 3 2 2 2 2" xfId="17168" xr:uid="{00000000-0005-0000-0000-000015430000}"/>
    <cellStyle name="Обычный 2 2 3 4 2 2 3 2 2 3" xfId="17169" xr:uid="{00000000-0005-0000-0000-000016430000}"/>
    <cellStyle name="Обычный 2 2 3 4 2 2 3 2 2 3 2" xfId="17170" xr:uid="{00000000-0005-0000-0000-000017430000}"/>
    <cellStyle name="Обычный 2 2 3 4 2 2 3 2 2 4" xfId="17171" xr:uid="{00000000-0005-0000-0000-000018430000}"/>
    <cellStyle name="Обычный 2 2 3 4 2 2 3 2 3" xfId="17172" xr:uid="{00000000-0005-0000-0000-000019430000}"/>
    <cellStyle name="Обычный 2 2 3 4 2 2 3 2 3 2" xfId="17173" xr:uid="{00000000-0005-0000-0000-00001A430000}"/>
    <cellStyle name="Обычный 2 2 3 4 2 2 3 2 4" xfId="17174" xr:uid="{00000000-0005-0000-0000-00001B430000}"/>
    <cellStyle name="Обычный 2 2 3 4 2 2 3 2 4 2" xfId="17175" xr:uid="{00000000-0005-0000-0000-00001C430000}"/>
    <cellStyle name="Обычный 2 2 3 4 2 2 3 2 5" xfId="17176" xr:uid="{00000000-0005-0000-0000-00001D430000}"/>
    <cellStyle name="Обычный 2 2 3 4 2 2 3 2 5 2" xfId="17177" xr:uid="{00000000-0005-0000-0000-00001E430000}"/>
    <cellStyle name="Обычный 2 2 3 4 2 2 3 2 6" xfId="17178" xr:uid="{00000000-0005-0000-0000-00001F430000}"/>
    <cellStyle name="Обычный 2 2 3 4 2 2 3 3" xfId="17179" xr:uid="{00000000-0005-0000-0000-000020430000}"/>
    <cellStyle name="Обычный 2 2 3 4 2 2 3 3 2" xfId="17180" xr:uid="{00000000-0005-0000-0000-000021430000}"/>
    <cellStyle name="Обычный 2 2 3 4 2 2 3 3 2 2" xfId="17181" xr:uid="{00000000-0005-0000-0000-000022430000}"/>
    <cellStyle name="Обычный 2 2 3 4 2 2 3 3 3" xfId="17182" xr:uid="{00000000-0005-0000-0000-000023430000}"/>
    <cellStyle name="Обычный 2 2 3 4 2 2 3 3 3 2" xfId="17183" xr:uid="{00000000-0005-0000-0000-000024430000}"/>
    <cellStyle name="Обычный 2 2 3 4 2 2 3 3 4" xfId="17184" xr:uid="{00000000-0005-0000-0000-000025430000}"/>
    <cellStyle name="Обычный 2 2 3 4 2 2 3 4" xfId="17185" xr:uid="{00000000-0005-0000-0000-000026430000}"/>
    <cellStyle name="Обычный 2 2 3 4 2 2 3 4 2" xfId="17186" xr:uid="{00000000-0005-0000-0000-000027430000}"/>
    <cellStyle name="Обычный 2 2 3 4 2 2 3 4 2 2" xfId="17187" xr:uid="{00000000-0005-0000-0000-000028430000}"/>
    <cellStyle name="Обычный 2 2 3 4 2 2 3 4 3" xfId="17188" xr:uid="{00000000-0005-0000-0000-000029430000}"/>
    <cellStyle name="Обычный 2 2 3 4 2 2 3 4 3 2" xfId="17189" xr:uid="{00000000-0005-0000-0000-00002A430000}"/>
    <cellStyle name="Обычный 2 2 3 4 2 2 3 4 4" xfId="17190" xr:uid="{00000000-0005-0000-0000-00002B430000}"/>
    <cellStyle name="Обычный 2 2 3 4 2 2 3 5" xfId="17191" xr:uid="{00000000-0005-0000-0000-00002C430000}"/>
    <cellStyle name="Обычный 2 2 3 4 2 2 3 5 2" xfId="17192" xr:uid="{00000000-0005-0000-0000-00002D430000}"/>
    <cellStyle name="Обычный 2 2 3 4 2 2 3 6" xfId="17193" xr:uid="{00000000-0005-0000-0000-00002E430000}"/>
    <cellStyle name="Обычный 2 2 3 4 2 2 3 6 2" xfId="17194" xr:uid="{00000000-0005-0000-0000-00002F430000}"/>
    <cellStyle name="Обычный 2 2 3 4 2 2 3 7" xfId="17195" xr:uid="{00000000-0005-0000-0000-000030430000}"/>
    <cellStyle name="Обычный 2 2 3 4 2 2 3 7 2" xfId="17196" xr:uid="{00000000-0005-0000-0000-000031430000}"/>
    <cellStyle name="Обычный 2 2 3 4 2 2 3 8" xfId="17197" xr:uid="{00000000-0005-0000-0000-000032430000}"/>
    <cellStyle name="Обычный 2 2 3 4 2 2 4" xfId="17198" xr:uid="{00000000-0005-0000-0000-000033430000}"/>
    <cellStyle name="Обычный 2 2 3 4 2 2 4 2" xfId="17199" xr:uid="{00000000-0005-0000-0000-000034430000}"/>
    <cellStyle name="Обычный 2 2 3 4 2 2 4 2 2" xfId="17200" xr:uid="{00000000-0005-0000-0000-000035430000}"/>
    <cellStyle name="Обычный 2 2 3 4 2 2 4 2 2 2" xfId="17201" xr:uid="{00000000-0005-0000-0000-000036430000}"/>
    <cellStyle name="Обычный 2 2 3 4 2 2 4 2 3" xfId="17202" xr:uid="{00000000-0005-0000-0000-000037430000}"/>
    <cellStyle name="Обычный 2 2 3 4 2 2 4 2 3 2" xfId="17203" xr:uid="{00000000-0005-0000-0000-000038430000}"/>
    <cellStyle name="Обычный 2 2 3 4 2 2 4 2 4" xfId="17204" xr:uid="{00000000-0005-0000-0000-000039430000}"/>
    <cellStyle name="Обычный 2 2 3 4 2 2 4 3" xfId="17205" xr:uid="{00000000-0005-0000-0000-00003A430000}"/>
    <cellStyle name="Обычный 2 2 3 4 2 2 4 3 2" xfId="17206" xr:uid="{00000000-0005-0000-0000-00003B430000}"/>
    <cellStyle name="Обычный 2 2 3 4 2 2 4 3 2 2" xfId="17207" xr:uid="{00000000-0005-0000-0000-00003C430000}"/>
    <cellStyle name="Обычный 2 2 3 4 2 2 4 3 3" xfId="17208" xr:uid="{00000000-0005-0000-0000-00003D430000}"/>
    <cellStyle name="Обычный 2 2 3 4 2 2 4 3 3 2" xfId="17209" xr:uid="{00000000-0005-0000-0000-00003E430000}"/>
    <cellStyle name="Обычный 2 2 3 4 2 2 4 3 4" xfId="17210" xr:uid="{00000000-0005-0000-0000-00003F430000}"/>
    <cellStyle name="Обычный 2 2 3 4 2 2 4 4" xfId="17211" xr:uid="{00000000-0005-0000-0000-000040430000}"/>
    <cellStyle name="Обычный 2 2 3 4 2 2 4 4 2" xfId="17212" xr:uid="{00000000-0005-0000-0000-000041430000}"/>
    <cellStyle name="Обычный 2 2 3 4 2 2 4 5" xfId="17213" xr:uid="{00000000-0005-0000-0000-000042430000}"/>
    <cellStyle name="Обычный 2 2 3 4 2 2 4 5 2" xfId="17214" xr:uid="{00000000-0005-0000-0000-000043430000}"/>
    <cellStyle name="Обычный 2 2 3 4 2 2 4 6" xfId="17215" xr:uid="{00000000-0005-0000-0000-000044430000}"/>
    <cellStyle name="Обычный 2 2 3 4 2 2 4 6 2" xfId="17216" xr:uid="{00000000-0005-0000-0000-000045430000}"/>
    <cellStyle name="Обычный 2 2 3 4 2 2 4 7" xfId="17217" xr:uid="{00000000-0005-0000-0000-000046430000}"/>
    <cellStyle name="Обычный 2 2 3 4 2 2 5" xfId="17218" xr:uid="{00000000-0005-0000-0000-000047430000}"/>
    <cellStyle name="Обычный 2 2 3 4 2 2 5 2" xfId="17219" xr:uid="{00000000-0005-0000-0000-000048430000}"/>
    <cellStyle name="Обычный 2 2 3 4 2 2 5 2 2" xfId="17220" xr:uid="{00000000-0005-0000-0000-000049430000}"/>
    <cellStyle name="Обычный 2 2 3 4 2 2 5 3" xfId="17221" xr:uid="{00000000-0005-0000-0000-00004A430000}"/>
    <cellStyle name="Обычный 2 2 3 4 2 2 5 3 2" xfId="17222" xr:uid="{00000000-0005-0000-0000-00004B430000}"/>
    <cellStyle name="Обычный 2 2 3 4 2 2 5 4" xfId="17223" xr:uid="{00000000-0005-0000-0000-00004C430000}"/>
    <cellStyle name="Обычный 2 2 3 4 2 2 6" xfId="17224" xr:uid="{00000000-0005-0000-0000-00004D430000}"/>
    <cellStyle name="Обычный 2 2 3 4 2 2 6 2" xfId="17225" xr:uid="{00000000-0005-0000-0000-00004E430000}"/>
    <cellStyle name="Обычный 2 2 3 4 2 2 6 2 2" xfId="17226" xr:uid="{00000000-0005-0000-0000-00004F430000}"/>
    <cellStyle name="Обычный 2 2 3 4 2 2 6 3" xfId="17227" xr:uid="{00000000-0005-0000-0000-000050430000}"/>
    <cellStyle name="Обычный 2 2 3 4 2 2 6 3 2" xfId="17228" xr:uid="{00000000-0005-0000-0000-000051430000}"/>
    <cellStyle name="Обычный 2 2 3 4 2 2 6 4" xfId="17229" xr:uid="{00000000-0005-0000-0000-000052430000}"/>
    <cellStyle name="Обычный 2 2 3 4 2 2 7" xfId="17230" xr:uid="{00000000-0005-0000-0000-000053430000}"/>
    <cellStyle name="Обычный 2 2 3 4 2 2 7 2" xfId="17231" xr:uid="{00000000-0005-0000-0000-000054430000}"/>
    <cellStyle name="Обычный 2 2 3 4 2 2 8" xfId="17232" xr:uid="{00000000-0005-0000-0000-000055430000}"/>
    <cellStyle name="Обычный 2 2 3 4 2 2 8 2" xfId="17233" xr:uid="{00000000-0005-0000-0000-000056430000}"/>
    <cellStyle name="Обычный 2 2 3 4 2 2 9" xfId="17234" xr:uid="{00000000-0005-0000-0000-000057430000}"/>
    <cellStyle name="Обычный 2 2 3 4 2 2 9 2" xfId="17235" xr:uid="{00000000-0005-0000-0000-000058430000}"/>
    <cellStyle name="Обычный 2 2 3 4 2 3" xfId="17236" xr:uid="{00000000-0005-0000-0000-000059430000}"/>
    <cellStyle name="Обычный 2 2 3 4 2 3 2" xfId="17237" xr:uid="{00000000-0005-0000-0000-00005A430000}"/>
    <cellStyle name="Обычный 2 2 3 4 2 3 2 2" xfId="17238" xr:uid="{00000000-0005-0000-0000-00005B430000}"/>
    <cellStyle name="Обычный 2 2 3 4 2 3 2 2 2" xfId="17239" xr:uid="{00000000-0005-0000-0000-00005C430000}"/>
    <cellStyle name="Обычный 2 2 3 4 2 3 2 2 2 2" xfId="17240" xr:uid="{00000000-0005-0000-0000-00005D430000}"/>
    <cellStyle name="Обычный 2 2 3 4 2 3 2 2 3" xfId="17241" xr:uid="{00000000-0005-0000-0000-00005E430000}"/>
    <cellStyle name="Обычный 2 2 3 4 2 3 2 2 3 2" xfId="17242" xr:uid="{00000000-0005-0000-0000-00005F430000}"/>
    <cellStyle name="Обычный 2 2 3 4 2 3 2 2 4" xfId="17243" xr:uid="{00000000-0005-0000-0000-000060430000}"/>
    <cellStyle name="Обычный 2 2 3 4 2 3 2 3" xfId="17244" xr:uid="{00000000-0005-0000-0000-000061430000}"/>
    <cellStyle name="Обычный 2 2 3 4 2 3 2 3 2" xfId="17245" xr:uid="{00000000-0005-0000-0000-000062430000}"/>
    <cellStyle name="Обычный 2 2 3 4 2 3 2 4" xfId="17246" xr:uid="{00000000-0005-0000-0000-000063430000}"/>
    <cellStyle name="Обычный 2 2 3 4 2 3 2 4 2" xfId="17247" xr:uid="{00000000-0005-0000-0000-000064430000}"/>
    <cellStyle name="Обычный 2 2 3 4 2 3 2 5" xfId="17248" xr:uid="{00000000-0005-0000-0000-000065430000}"/>
    <cellStyle name="Обычный 2 2 3 4 2 3 2 5 2" xfId="17249" xr:uid="{00000000-0005-0000-0000-000066430000}"/>
    <cellStyle name="Обычный 2 2 3 4 2 3 2 6" xfId="17250" xr:uid="{00000000-0005-0000-0000-000067430000}"/>
    <cellStyle name="Обычный 2 2 3 4 2 3 3" xfId="17251" xr:uid="{00000000-0005-0000-0000-000068430000}"/>
    <cellStyle name="Обычный 2 2 3 4 2 3 3 2" xfId="17252" xr:uid="{00000000-0005-0000-0000-000069430000}"/>
    <cellStyle name="Обычный 2 2 3 4 2 3 3 2 2" xfId="17253" xr:uid="{00000000-0005-0000-0000-00006A430000}"/>
    <cellStyle name="Обычный 2 2 3 4 2 3 3 3" xfId="17254" xr:uid="{00000000-0005-0000-0000-00006B430000}"/>
    <cellStyle name="Обычный 2 2 3 4 2 3 3 3 2" xfId="17255" xr:uid="{00000000-0005-0000-0000-00006C430000}"/>
    <cellStyle name="Обычный 2 2 3 4 2 3 3 4" xfId="17256" xr:uid="{00000000-0005-0000-0000-00006D430000}"/>
    <cellStyle name="Обычный 2 2 3 4 2 3 4" xfId="17257" xr:uid="{00000000-0005-0000-0000-00006E430000}"/>
    <cellStyle name="Обычный 2 2 3 4 2 3 4 2" xfId="17258" xr:uid="{00000000-0005-0000-0000-00006F430000}"/>
    <cellStyle name="Обычный 2 2 3 4 2 3 4 2 2" xfId="17259" xr:uid="{00000000-0005-0000-0000-000070430000}"/>
    <cellStyle name="Обычный 2 2 3 4 2 3 4 3" xfId="17260" xr:uid="{00000000-0005-0000-0000-000071430000}"/>
    <cellStyle name="Обычный 2 2 3 4 2 3 4 3 2" xfId="17261" xr:uid="{00000000-0005-0000-0000-000072430000}"/>
    <cellStyle name="Обычный 2 2 3 4 2 3 4 4" xfId="17262" xr:uid="{00000000-0005-0000-0000-000073430000}"/>
    <cellStyle name="Обычный 2 2 3 4 2 3 5" xfId="17263" xr:uid="{00000000-0005-0000-0000-000074430000}"/>
    <cellStyle name="Обычный 2 2 3 4 2 3 5 2" xfId="17264" xr:uid="{00000000-0005-0000-0000-000075430000}"/>
    <cellStyle name="Обычный 2 2 3 4 2 3 6" xfId="17265" xr:uid="{00000000-0005-0000-0000-000076430000}"/>
    <cellStyle name="Обычный 2 2 3 4 2 3 6 2" xfId="17266" xr:uid="{00000000-0005-0000-0000-000077430000}"/>
    <cellStyle name="Обычный 2 2 3 4 2 3 7" xfId="17267" xr:uid="{00000000-0005-0000-0000-000078430000}"/>
    <cellStyle name="Обычный 2 2 3 4 2 3 7 2" xfId="17268" xr:uid="{00000000-0005-0000-0000-000079430000}"/>
    <cellStyle name="Обычный 2 2 3 4 2 3 8" xfId="17269" xr:uid="{00000000-0005-0000-0000-00007A430000}"/>
    <cellStyle name="Обычный 2 2 3 4 2 4" xfId="17270" xr:uid="{00000000-0005-0000-0000-00007B430000}"/>
    <cellStyle name="Обычный 2 2 3 4 2 4 2" xfId="17271" xr:uid="{00000000-0005-0000-0000-00007C430000}"/>
    <cellStyle name="Обычный 2 2 3 4 2 4 2 2" xfId="17272" xr:uid="{00000000-0005-0000-0000-00007D430000}"/>
    <cellStyle name="Обычный 2 2 3 4 2 4 2 2 2" xfId="17273" xr:uid="{00000000-0005-0000-0000-00007E430000}"/>
    <cellStyle name="Обычный 2 2 3 4 2 4 2 2 2 2" xfId="17274" xr:uid="{00000000-0005-0000-0000-00007F430000}"/>
    <cellStyle name="Обычный 2 2 3 4 2 4 2 2 3" xfId="17275" xr:uid="{00000000-0005-0000-0000-000080430000}"/>
    <cellStyle name="Обычный 2 2 3 4 2 4 2 2 3 2" xfId="17276" xr:uid="{00000000-0005-0000-0000-000081430000}"/>
    <cellStyle name="Обычный 2 2 3 4 2 4 2 2 4" xfId="17277" xr:uid="{00000000-0005-0000-0000-000082430000}"/>
    <cellStyle name="Обычный 2 2 3 4 2 4 2 3" xfId="17278" xr:uid="{00000000-0005-0000-0000-000083430000}"/>
    <cellStyle name="Обычный 2 2 3 4 2 4 2 3 2" xfId="17279" xr:uid="{00000000-0005-0000-0000-000084430000}"/>
    <cellStyle name="Обычный 2 2 3 4 2 4 2 4" xfId="17280" xr:uid="{00000000-0005-0000-0000-000085430000}"/>
    <cellStyle name="Обычный 2 2 3 4 2 4 2 4 2" xfId="17281" xr:uid="{00000000-0005-0000-0000-000086430000}"/>
    <cellStyle name="Обычный 2 2 3 4 2 4 2 5" xfId="17282" xr:uid="{00000000-0005-0000-0000-000087430000}"/>
    <cellStyle name="Обычный 2 2 3 4 2 4 2 5 2" xfId="17283" xr:uid="{00000000-0005-0000-0000-000088430000}"/>
    <cellStyle name="Обычный 2 2 3 4 2 4 2 6" xfId="17284" xr:uid="{00000000-0005-0000-0000-000089430000}"/>
    <cellStyle name="Обычный 2 2 3 4 2 4 3" xfId="17285" xr:uid="{00000000-0005-0000-0000-00008A430000}"/>
    <cellStyle name="Обычный 2 2 3 4 2 4 3 2" xfId="17286" xr:uid="{00000000-0005-0000-0000-00008B430000}"/>
    <cellStyle name="Обычный 2 2 3 4 2 4 3 2 2" xfId="17287" xr:uid="{00000000-0005-0000-0000-00008C430000}"/>
    <cellStyle name="Обычный 2 2 3 4 2 4 3 3" xfId="17288" xr:uid="{00000000-0005-0000-0000-00008D430000}"/>
    <cellStyle name="Обычный 2 2 3 4 2 4 3 3 2" xfId="17289" xr:uid="{00000000-0005-0000-0000-00008E430000}"/>
    <cellStyle name="Обычный 2 2 3 4 2 4 3 4" xfId="17290" xr:uid="{00000000-0005-0000-0000-00008F430000}"/>
    <cellStyle name="Обычный 2 2 3 4 2 4 4" xfId="17291" xr:uid="{00000000-0005-0000-0000-000090430000}"/>
    <cellStyle name="Обычный 2 2 3 4 2 4 4 2" xfId="17292" xr:uid="{00000000-0005-0000-0000-000091430000}"/>
    <cellStyle name="Обычный 2 2 3 4 2 4 4 2 2" xfId="17293" xr:uid="{00000000-0005-0000-0000-000092430000}"/>
    <cellStyle name="Обычный 2 2 3 4 2 4 4 3" xfId="17294" xr:uid="{00000000-0005-0000-0000-000093430000}"/>
    <cellStyle name="Обычный 2 2 3 4 2 4 4 3 2" xfId="17295" xr:uid="{00000000-0005-0000-0000-000094430000}"/>
    <cellStyle name="Обычный 2 2 3 4 2 4 4 4" xfId="17296" xr:uid="{00000000-0005-0000-0000-000095430000}"/>
    <cellStyle name="Обычный 2 2 3 4 2 4 5" xfId="17297" xr:uid="{00000000-0005-0000-0000-000096430000}"/>
    <cellStyle name="Обычный 2 2 3 4 2 4 5 2" xfId="17298" xr:uid="{00000000-0005-0000-0000-000097430000}"/>
    <cellStyle name="Обычный 2 2 3 4 2 4 6" xfId="17299" xr:uid="{00000000-0005-0000-0000-000098430000}"/>
    <cellStyle name="Обычный 2 2 3 4 2 4 6 2" xfId="17300" xr:uid="{00000000-0005-0000-0000-000099430000}"/>
    <cellStyle name="Обычный 2 2 3 4 2 4 7" xfId="17301" xr:uid="{00000000-0005-0000-0000-00009A430000}"/>
    <cellStyle name="Обычный 2 2 3 4 2 4 7 2" xfId="17302" xr:uid="{00000000-0005-0000-0000-00009B430000}"/>
    <cellStyle name="Обычный 2 2 3 4 2 4 8" xfId="17303" xr:uid="{00000000-0005-0000-0000-00009C430000}"/>
    <cellStyle name="Обычный 2 2 3 4 2 5" xfId="17304" xr:uid="{00000000-0005-0000-0000-00009D430000}"/>
    <cellStyle name="Обычный 2 2 3 4 2 5 2" xfId="17305" xr:uid="{00000000-0005-0000-0000-00009E430000}"/>
    <cellStyle name="Обычный 2 2 3 4 2 5 2 2" xfId="17306" xr:uid="{00000000-0005-0000-0000-00009F430000}"/>
    <cellStyle name="Обычный 2 2 3 4 2 5 2 2 2" xfId="17307" xr:uid="{00000000-0005-0000-0000-0000A0430000}"/>
    <cellStyle name="Обычный 2 2 3 4 2 5 2 3" xfId="17308" xr:uid="{00000000-0005-0000-0000-0000A1430000}"/>
    <cellStyle name="Обычный 2 2 3 4 2 5 2 3 2" xfId="17309" xr:uid="{00000000-0005-0000-0000-0000A2430000}"/>
    <cellStyle name="Обычный 2 2 3 4 2 5 2 4" xfId="17310" xr:uid="{00000000-0005-0000-0000-0000A3430000}"/>
    <cellStyle name="Обычный 2 2 3 4 2 5 3" xfId="17311" xr:uid="{00000000-0005-0000-0000-0000A4430000}"/>
    <cellStyle name="Обычный 2 2 3 4 2 5 3 2" xfId="17312" xr:uid="{00000000-0005-0000-0000-0000A5430000}"/>
    <cellStyle name="Обычный 2 2 3 4 2 5 3 2 2" xfId="17313" xr:uid="{00000000-0005-0000-0000-0000A6430000}"/>
    <cellStyle name="Обычный 2 2 3 4 2 5 3 3" xfId="17314" xr:uid="{00000000-0005-0000-0000-0000A7430000}"/>
    <cellStyle name="Обычный 2 2 3 4 2 5 3 3 2" xfId="17315" xr:uid="{00000000-0005-0000-0000-0000A8430000}"/>
    <cellStyle name="Обычный 2 2 3 4 2 5 3 4" xfId="17316" xr:uid="{00000000-0005-0000-0000-0000A9430000}"/>
    <cellStyle name="Обычный 2 2 3 4 2 5 4" xfId="17317" xr:uid="{00000000-0005-0000-0000-0000AA430000}"/>
    <cellStyle name="Обычный 2 2 3 4 2 5 4 2" xfId="17318" xr:uid="{00000000-0005-0000-0000-0000AB430000}"/>
    <cellStyle name="Обычный 2 2 3 4 2 5 5" xfId="17319" xr:uid="{00000000-0005-0000-0000-0000AC430000}"/>
    <cellStyle name="Обычный 2 2 3 4 2 5 5 2" xfId="17320" xr:uid="{00000000-0005-0000-0000-0000AD430000}"/>
    <cellStyle name="Обычный 2 2 3 4 2 5 6" xfId="17321" xr:uid="{00000000-0005-0000-0000-0000AE430000}"/>
    <cellStyle name="Обычный 2 2 3 4 2 5 6 2" xfId="17322" xr:uid="{00000000-0005-0000-0000-0000AF430000}"/>
    <cellStyle name="Обычный 2 2 3 4 2 5 7" xfId="17323" xr:uid="{00000000-0005-0000-0000-0000B0430000}"/>
    <cellStyle name="Обычный 2 2 3 4 2 6" xfId="17324" xr:uid="{00000000-0005-0000-0000-0000B1430000}"/>
    <cellStyle name="Обычный 2 2 3 4 2 6 2" xfId="17325" xr:uid="{00000000-0005-0000-0000-0000B2430000}"/>
    <cellStyle name="Обычный 2 2 3 4 2 6 2 2" xfId="17326" xr:uid="{00000000-0005-0000-0000-0000B3430000}"/>
    <cellStyle name="Обычный 2 2 3 4 2 6 2 2 2" xfId="17327" xr:uid="{00000000-0005-0000-0000-0000B4430000}"/>
    <cellStyle name="Обычный 2 2 3 4 2 6 2 3" xfId="17328" xr:uid="{00000000-0005-0000-0000-0000B5430000}"/>
    <cellStyle name="Обычный 2 2 3 4 2 6 2 3 2" xfId="17329" xr:uid="{00000000-0005-0000-0000-0000B6430000}"/>
    <cellStyle name="Обычный 2 2 3 4 2 6 2 4" xfId="17330" xr:uid="{00000000-0005-0000-0000-0000B7430000}"/>
    <cellStyle name="Обычный 2 2 3 4 2 6 3" xfId="17331" xr:uid="{00000000-0005-0000-0000-0000B8430000}"/>
    <cellStyle name="Обычный 2 2 3 4 2 6 3 2" xfId="17332" xr:uid="{00000000-0005-0000-0000-0000B9430000}"/>
    <cellStyle name="Обычный 2 2 3 4 2 6 3 2 2" xfId="17333" xr:uid="{00000000-0005-0000-0000-0000BA430000}"/>
    <cellStyle name="Обычный 2 2 3 4 2 6 3 3" xfId="17334" xr:uid="{00000000-0005-0000-0000-0000BB430000}"/>
    <cellStyle name="Обычный 2 2 3 4 2 6 3 3 2" xfId="17335" xr:uid="{00000000-0005-0000-0000-0000BC430000}"/>
    <cellStyle name="Обычный 2 2 3 4 2 6 3 4" xfId="17336" xr:uid="{00000000-0005-0000-0000-0000BD430000}"/>
    <cellStyle name="Обычный 2 2 3 4 2 6 4" xfId="17337" xr:uid="{00000000-0005-0000-0000-0000BE430000}"/>
    <cellStyle name="Обычный 2 2 3 4 2 6 4 2" xfId="17338" xr:uid="{00000000-0005-0000-0000-0000BF430000}"/>
    <cellStyle name="Обычный 2 2 3 4 2 6 5" xfId="17339" xr:uid="{00000000-0005-0000-0000-0000C0430000}"/>
    <cellStyle name="Обычный 2 2 3 4 2 6 5 2" xfId="17340" xr:uid="{00000000-0005-0000-0000-0000C1430000}"/>
    <cellStyle name="Обычный 2 2 3 4 2 6 6" xfId="17341" xr:uid="{00000000-0005-0000-0000-0000C2430000}"/>
    <cellStyle name="Обычный 2 2 3 4 2 6 6 2" xfId="17342" xr:uid="{00000000-0005-0000-0000-0000C3430000}"/>
    <cellStyle name="Обычный 2 2 3 4 2 6 7" xfId="17343" xr:uid="{00000000-0005-0000-0000-0000C4430000}"/>
    <cellStyle name="Обычный 2 2 3 4 2 7" xfId="17344" xr:uid="{00000000-0005-0000-0000-0000C5430000}"/>
    <cellStyle name="Обычный 2 2 3 4 2 7 2" xfId="17345" xr:uid="{00000000-0005-0000-0000-0000C6430000}"/>
    <cellStyle name="Обычный 2 2 3 4 2 7 2 2" xfId="17346" xr:uid="{00000000-0005-0000-0000-0000C7430000}"/>
    <cellStyle name="Обычный 2 2 3 4 2 7 3" xfId="17347" xr:uid="{00000000-0005-0000-0000-0000C8430000}"/>
    <cellStyle name="Обычный 2 2 3 4 2 7 3 2" xfId="17348" xr:uid="{00000000-0005-0000-0000-0000C9430000}"/>
    <cellStyle name="Обычный 2 2 3 4 2 7 4" xfId="17349" xr:uid="{00000000-0005-0000-0000-0000CA430000}"/>
    <cellStyle name="Обычный 2 2 3 4 2 8" xfId="17350" xr:uid="{00000000-0005-0000-0000-0000CB430000}"/>
    <cellStyle name="Обычный 2 2 3 4 2 8 2" xfId="17351" xr:uid="{00000000-0005-0000-0000-0000CC430000}"/>
    <cellStyle name="Обычный 2 2 3 4 2 8 2 2" xfId="17352" xr:uid="{00000000-0005-0000-0000-0000CD430000}"/>
    <cellStyle name="Обычный 2 2 3 4 2 8 3" xfId="17353" xr:uid="{00000000-0005-0000-0000-0000CE430000}"/>
    <cellStyle name="Обычный 2 2 3 4 2 8 3 2" xfId="17354" xr:uid="{00000000-0005-0000-0000-0000CF430000}"/>
    <cellStyle name="Обычный 2 2 3 4 2 8 4" xfId="17355" xr:uid="{00000000-0005-0000-0000-0000D0430000}"/>
    <cellStyle name="Обычный 2 2 3 4 2 9" xfId="17356" xr:uid="{00000000-0005-0000-0000-0000D1430000}"/>
    <cellStyle name="Обычный 2 2 3 4 2 9 2" xfId="17357" xr:uid="{00000000-0005-0000-0000-0000D2430000}"/>
    <cellStyle name="Обычный 2 2 3 4 3" xfId="17358" xr:uid="{00000000-0005-0000-0000-0000D3430000}"/>
    <cellStyle name="Обычный 2 2 3 4 3 10" xfId="17359" xr:uid="{00000000-0005-0000-0000-0000D4430000}"/>
    <cellStyle name="Обычный 2 2 3 4 3 2" xfId="17360" xr:uid="{00000000-0005-0000-0000-0000D5430000}"/>
    <cellStyle name="Обычный 2 2 3 4 3 2 2" xfId="17361" xr:uid="{00000000-0005-0000-0000-0000D6430000}"/>
    <cellStyle name="Обычный 2 2 3 4 3 2 2 2" xfId="17362" xr:uid="{00000000-0005-0000-0000-0000D7430000}"/>
    <cellStyle name="Обычный 2 2 3 4 3 2 2 2 2" xfId="17363" xr:uid="{00000000-0005-0000-0000-0000D8430000}"/>
    <cellStyle name="Обычный 2 2 3 4 3 2 2 2 2 2" xfId="17364" xr:uid="{00000000-0005-0000-0000-0000D9430000}"/>
    <cellStyle name="Обычный 2 2 3 4 3 2 2 2 3" xfId="17365" xr:uid="{00000000-0005-0000-0000-0000DA430000}"/>
    <cellStyle name="Обычный 2 2 3 4 3 2 2 2 3 2" xfId="17366" xr:uid="{00000000-0005-0000-0000-0000DB430000}"/>
    <cellStyle name="Обычный 2 2 3 4 3 2 2 2 4" xfId="17367" xr:uid="{00000000-0005-0000-0000-0000DC430000}"/>
    <cellStyle name="Обычный 2 2 3 4 3 2 2 3" xfId="17368" xr:uid="{00000000-0005-0000-0000-0000DD430000}"/>
    <cellStyle name="Обычный 2 2 3 4 3 2 2 3 2" xfId="17369" xr:uid="{00000000-0005-0000-0000-0000DE430000}"/>
    <cellStyle name="Обычный 2 2 3 4 3 2 2 4" xfId="17370" xr:uid="{00000000-0005-0000-0000-0000DF430000}"/>
    <cellStyle name="Обычный 2 2 3 4 3 2 2 4 2" xfId="17371" xr:uid="{00000000-0005-0000-0000-0000E0430000}"/>
    <cellStyle name="Обычный 2 2 3 4 3 2 2 5" xfId="17372" xr:uid="{00000000-0005-0000-0000-0000E1430000}"/>
    <cellStyle name="Обычный 2 2 3 4 3 2 2 5 2" xfId="17373" xr:uid="{00000000-0005-0000-0000-0000E2430000}"/>
    <cellStyle name="Обычный 2 2 3 4 3 2 2 6" xfId="17374" xr:uid="{00000000-0005-0000-0000-0000E3430000}"/>
    <cellStyle name="Обычный 2 2 3 4 3 2 3" xfId="17375" xr:uid="{00000000-0005-0000-0000-0000E4430000}"/>
    <cellStyle name="Обычный 2 2 3 4 3 2 3 2" xfId="17376" xr:uid="{00000000-0005-0000-0000-0000E5430000}"/>
    <cellStyle name="Обычный 2 2 3 4 3 2 3 2 2" xfId="17377" xr:uid="{00000000-0005-0000-0000-0000E6430000}"/>
    <cellStyle name="Обычный 2 2 3 4 3 2 3 3" xfId="17378" xr:uid="{00000000-0005-0000-0000-0000E7430000}"/>
    <cellStyle name="Обычный 2 2 3 4 3 2 3 3 2" xfId="17379" xr:uid="{00000000-0005-0000-0000-0000E8430000}"/>
    <cellStyle name="Обычный 2 2 3 4 3 2 3 4" xfId="17380" xr:uid="{00000000-0005-0000-0000-0000E9430000}"/>
    <cellStyle name="Обычный 2 2 3 4 3 2 4" xfId="17381" xr:uid="{00000000-0005-0000-0000-0000EA430000}"/>
    <cellStyle name="Обычный 2 2 3 4 3 2 4 2" xfId="17382" xr:uid="{00000000-0005-0000-0000-0000EB430000}"/>
    <cellStyle name="Обычный 2 2 3 4 3 2 4 2 2" xfId="17383" xr:uid="{00000000-0005-0000-0000-0000EC430000}"/>
    <cellStyle name="Обычный 2 2 3 4 3 2 4 3" xfId="17384" xr:uid="{00000000-0005-0000-0000-0000ED430000}"/>
    <cellStyle name="Обычный 2 2 3 4 3 2 4 3 2" xfId="17385" xr:uid="{00000000-0005-0000-0000-0000EE430000}"/>
    <cellStyle name="Обычный 2 2 3 4 3 2 4 4" xfId="17386" xr:uid="{00000000-0005-0000-0000-0000EF430000}"/>
    <cellStyle name="Обычный 2 2 3 4 3 2 5" xfId="17387" xr:uid="{00000000-0005-0000-0000-0000F0430000}"/>
    <cellStyle name="Обычный 2 2 3 4 3 2 5 2" xfId="17388" xr:uid="{00000000-0005-0000-0000-0000F1430000}"/>
    <cellStyle name="Обычный 2 2 3 4 3 2 6" xfId="17389" xr:uid="{00000000-0005-0000-0000-0000F2430000}"/>
    <cellStyle name="Обычный 2 2 3 4 3 2 6 2" xfId="17390" xr:uid="{00000000-0005-0000-0000-0000F3430000}"/>
    <cellStyle name="Обычный 2 2 3 4 3 2 7" xfId="17391" xr:uid="{00000000-0005-0000-0000-0000F4430000}"/>
    <cellStyle name="Обычный 2 2 3 4 3 2 7 2" xfId="17392" xr:uid="{00000000-0005-0000-0000-0000F5430000}"/>
    <cellStyle name="Обычный 2 2 3 4 3 2 8" xfId="17393" xr:uid="{00000000-0005-0000-0000-0000F6430000}"/>
    <cellStyle name="Обычный 2 2 3 4 3 3" xfId="17394" xr:uid="{00000000-0005-0000-0000-0000F7430000}"/>
    <cellStyle name="Обычный 2 2 3 4 3 3 2" xfId="17395" xr:uid="{00000000-0005-0000-0000-0000F8430000}"/>
    <cellStyle name="Обычный 2 2 3 4 3 3 2 2" xfId="17396" xr:uid="{00000000-0005-0000-0000-0000F9430000}"/>
    <cellStyle name="Обычный 2 2 3 4 3 3 2 2 2" xfId="17397" xr:uid="{00000000-0005-0000-0000-0000FA430000}"/>
    <cellStyle name="Обычный 2 2 3 4 3 3 2 2 2 2" xfId="17398" xr:uid="{00000000-0005-0000-0000-0000FB430000}"/>
    <cellStyle name="Обычный 2 2 3 4 3 3 2 2 3" xfId="17399" xr:uid="{00000000-0005-0000-0000-0000FC430000}"/>
    <cellStyle name="Обычный 2 2 3 4 3 3 2 2 3 2" xfId="17400" xr:uid="{00000000-0005-0000-0000-0000FD430000}"/>
    <cellStyle name="Обычный 2 2 3 4 3 3 2 2 4" xfId="17401" xr:uid="{00000000-0005-0000-0000-0000FE430000}"/>
    <cellStyle name="Обычный 2 2 3 4 3 3 2 3" xfId="17402" xr:uid="{00000000-0005-0000-0000-0000FF430000}"/>
    <cellStyle name="Обычный 2 2 3 4 3 3 2 3 2" xfId="17403" xr:uid="{00000000-0005-0000-0000-000000440000}"/>
    <cellStyle name="Обычный 2 2 3 4 3 3 2 4" xfId="17404" xr:uid="{00000000-0005-0000-0000-000001440000}"/>
    <cellStyle name="Обычный 2 2 3 4 3 3 2 4 2" xfId="17405" xr:uid="{00000000-0005-0000-0000-000002440000}"/>
    <cellStyle name="Обычный 2 2 3 4 3 3 2 5" xfId="17406" xr:uid="{00000000-0005-0000-0000-000003440000}"/>
    <cellStyle name="Обычный 2 2 3 4 3 3 2 5 2" xfId="17407" xr:uid="{00000000-0005-0000-0000-000004440000}"/>
    <cellStyle name="Обычный 2 2 3 4 3 3 2 6" xfId="17408" xr:uid="{00000000-0005-0000-0000-000005440000}"/>
    <cellStyle name="Обычный 2 2 3 4 3 3 3" xfId="17409" xr:uid="{00000000-0005-0000-0000-000006440000}"/>
    <cellStyle name="Обычный 2 2 3 4 3 3 3 2" xfId="17410" xr:uid="{00000000-0005-0000-0000-000007440000}"/>
    <cellStyle name="Обычный 2 2 3 4 3 3 3 2 2" xfId="17411" xr:uid="{00000000-0005-0000-0000-000008440000}"/>
    <cellStyle name="Обычный 2 2 3 4 3 3 3 3" xfId="17412" xr:uid="{00000000-0005-0000-0000-000009440000}"/>
    <cellStyle name="Обычный 2 2 3 4 3 3 3 3 2" xfId="17413" xr:uid="{00000000-0005-0000-0000-00000A440000}"/>
    <cellStyle name="Обычный 2 2 3 4 3 3 3 4" xfId="17414" xr:uid="{00000000-0005-0000-0000-00000B440000}"/>
    <cellStyle name="Обычный 2 2 3 4 3 3 4" xfId="17415" xr:uid="{00000000-0005-0000-0000-00000C440000}"/>
    <cellStyle name="Обычный 2 2 3 4 3 3 4 2" xfId="17416" xr:uid="{00000000-0005-0000-0000-00000D440000}"/>
    <cellStyle name="Обычный 2 2 3 4 3 3 4 2 2" xfId="17417" xr:uid="{00000000-0005-0000-0000-00000E440000}"/>
    <cellStyle name="Обычный 2 2 3 4 3 3 4 3" xfId="17418" xr:uid="{00000000-0005-0000-0000-00000F440000}"/>
    <cellStyle name="Обычный 2 2 3 4 3 3 4 3 2" xfId="17419" xr:uid="{00000000-0005-0000-0000-000010440000}"/>
    <cellStyle name="Обычный 2 2 3 4 3 3 4 4" xfId="17420" xr:uid="{00000000-0005-0000-0000-000011440000}"/>
    <cellStyle name="Обычный 2 2 3 4 3 3 5" xfId="17421" xr:uid="{00000000-0005-0000-0000-000012440000}"/>
    <cellStyle name="Обычный 2 2 3 4 3 3 5 2" xfId="17422" xr:uid="{00000000-0005-0000-0000-000013440000}"/>
    <cellStyle name="Обычный 2 2 3 4 3 3 6" xfId="17423" xr:uid="{00000000-0005-0000-0000-000014440000}"/>
    <cellStyle name="Обычный 2 2 3 4 3 3 6 2" xfId="17424" xr:uid="{00000000-0005-0000-0000-000015440000}"/>
    <cellStyle name="Обычный 2 2 3 4 3 3 7" xfId="17425" xr:uid="{00000000-0005-0000-0000-000016440000}"/>
    <cellStyle name="Обычный 2 2 3 4 3 3 7 2" xfId="17426" xr:uid="{00000000-0005-0000-0000-000017440000}"/>
    <cellStyle name="Обычный 2 2 3 4 3 3 8" xfId="17427" xr:uid="{00000000-0005-0000-0000-000018440000}"/>
    <cellStyle name="Обычный 2 2 3 4 3 4" xfId="17428" xr:uid="{00000000-0005-0000-0000-000019440000}"/>
    <cellStyle name="Обычный 2 2 3 4 3 4 2" xfId="17429" xr:uid="{00000000-0005-0000-0000-00001A440000}"/>
    <cellStyle name="Обычный 2 2 3 4 3 4 2 2" xfId="17430" xr:uid="{00000000-0005-0000-0000-00001B440000}"/>
    <cellStyle name="Обычный 2 2 3 4 3 4 2 2 2" xfId="17431" xr:uid="{00000000-0005-0000-0000-00001C440000}"/>
    <cellStyle name="Обычный 2 2 3 4 3 4 2 3" xfId="17432" xr:uid="{00000000-0005-0000-0000-00001D440000}"/>
    <cellStyle name="Обычный 2 2 3 4 3 4 2 3 2" xfId="17433" xr:uid="{00000000-0005-0000-0000-00001E440000}"/>
    <cellStyle name="Обычный 2 2 3 4 3 4 2 4" xfId="17434" xr:uid="{00000000-0005-0000-0000-00001F440000}"/>
    <cellStyle name="Обычный 2 2 3 4 3 4 3" xfId="17435" xr:uid="{00000000-0005-0000-0000-000020440000}"/>
    <cellStyle name="Обычный 2 2 3 4 3 4 3 2" xfId="17436" xr:uid="{00000000-0005-0000-0000-000021440000}"/>
    <cellStyle name="Обычный 2 2 3 4 3 4 3 2 2" xfId="17437" xr:uid="{00000000-0005-0000-0000-000022440000}"/>
    <cellStyle name="Обычный 2 2 3 4 3 4 3 3" xfId="17438" xr:uid="{00000000-0005-0000-0000-000023440000}"/>
    <cellStyle name="Обычный 2 2 3 4 3 4 3 3 2" xfId="17439" xr:uid="{00000000-0005-0000-0000-000024440000}"/>
    <cellStyle name="Обычный 2 2 3 4 3 4 3 4" xfId="17440" xr:uid="{00000000-0005-0000-0000-000025440000}"/>
    <cellStyle name="Обычный 2 2 3 4 3 4 4" xfId="17441" xr:uid="{00000000-0005-0000-0000-000026440000}"/>
    <cellStyle name="Обычный 2 2 3 4 3 4 4 2" xfId="17442" xr:uid="{00000000-0005-0000-0000-000027440000}"/>
    <cellStyle name="Обычный 2 2 3 4 3 4 5" xfId="17443" xr:uid="{00000000-0005-0000-0000-000028440000}"/>
    <cellStyle name="Обычный 2 2 3 4 3 4 5 2" xfId="17444" xr:uid="{00000000-0005-0000-0000-000029440000}"/>
    <cellStyle name="Обычный 2 2 3 4 3 4 6" xfId="17445" xr:uid="{00000000-0005-0000-0000-00002A440000}"/>
    <cellStyle name="Обычный 2 2 3 4 3 4 6 2" xfId="17446" xr:uid="{00000000-0005-0000-0000-00002B440000}"/>
    <cellStyle name="Обычный 2 2 3 4 3 4 7" xfId="17447" xr:uid="{00000000-0005-0000-0000-00002C440000}"/>
    <cellStyle name="Обычный 2 2 3 4 3 5" xfId="17448" xr:uid="{00000000-0005-0000-0000-00002D440000}"/>
    <cellStyle name="Обычный 2 2 3 4 3 5 2" xfId="17449" xr:uid="{00000000-0005-0000-0000-00002E440000}"/>
    <cellStyle name="Обычный 2 2 3 4 3 5 2 2" xfId="17450" xr:uid="{00000000-0005-0000-0000-00002F440000}"/>
    <cellStyle name="Обычный 2 2 3 4 3 5 3" xfId="17451" xr:uid="{00000000-0005-0000-0000-000030440000}"/>
    <cellStyle name="Обычный 2 2 3 4 3 5 3 2" xfId="17452" xr:uid="{00000000-0005-0000-0000-000031440000}"/>
    <cellStyle name="Обычный 2 2 3 4 3 5 4" xfId="17453" xr:uid="{00000000-0005-0000-0000-000032440000}"/>
    <cellStyle name="Обычный 2 2 3 4 3 6" xfId="17454" xr:uid="{00000000-0005-0000-0000-000033440000}"/>
    <cellStyle name="Обычный 2 2 3 4 3 6 2" xfId="17455" xr:uid="{00000000-0005-0000-0000-000034440000}"/>
    <cellStyle name="Обычный 2 2 3 4 3 6 2 2" xfId="17456" xr:uid="{00000000-0005-0000-0000-000035440000}"/>
    <cellStyle name="Обычный 2 2 3 4 3 6 3" xfId="17457" xr:uid="{00000000-0005-0000-0000-000036440000}"/>
    <cellStyle name="Обычный 2 2 3 4 3 6 3 2" xfId="17458" xr:uid="{00000000-0005-0000-0000-000037440000}"/>
    <cellStyle name="Обычный 2 2 3 4 3 6 4" xfId="17459" xr:uid="{00000000-0005-0000-0000-000038440000}"/>
    <cellStyle name="Обычный 2 2 3 4 3 7" xfId="17460" xr:uid="{00000000-0005-0000-0000-000039440000}"/>
    <cellStyle name="Обычный 2 2 3 4 3 7 2" xfId="17461" xr:uid="{00000000-0005-0000-0000-00003A440000}"/>
    <cellStyle name="Обычный 2 2 3 4 3 8" xfId="17462" xr:uid="{00000000-0005-0000-0000-00003B440000}"/>
    <cellStyle name="Обычный 2 2 3 4 3 8 2" xfId="17463" xr:uid="{00000000-0005-0000-0000-00003C440000}"/>
    <cellStyle name="Обычный 2 2 3 4 3 9" xfId="17464" xr:uid="{00000000-0005-0000-0000-00003D440000}"/>
    <cellStyle name="Обычный 2 2 3 4 3 9 2" xfId="17465" xr:uid="{00000000-0005-0000-0000-00003E440000}"/>
    <cellStyle name="Обычный 2 2 3 4 4" xfId="17466" xr:uid="{00000000-0005-0000-0000-00003F440000}"/>
    <cellStyle name="Обычный 2 2 3 4 4 2" xfId="17467" xr:uid="{00000000-0005-0000-0000-000040440000}"/>
    <cellStyle name="Обычный 2 2 3 4 4 2 2" xfId="17468" xr:uid="{00000000-0005-0000-0000-000041440000}"/>
    <cellStyle name="Обычный 2 2 3 4 4 2 2 2" xfId="17469" xr:uid="{00000000-0005-0000-0000-000042440000}"/>
    <cellStyle name="Обычный 2 2 3 4 4 2 2 2 2" xfId="17470" xr:uid="{00000000-0005-0000-0000-000043440000}"/>
    <cellStyle name="Обычный 2 2 3 4 4 2 2 3" xfId="17471" xr:uid="{00000000-0005-0000-0000-000044440000}"/>
    <cellStyle name="Обычный 2 2 3 4 4 2 2 3 2" xfId="17472" xr:uid="{00000000-0005-0000-0000-000045440000}"/>
    <cellStyle name="Обычный 2 2 3 4 4 2 2 4" xfId="17473" xr:uid="{00000000-0005-0000-0000-000046440000}"/>
    <cellStyle name="Обычный 2 2 3 4 4 2 3" xfId="17474" xr:uid="{00000000-0005-0000-0000-000047440000}"/>
    <cellStyle name="Обычный 2 2 3 4 4 2 3 2" xfId="17475" xr:uid="{00000000-0005-0000-0000-000048440000}"/>
    <cellStyle name="Обычный 2 2 3 4 4 2 4" xfId="17476" xr:uid="{00000000-0005-0000-0000-000049440000}"/>
    <cellStyle name="Обычный 2 2 3 4 4 2 4 2" xfId="17477" xr:uid="{00000000-0005-0000-0000-00004A440000}"/>
    <cellStyle name="Обычный 2 2 3 4 4 2 5" xfId="17478" xr:uid="{00000000-0005-0000-0000-00004B440000}"/>
    <cellStyle name="Обычный 2 2 3 4 4 2 5 2" xfId="17479" xr:uid="{00000000-0005-0000-0000-00004C440000}"/>
    <cellStyle name="Обычный 2 2 3 4 4 2 6" xfId="17480" xr:uid="{00000000-0005-0000-0000-00004D440000}"/>
    <cellStyle name="Обычный 2 2 3 4 4 3" xfId="17481" xr:uid="{00000000-0005-0000-0000-00004E440000}"/>
    <cellStyle name="Обычный 2 2 3 4 4 3 2" xfId="17482" xr:uid="{00000000-0005-0000-0000-00004F440000}"/>
    <cellStyle name="Обычный 2 2 3 4 4 3 2 2" xfId="17483" xr:uid="{00000000-0005-0000-0000-000050440000}"/>
    <cellStyle name="Обычный 2 2 3 4 4 3 3" xfId="17484" xr:uid="{00000000-0005-0000-0000-000051440000}"/>
    <cellStyle name="Обычный 2 2 3 4 4 3 3 2" xfId="17485" xr:uid="{00000000-0005-0000-0000-000052440000}"/>
    <cellStyle name="Обычный 2 2 3 4 4 3 4" xfId="17486" xr:uid="{00000000-0005-0000-0000-000053440000}"/>
    <cellStyle name="Обычный 2 2 3 4 4 4" xfId="17487" xr:uid="{00000000-0005-0000-0000-000054440000}"/>
    <cellStyle name="Обычный 2 2 3 4 4 4 2" xfId="17488" xr:uid="{00000000-0005-0000-0000-000055440000}"/>
    <cellStyle name="Обычный 2 2 3 4 4 4 2 2" xfId="17489" xr:uid="{00000000-0005-0000-0000-000056440000}"/>
    <cellStyle name="Обычный 2 2 3 4 4 4 3" xfId="17490" xr:uid="{00000000-0005-0000-0000-000057440000}"/>
    <cellStyle name="Обычный 2 2 3 4 4 4 3 2" xfId="17491" xr:uid="{00000000-0005-0000-0000-000058440000}"/>
    <cellStyle name="Обычный 2 2 3 4 4 4 4" xfId="17492" xr:uid="{00000000-0005-0000-0000-000059440000}"/>
    <cellStyle name="Обычный 2 2 3 4 4 5" xfId="17493" xr:uid="{00000000-0005-0000-0000-00005A440000}"/>
    <cellStyle name="Обычный 2 2 3 4 4 5 2" xfId="17494" xr:uid="{00000000-0005-0000-0000-00005B440000}"/>
    <cellStyle name="Обычный 2 2 3 4 4 6" xfId="17495" xr:uid="{00000000-0005-0000-0000-00005C440000}"/>
    <cellStyle name="Обычный 2 2 3 4 4 6 2" xfId="17496" xr:uid="{00000000-0005-0000-0000-00005D440000}"/>
    <cellStyle name="Обычный 2 2 3 4 4 7" xfId="17497" xr:uid="{00000000-0005-0000-0000-00005E440000}"/>
    <cellStyle name="Обычный 2 2 3 4 4 7 2" xfId="17498" xr:uid="{00000000-0005-0000-0000-00005F440000}"/>
    <cellStyle name="Обычный 2 2 3 4 4 8" xfId="17499" xr:uid="{00000000-0005-0000-0000-000060440000}"/>
    <cellStyle name="Обычный 2 2 3 4 5" xfId="17500" xr:uid="{00000000-0005-0000-0000-000061440000}"/>
    <cellStyle name="Обычный 2 2 3 4 5 2" xfId="17501" xr:uid="{00000000-0005-0000-0000-000062440000}"/>
    <cellStyle name="Обычный 2 2 3 4 5 2 2" xfId="17502" xr:uid="{00000000-0005-0000-0000-000063440000}"/>
    <cellStyle name="Обычный 2 2 3 4 5 2 2 2" xfId="17503" xr:uid="{00000000-0005-0000-0000-000064440000}"/>
    <cellStyle name="Обычный 2 2 3 4 5 2 2 2 2" xfId="17504" xr:uid="{00000000-0005-0000-0000-000065440000}"/>
    <cellStyle name="Обычный 2 2 3 4 5 2 2 3" xfId="17505" xr:uid="{00000000-0005-0000-0000-000066440000}"/>
    <cellStyle name="Обычный 2 2 3 4 5 2 2 3 2" xfId="17506" xr:uid="{00000000-0005-0000-0000-000067440000}"/>
    <cellStyle name="Обычный 2 2 3 4 5 2 2 4" xfId="17507" xr:uid="{00000000-0005-0000-0000-000068440000}"/>
    <cellStyle name="Обычный 2 2 3 4 5 2 3" xfId="17508" xr:uid="{00000000-0005-0000-0000-000069440000}"/>
    <cellStyle name="Обычный 2 2 3 4 5 2 3 2" xfId="17509" xr:uid="{00000000-0005-0000-0000-00006A440000}"/>
    <cellStyle name="Обычный 2 2 3 4 5 2 4" xfId="17510" xr:uid="{00000000-0005-0000-0000-00006B440000}"/>
    <cellStyle name="Обычный 2 2 3 4 5 2 4 2" xfId="17511" xr:uid="{00000000-0005-0000-0000-00006C440000}"/>
    <cellStyle name="Обычный 2 2 3 4 5 2 5" xfId="17512" xr:uid="{00000000-0005-0000-0000-00006D440000}"/>
    <cellStyle name="Обычный 2 2 3 4 5 2 5 2" xfId="17513" xr:uid="{00000000-0005-0000-0000-00006E440000}"/>
    <cellStyle name="Обычный 2 2 3 4 5 2 6" xfId="17514" xr:uid="{00000000-0005-0000-0000-00006F440000}"/>
    <cellStyle name="Обычный 2 2 3 4 5 3" xfId="17515" xr:uid="{00000000-0005-0000-0000-000070440000}"/>
    <cellStyle name="Обычный 2 2 3 4 5 3 2" xfId="17516" xr:uid="{00000000-0005-0000-0000-000071440000}"/>
    <cellStyle name="Обычный 2 2 3 4 5 3 2 2" xfId="17517" xr:uid="{00000000-0005-0000-0000-000072440000}"/>
    <cellStyle name="Обычный 2 2 3 4 5 3 3" xfId="17518" xr:uid="{00000000-0005-0000-0000-000073440000}"/>
    <cellStyle name="Обычный 2 2 3 4 5 3 3 2" xfId="17519" xr:uid="{00000000-0005-0000-0000-000074440000}"/>
    <cellStyle name="Обычный 2 2 3 4 5 3 4" xfId="17520" xr:uid="{00000000-0005-0000-0000-000075440000}"/>
    <cellStyle name="Обычный 2 2 3 4 5 4" xfId="17521" xr:uid="{00000000-0005-0000-0000-000076440000}"/>
    <cellStyle name="Обычный 2 2 3 4 5 4 2" xfId="17522" xr:uid="{00000000-0005-0000-0000-000077440000}"/>
    <cellStyle name="Обычный 2 2 3 4 5 4 2 2" xfId="17523" xr:uid="{00000000-0005-0000-0000-000078440000}"/>
    <cellStyle name="Обычный 2 2 3 4 5 4 3" xfId="17524" xr:uid="{00000000-0005-0000-0000-000079440000}"/>
    <cellStyle name="Обычный 2 2 3 4 5 4 3 2" xfId="17525" xr:uid="{00000000-0005-0000-0000-00007A440000}"/>
    <cellStyle name="Обычный 2 2 3 4 5 4 4" xfId="17526" xr:uid="{00000000-0005-0000-0000-00007B440000}"/>
    <cellStyle name="Обычный 2 2 3 4 5 5" xfId="17527" xr:uid="{00000000-0005-0000-0000-00007C440000}"/>
    <cellStyle name="Обычный 2 2 3 4 5 5 2" xfId="17528" xr:uid="{00000000-0005-0000-0000-00007D440000}"/>
    <cellStyle name="Обычный 2 2 3 4 5 6" xfId="17529" xr:uid="{00000000-0005-0000-0000-00007E440000}"/>
    <cellStyle name="Обычный 2 2 3 4 5 6 2" xfId="17530" xr:uid="{00000000-0005-0000-0000-00007F440000}"/>
    <cellStyle name="Обычный 2 2 3 4 5 7" xfId="17531" xr:uid="{00000000-0005-0000-0000-000080440000}"/>
    <cellStyle name="Обычный 2 2 3 4 5 7 2" xfId="17532" xr:uid="{00000000-0005-0000-0000-000081440000}"/>
    <cellStyle name="Обычный 2 2 3 4 5 8" xfId="17533" xr:uid="{00000000-0005-0000-0000-000082440000}"/>
    <cellStyle name="Обычный 2 2 3 4 6" xfId="17534" xr:uid="{00000000-0005-0000-0000-000083440000}"/>
    <cellStyle name="Обычный 2 2 3 4 6 2" xfId="17535" xr:uid="{00000000-0005-0000-0000-000084440000}"/>
    <cellStyle name="Обычный 2 2 3 4 6 2 2" xfId="17536" xr:uid="{00000000-0005-0000-0000-000085440000}"/>
    <cellStyle name="Обычный 2 2 3 4 6 2 2 2" xfId="17537" xr:uid="{00000000-0005-0000-0000-000086440000}"/>
    <cellStyle name="Обычный 2 2 3 4 6 2 3" xfId="17538" xr:uid="{00000000-0005-0000-0000-000087440000}"/>
    <cellStyle name="Обычный 2 2 3 4 6 2 3 2" xfId="17539" xr:uid="{00000000-0005-0000-0000-000088440000}"/>
    <cellStyle name="Обычный 2 2 3 4 6 2 4" xfId="17540" xr:uid="{00000000-0005-0000-0000-000089440000}"/>
    <cellStyle name="Обычный 2 2 3 4 6 3" xfId="17541" xr:uid="{00000000-0005-0000-0000-00008A440000}"/>
    <cellStyle name="Обычный 2 2 3 4 6 3 2" xfId="17542" xr:uid="{00000000-0005-0000-0000-00008B440000}"/>
    <cellStyle name="Обычный 2 2 3 4 6 3 2 2" xfId="17543" xr:uid="{00000000-0005-0000-0000-00008C440000}"/>
    <cellStyle name="Обычный 2 2 3 4 6 3 3" xfId="17544" xr:uid="{00000000-0005-0000-0000-00008D440000}"/>
    <cellStyle name="Обычный 2 2 3 4 6 3 3 2" xfId="17545" xr:uid="{00000000-0005-0000-0000-00008E440000}"/>
    <cellStyle name="Обычный 2 2 3 4 6 3 4" xfId="17546" xr:uid="{00000000-0005-0000-0000-00008F440000}"/>
    <cellStyle name="Обычный 2 2 3 4 6 4" xfId="17547" xr:uid="{00000000-0005-0000-0000-000090440000}"/>
    <cellStyle name="Обычный 2 2 3 4 6 4 2" xfId="17548" xr:uid="{00000000-0005-0000-0000-000091440000}"/>
    <cellStyle name="Обычный 2 2 3 4 6 5" xfId="17549" xr:uid="{00000000-0005-0000-0000-000092440000}"/>
    <cellStyle name="Обычный 2 2 3 4 6 5 2" xfId="17550" xr:uid="{00000000-0005-0000-0000-000093440000}"/>
    <cellStyle name="Обычный 2 2 3 4 6 6" xfId="17551" xr:uid="{00000000-0005-0000-0000-000094440000}"/>
    <cellStyle name="Обычный 2 2 3 4 6 6 2" xfId="17552" xr:uid="{00000000-0005-0000-0000-000095440000}"/>
    <cellStyle name="Обычный 2 2 3 4 6 7" xfId="17553" xr:uid="{00000000-0005-0000-0000-000096440000}"/>
    <cellStyle name="Обычный 2 2 3 4 7" xfId="17554" xr:uid="{00000000-0005-0000-0000-000097440000}"/>
    <cellStyle name="Обычный 2 2 3 4 7 2" xfId="17555" xr:uid="{00000000-0005-0000-0000-000098440000}"/>
    <cellStyle name="Обычный 2 2 3 4 7 2 2" xfId="17556" xr:uid="{00000000-0005-0000-0000-000099440000}"/>
    <cellStyle name="Обычный 2 2 3 4 7 2 2 2" xfId="17557" xr:uid="{00000000-0005-0000-0000-00009A440000}"/>
    <cellStyle name="Обычный 2 2 3 4 7 2 3" xfId="17558" xr:uid="{00000000-0005-0000-0000-00009B440000}"/>
    <cellStyle name="Обычный 2 2 3 4 7 2 3 2" xfId="17559" xr:uid="{00000000-0005-0000-0000-00009C440000}"/>
    <cellStyle name="Обычный 2 2 3 4 7 2 4" xfId="17560" xr:uid="{00000000-0005-0000-0000-00009D440000}"/>
    <cellStyle name="Обычный 2 2 3 4 7 3" xfId="17561" xr:uid="{00000000-0005-0000-0000-00009E440000}"/>
    <cellStyle name="Обычный 2 2 3 4 7 3 2" xfId="17562" xr:uid="{00000000-0005-0000-0000-00009F440000}"/>
    <cellStyle name="Обычный 2 2 3 4 7 3 2 2" xfId="17563" xr:uid="{00000000-0005-0000-0000-0000A0440000}"/>
    <cellStyle name="Обычный 2 2 3 4 7 3 3" xfId="17564" xr:uid="{00000000-0005-0000-0000-0000A1440000}"/>
    <cellStyle name="Обычный 2 2 3 4 7 3 3 2" xfId="17565" xr:uid="{00000000-0005-0000-0000-0000A2440000}"/>
    <cellStyle name="Обычный 2 2 3 4 7 3 4" xfId="17566" xr:uid="{00000000-0005-0000-0000-0000A3440000}"/>
    <cellStyle name="Обычный 2 2 3 4 7 4" xfId="17567" xr:uid="{00000000-0005-0000-0000-0000A4440000}"/>
    <cellStyle name="Обычный 2 2 3 4 7 4 2" xfId="17568" xr:uid="{00000000-0005-0000-0000-0000A5440000}"/>
    <cellStyle name="Обычный 2 2 3 4 7 5" xfId="17569" xr:uid="{00000000-0005-0000-0000-0000A6440000}"/>
    <cellStyle name="Обычный 2 2 3 4 7 5 2" xfId="17570" xr:uid="{00000000-0005-0000-0000-0000A7440000}"/>
    <cellStyle name="Обычный 2 2 3 4 7 6" xfId="17571" xr:uid="{00000000-0005-0000-0000-0000A8440000}"/>
    <cellStyle name="Обычный 2 2 3 4 7 6 2" xfId="17572" xr:uid="{00000000-0005-0000-0000-0000A9440000}"/>
    <cellStyle name="Обычный 2 2 3 4 7 7" xfId="17573" xr:uid="{00000000-0005-0000-0000-0000AA440000}"/>
    <cellStyle name="Обычный 2 2 3 4 8" xfId="17574" xr:uid="{00000000-0005-0000-0000-0000AB440000}"/>
    <cellStyle name="Обычный 2 2 3 4 8 2" xfId="17575" xr:uid="{00000000-0005-0000-0000-0000AC440000}"/>
    <cellStyle name="Обычный 2 2 3 4 8 2 2" xfId="17576" xr:uid="{00000000-0005-0000-0000-0000AD440000}"/>
    <cellStyle name="Обычный 2 2 3 4 8 3" xfId="17577" xr:uid="{00000000-0005-0000-0000-0000AE440000}"/>
    <cellStyle name="Обычный 2 2 3 4 8 3 2" xfId="17578" xr:uid="{00000000-0005-0000-0000-0000AF440000}"/>
    <cellStyle name="Обычный 2 2 3 4 8 4" xfId="17579" xr:uid="{00000000-0005-0000-0000-0000B0440000}"/>
    <cellStyle name="Обычный 2 2 3 4 9" xfId="17580" xr:uid="{00000000-0005-0000-0000-0000B1440000}"/>
    <cellStyle name="Обычный 2 2 3 4 9 2" xfId="17581" xr:uid="{00000000-0005-0000-0000-0000B2440000}"/>
    <cellStyle name="Обычный 2 2 3 4 9 2 2" xfId="17582" xr:uid="{00000000-0005-0000-0000-0000B3440000}"/>
    <cellStyle name="Обычный 2 2 3 4 9 3" xfId="17583" xr:uid="{00000000-0005-0000-0000-0000B4440000}"/>
    <cellStyle name="Обычный 2 2 3 4 9 3 2" xfId="17584" xr:uid="{00000000-0005-0000-0000-0000B5440000}"/>
    <cellStyle name="Обычный 2 2 3 4 9 4" xfId="17585" xr:uid="{00000000-0005-0000-0000-0000B6440000}"/>
    <cellStyle name="Обычный 2 2 3 5" xfId="17586" xr:uid="{00000000-0005-0000-0000-0000B7440000}"/>
    <cellStyle name="Обычный 2 2 3 5 10" xfId="17587" xr:uid="{00000000-0005-0000-0000-0000B8440000}"/>
    <cellStyle name="Обычный 2 2 3 5 10 2" xfId="17588" xr:uid="{00000000-0005-0000-0000-0000B9440000}"/>
    <cellStyle name="Обычный 2 2 3 5 11" xfId="17589" xr:uid="{00000000-0005-0000-0000-0000BA440000}"/>
    <cellStyle name="Обычный 2 2 3 5 11 2" xfId="17590" xr:uid="{00000000-0005-0000-0000-0000BB440000}"/>
    <cellStyle name="Обычный 2 2 3 5 12" xfId="17591" xr:uid="{00000000-0005-0000-0000-0000BC440000}"/>
    <cellStyle name="Обычный 2 2 3 5 2" xfId="17592" xr:uid="{00000000-0005-0000-0000-0000BD440000}"/>
    <cellStyle name="Обычный 2 2 3 5 2 10" xfId="17593" xr:uid="{00000000-0005-0000-0000-0000BE440000}"/>
    <cellStyle name="Обычный 2 2 3 5 2 2" xfId="17594" xr:uid="{00000000-0005-0000-0000-0000BF440000}"/>
    <cellStyle name="Обычный 2 2 3 5 2 2 2" xfId="17595" xr:uid="{00000000-0005-0000-0000-0000C0440000}"/>
    <cellStyle name="Обычный 2 2 3 5 2 2 2 2" xfId="17596" xr:uid="{00000000-0005-0000-0000-0000C1440000}"/>
    <cellStyle name="Обычный 2 2 3 5 2 2 2 2 2" xfId="17597" xr:uid="{00000000-0005-0000-0000-0000C2440000}"/>
    <cellStyle name="Обычный 2 2 3 5 2 2 2 2 2 2" xfId="17598" xr:uid="{00000000-0005-0000-0000-0000C3440000}"/>
    <cellStyle name="Обычный 2 2 3 5 2 2 2 2 3" xfId="17599" xr:uid="{00000000-0005-0000-0000-0000C4440000}"/>
    <cellStyle name="Обычный 2 2 3 5 2 2 2 2 3 2" xfId="17600" xr:uid="{00000000-0005-0000-0000-0000C5440000}"/>
    <cellStyle name="Обычный 2 2 3 5 2 2 2 2 4" xfId="17601" xr:uid="{00000000-0005-0000-0000-0000C6440000}"/>
    <cellStyle name="Обычный 2 2 3 5 2 2 2 3" xfId="17602" xr:uid="{00000000-0005-0000-0000-0000C7440000}"/>
    <cellStyle name="Обычный 2 2 3 5 2 2 2 3 2" xfId="17603" xr:uid="{00000000-0005-0000-0000-0000C8440000}"/>
    <cellStyle name="Обычный 2 2 3 5 2 2 2 4" xfId="17604" xr:uid="{00000000-0005-0000-0000-0000C9440000}"/>
    <cellStyle name="Обычный 2 2 3 5 2 2 2 4 2" xfId="17605" xr:uid="{00000000-0005-0000-0000-0000CA440000}"/>
    <cellStyle name="Обычный 2 2 3 5 2 2 2 5" xfId="17606" xr:uid="{00000000-0005-0000-0000-0000CB440000}"/>
    <cellStyle name="Обычный 2 2 3 5 2 2 2 5 2" xfId="17607" xr:uid="{00000000-0005-0000-0000-0000CC440000}"/>
    <cellStyle name="Обычный 2 2 3 5 2 2 2 6" xfId="17608" xr:uid="{00000000-0005-0000-0000-0000CD440000}"/>
    <cellStyle name="Обычный 2 2 3 5 2 2 3" xfId="17609" xr:uid="{00000000-0005-0000-0000-0000CE440000}"/>
    <cellStyle name="Обычный 2 2 3 5 2 2 3 2" xfId="17610" xr:uid="{00000000-0005-0000-0000-0000CF440000}"/>
    <cellStyle name="Обычный 2 2 3 5 2 2 3 2 2" xfId="17611" xr:uid="{00000000-0005-0000-0000-0000D0440000}"/>
    <cellStyle name="Обычный 2 2 3 5 2 2 3 3" xfId="17612" xr:uid="{00000000-0005-0000-0000-0000D1440000}"/>
    <cellStyle name="Обычный 2 2 3 5 2 2 3 3 2" xfId="17613" xr:uid="{00000000-0005-0000-0000-0000D2440000}"/>
    <cellStyle name="Обычный 2 2 3 5 2 2 3 4" xfId="17614" xr:uid="{00000000-0005-0000-0000-0000D3440000}"/>
    <cellStyle name="Обычный 2 2 3 5 2 2 4" xfId="17615" xr:uid="{00000000-0005-0000-0000-0000D4440000}"/>
    <cellStyle name="Обычный 2 2 3 5 2 2 4 2" xfId="17616" xr:uid="{00000000-0005-0000-0000-0000D5440000}"/>
    <cellStyle name="Обычный 2 2 3 5 2 2 4 2 2" xfId="17617" xr:uid="{00000000-0005-0000-0000-0000D6440000}"/>
    <cellStyle name="Обычный 2 2 3 5 2 2 4 3" xfId="17618" xr:uid="{00000000-0005-0000-0000-0000D7440000}"/>
    <cellStyle name="Обычный 2 2 3 5 2 2 4 3 2" xfId="17619" xr:uid="{00000000-0005-0000-0000-0000D8440000}"/>
    <cellStyle name="Обычный 2 2 3 5 2 2 4 4" xfId="17620" xr:uid="{00000000-0005-0000-0000-0000D9440000}"/>
    <cellStyle name="Обычный 2 2 3 5 2 2 5" xfId="17621" xr:uid="{00000000-0005-0000-0000-0000DA440000}"/>
    <cellStyle name="Обычный 2 2 3 5 2 2 5 2" xfId="17622" xr:uid="{00000000-0005-0000-0000-0000DB440000}"/>
    <cellStyle name="Обычный 2 2 3 5 2 2 6" xfId="17623" xr:uid="{00000000-0005-0000-0000-0000DC440000}"/>
    <cellStyle name="Обычный 2 2 3 5 2 2 6 2" xfId="17624" xr:uid="{00000000-0005-0000-0000-0000DD440000}"/>
    <cellStyle name="Обычный 2 2 3 5 2 2 7" xfId="17625" xr:uid="{00000000-0005-0000-0000-0000DE440000}"/>
    <cellStyle name="Обычный 2 2 3 5 2 2 7 2" xfId="17626" xr:uid="{00000000-0005-0000-0000-0000DF440000}"/>
    <cellStyle name="Обычный 2 2 3 5 2 2 8" xfId="17627" xr:uid="{00000000-0005-0000-0000-0000E0440000}"/>
    <cellStyle name="Обычный 2 2 3 5 2 3" xfId="17628" xr:uid="{00000000-0005-0000-0000-0000E1440000}"/>
    <cellStyle name="Обычный 2 2 3 5 2 3 2" xfId="17629" xr:uid="{00000000-0005-0000-0000-0000E2440000}"/>
    <cellStyle name="Обычный 2 2 3 5 2 3 2 2" xfId="17630" xr:uid="{00000000-0005-0000-0000-0000E3440000}"/>
    <cellStyle name="Обычный 2 2 3 5 2 3 2 2 2" xfId="17631" xr:uid="{00000000-0005-0000-0000-0000E4440000}"/>
    <cellStyle name="Обычный 2 2 3 5 2 3 2 2 2 2" xfId="17632" xr:uid="{00000000-0005-0000-0000-0000E5440000}"/>
    <cellStyle name="Обычный 2 2 3 5 2 3 2 2 3" xfId="17633" xr:uid="{00000000-0005-0000-0000-0000E6440000}"/>
    <cellStyle name="Обычный 2 2 3 5 2 3 2 2 3 2" xfId="17634" xr:uid="{00000000-0005-0000-0000-0000E7440000}"/>
    <cellStyle name="Обычный 2 2 3 5 2 3 2 2 4" xfId="17635" xr:uid="{00000000-0005-0000-0000-0000E8440000}"/>
    <cellStyle name="Обычный 2 2 3 5 2 3 2 3" xfId="17636" xr:uid="{00000000-0005-0000-0000-0000E9440000}"/>
    <cellStyle name="Обычный 2 2 3 5 2 3 2 3 2" xfId="17637" xr:uid="{00000000-0005-0000-0000-0000EA440000}"/>
    <cellStyle name="Обычный 2 2 3 5 2 3 2 4" xfId="17638" xr:uid="{00000000-0005-0000-0000-0000EB440000}"/>
    <cellStyle name="Обычный 2 2 3 5 2 3 2 4 2" xfId="17639" xr:uid="{00000000-0005-0000-0000-0000EC440000}"/>
    <cellStyle name="Обычный 2 2 3 5 2 3 2 5" xfId="17640" xr:uid="{00000000-0005-0000-0000-0000ED440000}"/>
    <cellStyle name="Обычный 2 2 3 5 2 3 2 5 2" xfId="17641" xr:uid="{00000000-0005-0000-0000-0000EE440000}"/>
    <cellStyle name="Обычный 2 2 3 5 2 3 2 6" xfId="17642" xr:uid="{00000000-0005-0000-0000-0000EF440000}"/>
    <cellStyle name="Обычный 2 2 3 5 2 3 3" xfId="17643" xr:uid="{00000000-0005-0000-0000-0000F0440000}"/>
    <cellStyle name="Обычный 2 2 3 5 2 3 3 2" xfId="17644" xr:uid="{00000000-0005-0000-0000-0000F1440000}"/>
    <cellStyle name="Обычный 2 2 3 5 2 3 3 2 2" xfId="17645" xr:uid="{00000000-0005-0000-0000-0000F2440000}"/>
    <cellStyle name="Обычный 2 2 3 5 2 3 3 3" xfId="17646" xr:uid="{00000000-0005-0000-0000-0000F3440000}"/>
    <cellStyle name="Обычный 2 2 3 5 2 3 3 3 2" xfId="17647" xr:uid="{00000000-0005-0000-0000-0000F4440000}"/>
    <cellStyle name="Обычный 2 2 3 5 2 3 3 4" xfId="17648" xr:uid="{00000000-0005-0000-0000-0000F5440000}"/>
    <cellStyle name="Обычный 2 2 3 5 2 3 4" xfId="17649" xr:uid="{00000000-0005-0000-0000-0000F6440000}"/>
    <cellStyle name="Обычный 2 2 3 5 2 3 4 2" xfId="17650" xr:uid="{00000000-0005-0000-0000-0000F7440000}"/>
    <cellStyle name="Обычный 2 2 3 5 2 3 4 2 2" xfId="17651" xr:uid="{00000000-0005-0000-0000-0000F8440000}"/>
    <cellStyle name="Обычный 2 2 3 5 2 3 4 3" xfId="17652" xr:uid="{00000000-0005-0000-0000-0000F9440000}"/>
    <cellStyle name="Обычный 2 2 3 5 2 3 4 3 2" xfId="17653" xr:uid="{00000000-0005-0000-0000-0000FA440000}"/>
    <cellStyle name="Обычный 2 2 3 5 2 3 4 4" xfId="17654" xr:uid="{00000000-0005-0000-0000-0000FB440000}"/>
    <cellStyle name="Обычный 2 2 3 5 2 3 5" xfId="17655" xr:uid="{00000000-0005-0000-0000-0000FC440000}"/>
    <cellStyle name="Обычный 2 2 3 5 2 3 5 2" xfId="17656" xr:uid="{00000000-0005-0000-0000-0000FD440000}"/>
    <cellStyle name="Обычный 2 2 3 5 2 3 6" xfId="17657" xr:uid="{00000000-0005-0000-0000-0000FE440000}"/>
    <cellStyle name="Обычный 2 2 3 5 2 3 6 2" xfId="17658" xr:uid="{00000000-0005-0000-0000-0000FF440000}"/>
    <cellStyle name="Обычный 2 2 3 5 2 3 7" xfId="17659" xr:uid="{00000000-0005-0000-0000-000000450000}"/>
    <cellStyle name="Обычный 2 2 3 5 2 3 7 2" xfId="17660" xr:uid="{00000000-0005-0000-0000-000001450000}"/>
    <cellStyle name="Обычный 2 2 3 5 2 3 8" xfId="17661" xr:uid="{00000000-0005-0000-0000-000002450000}"/>
    <cellStyle name="Обычный 2 2 3 5 2 4" xfId="17662" xr:uid="{00000000-0005-0000-0000-000003450000}"/>
    <cellStyle name="Обычный 2 2 3 5 2 4 2" xfId="17663" xr:uid="{00000000-0005-0000-0000-000004450000}"/>
    <cellStyle name="Обычный 2 2 3 5 2 4 2 2" xfId="17664" xr:uid="{00000000-0005-0000-0000-000005450000}"/>
    <cellStyle name="Обычный 2 2 3 5 2 4 2 2 2" xfId="17665" xr:uid="{00000000-0005-0000-0000-000006450000}"/>
    <cellStyle name="Обычный 2 2 3 5 2 4 2 3" xfId="17666" xr:uid="{00000000-0005-0000-0000-000007450000}"/>
    <cellStyle name="Обычный 2 2 3 5 2 4 2 3 2" xfId="17667" xr:uid="{00000000-0005-0000-0000-000008450000}"/>
    <cellStyle name="Обычный 2 2 3 5 2 4 2 4" xfId="17668" xr:uid="{00000000-0005-0000-0000-000009450000}"/>
    <cellStyle name="Обычный 2 2 3 5 2 4 3" xfId="17669" xr:uid="{00000000-0005-0000-0000-00000A450000}"/>
    <cellStyle name="Обычный 2 2 3 5 2 4 3 2" xfId="17670" xr:uid="{00000000-0005-0000-0000-00000B450000}"/>
    <cellStyle name="Обычный 2 2 3 5 2 4 3 2 2" xfId="17671" xr:uid="{00000000-0005-0000-0000-00000C450000}"/>
    <cellStyle name="Обычный 2 2 3 5 2 4 3 3" xfId="17672" xr:uid="{00000000-0005-0000-0000-00000D450000}"/>
    <cellStyle name="Обычный 2 2 3 5 2 4 3 3 2" xfId="17673" xr:uid="{00000000-0005-0000-0000-00000E450000}"/>
    <cellStyle name="Обычный 2 2 3 5 2 4 3 4" xfId="17674" xr:uid="{00000000-0005-0000-0000-00000F450000}"/>
    <cellStyle name="Обычный 2 2 3 5 2 4 4" xfId="17675" xr:uid="{00000000-0005-0000-0000-000010450000}"/>
    <cellStyle name="Обычный 2 2 3 5 2 4 4 2" xfId="17676" xr:uid="{00000000-0005-0000-0000-000011450000}"/>
    <cellStyle name="Обычный 2 2 3 5 2 4 5" xfId="17677" xr:uid="{00000000-0005-0000-0000-000012450000}"/>
    <cellStyle name="Обычный 2 2 3 5 2 4 5 2" xfId="17678" xr:uid="{00000000-0005-0000-0000-000013450000}"/>
    <cellStyle name="Обычный 2 2 3 5 2 4 6" xfId="17679" xr:uid="{00000000-0005-0000-0000-000014450000}"/>
    <cellStyle name="Обычный 2 2 3 5 2 4 6 2" xfId="17680" xr:uid="{00000000-0005-0000-0000-000015450000}"/>
    <cellStyle name="Обычный 2 2 3 5 2 4 7" xfId="17681" xr:uid="{00000000-0005-0000-0000-000016450000}"/>
    <cellStyle name="Обычный 2 2 3 5 2 5" xfId="17682" xr:uid="{00000000-0005-0000-0000-000017450000}"/>
    <cellStyle name="Обычный 2 2 3 5 2 5 2" xfId="17683" xr:uid="{00000000-0005-0000-0000-000018450000}"/>
    <cellStyle name="Обычный 2 2 3 5 2 5 2 2" xfId="17684" xr:uid="{00000000-0005-0000-0000-000019450000}"/>
    <cellStyle name="Обычный 2 2 3 5 2 5 3" xfId="17685" xr:uid="{00000000-0005-0000-0000-00001A450000}"/>
    <cellStyle name="Обычный 2 2 3 5 2 5 3 2" xfId="17686" xr:uid="{00000000-0005-0000-0000-00001B450000}"/>
    <cellStyle name="Обычный 2 2 3 5 2 5 4" xfId="17687" xr:uid="{00000000-0005-0000-0000-00001C450000}"/>
    <cellStyle name="Обычный 2 2 3 5 2 6" xfId="17688" xr:uid="{00000000-0005-0000-0000-00001D450000}"/>
    <cellStyle name="Обычный 2 2 3 5 2 6 2" xfId="17689" xr:uid="{00000000-0005-0000-0000-00001E450000}"/>
    <cellStyle name="Обычный 2 2 3 5 2 6 2 2" xfId="17690" xr:uid="{00000000-0005-0000-0000-00001F450000}"/>
    <cellStyle name="Обычный 2 2 3 5 2 6 3" xfId="17691" xr:uid="{00000000-0005-0000-0000-000020450000}"/>
    <cellStyle name="Обычный 2 2 3 5 2 6 3 2" xfId="17692" xr:uid="{00000000-0005-0000-0000-000021450000}"/>
    <cellStyle name="Обычный 2 2 3 5 2 6 4" xfId="17693" xr:uid="{00000000-0005-0000-0000-000022450000}"/>
    <cellStyle name="Обычный 2 2 3 5 2 7" xfId="17694" xr:uid="{00000000-0005-0000-0000-000023450000}"/>
    <cellStyle name="Обычный 2 2 3 5 2 7 2" xfId="17695" xr:uid="{00000000-0005-0000-0000-000024450000}"/>
    <cellStyle name="Обычный 2 2 3 5 2 8" xfId="17696" xr:uid="{00000000-0005-0000-0000-000025450000}"/>
    <cellStyle name="Обычный 2 2 3 5 2 8 2" xfId="17697" xr:uid="{00000000-0005-0000-0000-000026450000}"/>
    <cellStyle name="Обычный 2 2 3 5 2 9" xfId="17698" xr:uid="{00000000-0005-0000-0000-000027450000}"/>
    <cellStyle name="Обычный 2 2 3 5 2 9 2" xfId="17699" xr:uid="{00000000-0005-0000-0000-000028450000}"/>
    <cellStyle name="Обычный 2 2 3 5 3" xfId="17700" xr:uid="{00000000-0005-0000-0000-000029450000}"/>
    <cellStyle name="Обычный 2 2 3 5 3 2" xfId="17701" xr:uid="{00000000-0005-0000-0000-00002A450000}"/>
    <cellStyle name="Обычный 2 2 3 5 3 2 2" xfId="17702" xr:uid="{00000000-0005-0000-0000-00002B450000}"/>
    <cellStyle name="Обычный 2 2 3 5 3 2 2 2" xfId="17703" xr:uid="{00000000-0005-0000-0000-00002C450000}"/>
    <cellStyle name="Обычный 2 2 3 5 3 2 2 2 2" xfId="17704" xr:uid="{00000000-0005-0000-0000-00002D450000}"/>
    <cellStyle name="Обычный 2 2 3 5 3 2 2 3" xfId="17705" xr:uid="{00000000-0005-0000-0000-00002E450000}"/>
    <cellStyle name="Обычный 2 2 3 5 3 2 2 3 2" xfId="17706" xr:uid="{00000000-0005-0000-0000-00002F450000}"/>
    <cellStyle name="Обычный 2 2 3 5 3 2 2 4" xfId="17707" xr:uid="{00000000-0005-0000-0000-000030450000}"/>
    <cellStyle name="Обычный 2 2 3 5 3 2 3" xfId="17708" xr:uid="{00000000-0005-0000-0000-000031450000}"/>
    <cellStyle name="Обычный 2 2 3 5 3 2 3 2" xfId="17709" xr:uid="{00000000-0005-0000-0000-000032450000}"/>
    <cellStyle name="Обычный 2 2 3 5 3 2 4" xfId="17710" xr:uid="{00000000-0005-0000-0000-000033450000}"/>
    <cellStyle name="Обычный 2 2 3 5 3 2 4 2" xfId="17711" xr:uid="{00000000-0005-0000-0000-000034450000}"/>
    <cellStyle name="Обычный 2 2 3 5 3 2 5" xfId="17712" xr:uid="{00000000-0005-0000-0000-000035450000}"/>
    <cellStyle name="Обычный 2 2 3 5 3 2 5 2" xfId="17713" xr:uid="{00000000-0005-0000-0000-000036450000}"/>
    <cellStyle name="Обычный 2 2 3 5 3 2 6" xfId="17714" xr:uid="{00000000-0005-0000-0000-000037450000}"/>
    <cellStyle name="Обычный 2 2 3 5 3 3" xfId="17715" xr:uid="{00000000-0005-0000-0000-000038450000}"/>
    <cellStyle name="Обычный 2 2 3 5 3 3 2" xfId="17716" xr:uid="{00000000-0005-0000-0000-000039450000}"/>
    <cellStyle name="Обычный 2 2 3 5 3 3 2 2" xfId="17717" xr:uid="{00000000-0005-0000-0000-00003A450000}"/>
    <cellStyle name="Обычный 2 2 3 5 3 3 3" xfId="17718" xr:uid="{00000000-0005-0000-0000-00003B450000}"/>
    <cellStyle name="Обычный 2 2 3 5 3 3 3 2" xfId="17719" xr:uid="{00000000-0005-0000-0000-00003C450000}"/>
    <cellStyle name="Обычный 2 2 3 5 3 3 4" xfId="17720" xr:uid="{00000000-0005-0000-0000-00003D450000}"/>
    <cellStyle name="Обычный 2 2 3 5 3 4" xfId="17721" xr:uid="{00000000-0005-0000-0000-00003E450000}"/>
    <cellStyle name="Обычный 2 2 3 5 3 4 2" xfId="17722" xr:uid="{00000000-0005-0000-0000-00003F450000}"/>
    <cellStyle name="Обычный 2 2 3 5 3 4 2 2" xfId="17723" xr:uid="{00000000-0005-0000-0000-000040450000}"/>
    <cellStyle name="Обычный 2 2 3 5 3 4 3" xfId="17724" xr:uid="{00000000-0005-0000-0000-000041450000}"/>
    <cellStyle name="Обычный 2 2 3 5 3 4 3 2" xfId="17725" xr:uid="{00000000-0005-0000-0000-000042450000}"/>
    <cellStyle name="Обычный 2 2 3 5 3 4 4" xfId="17726" xr:uid="{00000000-0005-0000-0000-000043450000}"/>
    <cellStyle name="Обычный 2 2 3 5 3 5" xfId="17727" xr:uid="{00000000-0005-0000-0000-000044450000}"/>
    <cellStyle name="Обычный 2 2 3 5 3 5 2" xfId="17728" xr:uid="{00000000-0005-0000-0000-000045450000}"/>
    <cellStyle name="Обычный 2 2 3 5 3 6" xfId="17729" xr:uid="{00000000-0005-0000-0000-000046450000}"/>
    <cellStyle name="Обычный 2 2 3 5 3 6 2" xfId="17730" xr:uid="{00000000-0005-0000-0000-000047450000}"/>
    <cellStyle name="Обычный 2 2 3 5 3 7" xfId="17731" xr:uid="{00000000-0005-0000-0000-000048450000}"/>
    <cellStyle name="Обычный 2 2 3 5 3 7 2" xfId="17732" xr:uid="{00000000-0005-0000-0000-000049450000}"/>
    <cellStyle name="Обычный 2 2 3 5 3 8" xfId="17733" xr:uid="{00000000-0005-0000-0000-00004A450000}"/>
    <cellStyle name="Обычный 2 2 3 5 4" xfId="17734" xr:uid="{00000000-0005-0000-0000-00004B450000}"/>
    <cellStyle name="Обычный 2 2 3 5 4 2" xfId="17735" xr:uid="{00000000-0005-0000-0000-00004C450000}"/>
    <cellStyle name="Обычный 2 2 3 5 4 2 2" xfId="17736" xr:uid="{00000000-0005-0000-0000-00004D450000}"/>
    <cellStyle name="Обычный 2 2 3 5 4 2 2 2" xfId="17737" xr:uid="{00000000-0005-0000-0000-00004E450000}"/>
    <cellStyle name="Обычный 2 2 3 5 4 2 2 2 2" xfId="17738" xr:uid="{00000000-0005-0000-0000-00004F450000}"/>
    <cellStyle name="Обычный 2 2 3 5 4 2 2 3" xfId="17739" xr:uid="{00000000-0005-0000-0000-000050450000}"/>
    <cellStyle name="Обычный 2 2 3 5 4 2 2 3 2" xfId="17740" xr:uid="{00000000-0005-0000-0000-000051450000}"/>
    <cellStyle name="Обычный 2 2 3 5 4 2 2 4" xfId="17741" xr:uid="{00000000-0005-0000-0000-000052450000}"/>
    <cellStyle name="Обычный 2 2 3 5 4 2 3" xfId="17742" xr:uid="{00000000-0005-0000-0000-000053450000}"/>
    <cellStyle name="Обычный 2 2 3 5 4 2 3 2" xfId="17743" xr:uid="{00000000-0005-0000-0000-000054450000}"/>
    <cellStyle name="Обычный 2 2 3 5 4 2 4" xfId="17744" xr:uid="{00000000-0005-0000-0000-000055450000}"/>
    <cellStyle name="Обычный 2 2 3 5 4 2 4 2" xfId="17745" xr:uid="{00000000-0005-0000-0000-000056450000}"/>
    <cellStyle name="Обычный 2 2 3 5 4 2 5" xfId="17746" xr:uid="{00000000-0005-0000-0000-000057450000}"/>
    <cellStyle name="Обычный 2 2 3 5 4 2 5 2" xfId="17747" xr:uid="{00000000-0005-0000-0000-000058450000}"/>
    <cellStyle name="Обычный 2 2 3 5 4 2 6" xfId="17748" xr:uid="{00000000-0005-0000-0000-000059450000}"/>
    <cellStyle name="Обычный 2 2 3 5 4 3" xfId="17749" xr:uid="{00000000-0005-0000-0000-00005A450000}"/>
    <cellStyle name="Обычный 2 2 3 5 4 3 2" xfId="17750" xr:uid="{00000000-0005-0000-0000-00005B450000}"/>
    <cellStyle name="Обычный 2 2 3 5 4 3 2 2" xfId="17751" xr:uid="{00000000-0005-0000-0000-00005C450000}"/>
    <cellStyle name="Обычный 2 2 3 5 4 3 3" xfId="17752" xr:uid="{00000000-0005-0000-0000-00005D450000}"/>
    <cellStyle name="Обычный 2 2 3 5 4 3 3 2" xfId="17753" xr:uid="{00000000-0005-0000-0000-00005E450000}"/>
    <cellStyle name="Обычный 2 2 3 5 4 3 4" xfId="17754" xr:uid="{00000000-0005-0000-0000-00005F450000}"/>
    <cellStyle name="Обычный 2 2 3 5 4 4" xfId="17755" xr:uid="{00000000-0005-0000-0000-000060450000}"/>
    <cellStyle name="Обычный 2 2 3 5 4 4 2" xfId="17756" xr:uid="{00000000-0005-0000-0000-000061450000}"/>
    <cellStyle name="Обычный 2 2 3 5 4 4 2 2" xfId="17757" xr:uid="{00000000-0005-0000-0000-000062450000}"/>
    <cellStyle name="Обычный 2 2 3 5 4 4 3" xfId="17758" xr:uid="{00000000-0005-0000-0000-000063450000}"/>
    <cellStyle name="Обычный 2 2 3 5 4 4 3 2" xfId="17759" xr:uid="{00000000-0005-0000-0000-000064450000}"/>
    <cellStyle name="Обычный 2 2 3 5 4 4 4" xfId="17760" xr:uid="{00000000-0005-0000-0000-000065450000}"/>
    <cellStyle name="Обычный 2 2 3 5 4 5" xfId="17761" xr:uid="{00000000-0005-0000-0000-000066450000}"/>
    <cellStyle name="Обычный 2 2 3 5 4 5 2" xfId="17762" xr:uid="{00000000-0005-0000-0000-000067450000}"/>
    <cellStyle name="Обычный 2 2 3 5 4 6" xfId="17763" xr:uid="{00000000-0005-0000-0000-000068450000}"/>
    <cellStyle name="Обычный 2 2 3 5 4 6 2" xfId="17764" xr:uid="{00000000-0005-0000-0000-000069450000}"/>
    <cellStyle name="Обычный 2 2 3 5 4 7" xfId="17765" xr:uid="{00000000-0005-0000-0000-00006A450000}"/>
    <cellStyle name="Обычный 2 2 3 5 4 7 2" xfId="17766" xr:uid="{00000000-0005-0000-0000-00006B450000}"/>
    <cellStyle name="Обычный 2 2 3 5 4 8" xfId="17767" xr:uid="{00000000-0005-0000-0000-00006C450000}"/>
    <cellStyle name="Обычный 2 2 3 5 5" xfId="17768" xr:uid="{00000000-0005-0000-0000-00006D450000}"/>
    <cellStyle name="Обычный 2 2 3 5 5 2" xfId="17769" xr:uid="{00000000-0005-0000-0000-00006E450000}"/>
    <cellStyle name="Обычный 2 2 3 5 5 2 2" xfId="17770" xr:uid="{00000000-0005-0000-0000-00006F450000}"/>
    <cellStyle name="Обычный 2 2 3 5 5 2 2 2" xfId="17771" xr:uid="{00000000-0005-0000-0000-000070450000}"/>
    <cellStyle name="Обычный 2 2 3 5 5 2 3" xfId="17772" xr:uid="{00000000-0005-0000-0000-000071450000}"/>
    <cellStyle name="Обычный 2 2 3 5 5 2 3 2" xfId="17773" xr:uid="{00000000-0005-0000-0000-000072450000}"/>
    <cellStyle name="Обычный 2 2 3 5 5 2 4" xfId="17774" xr:uid="{00000000-0005-0000-0000-000073450000}"/>
    <cellStyle name="Обычный 2 2 3 5 5 3" xfId="17775" xr:uid="{00000000-0005-0000-0000-000074450000}"/>
    <cellStyle name="Обычный 2 2 3 5 5 3 2" xfId="17776" xr:uid="{00000000-0005-0000-0000-000075450000}"/>
    <cellStyle name="Обычный 2 2 3 5 5 3 2 2" xfId="17777" xr:uid="{00000000-0005-0000-0000-000076450000}"/>
    <cellStyle name="Обычный 2 2 3 5 5 3 3" xfId="17778" xr:uid="{00000000-0005-0000-0000-000077450000}"/>
    <cellStyle name="Обычный 2 2 3 5 5 3 3 2" xfId="17779" xr:uid="{00000000-0005-0000-0000-000078450000}"/>
    <cellStyle name="Обычный 2 2 3 5 5 3 4" xfId="17780" xr:uid="{00000000-0005-0000-0000-000079450000}"/>
    <cellStyle name="Обычный 2 2 3 5 5 4" xfId="17781" xr:uid="{00000000-0005-0000-0000-00007A450000}"/>
    <cellStyle name="Обычный 2 2 3 5 5 4 2" xfId="17782" xr:uid="{00000000-0005-0000-0000-00007B450000}"/>
    <cellStyle name="Обычный 2 2 3 5 5 5" xfId="17783" xr:uid="{00000000-0005-0000-0000-00007C450000}"/>
    <cellStyle name="Обычный 2 2 3 5 5 5 2" xfId="17784" xr:uid="{00000000-0005-0000-0000-00007D450000}"/>
    <cellStyle name="Обычный 2 2 3 5 5 6" xfId="17785" xr:uid="{00000000-0005-0000-0000-00007E450000}"/>
    <cellStyle name="Обычный 2 2 3 5 5 6 2" xfId="17786" xr:uid="{00000000-0005-0000-0000-00007F450000}"/>
    <cellStyle name="Обычный 2 2 3 5 5 7" xfId="17787" xr:uid="{00000000-0005-0000-0000-000080450000}"/>
    <cellStyle name="Обычный 2 2 3 5 6" xfId="17788" xr:uid="{00000000-0005-0000-0000-000081450000}"/>
    <cellStyle name="Обычный 2 2 3 5 6 2" xfId="17789" xr:uid="{00000000-0005-0000-0000-000082450000}"/>
    <cellStyle name="Обычный 2 2 3 5 6 2 2" xfId="17790" xr:uid="{00000000-0005-0000-0000-000083450000}"/>
    <cellStyle name="Обычный 2 2 3 5 6 2 2 2" xfId="17791" xr:uid="{00000000-0005-0000-0000-000084450000}"/>
    <cellStyle name="Обычный 2 2 3 5 6 2 3" xfId="17792" xr:uid="{00000000-0005-0000-0000-000085450000}"/>
    <cellStyle name="Обычный 2 2 3 5 6 2 3 2" xfId="17793" xr:uid="{00000000-0005-0000-0000-000086450000}"/>
    <cellStyle name="Обычный 2 2 3 5 6 2 4" xfId="17794" xr:uid="{00000000-0005-0000-0000-000087450000}"/>
    <cellStyle name="Обычный 2 2 3 5 6 3" xfId="17795" xr:uid="{00000000-0005-0000-0000-000088450000}"/>
    <cellStyle name="Обычный 2 2 3 5 6 3 2" xfId="17796" xr:uid="{00000000-0005-0000-0000-000089450000}"/>
    <cellStyle name="Обычный 2 2 3 5 6 3 2 2" xfId="17797" xr:uid="{00000000-0005-0000-0000-00008A450000}"/>
    <cellStyle name="Обычный 2 2 3 5 6 3 3" xfId="17798" xr:uid="{00000000-0005-0000-0000-00008B450000}"/>
    <cellStyle name="Обычный 2 2 3 5 6 3 3 2" xfId="17799" xr:uid="{00000000-0005-0000-0000-00008C450000}"/>
    <cellStyle name="Обычный 2 2 3 5 6 3 4" xfId="17800" xr:uid="{00000000-0005-0000-0000-00008D450000}"/>
    <cellStyle name="Обычный 2 2 3 5 6 4" xfId="17801" xr:uid="{00000000-0005-0000-0000-00008E450000}"/>
    <cellStyle name="Обычный 2 2 3 5 6 4 2" xfId="17802" xr:uid="{00000000-0005-0000-0000-00008F450000}"/>
    <cellStyle name="Обычный 2 2 3 5 6 5" xfId="17803" xr:uid="{00000000-0005-0000-0000-000090450000}"/>
    <cellStyle name="Обычный 2 2 3 5 6 5 2" xfId="17804" xr:uid="{00000000-0005-0000-0000-000091450000}"/>
    <cellStyle name="Обычный 2 2 3 5 6 6" xfId="17805" xr:uid="{00000000-0005-0000-0000-000092450000}"/>
    <cellStyle name="Обычный 2 2 3 5 6 6 2" xfId="17806" xr:uid="{00000000-0005-0000-0000-000093450000}"/>
    <cellStyle name="Обычный 2 2 3 5 6 7" xfId="17807" xr:uid="{00000000-0005-0000-0000-000094450000}"/>
    <cellStyle name="Обычный 2 2 3 5 7" xfId="17808" xr:uid="{00000000-0005-0000-0000-000095450000}"/>
    <cellStyle name="Обычный 2 2 3 5 7 2" xfId="17809" xr:uid="{00000000-0005-0000-0000-000096450000}"/>
    <cellStyle name="Обычный 2 2 3 5 7 2 2" xfId="17810" xr:uid="{00000000-0005-0000-0000-000097450000}"/>
    <cellStyle name="Обычный 2 2 3 5 7 3" xfId="17811" xr:uid="{00000000-0005-0000-0000-000098450000}"/>
    <cellStyle name="Обычный 2 2 3 5 7 3 2" xfId="17812" xr:uid="{00000000-0005-0000-0000-000099450000}"/>
    <cellStyle name="Обычный 2 2 3 5 7 4" xfId="17813" xr:uid="{00000000-0005-0000-0000-00009A450000}"/>
    <cellStyle name="Обычный 2 2 3 5 8" xfId="17814" xr:uid="{00000000-0005-0000-0000-00009B450000}"/>
    <cellStyle name="Обычный 2 2 3 5 8 2" xfId="17815" xr:uid="{00000000-0005-0000-0000-00009C450000}"/>
    <cellStyle name="Обычный 2 2 3 5 8 2 2" xfId="17816" xr:uid="{00000000-0005-0000-0000-00009D450000}"/>
    <cellStyle name="Обычный 2 2 3 5 8 3" xfId="17817" xr:uid="{00000000-0005-0000-0000-00009E450000}"/>
    <cellStyle name="Обычный 2 2 3 5 8 3 2" xfId="17818" xr:uid="{00000000-0005-0000-0000-00009F450000}"/>
    <cellStyle name="Обычный 2 2 3 5 8 4" xfId="17819" xr:uid="{00000000-0005-0000-0000-0000A0450000}"/>
    <cellStyle name="Обычный 2 2 3 5 9" xfId="17820" xr:uid="{00000000-0005-0000-0000-0000A1450000}"/>
    <cellStyle name="Обычный 2 2 3 5 9 2" xfId="17821" xr:uid="{00000000-0005-0000-0000-0000A2450000}"/>
    <cellStyle name="Обычный 2 2 3 6" xfId="17822" xr:uid="{00000000-0005-0000-0000-0000A3450000}"/>
    <cellStyle name="Обычный 2 2 3 6 10" xfId="17823" xr:uid="{00000000-0005-0000-0000-0000A4450000}"/>
    <cellStyle name="Обычный 2 2 3 6 2" xfId="17824" xr:uid="{00000000-0005-0000-0000-0000A5450000}"/>
    <cellStyle name="Обычный 2 2 3 6 2 2" xfId="17825" xr:uid="{00000000-0005-0000-0000-0000A6450000}"/>
    <cellStyle name="Обычный 2 2 3 6 2 2 2" xfId="17826" xr:uid="{00000000-0005-0000-0000-0000A7450000}"/>
    <cellStyle name="Обычный 2 2 3 6 2 2 2 2" xfId="17827" xr:uid="{00000000-0005-0000-0000-0000A8450000}"/>
    <cellStyle name="Обычный 2 2 3 6 2 2 2 2 2" xfId="17828" xr:uid="{00000000-0005-0000-0000-0000A9450000}"/>
    <cellStyle name="Обычный 2 2 3 6 2 2 2 3" xfId="17829" xr:uid="{00000000-0005-0000-0000-0000AA450000}"/>
    <cellStyle name="Обычный 2 2 3 6 2 2 2 3 2" xfId="17830" xr:uid="{00000000-0005-0000-0000-0000AB450000}"/>
    <cellStyle name="Обычный 2 2 3 6 2 2 2 4" xfId="17831" xr:uid="{00000000-0005-0000-0000-0000AC450000}"/>
    <cellStyle name="Обычный 2 2 3 6 2 2 3" xfId="17832" xr:uid="{00000000-0005-0000-0000-0000AD450000}"/>
    <cellStyle name="Обычный 2 2 3 6 2 2 3 2" xfId="17833" xr:uid="{00000000-0005-0000-0000-0000AE450000}"/>
    <cellStyle name="Обычный 2 2 3 6 2 2 4" xfId="17834" xr:uid="{00000000-0005-0000-0000-0000AF450000}"/>
    <cellStyle name="Обычный 2 2 3 6 2 2 4 2" xfId="17835" xr:uid="{00000000-0005-0000-0000-0000B0450000}"/>
    <cellStyle name="Обычный 2 2 3 6 2 2 5" xfId="17836" xr:uid="{00000000-0005-0000-0000-0000B1450000}"/>
    <cellStyle name="Обычный 2 2 3 6 2 2 5 2" xfId="17837" xr:uid="{00000000-0005-0000-0000-0000B2450000}"/>
    <cellStyle name="Обычный 2 2 3 6 2 2 6" xfId="17838" xr:uid="{00000000-0005-0000-0000-0000B3450000}"/>
    <cellStyle name="Обычный 2 2 3 6 2 3" xfId="17839" xr:uid="{00000000-0005-0000-0000-0000B4450000}"/>
    <cellStyle name="Обычный 2 2 3 6 2 3 2" xfId="17840" xr:uid="{00000000-0005-0000-0000-0000B5450000}"/>
    <cellStyle name="Обычный 2 2 3 6 2 3 2 2" xfId="17841" xr:uid="{00000000-0005-0000-0000-0000B6450000}"/>
    <cellStyle name="Обычный 2 2 3 6 2 3 3" xfId="17842" xr:uid="{00000000-0005-0000-0000-0000B7450000}"/>
    <cellStyle name="Обычный 2 2 3 6 2 3 3 2" xfId="17843" xr:uid="{00000000-0005-0000-0000-0000B8450000}"/>
    <cellStyle name="Обычный 2 2 3 6 2 3 4" xfId="17844" xr:uid="{00000000-0005-0000-0000-0000B9450000}"/>
    <cellStyle name="Обычный 2 2 3 6 2 4" xfId="17845" xr:uid="{00000000-0005-0000-0000-0000BA450000}"/>
    <cellStyle name="Обычный 2 2 3 6 2 4 2" xfId="17846" xr:uid="{00000000-0005-0000-0000-0000BB450000}"/>
    <cellStyle name="Обычный 2 2 3 6 2 4 2 2" xfId="17847" xr:uid="{00000000-0005-0000-0000-0000BC450000}"/>
    <cellStyle name="Обычный 2 2 3 6 2 4 3" xfId="17848" xr:uid="{00000000-0005-0000-0000-0000BD450000}"/>
    <cellStyle name="Обычный 2 2 3 6 2 4 3 2" xfId="17849" xr:uid="{00000000-0005-0000-0000-0000BE450000}"/>
    <cellStyle name="Обычный 2 2 3 6 2 4 4" xfId="17850" xr:uid="{00000000-0005-0000-0000-0000BF450000}"/>
    <cellStyle name="Обычный 2 2 3 6 2 5" xfId="17851" xr:uid="{00000000-0005-0000-0000-0000C0450000}"/>
    <cellStyle name="Обычный 2 2 3 6 2 5 2" xfId="17852" xr:uid="{00000000-0005-0000-0000-0000C1450000}"/>
    <cellStyle name="Обычный 2 2 3 6 2 6" xfId="17853" xr:uid="{00000000-0005-0000-0000-0000C2450000}"/>
    <cellStyle name="Обычный 2 2 3 6 2 6 2" xfId="17854" xr:uid="{00000000-0005-0000-0000-0000C3450000}"/>
    <cellStyle name="Обычный 2 2 3 6 2 7" xfId="17855" xr:uid="{00000000-0005-0000-0000-0000C4450000}"/>
    <cellStyle name="Обычный 2 2 3 6 2 7 2" xfId="17856" xr:uid="{00000000-0005-0000-0000-0000C5450000}"/>
    <cellStyle name="Обычный 2 2 3 6 2 8" xfId="17857" xr:uid="{00000000-0005-0000-0000-0000C6450000}"/>
    <cellStyle name="Обычный 2 2 3 6 3" xfId="17858" xr:uid="{00000000-0005-0000-0000-0000C7450000}"/>
    <cellStyle name="Обычный 2 2 3 6 3 2" xfId="17859" xr:uid="{00000000-0005-0000-0000-0000C8450000}"/>
    <cellStyle name="Обычный 2 2 3 6 3 2 2" xfId="17860" xr:uid="{00000000-0005-0000-0000-0000C9450000}"/>
    <cellStyle name="Обычный 2 2 3 6 3 2 2 2" xfId="17861" xr:uid="{00000000-0005-0000-0000-0000CA450000}"/>
    <cellStyle name="Обычный 2 2 3 6 3 2 2 2 2" xfId="17862" xr:uid="{00000000-0005-0000-0000-0000CB450000}"/>
    <cellStyle name="Обычный 2 2 3 6 3 2 2 3" xfId="17863" xr:uid="{00000000-0005-0000-0000-0000CC450000}"/>
    <cellStyle name="Обычный 2 2 3 6 3 2 2 3 2" xfId="17864" xr:uid="{00000000-0005-0000-0000-0000CD450000}"/>
    <cellStyle name="Обычный 2 2 3 6 3 2 2 4" xfId="17865" xr:uid="{00000000-0005-0000-0000-0000CE450000}"/>
    <cellStyle name="Обычный 2 2 3 6 3 2 3" xfId="17866" xr:uid="{00000000-0005-0000-0000-0000CF450000}"/>
    <cellStyle name="Обычный 2 2 3 6 3 2 3 2" xfId="17867" xr:uid="{00000000-0005-0000-0000-0000D0450000}"/>
    <cellStyle name="Обычный 2 2 3 6 3 2 4" xfId="17868" xr:uid="{00000000-0005-0000-0000-0000D1450000}"/>
    <cellStyle name="Обычный 2 2 3 6 3 2 4 2" xfId="17869" xr:uid="{00000000-0005-0000-0000-0000D2450000}"/>
    <cellStyle name="Обычный 2 2 3 6 3 2 5" xfId="17870" xr:uid="{00000000-0005-0000-0000-0000D3450000}"/>
    <cellStyle name="Обычный 2 2 3 6 3 2 5 2" xfId="17871" xr:uid="{00000000-0005-0000-0000-0000D4450000}"/>
    <cellStyle name="Обычный 2 2 3 6 3 2 6" xfId="17872" xr:uid="{00000000-0005-0000-0000-0000D5450000}"/>
    <cellStyle name="Обычный 2 2 3 6 3 3" xfId="17873" xr:uid="{00000000-0005-0000-0000-0000D6450000}"/>
    <cellStyle name="Обычный 2 2 3 6 3 3 2" xfId="17874" xr:uid="{00000000-0005-0000-0000-0000D7450000}"/>
    <cellStyle name="Обычный 2 2 3 6 3 3 2 2" xfId="17875" xr:uid="{00000000-0005-0000-0000-0000D8450000}"/>
    <cellStyle name="Обычный 2 2 3 6 3 3 3" xfId="17876" xr:uid="{00000000-0005-0000-0000-0000D9450000}"/>
    <cellStyle name="Обычный 2 2 3 6 3 3 3 2" xfId="17877" xr:uid="{00000000-0005-0000-0000-0000DA450000}"/>
    <cellStyle name="Обычный 2 2 3 6 3 3 4" xfId="17878" xr:uid="{00000000-0005-0000-0000-0000DB450000}"/>
    <cellStyle name="Обычный 2 2 3 6 3 4" xfId="17879" xr:uid="{00000000-0005-0000-0000-0000DC450000}"/>
    <cellStyle name="Обычный 2 2 3 6 3 4 2" xfId="17880" xr:uid="{00000000-0005-0000-0000-0000DD450000}"/>
    <cellStyle name="Обычный 2 2 3 6 3 4 2 2" xfId="17881" xr:uid="{00000000-0005-0000-0000-0000DE450000}"/>
    <cellStyle name="Обычный 2 2 3 6 3 4 3" xfId="17882" xr:uid="{00000000-0005-0000-0000-0000DF450000}"/>
    <cellStyle name="Обычный 2 2 3 6 3 4 3 2" xfId="17883" xr:uid="{00000000-0005-0000-0000-0000E0450000}"/>
    <cellStyle name="Обычный 2 2 3 6 3 4 4" xfId="17884" xr:uid="{00000000-0005-0000-0000-0000E1450000}"/>
    <cellStyle name="Обычный 2 2 3 6 3 5" xfId="17885" xr:uid="{00000000-0005-0000-0000-0000E2450000}"/>
    <cellStyle name="Обычный 2 2 3 6 3 5 2" xfId="17886" xr:uid="{00000000-0005-0000-0000-0000E3450000}"/>
    <cellStyle name="Обычный 2 2 3 6 3 6" xfId="17887" xr:uid="{00000000-0005-0000-0000-0000E4450000}"/>
    <cellStyle name="Обычный 2 2 3 6 3 6 2" xfId="17888" xr:uid="{00000000-0005-0000-0000-0000E5450000}"/>
    <cellStyle name="Обычный 2 2 3 6 3 7" xfId="17889" xr:uid="{00000000-0005-0000-0000-0000E6450000}"/>
    <cellStyle name="Обычный 2 2 3 6 3 7 2" xfId="17890" xr:uid="{00000000-0005-0000-0000-0000E7450000}"/>
    <cellStyle name="Обычный 2 2 3 6 3 8" xfId="17891" xr:uid="{00000000-0005-0000-0000-0000E8450000}"/>
    <cellStyle name="Обычный 2 2 3 6 4" xfId="17892" xr:uid="{00000000-0005-0000-0000-0000E9450000}"/>
    <cellStyle name="Обычный 2 2 3 6 4 2" xfId="17893" xr:uid="{00000000-0005-0000-0000-0000EA450000}"/>
    <cellStyle name="Обычный 2 2 3 6 4 2 2" xfId="17894" xr:uid="{00000000-0005-0000-0000-0000EB450000}"/>
    <cellStyle name="Обычный 2 2 3 6 4 2 2 2" xfId="17895" xr:uid="{00000000-0005-0000-0000-0000EC450000}"/>
    <cellStyle name="Обычный 2 2 3 6 4 2 3" xfId="17896" xr:uid="{00000000-0005-0000-0000-0000ED450000}"/>
    <cellStyle name="Обычный 2 2 3 6 4 2 3 2" xfId="17897" xr:uid="{00000000-0005-0000-0000-0000EE450000}"/>
    <cellStyle name="Обычный 2 2 3 6 4 2 4" xfId="17898" xr:uid="{00000000-0005-0000-0000-0000EF450000}"/>
    <cellStyle name="Обычный 2 2 3 6 4 3" xfId="17899" xr:uid="{00000000-0005-0000-0000-0000F0450000}"/>
    <cellStyle name="Обычный 2 2 3 6 4 3 2" xfId="17900" xr:uid="{00000000-0005-0000-0000-0000F1450000}"/>
    <cellStyle name="Обычный 2 2 3 6 4 3 2 2" xfId="17901" xr:uid="{00000000-0005-0000-0000-0000F2450000}"/>
    <cellStyle name="Обычный 2 2 3 6 4 3 3" xfId="17902" xr:uid="{00000000-0005-0000-0000-0000F3450000}"/>
    <cellStyle name="Обычный 2 2 3 6 4 3 3 2" xfId="17903" xr:uid="{00000000-0005-0000-0000-0000F4450000}"/>
    <cellStyle name="Обычный 2 2 3 6 4 3 4" xfId="17904" xr:uid="{00000000-0005-0000-0000-0000F5450000}"/>
    <cellStyle name="Обычный 2 2 3 6 4 4" xfId="17905" xr:uid="{00000000-0005-0000-0000-0000F6450000}"/>
    <cellStyle name="Обычный 2 2 3 6 4 4 2" xfId="17906" xr:uid="{00000000-0005-0000-0000-0000F7450000}"/>
    <cellStyle name="Обычный 2 2 3 6 4 5" xfId="17907" xr:uid="{00000000-0005-0000-0000-0000F8450000}"/>
    <cellStyle name="Обычный 2 2 3 6 4 5 2" xfId="17908" xr:uid="{00000000-0005-0000-0000-0000F9450000}"/>
    <cellStyle name="Обычный 2 2 3 6 4 6" xfId="17909" xr:uid="{00000000-0005-0000-0000-0000FA450000}"/>
    <cellStyle name="Обычный 2 2 3 6 4 6 2" xfId="17910" xr:uid="{00000000-0005-0000-0000-0000FB450000}"/>
    <cellStyle name="Обычный 2 2 3 6 4 7" xfId="17911" xr:uid="{00000000-0005-0000-0000-0000FC450000}"/>
    <cellStyle name="Обычный 2 2 3 6 5" xfId="17912" xr:uid="{00000000-0005-0000-0000-0000FD450000}"/>
    <cellStyle name="Обычный 2 2 3 6 5 2" xfId="17913" xr:uid="{00000000-0005-0000-0000-0000FE450000}"/>
    <cellStyle name="Обычный 2 2 3 6 5 2 2" xfId="17914" xr:uid="{00000000-0005-0000-0000-0000FF450000}"/>
    <cellStyle name="Обычный 2 2 3 6 5 3" xfId="17915" xr:uid="{00000000-0005-0000-0000-000000460000}"/>
    <cellStyle name="Обычный 2 2 3 6 5 3 2" xfId="17916" xr:uid="{00000000-0005-0000-0000-000001460000}"/>
    <cellStyle name="Обычный 2 2 3 6 5 4" xfId="17917" xr:uid="{00000000-0005-0000-0000-000002460000}"/>
    <cellStyle name="Обычный 2 2 3 6 6" xfId="17918" xr:uid="{00000000-0005-0000-0000-000003460000}"/>
    <cellStyle name="Обычный 2 2 3 6 6 2" xfId="17919" xr:uid="{00000000-0005-0000-0000-000004460000}"/>
    <cellStyle name="Обычный 2 2 3 6 6 2 2" xfId="17920" xr:uid="{00000000-0005-0000-0000-000005460000}"/>
    <cellStyle name="Обычный 2 2 3 6 6 3" xfId="17921" xr:uid="{00000000-0005-0000-0000-000006460000}"/>
    <cellStyle name="Обычный 2 2 3 6 6 3 2" xfId="17922" xr:uid="{00000000-0005-0000-0000-000007460000}"/>
    <cellStyle name="Обычный 2 2 3 6 6 4" xfId="17923" xr:uid="{00000000-0005-0000-0000-000008460000}"/>
    <cellStyle name="Обычный 2 2 3 6 7" xfId="17924" xr:uid="{00000000-0005-0000-0000-000009460000}"/>
    <cellStyle name="Обычный 2 2 3 6 7 2" xfId="17925" xr:uid="{00000000-0005-0000-0000-00000A460000}"/>
    <cellStyle name="Обычный 2 2 3 6 8" xfId="17926" xr:uid="{00000000-0005-0000-0000-00000B460000}"/>
    <cellStyle name="Обычный 2 2 3 6 8 2" xfId="17927" xr:uid="{00000000-0005-0000-0000-00000C460000}"/>
    <cellStyle name="Обычный 2 2 3 6 9" xfId="17928" xr:uid="{00000000-0005-0000-0000-00000D460000}"/>
    <cellStyle name="Обычный 2 2 3 6 9 2" xfId="17929" xr:uid="{00000000-0005-0000-0000-00000E460000}"/>
    <cellStyle name="Обычный 2 2 3 7" xfId="17930" xr:uid="{00000000-0005-0000-0000-00000F460000}"/>
    <cellStyle name="Обычный 2 2 3 7 2" xfId="17931" xr:uid="{00000000-0005-0000-0000-000010460000}"/>
    <cellStyle name="Обычный 2 2 3 7 2 2" xfId="17932" xr:uid="{00000000-0005-0000-0000-000011460000}"/>
    <cellStyle name="Обычный 2 2 3 7 2 2 2" xfId="17933" xr:uid="{00000000-0005-0000-0000-000012460000}"/>
    <cellStyle name="Обычный 2 2 3 7 2 2 2 2" xfId="17934" xr:uid="{00000000-0005-0000-0000-000013460000}"/>
    <cellStyle name="Обычный 2 2 3 7 2 2 3" xfId="17935" xr:uid="{00000000-0005-0000-0000-000014460000}"/>
    <cellStyle name="Обычный 2 2 3 7 2 2 3 2" xfId="17936" xr:uid="{00000000-0005-0000-0000-000015460000}"/>
    <cellStyle name="Обычный 2 2 3 7 2 2 4" xfId="17937" xr:uid="{00000000-0005-0000-0000-000016460000}"/>
    <cellStyle name="Обычный 2 2 3 7 2 3" xfId="17938" xr:uid="{00000000-0005-0000-0000-000017460000}"/>
    <cellStyle name="Обычный 2 2 3 7 2 3 2" xfId="17939" xr:uid="{00000000-0005-0000-0000-000018460000}"/>
    <cellStyle name="Обычный 2 2 3 7 2 4" xfId="17940" xr:uid="{00000000-0005-0000-0000-000019460000}"/>
    <cellStyle name="Обычный 2 2 3 7 2 4 2" xfId="17941" xr:uid="{00000000-0005-0000-0000-00001A460000}"/>
    <cellStyle name="Обычный 2 2 3 7 2 5" xfId="17942" xr:uid="{00000000-0005-0000-0000-00001B460000}"/>
    <cellStyle name="Обычный 2 2 3 7 2 5 2" xfId="17943" xr:uid="{00000000-0005-0000-0000-00001C460000}"/>
    <cellStyle name="Обычный 2 2 3 7 2 6" xfId="17944" xr:uid="{00000000-0005-0000-0000-00001D460000}"/>
    <cellStyle name="Обычный 2 2 3 7 3" xfId="17945" xr:uid="{00000000-0005-0000-0000-00001E460000}"/>
    <cellStyle name="Обычный 2 2 3 7 3 2" xfId="17946" xr:uid="{00000000-0005-0000-0000-00001F460000}"/>
    <cellStyle name="Обычный 2 2 3 7 3 2 2" xfId="17947" xr:uid="{00000000-0005-0000-0000-000020460000}"/>
    <cellStyle name="Обычный 2 2 3 7 3 3" xfId="17948" xr:uid="{00000000-0005-0000-0000-000021460000}"/>
    <cellStyle name="Обычный 2 2 3 7 3 3 2" xfId="17949" xr:uid="{00000000-0005-0000-0000-000022460000}"/>
    <cellStyle name="Обычный 2 2 3 7 3 4" xfId="17950" xr:uid="{00000000-0005-0000-0000-000023460000}"/>
    <cellStyle name="Обычный 2 2 3 7 4" xfId="17951" xr:uid="{00000000-0005-0000-0000-000024460000}"/>
    <cellStyle name="Обычный 2 2 3 7 4 2" xfId="17952" xr:uid="{00000000-0005-0000-0000-000025460000}"/>
    <cellStyle name="Обычный 2 2 3 7 4 2 2" xfId="17953" xr:uid="{00000000-0005-0000-0000-000026460000}"/>
    <cellStyle name="Обычный 2 2 3 7 4 3" xfId="17954" xr:uid="{00000000-0005-0000-0000-000027460000}"/>
    <cellStyle name="Обычный 2 2 3 7 4 3 2" xfId="17955" xr:uid="{00000000-0005-0000-0000-000028460000}"/>
    <cellStyle name="Обычный 2 2 3 7 4 4" xfId="17956" xr:uid="{00000000-0005-0000-0000-000029460000}"/>
    <cellStyle name="Обычный 2 2 3 7 5" xfId="17957" xr:uid="{00000000-0005-0000-0000-00002A460000}"/>
    <cellStyle name="Обычный 2 2 3 7 5 2" xfId="17958" xr:uid="{00000000-0005-0000-0000-00002B460000}"/>
    <cellStyle name="Обычный 2 2 3 7 6" xfId="17959" xr:uid="{00000000-0005-0000-0000-00002C460000}"/>
    <cellStyle name="Обычный 2 2 3 7 6 2" xfId="17960" xr:uid="{00000000-0005-0000-0000-00002D460000}"/>
    <cellStyle name="Обычный 2 2 3 7 7" xfId="17961" xr:uid="{00000000-0005-0000-0000-00002E460000}"/>
    <cellStyle name="Обычный 2 2 3 7 7 2" xfId="17962" xr:uid="{00000000-0005-0000-0000-00002F460000}"/>
    <cellStyle name="Обычный 2 2 3 7 8" xfId="17963" xr:uid="{00000000-0005-0000-0000-000030460000}"/>
    <cellStyle name="Обычный 2 2 3 8" xfId="17964" xr:uid="{00000000-0005-0000-0000-000031460000}"/>
    <cellStyle name="Обычный 2 2 3 8 2" xfId="17965" xr:uid="{00000000-0005-0000-0000-000032460000}"/>
    <cellStyle name="Обычный 2 2 3 8 2 2" xfId="17966" xr:uid="{00000000-0005-0000-0000-000033460000}"/>
    <cellStyle name="Обычный 2 2 3 8 2 2 2" xfId="17967" xr:uid="{00000000-0005-0000-0000-000034460000}"/>
    <cellStyle name="Обычный 2 2 3 8 2 2 2 2" xfId="17968" xr:uid="{00000000-0005-0000-0000-000035460000}"/>
    <cellStyle name="Обычный 2 2 3 8 2 2 3" xfId="17969" xr:uid="{00000000-0005-0000-0000-000036460000}"/>
    <cellStyle name="Обычный 2 2 3 8 2 2 3 2" xfId="17970" xr:uid="{00000000-0005-0000-0000-000037460000}"/>
    <cellStyle name="Обычный 2 2 3 8 2 2 4" xfId="17971" xr:uid="{00000000-0005-0000-0000-000038460000}"/>
    <cellStyle name="Обычный 2 2 3 8 2 3" xfId="17972" xr:uid="{00000000-0005-0000-0000-000039460000}"/>
    <cellStyle name="Обычный 2 2 3 8 2 3 2" xfId="17973" xr:uid="{00000000-0005-0000-0000-00003A460000}"/>
    <cellStyle name="Обычный 2 2 3 8 2 4" xfId="17974" xr:uid="{00000000-0005-0000-0000-00003B460000}"/>
    <cellStyle name="Обычный 2 2 3 8 2 4 2" xfId="17975" xr:uid="{00000000-0005-0000-0000-00003C460000}"/>
    <cellStyle name="Обычный 2 2 3 8 2 5" xfId="17976" xr:uid="{00000000-0005-0000-0000-00003D460000}"/>
    <cellStyle name="Обычный 2 2 3 8 2 5 2" xfId="17977" xr:uid="{00000000-0005-0000-0000-00003E460000}"/>
    <cellStyle name="Обычный 2 2 3 8 2 6" xfId="17978" xr:uid="{00000000-0005-0000-0000-00003F460000}"/>
    <cellStyle name="Обычный 2 2 3 8 3" xfId="17979" xr:uid="{00000000-0005-0000-0000-000040460000}"/>
    <cellStyle name="Обычный 2 2 3 8 3 2" xfId="17980" xr:uid="{00000000-0005-0000-0000-000041460000}"/>
    <cellStyle name="Обычный 2 2 3 8 3 2 2" xfId="17981" xr:uid="{00000000-0005-0000-0000-000042460000}"/>
    <cellStyle name="Обычный 2 2 3 8 3 3" xfId="17982" xr:uid="{00000000-0005-0000-0000-000043460000}"/>
    <cellStyle name="Обычный 2 2 3 8 3 3 2" xfId="17983" xr:uid="{00000000-0005-0000-0000-000044460000}"/>
    <cellStyle name="Обычный 2 2 3 8 3 4" xfId="17984" xr:uid="{00000000-0005-0000-0000-000045460000}"/>
    <cellStyle name="Обычный 2 2 3 8 4" xfId="17985" xr:uid="{00000000-0005-0000-0000-000046460000}"/>
    <cellStyle name="Обычный 2 2 3 8 4 2" xfId="17986" xr:uid="{00000000-0005-0000-0000-000047460000}"/>
    <cellStyle name="Обычный 2 2 3 8 4 2 2" xfId="17987" xr:uid="{00000000-0005-0000-0000-000048460000}"/>
    <cellStyle name="Обычный 2 2 3 8 4 3" xfId="17988" xr:uid="{00000000-0005-0000-0000-000049460000}"/>
    <cellStyle name="Обычный 2 2 3 8 4 3 2" xfId="17989" xr:uid="{00000000-0005-0000-0000-00004A460000}"/>
    <cellStyle name="Обычный 2 2 3 8 4 4" xfId="17990" xr:uid="{00000000-0005-0000-0000-00004B460000}"/>
    <cellStyle name="Обычный 2 2 3 8 5" xfId="17991" xr:uid="{00000000-0005-0000-0000-00004C460000}"/>
    <cellStyle name="Обычный 2 2 3 8 5 2" xfId="17992" xr:uid="{00000000-0005-0000-0000-00004D460000}"/>
    <cellStyle name="Обычный 2 2 3 8 6" xfId="17993" xr:uid="{00000000-0005-0000-0000-00004E460000}"/>
    <cellStyle name="Обычный 2 2 3 8 6 2" xfId="17994" xr:uid="{00000000-0005-0000-0000-00004F460000}"/>
    <cellStyle name="Обычный 2 2 3 8 7" xfId="17995" xr:uid="{00000000-0005-0000-0000-000050460000}"/>
    <cellStyle name="Обычный 2 2 3 8 7 2" xfId="17996" xr:uid="{00000000-0005-0000-0000-000051460000}"/>
    <cellStyle name="Обычный 2 2 3 8 8" xfId="17997" xr:uid="{00000000-0005-0000-0000-000052460000}"/>
    <cellStyle name="Обычный 2 2 3 9" xfId="17998" xr:uid="{00000000-0005-0000-0000-000053460000}"/>
    <cellStyle name="Обычный 2 2 3 9 2" xfId="17999" xr:uid="{00000000-0005-0000-0000-000054460000}"/>
    <cellStyle name="Обычный 2 2 3 9 2 2" xfId="18000" xr:uid="{00000000-0005-0000-0000-000055460000}"/>
    <cellStyle name="Обычный 2 2 3 9 2 2 2" xfId="18001" xr:uid="{00000000-0005-0000-0000-000056460000}"/>
    <cellStyle name="Обычный 2 2 3 9 2 3" xfId="18002" xr:uid="{00000000-0005-0000-0000-000057460000}"/>
    <cellStyle name="Обычный 2 2 3 9 2 3 2" xfId="18003" xr:uid="{00000000-0005-0000-0000-000058460000}"/>
    <cellStyle name="Обычный 2 2 3 9 2 4" xfId="18004" xr:uid="{00000000-0005-0000-0000-000059460000}"/>
    <cellStyle name="Обычный 2 2 3 9 3" xfId="18005" xr:uid="{00000000-0005-0000-0000-00005A460000}"/>
    <cellStyle name="Обычный 2 2 3 9 3 2" xfId="18006" xr:uid="{00000000-0005-0000-0000-00005B460000}"/>
    <cellStyle name="Обычный 2 2 3 9 3 2 2" xfId="18007" xr:uid="{00000000-0005-0000-0000-00005C460000}"/>
    <cellStyle name="Обычный 2 2 3 9 3 3" xfId="18008" xr:uid="{00000000-0005-0000-0000-00005D460000}"/>
    <cellStyle name="Обычный 2 2 3 9 3 3 2" xfId="18009" xr:uid="{00000000-0005-0000-0000-00005E460000}"/>
    <cellStyle name="Обычный 2 2 3 9 3 4" xfId="18010" xr:uid="{00000000-0005-0000-0000-00005F460000}"/>
    <cellStyle name="Обычный 2 2 3 9 4" xfId="18011" xr:uid="{00000000-0005-0000-0000-000060460000}"/>
    <cellStyle name="Обычный 2 2 3 9 4 2" xfId="18012" xr:uid="{00000000-0005-0000-0000-000061460000}"/>
    <cellStyle name="Обычный 2 2 3 9 5" xfId="18013" xr:uid="{00000000-0005-0000-0000-000062460000}"/>
    <cellStyle name="Обычный 2 2 3 9 5 2" xfId="18014" xr:uid="{00000000-0005-0000-0000-000063460000}"/>
    <cellStyle name="Обычный 2 2 3 9 6" xfId="18015" xr:uid="{00000000-0005-0000-0000-000064460000}"/>
    <cellStyle name="Обычный 2 2 3 9 6 2" xfId="18016" xr:uid="{00000000-0005-0000-0000-000065460000}"/>
    <cellStyle name="Обычный 2 2 3 9 7" xfId="18017" xr:uid="{00000000-0005-0000-0000-000066460000}"/>
    <cellStyle name="Обычный 2 2 4" xfId="18018" xr:uid="{00000000-0005-0000-0000-000067460000}"/>
    <cellStyle name="Обычный 2 2 4 2" xfId="18019" xr:uid="{00000000-0005-0000-0000-000068460000}"/>
    <cellStyle name="Обычный 2 2 4 2 2" xfId="18020" xr:uid="{00000000-0005-0000-0000-000069460000}"/>
    <cellStyle name="Обычный 2 2 4 2 3" xfId="18021" xr:uid="{00000000-0005-0000-0000-00006A460000}"/>
    <cellStyle name="Обычный 2 2 4 3" xfId="18022" xr:uid="{00000000-0005-0000-0000-00006B460000}"/>
    <cellStyle name="Обычный 2 2 5" xfId="18023" xr:uid="{00000000-0005-0000-0000-00006C460000}"/>
    <cellStyle name="Обычный 2 2 5 10" xfId="18024" xr:uid="{00000000-0005-0000-0000-00006D460000}"/>
    <cellStyle name="Обычный 2 2 5 10 2" xfId="18025" xr:uid="{00000000-0005-0000-0000-00006E460000}"/>
    <cellStyle name="Обычный 2 2 5 10 2 2" xfId="18026" xr:uid="{00000000-0005-0000-0000-00006F460000}"/>
    <cellStyle name="Обычный 2 2 5 10 3" xfId="18027" xr:uid="{00000000-0005-0000-0000-000070460000}"/>
    <cellStyle name="Обычный 2 2 5 10 3 2" xfId="18028" xr:uid="{00000000-0005-0000-0000-000071460000}"/>
    <cellStyle name="Обычный 2 2 5 10 4" xfId="18029" xr:uid="{00000000-0005-0000-0000-000072460000}"/>
    <cellStyle name="Обычный 2 2 5 11" xfId="18030" xr:uid="{00000000-0005-0000-0000-000073460000}"/>
    <cellStyle name="Обычный 2 2 5 11 2" xfId="18031" xr:uid="{00000000-0005-0000-0000-000074460000}"/>
    <cellStyle name="Обычный 2 2 5 12" xfId="18032" xr:uid="{00000000-0005-0000-0000-000075460000}"/>
    <cellStyle name="Обычный 2 2 5 12 2" xfId="18033" xr:uid="{00000000-0005-0000-0000-000076460000}"/>
    <cellStyle name="Обычный 2 2 5 13" xfId="18034" xr:uid="{00000000-0005-0000-0000-000077460000}"/>
    <cellStyle name="Обычный 2 2 5 13 2" xfId="18035" xr:uid="{00000000-0005-0000-0000-000078460000}"/>
    <cellStyle name="Обычный 2 2 5 14" xfId="18036" xr:uid="{00000000-0005-0000-0000-000079460000}"/>
    <cellStyle name="Обычный 2 2 5 2" xfId="18037" xr:uid="{00000000-0005-0000-0000-00007A460000}"/>
    <cellStyle name="Обычный 2 2 5 2 10" xfId="18038" xr:uid="{00000000-0005-0000-0000-00007B460000}"/>
    <cellStyle name="Обычный 2 2 5 2 10 2" xfId="18039" xr:uid="{00000000-0005-0000-0000-00007C460000}"/>
    <cellStyle name="Обычный 2 2 5 2 11" xfId="18040" xr:uid="{00000000-0005-0000-0000-00007D460000}"/>
    <cellStyle name="Обычный 2 2 5 2 11 2" xfId="18041" xr:uid="{00000000-0005-0000-0000-00007E460000}"/>
    <cellStyle name="Обычный 2 2 5 2 12" xfId="18042" xr:uid="{00000000-0005-0000-0000-00007F460000}"/>
    <cellStyle name="Обычный 2 2 5 2 12 2" xfId="18043" xr:uid="{00000000-0005-0000-0000-000080460000}"/>
    <cellStyle name="Обычный 2 2 5 2 13" xfId="18044" xr:uid="{00000000-0005-0000-0000-000081460000}"/>
    <cellStyle name="Обычный 2 2 5 2 2" xfId="18045" xr:uid="{00000000-0005-0000-0000-000082460000}"/>
    <cellStyle name="Обычный 2 2 5 2 2 10" xfId="18046" xr:uid="{00000000-0005-0000-0000-000083460000}"/>
    <cellStyle name="Обычный 2 2 5 2 2 10 2" xfId="18047" xr:uid="{00000000-0005-0000-0000-000084460000}"/>
    <cellStyle name="Обычный 2 2 5 2 2 11" xfId="18048" xr:uid="{00000000-0005-0000-0000-000085460000}"/>
    <cellStyle name="Обычный 2 2 5 2 2 11 2" xfId="18049" xr:uid="{00000000-0005-0000-0000-000086460000}"/>
    <cellStyle name="Обычный 2 2 5 2 2 12" xfId="18050" xr:uid="{00000000-0005-0000-0000-000087460000}"/>
    <cellStyle name="Обычный 2 2 5 2 2 2" xfId="18051" xr:uid="{00000000-0005-0000-0000-000088460000}"/>
    <cellStyle name="Обычный 2 2 5 2 2 2 10" xfId="18052" xr:uid="{00000000-0005-0000-0000-000089460000}"/>
    <cellStyle name="Обычный 2 2 5 2 2 2 2" xfId="18053" xr:uid="{00000000-0005-0000-0000-00008A460000}"/>
    <cellStyle name="Обычный 2 2 5 2 2 2 2 2" xfId="18054" xr:uid="{00000000-0005-0000-0000-00008B460000}"/>
    <cellStyle name="Обычный 2 2 5 2 2 2 2 2 2" xfId="18055" xr:uid="{00000000-0005-0000-0000-00008C460000}"/>
    <cellStyle name="Обычный 2 2 5 2 2 2 2 2 2 2" xfId="18056" xr:uid="{00000000-0005-0000-0000-00008D460000}"/>
    <cellStyle name="Обычный 2 2 5 2 2 2 2 2 2 2 2" xfId="18057" xr:uid="{00000000-0005-0000-0000-00008E460000}"/>
    <cellStyle name="Обычный 2 2 5 2 2 2 2 2 2 3" xfId="18058" xr:uid="{00000000-0005-0000-0000-00008F460000}"/>
    <cellStyle name="Обычный 2 2 5 2 2 2 2 2 2 3 2" xfId="18059" xr:uid="{00000000-0005-0000-0000-000090460000}"/>
    <cellStyle name="Обычный 2 2 5 2 2 2 2 2 2 4" xfId="18060" xr:uid="{00000000-0005-0000-0000-000091460000}"/>
    <cellStyle name="Обычный 2 2 5 2 2 2 2 2 3" xfId="18061" xr:uid="{00000000-0005-0000-0000-000092460000}"/>
    <cellStyle name="Обычный 2 2 5 2 2 2 2 2 3 2" xfId="18062" xr:uid="{00000000-0005-0000-0000-000093460000}"/>
    <cellStyle name="Обычный 2 2 5 2 2 2 2 2 4" xfId="18063" xr:uid="{00000000-0005-0000-0000-000094460000}"/>
    <cellStyle name="Обычный 2 2 5 2 2 2 2 2 4 2" xfId="18064" xr:uid="{00000000-0005-0000-0000-000095460000}"/>
    <cellStyle name="Обычный 2 2 5 2 2 2 2 2 5" xfId="18065" xr:uid="{00000000-0005-0000-0000-000096460000}"/>
    <cellStyle name="Обычный 2 2 5 2 2 2 2 2 5 2" xfId="18066" xr:uid="{00000000-0005-0000-0000-000097460000}"/>
    <cellStyle name="Обычный 2 2 5 2 2 2 2 2 6" xfId="18067" xr:uid="{00000000-0005-0000-0000-000098460000}"/>
    <cellStyle name="Обычный 2 2 5 2 2 2 2 3" xfId="18068" xr:uid="{00000000-0005-0000-0000-000099460000}"/>
    <cellStyle name="Обычный 2 2 5 2 2 2 2 3 2" xfId="18069" xr:uid="{00000000-0005-0000-0000-00009A460000}"/>
    <cellStyle name="Обычный 2 2 5 2 2 2 2 3 2 2" xfId="18070" xr:uid="{00000000-0005-0000-0000-00009B460000}"/>
    <cellStyle name="Обычный 2 2 5 2 2 2 2 3 3" xfId="18071" xr:uid="{00000000-0005-0000-0000-00009C460000}"/>
    <cellStyle name="Обычный 2 2 5 2 2 2 2 3 3 2" xfId="18072" xr:uid="{00000000-0005-0000-0000-00009D460000}"/>
    <cellStyle name="Обычный 2 2 5 2 2 2 2 3 4" xfId="18073" xr:uid="{00000000-0005-0000-0000-00009E460000}"/>
    <cellStyle name="Обычный 2 2 5 2 2 2 2 4" xfId="18074" xr:uid="{00000000-0005-0000-0000-00009F460000}"/>
    <cellStyle name="Обычный 2 2 5 2 2 2 2 4 2" xfId="18075" xr:uid="{00000000-0005-0000-0000-0000A0460000}"/>
    <cellStyle name="Обычный 2 2 5 2 2 2 2 4 2 2" xfId="18076" xr:uid="{00000000-0005-0000-0000-0000A1460000}"/>
    <cellStyle name="Обычный 2 2 5 2 2 2 2 4 3" xfId="18077" xr:uid="{00000000-0005-0000-0000-0000A2460000}"/>
    <cellStyle name="Обычный 2 2 5 2 2 2 2 4 3 2" xfId="18078" xr:uid="{00000000-0005-0000-0000-0000A3460000}"/>
    <cellStyle name="Обычный 2 2 5 2 2 2 2 4 4" xfId="18079" xr:uid="{00000000-0005-0000-0000-0000A4460000}"/>
    <cellStyle name="Обычный 2 2 5 2 2 2 2 5" xfId="18080" xr:uid="{00000000-0005-0000-0000-0000A5460000}"/>
    <cellStyle name="Обычный 2 2 5 2 2 2 2 5 2" xfId="18081" xr:uid="{00000000-0005-0000-0000-0000A6460000}"/>
    <cellStyle name="Обычный 2 2 5 2 2 2 2 6" xfId="18082" xr:uid="{00000000-0005-0000-0000-0000A7460000}"/>
    <cellStyle name="Обычный 2 2 5 2 2 2 2 6 2" xfId="18083" xr:uid="{00000000-0005-0000-0000-0000A8460000}"/>
    <cellStyle name="Обычный 2 2 5 2 2 2 2 7" xfId="18084" xr:uid="{00000000-0005-0000-0000-0000A9460000}"/>
    <cellStyle name="Обычный 2 2 5 2 2 2 2 7 2" xfId="18085" xr:uid="{00000000-0005-0000-0000-0000AA460000}"/>
    <cellStyle name="Обычный 2 2 5 2 2 2 2 8" xfId="18086" xr:uid="{00000000-0005-0000-0000-0000AB460000}"/>
    <cellStyle name="Обычный 2 2 5 2 2 2 3" xfId="18087" xr:uid="{00000000-0005-0000-0000-0000AC460000}"/>
    <cellStyle name="Обычный 2 2 5 2 2 2 3 2" xfId="18088" xr:uid="{00000000-0005-0000-0000-0000AD460000}"/>
    <cellStyle name="Обычный 2 2 5 2 2 2 3 2 2" xfId="18089" xr:uid="{00000000-0005-0000-0000-0000AE460000}"/>
    <cellStyle name="Обычный 2 2 5 2 2 2 3 2 2 2" xfId="18090" xr:uid="{00000000-0005-0000-0000-0000AF460000}"/>
    <cellStyle name="Обычный 2 2 5 2 2 2 3 2 2 2 2" xfId="18091" xr:uid="{00000000-0005-0000-0000-0000B0460000}"/>
    <cellStyle name="Обычный 2 2 5 2 2 2 3 2 2 3" xfId="18092" xr:uid="{00000000-0005-0000-0000-0000B1460000}"/>
    <cellStyle name="Обычный 2 2 5 2 2 2 3 2 2 3 2" xfId="18093" xr:uid="{00000000-0005-0000-0000-0000B2460000}"/>
    <cellStyle name="Обычный 2 2 5 2 2 2 3 2 2 4" xfId="18094" xr:uid="{00000000-0005-0000-0000-0000B3460000}"/>
    <cellStyle name="Обычный 2 2 5 2 2 2 3 2 3" xfId="18095" xr:uid="{00000000-0005-0000-0000-0000B4460000}"/>
    <cellStyle name="Обычный 2 2 5 2 2 2 3 2 3 2" xfId="18096" xr:uid="{00000000-0005-0000-0000-0000B5460000}"/>
    <cellStyle name="Обычный 2 2 5 2 2 2 3 2 4" xfId="18097" xr:uid="{00000000-0005-0000-0000-0000B6460000}"/>
    <cellStyle name="Обычный 2 2 5 2 2 2 3 2 4 2" xfId="18098" xr:uid="{00000000-0005-0000-0000-0000B7460000}"/>
    <cellStyle name="Обычный 2 2 5 2 2 2 3 2 5" xfId="18099" xr:uid="{00000000-0005-0000-0000-0000B8460000}"/>
    <cellStyle name="Обычный 2 2 5 2 2 2 3 2 5 2" xfId="18100" xr:uid="{00000000-0005-0000-0000-0000B9460000}"/>
    <cellStyle name="Обычный 2 2 5 2 2 2 3 2 6" xfId="18101" xr:uid="{00000000-0005-0000-0000-0000BA460000}"/>
    <cellStyle name="Обычный 2 2 5 2 2 2 3 3" xfId="18102" xr:uid="{00000000-0005-0000-0000-0000BB460000}"/>
    <cellStyle name="Обычный 2 2 5 2 2 2 3 3 2" xfId="18103" xr:uid="{00000000-0005-0000-0000-0000BC460000}"/>
    <cellStyle name="Обычный 2 2 5 2 2 2 3 3 2 2" xfId="18104" xr:uid="{00000000-0005-0000-0000-0000BD460000}"/>
    <cellStyle name="Обычный 2 2 5 2 2 2 3 3 3" xfId="18105" xr:uid="{00000000-0005-0000-0000-0000BE460000}"/>
    <cellStyle name="Обычный 2 2 5 2 2 2 3 3 3 2" xfId="18106" xr:uid="{00000000-0005-0000-0000-0000BF460000}"/>
    <cellStyle name="Обычный 2 2 5 2 2 2 3 3 4" xfId="18107" xr:uid="{00000000-0005-0000-0000-0000C0460000}"/>
    <cellStyle name="Обычный 2 2 5 2 2 2 3 4" xfId="18108" xr:uid="{00000000-0005-0000-0000-0000C1460000}"/>
    <cellStyle name="Обычный 2 2 5 2 2 2 3 4 2" xfId="18109" xr:uid="{00000000-0005-0000-0000-0000C2460000}"/>
    <cellStyle name="Обычный 2 2 5 2 2 2 3 4 2 2" xfId="18110" xr:uid="{00000000-0005-0000-0000-0000C3460000}"/>
    <cellStyle name="Обычный 2 2 5 2 2 2 3 4 3" xfId="18111" xr:uid="{00000000-0005-0000-0000-0000C4460000}"/>
    <cellStyle name="Обычный 2 2 5 2 2 2 3 4 3 2" xfId="18112" xr:uid="{00000000-0005-0000-0000-0000C5460000}"/>
    <cellStyle name="Обычный 2 2 5 2 2 2 3 4 4" xfId="18113" xr:uid="{00000000-0005-0000-0000-0000C6460000}"/>
    <cellStyle name="Обычный 2 2 5 2 2 2 3 5" xfId="18114" xr:uid="{00000000-0005-0000-0000-0000C7460000}"/>
    <cellStyle name="Обычный 2 2 5 2 2 2 3 5 2" xfId="18115" xr:uid="{00000000-0005-0000-0000-0000C8460000}"/>
    <cellStyle name="Обычный 2 2 5 2 2 2 3 6" xfId="18116" xr:uid="{00000000-0005-0000-0000-0000C9460000}"/>
    <cellStyle name="Обычный 2 2 5 2 2 2 3 6 2" xfId="18117" xr:uid="{00000000-0005-0000-0000-0000CA460000}"/>
    <cellStyle name="Обычный 2 2 5 2 2 2 3 7" xfId="18118" xr:uid="{00000000-0005-0000-0000-0000CB460000}"/>
    <cellStyle name="Обычный 2 2 5 2 2 2 3 7 2" xfId="18119" xr:uid="{00000000-0005-0000-0000-0000CC460000}"/>
    <cellStyle name="Обычный 2 2 5 2 2 2 3 8" xfId="18120" xr:uid="{00000000-0005-0000-0000-0000CD460000}"/>
    <cellStyle name="Обычный 2 2 5 2 2 2 4" xfId="18121" xr:uid="{00000000-0005-0000-0000-0000CE460000}"/>
    <cellStyle name="Обычный 2 2 5 2 2 2 4 2" xfId="18122" xr:uid="{00000000-0005-0000-0000-0000CF460000}"/>
    <cellStyle name="Обычный 2 2 5 2 2 2 4 2 2" xfId="18123" xr:uid="{00000000-0005-0000-0000-0000D0460000}"/>
    <cellStyle name="Обычный 2 2 5 2 2 2 4 2 2 2" xfId="18124" xr:uid="{00000000-0005-0000-0000-0000D1460000}"/>
    <cellStyle name="Обычный 2 2 5 2 2 2 4 2 3" xfId="18125" xr:uid="{00000000-0005-0000-0000-0000D2460000}"/>
    <cellStyle name="Обычный 2 2 5 2 2 2 4 2 3 2" xfId="18126" xr:uid="{00000000-0005-0000-0000-0000D3460000}"/>
    <cellStyle name="Обычный 2 2 5 2 2 2 4 2 4" xfId="18127" xr:uid="{00000000-0005-0000-0000-0000D4460000}"/>
    <cellStyle name="Обычный 2 2 5 2 2 2 4 3" xfId="18128" xr:uid="{00000000-0005-0000-0000-0000D5460000}"/>
    <cellStyle name="Обычный 2 2 5 2 2 2 4 3 2" xfId="18129" xr:uid="{00000000-0005-0000-0000-0000D6460000}"/>
    <cellStyle name="Обычный 2 2 5 2 2 2 4 3 2 2" xfId="18130" xr:uid="{00000000-0005-0000-0000-0000D7460000}"/>
    <cellStyle name="Обычный 2 2 5 2 2 2 4 3 3" xfId="18131" xr:uid="{00000000-0005-0000-0000-0000D8460000}"/>
    <cellStyle name="Обычный 2 2 5 2 2 2 4 3 3 2" xfId="18132" xr:uid="{00000000-0005-0000-0000-0000D9460000}"/>
    <cellStyle name="Обычный 2 2 5 2 2 2 4 3 4" xfId="18133" xr:uid="{00000000-0005-0000-0000-0000DA460000}"/>
    <cellStyle name="Обычный 2 2 5 2 2 2 4 4" xfId="18134" xr:uid="{00000000-0005-0000-0000-0000DB460000}"/>
    <cellStyle name="Обычный 2 2 5 2 2 2 4 4 2" xfId="18135" xr:uid="{00000000-0005-0000-0000-0000DC460000}"/>
    <cellStyle name="Обычный 2 2 5 2 2 2 4 5" xfId="18136" xr:uid="{00000000-0005-0000-0000-0000DD460000}"/>
    <cellStyle name="Обычный 2 2 5 2 2 2 4 5 2" xfId="18137" xr:uid="{00000000-0005-0000-0000-0000DE460000}"/>
    <cellStyle name="Обычный 2 2 5 2 2 2 4 6" xfId="18138" xr:uid="{00000000-0005-0000-0000-0000DF460000}"/>
    <cellStyle name="Обычный 2 2 5 2 2 2 4 6 2" xfId="18139" xr:uid="{00000000-0005-0000-0000-0000E0460000}"/>
    <cellStyle name="Обычный 2 2 5 2 2 2 4 7" xfId="18140" xr:uid="{00000000-0005-0000-0000-0000E1460000}"/>
    <cellStyle name="Обычный 2 2 5 2 2 2 5" xfId="18141" xr:uid="{00000000-0005-0000-0000-0000E2460000}"/>
    <cellStyle name="Обычный 2 2 5 2 2 2 5 2" xfId="18142" xr:uid="{00000000-0005-0000-0000-0000E3460000}"/>
    <cellStyle name="Обычный 2 2 5 2 2 2 5 2 2" xfId="18143" xr:uid="{00000000-0005-0000-0000-0000E4460000}"/>
    <cellStyle name="Обычный 2 2 5 2 2 2 5 3" xfId="18144" xr:uid="{00000000-0005-0000-0000-0000E5460000}"/>
    <cellStyle name="Обычный 2 2 5 2 2 2 5 3 2" xfId="18145" xr:uid="{00000000-0005-0000-0000-0000E6460000}"/>
    <cellStyle name="Обычный 2 2 5 2 2 2 5 4" xfId="18146" xr:uid="{00000000-0005-0000-0000-0000E7460000}"/>
    <cellStyle name="Обычный 2 2 5 2 2 2 6" xfId="18147" xr:uid="{00000000-0005-0000-0000-0000E8460000}"/>
    <cellStyle name="Обычный 2 2 5 2 2 2 6 2" xfId="18148" xr:uid="{00000000-0005-0000-0000-0000E9460000}"/>
    <cellStyle name="Обычный 2 2 5 2 2 2 6 2 2" xfId="18149" xr:uid="{00000000-0005-0000-0000-0000EA460000}"/>
    <cellStyle name="Обычный 2 2 5 2 2 2 6 3" xfId="18150" xr:uid="{00000000-0005-0000-0000-0000EB460000}"/>
    <cellStyle name="Обычный 2 2 5 2 2 2 6 3 2" xfId="18151" xr:uid="{00000000-0005-0000-0000-0000EC460000}"/>
    <cellStyle name="Обычный 2 2 5 2 2 2 6 4" xfId="18152" xr:uid="{00000000-0005-0000-0000-0000ED460000}"/>
    <cellStyle name="Обычный 2 2 5 2 2 2 7" xfId="18153" xr:uid="{00000000-0005-0000-0000-0000EE460000}"/>
    <cellStyle name="Обычный 2 2 5 2 2 2 7 2" xfId="18154" xr:uid="{00000000-0005-0000-0000-0000EF460000}"/>
    <cellStyle name="Обычный 2 2 5 2 2 2 8" xfId="18155" xr:uid="{00000000-0005-0000-0000-0000F0460000}"/>
    <cellStyle name="Обычный 2 2 5 2 2 2 8 2" xfId="18156" xr:uid="{00000000-0005-0000-0000-0000F1460000}"/>
    <cellStyle name="Обычный 2 2 5 2 2 2 9" xfId="18157" xr:uid="{00000000-0005-0000-0000-0000F2460000}"/>
    <cellStyle name="Обычный 2 2 5 2 2 2 9 2" xfId="18158" xr:uid="{00000000-0005-0000-0000-0000F3460000}"/>
    <cellStyle name="Обычный 2 2 5 2 2 3" xfId="18159" xr:uid="{00000000-0005-0000-0000-0000F4460000}"/>
    <cellStyle name="Обычный 2 2 5 2 2 3 2" xfId="18160" xr:uid="{00000000-0005-0000-0000-0000F5460000}"/>
    <cellStyle name="Обычный 2 2 5 2 2 3 2 2" xfId="18161" xr:uid="{00000000-0005-0000-0000-0000F6460000}"/>
    <cellStyle name="Обычный 2 2 5 2 2 3 2 2 2" xfId="18162" xr:uid="{00000000-0005-0000-0000-0000F7460000}"/>
    <cellStyle name="Обычный 2 2 5 2 2 3 2 2 2 2" xfId="18163" xr:uid="{00000000-0005-0000-0000-0000F8460000}"/>
    <cellStyle name="Обычный 2 2 5 2 2 3 2 2 3" xfId="18164" xr:uid="{00000000-0005-0000-0000-0000F9460000}"/>
    <cellStyle name="Обычный 2 2 5 2 2 3 2 2 3 2" xfId="18165" xr:uid="{00000000-0005-0000-0000-0000FA460000}"/>
    <cellStyle name="Обычный 2 2 5 2 2 3 2 2 4" xfId="18166" xr:uid="{00000000-0005-0000-0000-0000FB460000}"/>
    <cellStyle name="Обычный 2 2 5 2 2 3 2 3" xfId="18167" xr:uid="{00000000-0005-0000-0000-0000FC460000}"/>
    <cellStyle name="Обычный 2 2 5 2 2 3 2 3 2" xfId="18168" xr:uid="{00000000-0005-0000-0000-0000FD460000}"/>
    <cellStyle name="Обычный 2 2 5 2 2 3 2 4" xfId="18169" xr:uid="{00000000-0005-0000-0000-0000FE460000}"/>
    <cellStyle name="Обычный 2 2 5 2 2 3 2 4 2" xfId="18170" xr:uid="{00000000-0005-0000-0000-0000FF460000}"/>
    <cellStyle name="Обычный 2 2 5 2 2 3 2 5" xfId="18171" xr:uid="{00000000-0005-0000-0000-000000470000}"/>
    <cellStyle name="Обычный 2 2 5 2 2 3 2 5 2" xfId="18172" xr:uid="{00000000-0005-0000-0000-000001470000}"/>
    <cellStyle name="Обычный 2 2 5 2 2 3 2 6" xfId="18173" xr:uid="{00000000-0005-0000-0000-000002470000}"/>
    <cellStyle name="Обычный 2 2 5 2 2 3 3" xfId="18174" xr:uid="{00000000-0005-0000-0000-000003470000}"/>
    <cellStyle name="Обычный 2 2 5 2 2 3 3 2" xfId="18175" xr:uid="{00000000-0005-0000-0000-000004470000}"/>
    <cellStyle name="Обычный 2 2 5 2 2 3 3 2 2" xfId="18176" xr:uid="{00000000-0005-0000-0000-000005470000}"/>
    <cellStyle name="Обычный 2 2 5 2 2 3 3 3" xfId="18177" xr:uid="{00000000-0005-0000-0000-000006470000}"/>
    <cellStyle name="Обычный 2 2 5 2 2 3 3 3 2" xfId="18178" xr:uid="{00000000-0005-0000-0000-000007470000}"/>
    <cellStyle name="Обычный 2 2 5 2 2 3 3 4" xfId="18179" xr:uid="{00000000-0005-0000-0000-000008470000}"/>
    <cellStyle name="Обычный 2 2 5 2 2 3 4" xfId="18180" xr:uid="{00000000-0005-0000-0000-000009470000}"/>
    <cellStyle name="Обычный 2 2 5 2 2 3 4 2" xfId="18181" xr:uid="{00000000-0005-0000-0000-00000A470000}"/>
    <cellStyle name="Обычный 2 2 5 2 2 3 4 2 2" xfId="18182" xr:uid="{00000000-0005-0000-0000-00000B470000}"/>
    <cellStyle name="Обычный 2 2 5 2 2 3 4 3" xfId="18183" xr:uid="{00000000-0005-0000-0000-00000C470000}"/>
    <cellStyle name="Обычный 2 2 5 2 2 3 4 3 2" xfId="18184" xr:uid="{00000000-0005-0000-0000-00000D470000}"/>
    <cellStyle name="Обычный 2 2 5 2 2 3 4 4" xfId="18185" xr:uid="{00000000-0005-0000-0000-00000E470000}"/>
    <cellStyle name="Обычный 2 2 5 2 2 3 5" xfId="18186" xr:uid="{00000000-0005-0000-0000-00000F470000}"/>
    <cellStyle name="Обычный 2 2 5 2 2 3 5 2" xfId="18187" xr:uid="{00000000-0005-0000-0000-000010470000}"/>
    <cellStyle name="Обычный 2 2 5 2 2 3 6" xfId="18188" xr:uid="{00000000-0005-0000-0000-000011470000}"/>
    <cellStyle name="Обычный 2 2 5 2 2 3 6 2" xfId="18189" xr:uid="{00000000-0005-0000-0000-000012470000}"/>
    <cellStyle name="Обычный 2 2 5 2 2 3 7" xfId="18190" xr:uid="{00000000-0005-0000-0000-000013470000}"/>
    <cellStyle name="Обычный 2 2 5 2 2 3 7 2" xfId="18191" xr:uid="{00000000-0005-0000-0000-000014470000}"/>
    <cellStyle name="Обычный 2 2 5 2 2 3 8" xfId="18192" xr:uid="{00000000-0005-0000-0000-000015470000}"/>
    <cellStyle name="Обычный 2 2 5 2 2 4" xfId="18193" xr:uid="{00000000-0005-0000-0000-000016470000}"/>
    <cellStyle name="Обычный 2 2 5 2 2 4 2" xfId="18194" xr:uid="{00000000-0005-0000-0000-000017470000}"/>
    <cellStyle name="Обычный 2 2 5 2 2 4 2 2" xfId="18195" xr:uid="{00000000-0005-0000-0000-000018470000}"/>
    <cellStyle name="Обычный 2 2 5 2 2 4 2 2 2" xfId="18196" xr:uid="{00000000-0005-0000-0000-000019470000}"/>
    <cellStyle name="Обычный 2 2 5 2 2 4 2 2 2 2" xfId="18197" xr:uid="{00000000-0005-0000-0000-00001A470000}"/>
    <cellStyle name="Обычный 2 2 5 2 2 4 2 2 3" xfId="18198" xr:uid="{00000000-0005-0000-0000-00001B470000}"/>
    <cellStyle name="Обычный 2 2 5 2 2 4 2 2 3 2" xfId="18199" xr:uid="{00000000-0005-0000-0000-00001C470000}"/>
    <cellStyle name="Обычный 2 2 5 2 2 4 2 2 4" xfId="18200" xr:uid="{00000000-0005-0000-0000-00001D470000}"/>
    <cellStyle name="Обычный 2 2 5 2 2 4 2 3" xfId="18201" xr:uid="{00000000-0005-0000-0000-00001E470000}"/>
    <cellStyle name="Обычный 2 2 5 2 2 4 2 3 2" xfId="18202" xr:uid="{00000000-0005-0000-0000-00001F470000}"/>
    <cellStyle name="Обычный 2 2 5 2 2 4 2 4" xfId="18203" xr:uid="{00000000-0005-0000-0000-000020470000}"/>
    <cellStyle name="Обычный 2 2 5 2 2 4 2 4 2" xfId="18204" xr:uid="{00000000-0005-0000-0000-000021470000}"/>
    <cellStyle name="Обычный 2 2 5 2 2 4 2 5" xfId="18205" xr:uid="{00000000-0005-0000-0000-000022470000}"/>
    <cellStyle name="Обычный 2 2 5 2 2 4 2 5 2" xfId="18206" xr:uid="{00000000-0005-0000-0000-000023470000}"/>
    <cellStyle name="Обычный 2 2 5 2 2 4 2 6" xfId="18207" xr:uid="{00000000-0005-0000-0000-000024470000}"/>
    <cellStyle name="Обычный 2 2 5 2 2 4 3" xfId="18208" xr:uid="{00000000-0005-0000-0000-000025470000}"/>
    <cellStyle name="Обычный 2 2 5 2 2 4 3 2" xfId="18209" xr:uid="{00000000-0005-0000-0000-000026470000}"/>
    <cellStyle name="Обычный 2 2 5 2 2 4 3 2 2" xfId="18210" xr:uid="{00000000-0005-0000-0000-000027470000}"/>
    <cellStyle name="Обычный 2 2 5 2 2 4 3 3" xfId="18211" xr:uid="{00000000-0005-0000-0000-000028470000}"/>
    <cellStyle name="Обычный 2 2 5 2 2 4 3 3 2" xfId="18212" xr:uid="{00000000-0005-0000-0000-000029470000}"/>
    <cellStyle name="Обычный 2 2 5 2 2 4 3 4" xfId="18213" xr:uid="{00000000-0005-0000-0000-00002A470000}"/>
    <cellStyle name="Обычный 2 2 5 2 2 4 4" xfId="18214" xr:uid="{00000000-0005-0000-0000-00002B470000}"/>
    <cellStyle name="Обычный 2 2 5 2 2 4 4 2" xfId="18215" xr:uid="{00000000-0005-0000-0000-00002C470000}"/>
    <cellStyle name="Обычный 2 2 5 2 2 4 4 2 2" xfId="18216" xr:uid="{00000000-0005-0000-0000-00002D470000}"/>
    <cellStyle name="Обычный 2 2 5 2 2 4 4 3" xfId="18217" xr:uid="{00000000-0005-0000-0000-00002E470000}"/>
    <cellStyle name="Обычный 2 2 5 2 2 4 4 3 2" xfId="18218" xr:uid="{00000000-0005-0000-0000-00002F470000}"/>
    <cellStyle name="Обычный 2 2 5 2 2 4 4 4" xfId="18219" xr:uid="{00000000-0005-0000-0000-000030470000}"/>
    <cellStyle name="Обычный 2 2 5 2 2 4 5" xfId="18220" xr:uid="{00000000-0005-0000-0000-000031470000}"/>
    <cellStyle name="Обычный 2 2 5 2 2 4 5 2" xfId="18221" xr:uid="{00000000-0005-0000-0000-000032470000}"/>
    <cellStyle name="Обычный 2 2 5 2 2 4 6" xfId="18222" xr:uid="{00000000-0005-0000-0000-000033470000}"/>
    <cellStyle name="Обычный 2 2 5 2 2 4 6 2" xfId="18223" xr:uid="{00000000-0005-0000-0000-000034470000}"/>
    <cellStyle name="Обычный 2 2 5 2 2 4 7" xfId="18224" xr:uid="{00000000-0005-0000-0000-000035470000}"/>
    <cellStyle name="Обычный 2 2 5 2 2 4 7 2" xfId="18225" xr:uid="{00000000-0005-0000-0000-000036470000}"/>
    <cellStyle name="Обычный 2 2 5 2 2 4 8" xfId="18226" xr:uid="{00000000-0005-0000-0000-000037470000}"/>
    <cellStyle name="Обычный 2 2 5 2 2 5" xfId="18227" xr:uid="{00000000-0005-0000-0000-000038470000}"/>
    <cellStyle name="Обычный 2 2 5 2 2 5 2" xfId="18228" xr:uid="{00000000-0005-0000-0000-000039470000}"/>
    <cellStyle name="Обычный 2 2 5 2 2 5 2 2" xfId="18229" xr:uid="{00000000-0005-0000-0000-00003A470000}"/>
    <cellStyle name="Обычный 2 2 5 2 2 5 2 2 2" xfId="18230" xr:uid="{00000000-0005-0000-0000-00003B470000}"/>
    <cellStyle name="Обычный 2 2 5 2 2 5 2 3" xfId="18231" xr:uid="{00000000-0005-0000-0000-00003C470000}"/>
    <cellStyle name="Обычный 2 2 5 2 2 5 2 3 2" xfId="18232" xr:uid="{00000000-0005-0000-0000-00003D470000}"/>
    <cellStyle name="Обычный 2 2 5 2 2 5 2 4" xfId="18233" xr:uid="{00000000-0005-0000-0000-00003E470000}"/>
    <cellStyle name="Обычный 2 2 5 2 2 5 3" xfId="18234" xr:uid="{00000000-0005-0000-0000-00003F470000}"/>
    <cellStyle name="Обычный 2 2 5 2 2 5 3 2" xfId="18235" xr:uid="{00000000-0005-0000-0000-000040470000}"/>
    <cellStyle name="Обычный 2 2 5 2 2 5 3 2 2" xfId="18236" xr:uid="{00000000-0005-0000-0000-000041470000}"/>
    <cellStyle name="Обычный 2 2 5 2 2 5 3 3" xfId="18237" xr:uid="{00000000-0005-0000-0000-000042470000}"/>
    <cellStyle name="Обычный 2 2 5 2 2 5 3 3 2" xfId="18238" xr:uid="{00000000-0005-0000-0000-000043470000}"/>
    <cellStyle name="Обычный 2 2 5 2 2 5 3 4" xfId="18239" xr:uid="{00000000-0005-0000-0000-000044470000}"/>
    <cellStyle name="Обычный 2 2 5 2 2 5 4" xfId="18240" xr:uid="{00000000-0005-0000-0000-000045470000}"/>
    <cellStyle name="Обычный 2 2 5 2 2 5 4 2" xfId="18241" xr:uid="{00000000-0005-0000-0000-000046470000}"/>
    <cellStyle name="Обычный 2 2 5 2 2 5 5" xfId="18242" xr:uid="{00000000-0005-0000-0000-000047470000}"/>
    <cellStyle name="Обычный 2 2 5 2 2 5 5 2" xfId="18243" xr:uid="{00000000-0005-0000-0000-000048470000}"/>
    <cellStyle name="Обычный 2 2 5 2 2 5 6" xfId="18244" xr:uid="{00000000-0005-0000-0000-000049470000}"/>
    <cellStyle name="Обычный 2 2 5 2 2 5 6 2" xfId="18245" xr:uid="{00000000-0005-0000-0000-00004A470000}"/>
    <cellStyle name="Обычный 2 2 5 2 2 5 7" xfId="18246" xr:uid="{00000000-0005-0000-0000-00004B470000}"/>
    <cellStyle name="Обычный 2 2 5 2 2 6" xfId="18247" xr:uid="{00000000-0005-0000-0000-00004C470000}"/>
    <cellStyle name="Обычный 2 2 5 2 2 6 2" xfId="18248" xr:uid="{00000000-0005-0000-0000-00004D470000}"/>
    <cellStyle name="Обычный 2 2 5 2 2 6 2 2" xfId="18249" xr:uid="{00000000-0005-0000-0000-00004E470000}"/>
    <cellStyle name="Обычный 2 2 5 2 2 6 2 2 2" xfId="18250" xr:uid="{00000000-0005-0000-0000-00004F470000}"/>
    <cellStyle name="Обычный 2 2 5 2 2 6 2 3" xfId="18251" xr:uid="{00000000-0005-0000-0000-000050470000}"/>
    <cellStyle name="Обычный 2 2 5 2 2 6 2 3 2" xfId="18252" xr:uid="{00000000-0005-0000-0000-000051470000}"/>
    <cellStyle name="Обычный 2 2 5 2 2 6 2 4" xfId="18253" xr:uid="{00000000-0005-0000-0000-000052470000}"/>
    <cellStyle name="Обычный 2 2 5 2 2 6 3" xfId="18254" xr:uid="{00000000-0005-0000-0000-000053470000}"/>
    <cellStyle name="Обычный 2 2 5 2 2 6 3 2" xfId="18255" xr:uid="{00000000-0005-0000-0000-000054470000}"/>
    <cellStyle name="Обычный 2 2 5 2 2 6 3 2 2" xfId="18256" xr:uid="{00000000-0005-0000-0000-000055470000}"/>
    <cellStyle name="Обычный 2 2 5 2 2 6 3 3" xfId="18257" xr:uid="{00000000-0005-0000-0000-000056470000}"/>
    <cellStyle name="Обычный 2 2 5 2 2 6 3 3 2" xfId="18258" xr:uid="{00000000-0005-0000-0000-000057470000}"/>
    <cellStyle name="Обычный 2 2 5 2 2 6 3 4" xfId="18259" xr:uid="{00000000-0005-0000-0000-000058470000}"/>
    <cellStyle name="Обычный 2 2 5 2 2 6 4" xfId="18260" xr:uid="{00000000-0005-0000-0000-000059470000}"/>
    <cellStyle name="Обычный 2 2 5 2 2 6 4 2" xfId="18261" xr:uid="{00000000-0005-0000-0000-00005A470000}"/>
    <cellStyle name="Обычный 2 2 5 2 2 6 5" xfId="18262" xr:uid="{00000000-0005-0000-0000-00005B470000}"/>
    <cellStyle name="Обычный 2 2 5 2 2 6 5 2" xfId="18263" xr:uid="{00000000-0005-0000-0000-00005C470000}"/>
    <cellStyle name="Обычный 2 2 5 2 2 6 6" xfId="18264" xr:uid="{00000000-0005-0000-0000-00005D470000}"/>
    <cellStyle name="Обычный 2 2 5 2 2 6 6 2" xfId="18265" xr:uid="{00000000-0005-0000-0000-00005E470000}"/>
    <cellStyle name="Обычный 2 2 5 2 2 6 7" xfId="18266" xr:uid="{00000000-0005-0000-0000-00005F470000}"/>
    <cellStyle name="Обычный 2 2 5 2 2 7" xfId="18267" xr:uid="{00000000-0005-0000-0000-000060470000}"/>
    <cellStyle name="Обычный 2 2 5 2 2 7 2" xfId="18268" xr:uid="{00000000-0005-0000-0000-000061470000}"/>
    <cellStyle name="Обычный 2 2 5 2 2 7 2 2" xfId="18269" xr:uid="{00000000-0005-0000-0000-000062470000}"/>
    <cellStyle name="Обычный 2 2 5 2 2 7 3" xfId="18270" xr:uid="{00000000-0005-0000-0000-000063470000}"/>
    <cellStyle name="Обычный 2 2 5 2 2 7 3 2" xfId="18271" xr:uid="{00000000-0005-0000-0000-000064470000}"/>
    <cellStyle name="Обычный 2 2 5 2 2 7 4" xfId="18272" xr:uid="{00000000-0005-0000-0000-000065470000}"/>
    <cellStyle name="Обычный 2 2 5 2 2 8" xfId="18273" xr:uid="{00000000-0005-0000-0000-000066470000}"/>
    <cellStyle name="Обычный 2 2 5 2 2 8 2" xfId="18274" xr:uid="{00000000-0005-0000-0000-000067470000}"/>
    <cellStyle name="Обычный 2 2 5 2 2 8 2 2" xfId="18275" xr:uid="{00000000-0005-0000-0000-000068470000}"/>
    <cellStyle name="Обычный 2 2 5 2 2 8 3" xfId="18276" xr:uid="{00000000-0005-0000-0000-000069470000}"/>
    <cellStyle name="Обычный 2 2 5 2 2 8 3 2" xfId="18277" xr:uid="{00000000-0005-0000-0000-00006A470000}"/>
    <cellStyle name="Обычный 2 2 5 2 2 8 4" xfId="18278" xr:uid="{00000000-0005-0000-0000-00006B470000}"/>
    <cellStyle name="Обычный 2 2 5 2 2 9" xfId="18279" xr:uid="{00000000-0005-0000-0000-00006C470000}"/>
    <cellStyle name="Обычный 2 2 5 2 2 9 2" xfId="18280" xr:uid="{00000000-0005-0000-0000-00006D470000}"/>
    <cellStyle name="Обычный 2 2 5 2 3" xfId="18281" xr:uid="{00000000-0005-0000-0000-00006E470000}"/>
    <cellStyle name="Обычный 2 2 5 2 3 10" xfId="18282" xr:uid="{00000000-0005-0000-0000-00006F470000}"/>
    <cellStyle name="Обычный 2 2 5 2 3 2" xfId="18283" xr:uid="{00000000-0005-0000-0000-000070470000}"/>
    <cellStyle name="Обычный 2 2 5 2 3 2 2" xfId="18284" xr:uid="{00000000-0005-0000-0000-000071470000}"/>
    <cellStyle name="Обычный 2 2 5 2 3 2 2 2" xfId="18285" xr:uid="{00000000-0005-0000-0000-000072470000}"/>
    <cellStyle name="Обычный 2 2 5 2 3 2 2 2 2" xfId="18286" xr:uid="{00000000-0005-0000-0000-000073470000}"/>
    <cellStyle name="Обычный 2 2 5 2 3 2 2 2 2 2" xfId="18287" xr:uid="{00000000-0005-0000-0000-000074470000}"/>
    <cellStyle name="Обычный 2 2 5 2 3 2 2 2 3" xfId="18288" xr:uid="{00000000-0005-0000-0000-000075470000}"/>
    <cellStyle name="Обычный 2 2 5 2 3 2 2 2 3 2" xfId="18289" xr:uid="{00000000-0005-0000-0000-000076470000}"/>
    <cellStyle name="Обычный 2 2 5 2 3 2 2 2 4" xfId="18290" xr:uid="{00000000-0005-0000-0000-000077470000}"/>
    <cellStyle name="Обычный 2 2 5 2 3 2 2 3" xfId="18291" xr:uid="{00000000-0005-0000-0000-000078470000}"/>
    <cellStyle name="Обычный 2 2 5 2 3 2 2 3 2" xfId="18292" xr:uid="{00000000-0005-0000-0000-000079470000}"/>
    <cellStyle name="Обычный 2 2 5 2 3 2 2 4" xfId="18293" xr:uid="{00000000-0005-0000-0000-00007A470000}"/>
    <cellStyle name="Обычный 2 2 5 2 3 2 2 4 2" xfId="18294" xr:uid="{00000000-0005-0000-0000-00007B470000}"/>
    <cellStyle name="Обычный 2 2 5 2 3 2 2 5" xfId="18295" xr:uid="{00000000-0005-0000-0000-00007C470000}"/>
    <cellStyle name="Обычный 2 2 5 2 3 2 2 5 2" xfId="18296" xr:uid="{00000000-0005-0000-0000-00007D470000}"/>
    <cellStyle name="Обычный 2 2 5 2 3 2 2 6" xfId="18297" xr:uid="{00000000-0005-0000-0000-00007E470000}"/>
    <cellStyle name="Обычный 2 2 5 2 3 2 3" xfId="18298" xr:uid="{00000000-0005-0000-0000-00007F470000}"/>
    <cellStyle name="Обычный 2 2 5 2 3 2 3 2" xfId="18299" xr:uid="{00000000-0005-0000-0000-000080470000}"/>
    <cellStyle name="Обычный 2 2 5 2 3 2 3 2 2" xfId="18300" xr:uid="{00000000-0005-0000-0000-000081470000}"/>
    <cellStyle name="Обычный 2 2 5 2 3 2 3 3" xfId="18301" xr:uid="{00000000-0005-0000-0000-000082470000}"/>
    <cellStyle name="Обычный 2 2 5 2 3 2 3 3 2" xfId="18302" xr:uid="{00000000-0005-0000-0000-000083470000}"/>
    <cellStyle name="Обычный 2 2 5 2 3 2 3 4" xfId="18303" xr:uid="{00000000-0005-0000-0000-000084470000}"/>
    <cellStyle name="Обычный 2 2 5 2 3 2 4" xfId="18304" xr:uid="{00000000-0005-0000-0000-000085470000}"/>
    <cellStyle name="Обычный 2 2 5 2 3 2 4 2" xfId="18305" xr:uid="{00000000-0005-0000-0000-000086470000}"/>
    <cellStyle name="Обычный 2 2 5 2 3 2 4 2 2" xfId="18306" xr:uid="{00000000-0005-0000-0000-000087470000}"/>
    <cellStyle name="Обычный 2 2 5 2 3 2 4 3" xfId="18307" xr:uid="{00000000-0005-0000-0000-000088470000}"/>
    <cellStyle name="Обычный 2 2 5 2 3 2 4 3 2" xfId="18308" xr:uid="{00000000-0005-0000-0000-000089470000}"/>
    <cellStyle name="Обычный 2 2 5 2 3 2 4 4" xfId="18309" xr:uid="{00000000-0005-0000-0000-00008A470000}"/>
    <cellStyle name="Обычный 2 2 5 2 3 2 5" xfId="18310" xr:uid="{00000000-0005-0000-0000-00008B470000}"/>
    <cellStyle name="Обычный 2 2 5 2 3 2 5 2" xfId="18311" xr:uid="{00000000-0005-0000-0000-00008C470000}"/>
    <cellStyle name="Обычный 2 2 5 2 3 2 6" xfId="18312" xr:uid="{00000000-0005-0000-0000-00008D470000}"/>
    <cellStyle name="Обычный 2 2 5 2 3 2 6 2" xfId="18313" xr:uid="{00000000-0005-0000-0000-00008E470000}"/>
    <cellStyle name="Обычный 2 2 5 2 3 2 7" xfId="18314" xr:uid="{00000000-0005-0000-0000-00008F470000}"/>
    <cellStyle name="Обычный 2 2 5 2 3 2 7 2" xfId="18315" xr:uid="{00000000-0005-0000-0000-000090470000}"/>
    <cellStyle name="Обычный 2 2 5 2 3 2 8" xfId="18316" xr:uid="{00000000-0005-0000-0000-000091470000}"/>
    <cellStyle name="Обычный 2 2 5 2 3 3" xfId="18317" xr:uid="{00000000-0005-0000-0000-000092470000}"/>
    <cellStyle name="Обычный 2 2 5 2 3 3 2" xfId="18318" xr:uid="{00000000-0005-0000-0000-000093470000}"/>
    <cellStyle name="Обычный 2 2 5 2 3 3 2 2" xfId="18319" xr:uid="{00000000-0005-0000-0000-000094470000}"/>
    <cellStyle name="Обычный 2 2 5 2 3 3 2 2 2" xfId="18320" xr:uid="{00000000-0005-0000-0000-000095470000}"/>
    <cellStyle name="Обычный 2 2 5 2 3 3 2 2 2 2" xfId="18321" xr:uid="{00000000-0005-0000-0000-000096470000}"/>
    <cellStyle name="Обычный 2 2 5 2 3 3 2 2 3" xfId="18322" xr:uid="{00000000-0005-0000-0000-000097470000}"/>
    <cellStyle name="Обычный 2 2 5 2 3 3 2 2 3 2" xfId="18323" xr:uid="{00000000-0005-0000-0000-000098470000}"/>
    <cellStyle name="Обычный 2 2 5 2 3 3 2 2 4" xfId="18324" xr:uid="{00000000-0005-0000-0000-000099470000}"/>
    <cellStyle name="Обычный 2 2 5 2 3 3 2 3" xfId="18325" xr:uid="{00000000-0005-0000-0000-00009A470000}"/>
    <cellStyle name="Обычный 2 2 5 2 3 3 2 3 2" xfId="18326" xr:uid="{00000000-0005-0000-0000-00009B470000}"/>
    <cellStyle name="Обычный 2 2 5 2 3 3 2 4" xfId="18327" xr:uid="{00000000-0005-0000-0000-00009C470000}"/>
    <cellStyle name="Обычный 2 2 5 2 3 3 2 4 2" xfId="18328" xr:uid="{00000000-0005-0000-0000-00009D470000}"/>
    <cellStyle name="Обычный 2 2 5 2 3 3 2 5" xfId="18329" xr:uid="{00000000-0005-0000-0000-00009E470000}"/>
    <cellStyle name="Обычный 2 2 5 2 3 3 2 5 2" xfId="18330" xr:uid="{00000000-0005-0000-0000-00009F470000}"/>
    <cellStyle name="Обычный 2 2 5 2 3 3 2 6" xfId="18331" xr:uid="{00000000-0005-0000-0000-0000A0470000}"/>
    <cellStyle name="Обычный 2 2 5 2 3 3 3" xfId="18332" xr:uid="{00000000-0005-0000-0000-0000A1470000}"/>
    <cellStyle name="Обычный 2 2 5 2 3 3 3 2" xfId="18333" xr:uid="{00000000-0005-0000-0000-0000A2470000}"/>
    <cellStyle name="Обычный 2 2 5 2 3 3 3 2 2" xfId="18334" xr:uid="{00000000-0005-0000-0000-0000A3470000}"/>
    <cellStyle name="Обычный 2 2 5 2 3 3 3 3" xfId="18335" xr:uid="{00000000-0005-0000-0000-0000A4470000}"/>
    <cellStyle name="Обычный 2 2 5 2 3 3 3 3 2" xfId="18336" xr:uid="{00000000-0005-0000-0000-0000A5470000}"/>
    <cellStyle name="Обычный 2 2 5 2 3 3 3 4" xfId="18337" xr:uid="{00000000-0005-0000-0000-0000A6470000}"/>
    <cellStyle name="Обычный 2 2 5 2 3 3 4" xfId="18338" xr:uid="{00000000-0005-0000-0000-0000A7470000}"/>
    <cellStyle name="Обычный 2 2 5 2 3 3 4 2" xfId="18339" xr:uid="{00000000-0005-0000-0000-0000A8470000}"/>
    <cellStyle name="Обычный 2 2 5 2 3 3 4 2 2" xfId="18340" xr:uid="{00000000-0005-0000-0000-0000A9470000}"/>
    <cellStyle name="Обычный 2 2 5 2 3 3 4 3" xfId="18341" xr:uid="{00000000-0005-0000-0000-0000AA470000}"/>
    <cellStyle name="Обычный 2 2 5 2 3 3 4 3 2" xfId="18342" xr:uid="{00000000-0005-0000-0000-0000AB470000}"/>
    <cellStyle name="Обычный 2 2 5 2 3 3 4 4" xfId="18343" xr:uid="{00000000-0005-0000-0000-0000AC470000}"/>
    <cellStyle name="Обычный 2 2 5 2 3 3 5" xfId="18344" xr:uid="{00000000-0005-0000-0000-0000AD470000}"/>
    <cellStyle name="Обычный 2 2 5 2 3 3 5 2" xfId="18345" xr:uid="{00000000-0005-0000-0000-0000AE470000}"/>
    <cellStyle name="Обычный 2 2 5 2 3 3 6" xfId="18346" xr:uid="{00000000-0005-0000-0000-0000AF470000}"/>
    <cellStyle name="Обычный 2 2 5 2 3 3 6 2" xfId="18347" xr:uid="{00000000-0005-0000-0000-0000B0470000}"/>
    <cellStyle name="Обычный 2 2 5 2 3 3 7" xfId="18348" xr:uid="{00000000-0005-0000-0000-0000B1470000}"/>
    <cellStyle name="Обычный 2 2 5 2 3 3 7 2" xfId="18349" xr:uid="{00000000-0005-0000-0000-0000B2470000}"/>
    <cellStyle name="Обычный 2 2 5 2 3 3 8" xfId="18350" xr:uid="{00000000-0005-0000-0000-0000B3470000}"/>
    <cellStyle name="Обычный 2 2 5 2 3 4" xfId="18351" xr:uid="{00000000-0005-0000-0000-0000B4470000}"/>
    <cellStyle name="Обычный 2 2 5 2 3 4 2" xfId="18352" xr:uid="{00000000-0005-0000-0000-0000B5470000}"/>
    <cellStyle name="Обычный 2 2 5 2 3 4 2 2" xfId="18353" xr:uid="{00000000-0005-0000-0000-0000B6470000}"/>
    <cellStyle name="Обычный 2 2 5 2 3 4 2 2 2" xfId="18354" xr:uid="{00000000-0005-0000-0000-0000B7470000}"/>
    <cellStyle name="Обычный 2 2 5 2 3 4 2 3" xfId="18355" xr:uid="{00000000-0005-0000-0000-0000B8470000}"/>
    <cellStyle name="Обычный 2 2 5 2 3 4 2 3 2" xfId="18356" xr:uid="{00000000-0005-0000-0000-0000B9470000}"/>
    <cellStyle name="Обычный 2 2 5 2 3 4 2 4" xfId="18357" xr:uid="{00000000-0005-0000-0000-0000BA470000}"/>
    <cellStyle name="Обычный 2 2 5 2 3 4 3" xfId="18358" xr:uid="{00000000-0005-0000-0000-0000BB470000}"/>
    <cellStyle name="Обычный 2 2 5 2 3 4 3 2" xfId="18359" xr:uid="{00000000-0005-0000-0000-0000BC470000}"/>
    <cellStyle name="Обычный 2 2 5 2 3 4 3 2 2" xfId="18360" xr:uid="{00000000-0005-0000-0000-0000BD470000}"/>
    <cellStyle name="Обычный 2 2 5 2 3 4 3 3" xfId="18361" xr:uid="{00000000-0005-0000-0000-0000BE470000}"/>
    <cellStyle name="Обычный 2 2 5 2 3 4 3 3 2" xfId="18362" xr:uid="{00000000-0005-0000-0000-0000BF470000}"/>
    <cellStyle name="Обычный 2 2 5 2 3 4 3 4" xfId="18363" xr:uid="{00000000-0005-0000-0000-0000C0470000}"/>
    <cellStyle name="Обычный 2 2 5 2 3 4 4" xfId="18364" xr:uid="{00000000-0005-0000-0000-0000C1470000}"/>
    <cellStyle name="Обычный 2 2 5 2 3 4 4 2" xfId="18365" xr:uid="{00000000-0005-0000-0000-0000C2470000}"/>
    <cellStyle name="Обычный 2 2 5 2 3 4 5" xfId="18366" xr:uid="{00000000-0005-0000-0000-0000C3470000}"/>
    <cellStyle name="Обычный 2 2 5 2 3 4 5 2" xfId="18367" xr:uid="{00000000-0005-0000-0000-0000C4470000}"/>
    <cellStyle name="Обычный 2 2 5 2 3 4 6" xfId="18368" xr:uid="{00000000-0005-0000-0000-0000C5470000}"/>
    <cellStyle name="Обычный 2 2 5 2 3 4 6 2" xfId="18369" xr:uid="{00000000-0005-0000-0000-0000C6470000}"/>
    <cellStyle name="Обычный 2 2 5 2 3 4 7" xfId="18370" xr:uid="{00000000-0005-0000-0000-0000C7470000}"/>
    <cellStyle name="Обычный 2 2 5 2 3 5" xfId="18371" xr:uid="{00000000-0005-0000-0000-0000C8470000}"/>
    <cellStyle name="Обычный 2 2 5 2 3 5 2" xfId="18372" xr:uid="{00000000-0005-0000-0000-0000C9470000}"/>
    <cellStyle name="Обычный 2 2 5 2 3 5 2 2" xfId="18373" xr:uid="{00000000-0005-0000-0000-0000CA470000}"/>
    <cellStyle name="Обычный 2 2 5 2 3 5 3" xfId="18374" xr:uid="{00000000-0005-0000-0000-0000CB470000}"/>
    <cellStyle name="Обычный 2 2 5 2 3 5 3 2" xfId="18375" xr:uid="{00000000-0005-0000-0000-0000CC470000}"/>
    <cellStyle name="Обычный 2 2 5 2 3 5 4" xfId="18376" xr:uid="{00000000-0005-0000-0000-0000CD470000}"/>
    <cellStyle name="Обычный 2 2 5 2 3 6" xfId="18377" xr:uid="{00000000-0005-0000-0000-0000CE470000}"/>
    <cellStyle name="Обычный 2 2 5 2 3 6 2" xfId="18378" xr:uid="{00000000-0005-0000-0000-0000CF470000}"/>
    <cellStyle name="Обычный 2 2 5 2 3 6 2 2" xfId="18379" xr:uid="{00000000-0005-0000-0000-0000D0470000}"/>
    <cellStyle name="Обычный 2 2 5 2 3 6 3" xfId="18380" xr:uid="{00000000-0005-0000-0000-0000D1470000}"/>
    <cellStyle name="Обычный 2 2 5 2 3 6 3 2" xfId="18381" xr:uid="{00000000-0005-0000-0000-0000D2470000}"/>
    <cellStyle name="Обычный 2 2 5 2 3 6 4" xfId="18382" xr:uid="{00000000-0005-0000-0000-0000D3470000}"/>
    <cellStyle name="Обычный 2 2 5 2 3 7" xfId="18383" xr:uid="{00000000-0005-0000-0000-0000D4470000}"/>
    <cellStyle name="Обычный 2 2 5 2 3 7 2" xfId="18384" xr:uid="{00000000-0005-0000-0000-0000D5470000}"/>
    <cellStyle name="Обычный 2 2 5 2 3 8" xfId="18385" xr:uid="{00000000-0005-0000-0000-0000D6470000}"/>
    <cellStyle name="Обычный 2 2 5 2 3 8 2" xfId="18386" xr:uid="{00000000-0005-0000-0000-0000D7470000}"/>
    <cellStyle name="Обычный 2 2 5 2 3 9" xfId="18387" xr:uid="{00000000-0005-0000-0000-0000D8470000}"/>
    <cellStyle name="Обычный 2 2 5 2 3 9 2" xfId="18388" xr:uid="{00000000-0005-0000-0000-0000D9470000}"/>
    <cellStyle name="Обычный 2 2 5 2 4" xfId="18389" xr:uid="{00000000-0005-0000-0000-0000DA470000}"/>
    <cellStyle name="Обычный 2 2 5 2 4 2" xfId="18390" xr:uid="{00000000-0005-0000-0000-0000DB470000}"/>
    <cellStyle name="Обычный 2 2 5 2 4 2 2" xfId="18391" xr:uid="{00000000-0005-0000-0000-0000DC470000}"/>
    <cellStyle name="Обычный 2 2 5 2 4 2 2 2" xfId="18392" xr:uid="{00000000-0005-0000-0000-0000DD470000}"/>
    <cellStyle name="Обычный 2 2 5 2 4 2 2 2 2" xfId="18393" xr:uid="{00000000-0005-0000-0000-0000DE470000}"/>
    <cellStyle name="Обычный 2 2 5 2 4 2 2 3" xfId="18394" xr:uid="{00000000-0005-0000-0000-0000DF470000}"/>
    <cellStyle name="Обычный 2 2 5 2 4 2 2 3 2" xfId="18395" xr:uid="{00000000-0005-0000-0000-0000E0470000}"/>
    <cellStyle name="Обычный 2 2 5 2 4 2 2 4" xfId="18396" xr:uid="{00000000-0005-0000-0000-0000E1470000}"/>
    <cellStyle name="Обычный 2 2 5 2 4 2 3" xfId="18397" xr:uid="{00000000-0005-0000-0000-0000E2470000}"/>
    <cellStyle name="Обычный 2 2 5 2 4 2 3 2" xfId="18398" xr:uid="{00000000-0005-0000-0000-0000E3470000}"/>
    <cellStyle name="Обычный 2 2 5 2 4 2 4" xfId="18399" xr:uid="{00000000-0005-0000-0000-0000E4470000}"/>
    <cellStyle name="Обычный 2 2 5 2 4 2 4 2" xfId="18400" xr:uid="{00000000-0005-0000-0000-0000E5470000}"/>
    <cellStyle name="Обычный 2 2 5 2 4 2 5" xfId="18401" xr:uid="{00000000-0005-0000-0000-0000E6470000}"/>
    <cellStyle name="Обычный 2 2 5 2 4 2 5 2" xfId="18402" xr:uid="{00000000-0005-0000-0000-0000E7470000}"/>
    <cellStyle name="Обычный 2 2 5 2 4 2 6" xfId="18403" xr:uid="{00000000-0005-0000-0000-0000E8470000}"/>
    <cellStyle name="Обычный 2 2 5 2 4 3" xfId="18404" xr:uid="{00000000-0005-0000-0000-0000E9470000}"/>
    <cellStyle name="Обычный 2 2 5 2 4 3 2" xfId="18405" xr:uid="{00000000-0005-0000-0000-0000EA470000}"/>
    <cellStyle name="Обычный 2 2 5 2 4 3 2 2" xfId="18406" xr:uid="{00000000-0005-0000-0000-0000EB470000}"/>
    <cellStyle name="Обычный 2 2 5 2 4 3 3" xfId="18407" xr:uid="{00000000-0005-0000-0000-0000EC470000}"/>
    <cellStyle name="Обычный 2 2 5 2 4 3 3 2" xfId="18408" xr:uid="{00000000-0005-0000-0000-0000ED470000}"/>
    <cellStyle name="Обычный 2 2 5 2 4 3 4" xfId="18409" xr:uid="{00000000-0005-0000-0000-0000EE470000}"/>
    <cellStyle name="Обычный 2 2 5 2 4 4" xfId="18410" xr:uid="{00000000-0005-0000-0000-0000EF470000}"/>
    <cellStyle name="Обычный 2 2 5 2 4 4 2" xfId="18411" xr:uid="{00000000-0005-0000-0000-0000F0470000}"/>
    <cellStyle name="Обычный 2 2 5 2 4 4 2 2" xfId="18412" xr:uid="{00000000-0005-0000-0000-0000F1470000}"/>
    <cellStyle name="Обычный 2 2 5 2 4 4 3" xfId="18413" xr:uid="{00000000-0005-0000-0000-0000F2470000}"/>
    <cellStyle name="Обычный 2 2 5 2 4 4 3 2" xfId="18414" xr:uid="{00000000-0005-0000-0000-0000F3470000}"/>
    <cellStyle name="Обычный 2 2 5 2 4 4 4" xfId="18415" xr:uid="{00000000-0005-0000-0000-0000F4470000}"/>
    <cellStyle name="Обычный 2 2 5 2 4 5" xfId="18416" xr:uid="{00000000-0005-0000-0000-0000F5470000}"/>
    <cellStyle name="Обычный 2 2 5 2 4 5 2" xfId="18417" xr:uid="{00000000-0005-0000-0000-0000F6470000}"/>
    <cellStyle name="Обычный 2 2 5 2 4 6" xfId="18418" xr:uid="{00000000-0005-0000-0000-0000F7470000}"/>
    <cellStyle name="Обычный 2 2 5 2 4 6 2" xfId="18419" xr:uid="{00000000-0005-0000-0000-0000F8470000}"/>
    <cellStyle name="Обычный 2 2 5 2 4 7" xfId="18420" xr:uid="{00000000-0005-0000-0000-0000F9470000}"/>
    <cellStyle name="Обычный 2 2 5 2 4 7 2" xfId="18421" xr:uid="{00000000-0005-0000-0000-0000FA470000}"/>
    <cellStyle name="Обычный 2 2 5 2 4 8" xfId="18422" xr:uid="{00000000-0005-0000-0000-0000FB470000}"/>
    <cellStyle name="Обычный 2 2 5 2 5" xfId="18423" xr:uid="{00000000-0005-0000-0000-0000FC470000}"/>
    <cellStyle name="Обычный 2 2 5 2 5 2" xfId="18424" xr:uid="{00000000-0005-0000-0000-0000FD470000}"/>
    <cellStyle name="Обычный 2 2 5 2 5 2 2" xfId="18425" xr:uid="{00000000-0005-0000-0000-0000FE470000}"/>
    <cellStyle name="Обычный 2 2 5 2 5 2 2 2" xfId="18426" xr:uid="{00000000-0005-0000-0000-0000FF470000}"/>
    <cellStyle name="Обычный 2 2 5 2 5 2 2 2 2" xfId="18427" xr:uid="{00000000-0005-0000-0000-000000480000}"/>
    <cellStyle name="Обычный 2 2 5 2 5 2 2 3" xfId="18428" xr:uid="{00000000-0005-0000-0000-000001480000}"/>
    <cellStyle name="Обычный 2 2 5 2 5 2 2 3 2" xfId="18429" xr:uid="{00000000-0005-0000-0000-000002480000}"/>
    <cellStyle name="Обычный 2 2 5 2 5 2 2 4" xfId="18430" xr:uid="{00000000-0005-0000-0000-000003480000}"/>
    <cellStyle name="Обычный 2 2 5 2 5 2 3" xfId="18431" xr:uid="{00000000-0005-0000-0000-000004480000}"/>
    <cellStyle name="Обычный 2 2 5 2 5 2 3 2" xfId="18432" xr:uid="{00000000-0005-0000-0000-000005480000}"/>
    <cellStyle name="Обычный 2 2 5 2 5 2 4" xfId="18433" xr:uid="{00000000-0005-0000-0000-000006480000}"/>
    <cellStyle name="Обычный 2 2 5 2 5 2 4 2" xfId="18434" xr:uid="{00000000-0005-0000-0000-000007480000}"/>
    <cellStyle name="Обычный 2 2 5 2 5 2 5" xfId="18435" xr:uid="{00000000-0005-0000-0000-000008480000}"/>
    <cellStyle name="Обычный 2 2 5 2 5 2 5 2" xfId="18436" xr:uid="{00000000-0005-0000-0000-000009480000}"/>
    <cellStyle name="Обычный 2 2 5 2 5 2 6" xfId="18437" xr:uid="{00000000-0005-0000-0000-00000A480000}"/>
    <cellStyle name="Обычный 2 2 5 2 5 3" xfId="18438" xr:uid="{00000000-0005-0000-0000-00000B480000}"/>
    <cellStyle name="Обычный 2 2 5 2 5 3 2" xfId="18439" xr:uid="{00000000-0005-0000-0000-00000C480000}"/>
    <cellStyle name="Обычный 2 2 5 2 5 3 2 2" xfId="18440" xr:uid="{00000000-0005-0000-0000-00000D480000}"/>
    <cellStyle name="Обычный 2 2 5 2 5 3 3" xfId="18441" xr:uid="{00000000-0005-0000-0000-00000E480000}"/>
    <cellStyle name="Обычный 2 2 5 2 5 3 3 2" xfId="18442" xr:uid="{00000000-0005-0000-0000-00000F480000}"/>
    <cellStyle name="Обычный 2 2 5 2 5 3 4" xfId="18443" xr:uid="{00000000-0005-0000-0000-000010480000}"/>
    <cellStyle name="Обычный 2 2 5 2 5 4" xfId="18444" xr:uid="{00000000-0005-0000-0000-000011480000}"/>
    <cellStyle name="Обычный 2 2 5 2 5 4 2" xfId="18445" xr:uid="{00000000-0005-0000-0000-000012480000}"/>
    <cellStyle name="Обычный 2 2 5 2 5 4 2 2" xfId="18446" xr:uid="{00000000-0005-0000-0000-000013480000}"/>
    <cellStyle name="Обычный 2 2 5 2 5 4 3" xfId="18447" xr:uid="{00000000-0005-0000-0000-000014480000}"/>
    <cellStyle name="Обычный 2 2 5 2 5 4 3 2" xfId="18448" xr:uid="{00000000-0005-0000-0000-000015480000}"/>
    <cellStyle name="Обычный 2 2 5 2 5 4 4" xfId="18449" xr:uid="{00000000-0005-0000-0000-000016480000}"/>
    <cellStyle name="Обычный 2 2 5 2 5 5" xfId="18450" xr:uid="{00000000-0005-0000-0000-000017480000}"/>
    <cellStyle name="Обычный 2 2 5 2 5 5 2" xfId="18451" xr:uid="{00000000-0005-0000-0000-000018480000}"/>
    <cellStyle name="Обычный 2 2 5 2 5 6" xfId="18452" xr:uid="{00000000-0005-0000-0000-000019480000}"/>
    <cellStyle name="Обычный 2 2 5 2 5 6 2" xfId="18453" xr:uid="{00000000-0005-0000-0000-00001A480000}"/>
    <cellStyle name="Обычный 2 2 5 2 5 7" xfId="18454" xr:uid="{00000000-0005-0000-0000-00001B480000}"/>
    <cellStyle name="Обычный 2 2 5 2 5 7 2" xfId="18455" xr:uid="{00000000-0005-0000-0000-00001C480000}"/>
    <cellStyle name="Обычный 2 2 5 2 5 8" xfId="18456" xr:uid="{00000000-0005-0000-0000-00001D480000}"/>
    <cellStyle name="Обычный 2 2 5 2 6" xfId="18457" xr:uid="{00000000-0005-0000-0000-00001E480000}"/>
    <cellStyle name="Обычный 2 2 5 2 6 2" xfId="18458" xr:uid="{00000000-0005-0000-0000-00001F480000}"/>
    <cellStyle name="Обычный 2 2 5 2 6 2 2" xfId="18459" xr:uid="{00000000-0005-0000-0000-000020480000}"/>
    <cellStyle name="Обычный 2 2 5 2 6 2 2 2" xfId="18460" xr:uid="{00000000-0005-0000-0000-000021480000}"/>
    <cellStyle name="Обычный 2 2 5 2 6 2 3" xfId="18461" xr:uid="{00000000-0005-0000-0000-000022480000}"/>
    <cellStyle name="Обычный 2 2 5 2 6 2 3 2" xfId="18462" xr:uid="{00000000-0005-0000-0000-000023480000}"/>
    <cellStyle name="Обычный 2 2 5 2 6 2 4" xfId="18463" xr:uid="{00000000-0005-0000-0000-000024480000}"/>
    <cellStyle name="Обычный 2 2 5 2 6 3" xfId="18464" xr:uid="{00000000-0005-0000-0000-000025480000}"/>
    <cellStyle name="Обычный 2 2 5 2 6 3 2" xfId="18465" xr:uid="{00000000-0005-0000-0000-000026480000}"/>
    <cellStyle name="Обычный 2 2 5 2 6 3 2 2" xfId="18466" xr:uid="{00000000-0005-0000-0000-000027480000}"/>
    <cellStyle name="Обычный 2 2 5 2 6 3 3" xfId="18467" xr:uid="{00000000-0005-0000-0000-000028480000}"/>
    <cellStyle name="Обычный 2 2 5 2 6 3 3 2" xfId="18468" xr:uid="{00000000-0005-0000-0000-000029480000}"/>
    <cellStyle name="Обычный 2 2 5 2 6 3 4" xfId="18469" xr:uid="{00000000-0005-0000-0000-00002A480000}"/>
    <cellStyle name="Обычный 2 2 5 2 6 4" xfId="18470" xr:uid="{00000000-0005-0000-0000-00002B480000}"/>
    <cellStyle name="Обычный 2 2 5 2 6 4 2" xfId="18471" xr:uid="{00000000-0005-0000-0000-00002C480000}"/>
    <cellStyle name="Обычный 2 2 5 2 6 5" xfId="18472" xr:uid="{00000000-0005-0000-0000-00002D480000}"/>
    <cellStyle name="Обычный 2 2 5 2 6 5 2" xfId="18473" xr:uid="{00000000-0005-0000-0000-00002E480000}"/>
    <cellStyle name="Обычный 2 2 5 2 6 6" xfId="18474" xr:uid="{00000000-0005-0000-0000-00002F480000}"/>
    <cellStyle name="Обычный 2 2 5 2 6 6 2" xfId="18475" xr:uid="{00000000-0005-0000-0000-000030480000}"/>
    <cellStyle name="Обычный 2 2 5 2 6 7" xfId="18476" xr:uid="{00000000-0005-0000-0000-000031480000}"/>
    <cellStyle name="Обычный 2 2 5 2 7" xfId="18477" xr:uid="{00000000-0005-0000-0000-000032480000}"/>
    <cellStyle name="Обычный 2 2 5 2 7 2" xfId="18478" xr:uid="{00000000-0005-0000-0000-000033480000}"/>
    <cellStyle name="Обычный 2 2 5 2 7 2 2" xfId="18479" xr:uid="{00000000-0005-0000-0000-000034480000}"/>
    <cellStyle name="Обычный 2 2 5 2 7 2 2 2" xfId="18480" xr:uid="{00000000-0005-0000-0000-000035480000}"/>
    <cellStyle name="Обычный 2 2 5 2 7 2 3" xfId="18481" xr:uid="{00000000-0005-0000-0000-000036480000}"/>
    <cellStyle name="Обычный 2 2 5 2 7 2 3 2" xfId="18482" xr:uid="{00000000-0005-0000-0000-000037480000}"/>
    <cellStyle name="Обычный 2 2 5 2 7 2 4" xfId="18483" xr:uid="{00000000-0005-0000-0000-000038480000}"/>
    <cellStyle name="Обычный 2 2 5 2 7 3" xfId="18484" xr:uid="{00000000-0005-0000-0000-000039480000}"/>
    <cellStyle name="Обычный 2 2 5 2 7 3 2" xfId="18485" xr:uid="{00000000-0005-0000-0000-00003A480000}"/>
    <cellStyle name="Обычный 2 2 5 2 7 3 2 2" xfId="18486" xr:uid="{00000000-0005-0000-0000-00003B480000}"/>
    <cellStyle name="Обычный 2 2 5 2 7 3 3" xfId="18487" xr:uid="{00000000-0005-0000-0000-00003C480000}"/>
    <cellStyle name="Обычный 2 2 5 2 7 3 3 2" xfId="18488" xr:uid="{00000000-0005-0000-0000-00003D480000}"/>
    <cellStyle name="Обычный 2 2 5 2 7 3 4" xfId="18489" xr:uid="{00000000-0005-0000-0000-00003E480000}"/>
    <cellStyle name="Обычный 2 2 5 2 7 4" xfId="18490" xr:uid="{00000000-0005-0000-0000-00003F480000}"/>
    <cellStyle name="Обычный 2 2 5 2 7 4 2" xfId="18491" xr:uid="{00000000-0005-0000-0000-000040480000}"/>
    <cellStyle name="Обычный 2 2 5 2 7 5" xfId="18492" xr:uid="{00000000-0005-0000-0000-000041480000}"/>
    <cellStyle name="Обычный 2 2 5 2 7 5 2" xfId="18493" xr:uid="{00000000-0005-0000-0000-000042480000}"/>
    <cellStyle name="Обычный 2 2 5 2 7 6" xfId="18494" xr:uid="{00000000-0005-0000-0000-000043480000}"/>
    <cellStyle name="Обычный 2 2 5 2 7 6 2" xfId="18495" xr:uid="{00000000-0005-0000-0000-000044480000}"/>
    <cellStyle name="Обычный 2 2 5 2 7 7" xfId="18496" xr:uid="{00000000-0005-0000-0000-000045480000}"/>
    <cellStyle name="Обычный 2 2 5 2 8" xfId="18497" xr:uid="{00000000-0005-0000-0000-000046480000}"/>
    <cellStyle name="Обычный 2 2 5 2 8 2" xfId="18498" xr:uid="{00000000-0005-0000-0000-000047480000}"/>
    <cellStyle name="Обычный 2 2 5 2 8 2 2" xfId="18499" xr:uid="{00000000-0005-0000-0000-000048480000}"/>
    <cellStyle name="Обычный 2 2 5 2 8 3" xfId="18500" xr:uid="{00000000-0005-0000-0000-000049480000}"/>
    <cellStyle name="Обычный 2 2 5 2 8 3 2" xfId="18501" xr:uid="{00000000-0005-0000-0000-00004A480000}"/>
    <cellStyle name="Обычный 2 2 5 2 8 4" xfId="18502" xr:uid="{00000000-0005-0000-0000-00004B480000}"/>
    <cellStyle name="Обычный 2 2 5 2 9" xfId="18503" xr:uid="{00000000-0005-0000-0000-00004C480000}"/>
    <cellStyle name="Обычный 2 2 5 2 9 2" xfId="18504" xr:uid="{00000000-0005-0000-0000-00004D480000}"/>
    <cellStyle name="Обычный 2 2 5 2 9 2 2" xfId="18505" xr:uid="{00000000-0005-0000-0000-00004E480000}"/>
    <cellStyle name="Обычный 2 2 5 2 9 3" xfId="18506" xr:uid="{00000000-0005-0000-0000-00004F480000}"/>
    <cellStyle name="Обычный 2 2 5 2 9 3 2" xfId="18507" xr:uid="{00000000-0005-0000-0000-000050480000}"/>
    <cellStyle name="Обычный 2 2 5 2 9 4" xfId="18508" xr:uid="{00000000-0005-0000-0000-000051480000}"/>
    <cellStyle name="Обычный 2 2 5 3" xfId="18509" xr:uid="{00000000-0005-0000-0000-000052480000}"/>
    <cellStyle name="Обычный 2 2 5 3 10" xfId="18510" xr:uid="{00000000-0005-0000-0000-000053480000}"/>
    <cellStyle name="Обычный 2 2 5 3 10 2" xfId="18511" xr:uid="{00000000-0005-0000-0000-000054480000}"/>
    <cellStyle name="Обычный 2 2 5 3 11" xfId="18512" xr:uid="{00000000-0005-0000-0000-000055480000}"/>
    <cellStyle name="Обычный 2 2 5 3 11 2" xfId="18513" xr:uid="{00000000-0005-0000-0000-000056480000}"/>
    <cellStyle name="Обычный 2 2 5 3 12" xfId="18514" xr:uid="{00000000-0005-0000-0000-000057480000}"/>
    <cellStyle name="Обычный 2 2 5 3 2" xfId="18515" xr:uid="{00000000-0005-0000-0000-000058480000}"/>
    <cellStyle name="Обычный 2 2 5 3 2 10" xfId="18516" xr:uid="{00000000-0005-0000-0000-000059480000}"/>
    <cellStyle name="Обычный 2 2 5 3 2 2" xfId="18517" xr:uid="{00000000-0005-0000-0000-00005A480000}"/>
    <cellStyle name="Обычный 2 2 5 3 2 2 2" xfId="18518" xr:uid="{00000000-0005-0000-0000-00005B480000}"/>
    <cellStyle name="Обычный 2 2 5 3 2 2 2 2" xfId="18519" xr:uid="{00000000-0005-0000-0000-00005C480000}"/>
    <cellStyle name="Обычный 2 2 5 3 2 2 2 2 2" xfId="18520" xr:uid="{00000000-0005-0000-0000-00005D480000}"/>
    <cellStyle name="Обычный 2 2 5 3 2 2 2 2 2 2" xfId="18521" xr:uid="{00000000-0005-0000-0000-00005E480000}"/>
    <cellStyle name="Обычный 2 2 5 3 2 2 2 2 3" xfId="18522" xr:uid="{00000000-0005-0000-0000-00005F480000}"/>
    <cellStyle name="Обычный 2 2 5 3 2 2 2 2 3 2" xfId="18523" xr:uid="{00000000-0005-0000-0000-000060480000}"/>
    <cellStyle name="Обычный 2 2 5 3 2 2 2 2 4" xfId="18524" xr:uid="{00000000-0005-0000-0000-000061480000}"/>
    <cellStyle name="Обычный 2 2 5 3 2 2 2 3" xfId="18525" xr:uid="{00000000-0005-0000-0000-000062480000}"/>
    <cellStyle name="Обычный 2 2 5 3 2 2 2 3 2" xfId="18526" xr:uid="{00000000-0005-0000-0000-000063480000}"/>
    <cellStyle name="Обычный 2 2 5 3 2 2 2 4" xfId="18527" xr:uid="{00000000-0005-0000-0000-000064480000}"/>
    <cellStyle name="Обычный 2 2 5 3 2 2 2 4 2" xfId="18528" xr:uid="{00000000-0005-0000-0000-000065480000}"/>
    <cellStyle name="Обычный 2 2 5 3 2 2 2 5" xfId="18529" xr:uid="{00000000-0005-0000-0000-000066480000}"/>
    <cellStyle name="Обычный 2 2 5 3 2 2 2 5 2" xfId="18530" xr:uid="{00000000-0005-0000-0000-000067480000}"/>
    <cellStyle name="Обычный 2 2 5 3 2 2 2 6" xfId="18531" xr:uid="{00000000-0005-0000-0000-000068480000}"/>
    <cellStyle name="Обычный 2 2 5 3 2 2 3" xfId="18532" xr:uid="{00000000-0005-0000-0000-000069480000}"/>
    <cellStyle name="Обычный 2 2 5 3 2 2 3 2" xfId="18533" xr:uid="{00000000-0005-0000-0000-00006A480000}"/>
    <cellStyle name="Обычный 2 2 5 3 2 2 3 2 2" xfId="18534" xr:uid="{00000000-0005-0000-0000-00006B480000}"/>
    <cellStyle name="Обычный 2 2 5 3 2 2 3 3" xfId="18535" xr:uid="{00000000-0005-0000-0000-00006C480000}"/>
    <cellStyle name="Обычный 2 2 5 3 2 2 3 3 2" xfId="18536" xr:uid="{00000000-0005-0000-0000-00006D480000}"/>
    <cellStyle name="Обычный 2 2 5 3 2 2 3 4" xfId="18537" xr:uid="{00000000-0005-0000-0000-00006E480000}"/>
    <cellStyle name="Обычный 2 2 5 3 2 2 4" xfId="18538" xr:uid="{00000000-0005-0000-0000-00006F480000}"/>
    <cellStyle name="Обычный 2 2 5 3 2 2 4 2" xfId="18539" xr:uid="{00000000-0005-0000-0000-000070480000}"/>
    <cellStyle name="Обычный 2 2 5 3 2 2 4 2 2" xfId="18540" xr:uid="{00000000-0005-0000-0000-000071480000}"/>
    <cellStyle name="Обычный 2 2 5 3 2 2 4 3" xfId="18541" xr:uid="{00000000-0005-0000-0000-000072480000}"/>
    <cellStyle name="Обычный 2 2 5 3 2 2 4 3 2" xfId="18542" xr:uid="{00000000-0005-0000-0000-000073480000}"/>
    <cellStyle name="Обычный 2 2 5 3 2 2 4 4" xfId="18543" xr:uid="{00000000-0005-0000-0000-000074480000}"/>
    <cellStyle name="Обычный 2 2 5 3 2 2 5" xfId="18544" xr:uid="{00000000-0005-0000-0000-000075480000}"/>
    <cellStyle name="Обычный 2 2 5 3 2 2 5 2" xfId="18545" xr:uid="{00000000-0005-0000-0000-000076480000}"/>
    <cellStyle name="Обычный 2 2 5 3 2 2 6" xfId="18546" xr:uid="{00000000-0005-0000-0000-000077480000}"/>
    <cellStyle name="Обычный 2 2 5 3 2 2 6 2" xfId="18547" xr:uid="{00000000-0005-0000-0000-000078480000}"/>
    <cellStyle name="Обычный 2 2 5 3 2 2 7" xfId="18548" xr:uid="{00000000-0005-0000-0000-000079480000}"/>
    <cellStyle name="Обычный 2 2 5 3 2 2 7 2" xfId="18549" xr:uid="{00000000-0005-0000-0000-00007A480000}"/>
    <cellStyle name="Обычный 2 2 5 3 2 2 8" xfId="18550" xr:uid="{00000000-0005-0000-0000-00007B480000}"/>
    <cellStyle name="Обычный 2 2 5 3 2 3" xfId="18551" xr:uid="{00000000-0005-0000-0000-00007C480000}"/>
    <cellStyle name="Обычный 2 2 5 3 2 3 2" xfId="18552" xr:uid="{00000000-0005-0000-0000-00007D480000}"/>
    <cellStyle name="Обычный 2 2 5 3 2 3 2 2" xfId="18553" xr:uid="{00000000-0005-0000-0000-00007E480000}"/>
    <cellStyle name="Обычный 2 2 5 3 2 3 2 2 2" xfId="18554" xr:uid="{00000000-0005-0000-0000-00007F480000}"/>
    <cellStyle name="Обычный 2 2 5 3 2 3 2 2 2 2" xfId="18555" xr:uid="{00000000-0005-0000-0000-000080480000}"/>
    <cellStyle name="Обычный 2 2 5 3 2 3 2 2 3" xfId="18556" xr:uid="{00000000-0005-0000-0000-000081480000}"/>
    <cellStyle name="Обычный 2 2 5 3 2 3 2 2 3 2" xfId="18557" xr:uid="{00000000-0005-0000-0000-000082480000}"/>
    <cellStyle name="Обычный 2 2 5 3 2 3 2 2 4" xfId="18558" xr:uid="{00000000-0005-0000-0000-000083480000}"/>
    <cellStyle name="Обычный 2 2 5 3 2 3 2 3" xfId="18559" xr:uid="{00000000-0005-0000-0000-000084480000}"/>
    <cellStyle name="Обычный 2 2 5 3 2 3 2 3 2" xfId="18560" xr:uid="{00000000-0005-0000-0000-000085480000}"/>
    <cellStyle name="Обычный 2 2 5 3 2 3 2 4" xfId="18561" xr:uid="{00000000-0005-0000-0000-000086480000}"/>
    <cellStyle name="Обычный 2 2 5 3 2 3 2 4 2" xfId="18562" xr:uid="{00000000-0005-0000-0000-000087480000}"/>
    <cellStyle name="Обычный 2 2 5 3 2 3 2 5" xfId="18563" xr:uid="{00000000-0005-0000-0000-000088480000}"/>
    <cellStyle name="Обычный 2 2 5 3 2 3 2 5 2" xfId="18564" xr:uid="{00000000-0005-0000-0000-000089480000}"/>
    <cellStyle name="Обычный 2 2 5 3 2 3 2 6" xfId="18565" xr:uid="{00000000-0005-0000-0000-00008A480000}"/>
    <cellStyle name="Обычный 2 2 5 3 2 3 3" xfId="18566" xr:uid="{00000000-0005-0000-0000-00008B480000}"/>
    <cellStyle name="Обычный 2 2 5 3 2 3 3 2" xfId="18567" xr:uid="{00000000-0005-0000-0000-00008C480000}"/>
    <cellStyle name="Обычный 2 2 5 3 2 3 3 2 2" xfId="18568" xr:uid="{00000000-0005-0000-0000-00008D480000}"/>
    <cellStyle name="Обычный 2 2 5 3 2 3 3 3" xfId="18569" xr:uid="{00000000-0005-0000-0000-00008E480000}"/>
    <cellStyle name="Обычный 2 2 5 3 2 3 3 3 2" xfId="18570" xr:uid="{00000000-0005-0000-0000-00008F480000}"/>
    <cellStyle name="Обычный 2 2 5 3 2 3 3 4" xfId="18571" xr:uid="{00000000-0005-0000-0000-000090480000}"/>
    <cellStyle name="Обычный 2 2 5 3 2 3 4" xfId="18572" xr:uid="{00000000-0005-0000-0000-000091480000}"/>
    <cellStyle name="Обычный 2 2 5 3 2 3 4 2" xfId="18573" xr:uid="{00000000-0005-0000-0000-000092480000}"/>
    <cellStyle name="Обычный 2 2 5 3 2 3 4 2 2" xfId="18574" xr:uid="{00000000-0005-0000-0000-000093480000}"/>
    <cellStyle name="Обычный 2 2 5 3 2 3 4 3" xfId="18575" xr:uid="{00000000-0005-0000-0000-000094480000}"/>
    <cellStyle name="Обычный 2 2 5 3 2 3 4 3 2" xfId="18576" xr:uid="{00000000-0005-0000-0000-000095480000}"/>
    <cellStyle name="Обычный 2 2 5 3 2 3 4 4" xfId="18577" xr:uid="{00000000-0005-0000-0000-000096480000}"/>
    <cellStyle name="Обычный 2 2 5 3 2 3 5" xfId="18578" xr:uid="{00000000-0005-0000-0000-000097480000}"/>
    <cellStyle name="Обычный 2 2 5 3 2 3 5 2" xfId="18579" xr:uid="{00000000-0005-0000-0000-000098480000}"/>
    <cellStyle name="Обычный 2 2 5 3 2 3 6" xfId="18580" xr:uid="{00000000-0005-0000-0000-000099480000}"/>
    <cellStyle name="Обычный 2 2 5 3 2 3 6 2" xfId="18581" xr:uid="{00000000-0005-0000-0000-00009A480000}"/>
    <cellStyle name="Обычный 2 2 5 3 2 3 7" xfId="18582" xr:uid="{00000000-0005-0000-0000-00009B480000}"/>
    <cellStyle name="Обычный 2 2 5 3 2 3 7 2" xfId="18583" xr:uid="{00000000-0005-0000-0000-00009C480000}"/>
    <cellStyle name="Обычный 2 2 5 3 2 3 8" xfId="18584" xr:uid="{00000000-0005-0000-0000-00009D480000}"/>
    <cellStyle name="Обычный 2 2 5 3 2 4" xfId="18585" xr:uid="{00000000-0005-0000-0000-00009E480000}"/>
    <cellStyle name="Обычный 2 2 5 3 2 4 2" xfId="18586" xr:uid="{00000000-0005-0000-0000-00009F480000}"/>
    <cellStyle name="Обычный 2 2 5 3 2 4 2 2" xfId="18587" xr:uid="{00000000-0005-0000-0000-0000A0480000}"/>
    <cellStyle name="Обычный 2 2 5 3 2 4 2 2 2" xfId="18588" xr:uid="{00000000-0005-0000-0000-0000A1480000}"/>
    <cellStyle name="Обычный 2 2 5 3 2 4 2 3" xfId="18589" xr:uid="{00000000-0005-0000-0000-0000A2480000}"/>
    <cellStyle name="Обычный 2 2 5 3 2 4 2 3 2" xfId="18590" xr:uid="{00000000-0005-0000-0000-0000A3480000}"/>
    <cellStyle name="Обычный 2 2 5 3 2 4 2 4" xfId="18591" xr:uid="{00000000-0005-0000-0000-0000A4480000}"/>
    <cellStyle name="Обычный 2 2 5 3 2 4 3" xfId="18592" xr:uid="{00000000-0005-0000-0000-0000A5480000}"/>
    <cellStyle name="Обычный 2 2 5 3 2 4 3 2" xfId="18593" xr:uid="{00000000-0005-0000-0000-0000A6480000}"/>
    <cellStyle name="Обычный 2 2 5 3 2 4 3 2 2" xfId="18594" xr:uid="{00000000-0005-0000-0000-0000A7480000}"/>
    <cellStyle name="Обычный 2 2 5 3 2 4 3 3" xfId="18595" xr:uid="{00000000-0005-0000-0000-0000A8480000}"/>
    <cellStyle name="Обычный 2 2 5 3 2 4 3 3 2" xfId="18596" xr:uid="{00000000-0005-0000-0000-0000A9480000}"/>
    <cellStyle name="Обычный 2 2 5 3 2 4 3 4" xfId="18597" xr:uid="{00000000-0005-0000-0000-0000AA480000}"/>
    <cellStyle name="Обычный 2 2 5 3 2 4 4" xfId="18598" xr:uid="{00000000-0005-0000-0000-0000AB480000}"/>
    <cellStyle name="Обычный 2 2 5 3 2 4 4 2" xfId="18599" xr:uid="{00000000-0005-0000-0000-0000AC480000}"/>
    <cellStyle name="Обычный 2 2 5 3 2 4 5" xfId="18600" xr:uid="{00000000-0005-0000-0000-0000AD480000}"/>
    <cellStyle name="Обычный 2 2 5 3 2 4 5 2" xfId="18601" xr:uid="{00000000-0005-0000-0000-0000AE480000}"/>
    <cellStyle name="Обычный 2 2 5 3 2 4 6" xfId="18602" xr:uid="{00000000-0005-0000-0000-0000AF480000}"/>
    <cellStyle name="Обычный 2 2 5 3 2 4 6 2" xfId="18603" xr:uid="{00000000-0005-0000-0000-0000B0480000}"/>
    <cellStyle name="Обычный 2 2 5 3 2 4 7" xfId="18604" xr:uid="{00000000-0005-0000-0000-0000B1480000}"/>
    <cellStyle name="Обычный 2 2 5 3 2 5" xfId="18605" xr:uid="{00000000-0005-0000-0000-0000B2480000}"/>
    <cellStyle name="Обычный 2 2 5 3 2 5 2" xfId="18606" xr:uid="{00000000-0005-0000-0000-0000B3480000}"/>
    <cellStyle name="Обычный 2 2 5 3 2 5 2 2" xfId="18607" xr:uid="{00000000-0005-0000-0000-0000B4480000}"/>
    <cellStyle name="Обычный 2 2 5 3 2 5 3" xfId="18608" xr:uid="{00000000-0005-0000-0000-0000B5480000}"/>
    <cellStyle name="Обычный 2 2 5 3 2 5 3 2" xfId="18609" xr:uid="{00000000-0005-0000-0000-0000B6480000}"/>
    <cellStyle name="Обычный 2 2 5 3 2 5 4" xfId="18610" xr:uid="{00000000-0005-0000-0000-0000B7480000}"/>
    <cellStyle name="Обычный 2 2 5 3 2 6" xfId="18611" xr:uid="{00000000-0005-0000-0000-0000B8480000}"/>
    <cellStyle name="Обычный 2 2 5 3 2 6 2" xfId="18612" xr:uid="{00000000-0005-0000-0000-0000B9480000}"/>
    <cellStyle name="Обычный 2 2 5 3 2 6 2 2" xfId="18613" xr:uid="{00000000-0005-0000-0000-0000BA480000}"/>
    <cellStyle name="Обычный 2 2 5 3 2 6 3" xfId="18614" xr:uid="{00000000-0005-0000-0000-0000BB480000}"/>
    <cellStyle name="Обычный 2 2 5 3 2 6 3 2" xfId="18615" xr:uid="{00000000-0005-0000-0000-0000BC480000}"/>
    <cellStyle name="Обычный 2 2 5 3 2 6 4" xfId="18616" xr:uid="{00000000-0005-0000-0000-0000BD480000}"/>
    <cellStyle name="Обычный 2 2 5 3 2 7" xfId="18617" xr:uid="{00000000-0005-0000-0000-0000BE480000}"/>
    <cellStyle name="Обычный 2 2 5 3 2 7 2" xfId="18618" xr:uid="{00000000-0005-0000-0000-0000BF480000}"/>
    <cellStyle name="Обычный 2 2 5 3 2 8" xfId="18619" xr:uid="{00000000-0005-0000-0000-0000C0480000}"/>
    <cellStyle name="Обычный 2 2 5 3 2 8 2" xfId="18620" xr:uid="{00000000-0005-0000-0000-0000C1480000}"/>
    <cellStyle name="Обычный 2 2 5 3 2 9" xfId="18621" xr:uid="{00000000-0005-0000-0000-0000C2480000}"/>
    <cellStyle name="Обычный 2 2 5 3 2 9 2" xfId="18622" xr:uid="{00000000-0005-0000-0000-0000C3480000}"/>
    <cellStyle name="Обычный 2 2 5 3 3" xfId="18623" xr:uid="{00000000-0005-0000-0000-0000C4480000}"/>
    <cellStyle name="Обычный 2 2 5 3 3 2" xfId="18624" xr:uid="{00000000-0005-0000-0000-0000C5480000}"/>
    <cellStyle name="Обычный 2 2 5 3 3 2 2" xfId="18625" xr:uid="{00000000-0005-0000-0000-0000C6480000}"/>
    <cellStyle name="Обычный 2 2 5 3 3 2 2 2" xfId="18626" xr:uid="{00000000-0005-0000-0000-0000C7480000}"/>
    <cellStyle name="Обычный 2 2 5 3 3 2 2 2 2" xfId="18627" xr:uid="{00000000-0005-0000-0000-0000C8480000}"/>
    <cellStyle name="Обычный 2 2 5 3 3 2 2 3" xfId="18628" xr:uid="{00000000-0005-0000-0000-0000C9480000}"/>
    <cellStyle name="Обычный 2 2 5 3 3 2 2 3 2" xfId="18629" xr:uid="{00000000-0005-0000-0000-0000CA480000}"/>
    <cellStyle name="Обычный 2 2 5 3 3 2 2 4" xfId="18630" xr:uid="{00000000-0005-0000-0000-0000CB480000}"/>
    <cellStyle name="Обычный 2 2 5 3 3 2 3" xfId="18631" xr:uid="{00000000-0005-0000-0000-0000CC480000}"/>
    <cellStyle name="Обычный 2 2 5 3 3 2 3 2" xfId="18632" xr:uid="{00000000-0005-0000-0000-0000CD480000}"/>
    <cellStyle name="Обычный 2 2 5 3 3 2 4" xfId="18633" xr:uid="{00000000-0005-0000-0000-0000CE480000}"/>
    <cellStyle name="Обычный 2 2 5 3 3 2 4 2" xfId="18634" xr:uid="{00000000-0005-0000-0000-0000CF480000}"/>
    <cellStyle name="Обычный 2 2 5 3 3 2 5" xfId="18635" xr:uid="{00000000-0005-0000-0000-0000D0480000}"/>
    <cellStyle name="Обычный 2 2 5 3 3 2 5 2" xfId="18636" xr:uid="{00000000-0005-0000-0000-0000D1480000}"/>
    <cellStyle name="Обычный 2 2 5 3 3 2 6" xfId="18637" xr:uid="{00000000-0005-0000-0000-0000D2480000}"/>
    <cellStyle name="Обычный 2 2 5 3 3 3" xfId="18638" xr:uid="{00000000-0005-0000-0000-0000D3480000}"/>
    <cellStyle name="Обычный 2 2 5 3 3 3 2" xfId="18639" xr:uid="{00000000-0005-0000-0000-0000D4480000}"/>
    <cellStyle name="Обычный 2 2 5 3 3 3 2 2" xfId="18640" xr:uid="{00000000-0005-0000-0000-0000D5480000}"/>
    <cellStyle name="Обычный 2 2 5 3 3 3 3" xfId="18641" xr:uid="{00000000-0005-0000-0000-0000D6480000}"/>
    <cellStyle name="Обычный 2 2 5 3 3 3 3 2" xfId="18642" xr:uid="{00000000-0005-0000-0000-0000D7480000}"/>
    <cellStyle name="Обычный 2 2 5 3 3 3 4" xfId="18643" xr:uid="{00000000-0005-0000-0000-0000D8480000}"/>
    <cellStyle name="Обычный 2 2 5 3 3 4" xfId="18644" xr:uid="{00000000-0005-0000-0000-0000D9480000}"/>
    <cellStyle name="Обычный 2 2 5 3 3 4 2" xfId="18645" xr:uid="{00000000-0005-0000-0000-0000DA480000}"/>
    <cellStyle name="Обычный 2 2 5 3 3 4 2 2" xfId="18646" xr:uid="{00000000-0005-0000-0000-0000DB480000}"/>
    <cellStyle name="Обычный 2 2 5 3 3 4 3" xfId="18647" xr:uid="{00000000-0005-0000-0000-0000DC480000}"/>
    <cellStyle name="Обычный 2 2 5 3 3 4 3 2" xfId="18648" xr:uid="{00000000-0005-0000-0000-0000DD480000}"/>
    <cellStyle name="Обычный 2 2 5 3 3 4 4" xfId="18649" xr:uid="{00000000-0005-0000-0000-0000DE480000}"/>
    <cellStyle name="Обычный 2 2 5 3 3 5" xfId="18650" xr:uid="{00000000-0005-0000-0000-0000DF480000}"/>
    <cellStyle name="Обычный 2 2 5 3 3 5 2" xfId="18651" xr:uid="{00000000-0005-0000-0000-0000E0480000}"/>
    <cellStyle name="Обычный 2 2 5 3 3 6" xfId="18652" xr:uid="{00000000-0005-0000-0000-0000E1480000}"/>
    <cellStyle name="Обычный 2 2 5 3 3 6 2" xfId="18653" xr:uid="{00000000-0005-0000-0000-0000E2480000}"/>
    <cellStyle name="Обычный 2 2 5 3 3 7" xfId="18654" xr:uid="{00000000-0005-0000-0000-0000E3480000}"/>
    <cellStyle name="Обычный 2 2 5 3 3 7 2" xfId="18655" xr:uid="{00000000-0005-0000-0000-0000E4480000}"/>
    <cellStyle name="Обычный 2 2 5 3 3 8" xfId="18656" xr:uid="{00000000-0005-0000-0000-0000E5480000}"/>
    <cellStyle name="Обычный 2 2 5 3 4" xfId="18657" xr:uid="{00000000-0005-0000-0000-0000E6480000}"/>
    <cellStyle name="Обычный 2 2 5 3 4 2" xfId="18658" xr:uid="{00000000-0005-0000-0000-0000E7480000}"/>
    <cellStyle name="Обычный 2 2 5 3 4 2 2" xfId="18659" xr:uid="{00000000-0005-0000-0000-0000E8480000}"/>
    <cellStyle name="Обычный 2 2 5 3 4 2 2 2" xfId="18660" xr:uid="{00000000-0005-0000-0000-0000E9480000}"/>
    <cellStyle name="Обычный 2 2 5 3 4 2 2 2 2" xfId="18661" xr:uid="{00000000-0005-0000-0000-0000EA480000}"/>
    <cellStyle name="Обычный 2 2 5 3 4 2 2 3" xfId="18662" xr:uid="{00000000-0005-0000-0000-0000EB480000}"/>
    <cellStyle name="Обычный 2 2 5 3 4 2 2 3 2" xfId="18663" xr:uid="{00000000-0005-0000-0000-0000EC480000}"/>
    <cellStyle name="Обычный 2 2 5 3 4 2 2 4" xfId="18664" xr:uid="{00000000-0005-0000-0000-0000ED480000}"/>
    <cellStyle name="Обычный 2 2 5 3 4 2 3" xfId="18665" xr:uid="{00000000-0005-0000-0000-0000EE480000}"/>
    <cellStyle name="Обычный 2 2 5 3 4 2 3 2" xfId="18666" xr:uid="{00000000-0005-0000-0000-0000EF480000}"/>
    <cellStyle name="Обычный 2 2 5 3 4 2 4" xfId="18667" xr:uid="{00000000-0005-0000-0000-0000F0480000}"/>
    <cellStyle name="Обычный 2 2 5 3 4 2 4 2" xfId="18668" xr:uid="{00000000-0005-0000-0000-0000F1480000}"/>
    <cellStyle name="Обычный 2 2 5 3 4 2 5" xfId="18669" xr:uid="{00000000-0005-0000-0000-0000F2480000}"/>
    <cellStyle name="Обычный 2 2 5 3 4 2 5 2" xfId="18670" xr:uid="{00000000-0005-0000-0000-0000F3480000}"/>
    <cellStyle name="Обычный 2 2 5 3 4 2 6" xfId="18671" xr:uid="{00000000-0005-0000-0000-0000F4480000}"/>
    <cellStyle name="Обычный 2 2 5 3 4 3" xfId="18672" xr:uid="{00000000-0005-0000-0000-0000F5480000}"/>
    <cellStyle name="Обычный 2 2 5 3 4 3 2" xfId="18673" xr:uid="{00000000-0005-0000-0000-0000F6480000}"/>
    <cellStyle name="Обычный 2 2 5 3 4 3 2 2" xfId="18674" xr:uid="{00000000-0005-0000-0000-0000F7480000}"/>
    <cellStyle name="Обычный 2 2 5 3 4 3 3" xfId="18675" xr:uid="{00000000-0005-0000-0000-0000F8480000}"/>
    <cellStyle name="Обычный 2 2 5 3 4 3 3 2" xfId="18676" xr:uid="{00000000-0005-0000-0000-0000F9480000}"/>
    <cellStyle name="Обычный 2 2 5 3 4 3 4" xfId="18677" xr:uid="{00000000-0005-0000-0000-0000FA480000}"/>
    <cellStyle name="Обычный 2 2 5 3 4 4" xfId="18678" xr:uid="{00000000-0005-0000-0000-0000FB480000}"/>
    <cellStyle name="Обычный 2 2 5 3 4 4 2" xfId="18679" xr:uid="{00000000-0005-0000-0000-0000FC480000}"/>
    <cellStyle name="Обычный 2 2 5 3 4 4 2 2" xfId="18680" xr:uid="{00000000-0005-0000-0000-0000FD480000}"/>
    <cellStyle name="Обычный 2 2 5 3 4 4 3" xfId="18681" xr:uid="{00000000-0005-0000-0000-0000FE480000}"/>
    <cellStyle name="Обычный 2 2 5 3 4 4 3 2" xfId="18682" xr:uid="{00000000-0005-0000-0000-0000FF480000}"/>
    <cellStyle name="Обычный 2 2 5 3 4 4 4" xfId="18683" xr:uid="{00000000-0005-0000-0000-000000490000}"/>
    <cellStyle name="Обычный 2 2 5 3 4 5" xfId="18684" xr:uid="{00000000-0005-0000-0000-000001490000}"/>
    <cellStyle name="Обычный 2 2 5 3 4 5 2" xfId="18685" xr:uid="{00000000-0005-0000-0000-000002490000}"/>
    <cellStyle name="Обычный 2 2 5 3 4 6" xfId="18686" xr:uid="{00000000-0005-0000-0000-000003490000}"/>
    <cellStyle name="Обычный 2 2 5 3 4 6 2" xfId="18687" xr:uid="{00000000-0005-0000-0000-000004490000}"/>
    <cellStyle name="Обычный 2 2 5 3 4 7" xfId="18688" xr:uid="{00000000-0005-0000-0000-000005490000}"/>
    <cellStyle name="Обычный 2 2 5 3 4 7 2" xfId="18689" xr:uid="{00000000-0005-0000-0000-000006490000}"/>
    <cellStyle name="Обычный 2 2 5 3 4 8" xfId="18690" xr:uid="{00000000-0005-0000-0000-000007490000}"/>
    <cellStyle name="Обычный 2 2 5 3 5" xfId="18691" xr:uid="{00000000-0005-0000-0000-000008490000}"/>
    <cellStyle name="Обычный 2 2 5 3 5 2" xfId="18692" xr:uid="{00000000-0005-0000-0000-000009490000}"/>
    <cellStyle name="Обычный 2 2 5 3 5 2 2" xfId="18693" xr:uid="{00000000-0005-0000-0000-00000A490000}"/>
    <cellStyle name="Обычный 2 2 5 3 5 2 2 2" xfId="18694" xr:uid="{00000000-0005-0000-0000-00000B490000}"/>
    <cellStyle name="Обычный 2 2 5 3 5 2 3" xfId="18695" xr:uid="{00000000-0005-0000-0000-00000C490000}"/>
    <cellStyle name="Обычный 2 2 5 3 5 2 3 2" xfId="18696" xr:uid="{00000000-0005-0000-0000-00000D490000}"/>
    <cellStyle name="Обычный 2 2 5 3 5 2 4" xfId="18697" xr:uid="{00000000-0005-0000-0000-00000E490000}"/>
    <cellStyle name="Обычный 2 2 5 3 5 3" xfId="18698" xr:uid="{00000000-0005-0000-0000-00000F490000}"/>
    <cellStyle name="Обычный 2 2 5 3 5 3 2" xfId="18699" xr:uid="{00000000-0005-0000-0000-000010490000}"/>
    <cellStyle name="Обычный 2 2 5 3 5 3 2 2" xfId="18700" xr:uid="{00000000-0005-0000-0000-000011490000}"/>
    <cellStyle name="Обычный 2 2 5 3 5 3 3" xfId="18701" xr:uid="{00000000-0005-0000-0000-000012490000}"/>
    <cellStyle name="Обычный 2 2 5 3 5 3 3 2" xfId="18702" xr:uid="{00000000-0005-0000-0000-000013490000}"/>
    <cellStyle name="Обычный 2 2 5 3 5 3 4" xfId="18703" xr:uid="{00000000-0005-0000-0000-000014490000}"/>
    <cellStyle name="Обычный 2 2 5 3 5 4" xfId="18704" xr:uid="{00000000-0005-0000-0000-000015490000}"/>
    <cellStyle name="Обычный 2 2 5 3 5 4 2" xfId="18705" xr:uid="{00000000-0005-0000-0000-000016490000}"/>
    <cellStyle name="Обычный 2 2 5 3 5 5" xfId="18706" xr:uid="{00000000-0005-0000-0000-000017490000}"/>
    <cellStyle name="Обычный 2 2 5 3 5 5 2" xfId="18707" xr:uid="{00000000-0005-0000-0000-000018490000}"/>
    <cellStyle name="Обычный 2 2 5 3 5 6" xfId="18708" xr:uid="{00000000-0005-0000-0000-000019490000}"/>
    <cellStyle name="Обычный 2 2 5 3 5 6 2" xfId="18709" xr:uid="{00000000-0005-0000-0000-00001A490000}"/>
    <cellStyle name="Обычный 2 2 5 3 5 7" xfId="18710" xr:uid="{00000000-0005-0000-0000-00001B490000}"/>
    <cellStyle name="Обычный 2 2 5 3 6" xfId="18711" xr:uid="{00000000-0005-0000-0000-00001C490000}"/>
    <cellStyle name="Обычный 2 2 5 3 6 2" xfId="18712" xr:uid="{00000000-0005-0000-0000-00001D490000}"/>
    <cellStyle name="Обычный 2 2 5 3 6 2 2" xfId="18713" xr:uid="{00000000-0005-0000-0000-00001E490000}"/>
    <cellStyle name="Обычный 2 2 5 3 6 2 2 2" xfId="18714" xr:uid="{00000000-0005-0000-0000-00001F490000}"/>
    <cellStyle name="Обычный 2 2 5 3 6 2 3" xfId="18715" xr:uid="{00000000-0005-0000-0000-000020490000}"/>
    <cellStyle name="Обычный 2 2 5 3 6 2 3 2" xfId="18716" xr:uid="{00000000-0005-0000-0000-000021490000}"/>
    <cellStyle name="Обычный 2 2 5 3 6 2 4" xfId="18717" xr:uid="{00000000-0005-0000-0000-000022490000}"/>
    <cellStyle name="Обычный 2 2 5 3 6 3" xfId="18718" xr:uid="{00000000-0005-0000-0000-000023490000}"/>
    <cellStyle name="Обычный 2 2 5 3 6 3 2" xfId="18719" xr:uid="{00000000-0005-0000-0000-000024490000}"/>
    <cellStyle name="Обычный 2 2 5 3 6 3 2 2" xfId="18720" xr:uid="{00000000-0005-0000-0000-000025490000}"/>
    <cellStyle name="Обычный 2 2 5 3 6 3 3" xfId="18721" xr:uid="{00000000-0005-0000-0000-000026490000}"/>
    <cellStyle name="Обычный 2 2 5 3 6 3 3 2" xfId="18722" xr:uid="{00000000-0005-0000-0000-000027490000}"/>
    <cellStyle name="Обычный 2 2 5 3 6 3 4" xfId="18723" xr:uid="{00000000-0005-0000-0000-000028490000}"/>
    <cellStyle name="Обычный 2 2 5 3 6 4" xfId="18724" xr:uid="{00000000-0005-0000-0000-000029490000}"/>
    <cellStyle name="Обычный 2 2 5 3 6 4 2" xfId="18725" xr:uid="{00000000-0005-0000-0000-00002A490000}"/>
    <cellStyle name="Обычный 2 2 5 3 6 5" xfId="18726" xr:uid="{00000000-0005-0000-0000-00002B490000}"/>
    <cellStyle name="Обычный 2 2 5 3 6 5 2" xfId="18727" xr:uid="{00000000-0005-0000-0000-00002C490000}"/>
    <cellStyle name="Обычный 2 2 5 3 6 6" xfId="18728" xr:uid="{00000000-0005-0000-0000-00002D490000}"/>
    <cellStyle name="Обычный 2 2 5 3 6 6 2" xfId="18729" xr:uid="{00000000-0005-0000-0000-00002E490000}"/>
    <cellStyle name="Обычный 2 2 5 3 6 7" xfId="18730" xr:uid="{00000000-0005-0000-0000-00002F490000}"/>
    <cellStyle name="Обычный 2 2 5 3 7" xfId="18731" xr:uid="{00000000-0005-0000-0000-000030490000}"/>
    <cellStyle name="Обычный 2 2 5 3 7 2" xfId="18732" xr:uid="{00000000-0005-0000-0000-000031490000}"/>
    <cellStyle name="Обычный 2 2 5 3 7 2 2" xfId="18733" xr:uid="{00000000-0005-0000-0000-000032490000}"/>
    <cellStyle name="Обычный 2 2 5 3 7 3" xfId="18734" xr:uid="{00000000-0005-0000-0000-000033490000}"/>
    <cellStyle name="Обычный 2 2 5 3 7 3 2" xfId="18735" xr:uid="{00000000-0005-0000-0000-000034490000}"/>
    <cellStyle name="Обычный 2 2 5 3 7 4" xfId="18736" xr:uid="{00000000-0005-0000-0000-000035490000}"/>
    <cellStyle name="Обычный 2 2 5 3 8" xfId="18737" xr:uid="{00000000-0005-0000-0000-000036490000}"/>
    <cellStyle name="Обычный 2 2 5 3 8 2" xfId="18738" xr:uid="{00000000-0005-0000-0000-000037490000}"/>
    <cellStyle name="Обычный 2 2 5 3 8 2 2" xfId="18739" xr:uid="{00000000-0005-0000-0000-000038490000}"/>
    <cellStyle name="Обычный 2 2 5 3 8 3" xfId="18740" xr:uid="{00000000-0005-0000-0000-000039490000}"/>
    <cellStyle name="Обычный 2 2 5 3 8 3 2" xfId="18741" xr:uid="{00000000-0005-0000-0000-00003A490000}"/>
    <cellStyle name="Обычный 2 2 5 3 8 4" xfId="18742" xr:uid="{00000000-0005-0000-0000-00003B490000}"/>
    <cellStyle name="Обычный 2 2 5 3 9" xfId="18743" xr:uid="{00000000-0005-0000-0000-00003C490000}"/>
    <cellStyle name="Обычный 2 2 5 3 9 2" xfId="18744" xr:uid="{00000000-0005-0000-0000-00003D490000}"/>
    <cellStyle name="Обычный 2 2 5 4" xfId="18745" xr:uid="{00000000-0005-0000-0000-00003E490000}"/>
    <cellStyle name="Обычный 2 2 5 4 10" xfId="18746" xr:uid="{00000000-0005-0000-0000-00003F490000}"/>
    <cellStyle name="Обычный 2 2 5 4 2" xfId="18747" xr:uid="{00000000-0005-0000-0000-000040490000}"/>
    <cellStyle name="Обычный 2 2 5 4 2 2" xfId="18748" xr:uid="{00000000-0005-0000-0000-000041490000}"/>
    <cellStyle name="Обычный 2 2 5 4 2 2 2" xfId="18749" xr:uid="{00000000-0005-0000-0000-000042490000}"/>
    <cellStyle name="Обычный 2 2 5 4 2 2 2 2" xfId="18750" xr:uid="{00000000-0005-0000-0000-000043490000}"/>
    <cellStyle name="Обычный 2 2 5 4 2 2 2 2 2" xfId="18751" xr:uid="{00000000-0005-0000-0000-000044490000}"/>
    <cellStyle name="Обычный 2 2 5 4 2 2 2 3" xfId="18752" xr:uid="{00000000-0005-0000-0000-000045490000}"/>
    <cellStyle name="Обычный 2 2 5 4 2 2 2 3 2" xfId="18753" xr:uid="{00000000-0005-0000-0000-000046490000}"/>
    <cellStyle name="Обычный 2 2 5 4 2 2 2 4" xfId="18754" xr:uid="{00000000-0005-0000-0000-000047490000}"/>
    <cellStyle name="Обычный 2 2 5 4 2 2 3" xfId="18755" xr:uid="{00000000-0005-0000-0000-000048490000}"/>
    <cellStyle name="Обычный 2 2 5 4 2 2 3 2" xfId="18756" xr:uid="{00000000-0005-0000-0000-000049490000}"/>
    <cellStyle name="Обычный 2 2 5 4 2 2 4" xfId="18757" xr:uid="{00000000-0005-0000-0000-00004A490000}"/>
    <cellStyle name="Обычный 2 2 5 4 2 2 4 2" xfId="18758" xr:uid="{00000000-0005-0000-0000-00004B490000}"/>
    <cellStyle name="Обычный 2 2 5 4 2 2 5" xfId="18759" xr:uid="{00000000-0005-0000-0000-00004C490000}"/>
    <cellStyle name="Обычный 2 2 5 4 2 2 5 2" xfId="18760" xr:uid="{00000000-0005-0000-0000-00004D490000}"/>
    <cellStyle name="Обычный 2 2 5 4 2 2 6" xfId="18761" xr:uid="{00000000-0005-0000-0000-00004E490000}"/>
    <cellStyle name="Обычный 2 2 5 4 2 3" xfId="18762" xr:uid="{00000000-0005-0000-0000-00004F490000}"/>
    <cellStyle name="Обычный 2 2 5 4 2 3 2" xfId="18763" xr:uid="{00000000-0005-0000-0000-000050490000}"/>
    <cellStyle name="Обычный 2 2 5 4 2 3 2 2" xfId="18764" xr:uid="{00000000-0005-0000-0000-000051490000}"/>
    <cellStyle name="Обычный 2 2 5 4 2 3 3" xfId="18765" xr:uid="{00000000-0005-0000-0000-000052490000}"/>
    <cellStyle name="Обычный 2 2 5 4 2 3 3 2" xfId="18766" xr:uid="{00000000-0005-0000-0000-000053490000}"/>
    <cellStyle name="Обычный 2 2 5 4 2 3 4" xfId="18767" xr:uid="{00000000-0005-0000-0000-000054490000}"/>
    <cellStyle name="Обычный 2 2 5 4 2 4" xfId="18768" xr:uid="{00000000-0005-0000-0000-000055490000}"/>
    <cellStyle name="Обычный 2 2 5 4 2 4 2" xfId="18769" xr:uid="{00000000-0005-0000-0000-000056490000}"/>
    <cellStyle name="Обычный 2 2 5 4 2 4 2 2" xfId="18770" xr:uid="{00000000-0005-0000-0000-000057490000}"/>
    <cellStyle name="Обычный 2 2 5 4 2 4 3" xfId="18771" xr:uid="{00000000-0005-0000-0000-000058490000}"/>
    <cellStyle name="Обычный 2 2 5 4 2 4 3 2" xfId="18772" xr:uid="{00000000-0005-0000-0000-000059490000}"/>
    <cellStyle name="Обычный 2 2 5 4 2 4 4" xfId="18773" xr:uid="{00000000-0005-0000-0000-00005A490000}"/>
    <cellStyle name="Обычный 2 2 5 4 2 5" xfId="18774" xr:uid="{00000000-0005-0000-0000-00005B490000}"/>
    <cellStyle name="Обычный 2 2 5 4 2 5 2" xfId="18775" xr:uid="{00000000-0005-0000-0000-00005C490000}"/>
    <cellStyle name="Обычный 2 2 5 4 2 6" xfId="18776" xr:uid="{00000000-0005-0000-0000-00005D490000}"/>
    <cellStyle name="Обычный 2 2 5 4 2 6 2" xfId="18777" xr:uid="{00000000-0005-0000-0000-00005E490000}"/>
    <cellStyle name="Обычный 2 2 5 4 2 7" xfId="18778" xr:uid="{00000000-0005-0000-0000-00005F490000}"/>
    <cellStyle name="Обычный 2 2 5 4 2 7 2" xfId="18779" xr:uid="{00000000-0005-0000-0000-000060490000}"/>
    <cellStyle name="Обычный 2 2 5 4 2 8" xfId="18780" xr:uid="{00000000-0005-0000-0000-000061490000}"/>
    <cellStyle name="Обычный 2 2 5 4 3" xfId="18781" xr:uid="{00000000-0005-0000-0000-000062490000}"/>
    <cellStyle name="Обычный 2 2 5 4 3 2" xfId="18782" xr:uid="{00000000-0005-0000-0000-000063490000}"/>
    <cellStyle name="Обычный 2 2 5 4 3 2 2" xfId="18783" xr:uid="{00000000-0005-0000-0000-000064490000}"/>
    <cellStyle name="Обычный 2 2 5 4 3 2 2 2" xfId="18784" xr:uid="{00000000-0005-0000-0000-000065490000}"/>
    <cellStyle name="Обычный 2 2 5 4 3 2 2 2 2" xfId="18785" xr:uid="{00000000-0005-0000-0000-000066490000}"/>
    <cellStyle name="Обычный 2 2 5 4 3 2 2 3" xfId="18786" xr:uid="{00000000-0005-0000-0000-000067490000}"/>
    <cellStyle name="Обычный 2 2 5 4 3 2 2 3 2" xfId="18787" xr:uid="{00000000-0005-0000-0000-000068490000}"/>
    <cellStyle name="Обычный 2 2 5 4 3 2 2 4" xfId="18788" xr:uid="{00000000-0005-0000-0000-000069490000}"/>
    <cellStyle name="Обычный 2 2 5 4 3 2 3" xfId="18789" xr:uid="{00000000-0005-0000-0000-00006A490000}"/>
    <cellStyle name="Обычный 2 2 5 4 3 2 3 2" xfId="18790" xr:uid="{00000000-0005-0000-0000-00006B490000}"/>
    <cellStyle name="Обычный 2 2 5 4 3 2 4" xfId="18791" xr:uid="{00000000-0005-0000-0000-00006C490000}"/>
    <cellStyle name="Обычный 2 2 5 4 3 2 4 2" xfId="18792" xr:uid="{00000000-0005-0000-0000-00006D490000}"/>
    <cellStyle name="Обычный 2 2 5 4 3 2 5" xfId="18793" xr:uid="{00000000-0005-0000-0000-00006E490000}"/>
    <cellStyle name="Обычный 2 2 5 4 3 2 5 2" xfId="18794" xr:uid="{00000000-0005-0000-0000-00006F490000}"/>
    <cellStyle name="Обычный 2 2 5 4 3 2 6" xfId="18795" xr:uid="{00000000-0005-0000-0000-000070490000}"/>
    <cellStyle name="Обычный 2 2 5 4 3 3" xfId="18796" xr:uid="{00000000-0005-0000-0000-000071490000}"/>
    <cellStyle name="Обычный 2 2 5 4 3 3 2" xfId="18797" xr:uid="{00000000-0005-0000-0000-000072490000}"/>
    <cellStyle name="Обычный 2 2 5 4 3 3 2 2" xfId="18798" xr:uid="{00000000-0005-0000-0000-000073490000}"/>
    <cellStyle name="Обычный 2 2 5 4 3 3 3" xfId="18799" xr:uid="{00000000-0005-0000-0000-000074490000}"/>
    <cellStyle name="Обычный 2 2 5 4 3 3 3 2" xfId="18800" xr:uid="{00000000-0005-0000-0000-000075490000}"/>
    <cellStyle name="Обычный 2 2 5 4 3 3 4" xfId="18801" xr:uid="{00000000-0005-0000-0000-000076490000}"/>
    <cellStyle name="Обычный 2 2 5 4 3 4" xfId="18802" xr:uid="{00000000-0005-0000-0000-000077490000}"/>
    <cellStyle name="Обычный 2 2 5 4 3 4 2" xfId="18803" xr:uid="{00000000-0005-0000-0000-000078490000}"/>
    <cellStyle name="Обычный 2 2 5 4 3 4 2 2" xfId="18804" xr:uid="{00000000-0005-0000-0000-000079490000}"/>
    <cellStyle name="Обычный 2 2 5 4 3 4 3" xfId="18805" xr:uid="{00000000-0005-0000-0000-00007A490000}"/>
    <cellStyle name="Обычный 2 2 5 4 3 4 3 2" xfId="18806" xr:uid="{00000000-0005-0000-0000-00007B490000}"/>
    <cellStyle name="Обычный 2 2 5 4 3 4 4" xfId="18807" xr:uid="{00000000-0005-0000-0000-00007C490000}"/>
    <cellStyle name="Обычный 2 2 5 4 3 5" xfId="18808" xr:uid="{00000000-0005-0000-0000-00007D490000}"/>
    <cellStyle name="Обычный 2 2 5 4 3 5 2" xfId="18809" xr:uid="{00000000-0005-0000-0000-00007E490000}"/>
    <cellStyle name="Обычный 2 2 5 4 3 6" xfId="18810" xr:uid="{00000000-0005-0000-0000-00007F490000}"/>
    <cellStyle name="Обычный 2 2 5 4 3 6 2" xfId="18811" xr:uid="{00000000-0005-0000-0000-000080490000}"/>
    <cellStyle name="Обычный 2 2 5 4 3 7" xfId="18812" xr:uid="{00000000-0005-0000-0000-000081490000}"/>
    <cellStyle name="Обычный 2 2 5 4 3 7 2" xfId="18813" xr:uid="{00000000-0005-0000-0000-000082490000}"/>
    <cellStyle name="Обычный 2 2 5 4 3 8" xfId="18814" xr:uid="{00000000-0005-0000-0000-000083490000}"/>
    <cellStyle name="Обычный 2 2 5 4 4" xfId="18815" xr:uid="{00000000-0005-0000-0000-000084490000}"/>
    <cellStyle name="Обычный 2 2 5 4 4 2" xfId="18816" xr:uid="{00000000-0005-0000-0000-000085490000}"/>
    <cellStyle name="Обычный 2 2 5 4 4 2 2" xfId="18817" xr:uid="{00000000-0005-0000-0000-000086490000}"/>
    <cellStyle name="Обычный 2 2 5 4 4 2 2 2" xfId="18818" xr:uid="{00000000-0005-0000-0000-000087490000}"/>
    <cellStyle name="Обычный 2 2 5 4 4 2 3" xfId="18819" xr:uid="{00000000-0005-0000-0000-000088490000}"/>
    <cellStyle name="Обычный 2 2 5 4 4 2 3 2" xfId="18820" xr:uid="{00000000-0005-0000-0000-000089490000}"/>
    <cellStyle name="Обычный 2 2 5 4 4 2 4" xfId="18821" xr:uid="{00000000-0005-0000-0000-00008A490000}"/>
    <cellStyle name="Обычный 2 2 5 4 4 3" xfId="18822" xr:uid="{00000000-0005-0000-0000-00008B490000}"/>
    <cellStyle name="Обычный 2 2 5 4 4 3 2" xfId="18823" xr:uid="{00000000-0005-0000-0000-00008C490000}"/>
    <cellStyle name="Обычный 2 2 5 4 4 3 2 2" xfId="18824" xr:uid="{00000000-0005-0000-0000-00008D490000}"/>
    <cellStyle name="Обычный 2 2 5 4 4 3 3" xfId="18825" xr:uid="{00000000-0005-0000-0000-00008E490000}"/>
    <cellStyle name="Обычный 2 2 5 4 4 3 3 2" xfId="18826" xr:uid="{00000000-0005-0000-0000-00008F490000}"/>
    <cellStyle name="Обычный 2 2 5 4 4 3 4" xfId="18827" xr:uid="{00000000-0005-0000-0000-000090490000}"/>
    <cellStyle name="Обычный 2 2 5 4 4 4" xfId="18828" xr:uid="{00000000-0005-0000-0000-000091490000}"/>
    <cellStyle name="Обычный 2 2 5 4 4 4 2" xfId="18829" xr:uid="{00000000-0005-0000-0000-000092490000}"/>
    <cellStyle name="Обычный 2 2 5 4 4 5" xfId="18830" xr:uid="{00000000-0005-0000-0000-000093490000}"/>
    <cellStyle name="Обычный 2 2 5 4 4 5 2" xfId="18831" xr:uid="{00000000-0005-0000-0000-000094490000}"/>
    <cellStyle name="Обычный 2 2 5 4 4 6" xfId="18832" xr:uid="{00000000-0005-0000-0000-000095490000}"/>
    <cellStyle name="Обычный 2 2 5 4 4 6 2" xfId="18833" xr:uid="{00000000-0005-0000-0000-000096490000}"/>
    <cellStyle name="Обычный 2 2 5 4 4 7" xfId="18834" xr:uid="{00000000-0005-0000-0000-000097490000}"/>
    <cellStyle name="Обычный 2 2 5 4 5" xfId="18835" xr:uid="{00000000-0005-0000-0000-000098490000}"/>
    <cellStyle name="Обычный 2 2 5 4 5 2" xfId="18836" xr:uid="{00000000-0005-0000-0000-000099490000}"/>
    <cellStyle name="Обычный 2 2 5 4 5 2 2" xfId="18837" xr:uid="{00000000-0005-0000-0000-00009A490000}"/>
    <cellStyle name="Обычный 2 2 5 4 5 3" xfId="18838" xr:uid="{00000000-0005-0000-0000-00009B490000}"/>
    <cellStyle name="Обычный 2 2 5 4 5 3 2" xfId="18839" xr:uid="{00000000-0005-0000-0000-00009C490000}"/>
    <cellStyle name="Обычный 2 2 5 4 5 4" xfId="18840" xr:uid="{00000000-0005-0000-0000-00009D490000}"/>
    <cellStyle name="Обычный 2 2 5 4 6" xfId="18841" xr:uid="{00000000-0005-0000-0000-00009E490000}"/>
    <cellStyle name="Обычный 2 2 5 4 6 2" xfId="18842" xr:uid="{00000000-0005-0000-0000-00009F490000}"/>
    <cellStyle name="Обычный 2 2 5 4 6 2 2" xfId="18843" xr:uid="{00000000-0005-0000-0000-0000A0490000}"/>
    <cellStyle name="Обычный 2 2 5 4 6 3" xfId="18844" xr:uid="{00000000-0005-0000-0000-0000A1490000}"/>
    <cellStyle name="Обычный 2 2 5 4 6 3 2" xfId="18845" xr:uid="{00000000-0005-0000-0000-0000A2490000}"/>
    <cellStyle name="Обычный 2 2 5 4 6 4" xfId="18846" xr:uid="{00000000-0005-0000-0000-0000A3490000}"/>
    <cellStyle name="Обычный 2 2 5 4 7" xfId="18847" xr:uid="{00000000-0005-0000-0000-0000A4490000}"/>
    <cellStyle name="Обычный 2 2 5 4 7 2" xfId="18848" xr:uid="{00000000-0005-0000-0000-0000A5490000}"/>
    <cellStyle name="Обычный 2 2 5 4 8" xfId="18849" xr:uid="{00000000-0005-0000-0000-0000A6490000}"/>
    <cellStyle name="Обычный 2 2 5 4 8 2" xfId="18850" xr:uid="{00000000-0005-0000-0000-0000A7490000}"/>
    <cellStyle name="Обычный 2 2 5 4 9" xfId="18851" xr:uid="{00000000-0005-0000-0000-0000A8490000}"/>
    <cellStyle name="Обычный 2 2 5 4 9 2" xfId="18852" xr:uid="{00000000-0005-0000-0000-0000A9490000}"/>
    <cellStyle name="Обычный 2 2 5 5" xfId="18853" xr:uid="{00000000-0005-0000-0000-0000AA490000}"/>
    <cellStyle name="Обычный 2 2 5 5 2" xfId="18854" xr:uid="{00000000-0005-0000-0000-0000AB490000}"/>
    <cellStyle name="Обычный 2 2 5 5 2 2" xfId="18855" xr:uid="{00000000-0005-0000-0000-0000AC490000}"/>
    <cellStyle name="Обычный 2 2 5 5 2 2 2" xfId="18856" xr:uid="{00000000-0005-0000-0000-0000AD490000}"/>
    <cellStyle name="Обычный 2 2 5 5 2 2 2 2" xfId="18857" xr:uid="{00000000-0005-0000-0000-0000AE490000}"/>
    <cellStyle name="Обычный 2 2 5 5 2 2 3" xfId="18858" xr:uid="{00000000-0005-0000-0000-0000AF490000}"/>
    <cellStyle name="Обычный 2 2 5 5 2 2 3 2" xfId="18859" xr:uid="{00000000-0005-0000-0000-0000B0490000}"/>
    <cellStyle name="Обычный 2 2 5 5 2 2 4" xfId="18860" xr:uid="{00000000-0005-0000-0000-0000B1490000}"/>
    <cellStyle name="Обычный 2 2 5 5 2 3" xfId="18861" xr:uid="{00000000-0005-0000-0000-0000B2490000}"/>
    <cellStyle name="Обычный 2 2 5 5 2 3 2" xfId="18862" xr:uid="{00000000-0005-0000-0000-0000B3490000}"/>
    <cellStyle name="Обычный 2 2 5 5 2 4" xfId="18863" xr:uid="{00000000-0005-0000-0000-0000B4490000}"/>
    <cellStyle name="Обычный 2 2 5 5 2 4 2" xfId="18864" xr:uid="{00000000-0005-0000-0000-0000B5490000}"/>
    <cellStyle name="Обычный 2 2 5 5 2 5" xfId="18865" xr:uid="{00000000-0005-0000-0000-0000B6490000}"/>
    <cellStyle name="Обычный 2 2 5 5 2 5 2" xfId="18866" xr:uid="{00000000-0005-0000-0000-0000B7490000}"/>
    <cellStyle name="Обычный 2 2 5 5 2 6" xfId="18867" xr:uid="{00000000-0005-0000-0000-0000B8490000}"/>
    <cellStyle name="Обычный 2 2 5 5 3" xfId="18868" xr:uid="{00000000-0005-0000-0000-0000B9490000}"/>
    <cellStyle name="Обычный 2 2 5 5 3 2" xfId="18869" xr:uid="{00000000-0005-0000-0000-0000BA490000}"/>
    <cellStyle name="Обычный 2 2 5 5 3 2 2" xfId="18870" xr:uid="{00000000-0005-0000-0000-0000BB490000}"/>
    <cellStyle name="Обычный 2 2 5 5 3 3" xfId="18871" xr:uid="{00000000-0005-0000-0000-0000BC490000}"/>
    <cellStyle name="Обычный 2 2 5 5 3 3 2" xfId="18872" xr:uid="{00000000-0005-0000-0000-0000BD490000}"/>
    <cellStyle name="Обычный 2 2 5 5 3 4" xfId="18873" xr:uid="{00000000-0005-0000-0000-0000BE490000}"/>
    <cellStyle name="Обычный 2 2 5 5 4" xfId="18874" xr:uid="{00000000-0005-0000-0000-0000BF490000}"/>
    <cellStyle name="Обычный 2 2 5 5 4 2" xfId="18875" xr:uid="{00000000-0005-0000-0000-0000C0490000}"/>
    <cellStyle name="Обычный 2 2 5 5 4 2 2" xfId="18876" xr:uid="{00000000-0005-0000-0000-0000C1490000}"/>
    <cellStyle name="Обычный 2 2 5 5 4 3" xfId="18877" xr:uid="{00000000-0005-0000-0000-0000C2490000}"/>
    <cellStyle name="Обычный 2 2 5 5 4 3 2" xfId="18878" xr:uid="{00000000-0005-0000-0000-0000C3490000}"/>
    <cellStyle name="Обычный 2 2 5 5 4 4" xfId="18879" xr:uid="{00000000-0005-0000-0000-0000C4490000}"/>
    <cellStyle name="Обычный 2 2 5 5 5" xfId="18880" xr:uid="{00000000-0005-0000-0000-0000C5490000}"/>
    <cellStyle name="Обычный 2 2 5 5 5 2" xfId="18881" xr:uid="{00000000-0005-0000-0000-0000C6490000}"/>
    <cellStyle name="Обычный 2 2 5 5 6" xfId="18882" xr:uid="{00000000-0005-0000-0000-0000C7490000}"/>
    <cellStyle name="Обычный 2 2 5 5 6 2" xfId="18883" xr:uid="{00000000-0005-0000-0000-0000C8490000}"/>
    <cellStyle name="Обычный 2 2 5 5 7" xfId="18884" xr:uid="{00000000-0005-0000-0000-0000C9490000}"/>
    <cellStyle name="Обычный 2 2 5 5 7 2" xfId="18885" xr:uid="{00000000-0005-0000-0000-0000CA490000}"/>
    <cellStyle name="Обычный 2 2 5 5 8" xfId="18886" xr:uid="{00000000-0005-0000-0000-0000CB490000}"/>
    <cellStyle name="Обычный 2 2 5 6" xfId="18887" xr:uid="{00000000-0005-0000-0000-0000CC490000}"/>
    <cellStyle name="Обычный 2 2 5 6 2" xfId="18888" xr:uid="{00000000-0005-0000-0000-0000CD490000}"/>
    <cellStyle name="Обычный 2 2 5 6 2 2" xfId="18889" xr:uid="{00000000-0005-0000-0000-0000CE490000}"/>
    <cellStyle name="Обычный 2 2 5 6 2 2 2" xfId="18890" xr:uid="{00000000-0005-0000-0000-0000CF490000}"/>
    <cellStyle name="Обычный 2 2 5 6 2 2 2 2" xfId="18891" xr:uid="{00000000-0005-0000-0000-0000D0490000}"/>
    <cellStyle name="Обычный 2 2 5 6 2 2 3" xfId="18892" xr:uid="{00000000-0005-0000-0000-0000D1490000}"/>
    <cellStyle name="Обычный 2 2 5 6 2 2 3 2" xfId="18893" xr:uid="{00000000-0005-0000-0000-0000D2490000}"/>
    <cellStyle name="Обычный 2 2 5 6 2 2 4" xfId="18894" xr:uid="{00000000-0005-0000-0000-0000D3490000}"/>
    <cellStyle name="Обычный 2 2 5 6 2 3" xfId="18895" xr:uid="{00000000-0005-0000-0000-0000D4490000}"/>
    <cellStyle name="Обычный 2 2 5 6 2 3 2" xfId="18896" xr:uid="{00000000-0005-0000-0000-0000D5490000}"/>
    <cellStyle name="Обычный 2 2 5 6 2 4" xfId="18897" xr:uid="{00000000-0005-0000-0000-0000D6490000}"/>
    <cellStyle name="Обычный 2 2 5 6 2 4 2" xfId="18898" xr:uid="{00000000-0005-0000-0000-0000D7490000}"/>
    <cellStyle name="Обычный 2 2 5 6 2 5" xfId="18899" xr:uid="{00000000-0005-0000-0000-0000D8490000}"/>
    <cellStyle name="Обычный 2 2 5 6 2 5 2" xfId="18900" xr:uid="{00000000-0005-0000-0000-0000D9490000}"/>
    <cellStyle name="Обычный 2 2 5 6 2 6" xfId="18901" xr:uid="{00000000-0005-0000-0000-0000DA490000}"/>
    <cellStyle name="Обычный 2 2 5 6 3" xfId="18902" xr:uid="{00000000-0005-0000-0000-0000DB490000}"/>
    <cellStyle name="Обычный 2 2 5 6 3 2" xfId="18903" xr:uid="{00000000-0005-0000-0000-0000DC490000}"/>
    <cellStyle name="Обычный 2 2 5 6 3 2 2" xfId="18904" xr:uid="{00000000-0005-0000-0000-0000DD490000}"/>
    <cellStyle name="Обычный 2 2 5 6 3 3" xfId="18905" xr:uid="{00000000-0005-0000-0000-0000DE490000}"/>
    <cellStyle name="Обычный 2 2 5 6 3 3 2" xfId="18906" xr:uid="{00000000-0005-0000-0000-0000DF490000}"/>
    <cellStyle name="Обычный 2 2 5 6 3 4" xfId="18907" xr:uid="{00000000-0005-0000-0000-0000E0490000}"/>
    <cellStyle name="Обычный 2 2 5 6 4" xfId="18908" xr:uid="{00000000-0005-0000-0000-0000E1490000}"/>
    <cellStyle name="Обычный 2 2 5 6 4 2" xfId="18909" xr:uid="{00000000-0005-0000-0000-0000E2490000}"/>
    <cellStyle name="Обычный 2 2 5 6 4 2 2" xfId="18910" xr:uid="{00000000-0005-0000-0000-0000E3490000}"/>
    <cellStyle name="Обычный 2 2 5 6 4 3" xfId="18911" xr:uid="{00000000-0005-0000-0000-0000E4490000}"/>
    <cellStyle name="Обычный 2 2 5 6 4 3 2" xfId="18912" xr:uid="{00000000-0005-0000-0000-0000E5490000}"/>
    <cellStyle name="Обычный 2 2 5 6 4 4" xfId="18913" xr:uid="{00000000-0005-0000-0000-0000E6490000}"/>
    <cellStyle name="Обычный 2 2 5 6 5" xfId="18914" xr:uid="{00000000-0005-0000-0000-0000E7490000}"/>
    <cellStyle name="Обычный 2 2 5 6 5 2" xfId="18915" xr:uid="{00000000-0005-0000-0000-0000E8490000}"/>
    <cellStyle name="Обычный 2 2 5 6 6" xfId="18916" xr:uid="{00000000-0005-0000-0000-0000E9490000}"/>
    <cellStyle name="Обычный 2 2 5 6 6 2" xfId="18917" xr:uid="{00000000-0005-0000-0000-0000EA490000}"/>
    <cellStyle name="Обычный 2 2 5 6 7" xfId="18918" xr:uid="{00000000-0005-0000-0000-0000EB490000}"/>
    <cellStyle name="Обычный 2 2 5 6 7 2" xfId="18919" xr:uid="{00000000-0005-0000-0000-0000EC490000}"/>
    <cellStyle name="Обычный 2 2 5 6 8" xfId="18920" xr:uid="{00000000-0005-0000-0000-0000ED490000}"/>
    <cellStyle name="Обычный 2 2 5 7" xfId="18921" xr:uid="{00000000-0005-0000-0000-0000EE490000}"/>
    <cellStyle name="Обычный 2 2 5 7 2" xfId="18922" xr:uid="{00000000-0005-0000-0000-0000EF490000}"/>
    <cellStyle name="Обычный 2 2 5 7 2 2" xfId="18923" xr:uid="{00000000-0005-0000-0000-0000F0490000}"/>
    <cellStyle name="Обычный 2 2 5 7 2 2 2" xfId="18924" xr:uid="{00000000-0005-0000-0000-0000F1490000}"/>
    <cellStyle name="Обычный 2 2 5 7 2 3" xfId="18925" xr:uid="{00000000-0005-0000-0000-0000F2490000}"/>
    <cellStyle name="Обычный 2 2 5 7 2 3 2" xfId="18926" xr:uid="{00000000-0005-0000-0000-0000F3490000}"/>
    <cellStyle name="Обычный 2 2 5 7 2 4" xfId="18927" xr:uid="{00000000-0005-0000-0000-0000F4490000}"/>
    <cellStyle name="Обычный 2 2 5 7 3" xfId="18928" xr:uid="{00000000-0005-0000-0000-0000F5490000}"/>
    <cellStyle name="Обычный 2 2 5 7 3 2" xfId="18929" xr:uid="{00000000-0005-0000-0000-0000F6490000}"/>
    <cellStyle name="Обычный 2 2 5 7 3 2 2" xfId="18930" xr:uid="{00000000-0005-0000-0000-0000F7490000}"/>
    <cellStyle name="Обычный 2 2 5 7 3 3" xfId="18931" xr:uid="{00000000-0005-0000-0000-0000F8490000}"/>
    <cellStyle name="Обычный 2 2 5 7 3 3 2" xfId="18932" xr:uid="{00000000-0005-0000-0000-0000F9490000}"/>
    <cellStyle name="Обычный 2 2 5 7 3 4" xfId="18933" xr:uid="{00000000-0005-0000-0000-0000FA490000}"/>
    <cellStyle name="Обычный 2 2 5 7 4" xfId="18934" xr:uid="{00000000-0005-0000-0000-0000FB490000}"/>
    <cellStyle name="Обычный 2 2 5 7 4 2" xfId="18935" xr:uid="{00000000-0005-0000-0000-0000FC490000}"/>
    <cellStyle name="Обычный 2 2 5 7 5" xfId="18936" xr:uid="{00000000-0005-0000-0000-0000FD490000}"/>
    <cellStyle name="Обычный 2 2 5 7 5 2" xfId="18937" xr:uid="{00000000-0005-0000-0000-0000FE490000}"/>
    <cellStyle name="Обычный 2 2 5 7 6" xfId="18938" xr:uid="{00000000-0005-0000-0000-0000FF490000}"/>
    <cellStyle name="Обычный 2 2 5 7 6 2" xfId="18939" xr:uid="{00000000-0005-0000-0000-0000004A0000}"/>
    <cellStyle name="Обычный 2 2 5 7 7" xfId="18940" xr:uid="{00000000-0005-0000-0000-0000014A0000}"/>
    <cellStyle name="Обычный 2 2 5 8" xfId="18941" xr:uid="{00000000-0005-0000-0000-0000024A0000}"/>
    <cellStyle name="Обычный 2 2 5 8 2" xfId="18942" xr:uid="{00000000-0005-0000-0000-0000034A0000}"/>
    <cellStyle name="Обычный 2 2 5 8 2 2" xfId="18943" xr:uid="{00000000-0005-0000-0000-0000044A0000}"/>
    <cellStyle name="Обычный 2 2 5 8 2 2 2" xfId="18944" xr:uid="{00000000-0005-0000-0000-0000054A0000}"/>
    <cellStyle name="Обычный 2 2 5 8 2 3" xfId="18945" xr:uid="{00000000-0005-0000-0000-0000064A0000}"/>
    <cellStyle name="Обычный 2 2 5 8 2 3 2" xfId="18946" xr:uid="{00000000-0005-0000-0000-0000074A0000}"/>
    <cellStyle name="Обычный 2 2 5 8 2 4" xfId="18947" xr:uid="{00000000-0005-0000-0000-0000084A0000}"/>
    <cellStyle name="Обычный 2 2 5 8 3" xfId="18948" xr:uid="{00000000-0005-0000-0000-0000094A0000}"/>
    <cellStyle name="Обычный 2 2 5 8 3 2" xfId="18949" xr:uid="{00000000-0005-0000-0000-00000A4A0000}"/>
    <cellStyle name="Обычный 2 2 5 8 3 2 2" xfId="18950" xr:uid="{00000000-0005-0000-0000-00000B4A0000}"/>
    <cellStyle name="Обычный 2 2 5 8 3 3" xfId="18951" xr:uid="{00000000-0005-0000-0000-00000C4A0000}"/>
    <cellStyle name="Обычный 2 2 5 8 3 3 2" xfId="18952" xr:uid="{00000000-0005-0000-0000-00000D4A0000}"/>
    <cellStyle name="Обычный 2 2 5 8 3 4" xfId="18953" xr:uid="{00000000-0005-0000-0000-00000E4A0000}"/>
    <cellStyle name="Обычный 2 2 5 8 4" xfId="18954" xr:uid="{00000000-0005-0000-0000-00000F4A0000}"/>
    <cellStyle name="Обычный 2 2 5 8 4 2" xfId="18955" xr:uid="{00000000-0005-0000-0000-0000104A0000}"/>
    <cellStyle name="Обычный 2 2 5 8 5" xfId="18956" xr:uid="{00000000-0005-0000-0000-0000114A0000}"/>
    <cellStyle name="Обычный 2 2 5 8 5 2" xfId="18957" xr:uid="{00000000-0005-0000-0000-0000124A0000}"/>
    <cellStyle name="Обычный 2 2 5 8 6" xfId="18958" xr:uid="{00000000-0005-0000-0000-0000134A0000}"/>
    <cellStyle name="Обычный 2 2 5 8 6 2" xfId="18959" xr:uid="{00000000-0005-0000-0000-0000144A0000}"/>
    <cellStyle name="Обычный 2 2 5 8 7" xfId="18960" xr:uid="{00000000-0005-0000-0000-0000154A0000}"/>
    <cellStyle name="Обычный 2 2 5 9" xfId="18961" xr:uid="{00000000-0005-0000-0000-0000164A0000}"/>
    <cellStyle name="Обычный 2 2 5 9 2" xfId="18962" xr:uid="{00000000-0005-0000-0000-0000174A0000}"/>
    <cellStyle name="Обычный 2 2 5 9 2 2" xfId="18963" xr:uid="{00000000-0005-0000-0000-0000184A0000}"/>
    <cellStyle name="Обычный 2 2 5 9 3" xfId="18964" xr:uid="{00000000-0005-0000-0000-0000194A0000}"/>
    <cellStyle name="Обычный 2 2 5 9 3 2" xfId="18965" xr:uid="{00000000-0005-0000-0000-00001A4A0000}"/>
    <cellStyle name="Обычный 2 2 5 9 4" xfId="18966" xr:uid="{00000000-0005-0000-0000-00001B4A0000}"/>
    <cellStyle name="Обычный 2 2 6" xfId="18967" xr:uid="{00000000-0005-0000-0000-00001C4A0000}"/>
    <cellStyle name="Обычный 2 2 6 10" xfId="18968" xr:uid="{00000000-0005-0000-0000-00001D4A0000}"/>
    <cellStyle name="Обычный 2 2 6 10 2" xfId="18969" xr:uid="{00000000-0005-0000-0000-00001E4A0000}"/>
    <cellStyle name="Обычный 2 2 6 11" xfId="18970" xr:uid="{00000000-0005-0000-0000-00001F4A0000}"/>
    <cellStyle name="Обычный 2 2 6 11 2" xfId="18971" xr:uid="{00000000-0005-0000-0000-0000204A0000}"/>
    <cellStyle name="Обычный 2 2 6 12" xfId="18972" xr:uid="{00000000-0005-0000-0000-0000214A0000}"/>
    <cellStyle name="Обычный 2 2 6 12 2" xfId="18973" xr:uid="{00000000-0005-0000-0000-0000224A0000}"/>
    <cellStyle name="Обычный 2 2 6 13" xfId="18974" xr:uid="{00000000-0005-0000-0000-0000234A0000}"/>
    <cellStyle name="Обычный 2 2 6 2" xfId="18975" xr:uid="{00000000-0005-0000-0000-0000244A0000}"/>
    <cellStyle name="Обычный 2 2 6 2 10" xfId="18976" xr:uid="{00000000-0005-0000-0000-0000254A0000}"/>
    <cellStyle name="Обычный 2 2 6 2 10 2" xfId="18977" xr:uid="{00000000-0005-0000-0000-0000264A0000}"/>
    <cellStyle name="Обычный 2 2 6 2 11" xfId="18978" xr:uid="{00000000-0005-0000-0000-0000274A0000}"/>
    <cellStyle name="Обычный 2 2 6 2 11 2" xfId="18979" xr:uid="{00000000-0005-0000-0000-0000284A0000}"/>
    <cellStyle name="Обычный 2 2 6 2 12" xfId="18980" xr:uid="{00000000-0005-0000-0000-0000294A0000}"/>
    <cellStyle name="Обычный 2 2 6 2 2" xfId="18981" xr:uid="{00000000-0005-0000-0000-00002A4A0000}"/>
    <cellStyle name="Обычный 2 2 6 2 2 10" xfId="18982" xr:uid="{00000000-0005-0000-0000-00002B4A0000}"/>
    <cellStyle name="Обычный 2 2 6 2 2 2" xfId="18983" xr:uid="{00000000-0005-0000-0000-00002C4A0000}"/>
    <cellStyle name="Обычный 2 2 6 2 2 2 2" xfId="18984" xr:uid="{00000000-0005-0000-0000-00002D4A0000}"/>
    <cellStyle name="Обычный 2 2 6 2 2 2 2 2" xfId="18985" xr:uid="{00000000-0005-0000-0000-00002E4A0000}"/>
    <cellStyle name="Обычный 2 2 6 2 2 2 2 2 2" xfId="18986" xr:uid="{00000000-0005-0000-0000-00002F4A0000}"/>
    <cellStyle name="Обычный 2 2 6 2 2 2 2 2 2 2" xfId="18987" xr:uid="{00000000-0005-0000-0000-0000304A0000}"/>
    <cellStyle name="Обычный 2 2 6 2 2 2 2 2 3" xfId="18988" xr:uid="{00000000-0005-0000-0000-0000314A0000}"/>
    <cellStyle name="Обычный 2 2 6 2 2 2 2 2 3 2" xfId="18989" xr:uid="{00000000-0005-0000-0000-0000324A0000}"/>
    <cellStyle name="Обычный 2 2 6 2 2 2 2 2 4" xfId="18990" xr:uid="{00000000-0005-0000-0000-0000334A0000}"/>
    <cellStyle name="Обычный 2 2 6 2 2 2 2 3" xfId="18991" xr:uid="{00000000-0005-0000-0000-0000344A0000}"/>
    <cellStyle name="Обычный 2 2 6 2 2 2 2 3 2" xfId="18992" xr:uid="{00000000-0005-0000-0000-0000354A0000}"/>
    <cellStyle name="Обычный 2 2 6 2 2 2 2 4" xfId="18993" xr:uid="{00000000-0005-0000-0000-0000364A0000}"/>
    <cellStyle name="Обычный 2 2 6 2 2 2 2 4 2" xfId="18994" xr:uid="{00000000-0005-0000-0000-0000374A0000}"/>
    <cellStyle name="Обычный 2 2 6 2 2 2 2 5" xfId="18995" xr:uid="{00000000-0005-0000-0000-0000384A0000}"/>
    <cellStyle name="Обычный 2 2 6 2 2 2 2 5 2" xfId="18996" xr:uid="{00000000-0005-0000-0000-0000394A0000}"/>
    <cellStyle name="Обычный 2 2 6 2 2 2 2 6" xfId="18997" xr:uid="{00000000-0005-0000-0000-00003A4A0000}"/>
    <cellStyle name="Обычный 2 2 6 2 2 2 3" xfId="18998" xr:uid="{00000000-0005-0000-0000-00003B4A0000}"/>
    <cellStyle name="Обычный 2 2 6 2 2 2 3 2" xfId="18999" xr:uid="{00000000-0005-0000-0000-00003C4A0000}"/>
    <cellStyle name="Обычный 2 2 6 2 2 2 3 2 2" xfId="19000" xr:uid="{00000000-0005-0000-0000-00003D4A0000}"/>
    <cellStyle name="Обычный 2 2 6 2 2 2 3 3" xfId="19001" xr:uid="{00000000-0005-0000-0000-00003E4A0000}"/>
    <cellStyle name="Обычный 2 2 6 2 2 2 3 3 2" xfId="19002" xr:uid="{00000000-0005-0000-0000-00003F4A0000}"/>
    <cellStyle name="Обычный 2 2 6 2 2 2 3 4" xfId="19003" xr:uid="{00000000-0005-0000-0000-0000404A0000}"/>
    <cellStyle name="Обычный 2 2 6 2 2 2 4" xfId="19004" xr:uid="{00000000-0005-0000-0000-0000414A0000}"/>
    <cellStyle name="Обычный 2 2 6 2 2 2 4 2" xfId="19005" xr:uid="{00000000-0005-0000-0000-0000424A0000}"/>
    <cellStyle name="Обычный 2 2 6 2 2 2 4 2 2" xfId="19006" xr:uid="{00000000-0005-0000-0000-0000434A0000}"/>
    <cellStyle name="Обычный 2 2 6 2 2 2 4 3" xfId="19007" xr:uid="{00000000-0005-0000-0000-0000444A0000}"/>
    <cellStyle name="Обычный 2 2 6 2 2 2 4 3 2" xfId="19008" xr:uid="{00000000-0005-0000-0000-0000454A0000}"/>
    <cellStyle name="Обычный 2 2 6 2 2 2 4 4" xfId="19009" xr:uid="{00000000-0005-0000-0000-0000464A0000}"/>
    <cellStyle name="Обычный 2 2 6 2 2 2 5" xfId="19010" xr:uid="{00000000-0005-0000-0000-0000474A0000}"/>
    <cellStyle name="Обычный 2 2 6 2 2 2 5 2" xfId="19011" xr:uid="{00000000-0005-0000-0000-0000484A0000}"/>
    <cellStyle name="Обычный 2 2 6 2 2 2 6" xfId="19012" xr:uid="{00000000-0005-0000-0000-0000494A0000}"/>
    <cellStyle name="Обычный 2 2 6 2 2 2 6 2" xfId="19013" xr:uid="{00000000-0005-0000-0000-00004A4A0000}"/>
    <cellStyle name="Обычный 2 2 6 2 2 2 7" xfId="19014" xr:uid="{00000000-0005-0000-0000-00004B4A0000}"/>
    <cellStyle name="Обычный 2 2 6 2 2 2 7 2" xfId="19015" xr:uid="{00000000-0005-0000-0000-00004C4A0000}"/>
    <cellStyle name="Обычный 2 2 6 2 2 2 8" xfId="19016" xr:uid="{00000000-0005-0000-0000-00004D4A0000}"/>
    <cellStyle name="Обычный 2 2 6 2 2 3" xfId="19017" xr:uid="{00000000-0005-0000-0000-00004E4A0000}"/>
    <cellStyle name="Обычный 2 2 6 2 2 3 2" xfId="19018" xr:uid="{00000000-0005-0000-0000-00004F4A0000}"/>
    <cellStyle name="Обычный 2 2 6 2 2 3 2 2" xfId="19019" xr:uid="{00000000-0005-0000-0000-0000504A0000}"/>
    <cellStyle name="Обычный 2 2 6 2 2 3 2 2 2" xfId="19020" xr:uid="{00000000-0005-0000-0000-0000514A0000}"/>
    <cellStyle name="Обычный 2 2 6 2 2 3 2 2 2 2" xfId="19021" xr:uid="{00000000-0005-0000-0000-0000524A0000}"/>
    <cellStyle name="Обычный 2 2 6 2 2 3 2 2 3" xfId="19022" xr:uid="{00000000-0005-0000-0000-0000534A0000}"/>
    <cellStyle name="Обычный 2 2 6 2 2 3 2 2 3 2" xfId="19023" xr:uid="{00000000-0005-0000-0000-0000544A0000}"/>
    <cellStyle name="Обычный 2 2 6 2 2 3 2 2 4" xfId="19024" xr:uid="{00000000-0005-0000-0000-0000554A0000}"/>
    <cellStyle name="Обычный 2 2 6 2 2 3 2 3" xfId="19025" xr:uid="{00000000-0005-0000-0000-0000564A0000}"/>
    <cellStyle name="Обычный 2 2 6 2 2 3 2 3 2" xfId="19026" xr:uid="{00000000-0005-0000-0000-0000574A0000}"/>
    <cellStyle name="Обычный 2 2 6 2 2 3 2 4" xfId="19027" xr:uid="{00000000-0005-0000-0000-0000584A0000}"/>
    <cellStyle name="Обычный 2 2 6 2 2 3 2 4 2" xfId="19028" xr:uid="{00000000-0005-0000-0000-0000594A0000}"/>
    <cellStyle name="Обычный 2 2 6 2 2 3 2 5" xfId="19029" xr:uid="{00000000-0005-0000-0000-00005A4A0000}"/>
    <cellStyle name="Обычный 2 2 6 2 2 3 2 5 2" xfId="19030" xr:uid="{00000000-0005-0000-0000-00005B4A0000}"/>
    <cellStyle name="Обычный 2 2 6 2 2 3 2 6" xfId="19031" xr:uid="{00000000-0005-0000-0000-00005C4A0000}"/>
    <cellStyle name="Обычный 2 2 6 2 2 3 3" xfId="19032" xr:uid="{00000000-0005-0000-0000-00005D4A0000}"/>
    <cellStyle name="Обычный 2 2 6 2 2 3 3 2" xfId="19033" xr:uid="{00000000-0005-0000-0000-00005E4A0000}"/>
    <cellStyle name="Обычный 2 2 6 2 2 3 3 2 2" xfId="19034" xr:uid="{00000000-0005-0000-0000-00005F4A0000}"/>
    <cellStyle name="Обычный 2 2 6 2 2 3 3 3" xfId="19035" xr:uid="{00000000-0005-0000-0000-0000604A0000}"/>
    <cellStyle name="Обычный 2 2 6 2 2 3 3 3 2" xfId="19036" xr:uid="{00000000-0005-0000-0000-0000614A0000}"/>
    <cellStyle name="Обычный 2 2 6 2 2 3 3 4" xfId="19037" xr:uid="{00000000-0005-0000-0000-0000624A0000}"/>
    <cellStyle name="Обычный 2 2 6 2 2 3 4" xfId="19038" xr:uid="{00000000-0005-0000-0000-0000634A0000}"/>
    <cellStyle name="Обычный 2 2 6 2 2 3 4 2" xfId="19039" xr:uid="{00000000-0005-0000-0000-0000644A0000}"/>
    <cellStyle name="Обычный 2 2 6 2 2 3 4 2 2" xfId="19040" xr:uid="{00000000-0005-0000-0000-0000654A0000}"/>
    <cellStyle name="Обычный 2 2 6 2 2 3 4 3" xfId="19041" xr:uid="{00000000-0005-0000-0000-0000664A0000}"/>
    <cellStyle name="Обычный 2 2 6 2 2 3 4 3 2" xfId="19042" xr:uid="{00000000-0005-0000-0000-0000674A0000}"/>
    <cellStyle name="Обычный 2 2 6 2 2 3 4 4" xfId="19043" xr:uid="{00000000-0005-0000-0000-0000684A0000}"/>
    <cellStyle name="Обычный 2 2 6 2 2 3 5" xfId="19044" xr:uid="{00000000-0005-0000-0000-0000694A0000}"/>
    <cellStyle name="Обычный 2 2 6 2 2 3 5 2" xfId="19045" xr:uid="{00000000-0005-0000-0000-00006A4A0000}"/>
    <cellStyle name="Обычный 2 2 6 2 2 3 6" xfId="19046" xr:uid="{00000000-0005-0000-0000-00006B4A0000}"/>
    <cellStyle name="Обычный 2 2 6 2 2 3 6 2" xfId="19047" xr:uid="{00000000-0005-0000-0000-00006C4A0000}"/>
    <cellStyle name="Обычный 2 2 6 2 2 3 7" xfId="19048" xr:uid="{00000000-0005-0000-0000-00006D4A0000}"/>
    <cellStyle name="Обычный 2 2 6 2 2 3 7 2" xfId="19049" xr:uid="{00000000-0005-0000-0000-00006E4A0000}"/>
    <cellStyle name="Обычный 2 2 6 2 2 3 8" xfId="19050" xr:uid="{00000000-0005-0000-0000-00006F4A0000}"/>
    <cellStyle name="Обычный 2 2 6 2 2 4" xfId="19051" xr:uid="{00000000-0005-0000-0000-0000704A0000}"/>
    <cellStyle name="Обычный 2 2 6 2 2 4 2" xfId="19052" xr:uid="{00000000-0005-0000-0000-0000714A0000}"/>
    <cellStyle name="Обычный 2 2 6 2 2 4 2 2" xfId="19053" xr:uid="{00000000-0005-0000-0000-0000724A0000}"/>
    <cellStyle name="Обычный 2 2 6 2 2 4 2 2 2" xfId="19054" xr:uid="{00000000-0005-0000-0000-0000734A0000}"/>
    <cellStyle name="Обычный 2 2 6 2 2 4 2 3" xfId="19055" xr:uid="{00000000-0005-0000-0000-0000744A0000}"/>
    <cellStyle name="Обычный 2 2 6 2 2 4 2 3 2" xfId="19056" xr:uid="{00000000-0005-0000-0000-0000754A0000}"/>
    <cellStyle name="Обычный 2 2 6 2 2 4 2 4" xfId="19057" xr:uid="{00000000-0005-0000-0000-0000764A0000}"/>
    <cellStyle name="Обычный 2 2 6 2 2 4 3" xfId="19058" xr:uid="{00000000-0005-0000-0000-0000774A0000}"/>
    <cellStyle name="Обычный 2 2 6 2 2 4 3 2" xfId="19059" xr:uid="{00000000-0005-0000-0000-0000784A0000}"/>
    <cellStyle name="Обычный 2 2 6 2 2 4 3 2 2" xfId="19060" xr:uid="{00000000-0005-0000-0000-0000794A0000}"/>
    <cellStyle name="Обычный 2 2 6 2 2 4 3 3" xfId="19061" xr:uid="{00000000-0005-0000-0000-00007A4A0000}"/>
    <cellStyle name="Обычный 2 2 6 2 2 4 3 3 2" xfId="19062" xr:uid="{00000000-0005-0000-0000-00007B4A0000}"/>
    <cellStyle name="Обычный 2 2 6 2 2 4 3 4" xfId="19063" xr:uid="{00000000-0005-0000-0000-00007C4A0000}"/>
    <cellStyle name="Обычный 2 2 6 2 2 4 4" xfId="19064" xr:uid="{00000000-0005-0000-0000-00007D4A0000}"/>
    <cellStyle name="Обычный 2 2 6 2 2 4 4 2" xfId="19065" xr:uid="{00000000-0005-0000-0000-00007E4A0000}"/>
    <cellStyle name="Обычный 2 2 6 2 2 4 5" xfId="19066" xr:uid="{00000000-0005-0000-0000-00007F4A0000}"/>
    <cellStyle name="Обычный 2 2 6 2 2 4 5 2" xfId="19067" xr:uid="{00000000-0005-0000-0000-0000804A0000}"/>
    <cellStyle name="Обычный 2 2 6 2 2 4 6" xfId="19068" xr:uid="{00000000-0005-0000-0000-0000814A0000}"/>
    <cellStyle name="Обычный 2 2 6 2 2 4 6 2" xfId="19069" xr:uid="{00000000-0005-0000-0000-0000824A0000}"/>
    <cellStyle name="Обычный 2 2 6 2 2 4 7" xfId="19070" xr:uid="{00000000-0005-0000-0000-0000834A0000}"/>
    <cellStyle name="Обычный 2 2 6 2 2 5" xfId="19071" xr:uid="{00000000-0005-0000-0000-0000844A0000}"/>
    <cellStyle name="Обычный 2 2 6 2 2 5 2" xfId="19072" xr:uid="{00000000-0005-0000-0000-0000854A0000}"/>
    <cellStyle name="Обычный 2 2 6 2 2 5 2 2" xfId="19073" xr:uid="{00000000-0005-0000-0000-0000864A0000}"/>
    <cellStyle name="Обычный 2 2 6 2 2 5 3" xfId="19074" xr:uid="{00000000-0005-0000-0000-0000874A0000}"/>
    <cellStyle name="Обычный 2 2 6 2 2 5 3 2" xfId="19075" xr:uid="{00000000-0005-0000-0000-0000884A0000}"/>
    <cellStyle name="Обычный 2 2 6 2 2 5 4" xfId="19076" xr:uid="{00000000-0005-0000-0000-0000894A0000}"/>
    <cellStyle name="Обычный 2 2 6 2 2 6" xfId="19077" xr:uid="{00000000-0005-0000-0000-00008A4A0000}"/>
    <cellStyle name="Обычный 2 2 6 2 2 6 2" xfId="19078" xr:uid="{00000000-0005-0000-0000-00008B4A0000}"/>
    <cellStyle name="Обычный 2 2 6 2 2 6 2 2" xfId="19079" xr:uid="{00000000-0005-0000-0000-00008C4A0000}"/>
    <cellStyle name="Обычный 2 2 6 2 2 6 3" xfId="19080" xr:uid="{00000000-0005-0000-0000-00008D4A0000}"/>
    <cellStyle name="Обычный 2 2 6 2 2 6 3 2" xfId="19081" xr:uid="{00000000-0005-0000-0000-00008E4A0000}"/>
    <cellStyle name="Обычный 2 2 6 2 2 6 4" xfId="19082" xr:uid="{00000000-0005-0000-0000-00008F4A0000}"/>
    <cellStyle name="Обычный 2 2 6 2 2 7" xfId="19083" xr:uid="{00000000-0005-0000-0000-0000904A0000}"/>
    <cellStyle name="Обычный 2 2 6 2 2 7 2" xfId="19084" xr:uid="{00000000-0005-0000-0000-0000914A0000}"/>
    <cellStyle name="Обычный 2 2 6 2 2 8" xfId="19085" xr:uid="{00000000-0005-0000-0000-0000924A0000}"/>
    <cellStyle name="Обычный 2 2 6 2 2 8 2" xfId="19086" xr:uid="{00000000-0005-0000-0000-0000934A0000}"/>
    <cellStyle name="Обычный 2 2 6 2 2 9" xfId="19087" xr:uid="{00000000-0005-0000-0000-0000944A0000}"/>
    <cellStyle name="Обычный 2 2 6 2 2 9 2" xfId="19088" xr:uid="{00000000-0005-0000-0000-0000954A0000}"/>
    <cellStyle name="Обычный 2 2 6 2 3" xfId="19089" xr:uid="{00000000-0005-0000-0000-0000964A0000}"/>
    <cellStyle name="Обычный 2 2 6 2 3 2" xfId="19090" xr:uid="{00000000-0005-0000-0000-0000974A0000}"/>
    <cellStyle name="Обычный 2 2 6 2 3 2 2" xfId="19091" xr:uid="{00000000-0005-0000-0000-0000984A0000}"/>
    <cellStyle name="Обычный 2 2 6 2 3 2 2 2" xfId="19092" xr:uid="{00000000-0005-0000-0000-0000994A0000}"/>
    <cellStyle name="Обычный 2 2 6 2 3 2 2 2 2" xfId="19093" xr:uid="{00000000-0005-0000-0000-00009A4A0000}"/>
    <cellStyle name="Обычный 2 2 6 2 3 2 2 3" xfId="19094" xr:uid="{00000000-0005-0000-0000-00009B4A0000}"/>
    <cellStyle name="Обычный 2 2 6 2 3 2 2 3 2" xfId="19095" xr:uid="{00000000-0005-0000-0000-00009C4A0000}"/>
    <cellStyle name="Обычный 2 2 6 2 3 2 2 4" xfId="19096" xr:uid="{00000000-0005-0000-0000-00009D4A0000}"/>
    <cellStyle name="Обычный 2 2 6 2 3 2 3" xfId="19097" xr:uid="{00000000-0005-0000-0000-00009E4A0000}"/>
    <cellStyle name="Обычный 2 2 6 2 3 2 3 2" xfId="19098" xr:uid="{00000000-0005-0000-0000-00009F4A0000}"/>
    <cellStyle name="Обычный 2 2 6 2 3 2 4" xfId="19099" xr:uid="{00000000-0005-0000-0000-0000A04A0000}"/>
    <cellStyle name="Обычный 2 2 6 2 3 2 4 2" xfId="19100" xr:uid="{00000000-0005-0000-0000-0000A14A0000}"/>
    <cellStyle name="Обычный 2 2 6 2 3 2 5" xfId="19101" xr:uid="{00000000-0005-0000-0000-0000A24A0000}"/>
    <cellStyle name="Обычный 2 2 6 2 3 2 5 2" xfId="19102" xr:uid="{00000000-0005-0000-0000-0000A34A0000}"/>
    <cellStyle name="Обычный 2 2 6 2 3 2 6" xfId="19103" xr:uid="{00000000-0005-0000-0000-0000A44A0000}"/>
    <cellStyle name="Обычный 2 2 6 2 3 3" xfId="19104" xr:uid="{00000000-0005-0000-0000-0000A54A0000}"/>
    <cellStyle name="Обычный 2 2 6 2 3 3 2" xfId="19105" xr:uid="{00000000-0005-0000-0000-0000A64A0000}"/>
    <cellStyle name="Обычный 2 2 6 2 3 3 2 2" xfId="19106" xr:uid="{00000000-0005-0000-0000-0000A74A0000}"/>
    <cellStyle name="Обычный 2 2 6 2 3 3 3" xfId="19107" xr:uid="{00000000-0005-0000-0000-0000A84A0000}"/>
    <cellStyle name="Обычный 2 2 6 2 3 3 3 2" xfId="19108" xr:uid="{00000000-0005-0000-0000-0000A94A0000}"/>
    <cellStyle name="Обычный 2 2 6 2 3 3 4" xfId="19109" xr:uid="{00000000-0005-0000-0000-0000AA4A0000}"/>
    <cellStyle name="Обычный 2 2 6 2 3 4" xfId="19110" xr:uid="{00000000-0005-0000-0000-0000AB4A0000}"/>
    <cellStyle name="Обычный 2 2 6 2 3 4 2" xfId="19111" xr:uid="{00000000-0005-0000-0000-0000AC4A0000}"/>
    <cellStyle name="Обычный 2 2 6 2 3 4 2 2" xfId="19112" xr:uid="{00000000-0005-0000-0000-0000AD4A0000}"/>
    <cellStyle name="Обычный 2 2 6 2 3 4 3" xfId="19113" xr:uid="{00000000-0005-0000-0000-0000AE4A0000}"/>
    <cellStyle name="Обычный 2 2 6 2 3 4 3 2" xfId="19114" xr:uid="{00000000-0005-0000-0000-0000AF4A0000}"/>
    <cellStyle name="Обычный 2 2 6 2 3 4 4" xfId="19115" xr:uid="{00000000-0005-0000-0000-0000B04A0000}"/>
    <cellStyle name="Обычный 2 2 6 2 3 5" xfId="19116" xr:uid="{00000000-0005-0000-0000-0000B14A0000}"/>
    <cellStyle name="Обычный 2 2 6 2 3 5 2" xfId="19117" xr:uid="{00000000-0005-0000-0000-0000B24A0000}"/>
    <cellStyle name="Обычный 2 2 6 2 3 6" xfId="19118" xr:uid="{00000000-0005-0000-0000-0000B34A0000}"/>
    <cellStyle name="Обычный 2 2 6 2 3 6 2" xfId="19119" xr:uid="{00000000-0005-0000-0000-0000B44A0000}"/>
    <cellStyle name="Обычный 2 2 6 2 3 7" xfId="19120" xr:uid="{00000000-0005-0000-0000-0000B54A0000}"/>
    <cellStyle name="Обычный 2 2 6 2 3 7 2" xfId="19121" xr:uid="{00000000-0005-0000-0000-0000B64A0000}"/>
    <cellStyle name="Обычный 2 2 6 2 3 8" xfId="19122" xr:uid="{00000000-0005-0000-0000-0000B74A0000}"/>
    <cellStyle name="Обычный 2 2 6 2 4" xfId="19123" xr:uid="{00000000-0005-0000-0000-0000B84A0000}"/>
    <cellStyle name="Обычный 2 2 6 2 4 2" xfId="19124" xr:uid="{00000000-0005-0000-0000-0000B94A0000}"/>
    <cellStyle name="Обычный 2 2 6 2 4 2 2" xfId="19125" xr:uid="{00000000-0005-0000-0000-0000BA4A0000}"/>
    <cellStyle name="Обычный 2 2 6 2 4 2 2 2" xfId="19126" xr:uid="{00000000-0005-0000-0000-0000BB4A0000}"/>
    <cellStyle name="Обычный 2 2 6 2 4 2 2 2 2" xfId="19127" xr:uid="{00000000-0005-0000-0000-0000BC4A0000}"/>
    <cellStyle name="Обычный 2 2 6 2 4 2 2 3" xfId="19128" xr:uid="{00000000-0005-0000-0000-0000BD4A0000}"/>
    <cellStyle name="Обычный 2 2 6 2 4 2 2 3 2" xfId="19129" xr:uid="{00000000-0005-0000-0000-0000BE4A0000}"/>
    <cellStyle name="Обычный 2 2 6 2 4 2 2 4" xfId="19130" xr:uid="{00000000-0005-0000-0000-0000BF4A0000}"/>
    <cellStyle name="Обычный 2 2 6 2 4 2 3" xfId="19131" xr:uid="{00000000-0005-0000-0000-0000C04A0000}"/>
    <cellStyle name="Обычный 2 2 6 2 4 2 3 2" xfId="19132" xr:uid="{00000000-0005-0000-0000-0000C14A0000}"/>
    <cellStyle name="Обычный 2 2 6 2 4 2 4" xfId="19133" xr:uid="{00000000-0005-0000-0000-0000C24A0000}"/>
    <cellStyle name="Обычный 2 2 6 2 4 2 4 2" xfId="19134" xr:uid="{00000000-0005-0000-0000-0000C34A0000}"/>
    <cellStyle name="Обычный 2 2 6 2 4 2 5" xfId="19135" xr:uid="{00000000-0005-0000-0000-0000C44A0000}"/>
    <cellStyle name="Обычный 2 2 6 2 4 2 5 2" xfId="19136" xr:uid="{00000000-0005-0000-0000-0000C54A0000}"/>
    <cellStyle name="Обычный 2 2 6 2 4 2 6" xfId="19137" xr:uid="{00000000-0005-0000-0000-0000C64A0000}"/>
    <cellStyle name="Обычный 2 2 6 2 4 3" xfId="19138" xr:uid="{00000000-0005-0000-0000-0000C74A0000}"/>
    <cellStyle name="Обычный 2 2 6 2 4 3 2" xfId="19139" xr:uid="{00000000-0005-0000-0000-0000C84A0000}"/>
    <cellStyle name="Обычный 2 2 6 2 4 3 2 2" xfId="19140" xr:uid="{00000000-0005-0000-0000-0000C94A0000}"/>
    <cellStyle name="Обычный 2 2 6 2 4 3 3" xfId="19141" xr:uid="{00000000-0005-0000-0000-0000CA4A0000}"/>
    <cellStyle name="Обычный 2 2 6 2 4 3 3 2" xfId="19142" xr:uid="{00000000-0005-0000-0000-0000CB4A0000}"/>
    <cellStyle name="Обычный 2 2 6 2 4 3 4" xfId="19143" xr:uid="{00000000-0005-0000-0000-0000CC4A0000}"/>
    <cellStyle name="Обычный 2 2 6 2 4 4" xfId="19144" xr:uid="{00000000-0005-0000-0000-0000CD4A0000}"/>
    <cellStyle name="Обычный 2 2 6 2 4 4 2" xfId="19145" xr:uid="{00000000-0005-0000-0000-0000CE4A0000}"/>
    <cellStyle name="Обычный 2 2 6 2 4 4 2 2" xfId="19146" xr:uid="{00000000-0005-0000-0000-0000CF4A0000}"/>
    <cellStyle name="Обычный 2 2 6 2 4 4 3" xfId="19147" xr:uid="{00000000-0005-0000-0000-0000D04A0000}"/>
    <cellStyle name="Обычный 2 2 6 2 4 4 3 2" xfId="19148" xr:uid="{00000000-0005-0000-0000-0000D14A0000}"/>
    <cellStyle name="Обычный 2 2 6 2 4 4 4" xfId="19149" xr:uid="{00000000-0005-0000-0000-0000D24A0000}"/>
    <cellStyle name="Обычный 2 2 6 2 4 5" xfId="19150" xr:uid="{00000000-0005-0000-0000-0000D34A0000}"/>
    <cellStyle name="Обычный 2 2 6 2 4 5 2" xfId="19151" xr:uid="{00000000-0005-0000-0000-0000D44A0000}"/>
    <cellStyle name="Обычный 2 2 6 2 4 6" xfId="19152" xr:uid="{00000000-0005-0000-0000-0000D54A0000}"/>
    <cellStyle name="Обычный 2 2 6 2 4 6 2" xfId="19153" xr:uid="{00000000-0005-0000-0000-0000D64A0000}"/>
    <cellStyle name="Обычный 2 2 6 2 4 7" xfId="19154" xr:uid="{00000000-0005-0000-0000-0000D74A0000}"/>
    <cellStyle name="Обычный 2 2 6 2 4 7 2" xfId="19155" xr:uid="{00000000-0005-0000-0000-0000D84A0000}"/>
    <cellStyle name="Обычный 2 2 6 2 4 8" xfId="19156" xr:uid="{00000000-0005-0000-0000-0000D94A0000}"/>
    <cellStyle name="Обычный 2 2 6 2 5" xfId="19157" xr:uid="{00000000-0005-0000-0000-0000DA4A0000}"/>
    <cellStyle name="Обычный 2 2 6 2 5 2" xfId="19158" xr:uid="{00000000-0005-0000-0000-0000DB4A0000}"/>
    <cellStyle name="Обычный 2 2 6 2 5 2 2" xfId="19159" xr:uid="{00000000-0005-0000-0000-0000DC4A0000}"/>
    <cellStyle name="Обычный 2 2 6 2 5 2 2 2" xfId="19160" xr:uid="{00000000-0005-0000-0000-0000DD4A0000}"/>
    <cellStyle name="Обычный 2 2 6 2 5 2 3" xfId="19161" xr:uid="{00000000-0005-0000-0000-0000DE4A0000}"/>
    <cellStyle name="Обычный 2 2 6 2 5 2 3 2" xfId="19162" xr:uid="{00000000-0005-0000-0000-0000DF4A0000}"/>
    <cellStyle name="Обычный 2 2 6 2 5 2 4" xfId="19163" xr:uid="{00000000-0005-0000-0000-0000E04A0000}"/>
    <cellStyle name="Обычный 2 2 6 2 5 3" xfId="19164" xr:uid="{00000000-0005-0000-0000-0000E14A0000}"/>
    <cellStyle name="Обычный 2 2 6 2 5 3 2" xfId="19165" xr:uid="{00000000-0005-0000-0000-0000E24A0000}"/>
    <cellStyle name="Обычный 2 2 6 2 5 3 2 2" xfId="19166" xr:uid="{00000000-0005-0000-0000-0000E34A0000}"/>
    <cellStyle name="Обычный 2 2 6 2 5 3 3" xfId="19167" xr:uid="{00000000-0005-0000-0000-0000E44A0000}"/>
    <cellStyle name="Обычный 2 2 6 2 5 3 3 2" xfId="19168" xr:uid="{00000000-0005-0000-0000-0000E54A0000}"/>
    <cellStyle name="Обычный 2 2 6 2 5 3 4" xfId="19169" xr:uid="{00000000-0005-0000-0000-0000E64A0000}"/>
    <cellStyle name="Обычный 2 2 6 2 5 4" xfId="19170" xr:uid="{00000000-0005-0000-0000-0000E74A0000}"/>
    <cellStyle name="Обычный 2 2 6 2 5 4 2" xfId="19171" xr:uid="{00000000-0005-0000-0000-0000E84A0000}"/>
    <cellStyle name="Обычный 2 2 6 2 5 5" xfId="19172" xr:uid="{00000000-0005-0000-0000-0000E94A0000}"/>
    <cellStyle name="Обычный 2 2 6 2 5 5 2" xfId="19173" xr:uid="{00000000-0005-0000-0000-0000EA4A0000}"/>
    <cellStyle name="Обычный 2 2 6 2 5 6" xfId="19174" xr:uid="{00000000-0005-0000-0000-0000EB4A0000}"/>
    <cellStyle name="Обычный 2 2 6 2 5 6 2" xfId="19175" xr:uid="{00000000-0005-0000-0000-0000EC4A0000}"/>
    <cellStyle name="Обычный 2 2 6 2 5 7" xfId="19176" xr:uid="{00000000-0005-0000-0000-0000ED4A0000}"/>
    <cellStyle name="Обычный 2 2 6 2 6" xfId="19177" xr:uid="{00000000-0005-0000-0000-0000EE4A0000}"/>
    <cellStyle name="Обычный 2 2 6 2 6 2" xfId="19178" xr:uid="{00000000-0005-0000-0000-0000EF4A0000}"/>
    <cellStyle name="Обычный 2 2 6 2 6 2 2" xfId="19179" xr:uid="{00000000-0005-0000-0000-0000F04A0000}"/>
    <cellStyle name="Обычный 2 2 6 2 6 2 2 2" xfId="19180" xr:uid="{00000000-0005-0000-0000-0000F14A0000}"/>
    <cellStyle name="Обычный 2 2 6 2 6 2 3" xfId="19181" xr:uid="{00000000-0005-0000-0000-0000F24A0000}"/>
    <cellStyle name="Обычный 2 2 6 2 6 2 3 2" xfId="19182" xr:uid="{00000000-0005-0000-0000-0000F34A0000}"/>
    <cellStyle name="Обычный 2 2 6 2 6 2 4" xfId="19183" xr:uid="{00000000-0005-0000-0000-0000F44A0000}"/>
    <cellStyle name="Обычный 2 2 6 2 6 3" xfId="19184" xr:uid="{00000000-0005-0000-0000-0000F54A0000}"/>
    <cellStyle name="Обычный 2 2 6 2 6 3 2" xfId="19185" xr:uid="{00000000-0005-0000-0000-0000F64A0000}"/>
    <cellStyle name="Обычный 2 2 6 2 6 3 2 2" xfId="19186" xr:uid="{00000000-0005-0000-0000-0000F74A0000}"/>
    <cellStyle name="Обычный 2 2 6 2 6 3 3" xfId="19187" xr:uid="{00000000-0005-0000-0000-0000F84A0000}"/>
    <cellStyle name="Обычный 2 2 6 2 6 3 3 2" xfId="19188" xr:uid="{00000000-0005-0000-0000-0000F94A0000}"/>
    <cellStyle name="Обычный 2 2 6 2 6 3 4" xfId="19189" xr:uid="{00000000-0005-0000-0000-0000FA4A0000}"/>
    <cellStyle name="Обычный 2 2 6 2 6 4" xfId="19190" xr:uid="{00000000-0005-0000-0000-0000FB4A0000}"/>
    <cellStyle name="Обычный 2 2 6 2 6 4 2" xfId="19191" xr:uid="{00000000-0005-0000-0000-0000FC4A0000}"/>
    <cellStyle name="Обычный 2 2 6 2 6 5" xfId="19192" xr:uid="{00000000-0005-0000-0000-0000FD4A0000}"/>
    <cellStyle name="Обычный 2 2 6 2 6 5 2" xfId="19193" xr:uid="{00000000-0005-0000-0000-0000FE4A0000}"/>
    <cellStyle name="Обычный 2 2 6 2 6 6" xfId="19194" xr:uid="{00000000-0005-0000-0000-0000FF4A0000}"/>
    <cellStyle name="Обычный 2 2 6 2 6 6 2" xfId="19195" xr:uid="{00000000-0005-0000-0000-0000004B0000}"/>
    <cellStyle name="Обычный 2 2 6 2 6 7" xfId="19196" xr:uid="{00000000-0005-0000-0000-0000014B0000}"/>
    <cellStyle name="Обычный 2 2 6 2 7" xfId="19197" xr:uid="{00000000-0005-0000-0000-0000024B0000}"/>
    <cellStyle name="Обычный 2 2 6 2 7 2" xfId="19198" xr:uid="{00000000-0005-0000-0000-0000034B0000}"/>
    <cellStyle name="Обычный 2 2 6 2 7 2 2" xfId="19199" xr:uid="{00000000-0005-0000-0000-0000044B0000}"/>
    <cellStyle name="Обычный 2 2 6 2 7 3" xfId="19200" xr:uid="{00000000-0005-0000-0000-0000054B0000}"/>
    <cellStyle name="Обычный 2 2 6 2 7 3 2" xfId="19201" xr:uid="{00000000-0005-0000-0000-0000064B0000}"/>
    <cellStyle name="Обычный 2 2 6 2 7 4" xfId="19202" xr:uid="{00000000-0005-0000-0000-0000074B0000}"/>
    <cellStyle name="Обычный 2 2 6 2 8" xfId="19203" xr:uid="{00000000-0005-0000-0000-0000084B0000}"/>
    <cellStyle name="Обычный 2 2 6 2 8 2" xfId="19204" xr:uid="{00000000-0005-0000-0000-0000094B0000}"/>
    <cellStyle name="Обычный 2 2 6 2 8 2 2" xfId="19205" xr:uid="{00000000-0005-0000-0000-00000A4B0000}"/>
    <cellStyle name="Обычный 2 2 6 2 8 3" xfId="19206" xr:uid="{00000000-0005-0000-0000-00000B4B0000}"/>
    <cellStyle name="Обычный 2 2 6 2 8 3 2" xfId="19207" xr:uid="{00000000-0005-0000-0000-00000C4B0000}"/>
    <cellStyle name="Обычный 2 2 6 2 8 4" xfId="19208" xr:uid="{00000000-0005-0000-0000-00000D4B0000}"/>
    <cellStyle name="Обычный 2 2 6 2 9" xfId="19209" xr:uid="{00000000-0005-0000-0000-00000E4B0000}"/>
    <cellStyle name="Обычный 2 2 6 2 9 2" xfId="19210" xr:uid="{00000000-0005-0000-0000-00000F4B0000}"/>
    <cellStyle name="Обычный 2 2 6 3" xfId="19211" xr:uid="{00000000-0005-0000-0000-0000104B0000}"/>
    <cellStyle name="Обычный 2 2 6 3 10" xfId="19212" xr:uid="{00000000-0005-0000-0000-0000114B0000}"/>
    <cellStyle name="Обычный 2 2 6 3 2" xfId="19213" xr:uid="{00000000-0005-0000-0000-0000124B0000}"/>
    <cellStyle name="Обычный 2 2 6 3 2 2" xfId="19214" xr:uid="{00000000-0005-0000-0000-0000134B0000}"/>
    <cellStyle name="Обычный 2 2 6 3 2 2 2" xfId="19215" xr:uid="{00000000-0005-0000-0000-0000144B0000}"/>
    <cellStyle name="Обычный 2 2 6 3 2 2 2 2" xfId="19216" xr:uid="{00000000-0005-0000-0000-0000154B0000}"/>
    <cellStyle name="Обычный 2 2 6 3 2 2 2 2 2" xfId="19217" xr:uid="{00000000-0005-0000-0000-0000164B0000}"/>
    <cellStyle name="Обычный 2 2 6 3 2 2 2 3" xfId="19218" xr:uid="{00000000-0005-0000-0000-0000174B0000}"/>
    <cellStyle name="Обычный 2 2 6 3 2 2 2 3 2" xfId="19219" xr:uid="{00000000-0005-0000-0000-0000184B0000}"/>
    <cellStyle name="Обычный 2 2 6 3 2 2 2 4" xfId="19220" xr:uid="{00000000-0005-0000-0000-0000194B0000}"/>
    <cellStyle name="Обычный 2 2 6 3 2 2 3" xfId="19221" xr:uid="{00000000-0005-0000-0000-00001A4B0000}"/>
    <cellStyle name="Обычный 2 2 6 3 2 2 3 2" xfId="19222" xr:uid="{00000000-0005-0000-0000-00001B4B0000}"/>
    <cellStyle name="Обычный 2 2 6 3 2 2 4" xfId="19223" xr:uid="{00000000-0005-0000-0000-00001C4B0000}"/>
    <cellStyle name="Обычный 2 2 6 3 2 2 4 2" xfId="19224" xr:uid="{00000000-0005-0000-0000-00001D4B0000}"/>
    <cellStyle name="Обычный 2 2 6 3 2 2 5" xfId="19225" xr:uid="{00000000-0005-0000-0000-00001E4B0000}"/>
    <cellStyle name="Обычный 2 2 6 3 2 2 5 2" xfId="19226" xr:uid="{00000000-0005-0000-0000-00001F4B0000}"/>
    <cellStyle name="Обычный 2 2 6 3 2 2 6" xfId="19227" xr:uid="{00000000-0005-0000-0000-0000204B0000}"/>
    <cellStyle name="Обычный 2 2 6 3 2 3" xfId="19228" xr:uid="{00000000-0005-0000-0000-0000214B0000}"/>
    <cellStyle name="Обычный 2 2 6 3 2 3 2" xfId="19229" xr:uid="{00000000-0005-0000-0000-0000224B0000}"/>
    <cellStyle name="Обычный 2 2 6 3 2 3 2 2" xfId="19230" xr:uid="{00000000-0005-0000-0000-0000234B0000}"/>
    <cellStyle name="Обычный 2 2 6 3 2 3 3" xfId="19231" xr:uid="{00000000-0005-0000-0000-0000244B0000}"/>
    <cellStyle name="Обычный 2 2 6 3 2 3 3 2" xfId="19232" xr:uid="{00000000-0005-0000-0000-0000254B0000}"/>
    <cellStyle name="Обычный 2 2 6 3 2 3 4" xfId="19233" xr:uid="{00000000-0005-0000-0000-0000264B0000}"/>
    <cellStyle name="Обычный 2 2 6 3 2 4" xfId="19234" xr:uid="{00000000-0005-0000-0000-0000274B0000}"/>
    <cellStyle name="Обычный 2 2 6 3 2 4 2" xfId="19235" xr:uid="{00000000-0005-0000-0000-0000284B0000}"/>
    <cellStyle name="Обычный 2 2 6 3 2 4 2 2" xfId="19236" xr:uid="{00000000-0005-0000-0000-0000294B0000}"/>
    <cellStyle name="Обычный 2 2 6 3 2 4 3" xfId="19237" xr:uid="{00000000-0005-0000-0000-00002A4B0000}"/>
    <cellStyle name="Обычный 2 2 6 3 2 4 3 2" xfId="19238" xr:uid="{00000000-0005-0000-0000-00002B4B0000}"/>
    <cellStyle name="Обычный 2 2 6 3 2 4 4" xfId="19239" xr:uid="{00000000-0005-0000-0000-00002C4B0000}"/>
    <cellStyle name="Обычный 2 2 6 3 2 5" xfId="19240" xr:uid="{00000000-0005-0000-0000-00002D4B0000}"/>
    <cellStyle name="Обычный 2 2 6 3 2 5 2" xfId="19241" xr:uid="{00000000-0005-0000-0000-00002E4B0000}"/>
    <cellStyle name="Обычный 2 2 6 3 2 6" xfId="19242" xr:uid="{00000000-0005-0000-0000-00002F4B0000}"/>
    <cellStyle name="Обычный 2 2 6 3 2 6 2" xfId="19243" xr:uid="{00000000-0005-0000-0000-0000304B0000}"/>
    <cellStyle name="Обычный 2 2 6 3 2 7" xfId="19244" xr:uid="{00000000-0005-0000-0000-0000314B0000}"/>
    <cellStyle name="Обычный 2 2 6 3 2 7 2" xfId="19245" xr:uid="{00000000-0005-0000-0000-0000324B0000}"/>
    <cellStyle name="Обычный 2 2 6 3 2 8" xfId="19246" xr:uid="{00000000-0005-0000-0000-0000334B0000}"/>
    <cellStyle name="Обычный 2 2 6 3 3" xfId="19247" xr:uid="{00000000-0005-0000-0000-0000344B0000}"/>
    <cellStyle name="Обычный 2 2 6 3 3 2" xfId="19248" xr:uid="{00000000-0005-0000-0000-0000354B0000}"/>
    <cellStyle name="Обычный 2 2 6 3 3 2 2" xfId="19249" xr:uid="{00000000-0005-0000-0000-0000364B0000}"/>
    <cellStyle name="Обычный 2 2 6 3 3 2 2 2" xfId="19250" xr:uid="{00000000-0005-0000-0000-0000374B0000}"/>
    <cellStyle name="Обычный 2 2 6 3 3 2 2 2 2" xfId="19251" xr:uid="{00000000-0005-0000-0000-0000384B0000}"/>
    <cellStyle name="Обычный 2 2 6 3 3 2 2 3" xfId="19252" xr:uid="{00000000-0005-0000-0000-0000394B0000}"/>
    <cellStyle name="Обычный 2 2 6 3 3 2 2 3 2" xfId="19253" xr:uid="{00000000-0005-0000-0000-00003A4B0000}"/>
    <cellStyle name="Обычный 2 2 6 3 3 2 2 4" xfId="19254" xr:uid="{00000000-0005-0000-0000-00003B4B0000}"/>
    <cellStyle name="Обычный 2 2 6 3 3 2 3" xfId="19255" xr:uid="{00000000-0005-0000-0000-00003C4B0000}"/>
    <cellStyle name="Обычный 2 2 6 3 3 2 3 2" xfId="19256" xr:uid="{00000000-0005-0000-0000-00003D4B0000}"/>
    <cellStyle name="Обычный 2 2 6 3 3 2 4" xfId="19257" xr:uid="{00000000-0005-0000-0000-00003E4B0000}"/>
    <cellStyle name="Обычный 2 2 6 3 3 2 4 2" xfId="19258" xr:uid="{00000000-0005-0000-0000-00003F4B0000}"/>
    <cellStyle name="Обычный 2 2 6 3 3 2 5" xfId="19259" xr:uid="{00000000-0005-0000-0000-0000404B0000}"/>
    <cellStyle name="Обычный 2 2 6 3 3 2 5 2" xfId="19260" xr:uid="{00000000-0005-0000-0000-0000414B0000}"/>
    <cellStyle name="Обычный 2 2 6 3 3 2 6" xfId="19261" xr:uid="{00000000-0005-0000-0000-0000424B0000}"/>
    <cellStyle name="Обычный 2 2 6 3 3 3" xfId="19262" xr:uid="{00000000-0005-0000-0000-0000434B0000}"/>
    <cellStyle name="Обычный 2 2 6 3 3 3 2" xfId="19263" xr:uid="{00000000-0005-0000-0000-0000444B0000}"/>
    <cellStyle name="Обычный 2 2 6 3 3 3 2 2" xfId="19264" xr:uid="{00000000-0005-0000-0000-0000454B0000}"/>
    <cellStyle name="Обычный 2 2 6 3 3 3 3" xfId="19265" xr:uid="{00000000-0005-0000-0000-0000464B0000}"/>
    <cellStyle name="Обычный 2 2 6 3 3 3 3 2" xfId="19266" xr:uid="{00000000-0005-0000-0000-0000474B0000}"/>
    <cellStyle name="Обычный 2 2 6 3 3 3 4" xfId="19267" xr:uid="{00000000-0005-0000-0000-0000484B0000}"/>
    <cellStyle name="Обычный 2 2 6 3 3 4" xfId="19268" xr:uid="{00000000-0005-0000-0000-0000494B0000}"/>
    <cellStyle name="Обычный 2 2 6 3 3 4 2" xfId="19269" xr:uid="{00000000-0005-0000-0000-00004A4B0000}"/>
    <cellStyle name="Обычный 2 2 6 3 3 4 2 2" xfId="19270" xr:uid="{00000000-0005-0000-0000-00004B4B0000}"/>
    <cellStyle name="Обычный 2 2 6 3 3 4 3" xfId="19271" xr:uid="{00000000-0005-0000-0000-00004C4B0000}"/>
    <cellStyle name="Обычный 2 2 6 3 3 4 3 2" xfId="19272" xr:uid="{00000000-0005-0000-0000-00004D4B0000}"/>
    <cellStyle name="Обычный 2 2 6 3 3 4 4" xfId="19273" xr:uid="{00000000-0005-0000-0000-00004E4B0000}"/>
    <cellStyle name="Обычный 2 2 6 3 3 5" xfId="19274" xr:uid="{00000000-0005-0000-0000-00004F4B0000}"/>
    <cellStyle name="Обычный 2 2 6 3 3 5 2" xfId="19275" xr:uid="{00000000-0005-0000-0000-0000504B0000}"/>
    <cellStyle name="Обычный 2 2 6 3 3 6" xfId="19276" xr:uid="{00000000-0005-0000-0000-0000514B0000}"/>
    <cellStyle name="Обычный 2 2 6 3 3 6 2" xfId="19277" xr:uid="{00000000-0005-0000-0000-0000524B0000}"/>
    <cellStyle name="Обычный 2 2 6 3 3 7" xfId="19278" xr:uid="{00000000-0005-0000-0000-0000534B0000}"/>
    <cellStyle name="Обычный 2 2 6 3 3 7 2" xfId="19279" xr:uid="{00000000-0005-0000-0000-0000544B0000}"/>
    <cellStyle name="Обычный 2 2 6 3 3 8" xfId="19280" xr:uid="{00000000-0005-0000-0000-0000554B0000}"/>
    <cellStyle name="Обычный 2 2 6 3 4" xfId="19281" xr:uid="{00000000-0005-0000-0000-0000564B0000}"/>
    <cellStyle name="Обычный 2 2 6 3 4 2" xfId="19282" xr:uid="{00000000-0005-0000-0000-0000574B0000}"/>
    <cellStyle name="Обычный 2 2 6 3 4 2 2" xfId="19283" xr:uid="{00000000-0005-0000-0000-0000584B0000}"/>
    <cellStyle name="Обычный 2 2 6 3 4 2 2 2" xfId="19284" xr:uid="{00000000-0005-0000-0000-0000594B0000}"/>
    <cellStyle name="Обычный 2 2 6 3 4 2 3" xfId="19285" xr:uid="{00000000-0005-0000-0000-00005A4B0000}"/>
    <cellStyle name="Обычный 2 2 6 3 4 2 3 2" xfId="19286" xr:uid="{00000000-0005-0000-0000-00005B4B0000}"/>
    <cellStyle name="Обычный 2 2 6 3 4 2 4" xfId="19287" xr:uid="{00000000-0005-0000-0000-00005C4B0000}"/>
    <cellStyle name="Обычный 2 2 6 3 4 3" xfId="19288" xr:uid="{00000000-0005-0000-0000-00005D4B0000}"/>
    <cellStyle name="Обычный 2 2 6 3 4 3 2" xfId="19289" xr:uid="{00000000-0005-0000-0000-00005E4B0000}"/>
    <cellStyle name="Обычный 2 2 6 3 4 3 2 2" xfId="19290" xr:uid="{00000000-0005-0000-0000-00005F4B0000}"/>
    <cellStyle name="Обычный 2 2 6 3 4 3 3" xfId="19291" xr:uid="{00000000-0005-0000-0000-0000604B0000}"/>
    <cellStyle name="Обычный 2 2 6 3 4 3 3 2" xfId="19292" xr:uid="{00000000-0005-0000-0000-0000614B0000}"/>
    <cellStyle name="Обычный 2 2 6 3 4 3 4" xfId="19293" xr:uid="{00000000-0005-0000-0000-0000624B0000}"/>
    <cellStyle name="Обычный 2 2 6 3 4 4" xfId="19294" xr:uid="{00000000-0005-0000-0000-0000634B0000}"/>
    <cellStyle name="Обычный 2 2 6 3 4 4 2" xfId="19295" xr:uid="{00000000-0005-0000-0000-0000644B0000}"/>
    <cellStyle name="Обычный 2 2 6 3 4 5" xfId="19296" xr:uid="{00000000-0005-0000-0000-0000654B0000}"/>
    <cellStyle name="Обычный 2 2 6 3 4 5 2" xfId="19297" xr:uid="{00000000-0005-0000-0000-0000664B0000}"/>
    <cellStyle name="Обычный 2 2 6 3 4 6" xfId="19298" xr:uid="{00000000-0005-0000-0000-0000674B0000}"/>
    <cellStyle name="Обычный 2 2 6 3 4 6 2" xfId="19299" xr:uid="{00000000-0005-0000-0000-0000684B0000}"/>
    <cellStyle name="Обычный 2 2 6 3 4 7" xfId="19300" xr:uid="{00000000-0005-0000-0000-0000694B0000}"/>
    <cellStyle name="Обычный 2 2 6 3 5" xfId="19301" xr:uid="{00000000-0005-0000-0000-00006A4B0000}"/>
    <cellStyle name="Обычный 2 2 6 3 5 2" xfId="19302" xr:uid="{00000000-0005-0000-0000-00006B4B0000}"/>
    <cellStyle name="Обычный 2 2 6 3 5 2 2" xfId="19303" xr:uid="{00000000-0005-0000-0000-00006C4B0000}"/>
    <cellStyle name="Обычный 2 2 6 3 5 3" xfId="19304" xr:uid="{00000000-0005-0000-0000-00006D4B0000}"/>
    <cellStyle name="Обычный 2 2 6 3 5 3 2" xfId="19305" xr:uid="{00000000-0005-0000-0000-00006E4B0000}"/>
    <cellStyle name="Обычный 2 2 6 3 5 4" xfId="19306" xr:uid="{00000000-0005-0000-0000-00006F4B0000}"/>
    <cellStyle name="Обычный 2 2 6 3 6" xfId="19307" xr:uid="{00000000-0005-0000-0000-0000704B0000}"/>
    <cellStyle name="Обычный 2 2 6 3 6 2" xfId="19308" xr:uid="{00000000-0005-0000-0000-0000714B0000}"/>
    <cellStyle name="Обычный 2 2 6 3 6 2 2" xfId="19309" xr:uid="{00000000-0005-0000-0000-0000724B0000}"/>
    <cellStyle name="Обычный 2 2 6 3 6 3" xfId="19310" xr:uid="{00000000-0005-0000-0000-0000734B0000}"/>
    <cellStyle name="Обычный 2 2 6 3 6 3 2" xfId="19311" xr:uid="{00000000-0005-0000-0000-0000744B0000}"/>
    <cellStyle name="Обычный 2 2 6 3 6 4" xfId="19312" xr:uid="{00000000-0005-0000-0000-0000754B0000}"/>
    <cellStyle name="Обычный 2 2 6 3 7" xfId="19313" xr:uid="{00000000-0005-0000-0000-0000764B0000}"/>
    <cellStyle name="Обычный 2 2 6 3 7 2" xfId="19314" xr:uid="{00000000-0005-0000-0000-0000774B0000}"/>
    <cellStyle name="Обычный 2 2 6 3 8" xfId="19315" xr:uid="{00000000-0005-0000-0000-0000784B0000}"/>
    <cellStyle name="Обычный 2 2 6 3 8 2" xfId="19316" xr:uid="{00000000-0005-0000-0000-0000794B0000}"/>
    <cellStyle name="Обычный 2 2 6 3 9" xfId="19317" xr:uid="{00000000-0005-0000-0000-00007A4B0000}"/>
    <cellStyle name="Обычный 2 2 6 3 9 2" xfId="19318" xr:uid="{00000000-0005-0000-0000-00007B4B0000}"/>
    <cellStyle name="Обычный 2 2 6 4" xfId="19319" xr:uid="{00000000-0005-0000-0000-00007C4B0000}"/>
    <cellStyle name="Обычный 2 2 6 4 2" xfId="19320" xr:uid="{00000000-0005-0000-0000-00007D4B0000}"/>
    <cellStyle name="Обычный 2 2 6 4 2 2" xfId="19321" xr:uid="{00000000-0005-0000-0000-00007E4B0000}"/>
    <cellStyle name="Обычный 2 2 6 4 2 2 2" xfId="19322" xr:uid="{00000000-0005-0000-0000-00007F4B0000}"/>
    <cellStyle name="Обычный 2 2 6 4 2 2 2 2" xfId="19323" xr:uid="{00000000-0005-0000-0000-0000804B0000}"/>
    <cellStyle name="Обычный 2 2 6 4 2 2 3" xfId="19324" xr:uid="{00000000-0005-0000-0000-0000814B0000}"/>
    <cellStyle name="Обычный 2 2 6 4 2 2 3 2" xfId="19325" xr:uid="{00000000-0005-0000-0000-0000824B0000}"/>
    <cellStyle name="Обычный 2 2 6 4 2 2 4" xfId="19326" xr:uid="{00000000-0005-0000-0000-0000834B0000}"/>
    <cellStyle name="Обычный 2 2 6 4 2 3" xfId="19327" xr:uid="{00000000-0005-0000-0000-0000844B0000}"/>
    <cellStyle name="Обычный 2 2 6 4 2 3 2" xfId="19328" xr:uid="{00000000-0005-0000-0000-0000854B0000}"/>
    <cellStyle name="Обычный 2 2 6 4 2 4" xfId="19329" xr:uid="{00000000-0005-0000-0000-0000864B0000}"/>
    <cellStyle name="Обычный 2 2 6 4 2 4 2" xfId="19330" xr:uid="{00000000-0005-0000-0000-0000874B0000}"/>
    <cellStyle name="Обычный 2 2 6 4 2 5" xfId="19331" xr:uid="{00000000-0005-0000-0000-0000884B0000}"/>
    <cellStyle name="Обычный 2 2 6 4 2 5 2" xfId="19332" xr:uid="{00000000-0005-0000-0000-0000894B0000}"/>
    <cellStyle name="Обычный 2 2 6 4 2 6" xfId="19333" xr:uid="{00000000-0005-0000-0000-00008A4B0000}"/>
    <cellStyle name="Обычный 2 2 6 4 3" xfId="19334" xr:uid="{00000000-0005-0000-0000-00008B4B0000}"/>
    <cellStyle name="Обычный 2 2 6 4 3 2" xfId="19335" xr:uid="{00000000-0005-0000-0000-00008C4B0000}"/>
    <cellStyle name="Обычный 2 2 6 4 3 2 2" xfId="19336" xr:uid="{00000000-0005-0000-0000-00008D4B0000}"/>
    <cellStyle name="Обычный 2 2 6 4 3 3" xfId="19337" xr:uid="{00000000-0005-0000-0000-00008E4B0000}"/>
    <cellStyle name="Обычный 2 2 6 4 3 3 2" xfId="19338" xr:uid="{00000000-0005-0000-0000-00008F4B0000}"/>
    <cellStyle name="Обычный 2 2 6 4 3 4" xfId="19339" xr:uid="{00000000-0005-0000-0000-0000904B0000}"/>
    <cellStyle name="Обычный 2 2 6 4 4" xfId="19340" xr:uid="{00000000-0005-0000-0000-0000914B0000}"/>
    <cellStyle name="Обычный 2 2 6 4 4 2" xfId="19341" xr:uid="{00000000-0005-0000-0000-0000924B0000}"/>
    <cellStyle name="Обычный 2 2 6 4 4 2 2" xfId="19342" xr:uid="{00000000-0005-0000-0000-0000934B0000}"/>
    <cellStyle name="Обычный 2 2 6 4 4 3" xfId="19343" xr:uid="{00000000-0005-0000-0000-0000944B0000}"/>
    <cellStyle name="Обычный 2 2 6 4 4 3 2" xfId="19344" xr:uid="{00000000-0005-0000-0000-0000954B0000}"/>
    <cellStyle name="Обычный 2 2 6 4 4 4" xfId="19345" xr:uid="{00000000-0005-0000-0000-0000964B0000}"/>
    <cellStyle name="Обычный 2 2 6 4 5" xfId="19346" xr:uid="{00000000-0005-0000-0000-0000974B0000}"/>
    <cellStyle name="Обычный 2 2 6 4 5 2" xfId="19347" xr:uid="{00000000-0005-0000-0000-0000984B0000}"/>
    <cellStyle name="Обычный 2 2 6 4 6" xfId="19348" xr:uid="{00000000-0005-0000-0000-0000994B0000}"/>
    <cellStyle name="Обычный 2 2 6 4 6 2" xfId="19349" xr:uid="{00000000-0005-0000-0000-00009A4B0000}"/>
    <cellStyle name="Обычный 2 2 6 4 7" xfId="19350" xr:uid="{00000000-0005-0000-0000-00009B4B0000}"/>
    <cellStyle name="Обычный 2 2 6 4 7 2" xfId="19351" xr:uid="{00000000-0005-0000-0000-00009C4B0000}"/>
    <cellStyle name="Обычный 2 2 6 4 8" xfId="19352" xr:uid="{00000000-0005-0000-0000-00009D4B0000}"/>
    <cellStyle name="Обычный 2 2 6 5" xfId="19353" xr:uid="{00000000-0005-0000-0000-00009E4B0000}"/>
    <cellStyle name="Обычный 2 2 6 5 2" xfId="19354" xr:uid="{00000000-0005-0000-0000-00009F4B0000}"/>
    <cellStyle name="Обычный 2 2 6 5 2 2" xfId="19355" xr:uid="{00000000-0005-0000-0000-0000A04B0000}"/>
    <cellStyle name="Обычный 2 2 6 5 2 2 2" xfId="19356" xr:uid="{00000000-0005-0000-0000-0000A14B0000}"/>
    <cellStyle name="Обычный 2 2 6 5 2 2 2 2" xfId="19357" xr:uid="{00000000-0005-0000-0000-0000A24B0000}"/>
    <cellStyle name="Обычный 2 2 6 5 2 2 3" xfId="19358" xr:uid="{00000000-0005-0000-0000-0000A34B0000}"/>
    <cellStyle name="Обычный 2 2 6 5 2 2 3 2" xfId="19359" xr:uid="{00000000-0005-0000-0000-0000A44B0000}"/>
    <cellStyle name="Обычный 2 2 6 5 2 2 4" xfId="19360" xr:uid="{00000000-0005-0000-0000-0000A54B0000}"/>
    <cellStyle name="Обычный 2 2 6 5 2 3" xfId="19361" xr:uid="{00000000-0005-0000-0000-0000A64B0000}"/>
    <cellStyle name="Обычный 2 2 6 5 2 3 2" xfId="19362" xr:uid="{00000000-0005-0000-0000-0000A74B0000}"/>
    <cellStyle name="Обычный 2 2 6 5 2 4" xfId="19363" xr:uid="{00000000-0005-0000-0000-0000A84B0000}"/>
    <cellStyle name="Обычный 2 2 6 5 2 4 2" xfId="19364" xr:uid="{00000000-0005-0000-0000-0000A94B0000}"/>
    <cellStyle name="Обычный 2 2 6 5 2 5" xfId="19365" xr:uid="{00000000-0005-0000-0000-0000AA4B0000}"/>
    <cellStyle name="Обычный 2 2 6 5 2 5 2" xfId="19366" xr:uid="{00000000-0005-0000-0000-0000AB4B0000}"/>
    <cellStyle name="Обычный 2 2 6 5 2 6" xfId="19367" xr:uid="{00000000-0005-0000-0000-0000AC4B0000}"/>
    <cellStyle name="Обычный 2 2 6 5 3" xfId="19368" xr:uid="{00000000-0005-0000-0000-0000AD4B0000}"/>
    <cellStyle name="Обычный 2 2 6 5 3 2" xfId="19369" xr:uid="{00000000-0005-0000-0000-0000AE4B0000}"/>
    <cellStyle name="Обычный 2 2 6 5 3 2 2" xfId="19370" xr:uid="{00000000-0005-0000-0000-0000AF4B0000}"/>
    <cellStyle name="Обычный 2 2 6 5 3 3" xfId="19371" xr:uid="{00000000-0005-0000-0000-0000B04B0000}"/>
    <cellStyle name="Обычный 2 2 6 5 3 3 2" xfId="19372" xr:uid="{00000000-0005-0000-0000-0000B14B0000}"/>
    <cellStyle name="Обычный 2 2 6 5 3 4" xfId="19373" xr:uid="{00000000-0005-0000-0000-0000B24B0000}"/>
    <cellStyle name="Обычный 2 2 6 5 4" xfId="19374" xr:uid="{00000000-0005-0000-0000-0000B34B0000}"/>
    <cellStyle name="Обычный 2 2 6 5 4 2" xfId="19375" xr:uid="{00000000-0005-0000-0000-0000B44B0000}"/>
    <cellStyle name="Обычный 2 2 6 5 4 2 2" xfId="19376" xr:uid="{00000000-0005-0000-0000-0000B54B0000}"/>
    <cellStyle name="Обычный 2 2 6 5 4 3" xfId="19377" xr:uid="{00000000-0005-0000-0000-0000B64B0000}"/>
    <cellStyle name="Обычный 2 2 6 5 4 3 2" xfId="19378" xr:uid="{00000000-0005-0000-0000-0000B74B0000}"/>
    <cellStyle name="Обычный 2 2 6 5 4 4" xfId="19379" xr:uid="{00000000-0005-0000-0000-0000B84B0000}"/>
    <cellStyle name="Обычный 2 2 6 5 5" xfId="19380" xr:uid="{00000000-0005-0000-0000-0000B94B0000}"/>
    <cellStyle name="Обычный 2 2 6 5 5 2" xfId="19381" xr:uid="{00000000-0005-0000-0000-0000BA4B0000}"/>
    <cellStyle name="Обычный 2 2 6 5 6" xfId="19382" xr:uid="{00000000-0005-0000-0000-0000BB4B0000}"/>
    <cellStyle name="Обычный 2 2 6 5 6 2" xfId="19383" xr:uid="{00000000-0005-0000-0000-0000BC4B0000}"/>
    <cellStyle name="Обычный 2 2 6 5 7" xfId="19384" xr:uid="{00000000-0005-0000-0000-0000BD4B0000}"/>
    <cellStyle name="Обычный 2 2 6 5 7 2" xfId="19385" xr:uid="{00000000-0005-0000-0000-0000BE4B0000}"/>
    <cellStyle name="Обычный 2 2 6 5 8" xfId="19386" xr:uid="{00000000-0005-0000-0000-0000BF4B0000}"/>
    <cellStyle name="Обычный 2 2 6 6" xfId="19387" xr:uid="{00000000-0005-0000-0000-0000C04B0000}"/>
    <cellStyle name="Обычный 2 2 6 6 2" xfId="19388" xr:uid="{00000000-0005-0000-0000-0000C14B0000}"/>
    <cellStyle name="Обычный 2 2 6 6 2 2" xfId="19389" xr:uid="{00000000-0005-0000-0000-0000C24B0000}"/>
    <cellStyle name="Обычный 2 2 6 6 2 2 2" xfId="19390" xr:uid="{00000000-0005-0000-0000-0000C34B0000}"/>
    <cellStyle name="Обычный 2 2 6 6 2 3" xfId="19391" xr:uid="{00000000-0005-0000-0000-0000C44B0000}"/>
    <cellStyle name="Обычный 2 2 6 6 2 3 2" xfId="19392" xr:uid="{00000000-0005-0000-0000-0000C54B0000}"/>
    <cellStyle name="Обычный 2 2 6 6 2 4" xfId="19393" xr:uid="{00000000-0005-0000-0000-0000C64B0000}"/>
    <cellStyle name="Обычный 2 2 6 6 3" xfId="19394" xr:uid="{00000000-0005-0000-0000-0000C74B0000}"/>
    <cellStyle name="Обычный 2 2 6 6 3 2" xfId="19395" xr:uid="{00000000-0005-0000-0000-0000C84B0000}"/>
    <cellStyle name="Обычный 2 2 6 6 3 2 2" xfId="19396" xr:uid="{00000000-0005-0000-0000-0000C94B0000}"/>
    <cellStyle name="Обычный 2 2 6 6 3 3" xfId="19397" xr:uid="{00000000-0005-0000-0000-0000CA4B0000}"/>
    <cellStyle name="Обычный 2 2 6 6 3 3 2" xfId="19398" xr:uid="{00000000-0005-0000-0000-0000CB4B0000}"/>
    <cellStyle name="Обычный 2 2 6 6 3 4" xfId="19399" xr:uid="{00000000-0005-0000-0000-0000CC4B0000}"/>
    <cellStyle name="Обычный 2 2 6 6 4" xfId="19400" xr:uid="{00000000-0005-0000-0000-0000CD4B0000}"/>
    <cellStyle name="Обычный 2 2 6 6 4 2" xfId="19401" xr:uid="{00000000-0005-0000-0000-0000CE4B0000}"/>
    <cellStyle name="Обычный 2 2 6 6 5" xfId="19402" xr:uid="{00000000-0005-0000-0000-0000CF4B0000}"/>
    <cellStyle name="Обычный 2 2 6 6 5 2" xfId="19403" xr:uid="{00000000-0005-0000-0000-0000D04B0000}"/>
    <cellStyle name="Обычный 2 2 6 6 6" xfId="19404" xr:uid="{00000000-0005-0000-0000-0000D14B0000}"/>
    <cellStyle name="Обычный 2 2 6 6 6 2" xfId="19405" xr:uid="{00000000-0005-0000-0000-0000D24B0000}"/>
    <cellStyle name="Обычный 2 2 6 6 7" xfId="19406" xr:uid="{00000000-0005-0000-0000-0000D34B0000}"/>
    <cellStyle name="Обычный 2 2 6 7" xfId="19407" xr:uid="{00000000-0005-0000-0000-0000D44B0000}"/>
    <cellStyle name="Обычный 2 2 6 7 2" xfId="19408" xr:uid="{00000000-0005-0000-0000-0000D54B0000}"/>
    <cellStyle name="Обычный 2 2 6 7 2 2" xfId="19409" xr:uid="{00000000-0005-0000-0000-0000D64B0000}"/>
    <cellStyle name="Обычный 2 2 6 7 2 2 2" xfId="19410" xr:uid="{00000000-0005-0000-0000-0000D74B0000}"/>
    <cellStyle name="Обычный 2 2 6 7 2 3" xfId="19411" xr:uid="{00000000-0005-0000-0000-0000D84B0000}"/>
    <cellStyle name="Обычный 2 2 6 7 2 3 2" xfId="19412" xr:uid="{00000000-0005-0000-0000-0000D94B0000}"/>
    <cellStyle name="Обычный 2 2 6 7 2 4" xfId="19413" xr:uid="{00000000-0005-0000-0000-0000DA4B0000}"/>
    <cellStyle name="Обычный 2 2 6 7 3" xfId="19414" xr:uid="{00000000-0005-0000-0000-0000DB4B0000}"/>
    <cellStyle name="Обычный 2 2 6 7 3 2" xfId="19415" xr:uid="{00000000-0005-0000-0000-0000DC4B0000}"/>
    <cellStyle name="Обычный 2 2 6 7 3 2 2" xfId="19416" xr:uid="{00000000-0005-0000-0000-0000DD4B0000}"/>
    <cellStyle name="Обычный 2 2 6 7 3 3" xfId="19417" xr:uid="{00000000-0005-0000-0000-0000DE4B0000}"/>
    <cellStyle name="Обычный 2 2 6 7 3 3 2" xfId="19418" xr:uid="{00000000-0005-0000-0000-0000DF4B0000}"/>
    <cellStyle name="Обычный 2 2 6 7 3 4" xfId="19419" xr:uid="{00000000-0005-0000-0000-0000E04B0000}"/>
    <cellStyle name="Обычный 2 2 6 7 4" xfId="19420" xr:uid="{00000000-0005-0000-0000-0000E14B0000}"/>
    <cellStyle name="Обычный 2 2 6 7 4 2" xfId="19421" xr:uid="{00000000-0005-0000-0000-0000E24B0000}"/>
    <cellStyle name="Обычный 2 2 6 7 5" xfId="19422" xr:uid="{00000000-0005-0000-0000-0000E34B0000}"/>
    <cellStyle name="Обычный 2 2 6 7 5 2" xfId="19423" xr:uid="{00000000-0005-0000-0000-0000E44B0000}"/>
    <cellStyle name="Обычный 2 2 6 7 6" xfId="19424" xr:uid="{00000000-0005-0000-0000-0000E54B0000}"/>
    <cellStyle name="Обычный 2 2 6 7 6 2" xfId="19425" xr:uid="{00000000-0005-0000-0000-0000E64B0000}"/>
    <cellStyle name="Обычный 2 2 6 7 7" xfId="19426" xr:uid="{00000000-0005-0000-0000-0000E74B0000}"/>
    <cellStyle name="Обычный 2 2 6 8" xfId="19427" xr:uid="{00000000-0005-0000-0000-0000E84B0000}"/>
    <cellStyle name="Обычный 2 2 6 8 2" xfId="19428" xr:uid="{00000000-0005-0000-0000-0000E94B0000}"/>
    <cellStyle name="Обычный 2 2 6 8 2 2" xfId="19429" xr:uid="{00000000-0005-0000-0000-0000EA4B0000}"/>
    <cellStyle name="Обычный 2 2 6 8 3" xfId="19430" xr:uid="{00000000-0005-0000-0000-0000EB4B0000}"/>
    <cellStyle name="Обычный 2 2 6 8 3 2" xfId="19431" xr:uid="{00000000-0005-0000-0000-0000EC4B0000}"/>
    <cellStyle name="Обычный 2 2 6 8 4" xfId="19432" xr:uid="{00000000-0005-0000-0000-0000ED4B0000}"/>
    <cellStyle name="Обычный 2 2 6 9" xfId="19433" xr:uid="{00000000-0005-0000-0000-0000EE4B0000}"/>
    <cellStyle name="Обычный 2 2 6 9 2" xfId="19434" xr:uid="{00000000-0005-0000-0000-0000EF4B0000}"/>
    <cellStyle name="Обычный 2 2 6 9 2 2" xfId="19435" xr:uid="{00000000-0005-0000-0000-0000F04B0000}"/>
    <cellStyle name="Обычный 2 2 6 9 3" xfId="19436" xr:uid="{00000000-0005-0000-0000-0000F14B0000}"/>
    <cellStyle name="Обычный 2 2 6 9 3 2" xfId="19437" xr:uid="{00000000-0005-0000-0000-0000F24B0000}"/>
    <cellStyle name="Обычный 2 2 6 9 4" xfId="19438" xr:uid="{00000000-0005-0000-0000-0000F34B0000}"/>
    <cellStyle name="Обычный 2 2 7" xfId="19439" xr:uid="{00000000-0005-0000-0000-0000F44B0000}"/>
    <cellStyle name="Обычный 2 2 7 10" xfId="19440" xr:uid="{00000000-0005-0000-0000-0000F54B0000}"/>
    <cellStyle name="Обычный 2 2 7 10 2" xfId="19441" xr:uid="{00000000-0005-0000-0000-0000F64B0000}"/>
    <cellStyle name="Обычный 2 2 7 11" xfId="19442" xr:uid="{00000000-0005-0000-0000-0000F74B0000}"/>
    <cellStyle name="Обычный 2 2 7 11 2" xfId="19443" xr:uid="{00000000-0005-0000-0000-0000F84B0000}"/>
    <cellStyle name="Обычный 2 2 7 12" xfId="19444" xr:uid="{00000000-0005-0000-0000-0000F94B0000}"/>
    <cellStyle name="Обычный 2 2 7 12 2" xfId="19445" xr:uid="{00000000-0005-0000-0000-0000FA4B0000}"/>
    <cellStyle name="Обычный 2 2 7 13" xfId="19446" xr:uid="{00000000-0005-0000-0000-0000FB4B0000}"/>
    <cellStyle name="Обычный 2 2 7 2" xfId="19447" xr:uid="{00000000-0005-0000-0000-0000FC4B0000}"/>
    <cellStyle name="Обычный 2 2 7 2 10" xfId="19448" xr:uid="{00000000-0005-0000-0000-0000FD4B0000}"/>
    <cellStyle name="Обычный 2 2 7 2 10 2" xfId="19449" xr:uid="{00000000-0005-0000-0000-0000FE4B0000}"/>
    <cellStyle name="Обычный 2 2 7 2 11" xfId="19450" xr:uid="{00000000-0005-0000-0000-0000FF4B0000}"/>
    <cellStyle name="Обычный 2 2 7 2 11 2" xfId="19451" xr:uid="{00000000-0005-0000-0000-0000004C0000}"/>
    <cellStyle name="Обычный 2 2 7 2 12" xfId="19452" xr:uid="{00000000-0005-0000-0000-0000014C0000}"/>
    <cellStyle name="Обычный 2 2 7 2 2" xfId="19453" xr:uid="{00000000-0005-0000-0000-0000024C0000}"/>
    <cellStyle name="Обычный 2 2 7 2 2 10" xfId="19454" xr:uid="{00000000-0005-0000-0000-0000034C0000}"/>
    <cellStyle name="Обычный 2 2 7 2 2 2" xfId="19455" xr:uid="{00000000-0005-0000-0000-0000044C0000}"/>
    <cellStyle name="Обычный 2 2 7 2 2 2 2" xfId="19456" xr:uid="{00000000-0005-0000-0000-0000054C0000}"/>
    <cellStyle name="Обычный 2 2 7 2 2 2 2 2" xfId="19457" xr:uid="{00000000-0005-0000-0000-0000064C0000}"/>
    <cellStyle name="Обычный 2 2 7 2 2 2 2 2 2" xfId="19458" xr:uid="{00000000-0005-0000-0000-0000074C0000}"/>
    <cellStyle name="Обычный 2 2 7 2 2 2 2 2 2 2" xfId="19459" xr:uid="{00000000-0005-0000-0000-0000084C0000}"/>
    <cellStyle name="Обычный 2 2 7 2 2 2 2 2 3" xfId="19460" xr:uid="{00000000-0005-0000-0000-0000094C0000}"/>
    <cellStyle name="Обычный 2 2 7 2 2 2 2 2 3 2" xfId="19461" xr:uid="{00000000-0005-0000-0000-00000A4C0000}"/>
    <cellStyle name="Обычный 2 2 7 2 2 2 2 2 4" xfId="19462" xr:uid="{00000000-0005-0000-0000-00000B4C0000}"/>
    <cellStyle name="Обычный 2 2 7 2 2 2 2 3" xfId="19463" xr:uid="{00000000-0005-0000-0000-00000C4C0000}"/>
    <cellStyle name="Обычный 2 2 7 2 2 2 2 3 2" xfId="19464" xr:uid="{00000000-0005-0000-0000-00000D4C0000}"/>
    <cellStyle name="Обычный 2 2 7 2 2 2 2 4" xfId="19465" xr:uid="{00000000-0005-0000-0000-00000E4C0000}"/>
    <cellStyle name="Обычный 2 2 7 2 2 2 2 4 2" xfId="19466" xr:uid="{00000000-0005-0000-0000-00000F4C0000}"/>
    <cellStyle name="Обычный 2 2 7 2 2 2 2 5" xfId="19467" xr:uid="{00000000-0005-0000-0000-0000104C0000}"/>
    <cellStyle name="Обычный 2 2 7 2 2 2 2 5 2" xfId="19468" xr:uid="{00000000-0005-0000-0000-0000114C0000}"/>
    <cellStyle name="Обычный 2 2 7 2 2 2 2 6" xfId="19469" xr:uid="{00000000-0005-0000-0000-0000124C0000}"/>
    <cellStyle name="Обычный 2 2 7 2 2 2 3" xfId="19470" xr:uid="{00000000-0005-0000-0000-0000134C0000}"/>
    <cellStyle name="Обычный 2 2 7 2 2 2 3 2" xfId="19471" xr:uid="{00000000-0005-0000-0000-0000144C0000}"/>
    <cellStyle name="Обычный 2 2 7 2 2 2 3 2 2" xfId="19472" xr:uid="{00000000-0005-0000-0000-0000154C0000}"/>
    <cellStyle name="Обычный 2 2 7 2 2 2 3 3" xfId="19473" xr:uid="{00000000-0005-0000-0000-0000164C0000}"/>
    <cellStyle name="Обычный 2 2 7 2 2 2 3 3 2" xfId="19474" xr:uid="{00000000-0005-0000-0000-0000174C0000}"/>
    <cellStyle name="Обычный 2 2 7 2 2 2 3 4" xfId="19475" xr:uid="{00000000-0005-0000-0000-0000184C0000}"/>
    <cellStyle name="Обычный 2 2 7 2 2 2 4" xfId="19476" xr:uid="{00000000-0005-0000-0000-0000194C0000}"/>
    <cellStyle name="Обычный 2 2 7 2 2 2 4 2" xfId="19477" xr:uid="{00000000-0005-0000-0000-00001A4C0000}"/>
    <cellStyle name="Обычный 2 2 7 2 2 2 4 2 2" xfId="19478" xr:uid="{00000000-0005-0000-0000-00001B4C0000}"/>
    <cellStyle name="Обычный 2 2 7 2 2 2 4 3" xfId="19479" xr:uid="{00000000-0005-0000-0000-00001C4C0000}"/>
    <cellStyle name="Обычный 2 2 7 2 2 2 4 3 2" xfId="19480" xr:uid="{00000000-0005-0000-0000-00001D4C0000}"/>
    <cellStyle name="Обычный 2 2 7 2 2 2 4 4" xfId="19481" xr:uid="{00000000-0005-0000-0000-00001E4C0000}"/>
    <cellStyle name="Обычный 2 2 7 2 2 2 5" xfId="19482" xr:uid="{00000000-0005-0000-0000-00001F4C0000}"/>
    <cellStyle name="Обычный 2 2 7 2 2 2 5 2" xfId="19483" xr:uid="{00000000-0005-0000-0000-0000204C0000}"/>
    <cellStyle name="Обычный 2 2 7 2 2 2 6" xfId="19484" xr:uid="{00000000-0005-0000-0000-0000214C0000}"/>
    <cellStyle name="Обычный 2 2 7 2 2 2 6 2" xfId="19485" xr:uid="{00000000-0005-0000-0000-0000224C0000}"/>
    <cellStyle name="Обычный 2 2 7 2 2 2 7" xfId="19486" xr:uid="{00000000-0005-0000-0000-0000234C0000}"/>
    <cellStyle name="Обычный 2 2 7 2 2 2 7 2" xfId="19487" xr:uid="{00000000-0005-0000-0000-0000244C0000}"/>
    <cellStyle name="Обычный 2 2 7 2 2 2 8" xfId="19488" xr:uid="{00000000-0005-0000-0000-0000254C0000}"/>
    <cellStyle name="Обычный 2 2 7 2 2 3" xfId="19489" xr:uid="{00000000-0005-0000-0000-0000264C0000}"/>
    <cellStyle name="Обычный 2 2 7 2 2 3 2" xfId="19490" xr:uid="{00000000-0005-0000-0000-0000274C0000}"/>
    <cellStyle name="Обычный 2 2 7 2 2 3 2 2" xfId="19491" xr:uid="{00000000-0005-0000-0000-0000284C0000}"/>
    <cellStyle name="Обычный 2 2 7 2 2 3 2 2 2" xfId="19492" xr:uid="{00000000-0005-0000-0000-0000294C0000}"/>
    <cellStyle name="Обычный 2 2 7 2 2 3 2 2 2 2" xfId="19493" xr:uid="{00000000-0005-0000-0000-00002A4C0000}"/>
    <cellStyle name="Обычный 2 2 7 2 2 3 2 2 3" xfId="19494" xr:uid="{00000000-0005-0000-0000-00002B4C0000}"/>
    <cellStyle name="Обычный 2 2 7 2 2 3 2 2 3 2" xfId="19495" xr:uid="{00000000-0005-0000-0000-00002C4C0000}"/>
    <cellStyle name="Обычный 2 2 7 2 2 3 2 2 4" xfId="19496" xr:uid="{00000000-0005-0000-0000-00002D4C0000}"/>
    <cellStyle name="Обычный 2 2 7 2 2 3 2 3" xfId="19497" xr:uid="{00000000-0005-0000-0000-00002E4C0000}"/>
    <cellStyle name="Обычный 2 2 7 2 2 3 2 3 2" xfId="19498" xr:uid="{00000000-0005-0000-0000-00002F4C0000}"/>
    <cellStyle name="Обычный 2 2 7 2 2 3 2 4" xfId="19499" xr:uid="{00000000-0005-0000-0000-0000304C0000}"/>
    <cellStyle name="Обычный 2 2 7 2 2 3 2 4 2" xfId="19500" xr:uid="{00000000-0005-0000-0000-0000314C0000}"/>
    <cellStyle name="Обычный 2 2 7 2 2 3 2 5" xfId="19501" xr:uid="{00000000-0005-0000-0000-0000324C0000}"/>
    <cellStyle name="Обычный 2 2 7 2 2 3 2 5 2" xfId="19502" xr:uid="{00000000-0005-0000-0000-0000334C0000}"/>
    <cellStyle name="Обычный 2 2 7 2 2 3 2 6" xfId="19503" xr:uid="{00000000-0005-0000-0000-0000344C0000}"/>
    <cellStyle name="Обычный 2 2 7 2 2 3 3" xfId="19504" xr:uid="{00000000-0005-0000-0000-0000354C0000}"/>
    <cellStyle name="Обычный 2 2 7 2 2 3 3 2" xfId="19505" xr:uid="{00000000-0005-0000-0000-0000364C0000}"/>
    <cellStyle name="Обычный 2 2 7 2 2 3 3 2 2" xfId="19506" xr:uid="{00000000-0005-0000-0000-0000374C0000}"/>
    <cellStyle name="Обычный 2 2 7 2 2 3 3 3" xfId="19507" xr:uid="{00000000-0005-0000-0000-0000384C0000}"/>
    <cellStyle name="Обычный 2 2 7 2 2 3 3 3 2" xfId="19508" xr:uid="{00000000-0005-0000-0000-0000394C0000}"/>
    <cellStyle name="Обычный 2 2 7 2 2 3 3 4" xfId="19509" xr:uid="{00000000-0005-0000-0000-00003A4C0000}"/>
    <cellStyle name="Обычный 2 2 7 2 2 3 4" xfId="19510" xr:uid="{00000000-0005-0000-0000-00003B4C0000}"/>
    <cellStyle name="Обычный 2 2 7 2 2 3 4 2" xfId="19511" xr:uid="{00000000-0005-0000-0000-00003C4C0000}"/>
    <cellStyle name="Обычный 2 2 7 2 2 3 4 2 2" xfId="19512" xr:uid="{00000000-0005-0000-0000-00003D4C0000}"/>
    <cellStyle name="Обычный 2 2 7 2 2 3 4 3" xfId="19513" xr:uid="{00000000-0005-0000-0000-00003E4C0000}"/>
    <cellStyle name="Обычный 2 2 7 2 2 3 4 3 2" xfId="19514" xr:uid="{00000000-0005-0000-0000-00003F4C0000}"/>
    <cellStyle name="Обычный 2 2 7 2 2 3 4 4" xfId="19515" xr:uid="{00000000-0005-0000-0000-0000404C0000}"/>
    <cellStyle name="Обычный 2 2 7 2 2 3 5" xfId="19516" xr:uid="{00000000-0005-0000-0000-0000414C0000}"/>
    <cellStyle name="Обычный 2 2 7 2 2 3 5 2" xfId="19517" xr:uid="{00000000-0005-0000-0000-0000424C0000}"/>
    <cellStyle name="Обычный 2 2 7 2 2 3 6" xfId="19518" xr:uid="{00000000-0005-0000-0000-0000434C0000}"/>
    <cellStyle name="Обычный 2 2 7 2 2 3 6 2" xfId="19519" xr:uid="{00000000-0005-0000-0000-0000444C0000}"/>
    <cellStyle name="Обычный 2 2 7 2 2 3 7" xfId="19520" xr:uid="{00000000-0005-0000-0000-0000454C0000}"/>
    <cellStyle name="Обычный 2 2 7 2 2 3 7 2" xfId="19521" xr:uid="{00000000-0005-0000-0000-0000464C0000}"/>
    <cellStyle name="Обычный 2 2 7 2 2 3 8" xfId="19522" xr:uid="{00000000-0005-0000-0000-0000474C0000}"/>
    <cellStyle name="Обычный 2 2 7 2 2 4" xfId="19523" xr:uid="{00000000-0005-0000-0000-0000484C0000}"/>
    <cellStyle name="Обычный 2 2 7 2 2 4 2" xfId="19524" xr:uid="{00000000-0005-0000-0000-0000494C0000}"/>
    <cellStyle name="Обычный 2 2 7 2 2 4 2 2" xfId="19525" xr:uid="{00000000-0005-0000-0000-00004A4C0000}"/>
    <cellStyle name="Обычный 2 2 7 2 2 4 2 2 2" xfId="19526" xr:uid="{00000000-0005-0000-0000-00004B4C0000}"/>
    <cellStyle name="Обычный 2 2 7 2 2 4 2 3" xfId="19527" xr:uid="{00000000-0005-0000-0000-00004C4C0000}"/>
    <cellStyle name="Обычный 2 2 7 2 2 4 2 3 2" xfId="19528" xr:uid="{00000000-0005-0000-0000-00004D4C0000}"/>
    <cellStyle name="Обычный 2 2 7 2 2 4 2 4" xfId="19529" xr:uid="{00000000-0005-0000-0000-00004E4C0000}"/>
    <cellStyle name="Обычный 2 2 7 2 2 4 3" xfId="19530" xr:uid="{00000000-0005-0000-0000-00004F4C0000}"/>
    <cellStyle name="Обычный 2 2 7 2 2 4 3 2" xfId="19531" xr:uid="{00000000-0005-0000-0000-0000504C0000}"/>
    <cellStyle name="Обычный 2 2 7 2 2 4 3 2 2" xfId="19532" xr:uid="{00000000-0005-0000-0000-0000514C0000}"/>
    <cellStyle name="Обычный 2 2 7 2 2 4 3 3" xfId="19533" xr:uid="{00000000-0005-0000-0000-0000524C0000}"/>
    <cellStyle name="Обычный 2 2 7 2 2 4 3 3 2" xfId="19534" xr:uid="{00000000-0005-0000-0000-0000534C0000}"/>
    <cellStyle name="Обычный 2 2 7 2 2 4 3 4" xfId="19535" xr:uid="{00000000-0005-0000-0000-0000544C0000}"/>
    <cellStyle name="Обычный 2 2 7 2 2 4 4" xfId="19536" xr:uid="{00000000-0005-0000-0000-0000554C0000}"/>
    <cellStyle name="Обычный 2 2 7 2 2 4 4 2" xfId="19537" xr:uid="{00000000-0005-0000-0000-0000564C0000}"/>
    <cellStyle name="Обычный 2 2 7 2 2 4 5" xfId="19538" xr:uid="{00000000-0005-0000-0000-0000574C0000}"/>
    <cellStyle name="Обычный 2 2 7 2 2 4 5 2" xfId="19539" xr:uid="{00000000-0005-0000-0000-0000584C0000}"/>
    <cellStyle name="Обычный 2 2 7 2 2 4 6" xfId="19540" xr:uid="{00000000-0005-0000-0000-0000594C0000}"/>
    <cellStyle name="Обычный 2 2 7 2 2 4 6 2" xfId="19541" xr:uid="{00000000-0005-0000-0000-00005A4C0000}"/>
    <cellStyle name="Обычный 2 2 7 2 2 4 7" xfId="19542" xr:uid="{00000000-0005-0000-0000-00005B4C0000}"/>
    <cellStyle name="Обычный 2 2 7 2 2 5" xfId="19543" xr:uid="{00000000-0005-0000-0000-00005C4C0000}"/>
    <cellStyle name="Обычный 2 2 7 2 2 5 2" xfId="19544" xr:uid="{00000000-0005-0000-0000-00005D4C0000}"/>
    <cellStyle name="Обычный 2 2 7 2 2 5 2 2" xfId="19545" xr:uid="{00000000-0005-0000-0000-00005E4C0000}"/>
    <cellStyle name="Обычный 2 2 7 2 2 5 3" xfId="19546" xr:uid="{00000000-0005-0000-0000-00005F4C0000}"/>
    <cellStyle name="Обычный 2 2 7 2 2 5 3 2" xfId="19547" xr:uid="{00000000-0005-0000-0000-0000604C0000}"/>
    <cellStyle name="Обычный 2 2 7 2 2 5 4" xfId="19548" xr:uid="{00000000-0005-0000-0000-0000614C0000}"/>
    <cellStyle name="Обычный 2 2 7 2 2 6" xfId="19549" xr:uid="{00000000-0005-0000-0000-0000624C0000}"/>
    <cellStyle name="Обычный 2 2 7 2 2 6 2" xfId="19550" xr:uid="{00000000-0005-0000-0000-0000634C0000}"/>
    <cellStyle name="Обычный 2 2 7 2 2 6 2 2" xfId="19551" xr:uid="{00000000-0005-0000-0000-0000644C0000}"/>
    <cellStyle name="Обычный 2 2 7 2 2 6 3" xfId="19552" xr:uid="{00000000-0005-0000-0000-0000654C0000}"/>
    <cellStyle name="Обычный 2 2 7 2 2 6 3 2" xfId="19553" xr:uid="{00000000-0005-0000-0000-0000664C0000}"/>
    <cellStyle name="Обычный 2 2 7 2 2 6 4" xfId="19554" xr:uid="{00000000-0005-0000-0000-0000674C0000}"/>
    <cellStyle name="Обычный 2 2 7 2 2 7" xfId="19555" xr:uid="{00000000-0005-0000-0000-0000684C0000}"/>
    <cellStyle name="Обычный 2 2 7 2 2 7 2" xfId="19556" xr:uid="{00000000-0005-0000-0000-0000694C0000}"/>
    <cellStyle name="Обычный 2 2 7 2 2 8" xfId="19557" xr:uid="{00000000-0005-0000-0000-00006A4C0000}"/>
    <cellStyle name="Обычный 2 2 7 2 2 8 2" xfId="19558" xr:uid="{00000000-0005-0000-0000-00006B4C0000}"/>
    <cellStyle name="Обычный 2 2 7 2 2 9" xfId="19559" xr:uid="{00000000-0005-0000-0000-00006C4C0000}"/>
    <cellStyle name="Обычный 2 2 7 2 2 9 2" xfId="19560" xr:uid="{00000000-0005-0000-0000-00006D4C0000}"/>
    <cellStyle name="Обычный 2 2 7 2 3" xfId="19561" xr:uid="{00000000-0005-0000-0000-00006E4C0000}"/>
    <cellStyle name="Обычный 2 2 7 2 3 2" xfId="19562" xr:uid="{00000000-0005-0000-0000-00006F4C0000}"/>
    <cellStyle name="Обычный 2 2 7 2 3 2 2" xfId="19563" xr:uid="{00000000-0005-0000-0000-0000704C0000}"/>
    <cellStyle name="Обычный 2 2 7 2 3 2 2 2" xfId="19564" xr:uid="{00000000-0005-0000-0000-0000714C0000}"/>
    <cellStyle name="Обычный 2 2 7 2 3 2 2 2 2" xfId="19565" xr:uid="{00000000-0005-0000-0000-0000724C0000}"/>
    <cellStyle name="Обычный 2 2 7 2 3 2 2 3" xfId="19566" xr:uid="{00000000-0005-0000-0000-0000734C0000}"/>
    <cellStyle name="Обычный 2 2 7 2 3 2 2 3 2" xfId="19567" xr:uid="{00000000-0005-0000-0000-0000744C0000}"/>
    <cellStyle name="Обычный 2 2 7 2 3 2 2 4" xfId="19568" xr:uid="{00000000-0005-0000-0000-0000754C0000}"/>
    <cellStyle name="Обычный 2 2 7 2 3 2 3" xfId="19569" xr:uid="{00000000-0005-0000-0000-0000764C0000}"/>
    <cellStyle name="Обычный 2 2 7 2 3 2 3 2" xfId="19570" xr:uid="{00000000-0005-0000-0000-0000774C0000}"/>
    <cellStyle name="Обычный 2 2 7 2 3 2 4" xfId="19571" xr:uid="{00000000-0005-0000-0000-0000784C0000}"/>
    <cellStyle name="Обычный 2 2 7 2 3 2 4 2" xfId="19572" xr:uid="{00000000-0005-0000-0000-0000794C0000}"/>
    <cellStyle name="Обычный 2 2 7 2 3 2 5" xfId="19573" xr:uid="{00000000-0005-0000-0000-00007A4C0000}"/>
    <cellStyle name="Обычный 2 2 7 2 3 2 5 2" xfId="19574" xr:uid="{00000000-0005-0000-0000-00007B4C0000}"/>
    <cellStyle name="Обычный 2 2 7 2 3 2 6" xfId="19575" xr:uid="{00000000-0005-0000-0000-00007C4C0000}"/>
    <cellStyle name="Обычный 2 2 7 2 3 3" xfId="19576" xr:uid="{00000000-0005-0000-0000-00007D4C0000}"/>
    <cellStyle name="Обычный 2 2 7 2 3 3 2" xfId="19577" xr:uid="{00000000-0005-0000-0000-00007E4C0000}"/>
    <cellStyle name="Обычный 2 2 7 2 3 3 2 2" xfId="19578" xr:uid="{00000000-0005-0000-0000-00007F4C0000}"/>
    <cellStyle name="Обычный 2 2 7 2 3 3 3" xfId="19579" xr:uid="{00000000-0005-0000-0000-0000804C0000}"/>
    <cellStyle name="Обычный 2 2 7 2 3 3 3 2" xfId="19580" xr:uid="{00000000-0005-0000-0000-0000814C0000}"/>
    <cellStyle name="Обычный 2 2 7 2 3 3 4" xfId="19581" xr:uid="{00000000-0005-0000-0000-0000824C0000}"/>
    <cellStyle name="Обычный 2 2 7 2 3 4" xfId="19582" xr:uid="{00000000-0005-0000-0000-0000834C0000}"/>
    <cellStyle name="Обычный 2 2 7 2 3 4 2" xfId="19583" xr:uid="{00000000-0005-0000-0000-0000844C0000}"/>
    <cellStyle name="Обычный 2 2 7 2 3 4 2 2" xfId="19584" xr:uid="{00000000-0005-0000-0000-0000854C0000}"/>
    <cellStyle name="Обычный 2 2 7 2 3 4 3" xfId="19585" xr:uid="{00000000-0005-0000-0000-0000864C0000}"/>
    <cellStyle name="Обычный 2 2 7 2 3 4 3 2" xfId="19586" xr:uid="{00000000-0005-0000-0000-0000874C0000}"/>
    <cellStyle name="Обычный 2 2 7 2 3 4 4" xfId="19587" xr:uid="{00000000-0005-0000-0000-0000884C0000}"/>
    <cellStyle name="Обычный 2 2 7 2 3 5" xfId="19588" xr:uid="{00000000-0005-0000-0000-0000894C0000}"/>
    <cellStyle name="Обычный 2 2 7 2 3 5 2" xfId="19589" xr:uid="{00000000-0005-0000-0000-00008A4C0000}"/>
    <cellStyle name="Обычный 2 2 7 2 3 6" xfId="19590" xr:uid="{00000000-0005-0000-0000-00008B4C0000}"/>
    <cellStyle name="Обычный 2 2 7 2 3 6 2" xfId="19591" xr:uid="{00000000-0005-0000-0000-00008C4C0000}"/>
    <cellStyle name="Обычный 2 2 7 2 3 7" xfId="19592" xr:uid="{00000000-0005-0000-0000-00008D4C0000}"/>
    <cellStyle name="Обычный 2 2 7 2 3 7 2" xfId="19593" xr:uid="{00000000-0005-0000-0000-00008E4C0000}"/>
    <cellStyle name="Обычный 2 2 7 2 3 8" xfId="19594" xr:uid="{00000000-0005-0000-0000-00008F4C0000}"/>
    <cellStyle name="Обычный 2 2 7 2 4" xfId="19595" xr:uid="{00000000-0005-0000-0000-0000904C0000}"/>
    <cellStyle name="Обычный 2 2 7 2 4 2" xfId="19596" xr:uid="{00000000-0005-0000-0000-0000914C0000}"/>
    <cellStyle name="Обычный 2 2 7 2 4 2 2" xfId="19597" xr:uid="{00000000-0005-0000-0000-0000924C0000}"/>
    <cellStyle name="Обычный 2 2 7 2 4 2 2 2" xfId="19598" xr:uid="{00000000-0005-0000-0000-0000934C0000}"/>
    <cellStyle name="Обычный 2 2 7 2 4 2 2 2 2" xfId="19599" xr:uid="{00000000-0005-0000-0000-0000944C0000}"/>
    <cellStyle name="Обычный 2 2 7 2 4 2 2 3" xfId="19600" xr:uid="{00000000-0005-0000-0000-0000954C0000}"/>
    <cellStyle name="Обычный 2 2 7 2 4 2 2 3 2" xfId="19601" xr:uid="{00000000-0005-0000-0000-0000964C0000}"/>
    <cellStyle name="Обычный 2 2 7 2 4 2 2 4" xfId="19602" xr:uid="{00000000-0005-0000-0000-0000974C0000}"/>
    <cellStyle name="Обычный 2 2 7 2 4 2 3" xfId="19603" xr:uid="{00000000-0005-0000-0000-0000984C0000}"/>
    <cellStyle name="Обычный 2 2 7 2 4 2 3 2" xfId="19604" xr:uid="{00000000-0005-0000-0000-0000994C0000}"/>
    <cellStyle name="Обычный 2 2 7 2 4 2 4" xfId="19605" xr:uid="{00000000-0005-0000-0000-00009A4C0000}"/>
    <cellStyle name="Обычный 2 2 7 2 4 2 4 2" xfId="19606" xr:uid="{00000000-0005-0000-0000-00009B4C0000}"/>
    <cellStyle name="Обычный 2 2 7 2 4 2 5" xfId="19607" xr:uid="{00000000-0005-0000-0000-00009C4C0000}"/>
    <cellStyle name="Обычный 2 2 7 2 4 2 5 2" xfId="19608" xr:uid="{00000000-0005-0000-0000-00009D4C0000}"/>
    <cellStyle name="Обычный 2 2 7 2 4 2 6" xfId="19609" xr:uid="{00000000-0005-0000-0000-00009E4C0000}"/>
    <cellStyle name="Обычный 2 2 7 2 4 3" xfId="19610" xr:uid="{00000000-0005-0000-0000-00009F4C0000}"/>
    <cellStyle name="Обычный 2 2 7 2 4 3 2" xfId="19611" xr:uid="{00000000-0005-0000-0000-0000A04C0000}"/>
    <cellStyle name="Обычный 2 2 7 2 4 3 2 2" xfId="19612" xr:uid="{00000000-0005-0000-0000-0000A14C0000}"/>
    <cellStyle name="Обычный 2 2 7 2 4 3 3" xfId="19613" xr:uid="{00000000-0005-0000-0000-0000A24C0000}"/>
    <cellStyle name="Обычный 2 2 7 2 4 3 3 2" xfId="19614" xr:uid="{00000000-0005-0000-0000-0000A34C0000}"/>
    <cellStyle name="Обычный 2 2 7 2 4 3 4" xfId="19615" xr:uid="{00000000-0005-0000-0000-0000A44C0000}"/>
    <cellStyle name="Обычный 2 2 7 2 4 4" xfId="19616" xr:uid="{00000000-0005-0000-0000-0000A54C0000}"/>
    <cellStyle name="Обычный 2 2 7 2 4 4 2" xfId="19617" xr:uid="{00000000-0005-0000-0000-0000A64C0000}"/>
    <cellStyle name="Обычный 2 2 7 2 4 4 2 2" xfId="19618" xr:uid="{00000000-0005-0000-0000-0000A74C0000}"/>
    <cellStyle name="Обычный 2 2 7 2 4 4 3" xfId="19619" xr:uid="{00000000-0005-0000-0000-0000A84C0000}"/>
    <cellStyle name="Обычный 2 2 7 2 4 4 3 2" xfId="19620" xr:uid="{00000000-0005-0000-0000-0000A94C0000}"/>
    <cellStyle name="Обычный 2 2 7 2 4 4 4" xfId="19621" xr:uid="{00000000-0005-0000-0000-0000AA4C0000}"/>
    <cellStyle name="Обычный 2 2 7 2 4 5" xfId="19622" xr:uid="{00000000-0005-0000-0000-0000AB4C0000}"/>
    <cellStyle name="Обычный 2 2 7 2 4 5 2" xfId="19623" xr:uid="{00000000-0005-0000-0000-0000AC4C0000}"/>
    <cellStyle name="Обычный 2 2 7 2 4 6" xfId="19624" xr:uid="{00000000-0005-0000-0000-0000AD4C0000}"/>
    <cellStyle name="Обычный 2 2 7 2 4 6 2" xfId="19625" xr:uid="{00000000-0005-0000-0000-0000AE4C0000}"/>
    <cellStyle name="Обычный 2 2 7 2 4 7" xfId="19626" xr:uid="{00000000-0005-0000-0000-0000AF4C0000}"/>
    <cellStyle name="Обычный 2 2 7 2 4 7 2" xfId="19627" xr:uid="{00000000-0005-0000-0000-0000B04C0000}"/>
    <cellStyle name="Обычный 2 2 7 2 4 8" xfId="19628" xr:uid="{00000000-0005-0000-0000-0000B14C0000}"/>
    <cellStyle name="Обычный 2 2 7 2 5" xfId="19629" xr:uid="{00000000-0005-0000-0000-0000B24C0000}"/>
    <cellStyle name="Обычный 2 2 7 2 5 2" xfId="19630" xr:uid="{00000000-0005-0000-0000-0000B34C0000}"/>
    <cellStyle name="Обычный 2 2 7 2 5 2 2" xfId="19631" xr:uid="{00000000-0005-0000-0000-0000B44C0000}"/>
    <cellStyle name="Обычный 2 2 7 2 5 2 2 2" xfId="19632" xr:uid="{00000000-0005-0000-0000-0000B54C0000}"/>
    <cellStyle name="Обычный 2 2 7 2 5 2 3" xfId="19633" xr:uid="{00000000-0005-0000-0000-0000B64C0000}"/>
    <cellStyle name="Обычный 2 2 7 2 5 2 3 2" xfId="19634" xr:uid="{00000000-0005-0000-0000-0000B74C0000}"/>
    <cellStyle name="Обычный 2 2 7 2 5 2 4" xfId="19635" xr:uid="{00000000-0005-0000-0000-0000B84C0000}"/>
    <cellStyle name="Обычный 2 2 7 2 5 3" xfId="19636" xr:uid="{00000000-0005-0000-0000-0000B94C0000}"/>
    <cellStyle name="Обычный 2 2 7 2 5 3 2" xfId="19637" xr:uid="{00000000-0005-0000-0000-0000BA4C0000}"/>
    <cellStyle name="Обычный 2 2 7 2 5 3 2 2" xfId="19638" xr:uid="{00000000-0005-0000-0000-0000BB4C0000}"/>
    <cellStyle name="Обычный 2 2 7 2 5 3 3" xfId="19639" xr:uid="{00000000-0005-0000-0000-0000BC4C0000}"/>
    <cellStyle name="Обычный 2 2 7 2 5 3 3 2" xfId="19640" xr:uid="{00000000-0005-0000-0000-0000BD4C0000}"/>
    <cellStyle name="Обычный 2 2 7 2 5 3 4" xfId="19641" xr:uid="{00000000-0005-0000-0000-0000BE4C0000}"/>
    <cellStyle name="Обычный 2 2 7 2 5 4" xfId="19642" xr:uid="{00000000-0005-0000-0000-0000BF4C0000}"/>
    <cellStyle name="Обычный 2 2 7 2 5 4 2" xfId="19643" xr:uid="{00000000-0005-0000-0000-0000C04C0000}"/>
    <cellStyle name="Обычный 2 2 7 2 5 5" xfId="19644" xr:uid="{00000000-0005-0000-0000-0000C14C0000}"/>
    <cellStyle name="Обычный 2 2 7 2 5 5 2" xfId="19645" xr:uid="{00000000-0005-0000-0000-0000C24C0000}"/>
    <cellStyle name="Обычный 2 2 7 2 5 6" xfId="19646" xr:uid="{00000000-0005-0000-0000-0000C34C0000}"/>
    <cellStyle name="Обычный 2 2 7 2 5 6 2" xfId="19647" xr:uid="{00000000-0005-0000-0000-0000C44C0000}"/>
    <cellStyle name="Обычный 2 2 7 2 5 7" xfId="19648" xr:uid="{00000000-0005-0000-0000-0000C54C0000}"/>
    <cellStyle name="Обычный 2 2 7 2 6" xfId="19649" xr:uid="{00000000-0005-0000-0000-0000C64C0000}"/>
    <cellStyle name="Обычный 2 2 7 2 6 2" xfId="19650" xr:uid="{00000000-0005-0000-0000-0000C74C0000}"/>
    <cellStyle name="Обычный 2 2 7 2 6 2 2" xfId="19651" xr:uid="{00000000-0005-0000-0000-0000C84C0000}"/>
    <cellStyle name="Обычный 2 2 7 2 6 2 2 2" xfId="19652" xr:uid="{00000000-0005-0000-0000-0000C94C0000}"/>
    <cellStyle name="Обычный 2 2 7 2 6 2 3" xfId="19653" xr:uid="{00000000-0005-0000-0000-0000CA4C0000}"/>
    <cellStyle name="Обычный 2 2 7 2 6 2 3 2" xfId="19654" xr:uid="{00000000-0005-0000-0000-0000CB4C0000}"/>
    <cellStyle name="Обычный 2 2 7 2 6 2 4" xfId="19655" xr:uid="{00000000-0005-0000-0000-0000CC4C0000}"/>
    <cellStyle name="Обычный 2 2 7 2 6 3" xfId="19656" xr:uid="{00000000-0005-0000-0000-0000CD4C0000}"/>
    <cellStyle name="Обычный 2 2 7 2 6 3 2" xfId="19657" xr:uid="{00000000-0005-0000-0000-0000CE4C0000}"/>
    <cellStyle name="Обычный 2 2 7 2 6 3 2 2" xfId="19658" xr:uid="{00000000-0005-0000-0000-0000CF4C0000}"/>
    <cellStyle name="Обычный 2 2 7 2 6 3 3" xfId="19659" xr:uid="{00000000-0005-0000-0000-0000D04C0000}"/>
    <cellStyle name="Обычный 2 2 7 2 6 3 3 2" xfId="19660" xr:uid="{00000000-0005-0000-0000-0000D14C0000}"/>
    <cellStyle name="Обычный 2 2 7 2 6 3 4" xfId="19661" xr:uid="{00000000-0005-0000-0000-0000D24C0000}"/>
    <cellStyle name="Обычный 2 2 7 2 6 4" xfId="19662" xr:uid="{00000000-0005-0000-0000-0000D34C0000}"/>
    <cellStyle name="Обычный 2 2 7 2 6 4 2" xfId="19663" xr:uid="{00000000-0005-0000-0000-0000D44C0000}"/>
    <cellStyle name="Обычный 2 2 7 2 6 5" xfId="19664" xr:uid="{00000000-0005-0000-0000-0000D54C0000}"/>
    <cellStyle name="Обычный 2 2 7 2 6 5 2" xfId="19665" xr:uid="{00000000-0005-0000-0000-0000D64C0000}"/>
    <cellStyle name="Обычный 2 2 7 2 6 6" xfId="19666" xr:uid="{00000000-0005-0000-0000-0000D74C0000}"/>
    <cellStyle name="Обычный 2 2 7 2 6 6 2" xfId="19667" xr:uid="{00000000-0005-0000-0000-0000D84C0000}"/>
    <cellStyle name="Обычный 2 2 7 2 6 7" xfId="19668" xr:uid="{00000000-0005-0000-0000-0000D94C0000}"/>
    <cellStyle name="Обычный 2 2 7 2 7" xfId="19669" xr:uid="{00000000-0005-0000-0000-0000DA4C0000}"/>
    <cellStyle name="Обычный 2 2 7 2 7 2" xfId="19670" xr:uid="{00000000-0005-0000-0000-0000DB4C0000}"/>
    <cellStyle name="Обычный 2 2 7 2 7 2 2" xfId="19671" xr:uid="{00000000-0005-0000-0000-0000DC4C0000}"/>
    <cellStyle name="Обычный 2 2 7 2 7 3" xfId="19672" xr:uid="{00000000-0005-0000-0000-0000DD4C0000}"/>
    <cellStyle name="Обычный 2 2 7 2 7 3 2" xfId="19673" xr:uid="{00000000-0005-0000-0000-0000DE4C0000}"/>
    <cellStyle name="Обычный 2 2 7 2 7 4" xfId="19674" xr:uid="{00000000-0005-0000-0000-0000DF4C0000}"/>
    <cellStyle name="Обычный 2 2 7 2 8" xfId="19675" xr:uid="{00000000-0005-0000-0000-0000E04C0000}"/>
    <cellStyle name="Обычный 2 2 7 2 8 2" xfId="19676" xr:uid="{00000000-0005-0000-0000-0000E14C0000}"/>
    <cellStyle name="Обычный 2 2 7 2 8 2 2" xfId="19677" xr:uid="{00000000-0005-0000-0000-0000E24C0000}"/>
    <cellStyle name="Обычный 2 2 7 2 8 3" xfId="19678" xr:uid="{00000000-0005-0000-0000-0000E34C0000}"/>
    <cellStyle name="Обычный 2 2 7 2 8 3 2" xfId="19679" xr:uid="{00000000-0005-0000-0000-0000E44C0000}"/>
    <cellStyle name="Обычный 2 2 7 2 8 4" xfId="19680" xr:uid="{00000000-0005-0000-0000-0000E54C0000}"/>
    <cellStyle name="Обычный 2 2 7 2 9" xfId="19681" xr:uid="{00000000-0005-0000-0000-0000E64C0000}"/>
    <cellStyle name="Обычный 2 2 7 2 9 2" xfId="19682" xr:uid="{00000000-0005-0000-0000-0000E74C0000}"/>
    <cellStyle name="Обычный 2 2 7 3" xfId="19683" xr:uid="{00000000-0005-0000-0000-0000E84C0000}"/>
    <cellStyle name="Обычный 2 2 7 3 10" xfId="19684" xr:uid="{00000000-0005-0000-0000-0000E94C0000}"/>
    <cellStyle name="Обычный 2 2 7 3 2" xfId="19685" xr:uid="{00000000-0005-0000-0000-0000EA4C0000}"/>
    <cellStyle name="Обычный 2 2 7 3 2 2" xfId="19686" xr:uid="{00000000-0005-0000-0000-0000EB4C0000}"/>
    <cellStyle name="Обычный 2 2 7 3 2 2 2" xfId="19687" xr:uid="{00000000-0005-0000-0000-0000EC4C0000}"/>
    <cellStyle name="Обычный 2 2 7 3 2 2 2 2" xfId="19688" xr:uid="{00000000-0005-0000-0000-0000ED4C0000}"/>
    <cellStyle name="Обычный 2 2 7 3 2 2 2 2 2" xfId="19689" xr:uid="{00000000-0005-0000-0000-0000EE4C0000}"/>
    <cellStyle name="Обычный 2 2 7 3 2 2 2 3" xfId="19690" xr:uid="{00000000-0005-0000-0000-0000EF4C0000}"/>
    <cellStyle name="Обычный 2 2 7 3 2 2 2 3 2" xfId="19691" xr:uid="{00000000-0005-0000-0000-0000F04C0000}"/>
    <cellStyle name="Обычный 2 2 7 3 2 2 2 4" xfId="19692" xr:uid="{00000000-0005-0000-0000-0000F14C0000}"/>
    <cellStyle name="Обычный 2 2 7 3 2 2 3" xfId="19693" xr:uid="{00000000-0005-0000-0000-0000F24C0000}"/>
    <cellStyle name="Обычный 2 2 7 3 2 2 3 2" xfId="19694" xr:uid="{00000000-0005-0000-0000-0000F34C0000}"/>
    <cellStyle name="Обычный 2 2 7 3 2 2 4" xfId="19695" xr:uid="{00000000-0005-0000-0000-0000F44C0000}"/>
    <cellStyle name="Обычный 2 2 7 3 2 2 4 2" xfId="19696" xr:uid="{00000000-0005-0000-0000-0000F54C0000}"/>
    <cellStyle name="Обычный 2 2 7 3 2 2 5" xfId="19697" xr:uid="{00000000-0005-0000-0000-0000F64C0000}"/>
    <cellStyle name="Обычный 2 2 7 3 2 2 5 2" xfId="19698" xr:uid="{00000000-0005-0000-0000-0000F74C0000}"/>
    <cellStyle name="Обычный 2 2 7 3 2 2 6" xfId="19699" xr:uid="{00000000-0005-0000-0000-0000F84C0000}"/>
    <cellStyle name="Обычный 2 2 7 3 2 3" xfId="19700" xr:uid="{00000000-0005-0000-0000-0000F94C0000}"/>
    <cellStyle name="Обычный 2 2 7 3 2 3 2" xfId="19701" xr:uid="{00000000-0005-0000-0000-0000FA4C0000}"/>
    <cellStyle name="Обычный 2 2 7 3 2 3 2 2" xfId="19702" xr:uid="{00000000-0005-0000-0000-0000FB4C0000}"/>
    <cellStyle name="Обычный 2 2 7 3 2 3 3" xfId="19703" xr:uid="{00000000-0005-0000-0000-0000FC4C0000}"/>
    <cellStyle name="Обычный 2 2 7 3 2 3 3 2" xfId="19704" xr:uid="{00000000-0005-0000-0000-0000FD4C0000}"/>
    <cellStyle name="Обычный 2 2 7 3 2 3 4" xfId="19705" xr:uid="{00000000-0005-0000-0000-0000FE4C0000}"/>
    <cellStyle name="Обычный 2 2 7 3 2 4" xfId="19706" xr:uid="{00000000-0005-0000-0000-0000FF4C0000}"/>
    <cellStyle name="Обычный 2 2 7 3 2 4 2" xfId="19707" xr:uid="{00000000-0005-0000-0000-0000004D0000}"/>
    <cellStyle name="Обычный 2 2 7 3 2 4 2 2" xfId="19708" xr:uid="{00000000-0005-0000-0000-0000014D0000}"/>
    <cellStyle name="Обычный 2 2 7 3 2 4 3" xfId="19709" xr:uid="{00000000-0005-0000-0000-0000024D0000}"/>
    <cellStyle name="Обычный 2 2 7 3 2 4 3 2" xfId="19710" xr:uid="{00000000-0005-0000-0000-0000034D0000}"/>
    <cellStyle name="Обычный 2 2 7 3 2 4 4" xfId="19711" xr:uid="{00000000-0005-0000-0000-0000044D0000}"/>
    <cellStyle name="Обычный 2 2 7 3 2 5" xfId="19712" xr:uid="{00000000-0005-0000-0000-0000054D0000}"/>
    <cellStyle name="Обычный 2 2 7 3 2 5 2" xfId="19713" xr:uid="{00000000-0005-0000-0000-0000064D0000}"/>
    <cellStyle name="Обычный 2 2 7 3 2 6" xfId="19714" xr:uid="{00000000-0005-0000-0000-0000074D0000}"/>
    <cellStyle name="Обычный 2 2 7 3 2 6 2" xfId="19715" xr:uid="{00000000-0005-0000-0000-0000084D0000}"/>
    <cellStyle name="Обычный 2 2 7 3 2 7" xfId="19716" xr:uid="{00000000-0005-0000-0000-0000094D0000}"/>
    <cellStyle name="Обычный 2 2 7 3 2 7 2" xfId="19717" xr:uid="{00000000-0005-0000-0000-00000A4D0000}"/>
    <cellStyle name="Обычный 2 2 7 3 2 8" xfId="19718" xr:uid="{00000000-0005-0000-0000-00000B4D0000}"/>
    <cellStyle name="Обычный 2 2 7 3 3" xfId="19719" xr:uid="{00000000-0005-0000-0000-00000C4D0000}"/>
    <cellStyle name="Обычный 2 2 7 3 3 2" xfId="19720" xr:uid="{00000000-0005-0000-0000-00000D4D0000}"/>
    <cellStyle name="Обычный 2 2 7 3 3 2 2" xfId="19721" xr:uid="{00000000-0005-0000-0000-00000E4D0000}"/>
    <cellStyle name="Обычный 2 2 7 3 3 2 2 2" xfId="19722" xr:uid="{00000000-0005-0000-0000-00000F4D0000}"/>
    <cellStyle name="Обычный 2 2 7 3 3 2 2 2 2" xfId="19723" xr:uid="{00000000-0005-0000-0000-0000104D0000}"/>
    <cellStyle name="Обычный 2 2 7 3 3 2 2 3" xfId="19724" xr:uid="{00000000-0005-0000-0000-0000114D0000}"/>
    <cellStyle name="Обычный 2 2 7 3 3 2 2 3 2" xfId="19725" xr:uid="{00000000-0005-0000-0000-0000124D0000}"/>
    <cellStyle name="Обычный 2 2 7 3 3 2 2 4" xfId="19726" xr:uid="{00000000-0005-0000-0000-0000134D0000}"/>
    <cellStyle name="Обычный 2 2 7 3 3 2 3" xfId="19727" xr:uid="{00000000-0005-0000-0000-0000144D0000}"/>
    <cellStyle name="Обычный 2 2 7 3 3 2 3 2" xfId="19728" xr:uid="{00000000-0005-0000-0000-0000154D0000}"/>
    <cellStyle name="Обычный 2 2 7 3 3 2 4" xfId="19729" xr:uid="{00000000-0005-0000-0000-0000164D0000}"/>
    <cellStyle name="Обычный 2 2 7 3 3 2 4 2" xfId="19730" xr:uid="{00000000-0005-0000-0000-0000174D0000}"/>
    <cellStyle name="Обычный 2 2 7 3 3 2 5" xfId="19731" xr:uid="{00000000-0005-0000-0000-0000184D0000}"/>
    <cellStyle name="Обычный 2 2 7 3 3 2 5 2" xfId="19732" xr:uid="{00000000-0005-0000-0000-0000194D0000}"/>
    <cellStyle name="Обычный 2 2 7 3 3 2 6" xfId="19733" xr:uid="{00000000-0005-0000-0000-00001A4D0000}"/>
    <cellStyle name="Обычный 2 2 7 3 3 3" xfId="19734" xr:uid="{00000000-0005-0000-0000-00001B4D0000}"/>
    <cellStyle name="Обычный 2 2 7 3 3 3 2" xfId="19735" xr:uid="{00000000-0005-0000-0000-00001C4D0000}"/>
    <cellStyle name="Обычный 2 2 7 3 3 3 2 2" xfId="19736" xr:uid="{00000000-0005-0000-0000-00001D4D0000}"/>
    <cellStyle name="Обычный 2 2 7 3 3 3 3" xfId="19737" xr:uid="{00000000-0005-0000-0000-00001E4D0000}"/>
    <cellStyle name="Обычный 2 2 7 3 3 3 3 2" xfId="19738" xr:uid="{00000000-0005-0000-0000-00001F4D0000}"/>
    <cellStyle name="Обычный 2 2 7 3 3 3 4" xfId="19739" xr:uid="{00000000-0005-0000-0000-0000204D0000}"/>
    <cellStyle name="Обычный 2 2 7 3 3 4" xfId="19740" xr:uid="{00000000-0005-0000-0000-0000214D0000}"/>
    <cellStyle name="Обычный 2 2 7 3 3 4 2" xfId="19741" xr:uid="{00000000-0005-0000-0000-0000224D0000}"/>
    <cellStyle name="Обычный 2 2 7 3 3 4 2 2" xfId="19742" xr:uid="{00000000-0005-0000-0000-0000234D0000}"/>
    <cellStyle name="Обычный 2 2 7 3 3 4 3" xfId="19743" xr:uid="{00000000-0005-0000-0000-0000244D0000}"/>
    <cellStyle name="Обычный 2 2 7 3 3 4 3 2" xfId="19744" xr:uid="{00000000-0005-0000-0000-0000254D0000}"/>
    <cellStyle name="Обычный 2 2 7 3 3 4 4" xfId="19745" xr:uid="{00000000-0005-0000-0000-0000264D0000}"/>
    <cellStyle name="Обычный 2 2 7 3 3 5" xfId="19746" xr:uid="{00000000-0005-0000-0000-0000274D0000}"/>
    <cellStyle name="Обычный 2 2 7 3 3 5 2" xfId="19747" xr:uid="{00000000-0005-0000-0000-0000284D0000}"/>
    <cellStyle name="Обычный 2 2 7 3 3 6" xfId="19748" xr:uid="{00000000-0005-0000-0000-0000294D0000}"/>
    <cellStyle name="Обычный 2 2 7 3 3 6 2" xfId="19749" xr:uid="{00000000-0005-0000-0000-00002A4D0000}"/>
    <cellStyle name="Обычный 2 2 7 3 3 7" xfId="19750" xr:uid="{00000000-0005-0000-0000-00002B4D0000}"/>
    <cellStyle name="Обычный 2 2 7 3 3 7 2" xfId="19751" xr:uid="{00000000-0005-0000-0000-00002C4D0000}"/>
    <cellStyle name="Обычный 2 2 7 3 3 8" xfId="19752" xr:uid="{00000000-0005-0000-0000-00002D4D0000}"/>
    <cellStyle name="Обычный 2 2 7 3 4" xfId="19753" xr:uid="{00000000-0005-0000-0000-00002E4D0000}"/>
    <cellStyle name="Обычный 2 2 7 3 4 2" xfId="19754" xr:uid="{00000000-0005-0000-0000-00002F4D0000}"/>
    <cellStyle name="Обычный 2 2 7 3 4 2 2" xfId="19755" xr:uid="{00000000-0005-0000-0000-0000304D0000}"/>
    <cellStyle name="Обычный 2 2 7 3 4 2 2 2" xfId="19756" xr:uid="{00000000-0005-0000-0000-0000314D0000}"/>
    <cellStyle name="Обычный 2 2 7 3 4 2 3" xfId="19757" xr:uid="{00000000-0005-0000-0000-0000324D0000}"/>
    <cellStyle name="Обычный 2 2 7 3 4 2 3 2" xfId="19758" xr:uid="{00000000-0005-0000-0000-0000334D0000}"/>
    <cellStyle name="Обычный 2 2 7 3 4 2 4" xfId="19759" xr:uid="{00000000-0005-0000-0000-0000344D0000}"/>
    <cellStyle name="Обычный 2 2 7 3 4 3" xfId="19760" xr:uid="{00000000-0005-0000-0000-0000354D0000}"/>
    <cellStyle name="Обычный 2 2 7 3 4 3 2" xfId="19761" xr:uid="{00000000-0005-0000-0000-0000364D0000}"/>
    <cellStyle name="Обычный 2 2 7 3 4 3 2 2" xfId="19762" xr:uid="{00000000-0005-0000-0000-0000374D0000}"/>
    <cellStyle name="Обычный 2 2 7 3 4 3 3" xfId="19763" xr:uid="{00000000-0005-0000-0000-0000384D0000}"/>
    <cellStyle name="Обычный 2 2 7 3 4 3 3 2" xfId="19764" xr:uid="{00000000-0005-0000-0000-0000394D0000}"/>
    <cellStyle name="Обычный 2 2 7 3 4 3 4" xfId="19765" xr:uid="{00000000-0005-0000-0000-00003A4D0000}"/>
    <cellStyle name="Обычный 2 2 7 3 4 4" xfId="19766" xr:uid="{00000000-0005-0000-0000-00003B4D0000}"/>
    <cellStyle name="Обычный 2 2 7 3 4 4 2" xfId="19767" xr:uid="{00000000-0005-0000-0000-00003C4D0000}"/>
    <cellStyle name="Обычный 2 2 7 3 4 5" xfId="19768" xr:uid="{00000000-0005-0000-0000-00003D4D0000}"/>
    <cellStyle name="Обычный 2 2 7 3 4 5 2" xfId="19769" xr:uid="{00000000-0005-0000-0000-00003E4D0000}"/>
    <cellStyle name="Обычный 2 2 7 3 4 6" xfId="19770" xr:uid="{00000000-0005-0000-0000-00003F4D0000}"/>
    <cellStyle name="Обычный 2 2 7 3 4 6 2" xfId="19771" xr:uid="{00000000-0005-0000-0000-0000404D0000}"/>
    <cellStyle name="Обычный 2 2 7 3 4 7" xfId="19772" xr:uid="{00000000-0005-0000-0000-0000414D0000}"/>
    <cellStyle name="Обычный 2 2 7 3 5" xfId="19773" xr:uid="{00000000-0005-0000-0000-0000424D0000}"/>
    <cellStyle name="Обычный 2 2 7 3 5 2" xfId="19774" xr:uid="{00000000-0005-0000-0000-0000434D0000}"/>
    <cellStyle name="Обычный 2 2 7 3 5 2 2" xfId="19775" xr:uid="{00000000-0005-0000-0000-0000444D0000}"/>
    <cellStyle name="Обычный 2 2 7 3 5 3" xfId="19776" xr:uid="{00000000-0005-0000-0000-0000454D0000}"/>
    <cellStyle name="Обычный 2 2 7 3 5 3 2" xfId="19777" xr:uid="{00000000-0005-0000-0000-0000464D0000}"/>
    <cellStyle name="Обычный 2 2 7 3 5 4" xfId="19778" xr:uid="{00000000-0005-0000-0000-0000474D0000}"/>
    <cellStyle name="Обычный 2 2 7 3 6" xfId="19779" xr:uid="{00000000-0005-0000-0000-0000484D0000}"/>
    <cellStyle name="Обычный 2 2 7 3 6 2" xfId="19780" xr:uid="{00000000-0005-0000-0000-0000494D0000}"/>
    <cellStyle name="Обычный 2 2 7 3 6 2 2" xfId="19781" xr:uid="{00000000-0005-0000-0000-00004A4D0000}"/>
    <cellStyle name="Обычный 2 2 7 3 6 3" xfId="19782" xr:uid="{00000000-0005-0000-0000-00004B4D0000}"/>
    <cellStyle name="Обычный 2 2 7 3 6 3 2" xfId="19783" xr:uid="{00000000-0005-0000-0000-00004C4D0000}"/>
    <cellStyle name="Обычный 2 2 7 3 6 4" xfId="19784" xr:uid="{00000000-0005-0000-0000-00004D4D0000}"/>
    <cellStyle name="Обычный 2 2 7 3 7" xfId="19785" xr:uid="{00000000-0005-0000-0000-00004E4D0000}"/>
    <cellStyle name="Обычный 2 2 7 3 7 2" xfId="19786" xr:uid="{00000000-0005-0000-0000-00004F4D0000}"/>
    <cellStyle name="Обычный 2 2 7 3 8" xfId="19787" xr:uid="{00000000-0005-0000-0000-0000504D0000}"/>
    <cellStyle name="Обычный 2 2 7 3 8 2" xfId="19788" xr:uid="{00000000-0005-0000-0000-0000514D0000}"/>
    <cellStyle name="Обычный 2 2 7 3 9" xfId="19789" xr:uid="{00000000-0005-0000-0000-0000524D0000}"/>
    <cellStyle name="Обычный 2 2 7 3 9 2" xfId="19790" xr:uid="{00000000-0005-0000-0000-0000534D0000}"/>
    <cellStyle name="Обычный 2 2 7 4" xfId="19791" xr:uid="{00000000-0005-0000-0000-0000544D0000}"/>
    <cellStyle name="Обычный 2 2 7 4 2" xfId="19792" xr:uid="{00000000-0005-0000-0000-0000554D0000}"/>
    <cellStyle name="Обычный 2 2 7 4 2 2" xfId="19793" xr:uid="{00000000-0005-0000-0000-0000564D0000}"/>
    <cellStyle name="Обычный 2 2 7 4 2 2 2" xfId="19794" xr:uid="{00000000-0005-0000-0000-0000574D0000}"/>
    <cellStyle name="Обычный 2 2 7 4 2 2 2 2" xfId="19795" xr:uid="{00000000-0005-0000-0000-0000584D0000}"/>
    <cellStyle name="Обычный 2 2 7 4 2 2 3" xfId="19796" xr:uid="{00000000-0005-0000-0000-0000594D0000}"/>
    <cellStyle name="Обычный 2 2 7 4 2 2 3 2" xfId="19797" xr:uid="{00000000-0005-0000-0000-00005A4D0000}"/>
    <cellStyle name="Обычный 2 2 7 4 2 2 4" xfId="19798" xr:uid="{00000000-0005-0000-0000-00005B4D0000}"/>
    <cellStyle name="Обычный 2 2 7 4 2 3" xfId="19799" xr:uid="{00000000-0005-0000-0000-00005C4D0000}"/>
    <cellStyle name="Обычный 2 2 7 4 2 3 2" xfId="19800" xr:uid="{00000000-0005-0000-0000-00005D4D0000}"/>
    <cellStyle name="Обычный 2 2 7 4 2 4" xfId="19801" xr:uid="{00000000-0005-0000-0000-00005E4D0000}"/>
    <cellStyle name="Обычный 2 2 7 4 2 4 2" xfId="19802" xr:uid="{00000000-0005-0000-0000-00005F4D0000}"/>
    <cellStyle name="Обычный 2 2 7 4 2 5" xfId="19803" xr:uid="{00000000-0005-0000-0000-0000604D0000}"/>
    <cellStyle name="Обычный 2 2 7 4 2 5 2" xfId="19804" xr:uid="{00000000-0005-0000-0000-0000614D0000}"/>
    <cellStyle name="Обычный 2 2 7 4 2 6" xfId="19805" xr:uid="{00000000-0005-0000-0000-0000624D0000}"/>
    <cellStyle name="Обычный 2 2 7 4 3" xfId="19806" xr:uid="{00000000-0005-0000-0000-0000634D0000}"/>
    <cellStyle name="Обычный 2 2 7 4 3 2" xfId="19807" xr:uid="{00000000-0005-0000-0000-0000644D0000}"/>
    <cellStyle name="Обычный 2 2 7 4 3 2 2" xfId="19808" xr:uid="{00000000-0005-0000-0000-0000654D0000}"/>
    <cellStyle name="Обычный 2 2 7 4 3 3" xfId="19809" xr:uid="{00000000-0005-0000-0000-0000664D0000}"/>
    <cellStyle name="Обычный 2 2 7 4 3 3 2" xfId="19810" xr:uid="{00000000-0005-0000-0000-0000674D0000}"/>
    <cellStyle name="Обычный 2 2 7 4 3 4" xfId="19811" xr:uid="{00000000-0005-0000-0000-0000684D0000}"/>
    <cellStyle name="Обычный 2 2 7 4 4" xfId="19812" xr:uid="{00000000-0005-0000-0000-0000694D0000}"/>
    <cellStyle name="Обычный 2 2 7 4 4 2" xfId="19813" xr:uid="{00000000-0005-0000-0000-00006A4D0000}"/>
    <cellStyle name="Обычный 2 2 7 4 4 2 2" xfId="19814" xr:uid="{00000000-0005-0000-0000-00006B4D0000}"/>
    <cellStyle name="Обычный 2 2 7 4 4 3" xfId="19815" xr:uid="{00000000-0005-0000-0000-00006C4D0000}"/>
    <cellStyle name="Обычный 2 2 7 4 4 3 2" xfId="19816" xr:uid="{00000000-0005-0000-0000-00006D4D0000}"/>
    <cellStyle name="Обычный 2 2 7 4 4 4" xfId="19817" xr:uid="{00000000-0005-0000-0000-00006E4D0000}"/>
    <cellStyle name="Обычный 2 2 7 4 5" xfId="19818" xr:uid="{00000000-0005-0000-0000-00006F4D0000}"/>
    <cellStyle name="Обычный 2 2 7 4 5 2" xfId="19819" xr:uid="{00000000-0005-0000-0000-0000704D0000}"/>
    <cellStyle name="Обычный 2 2 7 4 6" xfId="19820" xr:uid="{00000000-0005-0000-0000-0000714D0000}"/>
    <cellStyle name="Обычный 2 2 7 4 6 2" xfId="19821" xr:uid="{00000000-0005-0000-0000-0000724D0000}"/>
    <cellStyle name="Обычный 2 2 7 4 7" xfId="19822" xr:uid="{00000000-0005-0000-0000-0000734D0000}"/>
    <cellStyle name="Обычный 2 2 7 4 7 2" xfId="19823" xr:uid="{00000000-0005-0000-0000-0000744D0000}"/>
    <cellStyle name="Обычный 2 2 7 4 8" xfId="19824" xr:uid="{00000000-0005-0000-0000-0000754D0000}"/>
    <cellStyle name="Обычный 2 2 7 5" xfId="19825" xr:uid="{00000000-0005-0000-0000-0000764D0000}"/>
    <cellStyle name="Обычный 2 2 7 5 2" xfId="19826" xr:uid="{00000000-0005-0000-0000-0000774D0000}"/>
    <cellStyle name="Обычный 2 2 7 5 2 2" xfId="19827" xr:uid="{00000000-0005-0000-0000-0000784D0000}"/>
    <cellStyle name="Обычный 2 2 7 5 2 2 2" xfId="19828" xr:uid="{00000000-0005-0000-0000-0000794D0000}"/>
    <cellStyle name="Обычный 2 2 7 5 2 2 2 2" xfId="19829" xr:uid="{00000000-0005-0000-0000-00007A4D0000}"/>
    <cellStyle name="Обычный 2 2 7 5 2 2 3" xfId="19830" xr:uid="{00000000-0005-0000-0000-00007B4D0000}"/>
    <cellStyle name="Обычный 2 2 7 5 2 2 3 2" xfId="19831" xr:uid="{00000000-0005-0000-0000-00007C4D0000}"/>
    <cellStyle name="Обычный 2 2 7 5 2 2 4" xfId="19832" xr:uid="{00000000-0005-0000-0000-00007D4D0000}"/>
    <cellStyle name="Обычный 2 2 7 5 2 3" xfId="19833" xr:uid="{00000000-0005-0000-0000-00007E4D0000}"/>
    <cellStyle name="Обычный 2 2 7 5 2 3 2" xfId="19834" xr:uid="{00000000-0005-0000-0000-00007F4D0000}"/>
    <cellStyle name="Обычный 2 2 7 5 2 4" xfId="19835" xr:uid="{00000000-0005-0000-0000-0000804D0000}"/>
    <cellStyle name="Обычный 2 2 7 5 2 4 2" xfId="19836" xr:uid="{00000000-0005-0000-0000-0000814D0000}"/>
    <cellStyle name="Обычный 2 2 7 5 2 5" xfId="19837" xr:uid="{00000000-0005-0000-0000-0000824D0000}"/>
    <cellStyle name="Обычный 2 2 7 5 2 5 2" xfId="19838" xr:uid="{00000000-0005-0000-0000-0000834D0000}"/>
    <cellStyle name="Обычный 2 2 7 5 2 6" xfId="19839" xr:uid="{00000000-0005-0000-0000-0000844D0000}"/>
    <cellStyle name="Обычный 2 2 7 5 3" xfId="19840" xr:uid="{00000000-0005-0000-0000-0000854D0000}"/>
    <cellStyle name="Обычный 2 2 7 5 3 2" xfId="19841" xr:uid="{00000000-0005-0000-0000-0000864D0000}"/>
    <cellStyle name="Обычный 2 2 7 5 3 2 2" xfId="19842" xr:uid="{00000000-0005-0000-0000-0000874D0000}"/>
    <cellStyle name="Обычный 2 2 7 5 3 3" xfId="19843" xr:uid="{00000000-0005-0000-0000-0000884D0000}"/>
    <cellStyle name="Обычный 2 2 7 5 3 3 2" xfId="19844" xr:uid="{00000000-0005-0000-0000-0000894D0000}"/>
    <cellStyle name="Обычный 2 2 7 5 3 4" xfId="19845" xr:uid="{00000000-0005-0000-0000-00008A4D0000}"/>
    <cellStyle name="Обычный 2 2 7 5 4" xfId="19846" xr:uid="{00000000-0005-0000-0000-00008B4D0000}"/>
    <cellStyle name="Обычный 2 2 7 5 4 2" xfId="19847" xr:uid="{00000000-0005-0000-0000-00008C4D0000}"/>
    <cellStyle name="Обычный 2 2 7 5 4 2 2" xfId="19848" xr:uid="{00000000-0005-0000-0000-00008D4D0000}"/>
    <cellStyle name="Обычный 2 2 7 5 4 3" xfId="19849" xr:uid="{00000000-0005-0000-0000-00008E4D0000}"/>
    <cellStyle name="Обычный 2 2 7 5 4 3 2" xfId="19850" xr:uid="{00000000-0005-0000-0000-00008F4D0000}"/>
    <cellStyle name="Обычный 2 2 7 5 4 4" xfId="19851" xr:uid="{00000000-0005-0000-0000-0000904D0000}"/>
    <cellStyle name="Обычный 2 2 7 5 5" xfId="19852" xr:uid="{00000000-0005-0000-0000-0000914D0000}"/>
    <cellStyle name="Обычный 2 2 7 5 5 2" xfId="19853" xr:uid="{00000000-0005-0000-0000-0000924D0000}"/>
    <cellStyle name="Обычный 2 2 7 5 6" xfId="19854" xr:uid="{00000000-0005-0000-0000-0000934D0000}"/>
    <cellStyle name="Обычный 2 2 7 5 6 2" xfId="19855" xr:uid="{00000000-0005-0000-0000-0000944D0000}"/>
    <cellStyle name="Обычный 2 2 7 5 7" xfId="19856" xr:uid="{00000000-0005-0000-0000-0000954D0000}"/>
    <cellStyle name="Обычный 2 2 7 5 7 2" xfId="19857" xr:uid="{00000000-0005-0000-0000-0000964D0000}"/>
    <cellStyle name="Обычный 2 2 7 5 8" xfId="19858" xr:uid="{00000000-0005-0000-0000-0000974D0000}"/>
    <cellStyle name="Обычный 2 2 7 6" xfId="19859" xr:uid="{00000000-0005-0000-0000-0000984D0000}"/>
    <cellStyle name="Обычный 2 2 7 6 2" xfId="19860" xr:uid="{00000000-0005-0000-0000-0000994D0000}"/>
    <cellStyle name="Обычный 2 2 7 6 2 2" xfId="19861" xr:uid="{00000000-0005-0000-0000-00009A4D0000}"/>
    <cellStyle name="Обычный 2 2 7 6 2 2 2" xfId="19862" xr:uid="{00000000-0005-0000-0000-00009B4D0000}"/>
    <cellStyle name="Обычный 2 2 7 6 2 3" xfId="19863" xr:uid="{00000000-0005-0000-0000-00009C4D0000}"/>
    <cellStyle name="Обычный 2 2 7 6 2 3 2" xfId="19864" xr:uid="{00000000-0005-0000-0000-00009D4D0000}"/>
    <cellStyle name="Обычный 2 2 7 6 2 4" xfId="19865" xr:uid="{00000000-0005-0000-0000-00009E4D0000}"/>
    <cellStyle name="Обычный 2 2 7 6 3" xfId="19866" xr:uid="{00000000-0005-0000-0000-00009F4D0000}"/>
    <cellStyle name="Обычный 2 2 7 6 3 2" xfId="19867" xr:uid="{00000000-0005-0000-0000-0000A04D0000}"/>
    <cellStyle name="Обычный 2 2 7 6 3 2 2" xfId="19868" xr:uid="{00000000-0005-0000-0000-0000A14D0000}"/>
    <cellStyle name="Обычный 2 2 7 6 3 3" xfId="19869" xr:uid="{00000000-0005-0000-0000-0000A24D0000}"/>
    <cellStyle name="Обычный 2 2 7 6 3 3 2" xfId="19870" xr:uid="{00000000-0005-0000-0000-0000A34D0000}"/>
    <cellStyle name="Обычный 2 2 7 6 3 4" xfId="19871" xr:uid="{00000000-0005-0000-0000-0000A44D0000}"/>
    <cellStyle name="Обычный 2 2 7 6 4" xfId="19872" xr:uid="{00000000-0005-0000-0000-0000A54D0000}"/>
    <cellStyle name="Обычный 2 2 7 6 4 2" xfId="19873" xr:uid="{00000000-0005-0000-0000-0000A64D0000}"/>
    <cellStyle name="Обычный 2 2 7 6 5" xfId="19874" xr:uid="{00000000-0005-0000-0000-0000A74D0000}"/>
    <cellStyle name="Обычный 2 2 7 6 5 2" xfId="19875" xr:uid="{00000000-0005-0000-0000-0000A84D0000}"/>
    <cellStyle name="Обычный 2 2 7 6 6" xfId="19876" xr:uid="{00000000-0005-0000-0000-0000A94D0000}"/>
    <cellStyle name="Обычный 2 2 7 6 6 2" xfId="19877" xr:uid="{00000000-0005-0000-0000-0000AA4D0000}"/>
    <cellStyle name="Обычный 2 2 7 6 7" xfId="19878" xr:uid="{00000000-0005-0000-0000-0000AB4D0000}"/>
    <cellStyle name="Обычный 2 2 7 7" xfId="19879" xr:uid="{00000000-0005-0000-0000-0000AC4D0000}"/>
    <cellStyle name="Обычный 2 2 7 7 2" xfId="19880" xr:uid="{00000000-0005-0000-0000-0000AD4D0000}"/>
    <cellStyle name="Обычный 2 2 7 7 2 2" xfId="19881" xr:uid="{00000000-0005-0000-0000-0000AE4D0000}"/>
    <cellStyle name="Обычный 2 2 7 7 2 2 2" xfId="19882" xr:uid="{00000000-0005-0000-0000-0000AF4D0000}"/>
    <cellStyle name="Обычный 2 2 7 7 2 3" xfId="19883" xr:uid="{00000000-0005-0000-0000-0000B04D0000}"/>
    <cellStyle name="Обычный 2 2 7 7 2 3 2" xfId="19884" xr:uid="{00000000-0005-0000-0000-0000B14D0000}"/>
    <cellStyle name="Обычный 2 2 7 7 2 4" xfId="19885" xr:uid="{00000000-0005-0000-0000-0000B24D0000}"/>
    <cellStyle name="Обычный 2 2 7 7 3" xfId="19886" xr:uid="{00000000-0005-0000-0000-0000B34D0000}"/>
    <cellStyle name="Обычный 2 2 7 7 3 2" xfId="19887" xr:uid="{00000000-0005-0000-0000-0000B44D0000}"/>
    <cellStyle name="Обычный 2 2 7 7 3 2 2" xfId="19888" xr:uid="{00000000-0005-0000-0000-0000B54D0000}"/>
    <cellStyle name="Обычный 2 2 7 7 3 3" xfId="19889" xr:uid="{00000000-0005-0000-0000-0000B64D0000}"/>
    <cellStyle name="Обычный 2 2 7 7 3 3 2" xfId="19890" xr:uid="{00000000-0005-0000-0000-0000B74D0000}"/>
    <cellStyle name="Обычный 2 2 7 7 3 4" xfId="19891" xr:uid="{00000000-0005-0000-0000-0000B84D0000}"/>
    <cellStyle name="Обычный 2 2 7 7 4" xfId="19892" xr:uid="{00000000-0005-0000-0000-0000B94D0000}"/>
    <cellStyle name="Обычный 2 2 7 7 4 2" xfId="19893" xr:uid="{00000000-0005-0000-0000-0000BA4D0000}"/>
    <cellStyle name="Обычный 2 2 7 7 5" xfId="19894" xr:uid="{00000000-0005-0000-0000-0000BB4D0000}"/>
    <cellStyle name="Обычный 2 2 7 7 5 2" xfId="19895" xr:uid="{00000000-0005-0000-0000-0000BC4D0000}"/>
    <cellStyle name="Обычный 2 2 7 7 6" xfId="19896" xr:uid="{00000000-0005-0000-0000-0000BD4D0000}"/>
    <cellStyle name="Обычный 2 2 7 7 6 2" xfId="19897" xr:uid="{00000000-0005-0000-0000-0000BE4D0000}"/>
    <cellStyle name="Обычный 2 2 7 7 7" xfId="19898" xr:uid="{00000000-0005-0000-0000-0000BF4D0000}"/>
    <cellStyle name="Обычный 2 2 7 8" xfId="19899" xr:uid="{00000000-0005-0000-0000-0000C04D0000}"/>
    <cellStyle name="Обычный 2 2 7 8 2" xfId="19900" xr:uid="{00000000-0005-0000-0000-0000C14D0000}"/>
    <cellStyle name="Обычный 2 2 7 8 2 2" xfId="19901" xr:uid="{00000000-0005-0000-0000-0000C24D0000}"/>
    <cellStyle name="Обычный 2 2 7 8 3" xfId="19902" xr:uid="{00000000-0005-0000-0000-0000C34D0000}"/>
    <cellStyle name="Обычный 2 2 7 8 3 2" xfId="19903" xr:uid="{00000000-0005-0000-0000-0000C44D0000}"/>
    <cellStyle name="Обычный 2 2 7 8 4" xfId="19904" xr:uid="{00000000-0005-0000-0000-0000C54D0000}"/>
    <cellStyle name="Обычный 2 2 7 9" xfId="19905" xr:uid="{00000000-0005-0000-0000-0000C64D0000}"/>
    <cellStyle name="Обычный 2 2 7 9 2" xfId="19906" xr:uid="{00000000-0005-0000-0000-0000C74D0000}"/>
    <cellStyle name="Обычный 2 2 7 9 2 2" xfId="19907" xr:uid="{00000000-0005-0000-0000-0000C84D0000}"/>
    <cellStyle name="Обычный 2 2 7 9 3" xfId="19908" xr:uid="{00000000-0005-0000-0000-0000C94D0000}"/>
    <cellStyle name="Обычный 2 2 7 9 3 2" xfId="19909" xr:uid="{00000000-0005-0000-0000-0000CA4D0000}"/>
    <cellStyle name="Обычный 2 2 7 9 4" xfId="19910" xr:uid="{00000000-0005-0000-0000-0000CB4D0000}"/>
    <cellStyle name="Обычный 2 2 8" xfId="19911" xr:uid="{00000000-0005-0000-0000-0000CC4D0000}"/>
    <cellStyle name="Обычный 2 2 8 10" xfId="19912" xr:uid="{00000000-0005-0000-0000-0000CD4D0000}"/>
    <cellStyle name="Обычный 2 2 8 10 2" xfId="19913" xr:uid="{00000000-0005-0000-0000-0000CE4D0000}"/>
    <cellStyle name="Обычный 2 2 8 11" xfId="19914" xr:uid="{00000000-0005-0000-0000-0000CF4D0000}"/>
    <cellStyle name="Обычный 2 2 8 11 2" xfId="19915" xr:uid="{00000000-0005-0000-0000-0000D04D0000}"/>
    <cellStyle name="Обычный 2 2 8 12" xfId="19916" xr:uid="{00000000-0005-0000-0000-0000D14D0000}"/>
    <cellStyle name="Обычный 2 2 8 12 2" xfId="19917" xr:uid="{00000000-0005-0000-0000-0000D24D0000}"/>
    <cellStyle name="Обычный 2 2 8 13" xfId="19918" xr:uid="{00000000-0005-0000-0000-0000D34D0000}"/>
    <cellStyle name="Обычный 2 2 8 2" xfId="19919" xr:uid="{00000000-0005-0000-0000-0000D44D0000}"/>
    <cellStyle name="Обычный 2 2 8 2 10" xfId="19920" xr:uid="{00000000-0005-0000-0000-0000D54D0000}"/>
    <cellStyle name="Обычный 2 2 8 2 10 2" xfId="19921" xr:uid="{00000000-0005-0000-0000-0000D64D0000}"/>
    <cellStyle name="Обычный 2 2 8 2 11" xfId="19922" xr:uid="{00000000-0005-0000-0000-0000D74D0000}"/>
    <cellStyle name="Обычный 2 2 8 2 11 2" xfId="19923" xr:uid="{00000000-0005-0000-0000-0000D84D0000}"/>
    <cellStyle name="Обычный 2 2 8 2 12" xfId="19924" xr:uid="{00000000-0005-0000-0000-0000D94D0000}"/>
    <cellStyle name="Обычный 2 2 8 2 2" xfId="19925" xr:uid="{00000000-0005-0000-0000-0000DA4D0000}"/>
    <cellStyle name="Обычный 2 2 8 2 2 10" xfId="19926" xr:uid="{00000000-0005-0000-0000-0000DB4D0000}"/>
    <cellStyle name="Обычный 2 2 8 2 2 2" xfId="19927" xr:uid="{00000000-0005-0000-0000-0000DC4D0000}"/>
    <cellStyle name="Обычный 2 2 8 2 2 2 2" xfId="19928" xr:uid="{00000000-0005-0000-0000-0000DD4D0000}"/>
    <cellStyle name="Обычный 2 2 8 2 2 2 2 2" xfId="19929" xr:uid="{00000000-0005-0000-0000-0000DE4D0000}"/>
    <cellStyle name="Обычный 2 2 8 2 2 2 2 2 2" xfId="19930" xr:uid="{00000000-0005-0000-0000-0000DF4D0000}"/>
    <cellStyle name="Обычный 2 2 8 2 2 2 2 2 2 2" xfId="19931" xr:uid="{00000000-0005-0000-0000-0000E04D0000}"/>
    <cellStyle name="Обычный 2 2 8 2 2 2 2 2 3" xfId="19932" xr:uid="{00000000-0005-0000-0000-0000E14D0000}"/>
    <cellStyle name="Обычный 2 2 8 2 2 2 2 2 3 2" xfId="19933" xr:uid="{00000000-0005-0000-0000-0000E24D0000}"/>
    <cellStyle name="Обычный 2 2 8 2 2 2 2 2 4" xfId="19934" xr:uid="{00000000-0005-0000-0000-0000E34D0000}"/>
    <cellStyle name="Обычный 2 2 8 2 2 2 2 3" xfId="19935" xr:uid="{00000000-0005-0000-0000-0000E44D0000}"/>
    <cellStyle name="Обычный 2 2 8 2 2 2 2 3 2" xfId="19936" xr:uid="{00000000-0005-0000-0000-0000E54D0000}"/>
    <cellStyle name="Обычный 2 2 8 2 2 2 2 4" xfId="19937" xr:uid="{00000000-0005-0000-0000-0000E64D0000}"/>
    <cellStyle name="Обычный 2 2 8 2 2 2 2 4 2" xfId="19938" xr:uid="{00000000-0005-0000-0000-0000E74D0000}"/>
    <cellStyle name="Обычный 2 2 8 2 2 2 2 5" xfId="19939" xr:uid="{00000000-0005-0000-0000-0000E84D0000}"/>
    <cellStyle name="Обычный 2 2 8 2 2 2 2 5 2" xfId="19940" xr:uid="{00000000-0005-0000-0000-0000E94D0000}"/>
    <cellStyle name="Обычный 2 2 8 2 2 2 2 6" xfId="19941" xr:uid="{00000000-0005-0000-0000-0000EA4D0000}"/>
    <cellStyle name="Обычный 2 2 8 2 2 2 3" xfId="19942" xr:uid="{00000000-0005-0000-0000-0000EB4D0000}"/>
    <cellStyle name="Обычный 2 2 8 2 2 2 3 2" xfId="19943" xr:uid="{00000000-0005-0000-0000-0000EC4D0000}"/>
    <cellStyle name="Обычный 2 2 8 2 2 2 3 2 2" xfId="19944" xr:uid="{00000000-0005-0000-0000-0000ED4D0000}"/>
    <cellStyle name="Обычный 2 2 8 2 2 2 3 3" xfId="19945" xr:uid="{00000000-0005-0000-0000-0000EE4D0000}"/>
    <cellStyle name="Обычный 2 2 8 2 2 2 3 3 2" xfId="19946" xr:uid="{00000000-0005-0000-0000-0000EF4D0000}"/>
    <cellStyle name="Обычный 2 2 8 2 2 2 3 4" xfId="19947" xr:uid="{00000000-0005-0000-0000-0000F04D0000}"/>
    <cellStyle name="Обычный 2 2 8 2 2 2 4" xfId="19948" xr:uid="{00000000-0005-0000-0000-0000F14D0000}"/>
    <cellStyle name="Обычный 2 2 8 2 2 2 4 2" xfId="19949" xr:uid="{00000000-0005-0000-0000-0000F24D0000}"/>
    <cellStyle name="Обычный 2 2 8 2 2 2 4 2 2" xfId="19950" xr:uid="{00000000-0005-0000-0000-0000F34D0000}"/>
    <cellStyle name="Обычный 2 2 8 2 2 2 4 3" xfId="19951" xr:uid="{00000000-0005-0000-0000-0000F44D0000}"/>
    <cellStyle name="Обычный 2 2 8 2 2 2 4 3 2" xfId="19952" xr:uid="{00000000-0005-0000-0000-0000F54D0000}"/>
    <cellStyle name="Обычный 2 2 8 2 2 2 4 4" xfId="19953" xr:uid="{00000000-0005-0000-0000-0000F64D0000}"/>
    <cellStyle name="Обычный 2 2 8 2 2 2 5" xfId="19954" xr:uid="{00000000-0005-0000-0000-0000F74D0000}"/>
    <cellStyle name="Обычный 2 2 8 2 2 2 5 2" xfId="19955" xr:uid="{00000000-0005-0000-0000-0000F84D0000}"/>
    <cellStyle name="Обычный 2 2 8 2 2 2 6" xfId="19956" xr:uid="{00000000-0005-0000-0000-0000F94D0000}"/>
    <cellStyle name="Обычный 2 2 8 2 2 2 6 2" xfId="19957" xr:uid="{00000000-0005-0000-0000-0000FA4D0000}"/>
    <cellStyle name="Обычный 2 2 8 2 2 2 7" xfId="19958" xr:uid="{00000000-0005-0000-0000-0000FB4D0000}"/>
    <cellStyle name="Обычный 2 2 8 2 2 2 7 2" xfId="19959" xr:uid="{00000000-0005-0000-0000-0000FC4D0000}"/>
    <cellStyle name="Обычный 2 2 8 2 2 2 8" xfId="19960" xr:uid="{00000000-0005-0000-0000-0000FD4D0000}"/>
    <cellStyle name="Обычный 2 2 8 2 2 3" xfId="19961" xr:uid="{00000000-0005-0000-0000-0000FE4D0000}"/>
    <cellStyle name="Обычный 2 2 8 2 2 3 2" xfId="19962" xr:uid="{00000000-0005-0000-0000-0000FF4D0000}"/>
    <cellStyle name="Обычный 2 2 8 2 2 3 2 2" xfId="19963" xr:uid="{00000000-0005-0000-0000-0000004E0000}"/>
    <cellStyle name="Обычный 2 2 8 2 2 3 2 2 2" xfId="19964" xr:uid="{00000000-0005-0000-0000-0000014E0000}"/>
    <cellStyle name="Обычный 2 2 8 2 2 3 2 2 2 2" xfId="19965" xr:uid="{00000000-0005-0000-0000-0000024E0000}"/>
    <cellStyle name="Обычный 2 2 8 2 2 3 2 2 3" xfId="19966" xr:uid="{00000000-0005-0000-0000-0000034E0000}"/>
    <cellStyle name="Обычный 2 2 8 2 2 3 2 2 3 2" xfId="19967" xr:uid="{00000000-0005-0000-0000-0000044E0000}"/>
    <cellStyle name="Обычный 2 2 8 2 2 3 2 2 4" xfId="19968" xr:uid="{00000000-0005-0000-0000-0000054E0000}"/>
    <cellStyle name="Обычный 2 2 8 2 2 3 2 3" xfId="19969" xr:uid="{00000000-0005-0000-0000-0000064E0000}"/>
    <cellStyle name="Обычный 2 2 8 2 2 3 2 3 2" xfId="19970" xr:uid="{00000000-0005-0000-0000-0000074E0000}"/>
    <cellStyle name="Обычный 2 2 8 2 2 3 2 4" xfId="19971" xr:uid="{00000000-0005-0000-0000-0000084E0000}"/>
    <cellStyle name="Обычный 2 2 8 2 2 3 2 4 2" xfId="19972" xr:uid="{00000000-0005-0000-0000-0000094E0000}"/>
    <cellStyle name="Обычный 2 2 8 2 2 3 2 5" xfId="19973" xr:uid="{00000000-0005-0000-0000-00000A4E0000}"/>
    <cellStyle name="Обычный 2 2 8 2 2 3 2 5 2" xfId="19974" xr:uid="{00000000-0005-0000-0000-00000B4E0000}"/>
    <cellStyle name="Обычный 2 2 8 2 2 3 2 6" xfId="19975" xr:uid="{00000000-0005-0000-0000-00000C4E0000}"/>
    <cellStyle name="Обычный 2 2 8 2 2 3 3" xfId="19976" xr:uid="{00000000-0005-0000-0000-00000D4E0000}"/>
    <cellStyle name="Обычный 2 2 8 2 2 3 3 2" xfId="19977" xr:uid="{00000000-0005-0000-0000-00000E4E0000}"/>
    <cellStyle name="Обычный 2 2 8 2 2 3 3 2 2" xfId="19978" xr:uid="{00000000-0005-0000-0000-00000F4E0000}"/>
    <cellStyle name="Обычный 2 2 8 2 2 3 3 3" xfId="19979" xr:uid="{00000000-0005-0000-0000-0000104E0000}"/>
    <cellStyle name="Обычный 2 2 8 2 2 3 3 3 2" xfId="19980" xr:uid="{00000000-0005-0000-0000-0000114E0000}"/>
    <cellStyle name="Обычный 2 2 8 2 2 3 3 4" xfId="19981" xr:uid="{00000000-0005-0000-0000-0000124E0000}"/>
    <cellStyle name="Обычный 2 2 8 2 2 3 4" xfId="19982" xr:uid="{00000000-0005-0000-0000-0000134E0000}"/>
    <cellStyle name="Обычный 2 2 8 2 2 3 4 2" xfId="19983" xr:uid="{00000000-0005-0000-0000-0000144E0000}"/>
    <cellStyle name="Обычный 2 2 8 2 2 3 4 2 2" xfId="19984" xr:uid="{00000000-0005-0000-0000-0000154E0000}"/>
    <cellStyle name="Обычный 2 2 8 2 2 3 4 3" xfId="19985" xr:uid="{00000000-0005-0000-0000-0000164E0000}"/>
    <cellStyle name="Обычный 2 2 8 2 2 3 4 3 2" xfId="19986" xr:uid="{00000000-0005-0000-0000-0000174E0000}"/>
    <cellStyle name="Обычный 2 2 8 2 2 3 4 4" xfId="19987" xr:uid="{00000000-0005-0000-0000-0000184E0000}"/>
    <cellStyle name="Обычный 2 2 8 2 2 3 5" xfId="19988" xr:uid="{00000000-0005-0000-0000-0000194E0000}"/>
    <cellStyle name="Обычный 2 2 8 2 2 3 5 2" xfId="19989" xr:uid="{00000000-0005-0000-0000-00001A4E0000}"/>
    <cellStyle name="Обычный 2 2 8 2 2 3 6" xfId="19990" xr:uid="{00000000-0005-0000-0000-00001B4E0000}"/>
    <cellStyle name="Обычный 2 2 8 2 2 3 6 2" xfId="19991" xr:uid="{00000000-0005-0000-0000-00001C4E0000}"/>
    <cellStyle name="Обычный 2 2 8 2 2 3 7" xfId="19992" xr:uid="{00000000-0005-0000-0000-00001D4E0000}"/>
    <cellStyle name="Обычный 2 2 8 2 2 3 7 2" xfId="19993" xr:uid="{00000000-0005-0000-0000-00001E4E0000}"/>
    <cellStyle name="Обычный 2 2 8 2 2 3 8" xfId="19994" xr:uid="{00000000-0005-0000-0000-00001F4E0000}"/>
    <cellStyle name="Обычный 2 2 8 2 2 4" xfId="19995" xr:uid="{00000000-0005-0000-0000-0000204E0000}"/>
    <cellStyle name="Обычный 2 2 8 2 2 4 2" xfId="19996" xr:uid="{00000000-0005-0000-0000-0000214E0000}"/>
    <cellStyle name="Обычный 2 2 8 2 2 4 2 2" xfId="19997" xr:uid="{00000000-0005-0000-0000-0000224E0000}"/>
    <cellStyle name="Обычный 2 2 8 2 2 4 2 2 2" xfId="19998" xr:uid="{00000000-0005-0000-0000-0000234E0000}"/>
    <cellStyle name="Обычный 2 2 8 2 2 4 2 3" xfId="19999" xr:uid="{00000000-0005-0000-0000-0000244E0000}"/>
    <cellStyle name="Обычный 2 2 8 2 2 4 2 3 2" xfId="20000" xr:uid="{00000000-0005-0000-0000-0000254E0000}"/>
    <cellStyle name="Обычный 2 2 8 2 2 4 2 4" xfId="20001" xr:uid="{00000000-0005-0000-0000-0000264E0000}"/>
    <cellStyle name="Обычный 2 2 8 2 2 4 3" xfId="20002" xr:uid="{00000000-0005-0000-0000-0000274E0000}"/>
    <cellStyle name="Обычный 2 2 8 2 2 4 3 2" xfId="20003" xr:uid="{00000000-0005-0000-0000-0000284E0000}"/>
    <cellStyle name="Обычный 2 2 8 2 2 4 3 2 2" xfId="20004" xr:uid="{00000000-0005-0000-0000-0000294E0000}"/>
    <cellStyle name="Обычный 2 2 8 2 2 4 3 3" xfId="20005" xr:uid="{00000000-0005-0000-0000-00002A4E0000}"/>
    <cellStyle name="Обычный 2 2 8 2 2 4 3 3 2" xfId="20006" xr:uid="{00000000-0005-0000-0000-00002B4E0000}"/>
    <cellStyle name="Обычный 2 2 8 2 2 4 3 4" xfId="20007" xr:uid="{00000000-0005-0000-0000-00002C4E0000}"/>
    <cellStyle name="Обычный 2 2 8 2 2 4 4" xfId="20008" xr:uid="{00000000-0005-0000-0000-00002D4E0000}"/>
    <cellStyle name="Обычный 2 2 8 2 2 4 4 2" xfId="20009" xr:uid="{00000000-0005-0000-0000-00002E4E0000}"/>
    <cellStyle name="Обычный 2 2 8 2 2 4 5" xfId="20010" xr:uid="{00000000-0005-0000-0000-00002F4E0000}"/>
    <cellStyle name="Обычный 2 2 8 2 2 4 5 2" xfId="20011" xr:uid="{00000000-0005-0000-0000-0000304E0000}"/>
    <cellStyle name="Обычный 2 2 8 2 2 4 6" xfId="20012" xr:uid="{00000000-0005-0000-0000-0000314E0000}"/>
    <cellStyle name="Обычный 2 2 8 2 2 4 6 2" xfId="20013" xr:uid="{00000000-0005-0000-0000-0000324E0000}"/>
    <cellStyle name="Обычный 2 2 8 2 2 4 7" xfId="20014" xr:uid="{00000000-0005-0000-0000-0000334E0000}"/>
    <cellStyle name="Обычный 2 2 8 2 2 5" xfId="20015" xr:uid="{00000000-0005-0000-0000-0000344E0000}"/>
    <cellStyle name="Обычный 2 2 8 2 2 5 2" xfId="20016" xr:uid="{00000000-0005-0000-0000-0000354E0000}"/>
    <cellStyle name="Обычный 2 2 8 2 2 5 2 2" xfId="20017" xr:uid="{00000000-0005-0000-0000-0000364E0000}"/>
    <cellStyle name="Обычный 2 2 8 2 2 5 3" xfId="20018" xr:uid="{00000000-0005-0000-0000-0000374E0000}"/>
    <cellStyle name="Обычный 2 2 8 2 2 5 3 2" xfId="20019" xr:uid="{00000000-0005-0000-0000-0000384E0000}"/>
    <cellStyle name="Обычный 2 2 8 2 2 5 4" xfId="20020" xr:uid="{00000000-0005-0000-0000-0000394E0000}"/>
    <cellStyle name="Обычный 2 2 8 2 2 6" xfId="20021" xr:uid="{00000000-0005-0000-0000-00003A4E0000}"/>
    <cellStyle name="Обычный 2 2 8 2 2 6 2" xfId="20022" xr:uid="{00000000-0005-0000-0000-00003B4E0000}"/>
    <cellStyle name="Обычный 2 2 8 2 2 6 2 2" xfId="20023" xr:uid="{00000000-0005-0000-0000-00003C4E0000}"/>
    <cellStyle name="Обычный 2 2 8 2 2 6 3" xfId="20024" xr:uid="{00000000-0005-0000-0000-00003D4E0000}"/>
    <cellStyle name="Обычный 2 2 8 2 2 6 3 2" xfId="20025" xr:uid="{00000000-0005-0000-0000-00003E4E0000}"/>
    <cellStyle name="Обычный 2 2 8 2 2 6 4" xfId="20026" xr:uid="{00000000-0005-0000-0000-00003F4E0000}"/>
    <cellStyle name="Обычный 2 2 8 2 2 7" xfId="20027" xr:uid="{00000000-0005-0000-0000-0000404E0000}"/>
    <cellStyle name="Обычный 2 2 8 2 2 7 2" xfId="20028" xr:uid="{00000000-0005-0000-0000-0000414E0000}"/>
    <cellStyle name="Обычный 2 2 8 2 2 8" xfId="20029" xr:uid="{00000000-0005-0000-0000-0000424E0000}"/>
    <cellStyle name="Обычный 2 2 8 2 2 8 2" xfId="20030" xr:uid="{00000000-0005-0000-0000-0000434E0000}"/>
    <cellStyle name="Обычный 2 2 8 2 2 9" xfId="20031" xr:uid="{00000000-0005-0000-0000-0000444E0000}"/>
    <cellStyle name="Обычный 2 2 8 2 2 9 2" xfId="20032" xr:uid="{00000000-0005-0000-0000-0000454E0000}"/>
    <cellStyle name="Обычный 2 2 8 2 3" xfId="20033" xr:uid="{00000000-0005-0000-0000-0000464E0000}"/>
    <cellStyle name="Обычный 2 2 8 2 3 2" xfId="20034" xr:uid="{00000000-0005-0000-0000-0000474E0000}"/>
    <cellStyle name="Обычный 2 2 8 2 3 2 2" xfId="20035" xr:uid="{00000000-0005-0000-0000-0000484E0000}"/>
    <cellStyle name="Обычный 2 2 8 2 3 2 2 2" xfId="20036" xr:uid="{00000000-0005-0000-0000-0000494E0000}"/>
    <cellStyle name="Обычный 2 2 8 2 3 2 2 2 2" xfId="20037" xr:uid="{00000000-0005-0000-0000-00004A4E0000}"/>
    <cellStyle name="Обычный 2 2 8 2 3 2 2 3" xfId="20038" xr:uid="{00000000-0005-0000-0000-00004B4E0000}"/>
    <cellStyle name="Обычный 2 2 8 2 3 2 2 3 2" xfId="20039" xr:uid="{00000000-0005-0000-0000-00004C4E0000}"/>
    <cellStyle name="Обычный 2 2 8 2 3 2 2 4" xfId="20040" xr:uid="{00000000-0005-0000-0000-00004D4E0000}"/>
    <cellStyle name="Обычный 2 2 8 2 3 2 3" xfId="20041" xr:uid="{00000000-0005-0000-0000-00004E4E0000}"/>
    <cellStyle name="Обычный 2 2 8 2 3 2 3 2" xfId="20042" xr:uid="{00000000-0005-0000-0000-00004F4E0000}"/>
    <cellStyle name="Обычный 2 2 8 2 3 2 4" xfId="20043" xr:uid="{00000000-0005-0000-0000-0000504E0000}"/>
    <cellStyle name="Обычный 2 2 8 2 3 2 4 2" xfId="20044" xr:uid="{00000000-0005-0000-0000-0000514E0000}"/>
    <cellStyle name="Обычный 2 2 8 2 3 2 5" xfId="20045" xr:uid="{00000000-0005-0000-0000-0000524E0000}"/>
    <cellStyle name="Обычный 2 2 8 2 3 2 5 2" xfId="20046" xr:uid="{00000000-0005-0000-0000-0000534E0000}"/>
    <cellStyle name="Обычный 2 2 8 2 3 2 6" xfId="20047" xr:uid="{00000000-0005-0000-0000-0000544E0000}"/>
    <cellStyle name="Обычный 2 2 8 2 3 3" xfId="20048" xr:uid="{00000000-0005-0000-0000-0000554E0000}"/>
    <cellStyle name="Обычный 2 2 8 2 3 3 2" xfId="20049" xr:uid="{00000000-0005-0000-0000-0000564E0000}"/>
    <cellStyle name="Обычный 2 2 8 2 3 3 2 2" xfId="20050" xr:uid="{00000000-0005-0000-0000-0000574E0000}"/>
    <cellStyle name="Обычный 2 2 8 2 3 3 3" xfId="20051" xr:uid="{00000000-0005-0000-0000-0000584E0000}"/>
    <cellStyle name="Обычный 2 2 8 2 3 3 3 2" xfId="20052" xr:uid="{00000000-0005-0000-0000-0000594E0000}"/>
    <cellStyle name="Обычный 2 2 8 2 3 3 4" xfId="20053" xr:uid="{00000000-0005-0000-0000-00005A4E0000}"/>
    <cellStyle name="Обычный 2 2 8 2 3 4" xfId="20054" xr:uid="{00000000-0005-0000-0000-00005B4E0000}"/>
    <cellStyle name="Обычный 2 2 8 2 3 4 2" xfId="20055" xr:uid="{00000000-0005-0000-0000-00005C4E0000}"/>
    <cellStyle name="Обычный 2 2 8 2 3 4 2 2" xfId="20056" xr:uid="{00000000-0005-0000-0000-00005D4E0000}"/>
    <cellStyle name="Обычный 2 2 8 2 3 4 3" xfId="20057" xr:uid="{00000000-0005-0000-0000-00005E4E0000}"/>
    <cellStyle name="Обычный 2 2 8 2 3 4 3 2" xfId="20058" xr:uid="{00000000-0005-0000-0000-00005F4E0000}"/>
    <cellStyle name="Обычный 2 2 8 2 3 4 4" xfId="20059" xr:uid="{00000000-0005-0000-0000-0000604E0000}"/>
    <cellStyle name="Обычный 2 2 8 2 3 5" xfId="20060" xr:uid="{00000000-0005-0000-0000-0000614E0000}"/>
    <cellStyle name="Обычный 2 2 8 2 3 5 2" xfId="20061" xr:uid="{00000000-0005-0000-0000-0000624E0000}"/>
    <cellStyle name="Обычный 2 2 8 2 3 6" xfId="20062" xr:uid="{00000000-0005-0000-0000-0000634E0000}"/>
    <cellStyle name="Обычный 2 2 8 2 3 6 2" xfId="20063" xr:uid="{00000000-0005-0000-0000-0000644E0000}"/>
    <cellStyle name="Обычный 2 2 8 2 3 7" xfId="20064" xr:uid="{00000000-0005-0000-0000-0000654E0000}"/>
    <cellStyle name="Обычный 2 2 8 2 3 7 2" xfId="20065" xr:uid="{00000000-0005-0000-0000-0000664E0000}"/>
    <cellStyle name="Обычный 2 2 8 2 3 8" xfId="20066" xr:uid="{00000000-0005-0000-0000-0000674E0000}"/>
    <cellStyle name="Обычный 2 2 8 2 4" xfId="20067" xr:uid="{00000000-0005-0000-0000-0000684E0000}"/>
    <cellStyle name="Обычный 2 2 8 2 4 2" xfId="20068" xr:uid="{00000000-0005-0000-0000-0000694E0000}"/>
    <cellStyle name="Обычный 2 2 8 2 4 2 2" xfId="20069" xr:uid="{00000000-0005-0000-0000-00006A4E0000}"/>
    <cellStyle name="Обычный 2 2 8 2 4 2 2 2" xfId="20070" xr:uid="{00000000-0005-0000-0000-00006B4E0000}"/>
    <cellStyle name="Обычный 2 2 8 2 4 2 2 2 2" xfId="20071" xr:uid="{00000000-0005-0000-0000-00006C4E0000}"/>
    <cellStyle name="Обычный 2 2 8 2 4 2 2 3" xfId="20072" xr:uid="{00000000-0005-0000-0000-00006D4E0000}"/>
    <cellStyle name="Обычный 2 2 8 2 4 2 2 3 2" xfId="20073" xr:uid="{00000000-0005-0000-0000-00006E4E0000}"/>
    <cellStyle name="Обычный 2 2 8 2 4 2 2 4" xfId="20074" xr:uid="{00000000-0005-0000-0000-00006F4E0000}"/>
    <cellStyle name="Обычный 2 2 8 2 4 2 3" xfId="20075" xr:uid="{00000000-0005-0000-0000-0000704E0000}"/>
    <cellStyle name="Обычный 2 2 8 2 4 2 3 2" xfId="20076" xr:uid="{00000000-0005-0000-0000-0000714E0000}"/>
    <cellStyle name="Обычный 2 2 8 2 4 2 4" xfId="20077" xr:uid="{00000000-0005-0000-0000-0000724E0000}"/>
    <cellStyle name="Обычный 2 2 8 2 4 2 4 2" xfId="20078" xr:uid="{00000000-0005-0000-0000-0000734E0000}"/>
    <cellStyle name="Обычный 2 2 8 2 4 2 5" xfId="20079" xr:uid="{00000000-0005-0000-0000-0000744E0000}"/>
    <cellStyle name="Обычный 2 2 8 2 4 2 5 2" xfId="20080" xr:uid="{00000000-0005-0000-0000-0000754E0000}"/>
    <cellStyle name="Обычный 2 2 8 2 4 2 6" xfId="20081" xr:uid="{00000000-0005-0000-0000-0000764E0000}"/>
    <cellStyle name="Обычный 2 2 8 2 4 3" xfId="20082" xr:uid="{00000000-0005-0000-0000-0000774E0000}"/>
    <cellStyle name="Обычный 2 2 8 2 4 3 2" xfId="20083" xr:uid="{00000000-0005-0000-0000-0000784E0000}"/>
    <cellStyle name="Обычный 2 2 8 2 4 3 2 2" xfId="20084" xr:uid="{00000000-0005-0000-0000-0000794E0000}"/>
    <cellStyle name="Обычный 2 2 8 2 4 3 3" xfId="20085" xr:uid="{00000000-0005-0000-0000-00007A4E0000}"/>
    <cellStyle name="Обычный 2 2 8 2 4 3 3 2" xfId="20086" xr:uid="{00000000-0005-0000-0000-00007B4E0000}"/>
    <cellStyle name="Обычный 2 2 8 2 4 3 4" xfId="20087" xr:uid="{00000000-0005-0000-0000-00007C4E0000}"/>
    <cellStyle name="Обычный 2 2 8 2 4 4" xfId="20088" xr:uid="{00000000-0005-0000-0000-00007D4E0000}"/>
    <cellStyle name="Обычный 2 2 8 2 4 4 2" xfId="20089" xr:uid="{00000000-0005-0000-0000-00007E4E0000}"/>
    <cellStyle name="Обычный 2 2 8 2 4 4 2 2" xfId="20090" xr:uid="{00000000-0005-0000-0000-00007F4E0000}"/>
    <cellStyle name="Обычный 2 2 8 2 4 4 3" xfId="20091" xr:uid="{00000000-0005-0000-0000-0000804E0000}"/>
    <cellStyle name="Обычный 2 2 8 2 4 4 3 2" xfId="20092" xr:uid="{00000000-0005-0000-0000-0000814E0000}"/>
    <cellStyle name="Обычный 2 2 8 2 4 4 4" xfId="20093" xr:uid="{00000000-0005-0000-0000-0000824E0000}"/>
    <cellStyle name="Обычный 2 2 8 2 4 5" xfId="20094" xr:uid="{00000000-0005-0000-0000-0000834E0000}"/>
    <cellStyle name="Обычный 2 2 8 2 4 5 2" xfId="20095" xr:uid="{00000000-0005-0000-0000-0000844E0000}"/>
    <cellStyle name="Обычный 2 2 8 2 4 6" xfId="20096" xr:uid="{00000000-0005-0000-0000-0000854E0000}"/>
    <cellStyle name="Обычный 2 2 8 2 4 6 2" xfId="20097" xr:uid="{00000000-0005-0000-0000-0000864E0000}"/>
    <cellStyle name="Обычный 2 2 8 2 4 7" xfId="20098" xr:uid="{00000000-0005-0000-0000-0000874E0000}"/>
    <cellStyle name="Обычный 2 2 8 2 4 7 2" xfId="20099" xr:uid="{00000000-0005-0000-0000-0000884E0000}"/>
    <cellStyle name="Обычный 2 2 8 2 4 8" xfId="20100" xr:uid="{00000000-0005-0000-0000-0000894E0000}"/>
    <cellStyle name="Обычный 2 2 8 2 5" xfId="20101" xr:uid="{00000000-0005-0000-0000-00008A4E0000}"/>
    <cellStyle name="Обычный 2 2 8 2 5 2" xfId="20102" xr:uid="{00000000-0005-0000-0000-00008B4E0000}"/>
    <cellStyle name="Обычный 2 2 8 2 5 2 2" xfId="20103" xr:uid="{00000000-0005-0000-0000-00008C4E0000}"/>
    <cellStyle name="Обычный 2 2 8 2 5 2 2 2" xfId="20104" xr:uid="{00000000-0005-0000-0000-00008D4E0000}"/>
    <cellStyle name="Обычный 2 2 8 2 5 2 3" xfId="20105" xr:uid="{00000000-0005-0000-0000-00008E4E0000}"/>
    <cellStyle name="Обычный 2 2 8 2 5 2 3 2" xfId="20106" xr:uid="{00000000-0005-0000-0000-00008F4E0000}"/>
    <cellStyle name="Обычный 2 2 8 2 5 2 4" xfId="20107" xr:uid="{00000000-0005-0000-0000-0000904E0000}"/>
    <cellStyle name="Обычный 2 2 8 2 5 3" xfId="20108" xr:uid="{00000000-0005-0000-0000-0000914E0000}"/>
    <cellStyle name="Обычный 2 2 8 2 5 3 2" xfId="20109" xr:uid="{00000000-0005-0000-0000-0000924E0000}"/>
    <cellStyle name="Обычный 2 2 8 2 5 3 2 2" xfId="20110" xr:uid="{00000000-0005-0000-0000-0000934E0000}"/>
    <cellStyle name="Обычный 2 2 8 2 5 3 3" xfId="20111" xr:uid="{00000000-0005-0000-0000-0000944E0000}"/>
    <cellStyle name="Обычный 2 2 8 2 5 3 3 2" xfId="20112" xr:uid="{00000000-0005-0000-0000-0000954E0000}"/>
    <cellStyle name="Обычный 2 2 8 2 5 3 4" xfId="20113" xr:uid="{00000000-0005-0000-0000-0000964E0000}"/>
    <cellStyle name="Обычный 2 2 8 2 5 4" xfId="20114" xr:uid="{00000000-0005-0000-0000-0000974E0000}"/>
    <cellStyle name="Обычный 2 2 8 2 5 4 2" xfId="20115" xr:uid="{00000000-0005-0000-0000-0000984E0000}"/>
    <cellStyle name="Обычный 2 2 8 2 5 5" xfId="20116" xr:uid="{00000000-0005-0000-0000-0000994E0000}"/>
    <cellStyle name="Обычный 2 2 8 2 5 5 2" xfId="20117" xr:uid="{00000000-0005-0000-0000-00009A4E0000}"/>
    <cellStyle name="Обычный 2 2 8 2 5 6" xfId="20118" xr:uid="{00000000-0005-0000-0000-00009B4E0000}"/>
    <cellStyle name="Обычный 2 2 8 2 5 6 2" xfId="20119" xr:uid="{00000000-0005-0000-0000-00009C4E0000}"/>
    <cellStyle name="Обычный 2 2 8 2 5 7" xfId="20120" xr:uid="{00000000-0005-0000-0000-00009D4E0000}"/>
    <cellStyle name="Обычный 2 2 8 2 6" xfId="20121" xr:uid="{00000000-0005-0000-0000-00009E4E0000}"/>
    <cellStyle name="Обычный 2 2 8 2 6 2" xfId="20122" xr:uid="{00000000-0005-0000-0000-00009F4E0000}"/>
    <cellStyle name="Обычный 2 2 8 2 6 2 2" xfId="20123" xr:uid="{00000000-0005-0000-0000-0000A04E0000}"/>
    <cellStyle name="Обычный 2 2 8 2 6 2 2 2" xfId="20124" xr:uid="{00000000-0005-0000-0000-0000A14E0000}"/>
    <cellStyle name="Обычный 2 2 8 2 6 2 3" xfId="20125" xr:uid="{00000000-0005-0000-0000-0000A24E0000}"/>
    <cellStyle name="Обычный 2 2 8 2 6 2 3 2" xfId="20126" xr:uid="{00000000-0005-0000-0000-0000A34E0000}"/>
    <cellStyle name="Обычный 2 2 8 2 6 2 4" xfId="20127" xr:uid="{00000000-0005-0000-0000-0000A44E0000}"/>
    <cellStyle name="Обычный 2 2 8 2 6 3" xfId="20128" xr:uid="{00000000-0005-0000-0000-0000A54E0000}"/>
    <cellStyle name="Обычный 2 2 8 2 6 3 2" xfId="20129" xr:uid="{00000000-0005-0000-0000-0000A64E0000}"/>
    <cellStyle name="Обычный 2 2 8 2 6 3 2 2" xfId="20130" xr:uid="{00000000-0005-0000-0000-0000A74E0000}"/>
    <cellStyle name="Обычный 2 2 8 2 6 3 3" xfId="20131" xr:uid="{00000000-0005-0000-0000-0000A84E0000}"/>
    <cellStyle name="Обычный 2 2 8 2 6 3 3 2" xfId="20132" xr:uid="{00000000-0005-0000-0000-0000A94E0000}"/>
    <cellStyle name="Обычный 2 2 8 2 6 3 4" xfId="20133" xr:uid="{00000000-0005-0000-0000-0000AA4E0000}"/>
    <cellStyle name="Обычный 2 2 8 2 6 4" xfId="20134" xr:uid="{00000000-0005-0000-0000-0000AB4E0000}"/>
    <cellStyle name="Обычный 2 2 8 2 6 4 2" xfId="20135" xr:uid="{00000000-0005-0000-0000-0000AC4E0000}"/>
    <cellStyle name="Обычный 2 2 8 2 6 5" xfId="20136" xr:uid="{00000000-0005-0000-0000-0000AD4E0000}"/>
    <cellStyle name="Обычный 2 2 8 2 6 5 2" xfId="20137" xr:uid="{00000000-0005-0000-0000-0000AE4E0000}"/>
    <cellStyle name="Обычный 2 2 8 2 6 6" xfId="20138" xr:uid="{00000000-0005-0000-0000-0000AF4E0000}"/>
    <cellStyle name="Обычный 2 2 8 2 6 6 2" xfId="20139" xr:uid="{00000000-0005-0000-0000-0000B04E0000}"/>
    <cellStyle name="Обычный 2 2 8 2 6 7" xfId="20140" xr:uid="{00000000-0005-0000-0000-0000B14E0000}"/>
    <cellStyle name="Обычный 2 2 8 2 7" xfId="20141" xr:uid="{00000000-0005-0000-0000-0000B24E0000}"/>
    <cellStyle name="Обычный 2 2 8 2 7 2" xfId="20142" xr:uid="{00000000-0005-0000-0000-0000B34E0000}"/>
    <cellStyle name="Обычный 2 2 8 2 7 2 2" xfId="20143" xr:uid="{00000000-0005-0000-0000-0000B44E0000}"/>
    <cellStyle name="Обычный 2 2 8 2 7 3" xfId="20144" xr:uid="{00000000-0005-0000-0000-0000B54E0000}"/>
    <cellStyle name="Обычный 2 2 8 2 7 3 2" xfId="20145" xr:uid="{00000000-0005-0000-0000-0000B64E0000}"/>
    <cellStyle name="Обычный 2 2 8 2 7 4" xfId="20146" xr:uid="{00000000-0005-0000-0000-0000B74E0000}"/>
    <cellStyle name="Обычный 2 2 8 2 8" xfId="20147" xr:uid="{00000000-0005-0000-0000-0000B84E0000}"/>
    <cellStyle name="Обычный 2 2 8 2 8 2" xfId="20148" xr:uid="{00000000-0005-0000-0000-0000B94E0000}"/>
    <cellStyle name="Обычный 2 2 8 2 8 2 2" xfId="20149" xr:uid="{00000000-0005-0000-0000-0000BA4E0000}"/>
    <cellStyle name="Обычный 2 2 8 2 8 3" xfId="20150" xr:uid="{00000000-0005-0000-0000-0000BB4E0000}"/>
    <cellStyle name="Обычный 2 2 8 2 8 3 2" xfId="20151" xr:uid="{00000000-0005-0000-0000-0000BC4E0000}"/>
    <cellStyle name="Обычный 2 2 8 2 8 4" xfId="20152" xr:uid="{00000000-0005-0000-0000-0000BD4E0000}"/>
    <cellStyle name="Обычный 2 2 8 2 9" xfId="20153" xr:uid="{00000000-0005-0000-0000-0000BE4E0000}"/>
    <cellStyle name="Обычный 2 2 8 2 9 2" xfId="20154" xr:uid="{00000000-0005-0000-0000-0000BF4E0000}"/>
    <cellStyle name="Обычный 2 2 8 3" xfId="20155" xr:uid="{00000000-0005-0000-0000-0000C04E0000}"/>
    <cellStyle name="Обычный 2 2 8 3 10" xfId="20156" xr:uid="{00000000-0005-0000-0000-0000C14E0000}"/>
    <cellStyle name="Обычный 2 2 8 3 2" xfId="20157" xr:uid="{00000000-0005-0000-0000-0000C24E0000}"/>
    <cellStyle name="Обычный 2 2 8 3 2 2" xfId="20158" xr:uid="{00000000-0005-0000-0000-0000C34E0000}"/>
    <cellStyle name="Обычный 2 2 8 3 2 2 2" xfId="20159" xr:uid="{00000000-0005-0000-0000-0000C44E0000}"/>
    <cellStyle name="Обычный 2 2 8 3 2 2 2 2" xfId="20160" xr:uid="{00000000-0005-0000-0000-0000C54E0000}"/>
    <cellStyle name="Обычный 2 2 8 3 2 2 2 2 2" xfId="20161" xr:uid="{00000000-0005-0000-0000-0000C64E0000}"/>
    <cellStyle name="Обычный 2 2 8 3 2 2 2 3" xfId="20162" xr:uid="{00000000-0005-0000-0000-0000C74E0000}"/>
    <cellStyle name="Обычный 2 2 8 3 2 2 2 3 2" xfId="20163" xr:uid="{00000000-0005-0000-0000-0000C84E0000}"/>
    <cellStyle name="Обычный 2 2 8 3 2 2 2 4" xfId="20164" xr:uid="{00000000-0005-0000-0000-0000C94E0000}"/>
    <cellStyle name="Обычный 2 2 8 3 2 2 3" xfId="20165" xr:uid="{00000000-0005-0000-0000-0000CA4E0000}"/>
    <cellStyle name="Обычный 2 2 8 3 2 2 3 2" xfId="20166" xr:uid="{00000000-0005-0000-0000-0000CB4E0000}"/>
    <cellStyle name="Обычный 2 2 8 3 2 2 4" xfId="20167" xr:uid="{00000000-0005-0000-0000-0000CC4E0000}"/>
    <cellStyle name="Обычный 2 2 8 3 2 2 4 2" xfId="20168" xr:uid="{00000000-0005-0000-0000-0000CD4E0000}"/>
    <cellStyle name="Обычный 2 2 8 3 2 2 5" xfId="20169" xr:uid="{00000000-0005-0000-0000-0000CE4E0000}"/>
    <cellStyle name="Обычный 2 2 8 3 2 2 5 2" xfId="20170" xr:uid="{00000000-0005-0000-0000-0000CF4E0000}"/>
    <cellStyle name="Обычный 2 2 8 3 2 2 6" xfId="20171" xr:uid="{00000000-0005-0000-0000-0000D04E0000}"/>
    <cellStyle name="Обычный 2 2 8 3 2 3" xfId="20172" xr:uid="{00000000-0005-0000-0000-0000D14E0000}"/>
    <cellStyle name="Обычный 2 2 8 3 2 3 2" xfId="20173" xr:uid="{00000000-0005-0000-0000-0000D24E0000}"/>
    <cellStyle name="Обычный 2 2 8 3 2 3 2 2" xfId="20174" xr:uid="{00000000-0005-0000-0000-0000D34E0000}"/>
    <cellStyle name="Обычный 2 2 8 3 2 3 3" xfId="20175" xr:uid="{00000000-0005-0000-0000-0000D44E0000}"/>
    <cellStyle name="Обычный 2 2 8 3 2 3 3 2" xfId="20176" xr:uid="{00000000-0005-0000-0000-0000D54E0000}"/>
    <cellStyle name="Обычный 2 2 8 3 2 3 4" xfId="20177" xr:uid="{00000000-0005-0000-0000-0000D64E0000}"/>
    <cellStyle name="Обычный 2 2 8 3 2 4" xfId="20178" xr:uid="{00000000-0005-0000-0000-0000D74E0000}"/>
    <cellStyle name="Обычный 2 2 8 3 2 4 2" xfId="20179" xr:uid="{00000000-0005-0000-0000-0000D84E0000}"/>
    <cellStyle name="Обычный 2 2 8 3 2 4 2 2" xfId="20180" xr:uid="{00000000-0005-0000-0000-0000D94E0000}"/>
    <cellStyle name="Обычный 2 2 8 3 2 4 3" xfId="20181" xr:uid="{00000000-0005-0000-0000-0000DA4E0000}"/>
    <cellStyle name="Обычный 2 2 8 3 2 4 3 2" xfId="20182" xr:uid="{00000000-0005-0000-0000-0000DB4E0000}"/>
    <cellStyle name="Обычный 2 2 8 3 2 4 4" xfId="20183" xr:uid="{00000000-0005-0000-0000-0000DC4E0000}"/>
    <cellStyle name="Обычный 2 2 8 3 2 5" xfId="20184" xr:uid="{00000000-0005-0000-0000-0000DD4E0000}"/>
    <cellStyle name="Обычный 2 2 8 3 2 5 2" xfId="20185" xr:uid="{00000000-0005-0000-0000-0000DE4E0000}"/>
    <cellStyle name="Обычный 2 2 8 3 2 6" xfId="20186" xr:uid="{00000000-0005-0000-0000-0000DF4E0000}"/>
    <cellStyle name="Обычный 2 2 8 3 2 6 2" xfId="20187" xr:uid="{00000000-0005-0000-0000-0000E04E0000}"/>
    <cellStyle name="Обычный 2 2 8 3 2 7" xfId="20188" xr:uid="{00000000-0005-0000-0000-0000E14E0000}"/>
    <cellStyle name="Обычный 2 2 8 3 2 7 2" xfId="20189" xr:uid="{00000000-0005-0000-0000-0000E24E0000}"/>
    <cellStyle name="Обычный 2 2 8 3 2 8" xfId="20190" xr:uid="{00000000-0005-0000-0000-0000E34E0000}"/>
    <cellStyle name="Обычный 2 2 8 3 3" xfId="20191" xr:uid="{00000000-0005-0000-0000-0000E44E0000}"/>
    <cellStyle name="Обычный 2 2 8 3 3 2" xfId="20192" xr:uid="{00000000-0005-0000-0000-0000E54E0000}"/>
    <cellStyle name="Обычный 2 2 8 3 3 2 2" xfId="20193" xr:uid="{00000000-0005-0000-0000-0000E64E0000}"/>
    <cellStyle name="Обычный 2 2 8 3 3 2 2 2" xfId="20194" xr:uid="{00000000-0005-0000-0000-0000E74E0000}"/>
    <cellStyle name="Обычный 2 2 8 3 3 2 2 2 2" xfId="20195" xr:uid="{00000000-0005-0000-0000-0000E84E0000}"/>
    <cellStyle name="Обычный 2 2 8 3 3 2 2 3" xfId="20196" xr:uid="{00000000-0005-0000-0000-0000E94E0000}"/>
    <cellStyle name="Обычный 2 2 8 3 3 2 2 3 2" xfId="20197" xr:uid="{00000000-0005-0000-0000-0000EA4E0000}"/>
    <cellStyle name="Обычный 2 2 8 3 3 2 2 4" xfId="20198" xr:uid="{00000000-0005-0000-0000-0000EB4E0000}"/>
    <cellStyle name="Обычный 2 2 8 3 3 2 3" xfId="20199" xr:uid="{00000000-0005-0000-0000-0000EC4E0000}"/>
    <cellStyle name="Обычный 2 2 8 3 3 2 3 2" xfId="20200" xr:uid="{00000000-0005-0000-0000-0000ED4E0000}"/>
    <cellStyle name="Обычный 2 2 8 3 3 2 4" xfId="20201" xr:uid="{00000000-0005-0000-0000-0000EE4E0000}"/>
    <cellStyle name="Обычный 2 2 8 3 3 2 4 2" xfId="20202" xr:uid="{00000000-0005-0000-0000-0000EF4E0000}"/>
    <cellStyle name="Обычный 2 2 8 3 3 2 5" xfId="20203" xr:uid="{00000000-0005-0000-0000-0000F04E0000}"/>
    <cellStyle name="Обычный 2 2 8 3 3 2 5 2" xfId="20204" xr:uid="{00000000-0005-0000-0000-0000F14E0000}"/>
    <cellStyle name="Обычный 2 2 8 3 3 2 6" xfId="20205" xr:uid="{00000000-0005-0000-0000-0000F24E0000}"/>
    <cellStyle name="Обычный 2 2 8 3 3 3" xfId="20206" xr:uid="{00000000-0005-0000-0000-0000F34E0000}"/>
    <cellStyle name="Обычный 2 2 8 3 3 3 2" xfId="20207" xr:uid="{00000000-0005-0000-0000-0000F44E0000}"/>
    <cellStyle name="Обычный 2 2 8 3 3 3 2 2" xfId="20208" xr:uid="{00000000-0005-0000-0000-0000F54E0000}"/>
    <cellStyle name="Обычный 2 2 8 3 3 3 3" xfId="20209" xr:uid="{00000000-0005-0000-0000-0000F64E0000}"/>
    <cellStyle name="Обычный 2 2 8 3 3 3 3 2" xfId="20210" xr:uid="{00000000-0005-0000-0000-0000F74E0000}"/>
    <cellStyle name="Обычный 2 2 8 3 3 3 4" xfId="20211" xr:uid="{00000000-0005-0000-0000-0000F84E0000}"/>
    <cellStyle name="Обычный 2 2 8 3 3 4" xfId="20212" xr:uid="{00000000-0005-0000-0000-0000F94E0000}"/>
    <cellStyle name="Обычный 2 2 8 3 3 4 2" xfId="20213" xr:uid="{00000000-0005-0000-0000-0000FA4E0000}"/>
    <cellStyle name="Обычный 2 2 8 3 3 4 2 2" xfId="20214" xr:uid="{00000000-0005-0000-0000-0000FB4E0000}"/>
    <cellStyle name="Обычный 2 2 8 3 3 4 3" xfId="20215" xr:uid="{00000000-0005-0000-0000-0000FC4E0000}"/>
    <cellStyle name="Обычный 2 2 8 3 3 4 3 2" xfId="20216" xr:uid="{00000000-0005-0000-0000-0000FD4E0000}"/>
    <cellStyle name="Обычный 2 2 8 3 3 4 4" xfId="20217" xr:uid="{00000000-0005-0000-0000-0000FE4E0000}"/>
    <cellStyle name="Обычный 2 2 8 3 3 5" xfId="20218" xr:uid="{00000000-0005-0000-0000-0000FF4E0000}"/>
    <cellStyle name="Обычный 2 2 8 3 3 5 2" xfId="20219" xr:uid="{00000000-0005-0000-0000-0000004F0000}"/>
    <cellStyle name="Обычный 2 2 8 3 3 6" xfId="20220" xr:uid="{00000000-0005-0000-0000-0000014F0000}"/>
    <cellStyle name="Обычный 2 2 8 3 3 6 2" xfId="20221" xr:uid="{00000000-0005-0000-0000-0000024F0000}"/>
    <cellStyle name="Обычный 2 2 8 3 3 7" xfId="20222" xr:uid="{00000000-0005-0000-0000-0000034F0000}"/>
    <cellStyle name="Обычный 2 2 8 3 3 7 2" xfId="20223" xr:uid="{00000000-0005-0000-0000-0000044F0000}"/>
    <cellStyle name="Обычный 2 2 8 3 3 8" xfId="20224" xr:uid="{00000000-0005-0000-0000-0000054F0000}"/>
    <cellStyle name="Обычный 2 2 8 3 4" xfId="20225" xr:uid="{00000000-0005-0000-0000-0000064F0000}"/>
    <cellStyle name="Обычный 2 2 8 3 4 2" xfId="20226" xr:uid="{00000000-0005-0000-0000-0000074F0000}"/>
    <cellStyle name="Обычный 2 2 8 3 4 2 2" xfId="20227" xr:uid="{00000000-0005-0000-0000-0000084F0000}"/>
    <cellStyle name="Обычный 2 2 8 3 4 2 2 2" xfId="20228" xr:uid="{00000000-0005-0000-0000-0000094F0000}"/>
    <cellStyle name="Обычный 2 2 8 3 4 2 3" xfId="20229" xr:uid="{00000000-0005-0000-0000-00000A4F0000}"/>
    <cellStyle name="Обычный 2 2 8 3 4 2 3 2" xfId="20230" xr:uid="{00000000-0005-0000-0000-00000B4F0000}"/>
    <cellStyle name="Обычный 2 2 8 3 4 2 4" xfId="20231" xr:uid="{00000000-0005-0000-0000-00000C4F0000}"/>
    <cellStyle name="Обычный 2 2 8 3 4 3" xfId="20232" xr:uid="{00000000-0005-0000-0000-00000D4F0000}"/>
    <cellStyle name="Обычный 2 2 8 3 4 3 2" xfId="20233" xr:uid="{00000000-0005-0000-0000-00000E4F0000}"/>
    <cellStyle name="Обычный 2 2 8 3 4 3 2 2" xfId="20234" xr:uid="{00000000-0005-0000-0000-00000F4F0000}"/>
    <cellStyle name="Обычный 2 2 8 3 4 3 3" xfId="20235" xr:uid="{00000000-0005-0000-0000-0000104F0000}"/>
    <cellStyle name="Обычный 2 2 8 3 4 3 3 2" xfId="20236" xr:uid="{00000000-0005-0000-0000-0000114F0000}"/>
    <cellStyle name="Обычный 2 2 8 3 4 3 4" xfId="20237" xr:uid="{00000000-0005-0000-0000-0000124F0000}"/>
    <cellStyle name="Обычный 2 2 8 3 4 4" xfId="20238" xr:uid="{00000000-0005-0000-0000-0000134F0000}"/>
    <cellStyle name="Обычный 2 2 8 3 4 4 2" xfId="20239" xr:uid="{00000000-0005-0000-0000-0000144F0000}"/>
    <cellStyle name="Обычный 2 2 8 3 4 5" xfId="20240" xr:uid="{00000000-0005-0000-0000-0000154F0000}"/>
    <cellStyle name="Обычный 2 2 8 3 4 5 2" xfId="20241" xr:uid="{00000000-0005-0000-0000-0000164F0000}"/>
    <cellStyle name="Обычный 2 2 8 3 4 6" xfId="20242" xr:uid="{00000000-0005-0000-0000-0000174F0000}"/>
    <cellStyle name="Обычный 2 2 8 3 4 6 2" xfId="20243" xr:uid="{00000000-0005-0000-0000-0000184F0000}"/>
    <cellStyle name="Обычный 2 2 8 3 4 7" xfId="20244" xr:uid="{00000000-0005-0000-0000-0000194F0000}"/>
    <cellStyle name="Обычный 2 2 8 3 5" xfId="20245" xr:uid="{00000000-0005-0000-0000-00001A4F0000}"/>
    <cellStyle name="Обычный 2 2 8 3 5 2" xfId="20246" xr:uid="{00000000-0005-0000-0000-00001B4F0000}"/>
    <cellStyle name="Обычный 2 2 8 3 5 2 2" xfId="20247" xr:uid="{00000000-0005-0000-0000-00001C4F0000}"/>
    <cellStyle name="Обычный 2 2 8 3 5 3" xfId="20248" xr:uid="{00000000-0005-0000-0000-00001D4F0000}"/>
    <cellStyle name="Обычный 2 2 8 3 5 3 2" xfId="20249" xr:uid="{00000000-0005-0000-0000-00001E4F0000}"/>
    <cellStyle name="Обычный 2 2 8 3 5 4" xfId="20250" xr:uid="{00000000-0005-0000-0000-00001F4F0000}"/>
    <cellStyle name="Обычный 2 2 8 3 6" xfId="20251" xr:uid="{00000000-0005-0000-0000-0000204F0000}"/>
    <cellStyle name="Обычный 2 2 8 3 6 2" xfId="20252" xr:uid="{00000000-0005-0000-0000-0000214F0000}"/>
    <cellStyle name="Обычный 2 2 8 3 6 2 2" xfId="20253" xr:uid="{00000000-0005-0000-0000-0000224F0000}"/>
    <cellStyle name="Обычный 2 2 8 3 6 3" xfId="20254" xr:uid="{00000000-0005-0000-0000-0000234F0000}"/>
    <cellStyle name="Обычный 2 2 8 3 6 3 2" xfId="20255" xr:uid="{00000000-0005-0000-0000-0000244F0000}"/>
    <cellStyle name="Обычный 2 2 8 3 6 4" xfId="20256" xr:uid="{00000000-0005-0000-0000-0000254F0000}"/>
    <cellStyle name="Обычный 2 2 8 3 7" xfId="20257" xr:uid="{00000000-0005-0000-0000-0000264F0000}"/>
    <cellStyle name="Обычный 2 2 8 3 7 2" xfId="20258" xr:uid="{00000000-0005-0000-0000-0000274F0000}"/>
    <cellStyle name="Обычный 2 2 8 3 8" xfId="20259" xr:uid="{00000000-0005-0000-0000-0000284F0000}"/>
    <cellStyle name="Обычный 2 2 8 3 8 2" xfId="20260" xr:uid="{00000000-0005-0000-0000-0000294F0000}"/>
    <cellStyle name="Обычный 2 2 8 3 9" xfId="20261" xr:uid="{00000000-0005-0000-0000-00002A4F0000}"/>
    <cellStyle name="Обычный 2 2 8 3 9 2" xfId="20262" xr:uid="{00000000-0005-0000-0000-00002B4F0000}"/>
    <cellStyle name="Обычный 2 2 8 4" xfId="20263" xr:uid="{00000000-0005-0000-0000-00002C4F0000}"/>
    <cellStyle name="Обычный 2 2 8 4 2" xfId="20264" xr:uid="{00000000-0005-0000-0000-00002D4F0000}"/>
    <cellStyle name="Обычный 2 2 8 4 2 2" xfId="20265" xr:uid="{00000000-0005-0000-0000-00002E4F0000}"/>
    <cellStyle name="Обычный 2 2 8 4 2 2 2" xfId="20266" xr:uid="{00000000-0005-0000-0000-00002F4F0000}"/>
    <cellStyle name="Обычный 2 2 8 4 2 2 2 2" xfId="20267" xr:uid="{00000000-0005-0000-0000-0000304F0000}"/>
    <cellStyle name="Обычный 2 2 8 4 2 2 3" xfId="20268" xr:uid="{00000000-0005-0000-0000-0000314F0000}"/>
    <cellStyle name="Обычный 2 2 8 4 2 2 3 2" xfId="20269" xr:uid="{00000000-0005-0000-0000-0000324F0000}"/>
    <cellStyle name="Обычный 2 2 8 4 2 2 4" xfId="20270" xr:uid="{00000000-0005-0000-0000-0000334F0000}"/>
    <cellStyle name="Обычный 2 2 8 4 2 3" xfId="20271" xr:uid="{00000000-0005-0000-0000-0000344F0000}"/>
    <cellStyle name="Обычный 2 2 8 4 2 3 2" xfId="20272" xr:uid="{00000000-0005-0000-0000-0000354F0000}"/>
    <cellStyle name="Обычный 2 2 8 4 2 4" xfId="20273" xr:uid="{00000000-0005-0000-0000-0000364F0000}"/>
    <cellStyle name="Обычный 2 2 8 4 2 4 2" xfId="20274" xr:uid="{00000000-0005-0000-0000-0000374F0000}"/>
    <cellStyle name="Обычный 2 2 8 4 2 5" xfId="20275" xr:uid="{00000000-0005-0000-0000-0000384F0000}"/>
    <cellStyle name="Обычный 2 2 8 4 2 5 2" xfId="20276" xr:uid="{00000000-0005-0000-0000-0000394F0000}"/>
    <cellStyle name="Обычный 2 2 8 4 2 6" xfId="20277" xr:uid="{00000000-0005-0000-0000-00003A4F0000}"/>
    <cellStyle name="Обычный 2 2 8 4 3" xfId="20278" xr:uid="{00000000-0005-0000-0000-00003B4F0000}"/>
    <cellStyle name="Обычный 2 2 8 4 3 2" xfId="20279" xr:uid="{00000000-0005-0000-0000-00003C4F0000}"/>
    <cellStyle name="Обычный 2 2 8 4 3 2 2" xfId="20280" xr:uid="{00000000-0005-0000-0000-00003D4F0000}"/>
    <cellStyle name="Обычный 2 2 8 4 3 3" xfId="20281" xr:uid="{00000000-0005-0000-0000-00003E4F0000}"/>
    <cellStyle name="Обычный 2 2 8 4 3 3 2" xfId="20282" xr:uid="{00000000-0005-0000-0000-00003F4F0000}"/>
    <cellStyle name="Обычный 2 2 8 4 3 4" xfId="20283" xr:uid="{00000000-0005-0000-0000-0000404F0000}"/>
    <cellStyle name="Обычный 2 2 8 4 4" xfId="20284" xr:uid="{00000000-0005-0000-0000-0000414F0000}"/>
    <cellStyle name="Обычный 2 2 8 4 4 2" xfId="20285" xr:uid="{00000000-0005-0000-0000-0000424F0000}"/>
    <cellStyle name="Обычный 2 2 8 4 4 2 2" xfId="20286" xr:uid="{00000000-0005-0000-0000-0000434F0000}"/>
    <cellStyle name="Обычный 2 2 8 4 4 3" xfId="20287" xr:uid="{00000000-0005-0000-0000-0000444F0000}"/>
    <cellStyle name="Обычный 2 2 8 4 4 3 2" xfId="20288" xr:uid="{00000000-0005-0000-0000-0000454F0000}"/>
    <cellStyle name="Обычный 2 2 8 4 4 4" xfId="20289" xr:uid="{00000000-0005-0000-0000-0000464F0000}"/>
    <cellStyle name="Обычный 2 2 8 4 5" xfId="20290" xr:uid="{00000000-0005-0000-0000-0000474F0000}"/>
    <cellStyle name="Обычный 2 2 8 4 5 2" xfId="20291" xr:uid="{00000000-0005-0000-0000-0000484F0000}"/>
    <cellStyle name="Обычный 2 2 8 4 6" xfId="20292" xr:uid="{00000000-0005-0000-0000-0000494F0000}"/>
    <cellStyle name="Обычный 2 2 8 4 6 2" xfId="20293" xr:uid="{00000000-0005-0000-0000-00004A4F0000}"/>
    <cellStyle name="Обычный 2 2 8 4 7" xfId="20294" xr:uid="{00000000-0005-0000-0000-00004B4F0000}"/>
    <cellStyle name="Обычный 2 2 8 4 7 2" xfId="20295" xr:uid="{00000000-0005-0000-0000-00004C4F0000}"/>
    <cellStyle name="Обычный 2 2 8 4 8" xfId="20296" xr:uid="{00000000-0005-0000-0000-00004D4F0000}"/>
    <cellStyle name="Обычный 2 2 8 5" xfId="20297" xr:uid="{00000000-0005-0000-0000-00004E4F0000}"/>
    <cellStyle name="Обычный 2 2 8 5 2" xfId="20298" xr:uid="{00000000-0005-0000-0000-00004F4F0000}"/>
    <cellStyle name="Обычный 2 2 8 5 2 2" xfId="20299" xr:uid="{00000000-0005-0000-0000-0000504F0000}"/>
    <cellStyle name="Обычный 2 2 8 5 2 2 2" xfId="20300" xr:uid="{00000000-0005-0000-0000-0000514F0000}"/>
    <cellStyle name="Обычный 2 2 8 5 2 2 2 2" xfId="20301" xr:uid="{00000000-0005-0000-0000-0000524F0000}"/>
    <cellStyle name="Обычный 2 2 8 5 2 2 3" xfId="20302" xr:uid="{00000000-0005-0000-0000-0000534F0000}"/>
    <cellStyle name="Обычный 2 2 8 5 2 2 3 2" xfId="20303" xr:uid="{00000000-0005-0000-0000-0000544F0000}"/>
    <cellStyle name="Обычный 2 2 8 5 2 2 4" xfId="20304" xr:uid="{00000000-0005-0000-0000-0000554F0000}"/>
    <cellStyle name="Обычный 2 2 8 5 2 3" xfId="20305" xr:uid="{00000000-0005-0000-0000-0000564F0000}"/>
    <cellStyle name="Обычный 2 2 8 5 2 3 2" xfId="20306" xr:uid="{00000000-0005-0000-0000-0000574F0000}"/>
    <cellStyle name="Обычный 2 2 8 5 2 4" xfId="20307" xr:uid="{00000000-0005-0000-0000-0000584F0000}"/>
    <cellStyle name="Обычный 2 2 8 5 2 4 2" xfId="20308" xr:uid="{00000000-0005-0000-0000-0000594F0000}"/>
    <cellStyle name="Обычный 2 2 8 5 2 5" xfId="20309" xr:uid="{00000000-0005-0000-0000-00005A4F0000}"/>
    <cellStyle name="Обычный 2 2 8 5 2 5 2" xfId="20310" xr:uid="{00000000-0005-0000-0000-00005B4F0000}"/>
    <cellStyle name="Обычный 2 2 8 5 2 6" xfId="20311" xr:uid="{00000000-0005-0000-0000-00005C4F0000}"/>
    <cellStyle name="Обычный 2 2 8 5 3" xfId="20312" xr:uid="{00000000-0005-0000-0000-00005D4F0000}"/>
    <cellStyle name="Обычный 2 2 8 5 3 2" xfId="20313" xr:uid="{00000000-0005-0000-0000-00005E4F0000}"/>
    <cellStyle name="Обычный 2 2 8 5 3 2 2" xfId="20314" xr:uid="{00000000-0005-0000-0000-00005F4F0000}"/>
    <cellStyle name="Обычный 2 2 8 5 3 3" xfId="20315" xr:uid="{00000000-0005-0000-0000-0000604F0000}"/>
    <cellStyle name="Обычный 2 2 8 5 3 3 2" xfId="20316" xr:uid="{00000000-0005-0000-0000-0000614F0000}"/>
    <cellStyle name="Обычный 2 2 8 5 3 4" xfId="20317" xr:uid="{00000000-0005-0000-0000-0000624F0000}"/>
    <cellStyle name="Обычный 2 2 8 5 4" xfId="20318" xr:uid="{00000000-0005-0000-0000-0000634F0000}"/>
    <cellStyle name="Обычный 2 2 8 5 4 2" xfId="20319" xr:uid="{00000000-0005-0000-0000-0000644F0000}"/>
    <cellStyle name="Обычный 2 2 8 5 4 2 2" xfId="20320" xr:uid="{00000000-0005-0000-0000-0000654F0000}"/>
    <cellStyle name="Обычный 2 2 8 5 4 3" xfId="20321" xr:uid="{00000000-0005-0000-0000-0000664F0000}"/>
    <cellStyle name="Обычный 2 2 8 5 4 3 2" xfId="20322" xr:uid="{00000000-0005-0000-0000-0000674F0000}"/>
    <cellStyle name="Обычный 2 2 8 5 4 4" xfId="20323" xr:uid="{00000000-0005-0000-0000-0000684F0000}"/>
    <cellStyle name="Обычный 2 2 8 5 5" xfId="20324" xr:uid="{00000000-0005-0000-0000-0000694F0000}"/>
    <cellStyle name="Обычный 2 2 8 5 5 2" xfId="20325" xr:uid="{00000000-0005-0000-0000-00006A4F0000}"/>
    <cellStyle name="Обычный 2 2 8 5 6" xfId="20326" xr:uid="{00000000-0005-0000-0000-00006B4F0000}"/>
    <cellStyle name="Обычный 2 2 8 5 6 2" xfId="20327" xr:uid="{00000000-0005-0000-0000-00006C4F0000}"/>
    <cellStyle name="Обычный 2 2 8 5 7" xfId="20328" xr:uid="{00000000-0005-0000-0000-00006D4F0000}"/>
    <cellStyle name="Обычный 2 2 8 5 7 2" xfId="20329" xr:uid="{00000000-0005-0000-0000-00006E4F0000}"/>
    <cellStyle name="Обычный 2 2 8 5 8" xfId="20330" xr:uid="{00000000-0005-0000-0000-00006F4F0000}"/>
    <cellStyle name="Обычный 2 2 8 6" xfId="20331" xr:uid="{00000000-0005-0000-0000-0000704F0000}"/>
    <cellStyle name="Обычный 2 2 8 6 2" xfId="20332" xr:uid="{00000000-0005-0000-0000-0000714F0000}"/>
    <cellStyle name="Обычный 2 2 8 6 2 2" xfId="20333" xr:uid="{00000000-0005-0000-0000-0000724F0000}"/>
    <cellStyle name="Обычный 2 2 8 6 2 2 2" xfId="20334" xr:uid="{00000000-0005-0000-0000-0000734F0000}"/>
    <cellStyle name="Обычный 2 2 8 6 2 3" xfId="20335" xr:uid="{00000000-0005-0000-0000-0000744F0000}"/>
    <cellStyle name="Обычный 2 2 8 6 2 3 2" xfId="20336" xr:uid="{00000000-0005-0000-0000-0000754F0000}"/>
    <cellStyle name="Обычный 2 2 8 6 2 4" xfId="20337" xr:uid="{00000000-0005-0000-0000-0000764F0000}"/>
    <cellStyle name="Обычный 2 2 8 6 3" xfId="20338" xr:uid="{00000000-0005-0000-0000-0000774F0000}"/>
    <cellStyle name="Обычный 2 2 8 6 3 2" xfId="20339" xr:uid="{00000000-0005-0000-0000-0000784F0000}"/>
    <cellStyle name="Обычный 2 2 8 6 3 2 2" xfId="20340" xr:uid="{00000000-0005-0000-0000-0000794F0000}"/>
    <cellStyle name="Обычный 2 2 8 6 3 3" xfId="20341" xr:uid="{00000000-0005-0000-0000-00007A4F0000}"/>
    <cellStyle name="Обычный 2 2 8 6 3 3 2" xfId="20342" xr:uid="{00000000-0005-0000-0000-00007B4F0000}"/>
    <cellStyle name="Обычный 2 2 8 6 3 4" xfId="20343" xr:uid="{00000000-0005-0000-0000-00007C4F0000}"/>
    <cellStyle name="Обычный 2 2 8 6 4" xfId="20344" xr:uid="{00000000-0005-0000-0000-00007D4F0000}"/>
    <cellStyle name="Обычный 2 2 8 6 4 2" xfId="20345" xr:uid="{00000000-0005-0000-0000-00007E4F0000}"/>
    <cellStyle name="Обычный 2 2 8 6 5" xfId="20346" xr:uid="{00000000-0005-0000-0000-00007F4F0000}"/>
    <cellStyle name="Обычный 2 2 8 6 5 2" xfId="20347" xr:uid="{00000000-0005-0000-0000-0000804F0000}"/>
    <cellStyle name="Обычный 2 2 8 6 6" xfId="20348" xr:uid="{00000000-0005-0000-0000-0000814F0000}"/>
    <cellStyle name="Обычный 2 2 8 6 6 2" xfId="20349" xr:uid="{00000000-0005-0000-0000-0000824F0000}"/>
    <cellStyle name="Обычный 2 2 8 6 7" xfId="20350" xr:uid="{00000000-0005-0000-0000-0000834F0000}"/>
    <cellStyle name="Обычный 2 2 8 7" xfId="20351" xr:uid="{00000000-0005-0000-0000-0000844F0000}"/>
    <cellStyle name="Обычный 2 2 8 7 2" xfId="20352" xr:uid="{00000000-0005-0000-0000-0000854F0000}"/>
    <cellStyle name="Обычный 2 2 8 7 2 2" xfId="20353" xr:uid="{00000000-0005-0000-0000-0000864F0000}"/>
    <cellStyle name="Обычный 2 2 8 7 2 2 2" xfId="20354" xr:uid="{00000000-0005-0000-0000-0000874F0000}"/>
    <cellStyle name="Обычный 2 2 8 7 2 3" xfId="20355" xr:uid="{00000000-0005-0000-0000-0000884F0000}"/>
    <cellStyle name="Обычный 2 2 8 7 2 3 2" xfId="20356" xr:uid="{00000000-0005-0000-0000-0000894F0000}"/>
    <cellStyle name="Обычный 2 2 8 7 2 4" xfId="20357" xr:uid="{00000000-0005-0000-0000-00008A4F0000}"/>
    <cellStyle name="Обычный 2 2 8 7 3" xfId="20358" xr:uid="{00000000-0005-0000-0000-00008B4F0000}"/>
    <cellStyle name="Обычный 2 2 8 7 3 2" xfId="20359" xr:uid="{00000000-0005-0000-0000-00008C4F0000}"/>
    <cellStyle name="Обычный 2 2 8 7 3 2 2" xfId="20360" xr:uid="{00000000-0005-0000-0000-00008D4F0000}"/>
    <cellStyle name="Обычный 2 2 8 7 3 3" xfId="20361" xr:uid="{00000000-0005-0000-0000-00008E4F0000}"/>
    <cellStyle name="Обычный 2 2 8 7 3 3 2" xfId="20362" xr:uid="{00000000-0005-0000-0000-00008F4F0000}"/>
    <cellStyle name="Обычный 2 2 8 7 3 4" xfId="20363" xr:uid="{00000000-0005-0000-0000-0000904F0000}"/>
    <cellStyle name="Обычный 2 2 8 7 4" xfId="20364" xr:uid="{00000000-0005-0000-0000-0000914F0000}"/>
    <cellStyle name="Обычный 2 2 8 7 4 2" xfId="20365" xr:uid="{00000000-0005-0000-0000-0000924F0000}"/>
    <cellStyle name="Обычный 2 2 8 7 5" xfId="20366" xr:uid="{00000000-0005-0000-0000-0000934F0000}"/>
    <cellStyle name="Обычный 2 2 8 7 5 2" xfId="20367" xr:uid="{00000000-0005-0000-0000-0000944F0000}"/>
    <cellStyle name="Обычный 2 2 8 7 6" xfId="20368" xr:uid="{00000000-0005-0000-0000-0000954F0000}"/>
    <cellStyle name="Обычный 2 2 8 7 6 2" xfId="20369" xr:uid="{00000000-0005-0000-0000-0000964F0000}"/>
    <cellStyle name="Обычный 2 2 8 7 7" xfId="20370" xr:uid="{00000000-0005-0000-0000-0000974F0000}"/>
    <cellStyle name="Обычный 2 2 8 8" xfId="20371" xr:uid="{00000000-0005-0000-0000-0000984F0000}"/>
    <cellStyle name="Обычный 2 2 8 8 2" xfId="20372" xr:uid="{00000000-0005-0000-0000-0000994F0000}"/>
    <cellStyle name="Обычный 2 2 8 8 2 2" xfId="20373" xr:uid="{00000000-0005-0000-0000-00009A4F0000}"/>
    <cellStyle name="Обычный 2 2 8 8 3" xfId="20374" xr:uid="{00000000-0005-0000-0000-00009B4F0000}"/>
    <cellStyle name="Обычный 2 2 8 8 3 2" xfId="20375" xr:uid="{00000000-0005-0000-0000-00009C4F0000}"/>
    <cellStyle name="Обычный 2 2 8 8 4" xfId="20376" xr:uid="{00000000-0005-0000-0000-00009D4F0000}"/>
    <cellStyle name="Обычный 2 2 8 9" xfId="20377" xr:uid="{00000000-0005-0000-0000-00009E4F0000}"/>
    <cellStyle name="Обычный 2 2 8 9 2" xfId="20378" xr:uid="{00000000-0005-0000-0000-00009F4F0000}"/>
    <cellStyle name="Обычный 2 2 8 9 2 2" xfId="20379" xr:uid="{00000000-0005-0000-0000-0000A04F0000}"/>
    <cellStyle name="Обычный 2 2 8 9 3" xfId="20380" xr:uid="{00000000-0005-0000-0000-0000A14F0000}"/>
    <cellStyle name="Обычный 2 2 8 9 3 2" xfId="20381" xr:uid="{00000000-0005-0000-0000-0000A24F0000}"/>
    <cellStyle name="Обычный 2 2 8 9 4" xfId="20382" xr:uid="{00000000-0005-0000-0000-0000A34F0000}"/>
    <cellStyle name="Обычный 2 2 9" xfId="20383" xr:uid="{00000000-0005-0000-0000-0000A44F0000}"/>
    <cellStyle name="Обычный 2 2 9 2" xfId="20384" xr:uid="{00000000-0005-0000-0000-0000A54F0000}"/>
    <cellStyle name="Обычный 2 2 9 3" xfId="20385" xr:uid="{00000000-0005-0000-0000-0000A64F0000}"/>
    <cellStyle name="Обычный 2 20" xfId="20386" xr:uid="{00000000-0005-0000-0000-0000A74F0000}"/>
    <cellStyle name="Обычный 2 21" xfId="20387" xr:uid="{00000000-0005-0000-0000-0000A84F0000}"/>
    <cellStyle name="Обычный 2 22" xfId="20388" xr:uid="{00000000-0005-0000-0000-0000A94F0000}"/>
    <cellStyle name="Обычный 2 23" xfId="20389" xr:uid="{00000000-0005-0000-0000-0000AA4F0000}"/>
    <cellStyle name="Обычный 2 24" xfId="20390" xr:uid="{00000000-0005-0000-0000-0000AB4F0000}"/>
    <cellStyle name="Обычный 2 25" xfId="20391" xr:uid="{00000000-0005-0000-0000-0000AC4F0000}"/>
    <cellStyle name="Обычный 2 26" xfId="20392" xr:uid="{00000000-0005-0000-0000-0000AD4F0000}"/>
    <cellStyle name="Обычный 2 27" xfId="20393" xr:uid="{00000000-0005-0000-0000-0000AE4F0000}"/>
    <cellStyle name="Обычный 2 28" xfId="20394" xr:uid="{00000000-0005-0000-0000-0000AF4F0000}"/>
    <cellStyle name="Обычный 2 29" xfId="20395" xr:uid="{00000000-0005-0000-0000-0000B04F0000}"/>
    <cellStyle name="Обычный 2 3" xfId="20396" xr:uid="{00000000-0005-0000-0000-0000B14F0000}"/>
    <cellStyle name="Обычный 2 3 2" xfId="20397" xr:uid="{00000000-0005-0000-0000-0000B24F0000}"/>
    <cellStyle name="Обычный 2 3 3" xfId="20398" xr:uid="{00000000-0005-0000-0000-0000B34F0000}"/>
    <cellStyle name="Обычный 2 3 4" xfId="20399" xr:uid="{00000000-0005-0000-0000-0000B44F0000}"/>
    <cellStyle name="Обычный 2 3 5" xfId="20400" xr:uid="{00000000-0005-0000-0000-0000B54F0000}"/>
    <cellStyle name="Обычный 2 3 6" xfId="20401" xr:uid="{00000000-0005-0000-0000-0000B64F0000}"/>
    <cellStyle name="Обычный 2 30" xfId="20402" xr:uid="{00000000-0005-0000-0000-0000B74F0000}"/>
    <cellStyle name="Обычный 2 4" xfId="20403" xr:uid="{00000000-0005-0000-0000-0000B84F0000}"/>
    <cellStyle name="Обычный 2 4 2" xfId="20404" xr:uid="{00000000-0005-0000-0000-0000B94F0000}"/>
    <cellStyle name="Обычный 2 4 2 2" xfId="20405" xr:uid="{00000000-0005-0000-0000-0000BA4F0000}"/>
    <cellStyle name="Обычный 2 4 2 3" xfId="20406" xr:uid="{00000000-0005-0000-0000-0000BB4F0000}"/>
    <cellStyle name="Обычный 2 4 3" xfId="20407" xr:uid="{00000000-0005-0000-0000-0000BC4F0000}"/>
    <cellStyle name="Обычный 2 40" xfId="20408" xr:uid="{00000000-0005-0000-0000-0000BD4F0000}"/>
    <cellStyle name="Обычный 2 49" xfId="20409" xr:uid="{00000000-0005-0000-0000-0000BE4F0000}"/>
    <cellStyle name="Обычный 2 5" xfId="20410" xr:uid="{00000000-0005-0000-0000-0000BF4F0000}"/>
    <cellStyle name="Обычный 2 5 2" xfId="20411" xr:uid="{00000000-0005-0000-0000-0000C04F0000}"/>
    <cellStyle name="Обычный 2 52" xfId="20412" xr:uid="{00000000-0005-0000-0000-0000C14F0000}"/>
    <cellStyle name="Обычный 2 6" xfId="20413" xr:uid="{00000000-0005-0000-0000-0000C24F0000}"/>
    <cellStyle name="Обычный 2 6 2" xfId="20414" xr:uid="{00000000-0005-0000-0000-0000C34F0000}"/>
    <cellStyle name="Обычный 2 69" xfId="20415" xr:uid="{00000000-0005-0000-0000-0000C44F0000}"/>
    <cellStyle name="Обычный 2 7" xfId="20416" xr:uid="{00000000-0005-0000-0000-0000C54F0000}"/>
    <cellStyle name="Обычный 2 72" xfId="20417" xr:uid="{00000000-0005-0000-0000-0000C64F0000}"/>
    <cellStyle name="Обычный 2 73" xfId="20418" xr:uid="{00000000-0005-0000-0000-0000C74F0000}"/>
    <cellStyle name="Обычный 2 8" xfId="20419" xr:uid="{00000000-0005-0000-0000-0000C84F0000}"/>
    <cellStyle name="Обычный 2 9" xfId="20420" xr:uid="{00000000-0005-0000-0000-0000C94F0000}"/>
    <cellStyle name="Обычный 2_090302_Cost Plan_A" xfId="20421" xr:uid="{00000000-0005-0000-0000-0000CA4F0000}"/>
    <cellStyle name="Обычный 20" xfId="20422" xr:uid="{00000000-0005-0000-0000-0000CB4F0000}"/>
    <cellStyle name="Обычный 21" xfId="20423" xr:uid="{00000000-0005-0000-0000-0000CC4F0000}"/>
    <cellStyle name="Обычный 22" xfId="20424" xr:uid="{00000000-0005-0000-0000-0000CD4F0000}"/>
    <cellStyle name="Обычный 23" xfId="20425" xr:uid="{00000000-0005-0000-0000-0000CE4F0000}"/>
    <cellStyle name="Обычный 23 2" xfId="20426" xr:uid="{00000000-0005-0000-0000-0000CF4F0000}"/>
    <cellStyle name="Обычный 24" xfId="20427" xr:uid="{00000000-0005-0000-0000-0000D04F0000}"/>
    <cellStyle name="Обычный 25" xfId="20428" xr:uid="{00000000-0005-0000-0000-0000D14F0000}"/>
    <cellStyle name="Обычный 25 2" xfId="20429" xr:uid="{00000000-0005-0000-0000-0000D24F0000}"/>
    <cellStyle name="Обычный 26" xfId="20430" xr:uid="{00000000-0005-0000-0000-0000D34F0000}"/>
    <cellStyle name="Обычный 26 2" xfId="20431" xr:uid="{00000000-0005-0000-0000-0000D44F0000}"/>
    <cellStyle name="Обычный 27" xfId="20432" xr:uid="{00000000-0005-0000-0000-0000D54F0000}"/>
    <cellStyle name="Обычный 28" xfId="20433" xr:uid="{00000000-0005-0000-0000-0000D64F0000}"/>
    <cellStyle name="Обычный 29" xfId="6" xr:uid="{00000000-0005-0000-0000-00000B000000}"/>
    <cellStyle name="Обычный 3" xfId="20434" xr:uid="{00000000-0005-0000-0000-0000D74F0000}"/>
    <cellStyle name="Обычный 3 10" xfId="20435" xr:uid="{00000000-0005-0000-0000-0000D84F0000}"/>
    <cellStyle name="Обычный 3 11" xfId="20436" xr:uid="{00000000-0005-0000-0000-0000D94F0000}"/>
    <cellStyle name="Обычный 3 12" xfId="20437" xr:uid="{00000000-0005-0000-0000-0000DA4F0000}"/>
    <cellStyle name="Обычный 3 12 2" xfId="20438" xr:uid="{00000000-0005-0000-0000-0000DB4F0000}"/>
    <cellStyle name="Обычный 3 12 3" xfId="20439" xr:uid="{00000000-0005-0000-0000-0000DC4F0000}"/>
    <cellStyle name="Обычный 3 12 4" xfId="20440" xr:uid="{00000000-0005-0000-0000-0000DD4F0000}"/>
    <cellStyle name="Обычный 3 12 5" xfId="20441" xr:uid="{00000000-0005-0000-0000-0000DE4F0000}"/>
    <cellStyle name="Обычный 3 12 6" xfId="20442" xr:uid="{00000000-0005-0000-0000-0000DF4F0000}"/>
    <cellStyle name="Обычный 3 2" xfId="7" xr:uid="{00000000-0005-0000-0000-00000C000000}"/>
    <cellStyle name="Обычный 3 2 2" xfId="20443" xr:uid="{00000000-0005-0000-0000-0000E04F0000}"/>
    <cellStyle name="Обычный 3 3" xfId="20444" xr:uid="{00000000-0005-0000-0000-0000E14F0000}"/>
    <cellStyle name="Обычный 3 3 10" xfId="20445" xr:uid="{00000000-0005-0000-0000-0000E24F0000}"/>
    <cellStyle name="Обычный 3 3 10 10" xfId="20446" xr:uid="{00000000-0005-0000-0000-0000E34F0000}"/>
    <cellStyle name="Обычный 3 3 10 10 2" xfId="20447" xr:uid="{00000000-0005-0000-0000-0000E44F0000}"/>
    <cellStyle name="Обычный 3 3 10 11" xfId="20448" xr:uid="{00000000-0005-0000-0000-0000E54F0000}"/>
    <cellStyle name="Обычный 3 3 10 11 2" xfId="20449" xr:uid="{00000000-0005-0000-0000-0000E64F0000}"/>
    <cellStyle name="Обычный 3 3 10 12" xfId="20450" xr:uid="{00000000-0005-0000-0000-0000E74F0000}"/>
    <cellStyle name="Обычный 3 3 10 2" xfId="20451" xr:uid="{00000000-0005-0000-0000-0000E84F0000}"/>
    <cellStyle name="Обычный 3 3 10 2 10" xfId="20452" xr:uid="{00000000-0005-0000-0000-0000E94F0000}"/>
    <cellStyle name="Обычный 3 3 10 2 2" xfId="20453" xr:uid="{00000000-0005-0000-0000-0000EA4F0000}"/>
    <cellStyle name="Обычный 3 3 10 2 2 2" xfId="20454" xr:uid="{00000000-0005-0000-0000-0000EB4F0000}"/>
    <cellStyle name="Обычный 3 3 10 2 2 2 2" xfId="20455" xr:uid="{00000000-0005-0000-0000-0000EC4F0000}"/>
    <cellStyle name="Обычный 3 3 10 2 2 2 2 2" xfId="20456" xr:uid="{00000000-0005-0000-0000-0000ED4F0000}"/>
    <cellStyle name="Обычный 3 3 10 2 2 2 2 2 2" xfId="20457" xr:uid="{00000000-0005-0000-0000-0000EE4F0000}"/>
    <cellStyle name="Обычный 3 3 10 2 2 2 2 3" xfId="20458" xr:uid="{00000000-0005-0000-0000-0000EF4F0000}"/>
    <cellStyle name="Обычный 3 3 10 2 2 2 2 3 2" xfId="20459" xr:uid="{00000000-0005-0000-0000-0000F04F0000}"/>
    <cellStyle name="Обычный 3 3 10 2 2 2 2 4" xfId="20460" xr:uid="{00000000-0005-0000-0000-0000F14F0000}"/>
    <cellStyle name="Обычный 3 3 10 2 2 2 3" xfId="20461" xr:uid="{00000000-0005-0000-0000-0000F24F0000}"/>
    <cellStyle name="Обычный 3 3 10 2 2 2 3 2" xfId="20462" xr:uid="{00000000-0005-0000-0000-0000F34F0000}"/>
    <cellStyle name="Обычный 3 3 10 2 2 2 4" xfId="20463" xr:uid="{00000000-0005-0000-0000-0000F44F0000}"/>
    <cellStyle name="Обычный 3 3 10 2 2 2 4 2" xfId="20464" xr:uid="{00000000-0005-0000-0000-0000F54F0000}"/>
    <cellStyle name="Обычный 3 3 10 2 2 2 5" xfId="20465" xr:uid="{00000000-0005-0000-0000-0000F64F0000}"/>
    <cellStyle name="Обычный 3 3 10 2 2 2 5 2" xfId="20466" xr:uid="{00000000-0005-0000-0000-0000F74F0000}"/>
    <cellStyle name="Обычный 3 3 10 2 2 2 6" xfId="20467" xr:uid="{00000000-0005-0000-0000-0000F84F0000}"/>
    <cellStyle name="Обычный 3 3 10 2 2 3" xfId="20468" xr:uid="{00000000-0005-0000-0000-0000F94F0000}"/>
    <cellStyle name="Обычный 3 3 10 2 2 3 2" xfId="20469" xr:uid="{00000000-0005-0000-0000-0000FA4F0000}"/>
    <cellStyle name="Обычный 3 3 10 2 2 3 2 2" xfId="20470" xr:uid="{00000000-0005-0000-0000-0000FB4F0000}"/>
    <cellStyle name="Обычный 3 3 10 2 2 3 3" xfId="20471" xr:uid="{00000000-0005-0000-0000-0000FC4F0000}"/>
    <cellStyle name="Обычный 3 3 10 2 2 3 3 2" xfId="20472" xr:uid="{00000000-0005-0000-0000-0000FD4F0000}"/>
    <cellStyle name="Обычный 3 3 10 2 2 3 4" xfId="20473" xr:uid="{00000000-0005-0000-0000-0000FE4F0000}"/>
    <cellStyle name="Обычный 3 3 10 2 2 4" xfId="20474" xr:uid="{00000000-0005-0000-0000-0000FF4F0000}"/>
    <cellStyle name="Обычный 3 3 10 2 2 4 2" xfId="20475" xr:uid="{00000000-0005-0000-0000-000000500000}"/>
    <cellStyle name="Обычный 3 3 10 2 2 4 2 2" xfId="20476" xr:uid="{00000000-0005-0000-0000-000001500000}"/>
    <cellStyle name="Обычный 3 3 10 2 2 4 3" xfId="20477" xr:uid="{00000000-0005-0000-0000-000002500000}"/>
    <cellStyle name="Обычный 3 3 10 2 2 4 3 2" xfId="20478" xr:uid="{00000000-0005-0000-0000-000003500000}"/>
    <cellStyle name="Обычный 3 3 10 2 2 4 4" xfId="20479" xr:uid="{00000000-0005-0000-0000-000004500000}"/>
    <cellStyle name="Обычный 3 3 10 2 2 5" xfId="20480" xr:uid="{00000000-0005-0000-0000-000005500000}"/>
    <cellStyle name="Обычный 3 3 10 2 2 5 2" xfId="20481" xr:uid="{00000000-0005-0000-0000-000006500000}"/>
    <cellStyle name="Обычный 3 3 10 2 2 6" xfId="20482" xr:uid="{00000000-0005-0000-0000-000007500000}"/>
    <cellStyle name="Обычный 3 3 10 2 2 6 2" xfId="20483" xr:uid="{00000000-0005-0000-0000-000008500000}"/>
    <cellStyle name="Обычный 3 3 10 2 2 7" xfId="20484" xr:uid="{00000000-0005-0000-0000-000009500000}"/>
    <cellStyle name="Обычный 3 3 10 2 2 7 2" xfId="20485" xr:uid="{00000000-0005-0000-0000-00000A500000}"/>
    <cellStyle name="Обычный 3 3 10 2 2 8" xfId="20486" xr:uid="{00000000-0005-0000-0000-00000B500000}"/>
    <cellStyle name="Обычный 3 3 10 2 3" xfId="20487" xr:uid="{00000000-0005-0000-0000-00000C500000}"/>
    <cellStyle name="Обычный 3 3 10 2 3 2" xfId="20488" xr:uid="{00000000-0005-0000-0000-00000D500000}"/>
    <cellStyle name="Обычный 3 3 10 2 3 2 2" xfId="20489" xr:uid="{00000000-0005-0000-0000-00000E500000}"/>
    <cellStyle name="Обычный 3 3 10 2 3 2 2 2" xfId="20490" xr:uid="{00000000-0005-0000-0000-00000F500000}"/>
    <cellStyle name="Обычный 3 3 10 2 3 2 2 2 2" xfId="20491" xr:uid="{00000000-0005-0000-0000-000010500000}"/>
    <cellStyle name="Обычный 3 3 10 2 3 2 2 3" xfId="20492" xr:uid="{00000000-0005-0000-0000-000011500000}"/>
    <cellStyle name="Обычный 3 3 10 2 3 2 2 3 2" xfId="20493" xr:uid="{00000000-0005-0000-0000-000012500000}"/>
    <cellStyle name="Обычный 3 3 10 2 3 2 2 4" xfId="20494" xr:uid="{00000000-0005-0000-0000-000013500000}"/>
    <cellStyle name="Обычный 3 3 10 2 3 2 3" xfId="20495" xr:uid="{00000000-0005-0000-0000-000014500000}"/>
    <cellStyle name="Обычный 3 3 10 2 3 2 3 2" xfId="20496" xr:uid="{00000000-0005-0000-0000-000015500000}"/>
    <cellStyle name="Обычный 3 3 10 2 3 2 4" xfId="20497" xr:uid="{00000000-0005-0000-0000-000016500000}"/>
    <cellStyle name="Обычный 3 3 10 2 3 2 4 2" xfId="20498" xr:uid="{00000000-0005-0000-0000-000017500000}"/>
    <cellStyle name="Обычный 3 3 10 2 3 2 5" xfId="20499" xr:uid="{00000000-0005-0000-0000-000018500000}"/>
    <cellStyle name="Обычный 3 3 10 2 3 2 5 2" xfId="20500" xr:uid="{00000000-0005-0000-0000-000019500000}"/>
    <cellStyle name="Обычный 3 3 10 2 3 2 6" xfId="20501" xr:uid="{00000000-0005-0000-0000-00001A500000}"/>
    <cellStyle name="Обычный 3 3 10 2 3 3" xfId="20502" xr:uid="{00000000-0005-0000-0000-00001B500000}"/>
    <cellStyle name="Обычный 3 3 10 2 3 3 2" xfId="20503" xr:uid="{00000000-0005-0000-0000-00001C500000}"/>
    <cellStyle name="Обычный 3 3 10 2 3 3 2 2" xfId="20504" xr:uid="{00000000-0005-0000-0000-00001D500000}"/>
    <cellStyle name="Обычный 3 3 10 2 3 3 3" xfId="20505" xr:uid="{00000000-0005-0000-0000-00001E500000}"/>
    <cellStyle name="Обычный 3 3 10 2 3 3 3 2" xfId="20506" xr:uid="{00000000-0005-0000-0000-00001F500000}"/>
    <cellStyle name="Обычный 3 3 10 2 3 3 4" xfId="20507" xr:uid="{00000000-0005-0000-0000-000020500000}"/>
    <cellStyle name="Обычный 3 3 10 2 3 4" xfId="20508" xr:uid="{00000000-0005-0000-0000-000021500000}"/>
    <cellStyle name="Обычный 3 3 10 2 3 4 2" xfId="20509" xr:uid="{00000000-0005-0000-0000-000022500000}"/>
    <cellStyle name="Обычный 3 3 10 2 3 4 2 2" xfId="20510" xr:uid="{00000000-0005-0000-0000-000023500000}"/>
    <cellStyle name="Обычный 3 3 10 2 3 4 3" xfId="20511" xr:uid="{00000000-0005-0000-0000-000024500000}"/>
    <cellStyle name="Обычный 3 3 10 2 3 4 3 2" xfId="20512" xr:uid="{00000000-0005-0000-0000-000025500000}"/>
    <cellStyle name="Обычный 3 3 10 2 3 4 4" xfId="20513" xr:uid="{00000000-0005-0000-0000-000026500000}"/>
    <cellStyle name="Обычный 3 3 10 2 3 5" xfId="20514" xr:uid="{00000000-0005-0000-0000-000027500000}"/>
    <cellStyle name="Обычный 3 3 10 2 3 5 2" xfId="20515" xr:uid="{00000000-0005-0000-0000-000028500000}"/>
    <cellStyle name="Обычный 3 3 10 2 3 6" xfId="20516" xr:uid="{00000000-0005-0000-0000-000029500000}"/>
    <cellStyle name="Обычный 3 3 10 2 3 6 2" xfId="20517" xr:uid="{00000000-0005-0000-0000-00002A500000}"/>
    <cellStyle name="Обычный 3 3 10 2 3 7" xfId="20518" xr:uid="{00000000-0005-0000-0000-00002B500000}"/>
    <cellStyle name="Обычный 3 3 10 2 3 7 2" xfId="20519" xr:uid="{00000000-0005-0000-0000-00002C500000}"/>
    <cellStyle name="Обычный 3 3 10 2 3 8" xfId="20520" xr:uid="{00000000-0005-0000-0000-00002D500000}"/>
    <cellStyle name="Обычный 3 3 10 2 4" xfId="20521" xr:uid="{00000000-0005-0000-0000-00002E500000}"/>
    <cellStyle name="Обычный 3 3 10 2 4 2" xfId="20522" xr:uid="{00000000-0005-0000-0000-00002F500000}"/>
    <cellStyle name="Обычный 3 3 10 2 4 2 2" xfId="20523" xr:uid="{00000000-0005-0000-0000-000030500000}"/>
    <cellStyle name="Обычный 3 3 10 2 4 2 2 2" xfId="20524" xr:uid="{00000000-0005-0000-0000-000031500000}"/>
    <cellStyle name="Обычный 3 3 10 2 4 2 3" xfId="20525" xr:uid="{00000000-0005-0000-0000-000032500000}"/>
    <cellStyle name="Обычный 3 3 10 2 4 2 3 2" xfId="20526" xr:uid="{00000000-0005-0000-0000-000033500000}"/>
    <cellStyle name="Обычный 3 3 10 2 4 2 4" xfId="20527" xr:uid="{00000000-0005-0000-0000-000034500000}"/>
    <cellStyle name="Обычный 3 3 10 2 4 3" xfId="20528" xr:uid="{00000000-0005-0000-0000-000035500000}"/>
    <cellStyle name="Обычный 3 3 10 2 4 3 2" xfId="20529" xr:uid="{00000000-0005-0000-0000-000036500000}"/>
    <cellStyle name="Обычный 3 3 10 2 4 3 2 2" xfId="20530" xr:uid="{00000000-0005-0000-0000-000037500000}"/>
    <cellStyle name="Обычный 3 3 10 2 4 3 3" xfId="20531" xr:uid="{00000000-0005-0000-0000-000038500000}"/>
    <cellStyle name="Обычный 3 3 10 2 4 3 3 2" xfId="20532" xr:uid="{00000000-0005-0000-0000-000039500000}"/>
    <cellStyle name="Обычный 3 3 10 2 4 3 4" xfId="20533" xr:uid="{00000000-0005-0000-0000-00003A500000}"/>
    <cellStyle name="Обычный 3 3 10 2 4 4" xfId="20534" xr:uid="{00000000-0005-0000-0000-00003B500000}"/>
    <cellStyle name="Обычный 3 3 10 2 4 4 2" xfId="20535" xr:uid="{00000000-0005-0000-0000-00003C500000}"/>
    <cellStyle name="Обычный 3 3 10 2 4 5" xfId="20536" xr:uid="{00000000-0005-0000-0000-00003D500000}"/>
    <cellStyle name="Обычный 3 3 10 2 4 5 2" xfId="20537" xr:uid="{00000000-0005-0000-0000-00003E500000}"/>
    <cellStyle name="Обычный 3 3 10 2 4 6" xfId="20538" xr:uid="{00000000-0005-0000-0000-00003F500000}"/>
    <cellStyle name="Обычный 3 3 10 2 4 6 2" xfId="20539" xr:uid="{00000000-0005-0000-0000-000040500000}"/>
    <cellStyle name="Обычный 3 3 10 2 4 7" xfId="20540" xr:uid="{00000000-0005-0000-0000-000041500000}"/>
    <cellStyle name="Обычный 3 3 10 2 5" xfId="20541" xr:uid="{00000000-0005-0000-0000-000042500000}"/>
    <cellStyle name="Обычный 3 3 10 2 5 2" xfId="20542" xr:uid="{00000000-0005-0000-0000-000043500000}"/>
    <cellStyle name="Обычный 3 3 10 2 5 2 2" xfId="20543" xr:uid="{00000000-0005-0000-0000-000044500000}"/>
    <cellStyle name="Обычный 3 3 10 2 5 3" xfId="20544" xr:uid="{00000000-0005-0000-0000-000045500000}"/>
    <cellStyle name="Обычный 3 3 10 2 5 3 2" xfId="20545" xr:uid="{00000000-0005-0000-0000-000046500000}"/>
    <cellStyle name="Обычный 3 3 10 2 5 4" xfId="20546" xr:uid="{00000000-0005-0000-0000-000047500000}"/>
    <cellStyle name="Обычный 3 3 10 2 6" xfId="20547" xr:uid="{00000000-0005-0000-0000-000048500000}"/>
    <cellStyle name="Обычный 3 3 10 2 6 2" xfId="20548" xr:uid="{00000000-0005-0000-0000-000049500000}"/>
    <cellStyle name="Обычный 3 3 10 2 6 2 2" xfId="20549" xr:uid="{00000000-0005-0000-0000-00004A500000}"/>
    <cellStyle name="Обычный 3 3 10 2 6 3" xfId="20550" xr:uid="{00000000-0005-0000-0000-00004B500000}"/>
    <cellStyle name="Обычный 3 3 10 2 6 3 2" xfId="20551" xr:uid="{00000000-0005-0000-0000-00004C500000}"/>
    <cellStyle name="Обычный 3 3 10 2 6 4" xfId="20552" xr:uid="{00000000-0005-0000-0000-00004D500000}"/>
    <cellStyle name="Обычный 3 3 10 2 7" xfId="20553" xr:uid="{00000000-0005-0000-0000-00004E500000}"/>
    <cellStyle name="Обычный 3 3 10 2 7 2" xfId="20554" xr:uid="{00000000-0005-0000-0000-00004F500000}"/>
    <cellStyle name="Обычный 3 3 10 2 8" xfId="20555" xr:uid="{00000000-0005-0000-0000-000050500000}"/>
    <cellStyle name="Обычный 3 3 10 2 8 2" xfId="20556" xr:uid="{00000000-0005-0000-0000-000051500000}"/>
    <cellStyle name="Обычный 3 3 10 2 9" xfId="20557" xr:uid="{00000000-0005-0000-0000-000052500000}"/>
    <cellStyle name="Обычный 3 3 10 2 9 2" xfId="20558" xr:uid="{00000000-0005-0000-0000-000053500000}"/>
    <cellStyle name="Обычный 3 3 10 3" xfId="20559" xr:uid="{00000000-0005-0000-0000-000054500000}"/>
    <cellStyle name="Обычный 3 3 10 3 2" xfId="20560" xr:uid="{00000000-0005-0000-0000-000055500000}"/>
    <cellStyle name="Обычный 3 3 10 3 2 2" xfId="20561" xr:uid="{00000000-0005-0000-0000-000056500000}"/>
    <cellStyle name="Обычный 3 3 10 3 2 2 2" xfId="20562" xr:uid="{00000000-0005-0000-0000-000057500000}"/>
    <cellStyle name="Обычный 3 3 10 3 2 2 2 2" xfId="20563" xr:uid="{00000000-0005-0000-0000-000058500000}"/>
    <cellStyle name="Обычный 3 3 10 3 2 2 3" xfId="20564" xr:uid="{00000000-0005-0000-0000-000059500000}"/>
    <cellStyle name="Обычный 3 3 10 3 2 2 3 2" xfId="20565" xr:uid="{00000000-0005-0000-0000-00005A500000}"/>
    <cellStyle name="Обычный 3 3 10 3 2 2 4" xfId="20566" xr:uid="{00000000-0005-0000-0000-00005B500000}"/>
    <cellStyle name="Обычный 3 3 10 3 2 3" xfId="20567" xr:uid="{00000000-0005-0000-0000-00005C500000}"/>
    <cellStyle name="Обычный 3 3 10 3 2 3 2" xfId="20568" xr:uid="{00000000-0005-0000-0000-00005D500000}"/>
    <cellStyle name="Обычный 3 3 10 3 2 4" xfId="20569" xr:uid="{00000000-0005-0000-0000-00005E500000}"/>
    <cellStyle name="Обычный 3 3 10 3 2 4 2" xfId="20570" xr:uid="{00000000-0005-0000-0000-00005F500000}"/>
    <cellStyle name="Обычный 3 3 10 3 2 5" xfId="20571" xr:uid="{00000000-0005-0000-0000-000060500000}"/>
    <cellStyle name="Обычный 3 3 10 3 2 5 2" xfId="20572" xr:uid="{00000000-0005-0000-0000-000061500000}"/>
    <cellStyle name="Обычный 3 3 10 3 2 6" xfId="20573" xr:uid="{00000000-0005-0000-0000-000062500000}"/>
    <cellStyle name="Обычный 3 3 10 3 3" xfId="20574" xr:uid="{00000000-0005-0000-0000-000063500000}"/>
    <cellStyle name="Обычный 3 3 10 3 3 2" xfId="20575" xr:uid="{00000000-0005-0000-0000-000064500000}"/>
    <cellStyle name="Обычный 3 3 10 3 3 2 2" xfId="20576" xr:uid="{00000000-0005-0000-0000-000065500000}"/>
    <cellStyle name="Обычный 3 3 10 3 3 3" xfId="20577" xr:uid="{00000000-0005-0000-0000-000066500000}"/>
    <cellStyle name="Обычный 3 3 10 3 3 3 2" xfId="20578" xr:uid="{00000000-0005-0000-0000-000067500000}"/>
    <cellStyle name="Обычный 3 3 10 3 3 4" xfId="20579" xr:uid="{00000000-0005-0000-0000-000068500000}"/>
    <cellStyle name="Обычный 3 3 10 3 4" xfId="20580" xr:uid="{00000000-0005-0000-0000-000069500000}"/>
    <cellStyle name="Обычный 3 3 10 3 4 2" xfId="20581" xr:uid="{00000000-0005-0000-0000-00006A500000}"/>
    <cellStyle name="Обычный 3 3 10 3 4 2 2" xfId="20582" xr:uid="{00000000-0005-0000-0000-00006B500000}"/>
    <cellStyle name="Обычный 3 3 10 3 4 3" xfId="20583" xr:uid="{00000000-0005-0000-0000-00006C500000}"/>
    <cellStyle name="Обычный 3 3 10 3 4 3 2" xfId="20584" xr:uid="{00000000-0005-0000-0000-00006D500000}"/>
    <cellStyle name="Обычный 3 3 10 3 4 4" xfId="20585" xr:uid="{00000000-0005-0000-0000-00006E500000}"/>
    <cellStyle name="Обычный 3 3 10 3 5" xfId="20586" xr:uid="{00000000-0005-0000-0000-00006F500000}"/>
    <cellStyle name="Обычный 3 3 10 3 5 2" xfId="20587" xr:uid="{00000000-0005-0000-0000-000070500000}"/>
    <cellStyle name="Обычный 3 3 10 3 6" xfId="20588" xr:uid="{00000000-0005-0000-0000-000071500000}"/>
    <cellStyle name="Обычный 3 3 10 3 6 2" xfId="20589" xr:uid="{00000000-0005-0000-0000-000072500000}"/>
    <cellStyle name="Обычный 3 3 10 3 7" xfId="20590" xr:uid="{00000000-0005-0000-0000-000073500000}"/>
    <cellStyle name="Обычный 3 3 10 3 7 2" xfId="20591" xr:uid="{00000000-0005-0000-0000-000074500000}"/>
    <cellStyle name="Обычный 3 3 10 3 8" xfId="20592" xr:uid="{00000000-0005-0000-0000-000075500000}"/>
    <cellStyle name="Обычный 3 3 10 4" xfId="20593" xr:uid="{00000000-0005-0000-0000-000076500000}"/>
    <cellStyle name="Обычный 3 3 10 4 2" xfId="20594" xr:uid="{00000000-0005-0000-0000-000077500000}"/>
    <cellStyle name="Обычный 3 3 10 4 2 2" xfId="20595" xr:uid="{00000000-0005-0000-0000-000078500000}"/>
    <cellStyle name="Обычный 3 3 10 4 2 2 2" xfId="20596" xr:uid="{00000000-0005-0000-0000-000079500000}"/>
    <cellStyle name="Обычный 3 3 10 4 2 2 2 2" xfId="20597" xr:uid="{00000000-0005-0000-0000-00007A500000}"/>
    <cellStyle name="Обычный 3 3 10 4 2 2 3" xfId="20598" xr:uid="{00000000-0005-0000-0000-00007B500000}"/>
    <cellStyle name="Обычный 3 3 10 4 2 2 3 2" xfId="20599" xr:uid="{00000000-0005-0000-0000-00007C500000}"/>
    <cellStyle name="Обычный 3 3 10 4 2 2 4" xfId="20600" xr:uid="{00000000-0005-0000-0000-00007D500000}"/>
    <cellStyle name="Обычный 3 3 10 4 2 3" xfId="20601" xr:uid="{00000000-0005-0000-0000-00007E500000}"/>
    <cellStyle name="Обычный 3 3 10 4 2 3 2" xfId="20602" xr:uid="{00000000-0005-0000-0000-00007F500000}"/>
    <cellStyle name="Обычный 3 3 10 4 2 4" xfId="20603" xr:uid="{00000000-0005-0000-0000-000080500000}"/>
    <cellStyle name="Обычный 3 3 10 4 2 4 2" xfId="20604" xr:uid="{00000000-0005-0000-0000-000081500000}"/>
    <cellStyle name="Обычный 3 3 10 4 2 5" xfId="20605" xr:uid="{00000000-0005-0000-0000-000082500000}"/>
    <cellStyle name="Обычный 3 3 10 4 2 5 2" xfId="20606" xr:uid="{00000000-0005-0000-0000-000083500000}"/>
    <cellStyle name="Обычный 3 3 10 4 2 6" xfId="20607" xr:uid="{00000000-0005-0000-0000-000084500000}"/>
    <cellStyle name="Обычный 3 3 10 4 3" xfId="20608" xr:uid="{00000000-0005-0000-0000-000085500000}"/>
    <cellStyle name="Обычный 3 3 10 4 3 2" xfId="20609" xr:uid="{00000000-0005-0000-0000-000086500000}"/>
    <cellStyle name="Обычный 3 3 10 4 3 2 2" xfId="20610" xr:uid="{00000000-0005-0000-0000-000087500000}"/>
    <cellStyle name="Обычный 3 3 10 4 3 3" xfId="20611" xr:uid="{00000000-0005-0000-0000-000088500000}"/>
    <cellStyle name="Обычный 3 3 10 4 3 3 2" xfId="20612" xr:uid="{00000000-0005-0000-0000-000089500000}"/>
    <cellStyle name="Обычный 3 3 10 4 3 4" xfId="20613" xr:uid="{00000000-0005-0000-0000-00008A500000}"/>
    <cellStyle name="Обычный 3 3 10 4 4" xfId="20614" xr:uid="{00000000-0005-0000-0000-00008B500000}"/>
    <cellStyle name="Обычный 3 3 10 4 4 2" xfId="20615" xr:uid="{00000000-0005-0000-0000-00008C500000}"/>
    <cellStyle name="Обычный 3 3 10 4 4 2 2" xfId="20616" xr:uid="{00000000-0005-0000-0000-00008D500000}"/>
    <cellStyle name="Обычный 3 3 10 4 4 3" xfId="20617" xr:uid="{00000000-0005-0000-0000-00008E500000}"/>
    <cellStyle name="Обычный 3 3 10 4 4 3 2" xfId="20618" xr:uid="{00000000-0005-0000-0000-00008F500000}"/>
    <cellStyle name="Обычный 3 3 10 4 4 4" xfId="20619" xr:uid="{00000000-0005-0000-0000-000090500000}"/>
    <cellStyle name="Обычный 3 3 10 4 5" xfId="20620" xr:uid="{00000000-0005-0000-0000-000091500000}"/>
    <cellStyle name="Обычный 3 3 10 4 5 2" xfId="20621" xr:uid="{00000000-0005-0000-0000-000092500000}"/>
    <cellStyle name="Обычный 3 3 10 4 6" xfId="20622" xr:uid="{00000000-0005-0000-0000-000093500000}"/>
    <cellStyle name="Обычный 3 3 10 4 6 2" xfId="20623" xr:uid="{00000000-0005-0000-0000-000094500000}"/>
    <cellStyle name="Обычный 3 3 10 4 7" xfId="20624" xr:uid="{00000000-0005-0000-0000-000095500000}"/>
    <cellStyle name="Обычный 3 3 10 4 7 2" xfId="20625" xr:uid="{00000000-0005-0000-0000-000096500000}"/>
    <cellStyle name="Обычный 3 3 10 4 8" xfId="20626" xr:uid="{00000000-0005-0000-0000-000097500000}"/>
    <cellStyle name="Обычный 3 3 10 5" xfId="20627" xr:uid="{00000000-0005-0000-0000-000098500000}"/>
    <cellStyle name="Обычный 3 3 10 5 2" xfId="20628" xr:uid="{00000000-0005-0000-0000-000099500000}"/>
    <cellStyle name="Обычный 3 3 10 5 2 2" xfId="20629" xr:uid="{00000000-0005-0000-0000-00009A500000}"/>
    <cellStyle name="Обычный 3 3 10 5 2 2 2" xfId="20630" xr:uid="{00000000-0005-0000-0000-00009B500000}"/>
    <cellStyle name="Обычный 3 3 10 5 2 3" xfId="20631" xr:uid="{00000000-0005-0000-0000-00009C500000}"/>
    <cellStyle name="Обычный 3 3 10 5 2 3 2" xfId="20632" xr:uid="{00000000-0005-0000-0000-00009D500000}"/>
    <cellStyle name="Обычный 3 3 10 5 2 4" xfId="20633" xr:uid="{00000000-0005-0000-0000-00009E500000}"/>
    <cellStyle name="Обычный 3 3 10 5 3" xfId="20634" xr:uid="{00000000-0005-0000-0000-00009F500000}"/>
    <cellStyle name="Обычный 3 3 10 5 3 2" xfId="20635" xr:uid="{00000000-0005-0000-0000-0000A0500000}"/>
    <cellStyle name="Обычный 3 3 10 5 3 2 2" xfId="20636" xr:uid="{00000000-0005-0000-0000-0000A1500000}"/>
    <cellStyle name="Обычный 3 3 10 5 3 3" xfId="20637" xr:uid="{00000000-0005-0000-0000-0000A2500000}"/>
    <cellStyle name="Обычный 3 3 10 5 3 3 2" xfId="20638" xr:uid="{00000000-0005-0000-0000-0000A3500000}"/>
    <cellStyle name="Обычный 3 3 10 5 3 4" xfId="20639" xr:uid="{00000000-0005-0000-0000-0000A4500000}"/>
    <cellStyle name="Обычный 3 3 10 5 4" xfId="20640" xr:uid="{00000000-0005-0000-0000-0000A5500000}"/>
    <cellStyle name="Обычный 3 3 10 5 4 2" xfId="20641" xr:uid="{00000000-0005-0000-0000-0000A6500000}"/>
    <cellStyle name="Обычный 3 3 10 5 5" xfId="20642" xr:uid="{00000000-0005-0000-0000-0000A7500000}"/>
    <cellStyle name="Обычный 3 3 10 5 5 2" xfId="20643" xr:uid="{00000000-0005-0000-0000-0000A8500000}"/>
    <cellStyle name="Обычный 3 3 10 5 6" xfId="20644" xr:uid="{00000000-0005-0000-0000-0000A9500000}"/>
    <cellStyle name="Обычный 3 3 10 5 6 2" xfId="20645" xr:uid="{00000000-0005-0000-0000-0000AA500000}"/>
    <cellStyle name="Обычный 3 3 10 5 7" xfId="20646" xr:uid="{00000000-0005-0000-0000-0000AB500000}"/>
    <cellStyle name="Обычный 3 3 10 6" xfId="20647" xr:uid="{00000000-0005-0000-0000-0000AC500000}"/>
    <cellStyle name="Обычный 3 3 10 6 2" xfId="20648" xr:uid="{00000000-0005-0000-0000-0000AD500000}"/>
    <cellStyle name="Обычный 3 3 10 6 2 2" xfId="20649" xr:uid="{00000000-0005-0000-0000-0000AE500000}"/>
    <cellStyle name="Обычный 3 3 10 6 2 2 2" xfId="20650" xr:uid="{00000000-0005-0000-0000-0000AF500000}"/>
    <cellStyle name="Обычный 3 3 10 6 2 3" xfId="20651" xr:uid="{00000000-0005-0000-0000-0000B0500000}"/>
    <cellStyle name="Обычный 3 3 10 6 2 3 2" xfId="20652" xr:uid="{00000000-0005-0000-0000-0000B1500000}"/>
    <cellStyle name="Обычный 3 3 10 6 2 4" xfId="20653" xr:uid="{00000000-0005-0000-0000-0000B2500000}"/>
    <cellStyle name="Обычный 3 3 10 6 3" xfId="20654" xr:uid="{00000000-0005-0000-0000-0000B3500000}"/>
    <cellStyle name="Обычный 3 3 10 6 3 2" xfId="20655" xr:uid="{00000000-0005-0000-0000-0000B4500000}"/>
    <cellStyle name="Обычный 3 3 10 6 3 2 2" xfId="20656" xr:uid="{00000000-0005-0000-0000-0000B5500000}"/>
    <cellStyle name="Обычный 3 3 10 6 3 3" xfId="20657" xr:uid="{00000000-0005-0000-0000-0000B6500000}"/>
    <cellStyle name="Обычный 3 3 10 6 3 3 2" xfId="20658" xr:uid="{00000000-0005-0000-0000-0000B7500000}"/>
    <cellStyle name="Обычный 3 3 10 6 3 4" xfId="20659" xr:uid="{00000000-0005-0000-0000-0000B8500000}"/>
    <cellStyle name="Обычный 3 3 10 6 4" xfId="20660" xr:uid="{00000000-0005-0000-0000-0000B9500000}"/>
    <cellStyle name="Обычный 3 3 10 6 4 2" xfId="20661" xr:uid="{00000000-0005-0000-0000-0000BA500000}"/>
    <cellStyle name="Обычный 3 3 10 6 5" xfId="20662" xr:uid="{00000000-0005-0000-0000-0000BB500000}"/>
    <cellStyle name="Обычный 3 3 10 6 5 2" xfId="20663" xr:uid="{00000000-0005-0000-0000-0000BC500000}"/>
    <cellStyle name="Обычный 3 3 10 6 6" xfId="20664" xr:uid="{00000000-0005-0000-0000-0000BD500000}"/>
    <cellStyle name="Обычный 3 3 10 6 6 2" xfId="20665" xr:uid="{00000000-0005-0000-0000-0000BE500000}"/>
    <cellStyle name="Обычный 3 3 10 6 7" xfId="20666" xr:uid="{00000000-0005-0000-0000-0000BF500000}"/>
    <cellStyle name="Обычный 3 3 10 7" xfId="20667" xr:uid="{00000000-0005-0000-0000-0000C0500000}"/>
    <cellStyle name="Обычный 3 3 10 7 2" xfId="20668" xr:uid="{00000000-0005-0000-0000-0000C1500000}"/>
    <cellStyle name="Обычный 3 3 10 7 2 2" xfId="20669" xr:uid="{00000000-0005-0000-0000-0000C2500000}"/>
    <cellStyle name="Обычный 3 3 10 7 3" xfId="20670" xr:uid="{00000000-0005-0000-0000-0000C3500000}"/>
    <cellStyle name="Обычный 3 3 10 7 3 2" xfId="20671" xr:uid="{00000000-0005-0000-0000-0000C4500000}"/>
    <cellStyle name="Обычный 3 3 10 7 4" xfId="20672" xr:uid="{00000000-0005-0000-0000-0000C5500000}"/>
    <cellStyle name="Обычный 3 3 10 8" xfId="20673" xr:uid="{00000000-0005-0000-0000-0000C6500000}"/>
    <cellStyle name="Обычный 3 3 10 8 2" xfId="20674" xr:uid="{00000000-0005-0000-0000-0000C7500000}"/>
    <cellStyle name="Обычный 3 3 10 8 2 2" xfId="20675" xr:uid="{00000000-0005-0000-0000-0000C8500000}"/>
    <cellStyle name="Обычный 3 3 10 8 3" xfId="20676" xr:uid="{00000000-0005-0000-0000-0000C9500000}"/>
    <cellStyle name="Обычный 3 3 10 8 3 2" xfId="20677" xr:uid="{00000000-0005-0000-0000-0000CA500000}"/>
    <cellStyle name="Обычный 3 3 10 8 4" xfId="20678" xr:uid="{00000000-0005-0000-0000-0000CB500000}"/>
    <cellStyle name="Обычный 3 3 10 9" xfId="20679" xr:uid="{00000000-0005-0000-0000-0000CC500000}"/>
    <cellStyle name="Обычный 3 3 10 9 2" xfId="20680" xr:uid="{00000000-0005-0000-0000-0000CD500000}"/>
    <cellStyle name="Обычный 3 3 11" xfId="20681" xr:uid="{00000000-0005-0000-0000-0000CE500000}"/>
    <cellStyle name="Обычный 3 3 11 10" xfId="20682" xr:uid="{00000000-0005-0000-0000-0000CF500000}"/>
    <cellStyle name="Обычный 3 3 11 2" xfId="20683" xr:uid="{00000000-0005-0000-0000-0000D0500000}"/>
    <cellStyle name="Обычный 3 3 11 2 2" xfId="20684" xr:uid="{00000000-0005-0000-0000-0000D1500000}"/>
    <cellStyle name="Обычный 3 3 11 2 2 2" xfId="20685" xr:uid="{00000000-0005-0000-0000-0000D2500000}"/>
    <cellStyle name="Обычный 3 3 11 2 2 2 2" xfId="20686" xr:uid="{00000000-0005-0000-0000-0000D3500000}"/>
    <cellStyle name="Обычный 3 3 11 2 2 2 2 2" xfId="20687" xr:uid="{00000000-0005-0000-0000-0000D4500000}"/>
    <cellStyle name="Обычный 3 3 11 2 2 2 3" xfId="20688" xr:uid="{00000000-0005-0000-0000-0000D5500000}"/>
    <cellStyle name="Обычный 3 3 11 2 2 2 3 2" xfId="20689" xr:uid="{00000000-0005-0000-0000-0000D6500000}"/>
    <cellStyle name="Обычный 3 3 11 2 2 2 4" xfId="20690" xr:uid="{00000000-0005-0000-0000-0000D7500000}"/>
    <cellStyle name="Обычный 3 3 11 2 2 3" xfId="20691" xr:uid="{00000000-0005-0000-0000-0000D8500000}"/>
    <cellStyle name="Обычный 3 3 11 2 2 3 2" xfId="20692" xr:uid="{00000000-0005-0000-0000-0000D9500000}"/>
    <cellStyle name="Обычный 3 3 11 2 2 4" xfId="20693" xr:uid="{00000000-0005-0000-0000-0000DA500000}"/>
    <cellStyle name="Обычный 3 3 11 2 2 4 2" xfId="20694" xr:uid="{00000000-0005-0000-0000-0000DB500000}"/>
    <cellStyle name="Обычный 3 3 11 2 2 5" xfId="20695" xr:uid="{00000000-0005-0000-0000-0000DC500000}"/>
    <cellStyle name="Обычный 3 3 11 2 2 5 2" xfId="20696" xr:uid="{00000000-0005-0000-0000-0000DD500000}"/>
    <cellStyle name="Обычный 3 3 11 2 2 6" xfId="20697" xr:uid="{00000000-0005-0000-0000-0000DE500000}"/>
    <cellStyle name="Обычный 3 3 11 2 3" xfId="20698" xr:uid="{00000000-0005-0000-0000-0000DF500000}"/>
    <cellStyle name="Обычный 3 3 11 2 3 2" xfId="20699" xr:uid="{00000000-0005-0000-0000-0000E0500000}"/>
    <cellStyle name="Обычный 3 3 11 2 3 2 2" xfId="20700" xr:uid="{00000000-0005-0000-0000-0000E1500000}"/>
    <cellStyle name="Обычный 3 3 11 2 3 3" xfId="20701" xr:uid="{00000000-0005-0000-0000-0000E2500000}"/>
    <cellStyle name="Обычный 3 3 11 2 3 3 2" xfId="20702" xr:uid="{00000000-0005-0000-0000-0000E3500000}"/>
    <cellStyle name="Обычный 3 3 11 2 3 4" xfId="20703" xr:uid="{00000000-0005-0000-0000-0000E4500000}"/>
    <cellStyle name="Обычный 3 3 11 2 4" xfId="20704" xr:uid="{00000000-0005-0000-0000-0000E5500000}"/>
    <cellStyle name="Обычный 3 3 11 2 4 2" xfId="20705" xr:uid="{00000000-0005-0000-0000-0000E6500000}"/>
    <cellStyle name="Обычный 3 3 11 2 4 2 2" xfId="20706" xr:uid="{00000000-0005-0000-0000-0000E7500000}"/>
    <cellStyle name="Обычный 3 3 11 2 4 3" xfId="20707" xr:uid="{00000000-0005-0000-0000-0000E8500000}"/>
    <cellStyle name="Обычный 3 3 11 2 4 3 2" xfId="20708" xr:uid="{00000000-0005-0000-0000-0000E9500000}"/>
    <cellStyle name="Обычный 3 3 11 2 4 4" xfId="20709" xr:uid="{00000000-0005-0000-0000-0000EA500000}"/>
    <cellStyle name="Обычный 3 3 11 2 5" xfId="20710" xr:uid="{00000000-0005-0000-0000-0000EB500000}"/>
    <cellStyle name="Обычный 3 3 11 2 5 2" xfId="20711" xr:uid="{00000000-0005-0000-0000-0000EC500000}"/>
    <cellStyle name="Обычный 3 3 11 2 6" xfId="20712" xr:uid="{00000000-0005-0000-0000-0000ED500000}"/>
    <cellStyle name="Обычный 3 3 11 2 6 2" xfId="20713" xr:uid="{00000000-0005-0000-0000-0000EE500000}"/>
    <cellStyle name="Обычный 3 3 11 2 7" xfId="20714" xr:uid="{00000000-0005-0000-0000-0000EF500000}"/>
    <cellStyle name="Обычный 3 3 11 2 7 2" xfId="20715" xr:uid="{00000000-0005-0000-0000-0000F0500000}"/>
    <cellStyle name="Обычный 3 3 11 2 8" xfId="20716" xr:uid="{00000000-0005-0000-0000-0000F1500000}"/>
    <cellStyle name="Обычный 3 3 11 3" xfId="20717" xr:uid="{00000000-0005-0000-0000-0000F2500000}"/>
    <cellStyle name="Обычный 3 3 11 3 2" xfId="20718" xr:uid="{00000000-0005-0000-0000-0000F3500000}"/>
    <cellStyle name="Обычный 3 3 11 3 2 2" xfId="20719" xr:uid="{00000000-0005-0000-0000-0000F4500000}"/>
    <cellStyle name="Обычный 3 3 11 3 2 2 2" xfId="20720" xr:uid="{00000000-0005-0000-0000-0000F5500000}"/>
    <cellStyle name="Обычный 3 3 11 3 2 2 2 2" xfId="20721" xr:uid="{00000000-0005-0000-0000-0000F6500000}"/>
    <cellStyle name="Обычный 3 3 11 3 2 2 3" xfId="20722" xr:uid="{00000000-0005-0000-0000-0000F7500000}"/>
    <cellStyle name="Обычный 3 3 11 3 2 2 3 2" xfId="20723" xr:uid="{00000000-0005-0000-0000-0000F8500000}"/>
    <cellStyle name="Обычный 3 3 11 3 2 2 4" xfId="20724" xr:uid="{00000000-0005-0000-0000-0000F9500000}"/>
    <cellStyle name="Обычный 3 3 11 3 2 3" xfId="20725" xr:uid="{00000000-0005-0000-0000-0000FA500000}"/>
    <cellStyle name="Обычный 3 3 11 3 2 3 2" xfId="20726" xr:uid="{00000000-0005-0000-0000-0000FB500000}"/>
    <cellStyle name="Обычный 3 3 11 3 2 4" xfId="20727" xr:uid="{00000000-0005-0000-0000-0000FC500000}"/>
    <cellStyle name="Обычный 3 3 11 3 2 4 2" xfId="20728" xr:uid="{00000000-0005-0000-0000-0000FD500000}"/>
    <cellStyle name="Обычный 3 3 11 3 2 5" xfId="20729" xr:uid="{00000000-0005-0000-0000-0000FE500000}"/>
    <cellStyle name="Обычный 3 3 11 3 2 5 2" xfId="20730" xr:uid="{00000000-0005-0000-0000-0000FF500000}"/>
    <cellStyle name="Обычный 3 3 11 3 2 6" xfId="20731" xr:uid="{00000000-0005-0000-0000-000000510000}"/>
    <cellStyle name="Обычный 3 3 11 3 3" xfId="20732" xr:uid="{00000000-0005-0000-0000-000001510000}"/>
    <cellStyle name="Обычный 3 3 11 3 3 2" xfId="20733" xr:uid="{00000000-0005-0000-0000-000002510000}"/>
    <cellStyle name="Обычный 3 3 11 3 3 2 2" xfId="20734" xr:uid="{00000000-0005-0000-0000-000003510000}"/>
    <cellStyle name="Обычный 3 3 11 3 3 3" xfId="20735" xr:uid="{00000000-0005-0000-0000-000004510000}"/>
    <cellStyle name="Обычный 3 3 11 3 3 3 2" xfId="20736" xr:uid="{00000000-0005-0000-0000-000005510000}"/>
    <cellStyle name="Обычный 3 3 11 3 3 4" xfId="20737" xr:uid="{00000000-0005-0000-0000-000006510000}"/>
    <cellStyle name="Обычный 3 3 11 3 4" xfId="20738" xr:uid="{00000000-0005-0000-0000-000007510000}"/>
    <cellStyle name="Обычный 3 3 11 3 4 2" xfId="20739" xr:uid="{00000000-0005-0000-0000-000008510000}"/>
    <cellStyle name="Обычный 3 3 11 3 4 2 2" xfId="20740" xr:uid="{00000000-0005-0000-0000-000009510000}"/>
    <cellStyle name="Обычный 3 3 11 3 4 3" xfId="20741" xr:uid="{00000000-0005-0000-0000-00000A510000}"/>
    <cellStyle name="Обычный 3 3 11 3 4 3 2" xfId="20742" xr:uid="{00000000-0005-0000-0000-00000B510000}"/>
    <cellStyle name="Обычный 3 3 11 3 4 4" xfId="20743" xr:uid="{00000000-0005-0000-0000-00000C510000}"/>
    <cellStyle name="Обычный 3 3 11 3 5" xfId="20744" xr:uid="{00000000-0005-0000-0000-00000D510000}"/>
    <cellStyle name="Обычный 3 3 11 3 5 2" xfId="20745" xr:uid="{00000000-0005-0000-0000-00000E510000}"/>
    <cellStyle name="Обычный 3 3 11 3 6" xfId="20746" xr:uid="{00000000-0005-0000-0000-00000F510000}"/>
    <cellStyle name="Обычный 3 3 11 3 6 2" xfId="20747" xr:uid="{00000000-0005-0000-0000-000010510000}"/>
    <cellStyle name="Обычный 3 3 11 3 7" xfId="20748" xr:uid="{00000000-0005-0000-0000-000011510000}"/>
    <cellStyle name="Обычный 3 3 11 3 7 2" xfId="20749" xr:uid="{00000000-0005-0000-0000-000012510000}"/>
    <cellStyle name="Обычный 3 3 11 3 8" xfId="20750" xr:uid="{00000000-0005-0000-0000-000013510000}"/>
    <cellStyle name="Обычный 3 3 11 4" xfId="20751" xr:uid="{00000000-0005-0000-0000-000014510000}"/>
    <cellStyle name="Обычный 3 3 11 4 2" xfId="20752" xr:uid="{00000000-0005-0000-0000-000015510000}"/>
    <cellStyle name="Обычный 3 3 11 4 2 2" xfId="20753" xr:uid="{00000000-0005-0000-0000-000016510000}"/>
    <cellStyle name="Обычный 3 3 11 4 2 2 2" xfId="20754" xr:uid="{00000000-0005-0000-0000-000017510000}"/>
    <cellStyle name="Обычный 3 3 11 4 2 3" xfId="20755" xr:uid="{00000000-0005-0000-0000-000018510000}"/>
    <cellStyle name="Обычный 3 3 11 4 2 3 2" xfId="20756" xr:uid="{00000000-0005-0000-0000-000019510000}"/>
    <cellStyle name="Обычный 3 3 11 4 2 4" xfId="20757" xr:uid="{00000000-0005-0000-0000-00001A510000}"/>
    <cellStyle name="Обычный 3 3 11 4 3" xfId="20758" xr:uid="{00000000-0005-0000-0000-00001B510000}"/>
    <cellStyle name="Обычный 3 3 11 4 3 2" xfId="20759" xr:uid="{00000000-0005-0000-0000-00001C510000}"/>
    <cellStyle name="Обычный 3 3 11 4 3 2 2" xfId="20760" xr:uid="{00000000-0005-0000-0000-00001D510000}"/>
    <cellStyle name="Обычный 3 3 11 4 3 3" xfId="20761" xr:uid="{00000000-0005-0000-0000-00001E510000}"/>
    <cellStyle name="Обычный 3 3 11 4 3 3 2" xfId="20762" xr:uid="{00000000-0005-0000-0000-00001F510000}"/>
    <cellStyle name="Обычный 3 3 11 4 3 4" xfId="20763" xr:uid="{00000000-0005-0000-0000-000020510000}"/>
    <cellStyle name="Обычный 3 3 11 4 4" xfId="20764" xr:uid="{00000000-0005-0000-0000-000021510000}"/>
    <cellStyle name="Обычный 3 3 11 4 4 2" xfId="20765" xr:uid="{00000000-0005-0000-0000-000022510000}"/>
    <cellStyle name="Обычный 3 3 11 4 5" xfId="20766" xr:uid="{00000000-0005-0000-0000-000023510000}"/>
    <cellStyle name="Обычный 3 3 11 4 5 2" xfId="20767" xr:uid="{00000000-0005-0000-0000-000024510000}"/>
    <cellStyle name="Обычный 3 3 11 4 6" xfId="20768" xr:uid="{00000000-0005-0000-0000-000025510000}"/>
    <cellStyle name="Обычный 3 3 11 4 6 2" xfId="20769" xr:uid="{00000000-0005-0000-0000-000026510000}"/>
    <cellStyle name="Обычный 3 3 11 4 7" xfId="20770" xr:uid="{00000000-0005-0000-0000-000027510000}"/>
    <cellStyle name="Обычный 3 3 11 5" xfId="20771" xr:uid="{00000000-0005-0000-0000-000028510000}"/>
    <cellStyle name="Обычный 3 3 11 5 2" xfId="20772" xr:uid="{00000000-0005-0000-0000-000029510000}"/>
    <cellStyle name="Обычный 3 3 11 5 2 2" xfId="20773" xr:uid="{00000000-0005-0000-0000-00002A510000}"/>
    <cellStyle name="Обычный 3 3 11 5 3" xfId="20774" xr:uid="{00000000-0005-0000-0000-00002B510000}"/>
    <cellStyle name="Обычный 3 3 11 5 3 2" xfId="20775" xr:uid="{00000000-0005-0000-0000-00002C510000}"/>
    <cellStyle name="Обычный 3 3 11 5 4" xfId="20776" xr:uid="{00000000-0005-0000-0000-00002D510000}"/>
    <cellStyle name="Обычный 3 3 11 6" xfId="20777" xr:uid="{00000000-0005-0000-0000-00002E510000}"/>
    <cellStyle name="Обычный 3 3 11 6 2" xfId="20778" xr:uid="{00000000-0005-0000-0000-00002F510000}"/>
    <cellStyle name="Обычный 3 3 11 6 2 2" xfId="20779" xr:uid="{00000000-0005-0000-0000-000030510000}"/>
    <cellStyle name="Обычный 3 3 11 6 3" xfId="20780" xr:uid="{00000000-0005-0000-0000-000031510000}"/>
    <cellStyle name="Обычный 3 3 11 6 3 2" xfId="20781" xr:uid="{00000000-0005-0000-0000-000032510000}"/>
    <cellStyle name="Обычный 3 3 11 6 4" xfId="20782" xr:uid="{00000000-0005-0000-0000-000033510000}"/>
    <cellStyle name="Обычный 3 3 11 7" xfId="20783" xr:uid="{00000000-0005-0000-0000-000034510000}"/>
    <cellStyle name="Обычный 3 3 11 7 2" xfId="20784" xr:uid="{00000000-0005-0000-0000-000035510000}"/>
    <cellStyle name="Обычный 3 3 11 8" xfId="20785" xr:uid="{00000000-0005-0000-0000-000036510000}"/>
    <cellStyle name="Обычный 3 3 11 8 2" xfId="20786" xr:uid="{00000000-0005-0000-0000-000037510000}"/>
    <cellStyle name="Обычный 3 3 11 9" xfId="20787" xr:uid="{00000000-0005-0000-0000-000038510000}"/>
    <cellStyle name="Обычный 3 3 11 9 2" xfId="20788" xr:uid="{00000000-0005-0000-0000-000039510000}"/>
    <cellStyle name="Обычный 3 3 12" xfId="20789" xr:uid="{00000000-0005-0000-0000-00003A510000}"/>
    <cellStyle name="Обычный 3 3 12 2" xfId="20790" xr:uid="{00000000-0005-0000-0000-00003B510000}"/>
    <cellStyle name="Обычный 3 3 12 2 2" xfId="20791" xr:uid="{00000000-0005-0000-0000-00003C510000}"/>
    <cellStyle name="Обычный 3 3 12 2 2 2" xfId="20792" xr:uid="{00000000-0005-0000-0000-00003D510000}"/>
    <cellStyle name="Обычный 3 3 12 2 2 2 2" xfId="20793" xr:uid="{00000000-0005-0000-0000-00003E510000}"/>
    <cellStyle name="Обычный 3 3 12 2 2 3" xfId="20794" xr:uid="{00000000-0005-0000-0000-00003F510000}"/>
    <cellStyle name="Обычный 3 3 12 2 2 3 2" xfId="20795" xr:uid="{00000000-0005-0000-0000-000040510000}"/>
    <cellStyle name="Обычный 3 3 12 2 2 4" xfId="20796" xr:uid="{00000000-0005-0000-0000-000041510000}"/>
    <cellStyle name="Обычный 3 3 12 2 3" xfId="20797" xr:uid="{00000000-0005-0000-0000-000042510000}"/>
    <cellStyle name="Обычный 3 3 12 2 3 2" xfId="20798" xr:uid="{00000000-0005-0000-0000-000043510000}"/>
    <cellStyle name="Обычный 3 3 12 2 4" xfId="20799" xr:uid="{00000000-0005-0000-0000-000044510000}"/>
    <cellStyle name="Обычный 3 3 12 2 4 2" xfId="20800" xr:uid="{00000000-0005-0000-0000-000045510000}"/>
    <cellStyle name="Обычный 3 3 12 2 5" xfId="20801" xr:uid="{00000000-0005-0000-0000-000046510000}"/>
    <cellStyle name="Обычный 3 3 12 2 5 2" xfId="20802" xr:uid="{00000000-0005-0000-0000-000047510000}"/>
    <cellStyle name="Обычный 3 3 12 2 6" xfId="20803" xr:uid="{00000000-0005-0000-0000-000048510000}"/>
    <cellStyle name="Обычный 3 3 12 3" xfId="20804" xr:uid="{00000000-0005-0000-0000-000049510000}"/>
    <cellStyle name="Обычный 3 3 12 3 2" xfId="20805" xr:uid="{00000000-0005-0000-0000-00004A510000}"/>
    <cellStyle name="Обычный 3 3 12 3 2 2" xfId="20806" xr:uid="{00000000-0005-0000-0000-00004B510000}"/>
    <cellStyle name="Обычный 3 3 12 3 3" xfId="20807" xr:uid="{00000000-0005-0000-0000-00004C510000}"/>
    <cellStyle name="Обычный 3 3 12 3 3 2" xfId="20808" xr:uid="{00000000-0005-0000-0000-00004D510000}"/>
    <cellStyle name="Обычный 3 3 12 3 4" xfId="20809" xr:uid="{00000000-0005-0000-0000-00004E510000}"/>
    <cellStyle name="Обычный 3 3 12 4" xfId="20810" xr:uid="{00000000-0005-0000-0000-00004F510000}"/>
    <cellStyle name="Обычный 3 3 12 4 2" xfId="20811" xr:uid="{00000000-0005-0000-0000-000050510000}"/>
    <cellStyle name="Обычный 3 3 12 4 2 2" xfId="20812" xr:uid="{00000000-0005-0000-0000-000051510000}"/>
    <cellStyle name="Обычный 3 3 12 4 3" xfId="20813" xr:uid="{00000000-0005-0000-0000-000052510000}"/>
    <cellStyle name="Обычный 3 3 12 4 3 2" xfId="20814" xr:uid="{00000000-0005-0000-0000-000053510000}"/>
    <cellStyle name="Обычный 3 3 12 4 4" xfId="20815" xr:uid="{00000000-0005-0000-0000-000054510000}"/>
    <cellStyle name="Обычный 3 3 12 5" xfId="20816" xr:uid="{00000000-0005-0000-0000-000055510000}"/>
    <cellStyle name="Обычный 3 3 12 5 2" xfId="20817" xr:uid="{00000000-0005-0000-0000-000056510000}"/>
    <cellStyle name="Обычный 3 3 12 6" xfId="20818" xr:uid="{00000000-0005-0000-0000-000057510000}"/>
    <cellStyle name="Обычный 3 3 12 6 2" xfId="20819" xr:uid="{00000000-0005-0000-0000-000058510000}"/>
    <cellStyle name="Обычный 3 3 12 7" xfId="20820" xr:uid="{00000000-0005-0000-0000-000059510000}"/>
    <cellStyle name="Обычный 3 3 12 7 2" xfId="20821" xr:uid="{00000000-0005-0000-0000-00005A510000}"/>
    <cellStyle name="Обычный 3 3 12 8" xfId="20822" xr:uid="{00000000-0005-0000-0000-00005B510000}"/>
    <cellStyle name="Обычный 3 3 13" xfId="20823" xr:uid="{00000000-0005-0000-0000-00005C510000}"/>
    <cellStyle name="Обычный 3 3 13 2" xfId="20824" xr:uid="{00000000-0005-0000-0000-00005D510000}"/>
    <cellStyle name="Обычный 3 3 13 2 2" xfId="20825" xr:uid="{00000000-0005-0000-0000-00005E510000}"/>
    <cellStyle name="Обычный 3 3 13 2 2 2" xfId="20826" xr:uid="{00000000-0005-0000-0000-00005F510000}"/>
    <cellStyle name="Обычный 3 3 13 2 2 2 2" xfId="20827" xr:uid="{00000000-0005-0000-0000-000060510000}"/>
    <cellStyle name="Обычный 3 3 13 2 2 3" xfId="20828" xr:uid="{00000000-0005-0000-0000-000061510000}"/>
    <cellStyle name="Обычный 3 3 13 2 2 3 2" xfId="20829" xr:uid="{00000000-0005-0000-0000-000062510000}"/>
    <cellStyle name="Обычный 3 3 13 2 2 4" xfId="20830" xr:uid="{00000000-0005-0000-0000-000063510000}"/>
    <cellStyle name="Обычный 3 3 13 2 3" xfId="20831" xr:uid="{00000000-0005-0000-0000-000064510000}"/>
    <cellStyle name="Обычный 3 3 13 2 3 2" xfId="20832" xr:uid="{00000000-0005-0000-0000-000065510000}"/>
    <cellStyle name="Обычный 3 3 13 2 4" xfId="20833" xr:uid="{00000000-0005-0000-0000-000066510000}"/>
    <cellStyle name="Обычный 3 3 13 2 4 2" xfId="20834" xr:uid="{00000000-0005-0000-0000-000067510000}"/>
    <cellStyle name="Обычный 3 3 13 2 5" xfId="20835" xr:uid="{00000000-0005-0000-0000-000068510000}"/>
    <cellStyle name="Обычный 3 3 13 2 5 2" xfId="20836" xr:uid="{00000000-0005-0000-0000-000069510000}"/>
    <cellStyle name="Обычный 3 3 13 2 6" xfId="20837" xr:uid="{00000000-0005-0000-0000-00006A510000}"/>
    <cellStyle name="Обычный 3 3 13 3" xfId="20838" xr:uid="{00000000-0005-0000-0000-00006B510000}"/>
    <cellStyle name="Обычный 3 3 13 3 2" xfId="20839" xr:uid="{00000000-0005-0000-0000-00006C510000}"/>
    <cellStyle name="Обычный 3 3 13 3 2 2" xfId="20840" xr:uid="{00000000-0005-0000-0000-00006D510000}"/>
    <cellStyle name="Обычный 3 3 13 3 3" xfId="20841" xr:uid="{00000000-0005-0000-0000-00006E510000}"/>
    <cellStyle name="Обычный 3 3 13 3 3 2" xfId="20842" xr:uid="{00000000-0005-0000-0000-00006F510000}"/>
    <cellStyle name="Обычный 3 3 13 3 4" xfId="20843" xr:uid="{00000000-0005-0000-0000-000070510000}"/>
    <cellStyle name="Обычный 3 3 13 4" xfId="20844" xr:uid="{00000000-0005-0000-0000-000071510000}"/>
    <cellStyle name="Обычный 3 3 13 4 2" xfId="20845" xr:uid="{00000000-0005-0000-0000-000072510000}"/>
    <cellStyle name="Обычный 3 3 13 4 2 2" xfId="20846" xr:uid="{00000000-0005-0000-0000-000073510000}"/>
    <cellStyle name="Обычный 3 3 13 4 3" xfId="20847" xr:uid="{00000000-0005-0000-0000-000074510000}"/>
    <cellStyle name="Обычный 3 3 13 4 3 2" xfId="20848" xr:uid="{00000000-0005-0000-0000-000075510000}"/>
    <cellStyle name="Обычный 3 3 13 4 4" xfId="20849" xr:uid="{00000000-0005-0000-0000-000076510000}"/>
    <cellStyle name="Обычный 3 3 13 5" xfId="20850" xr:uid="{00000000-0005-0000-0000-000077510000}"/>
    <cellStyle name="Обычный 3 3 13 5 2" xfId="20851" xr:uid="{00000000-0005-0000-0000-000078510000}"/>
    <cellStyle name="Обычный 3 3 13 6" xfId="20852" xr:uid="{00000000-0005-0000-0000-000079510000}"/>
    <cellStyle name="Обычный 3 3 13 6 2" xfId="20853" xr:uid="{00000000-0005-0000-0000-00007A510000}"/>
    <cellStyle name="Обычный 3 3 13 7" xfId="20854" xr:uid="{00000000-0005-0000-0000-00007B510000}"/>
    <cellStyle name="Обычный 3 3 13 7 2" xfId="20855" xr:uid="{00000000-0005-0000-0000-00007C510000}"/>
    <cellStyle name="Обычный 3 3 13 8" xfId="20856" xr:uid="{00000000-0005-0000-0000-00007D510000}"/>
    <cellStyle name="Обычный 3 3 14" xfId="20857" xr:uid="{00000000-0005-0000-0000-00007E510000}"/>
    <cellStyle name="Обычный 3 3 14 2" xfId="20858" xr:uid="{00000000-0005-0000-0000-00007F510000}"/>
    <cellStyle name="Обычный 3 3 14 2 2" xfId="20859" xr:uid="{00000000-0005-0000-0000-000080510000}"/>
    <cellStyle name="Обычный 3 3 14 2 2 2" xfId="20860" xr:uid="{00000000-0005-0000-0000-000081510000}"/>
    <cellStyle name="Обычный 3 3 14 2 3" xfId="20861" xr:uid="{00000000-0005-0000-0000-000082510000}"/>
    <cellStyle name="Обычный 3 3 14 2 3 2" xfId="20862" xr:uid="{00000000-0005-0000-0000-000083510000}"/>
    <cellStyle name="Обычный 3 3 14 2 4" xfId="20863" xr:uid="{00000000-0005-0000-0000-000084510000}"/>
    <cellStyle name="Обычный 3 3 14 3" xfId="20864" xr:uid="{00000000-0005-0000-0000-000085510000}"/>
    <cellStyle name="Обычный 3 3 14 3 2" xfId="20865" xr:uid="{00000000-0005-0000-0000-000086510000}"/>
    <cellStyle name="Обычный 3 3 14 3 2 2" xfId="20866" xr:uid="{00000000-0005-0000-0000-000087510000}"/>
    <cellStyle name="Обычный 3 3 14 3 3" xfId="20867" xr:uid="{00000000-0005-0000-0000-000088510000}"/>
    <cellStyle name="Обычный 3 3 14 3 3 2" xfId="20868" xr:uid="{00000000-0005-0000-0000-000089510000}"/>
    <cellStyle name="Обычный 3 3 14 3 4" xfId="20869" xr:uid="{00000000-0005-0000-0000-00008A510000}"/>
    <cellStyle name="Обычный 3 3 14 4" xfId="20870" xr:uid="{00000000-0005-0000-0000-00008B510000}"/>
    <cellStyle name="Обычный 3 3 14 4 2" xfId="20871" xr:uid="{00000000-0005-0000-0000-00008C510000}"/>
    <cellStyle name="Обычный 3 3 14 5" xfId="20872" xr:uid="{00000000-0005-0000-0000-00008D510000}"/>
    <cellStyle name="Обычный 3 3 14 5 2" xfId="20873" xr:uid="{00000000-0005-0000-0000-00008E510000}"/>
    <cellStyle name="Обычный 3 3 14 6" xfId="20874" xr:uid="{00000000-0005-0000-0000-00008F510000}"/>
    <cellStyle name="Обычный 3 3 14 6 2" xfId="20875" xr:uid="{00000000-0005-0000-0000-000090510000}"/>
    <cellStyle name="Обычный 3 3 14 7" xfId="20876" xr:uid="{00000000-0005-0000-0000-000091510000}"/>
    <cellStyle name="Обычный 3 3 15" xfId="20877" xr:uid="{00000000-0005-0000-0000-000092510000}"/>
    <cellStyle name="Обычный 3 3 15 2" xfId="20878" xr:uid="{00000000-0005-0000-0000-000093510000}"/>
    <cellStyle name="Обычный 3 3 15 2 2" xfId="20879" xr:uid="{00000000-0005-0000-0000-000094510000}"/>
    <cellStyle name="Обычный 3 3 15 2 2 2" xfId="20880" xr:uid="{00000000-0005-0000-0000-000095510000}"/>
    <cellStyle name="Обычный 3 3 15 2 3" xfId="20881" xr:uid="{00000000-0005-0000-0000-000096510000}"/>
    <cellStyle name="Обычный 3 3 15 2 3 2" xfId="20882" xr:uid="{00000000-0005-0000-0000-000097510000}"/>
    <cellStyle name="Обычный 3 3 15 2 4" xfId="20883" xr:uid="{00000000-0005-0000-0000-000098510000}"/>
    <cellStyle name="Обычный 3 3 15 3" xfId="20884" xr:uid="{00000000-0005-0000-0000-000099510000}"/>
    <cellStyle name="Обычный 3 3 15 3 2" xfId="20885" xr:uid="{00000000-0005-0000-0000-00009A510000}"/>
    <cellStyle name="Обычный 3 3 15 3 2 2" xfId="20886" xr:uid="{00000000-0005-0000-0000-00009B510000}"/>
    <cellStyle name="Обычный 3 3 15 3 3" xfId="20887" xr:uid="{00000000-0005-0000-0000-00009C510000}"/>
    <cellStyle name="Обычный 3 3 15 3 3 2" xfId="20888" xr:uid="{00000000-0005-0000-0000-00009D510000}"/>
    <cellStyle name="Обычный 3 3 15 3 4" xfId="20889" xr:uid="{00000000-0005-0000-0000-00009E510000}"/>
    <cellStyle name="Обычный 3 3 15 4" xfId="20890" xr:uid="{00000000-0005-0000-0000-00009F510000}"/>
    <cellStyle name="Обычный 3 3 15 4 2" xfId="20891" xr:uid="{00000000-0005-0000-0000-0000A0510000}"/>
    <cellStyle name="Обычный 3 3 15 5" xfId="20892" xr:uid="{00000000-0005-0000-0000-0000A1510000}"/>
    <cellStyle name="Обычный 3 3 15 5 2" xfId="20893" xr:uid="{00000000-0005-0000-0000-0000A2510000}"/>
    <cellStyle name="Обычный 3 3 15 6" xfId="20894" xr:uid="{00000000-0005-0000-0000-0000A3510000}"/>
    <cellStyle name="Обычный 3 3 15 6 2" xfId="20895" xr:uid="{00000000-0005-0000-0000-0000A4510000}"/>
    <cellStyle name="Обычный 3 3 15 7" xfId="20896" xr:uid="{00000000-0005-0000-0000-0000A5510000}"/>
    <cellStyle name="Обычный 3 3 16" xfId="20897" xr:uid="{00000000-0005-0000-0000-0000A6510000}"/>
    <cellStyle name="Обычный 3 3 16 2" xfId="20898" xr:uid="{00000000-0005-0000-0000-0000A7510000}"/>
    <cellStyle name="Обычный 3 3 16 2 2" xfId="20899" xr:uid="{00000000-0005-0000-0000-0000A8510000}"/>
    <cellStyle name="Обычный 3 3 16 3" xfId="20900" xr:uid="{00000000-0005-0000-0000-0000A9510000}"/>
    <cellStyle name="Обычный 3 3 16 3 2" xfId="20901" xr:uid="{00000000-0005-0000-0000-0000AA510000}"/>
    <cellStyle name="Обычный 3 3 16 4" xfId="20902" xr:uid="{00000000-0005-0000-0000-0000AB510000}"/>
    <cellStyle name="Обычный 3 3 17" xfId="20903" xr:uid="{00000000-0005-0000-0000-0000AC510000}"/>
    <cellStyle name="Обычный 3 3 17 2" xfId="20904" xr:uid="{00000000-0005-0000-0000-0000AD510000}"/>
    <cellStyle name="Обычный 3 3 17 2 2" xfId="20905" xr:uid="{00000000-0005-0000-0000-0000AE510000}"/>
    <cellStyle name="Обычный 3 3 17 3" xfId="20906" xr:uid="{00000000-0005-0000-0000-0000AF510000}"/>
    <cellStyle name="Обычный 3 3 17 3 2" xfId="20907" xr:uid="{00000000-0005-0000-0000-0000B0510000}"/>
    <cellStyle name="Обычный 3 3 17 4" xfId="20908" xr:uid="{00000000-0005-0000-0000-0000B1510000}"/>
    <cellStyle name="Обычный 3 3 18" xfId="20909" xr:uid="{00000000-0005-0000-0000-0000B2510000}"/>
    <cellStyle name="Обычный 3 3 18 2" xfId="20910" xr:uid="{00000000-0005-0000-0000-0000B3510000}"/>
    <cellStyle name="Обычный 3 3 19" xfId="20911" xr:uid="{00000000-0005-0000-0000-0000B4510000}"/>
    <cellStyle name="Обычный 3 3 19 2" xfId="20912" xr:uid="{00000000-0005-0000-0000-0000B5510000}"/>
    <cellStyle name="Обычный 3 3 2" xfId="20913" xr:uid="{00000000-0005-0000-0000-0000B6510000}"/>
    <cellStyle name="Обычный 3 3 2 10" xfId="20914" xr:uid="{00000000-0005-0000-0000-0000B7510000}"/>
    <cellStyle name="Обычный 3 3 2 10 2" xfId="20915" xr:uid="{00000000-0005-0000-0000-0000B8510000}"/>
    <cellStyle name="Обычный 3 3 2 10 2 2" xfId="20916" xr:uid="{00000000-0005-0000-0000-0000B9510000}"/>
    <cellStyle name="Обычный 3 3 2 10 2 2 2" xfId="20917" xr:uid="{00000000-0005-0000-0000-0000BA510000}"/>
    <cellStyle name="Обычный 3 3 2 10 2 3" xfId="20918" xr:uid="{00000000-0005-0000-0000-0000BB510000}"/>
    <cellStyle name="Обычный 3 3 2 10 2 3 2" xfId="20919" xr:uid="{00000000-0005-0000-0000-0000BC510000}"/>
    <cellStyle name="Обычный 3 3 2 10 2 4" xfId="20920" xr:uid="{00000000-0005-0000-0000-0000BD510000}"/>
    <cellStyle name="Обычный 3 3 2 10 3" xfId="20921" xr:uid="{00000000-0005-0000-0000-0000BE510000}"/>
    <cellStyle name="Обычный 3 3 2 10 3 2" xfId="20922" xr:uid="{00000000-0005-0000-0000-0000BF510000}"/>
    <cellStyle name="Обычный 3 3 2 10 3 2 2" xfId="20923" xr:uid="{00000000-0005-0000-0000-0000C0510000}"/>
    <cellStyle name="Обычный 3 3 2 10 3 3" xfId="20924" xr:uid="{00000000-0005-0000-0000-0000C1510000}"/>
    <cellStyle name="Обычный 3 3 2 10 3 3 2" xfId="20925" xr:uid="{00000000-0005-0000-0000-0000C2510000}"/>
    <cellStyle name="Обычный 3 3 2 10 3 4" xfId="20926" xr:uid="{00000000-0005-0000-0000-0000C3510000}"/>
    <cellStyle name="Обычный 3 3 2 10 4" xfId="20927" xr:uid="{00000000-0005-0000-0000-0000C4510000}"/>
    <cellStyle name="Обычный 3 3 2 10 4 2" xfId="20928" xr:uid="{00000000-0005-0000-0000-0000C5510000}"/>
    <cellStyle name="Обычный 3 3 2 10 5" xfId="20929" xr:uid="{00000000-0005-0000-0000-0000C6510000}"/>
    <cellStyle name="Обычный 3 3 2 10 5 2" xfId="20930" xr:uid="{00000000-0005-0000-0000-0000C7510000}"/>
    <cellStyle name="Обычный 3 3 2 10 6" xfId="20931" xr:uid="{00000000-0005-0000-0000-0000C8510000}"/>
    <cellStyle name="Обычный 3 3 2 10 6 2" xfId="20932" xr:uid="{00000000-0005-0000-0000-0000C9510000}"/>
    <cellStyle name="Обычный 3 3 2 10 7" xfId="20933" xr:uid="{00000000-0005-0000-0000-0000CA510000}"/>
    <cellStyle name="Обычный 3 3 2 11" xfId="20934" xr:uid="{00000000-0005-0000-0000-0000CB510000}"/>
    <cellStyle name="Обычный 3 3 2 11 2" xfId="20935" xr:uid="{00000000-0005-0000-0000-0000CC510000}"/>
    <cellStyle name="Обычный 3 3 2 11 2 2" xfId="20936" xr:uid="{00000000-0005-0000-0000-0000CD510000}"/>
    <cellStyle name="Обычный 3 3 2 11 3" xfId="20937" xr:uid="{00000000-0005-0000-0000-0000CE510000}"/>
    <cellStyle name="Обычный 3 3 2 11 3 2" xfId="20938" xr:uid="{00000000-0005-0000-0000-0000CF510000}"/>
    <cellStyle name="Обычный 3 3 2 11 4" xfId="20939" xr:uid="{00000000-0005-0000-0000-0000D0510000}"/>
    <cellStyle name="Обычный 3 3 2 12" xfId="20940" xr:uid="{00000000-0005-0000-0000-0000D1510000}"/>
    <cellStyle name="Обычный 3 3 2 12 2" xfId="20941" xr:uid="{00000000-0005-0000-0000-0000D2510000}"/>
    <cellStyle name="Обычный 3 3 2 12 2 2" xfId="20942" xr:uid="{00000000-0005-0000-0000-0000D3510000}"/>
    <cellStyle name="Обычный 3 3 2 12 3" xfId="20943" xr:uid="{00000000-0005-0000-0000-0000D4510000}"/>
    <cellStyle name="Обычный 3 3 2 12 3 2" xfId="20944" xr:uid="{00000000-0005-0000-0000-0000D5510000}"/>
    <cellStyle name="Обычный 3 3 2 12 4" xfId="20945" xr:uid="{00000000-0005-0000-0000-0000D6510000}"/>
    <cellStyle name="Обычный 3 3 2 13" xfId="20946" xr:uid="{00000000-0005-0000-0000-0000D7510000}"/>
    <cellStyle name="Обычный 3 3 2 13 2" xfId="20947" xr:uid="{00000000-0005-0000-0000-0000D8510000}"/>
    <cellStyle name="Обычный 3 3 2 14" xfId="20948" xr:uid="{00000000-0005-0000-0000-0000D9510000}"/>
    <cellStyle name="Обычный 3 3 2 14 2" xfId="20949" xr:uid="{00000000-0005-0000-0000-0000DA510000}"/>
    <cellStyle name="Обычный 3 3 2 15" xfId="20950" xr:uid="{00000000-0005-0000-0000-0000DB510000}"/>
    <cellStyle name="Обычный 3 3 2 15 2" xfId="20951" xr:uid="{00000000-0005-0000-0000-0000DC510000}"/>
    <cellStyle name="Обычный 3 3 2 16" xfId="20952" xr:uid="{00000000-0005-0000-0000-0000DD510000}"/>
    <cellStyle name="Обычный 3 3 2 2" xfId="20953" xr:uid="{00000000-0005-0000-0000-0000DE510000}"/>
    <cellStyle name="Обычный 3 3 2 2 10" xfId="20954" xr:uid="{00000000-0005-0000-0000-0000DF510000}"/>
    <cellStyle name="Обычный 3 3 2 2 10 2" xfId="20955" xr:uid="{00000000-0005-0000-0000-0000E0510000}"/>
    <cellStyle name="Обычный 3 3 2 2 10 2 2" xfId="20956" xr:uid="{00000000-0005-0000-0000-0000E1510000}"/>
    <cellStyle name="Обычный 3 3 2 2 10 3" xfId="20957" xr:uid="{00000000-0005-0000-0000-0000E2510000}"/>
    <cellStyle name="Обычный 3 3 2 2 10 3 2" xfId="20958" xr:uid="{00000000-0005-0000-0000-0000E3510000}"/>
    <cellStyle name="Обычный 3 3 2 2 10 4" xfId="20959" xr:uid="{00000000-0005-0000-0000-0000E4510000}"/>
    <cellStyle name="Обычный 3 3 2 2 11" xfId="20960" xr:uid="{00000000-0005-0000-0000-0000E5510000}"/>
    <cellStyle name="Обычный 3 3 2 2 11 2" xfId="20961" xr:uid="{00000000-0005-0000-0000-0000E6510000}"/>
    <cellStyle name="Обычный 3 3 2 2 11 2 2" xfId="20962" xr:uid="{00000000-0005-0000-0000-0000E7510000}"/>
    <cellStyle name="Обычный 3 3 2 2 11 3" xfId="20963" xr:uid="{00000000-0005-0000-0000-0000E8510000}"/>
    <cellStyle name="Обычный 3 3 2 2 11 3 2" xfId="20964" xr:uid="{00000000-0005-0000-0000-0000E9510000}"/>
    <cellStyle name="Обычный 3 3 2 2 11 4" xfId="20965" xr:uid="{00000000-0005-0000-0000-0000EA510000}"/>
    <cellStyle name="Обычный 3 3 2 2 12" xfId="20966" xr:uid="{00000000-0005-0000-0000-0000EB510000}"/>
    <cellStyle name="Обычный 3 3 2 2 12 2" xfId="20967" xr:uid="{00000000-0005-0000-0000-0000EC510000}"/>
    <cellStyle name="Обычный 3 3 2 2 13" xfId="20968" xr:uid="{00000000-0005-0000-0000-0000ED510000}"/>
    <cellStyle name="Обычный 3 3 2 2 13 2" xfId="20969" xr:uid="{00000000-0005-0000-0000-0000EE510000}"/>
    <cellStyle name="Обычный 3 3 2 2 14" xfId="20970" xr:uid="{00000000-0005-0000-0000-0000EF510000}"/>
    <cellStyle name="Обычный 3 3 2 2 14 2" xfId="20971" xr:uid="{00000000-0005-0000-0000-0000F0510000}"/>
    <cellStyle name="Обычный 3 3 2 2 15" xfId="20972" xr:uid="{00000000-0005-0000-0000-0000F1510000}"/>
    <cellStyle name="Обычный 3 3 2 2 2" xfId="20973" xr:uid="{00000000-0005-0000-0000-0000F2510000}"/>
    <cellStyle name="Обычный 3 3 2 2 2 10" xfId="20974" xr:uid="{00000000-0005-0000-0000-0000F3510000}"/>
    <cellStyle name="Обычный 3 3 2 2 2 10 2" xfId="20975" xr:uid="{00000000-0005-0000-0000-0000F4510000}"/>
    <cellStyle name="Обычный 3 3 2 2 2 11" xfId="20976" xr:uid="{00000000-0005-0000-0000-0000F5510000}"/>
    <cellStyle name="Обычный 3 3 2 2 2 11 2" xfId="20977" xr:uid="{00000000-0005-0000-0000-0000F6510000}"/>
    <cellStyle name="Обычный 3 3 2 2 2 12" xfId="20978" xr:uid="{00000000-0005-0000-0000-0000F7510000}"/>
    <cellStyle name="Обычный 3 3 2 2 2 12 2" xfId="20979" xr:uid="{00000000-0005-0000-0000-0000F8510000}"/>
    <cellStyle name="Обычный 3 3 2 2 2 13" xfId="20980" xr:uid="{00000000-0005-0000-0000-0000F9510000}"/>
    <cellStyle name="Обычный 3 3 2 2 2 2" xfId="20981" xr:uid="{00000000-0005-0000-0000-0000FA510000}"/>
    <cellStyle name="Обычный 3 3 2 2 2 2 10" xfId="20982" xr:uid="{00000000-0005-0000-0000-0000FB510000}"/>
    <cellStyle name="Обычный 3 3 2 2 2 2 10 2" xfId="20983" xr:uid="{00000000-0005-0000-0000-0000FC510000}"/>
    <cellStyle name="Обычный 3 3 2 2 2 2 11" xfId="20984" xr:uid="{00000000-0005-0000-0000-0000FD510000}"/>
    <cellStyle name="Обычный 3 3 2 2 2 2 11 2" xfId="20985" xr:uid="{00000000-0005-0000-0000-0000FE510000}"/>
    <cellStyle name="Обычный 3 3 2 2 2 2 12" xfId="20986" xr:uid="{00000000-0005-0000-0000-0000FF510000}"/>
    <cellStyle name="Обычный 3 3 2 2 2 2 2" xfId="20987" xr:uid="{00000000-0005-0000-0000-000000520000}"/>
    <cellStyle name="Обычный 3 3 2 2 2 2 2 10" xfId="20988" xr:uid="{00000000-0005-0000-0000-000001520000}"/>
    <cellStyle name="Обычный 3 3 2 2 2 2 2 2" xfId="20989" xr:uid="{00000000-0005-0000-0000-000002520000}"/>
    <cellStyle name="Обычный 3 3 2 2 2 2 2 2 2" xfId="20990" xr:uid="{00000000-0005-0000-0000-000003520000}"/>
    <cellStyle name="Обычный 3 3 2 2 2 2 2 2 2 2" xfId="20991" xr:uid="{00000000-0005-0000-0000-000004520000}"/>
    <cellStyle name="Обычный 3 3 2 2 2 2 2 2 2 2 2" xfId="20992" xr:uid="{00000000-0005-0000-0000-000005520000}"/>
    <cellStyle name="Обычный 3 3 2 2 2 2 2 2 2 2 2 2" xfId="20993" xr:uid="{00000000-0005-0000-0000-000006520000}"/>
    <cellStyle name="Обычный 3 3 2 2 2 2 2 2 2 2 3" xfId="20994" xr:uid="{00000000-0005-0000-0000-000007520000}"/>
    <cellStyle name="Обычный 3 3 2 2 2 2 2 2 2 2 3 2" xfId="20995" xr:uid="{00000000-0005-0000-0000-000008520000}"/>
    <cellStyle name="Обычный 3 3 2 2 2 2 2 2 2 2 4" xfId="20996" xr:uid="{00000000-0005-0000-0000-000009520000}"/>
    <cellStyle name="Обычный 3 3 2 2 2 2 2 2 2 3" xfId="20997" xr:uid="{00000000-0005-0000-0000-00000A520000}"/>
    <cellStyle name="Обычный 3 3 2 2 2 2 2 2 2 3 2" xfId="20998" xr:uid="{00000000-0005-0000-0000-00000B520000}"/>
    <cellStyle name="Обычный 3 3 2 2 2 2 2 2 2 4" xfId="20999" xr:uid="{00000000-0005-0000-0000-00000C520000}"/>
    <cellStyle name="Обычный 3 3 2 2 2 2 2 2 2 4 2" xfId="21000" xr:uid="{00000000-0005-0000-0000-00000D520000}"/>
    <cellStyle name="Обычный 3 3 2 2 2 2 2 2 2 5" xfId="21001" xr:uid="{00000000-0005-0000-0000-00000E520000}"/>
    <cellStyle name="Обычный 3 3 2 2 2 2 2 2 2 5 2" xfId="21002" xr:uid="{00000000-0005-0000-0000-00000F520000}"/>
    <cellStyle name="Обычный 3 3 2 2 2 2 2 2 2 6" xfId="21003" xr:uid="{00000000-0005-0000-0000-000010520000}"/>
    <cellStyle name="Обычный 3 3 2 2 2 2 2 2 3" xfId="21004" xr:uid="{00000000-0005-0000-0000-000011520000}"/>
    <cellStyle name="Обычный 3 3 2 2 2 2 2 2 3 2" xfId="21005" xr:uid="{00000000-0005-0000-0000-000012520000}"/>
    <cellStyle name="Обычный 3 3 2 2 2 2 2 2 3 2 2" xfId="21006" xr:uid="{00000000-0005-0000-0000-000013520000}"/>
    <cellStyle name="Обычный 3 3 2 2 2 2 2 2 3 3" xfId="21007" xr:uid="{00000000-0005-0000-0000-000014520000}"/>
    <cellStyle name="Обычный 3 3 2 2 2 2 2 2 3 3 2" xfId="21008" xr:uid="{00000000-0005-0000-0000-000015520000}"/>
    <cellStyle name="Обычный 3 3 2 2 2 2 2 2 3 4" xfId="21009" xr:uid="{00000000-0005-0000-0000-000016520000}"/>
    <cellStyle name="Обычный 3 3 2 2 2 2 2 2 4" xfId="21010" xr:uid="{00000000-0005-0000-0000-000017520000}"/>
    <cellStyle name="Обычный 3 3 2 2 2 2 2 2 4 2" xfId="21011" xr:uid="{00000000-0005-0000-0000-000018520000}"/>
    <cellStyle name="Обычный 3 3 2 2 2 2 2 2 4 2 2" xfId="21012" xr:uid="{00000000-0005-0000-0000-000019520000}"/>
    <cellStyle name="Обычный 3 3 2 2 2 2 2 2 4 3" xfId="21013" xr:uid="{00000000-0005-0000-0000-00001A520000}"/>
    <cellStyle name="Обычный 3 3 2 2 2 2 2 2 4 3 2" xfId="21014" xr:uid="{00000000-0005-0000-0000-00001B520000}"/>
    <cellStyle name="Обычный 3 3 2 2 2 2 2 2 4 4" xfId="21015" xr:uid="{00000000-0005-0000-0000-00001C520000}"/>
    <cellStyle name="Обычный 3 3 2 2 2 2 2 2 5" xfId="21016" xr:uid="{00000000-0005-0000-0000-00001D520000}"/>
    <cellStyle name="Обычный 3 3 2 2 2 2 2 2 5 2" xfId="21017" xr:uid="{00000000-0005-0000-0000-00001E520000}"/>
    <cellStyle name="Обычный 3 3 2 2 2 2 2 2 6" xfId="21018" xr:uid="{00000000-0005-0000-0000-00001F520000}"/>
    <cellStyle name="Обычный 3 3 2 2 2 2 2 2 6 2" xfId="21019" xr:uid="{00000000-0005-0000-0000-000020520000}"/>
    <cellStyle name="Обычный 3 3 2 2 2 2 2 2 7" xfId="21020" xr:uid="{00000000-0005-0000-0000-000021520000}"/>
    <cellStyle name="Обычный 3 3 2 2 2 2 2 2 7 2" xfId="21021" xr:uid="{00000000-0005-0000-0000-000022520000}"/>
    <cellStyle name="Обычный 3 3 2 2 2 2 2 2 8" xfId="21022" xr:uid="{00000000-0005-0000-0000-000023520000}"/>
    <cellStyle name="Обычный 3 3 2 2 2 2 2 3" xfId="21023" xr:uid="{00000000-0005-0000-0000-000024520000}"/>
    <cellStyle name="Обычный 3 3 2 2 2 2 2 3 2" xfId="21024" xr:uid="{00000000-0005-0000-0000-000025520000}"/>
    <cellStyle name="Обычный 3 3 2 2 2 2 2 3 2 2" xfId="21025" xr:uid="{00000000-0005-0000-0000-000026520000}"/>
    <cellStyle name="Обычный 3 3 2 2 2 2 2 3 2 2 2" xfId="21026" xr:uid="{00000000-0005-0000-0000-000027520000}"/>
    <cellStyle name="Обычный 3 3 2 2 2 2 2 3 2 2 2 2" xfId="21027" xr:uid="{00000000-0005-0000-0000-000028520000}"/>
    <cellStyle name="Обычный 3 3 2 2 2 2 2 3 2 2 3" xfId="21028" xr:uid="{00000000-0005-0000-0000-000029520000}"/>
    <cellStyle name="Обычный 3 3 2 2 2 2 2 3 2 2 3 2" xfId="21029" xr:uid="{00000000-0005-0000-0000-00002A520000}"/>
    <cellStyle name="Обычный 3 3 2 2 2 2 2 3 2 2 4" xfId="21030" xr:uid="{00000000-0005-0000-0000-00002B520000}"/>
    <cellStyle name="Обычный 3 3 2 2 2 2 2 3 2 3" xfId="21031" xr:uid="{00000000-0005-0000-0000-00002C520000}"/>
    <cellStyle name="Обычный 3 3 2 2 2 2 2 3 2 3 2" xfId="21032" xr:uid="{00000000-0005-0000-0000-00002D520000}"/>
    <cellStyle name="Обычный 3 3 2 2 2 2 2 3 2 4" xfId="21033" xr:uid="{00000000-0005-0000-0000-00002E520000}"/>
    <cellStyle name="Обычный 3 3 2 2 2 2 2 3 2 4 2" xfId="21034" xr:uid="{00000000-0005-0000-0000-00002F520000}"/>
    <cellStyle name="Обычный 3 3 2 2 2 2 2 3 2 5" xfId="21035" xr:uid="{00000000-0005-0000-0000-000030520000}"/>
    <cellStyle name="Обычный 3 3 2 2 2 2 2 3 2 5 2" xfId="21036" xr:uid="{00000000-0005-0000-0000-000031520000}"/>
    <cellStyle name="Обычный 3 3 2 2 2 2 2 3 2 6" xfId="21037" xr:uid="{00000000-0005-0000-0000-000032520000}"/>
    <cellStyle name="Обычный 3 3 2 2 2 2 2 3 3" xfId="21038" xr:uid="{00000000-0005-0000-0000-000033520000}"/>
    <cellStyle name="Обычный 3 3 2 2 2 2 2 3 3 2" xfId="21039" xr:uid="{00000000-0005-0000-0000-000034520000}"/>
    <cellStyle name="Обычный 3 3 2 2 2 2 2 3 3 2 2" xfId="21040" xr:uid="{00000000-0005-0000-0000-000035520000}"/>
    <cellStyle name="Обычный 3 3 2 2 2 2 2 3 3 3" xfId="21041" xr:uid="{00000000-0005-0000-0000-000036520000}"/>
    <cellStyle name="Обычный 3 3 2 2 2 2 2 3 3 3 2" xfId="21042" xr:uid="{00000000-0005-0000-0000-000037520000}"/>
    <cellStyle name="Обычный 3 3 2 2 2 2 2 3 3 4" xfId="21043" xr:uid="{00000000-0005-0000-0000-000038520000}"/>
    <cellStyle name="Обычный 3 3 2 2 2 2 2 3 4" xfId="21044" xr:uid="{00000000-0005-0000-0000-000039520000}"/>
    <cellStyle name="Обычный 3 3 2 2 2 2 2 3 4 2" xfId="21045" xr:uid="{00000000-0005-0000-0000-00003A520000}"/>
    <cellStyle name="Обычный 3 3 2 2 2 2 2 3 4 2 2" xfId="21046" xr:uid="{00000000-0005-0000-0000-00003B520000}"/>
    <cellStyle name="Обычный 3 3 2 2 2 2 2 3 4 3" xfId="21047" xr:uid="{00000000-0005-0000-0000-00003C520000}"/>
    <cellStyle name="Обычный 3 3 2 2 2 2 2 3 4 3 2" xfId="21048" xr:uid="{00000000-0005-0000-0000-00003D520000}"/>
    <cellStyle name="Обычный 3 3 2 2 2 2 2 3 4 4" xfId="21049" xr:uid="{00000000-0005-0000-0000-00003E520000}"/>
    <cellStyle name="Обычный 3 3 2 2 2 2 2 3 5" xfId="21050" xr:uid="{00000000-0005-0000-0000-00003F520000}"/>
    <cellStyle name="Обычный 3 3 2 2 2 2 2 3 5 2" xfId="21051" xr:uid="{00000000-0005-0000-0000-000040520000}"/>
    <cellStyle name="Обычный 3 3 2 2 2 2 2 3 6" xfId="21052" xr:uid="{00000000-0005-0000-0000-000041520000}"/>
    <cellStyle name="Обычный 3 3 2 2 2 2 2 3 6 2" xfId="21053" xr:uid="{00000000-0005-0000-0000-000042520000}"/>
    <cellStyle name="Обычный 3 3 2 2 2 2 2 3 7" xfId="21054" xr:uid="{00000000-0005-0000-0000-000043520000}"/>
    <cellStyle name="Обычный 3 3 2 2 2 2 2 3 7 2" xfId="21055" xr:uid="{00000000-0005-0000-0000-000044520000}"/>
    <cellStyle name="Обычный 3 3 2 2 2 2 2 3 8" xfId="21056" xr:uid="{00000000-0005-0000-0000-000045520000}"/>
    <cellStyle name="Обычный 3 3 2 2 2 2 2 4" xfId="21057" xr:uid="{00000000-0005-0000-0000-000046520000}"/>
    <cellStyle name="Обычный 3 3 2 2 2 2 2 4 2" xfId="21058" xr:uid="{00000000-0005-0000-0000-000047520000}"/>
    <cellStyle name="Обычный 3 3 2 2 2 2 2 4 2 2" xfId="21059" xr:uid="{00000000-0005-0000-0000-000048520000}"/>
    <cellStyle name="Обычный 3 3 2 2 2 2 2 4 2 2 2" xfId="21060" xr:uid="{00000000-0005-0000-0000-000049520000}"/>
    <cellStyle name="Обычный 3 3 2 2 2 2 2 4 2 3" xfId="21061" xr:uid="{00000000-0005-0000-0000-00004A520000}"/>
    <cellStyle name="Обычный 3 3 2 2 2 2 2 4 2 3 2" xfId="21062" xr:uid="{00000000-0005-0000-0000-00004B520000}"/>
    <cellStyle name="Обычный 3 3 2 2 2 2 2 4 2 4" xfId="21063" xr:uid="{00000000-0005-0000-0000-00004C520000}"/>
    <cellStyle name="Обычный 3 3 2 2 2 2 2 4 3" xfId="21064" xr:uid="{00000000-0005-0000-0000-00004D520000}"/>
    <cellStyle name="Обычный 3 3 2 2 2 2 2 4 3 2" xfId="21065" xr:uid="{00000000-0005-0000-0000-00004E520000}"/>
    <cellStyle name="Обычный 3 3 2 2 2 2 2 4 3 2 2" xfId="21066" xr:uid="{00000000-0005-0000-0000-00004F520000}"/>
    <cellStyle name="Обычный 3 3 2 2 2 2 2 4 3 3" xfId="21067" xr:uid="{00000000-0005-0000-0000-000050520000}"/>
    <cellStyle name="Обычный 3 3 2 2 2 2 2 4 3 3 2" xfId="21068" xr:uid="{00000000-0005-0000-0000-000051520000}"/>
    <cellStyle name="Обычный 3 3 2 2 2 2 2 4 3 4" xfId="21069" xr:uid="{00000000-0005-0000-0000-000052520000}"/>
    <cellStyle name="Обычный 3 3 2 2 2 2 2 4 4" xfId="21070" xr:uid="{00000000-0005-0000-0000-000053520000}"/>
    <cellStyle name="Обычный 3 3 2 2 2 2 2 4 4 2" xfId="21071" xr:uid="{00000000-0005-0000-0000-000054520000}"/>
    <cellStyle name="Обычный 3 3 2 2 2 2 2 4 5" xfId="21072" xr:uid="{00000000-0005-0000-0000-000055520000}"/>
    <cellStyle name="Обычный 3 3 2 2 2 2 2 4 5 2" xfId="21073" xr:uid="{00000000-0005-0000-0000-000056520000}"/>
    <cellStyle name="Обычный 3 3 2 2 2 2 2 4 6" xfId="21074" xr:uid="{00000000-0005-0000-0000-000057520000}"/>
    <cellStyle name="Обычный 3 3 2 2 2 2 2 4 6 2" xfId="21075" xr:uid="{00000000-0005-0000-0000-000058520000}"/>
    <cellStyle name="Обычный 3 3 2 2 2 2 2 4 7" xfId="21076" xr:uid="{00000000-0005-0000-0000-000059520000}"/>
    <cellStyle name="Обычный 3 3 2 2 2 2 2 5" xfId="21077" xr:uid="{00000000-0005-0000-0000-00005A520000}"/>
    <cellStyle name="Обычный 3 3 2 2 2 2 2 5 2" xfId="21078" xr:uid="{00000000-0005-0000-0000-00005B520000}"/>
    <cellStyle name="Обычный 3 3 2 2 2 2 2 5 2 2" xfId="21079" xr:uid="{00000000-0005-0000-0000-00005C520000}"/>
    <cellStyle name="Обычный 3 3 2 2 2 2 2 5 3" xfId="21080" xr:uid="{00000000-0005-0000-0000-00005D520000}"/>
    <cellStyle name="Обычный 3 3 2 2 2 2 2 5 3 2" xfId="21081" xr:uid="{00000000-0005-0000-0000-00005E520000}"/>
    <cellStyle name="Обычный 3 3 2 2 2 2 2 5 4" xfId="21082" xr:uid="{00000000-0005-0000-0000-00005F520000}"/>
    <cellStyle name="Обычный 3 3 2 2 2 2 2 6" xfId="21083" xr:uid="{00000000-0005-0000-0000-000060520000}"/>
    <cellStyle name="Обычный 3 3 2 2 2 2 2 6 2" xfId="21084" xr:uid="{00000000-0005-0000-0000-000061520000}"/>
    <cellStyle name="Обычный 3 3 2 2 2 2 2 6 2 2" xfId="21085" xr:uid="{00000000-0005-0000-0000-000062520000}"/>
    <cellStyle name="Обычный 3 3 2 2 2 2 2 6 3" xfId="21086" xr:uid="{00000000-0005-0000-0000-000063520000}"/>
    <cellStyle name="Обычный 3 3 2 2 2 2 2 6 3 2" xfId="21087" xr:uid="{00000000-0005-0000-0000-000064520000}"/>
    <cellStyle name="Обычный 3 3 2 2 2 2 2 6 4" xfId="21088" xr:uid="{00000000-0005-0000-0000-000065520000}"/>
    <cellStyle name="Обычный 3 3 2 2 2 2 2 7" xfId="21089" xr:uid="{00000000-0005-0000-0000-000066520000}"/>
    <cellStyle name="Обычный 3 3 2 2 2 2 2 7 2" xfId="21090" xr:uid="{00000000-0005-0000-0000-000067520000}"/>
    <cellStyle name="Обычный 3 3 2 2 2 2 2 8" xfId="21091" xr:uid="{00000000-0005-0000-0000-000068520000}"/>
    <cellStyle name="Обычный 3 3 2 2 2 2 2 8 2" xfId="21092" xr:uid="{00000000-0005-0000-0000-000069520000}"/>
    <cellStyle name="Обычный 3 3 2 2 2 2 2 9" xfId="21093" xr:uid="{00000000-0005-0000-0000-00006A520000}"/>
    <cellStyle name="Обычный 3 3 2 2 2 2 2 9 2" xfId="21094" xr:uid="{00000000-0005-0000-0000-00006B520000}"/>
    <cellStyle name="Обычный 3 3 2 2 2 2 3" xfId="21095" xr:uid="{00000000-0005-0000-0000-00006C520000}"/>
    <cellStyle name="Обычный 3 3 2 2 2 2 3 2" xfId="21096" xr:uid="{00000000-0005-0000-0000-00006D520000}"/>
    <cellStyle name="Обычный 3 3 2 2 2 2 3 2 2" xfId="21097" xr:uid="{00000000-0005-0000-0000-00006E520000}"/>
    <cellStyle name="Обычный 3 3 2 2 2 2 3 2 2 2" xfId="21098" xr:uid="{00000000-0005-0000-0000-00006F520000}"/>
    <cellStyle name="Обычный 3 3 2 2 2 2 3 2 2 2 2" xfId="21099" xr:uid="{00000000-0005-0000-0000-000070520000}"/>
    <cellStyle name="Обычный 3 3 2 2 2 2 3 2 2 3" xfId="21100" xr:uid="{00000000-0005-0000-0000-000071520000}"/>
    <cellStyle name="Обычный 3 3 2 2 2 2 3 2 2 3 2" xfId="21101" xr:uid="{00000000-0005-0000-0000-000072520000}"/>
    <cellStyle name="Обычный 3 3 2 2 2 2 3 2 2 4" xfId="21102" xr:uid="{00000000-0005-0000-0000-000073520000}"/>
    <cellStyle name="Обычный 3 3 2 2 2 2 3 2 3" xfId="21103" xr:uid="{00000000-0005-0000-0000-000074520000}"/>
    <cellStyle name="Обычный 3 3 2 2 2 2 3 2 3 2" xfId="21104" xr:uid="{00000000-0005-0000-0000-000075520000}"/>
    <cellStyle name="Обычный 3 3 2 2 2 2 3 2 4" xfId="21105" xr:uid="{00000000-0005-0000-0000-000076520000}"/>
    <cellStyle name="Обычный 3 3 2 2 2 2 3 2 4 2" xfId="21106" xr:uid="{00000000-0005-0000-0000-000077520000}"/>
    <cellStyle name="Обычный 3 3 2 2 2 2 3 2 5" xfId="21107" xr:uid="{00000000-0005-0000-0000-000078520000}"/>
    <cellStyle name="Обычный 3 3 2 2 2 2 3 2 5 2" xfId="21108" xr:uid="{00000000-0005-0000-0000-000079520000}"/>
    <cellStyle name="Обычный 3 3 2 2 2 2 3 2 6" xfId="21109" xr:uid="{00000000-0005-0000-0000-00007A520000}"/>
    <cellStyle name="Обычный 3 3 2 2 2 2 3 3" xfId="21110" xr:uid="{00000000-0005-0000-0000-00007B520000}"/>
    <cellStyle name="Обычный 3 3 2 2 2 2 3 3 2" xfId="21111" xr:uid="{00000000-0005-0000-0000-00007C520000}"/>
    <cellStyle name="Обычный 3 3 2 2 2 2 3 3 2 2" xfId="21112" xr:uid="{00000000-0005-0000-0000-00007D520000}"/>
    <cellStyle name="Обычный 3 3 2 2 2 2 3 3 3" xfId="21113" xr:uid="{00000000-0005-0000-0000-00007E520000}"/>
    <cellStyle name="Обычный 3 3 2 2 2 2 3 3 3 2" xfId="21114" xr:uid="{00000000-0005-0000-0000-00007F520000}"/>
    <cellStyle name="Обычный 3 3 2 2 2 2 3 3 4" xfId="21115" xr:uid="{00000000-0005-0000-0000-000080520000}"/>
    <cellStyle name="Обычный 3 3 2 2 2 2 3 4" xfId="21116" xr:uid="{00000000-0005-0000-0000-000081520000}"/>
    <cellStyle name="Обычный 3 3 2 2 2 2 3 4 2" xfId="21117" xr:uid="{00000000-0005-0000-0000-000082520000}"/>
    <cellStyle name="Обычный 3 3 2 2 2 2 3 4 2 2" xfId="21118" xr:uid="{00000000-0005-0000-0000-000083520000}"/>
    <cellStyle name="Обычный 3 3 2 2 2 2 3 4 3" xfId="21119" xr:uid="{00000000-0005-0000-0000-000084520000}"/>
    <cellStyle name="Обычный 3 3 2 2 2 2 3 4 3 2" xfId="21120" xr:uid="{00000000-0005-0000-0000-000085520000}"/>
    <cellStyle name="Обычный 3 3 2 2 2 2 3 4 4" xfId="21121" xr:uid="{00000000-0005-0000-0000-000086520000}"/>
    <cellStyle name="Обычный 3 3 2 2 2 2 3 5" xfId="21122" xr:uid="{00000000-0005-0000-0000-000087520000}"/>
    <cellStyle name="Обычный 3 3 2 2 2 2 3 5 2" xfId="21123" xr:uid="{00000000-0005-0000-0000-000088520000}"/>
    <cellStyle name="Обычный 3 3 2 2 2 2 3 6" xfId="21124" xr:uid="{00000000-0005-0000-0000-000089520000}"/>
    <cellStyle name="Обычный 3 3 2 2 2 2 3 6 2" xfId="21125" xr:uid="{00000000-0005-0000-0000-00008A520000}"/>
    <cellStyle name="Обычный 3 3 2 2 2 2 3 7" xfId="21126" xr:uid="{00000000-0005-0000-0000-00008B520000}"/>
    <cellStyle name="Обычный 3 3 2 2 2 2 3 7 2" xfId="21127" xr:uid="{00000000-0005-0000-0000-00008C520000}"/>
    <cellStyle name="Обычный 3 3 2 2 2 2 3 8" xfId="21128" xr:uid="{00000000-0005-0000-0000-00008D520000}"/>
    <cellStyle name="Обычный 3 3 2 2 2 2 4" xfId="21129" xr:uid="{00000000-0005-0000-0000-00008E520000}"/>
    <cellStyle name="Обычный 3 3 2 2 2 2 4 2" xfId="21130" xr:uid="{00000000-0005-0000-0000-00008F520000}"/>
    <cellStyle name="Обычный 3 3 2 2 2 2 4 2 2" xfId="21131" xr:uid="{00000000-0005-0000-0000-000090520000}"/>
    <cellStyle name="Обычный 3 3 2 2 2 2 4 2 2 2" xfId="21132" xr:uid="{00000000-0005-0000-0000-000091520000}"/>
    <cellStyle name="Обычный 3 3 2 2 2 2 4 2 2 2 2" xfId="21133" xr:uid="{00000000-0005-0000-0000-000092520000}"/>
    <cellStyle name="Обычный 3 3 2 2 2 2 4 2 2 3" xfId="21134" xr:uid="{00000000-0005-0000-0000-000093520000}"/>
    <cellStyle name="Обычный 3 3 2 2 2 2 4 2 2 3 2" xfId="21135" xr:uid="{00000000-0005-0000-0000-000094520000}"/>
    <cellStyle name="Обычный 3 3 2 2 2 2 4 2 2 4" xfId="21136" xr:uid="{00000000-0005-0000-0000-000095520000}"/>
    <cellStyle name="Обычный 3 3 2 2 2 2 4 2 3" xfId="21137" xr:uid="{00000000-0005-0000-0000-000096520000}"/>
    <cellStyle name="Обычный 3 3 2 2 2 2 4 2 3 2" xfId="21138" xr:uid="{00000000-0005-0000-0000-000097520000}"/>
    <cellStyle name="Обычный 3 3 2 2 2 2 4 2 4" xfId="21139" xr:uid="{00000000-0005-0000-0000-000098520000}"/>
    <cellStyle name="Обычный 3 3 2 2 2 2 4 2 4 2" xfId="21140" xr:uid="{00000000-0005-0000-0000-000099520000}"/>
    <cellStyle name="Обычный 3 3 2 2 2 2 4 2 5" xfId="21141" xr:uid="{00000000-0005-0000-0000-00009A520000}"/>
    <cellStyle name="Обычный 3 3 2 2 2 2 4 2 5 2" xfId="21142" xr:uid="{00000000-0005-0000-0000-00009B520000}"/>
    <cellStyle name="Обычный 3 3 2 2 2 2 4 2 6" xfId="21143" xr:uid="{00000000-0005-0000-0000-00009C520000}"/>
    <cellStyle name="Обычный 3 3 2 2 2 2 4 3" xfId="21144" xr:uid="{00000000-0005-0000-0000-00009D520000}"/>
    <cellStyle name="Обычный 3 3 2 2 2 2 4 3 2" xfId="21145" xr:uid="{00000000-0005-0000-0000-00009E520000}"/>
    <cellStyle name="Обычный 3 3 2 2 2 2 4 3 2 2" xfId="21146" xr:uid="{00000000-0005-0000-0000-00009F520000}"/>
    <cellStyle name="Обычный 3 3 2 2 2 2 4 3 3" xfId="21147" xr:uid="{00000000-0005-0000-0000-0000A0520000}"/>
    <cellStyle name="Обычный 3 3 2 2 2 2 4 3 3 2" xfId="21148" xr:uid="{00000000-0005-0000-0000-0000A1520000}"/>
    <cellStyle name="Обычный 3 3 2 2 2 2 4 3 4" xfId="21149" xr:uid="{00000000-0005-0000-0000-0000A2520000}"/>
    <cellStyle name="Обычный 3 3 2 2 2 2 4 4" xfId="21150" xr:uid="{00000000-0005-0000-0000-0000A3520000}"/>
    <cellStyle name="Обычный 3 3 2 2 2 2 4 4 2" xfId="21151" xr:uid="{00000000-0005-0000-0000-0000A4520000}"/>
    <cellStyle name="Обычный 3 3 2 2 2 2 4 4 2 2" xfId="21152" xr:uid="{00000000-0005-0000-0000-0000A5520000}"/>
    <cellStyle name="Обычный 3 3 2 2 2 2 4 4 3" xfId="21153" xr:uid="{00000000-0005-0000-0000-0000A6520000}"/>
    <cellStyle name="Обычный 3 3 2 2 2 2 4 4 3 2" xfId="21154" xr:uid="{00000000-0005-0000-0000-0000A7520000}"/>
    <cellStyle name="Обычный 3 3 2 2 2 2 4 4 4" xfId="21155" xr:uid="{00000000-0005-0000-0000-0000A8520000}"/>
    <cellStyle name="Обычный 3 3 2 2 2 2 4 5" xfId="21156" xr:uid="{00000000-0005-0000-0000-0000A9520000}"/>
    <cellStyle name="Обычный 3 3 2 2 2 2 4 5 2" xfId="21157" xr:uid="{00000000-0005-0000-0000-0000AA520000}"/>
    <cellStyle name="Обычный 3 3 2 2 2 2 4 6" xfId="21158" xr:uid="{00000000-0005-0000-0000-0000AB520000}"/>
    <cellStyle name="Обычный 3 3 2 2 2 2 4 6 2" xfId="21159" xr:uid="{00000000-0005-0000-0000-0000AC520000}"/>
    <cellStyle name="Обычный 3 3 2 2 2 2 4 7" xfId="21160" xr:uid="{00000000-0005-0000-0000-0000AD520000}"/>
    <cellStyle name="Обычный 3 3 2 2 2 2 4 7 2" xfId="21161" xr:uid="{00000000-0005-0000-0000-0000AE520000}"/>
    <cellStyle name="Обычный 3 3 2 2 2 2 4 8" xfId="21162" xr:uid="{00000000-0005-0000-0000-0000AF520000}"/>
    <cellStyle name="Обычный 3 3 2 2 2 2 5" xfId="21163" xr:uid="{00000000-0005-0000-0000-0000B0520000}"/>
    <cellStyle name="Обычный 3 3 2 2 2 2 5 2" xfId="21164" xr:uid="{00000000-0005-0000-0000-0000B1520000}"/>
    <cellStyle name="Обычный 3 3 2 2 2 2 5 2 2" xfId="21165" xr:uid="{00000000-0005-0000-0000-0000B2520000}"/>
    <cellStyle name="Обычный 3 3 2 2 2 2 5 2 2 2" xfId="21166" xr:uid="{00000000-0005-0000-0000-0000B3520000}"/>
    <cellStyle name="Обычный 3 3 2 2 2 2 5 2 3" xfId="21167" xr:uid="{00000000-0005-0000-0000-0000B4520000}"/>
    <cellStyle name="Обычный 3 3 2 2 2 2 5 2 3 2" xfId="21168" xr:uid="{00000000-0005-0000-0000-0000B5520000}"/>
    <cellStyle name="Обычный 3 3 2 2 2 2 5 2 4" xfId="21169" xr:uid="{00000000-0005-0000-0000-0000B6520000}"/>
    <cellStyle name="Обычный 3 3 2 2 2 2 5 3" xfId="21170" xr:uid="{00000000-0005-0000-0000-0000B7520000}"/>
    <cellStyle name="Обычный 3 3 2 2 2 2 5 3 2" xfId="21171" xr:uid="{00000000-0005-0000-0000-0000B8520000}"/>
    <cellStyle name="Обычный 3 3 2 2 2 2 5 3 2 2" xfId="21172" xr:uid="{00000000-0005-0000-0000-0000B9520000}"/>
    <cellStyle name="Обычный 3 3 2 2 2 2 5 3 3" xfId="21173" xr:uid="{00000000-0005-0000-0000-0000BA520000}"/>
    <cellStyle name="Обычный 3 3 2 2 2 2 5 3 3 2" xfId="21174" xr:uid="{00000000-0005-0000-0000-0000BB520000}"/>
    <cellStyle name="Обычный 3 3 2 2 2 2 5 3 4" xfId="21175" xr:uid="{00000000-0005-0000-0000-0000BC520000}"/>
    <cellStyle name="Обычный 3 3 2 2 2 2 5 4" xfId="21176" xr:uid="{00000000-0005-0000-0000-0000BD520000}"/>
    <cellStyle name="Обычный 3 3 2 2 2 2 5 4 2" xfId="21177" xr:uid="{00000000-0005-0000-0000-0000BE520000}"/>
    <cellStyle name="Обычный 3 3 2 2 2 2 5 5" xfId="21178" xr:uid="{00000000-0005-0000-0000-0000BF520000}"/>
    <cellStyle name="Обычный 3 3 2 2 2 2 5 5 2" xfId="21179" xr:uid="{00000000-0005-0000-0000-0000C0520000}"/>
    <cellStyle name="Обычный 3 3 2 2 2 2 5 6" xfId="21180" xr:uid="{00000000-0005-0000-0000-0000C1520000}"/>
    <cellStyle name="Обычный 3 3 2 2 2 2 5 6 2" xfId="21181" xr:uid="{00000000-0005-0000-0000-0000C2520000}"/>
    <cellStyle name="Обычный 3 3 2 2 2 2 5 7" xfId="21182" xr:uid="{00000000-0005-0000-0000-0000C3520000}"/>
    <cellStyle name="Обычный 3 3 2 2 2 2 6" xfId="21183" xr:uid="{00000000-0005-0000-0000-0000C4520000}"/>
    <cellStyle name="Обычный 3 3 2 2 2 2 6 2" xfId="21184" xr:uid="{00000000-0005-0000-0000-0000C5520000}"/>
    <cellStyle name="Обычный 3 3 2 2 2 2 6 2 2" xfId="21185" xr:uid="{00000000-0005-0000-0000-0000C6520000}"/>
    <cellStyle name="Обычный 3 3 2 2 2 2 6 2 2 2" xfId="21186" xr:uid="{00000000-0005-0000-0000-0000C7520000}"/>
    <cellStyle name="Обычный 3 3 2 2 2 2 6 2 3" xfId="21187" xr:uid="{00000000-0005-0000-0000-0000C8520000}"/>
    <cellStyle name="Обычный 3 3 2 2 2 2 6 2 3 2" xfId="21188" xr:uid="{00000000-0005-0000-0000-0000C9520000}"/>
    <cellStyle name="Обычный 3 3 2 2 2 2 6 2 4" xfId="21189" xr:uid="{00000000-0005-0000-0000-0000CA520000}"/>
    <cellStyle name="Обычный 3 3 2 2 2 2 6 3" xfId="21190" xr:uid="{00000000-0005-0000-0000-0000CB520000}"/>
    <cellStyle name="Обычный 3 3 2 2 2 2 6 3 2" xfId="21191" xr:uid="{00000000-0005-0000-0000-0000CC520000}"/>
    <cellStyle name="Обычный 3 3 2 2 2 2 6 3 2 2" xfId="21192" xr:uid="{00000000-0005-0000-0000-0000CD520000}"/>
    <cellStyle name="Обычный 3 3 2 2 2 2 6 3 3" xfId="21193" xr:uid="{00000000-0005-0000-0000-0000CE520000}"/>
    <cellStyle name="Обычный 3 3 2 2 2 2 6 3 3 2" xfId="21194" xr:uid="{00000000-0005-0000-0000-0000CF520000}"/>
    <cellStyle name="Обычный 3 3 2 2 2 2 6 3 4" xfId="21195" xr:uid="{00000000-0005-0000-0000-0000D0520000}"/>
    <cellStyle name="Обычный 3 3 2 2 2 2 6 4" xfId="21196" xr:uid="{00000000-0005-0000-0000-0000D1520000}"/>
    <cellStyle name="Обычный 3 3 2 2 2 2 6 4 2" xfId="21197" xr:uid="{00000000-0005-0000-0000-0000D2520000}"/>
    <cellStyle name="Обычный 3 3 2 2 2 2 6 5" xfId="21198" xr:uid="{00000000-0005-0000-0000-0000D3520000}"/>
    <cellStyle name="Обычный 3 3 2 2 2 2 6 5 2" xfId="21199" xr:uid="{00000000-0005-0000-0000-0000D4520000}"/>
    <cellStyle name="Обычный 3 3 2 2 2 2 6 6" xfId="21200" xr:uid="{00000000-0005-0000-0000-0000D5520000}"/>
    <cellStyle name="Обычный 3 3 2 2 2 2 6 6 2" xfId="21201" xr:uid="{00000000-0005-0000-0000-0000D6520000}"/>
    <cellStyle name="Обычный 3 3 2 2 2 2 6 7" xfId="21202" xr:uid="{00000000-0005-0000-0000-0000D7520000}"/>
    <cellStyle name="Обычный 3 3 2 2 2 2 7" xfId="21203" xr:uid="{00000000-0005-0000-0000-0000D8520000}"/>
    <cellStyle name="Обычный 3 3 2 2 2 2 7 2" xfId="21204" xr:uid="{00000000-0005-0000-0000-0000D9520000}"/>
    <cellStyle name="Обычный 3 3 2 2 2 2 7 2 2" xfId="21205" xr:uid="{00000000-0005-0000-0000-0000DA520000}"/>
    <cellStyle name="Обычный 3 3 2 2 2 2 7 3" xfId="21206" xr:uid="{00000000-0005-0000-0000-0000DB520000}"/>
    <cellStyle name="Обычный 3 3 2 2 2 2 7 3 2" xfId="21207" xr:uid="{00000000-0005-0000-0000-0000DC520000}"/>
    <cellStyle name="Обычный 3 3 2 2 2 2 7 4" xfId="21208" xr:uid="{00000000-0005-0000-0000-0000DD520000}"/>
    <cellStyle name="Обычный 3 3 2 2 2 2 8" xfId="21209" xr:uid="{00000000-0005-0000-0000-0000DE520000}"/>
    <cellStyle name="Обычный 3 3 2 2 2 2 8 2" xfId="21210" xr:uid="{00000000-0005-0000-0000-0000DF520000}"/>
    <cellStyle name="Обычный 3 3 2 2 2 2 8 2 2" xfId="21211" xr:uid="{00000000-0005-0000-0000-0000E0520000}"/>
    <cellStyle name="Обычный 3 3 2 2 2 2 8 3" xfId="21212" xr:uid="{00000000-0005-0000-0000-0000E1520000}"/>
    <cellStyle name="Обычный 3 3 2 2 2 2 8 3 2" xfId="21213" xr:uid="{00000000-0005-0000-0000-0000E2520000}"/>
    <cellStyle name="Обычный 3 3 2 2 2 2 8 4" xfId="21214" xr:uid="{00000000-0005-0000-0000-0000E3520000}"/>
    <cellStyle name="Обычный 3 3 2 2 2 2 9" xfId="21215" xr:uid="{00000000-0005-0000-0000-0000E4520000}"/>
    <cellStyle name="Обычный 3 3 2 2 2 2 9 2" xfId="21216" xr:uid="{00000000-0005-0000-0000-0000E5520000}"/>
    <cellStyle name="Обычный 3 3 2 2 2 3" xfId="21217" xr:uid="{00000000-0005-0000-0000-0000E6520000}"/>
    <cellStyle name="Обычный 3 3 2 2 2 3 10" xfId="21218" xr:uid="{00000000-0005-0000-0000-0000E7520000}"/>
    <cellStyle name="Обычный 3 3 2 2 2 3 2" xfId="21219" xr:uid="{00000000-0005-0000-0000-0000E8520000}"/>
    <cellStyle name="Обычный 3 3 2 2 2 3 2 2" xfId="21220" xr:uid="{00000000-0005-0000-0000-0000E9520000}"/>
    <cellStyle name="Обычный 3 3 2 2 2 3 2 2 2" xfId="21221" xr:uid="{00000000-0005-0000-0000-0000EA520000}"/>
    <cellStyle name="Обычный 3 3 2 2 2 3 2 2 2 2" xfId="21222" xr:uid="{00000000-0005-0000-0000-0000EB520000}"/>
    <cellStyle name="Обычный 3 3 2 2 2 3 2 2 2 2 2" xfId="21223" xr:uid="{00000000-0005-0000-0000-0000EC520000}"/>
    <cellStyle name="Обычный 3 3 2 2 2 3 2 2 2 3" xfId="21224" xr:uid="{00000000-0005-0000-0000-0000ED520000}"/>
    <cellStyle name="Обычный 3 3 2 2 2 3 2 2 2 3 2" xfId="21225" xr:uid="{00000000-0005-0000-0000-0000EE520000}"/>
    <cellStyle name="Обычный 3 3 2 2 2 3 2 2 2 4" xfId="21226" xr:uid="{00000000-0005-0000-0000-0000EF520000}"/>
    <cellStyle name="Обычный 3 3 2 2 2 3 2 2 3" xfId="21227" xr:uid="{00000000-0005-0000-0000-0000F0520000}"/>
    <cellStyle name="Обычный 3 3 2 2 2 3 2 2 3 2" xfId="21228" xr:uid="{00000000-0005-0000-0000-0000F1520000}"/>
    <cellStyle name="Обычный 3 3 2 2 2 3 2 2 4" xfId="21229" xr:uid="{00000000-0005-0000-0000-0000F2520000}"/>
    <cellStyle name="Обычный 3 3 2 2 2 3 2 2 4 2" xfId="21230" xr:uid="{00000000-0005-0000-0000-0000F3520000}"/>
    <cellStyle name="Обычный 3 3 2 2 2 3 2 2 5" xfId="21231" xr:uid="{00000000-0005-0000-0000-0000F4520000}"/>
    <cellStyle name="Обычный 3 3 2 2 2 3 2 2 5 2" xfId="21232" xr:uid="{00000000-0005-0000-0000-0000F5520000}"/>
    <cellStyle name="Обычный 3 3 2 2 2 3 2 2 6" xfId="21233" xr:uid="{00000000-0005-0000-0000-0000F6520000}"/>
    <cellStyle name="Обычный 3 3 2 2 2 3 2 3" xfId="21234" xr:uid="{00000000-0005-0000-0000-0000F7520000}"/>
    <cellStyle name="Обычный 3 3 2 2 2 3 2 3 2" xfId="21235" xr:uid="{00000000-0005-0000-0000-0000F8520000}"/>
    <cellStyle name="Обычный 3 3 2 2 2 3 2 3 2 2" xfId="21236" xr:uid="{00000000-0005-0000-0000-0000F9520000}"/>
    <cellStyle name="Обычный 3 3 2 2 2 3 2 3 3" xfId="21237" xr:uid="{00000000-0005-0000-0000-0000FA520000}"/>
    <cellStyle name="Обычный 3 3 2 2 2 3 2 3 3 2" xfId="21238" xr:uid="{00000000-0005-0000-0000-0000FB520000}"/>
    <cellStyle name="Обычный 3 3 2 2 2 3 2 3 4" xfId="21239" xr:uid="{00000000-0005-0000-0000-0000FC520000}"/>
    <cellStyle name="Обычный 3 3 2 2 2 3 2 4" xfId="21240" xr:uid="{00000000-0005-0000-0000-0000FD520000}"/>
    <cellStyle name="Обычный 3 3 2 2 2 3 2 4 2" xfId="21241" xr:uid="{00000000-0005-0000-0000-0000FE520000}"/>
    <cellStyle name="Обычный 3 3 2 2 2 3 2 4 2 2" xfId="21242" xr:uid="{00000000-0005-0000-0000-0000FF520000}"/>
    <cellStyle name="Обычный 3 3 2 2 2 3 2 4 3" xfId="21243" xr:uid="{00000000-0005-0000-0000-000000530000}"/>
    <cellStyle name="Обычный 3 3 2 2 2 3 2 4 3 2" xfId="21244" xr:uid="{00000000-0005-0000-0000-000001530000}"/>
    <cellStyle name="Обычный 3 3 2 2 2 3 2 4 4" xfId="21245" xr:uid="{00000000-0005-0000-0000-000002530000}"/>
    <cellStyle name="Обычный 3 3 2 2 2 3 2 5" xfId="21246" xr:uid="{00000000-0005-0000-0000-000003530000}"/>
    <cellStyle name="Обычный 3 3 2 2 2 3 2 5 2" xfId="21247" xr:uid="{00000000-0005-0000-0000-000004530000}"/>
    <cellStyle name="Обычный 3 3 2 2 2 3 2 6" xfId="21248" xr:uid="{00000000-0005-0000-0000-000005530000}"/>
    <cellStyle name="Обычный 3 3 2 2 2 3 2 6 2" xfId="21249" xr:uid="{00000000-0005-0000-0000-000006530000}"/>
    <cellStyle name="Обычный 3 3 2 2 2 3 2 7" xfId="21250" xr:uid="{00000000-0005-0000-0000-000007530000}"/>
    <cellStyle name="Обычный 3 3 2 2 2 3 2 7 2" xfId="21251" xr:uid="{00000000-0005-0000-0000-000008530000}"/>
    <cellStyle name="Обычный 3 3 2 2 2 3 2 8" xfId="21252" xr:uid="{00000000-0005-0000-0000-000009530000}"/>
    <cellStyle name="Обычный 3 3 2 2 2 3 3" xfId="21253" xr:uid="{00000000-0005-0000-0000-00000A530000}"/>
    <cellStyle name="Обычный 3 3 2 2 2 3 3 2" xfId="21254" xr:uid="{00000000-0005-0000-0000-00000B530000}"/>
    <cellStyle name="Обычный 3 3 2 2 2 3 3 2 2" xfId="21255" xr:uid="{00000000-0005-0000-0000-00000C530000}"/>
    <cellStyle name="Обычный 3 3 2 2 2 3 3 2 2 2" xfId="21256" xr:uid="{00000000-0005-0000-0000-00000D530000}"/>
    <cellStyle name="Обычный 3 3 2 2 2 3 3 2 2 2 2" xfId="21257" xr:uid="{00000000-0005-0000-0000-00000E530000}"/>
    <cellStyle name="Обычный 3 3 2 2 2 3 3 2 2 3" xfId="21258" xr:uid="{00000000-0005-0000-0000-00000F530000}"/>
    <cellStyle name="Обычный 3 3 2 2 2 3 3 2 2 3 2" xfId="21259" xr:uid="{00000000-0005-0000-0000-000010530000}"/>
    <cellStyle name="Обычный 3 3 2 2 2 3 3 2 2 4" xfId="21260" xr:uid="{00000000-0005-0000-0000-000011530000}"/>
    <cellStyle name="Обычный 3 3 2 2 2 3 3 2 3" xfId="21261" xr:uid="{00000000-0005-0000-0000-000012530000}"/>
    <cellStyle name="Обычный 3 3 2 2 2 3 3 2 3 2" xfId="21262" xr:uid="{00000000-0005-0000-0000-000013530000}"/>
    <cellStyle name="Обычный 3 3 2 2 2 3 3 2 4" xfId="21263" xr:uid="{00000000-0005-0000-0000-000014530000}"/>
    <cellStyle name="Обычный 3 3 2 2 2 3 3 2 4 2" xfId="21264" xr:uid="{00000000-0005-0000-0000-000015530000}"/>
    <cellStyle name="Обычный 3 3 2 2 2 3 3 2 5" xfId="21265" xr:uid="{00000000-0005-0000-0000-000016530000}"/>
    <cellStyle name="Обычный 3 3 2 2 2 3 3 2 5 2" xfId="21266" xr:uid="{00000000-0005-0000-0000-000017530000}"/>
    <cellStyle name="Обычный 3 3 2 2 2 3 3 2 6" xfId="21267" xr:uid="{00000000-0005-0000-0000-000018530000}"/>
    <cellStyle name="Обычный 3 3 2 2 2 3 3 3" xfId="21268" xr:uid="{00000000-0005-0000-0000-000019530000}"/>
    <cellStyle name="Обычный 3 3 2 2 2 3 3 3 2" xfId="21269" xr:uid="{00000000-0005-0000-0000-00001A530000}"/>
    <cellStyle name="Обычный 3 3 2 2 2 3 3 3 2 2" xfId="21270" xr:uid="{00000000-0005-0000-0000-00001B530000}"/>
    <cellStyle name="Обычный 3 3 2 2 2 3 3 3 3" xfId="21271" xr:uid="{00000000-0005-0000-0000-00001C530000}"/>
    <cellStyle name="Обычный 3 3 2 2 2 3 3 3 3 2" xfId="21272" xr:uid="{00000000-0005-0000-0000-00001D530000}"/>
    <cellStyle name="Обычный 3 3 2 2 2 3 3 3 4" xfId="21273" xr:uid="{00000000-0005-0000-0000-00001E530000}"/>
    <cellStyle name="Обычный 3 3 2 2 2 3 3 4" xfId="21274" xr:uid="{00000000-0005-0000-0000-00001F530000}"/>
    <cellStyle name="Обычный 3 3 2 2 2 3 3 4 2" xfId="21275" xr:uid="{00000000-0005-0000-0000-000020530000}"/>
    <cellStyle name="Обычный 3 3 2 2 2 3 3 4 2 2" xfId="21276" xr:uid="{00000000-0005-0000-0000-000021530000}"/>
    <cellStyle name="Обычный 3 3 2 2 2 3 3 4 3" xfId="21277" xr:uid="{00000000-0005-0000-0000-000022530000}"/>
    <cellStyle name="Обычный 3 3 2 2 2 3 3 4 3 2" xfId="21278" xr:uid="{00000000-0005-0000-0000-000023530000}"/>
    <cellStyle name="Обычный 3 3 2 2 2 3 3 4 4" xfId="21279" xr:uid="{00000000-0005-0000-0000-000024530000}"/>
    <cellStyle name="Обычный 3 3 2 2 2 3 3 5" xfId="21280" xr:uid="{00000000-0005-0000-0000-000025530000}"/>
    <cellStyle name="Обычный 3 3 2 2 2 3 3 5 2" xfId="21281" xr:uid="{00000000-0005-0000-0000-000026530000}"/>
    <cellStyle name="Обычный 3 3 2 2 2 3 3 6" xfId="21282" xr:uid="{00000000-0005-0000-0000-000027530000}"/>
    <cellStyle name="Обычный 3 3 2 2 2 3 3 6 2" xfId="21283" xr:uid="{00000000-0005-0000-0000-000028530000}"/>
    <cellStyle name="Обычный 3 3 2 2 2 3 3 7" xfId="21284" xr:uid="{00000000-0005-0000-0000-000029530000}"/>
    <cellStyle name="Обычный 3 3 2 2 2 3 3 7 2" xfId="21285" xr:uid="{00000000-0005-0000-0000-00002A530000}"/>
    <cellStyle name="Обычный 3 3 2 2 2 3 3 8" xfId="21286" xr:uid="{00000000-0005-0000-0000-00002B530000}"/>
    <cellStyle name="Обычный 3 3 2 2 2 3 4" xfId="21287" xr:uid="{00000000-0005-0000-0000-00002C530000}"/>
    <cellStyle name="Обычный 3 3 2 2 2 3 4 2" xfId="21288" xr:uid="{00000000-0005-0000-0000-00002D530000}"/>
    <cellStyle name="Обычный 3 3 2 2 2 3 4 2 2" xfId="21289" xr:uid="{00000000-0005-0000-0000-00002E530000}"/>
    <cellStyle name="Обычный 3 3 2 2 2 3 4 2 2 2" xfId="21290" xr:uid="{00000000-0005-0000-0000-00002F530000}"/>
    <cellStyle name="Обычный 3 3 2 2 2 3 4 2 3" xfId="21291" xr:uid="{00000000-0005-0000-0000-000030530000}"/>
    <cellStyle name="Обычный 3 3 2 2 2 3 4 2 3 2" xfId="21292" xr:uid="{00000000-0005-0000-0000-000031530000}"/>
    <cellStyle name="Обычный 3 3 2 2 2 3 4 2 4" xfId="21293" xr:uid="{00000000-0005-0000-0000-000032530000}"/>
    <cellStyle name="Обычный 3 3 2 2 2 3 4 3" xfId="21294" xr:uid="{00000000-0005-0000-0000-000033530000}"/>
    <cellStyle name="Обычный 3 3 2 2 2 3 4 3 2" xfId="21295" xr:uid="{00000000-0005-0000-0000-000034530000}"/>
    <cellStyle name="Обычный 3 3 2 2 2 3 4 3 2 2" xfId="21296" xr:uid="{00000000-0005-0000-0000-000035530000}"/>
    <cellStyle name="Обычный 3 3 2 2 2 3 4 3 3" xfId="21297" xr:uid="{00000000-0005-0000-0000-000036530000}"/>
    <cellStyle name="Обычный 3 3 2 2 2 3 4 3 3 2" xfId="21298" xr:uid="{00000000-0005-0000-0000-000037530000}"/>
    <cellStyle name="Обычный 3 3 2 2 2 3 4 3 4" xfId="21299" xr:uid="{00000000-0005-0000-0000-000038530000}"/>
    <cellStyle name="Обычный 3 3 2 2 2 3 4 4" xfId="21300" xr:uid="{00000000-0005-0000-0000-000039530000}"/>
    <cellStyle name="Обычный 3 3 2 2 2 3 4 4 2" xfId="21301" xr:uid="{00000000-0005-0000-0000-00003A530000}"/>
    <cellStyle name="Обычный 3 3 2 2 2 3 4 5" xfId="21302" xr:uid="{00000000-0005-0000-0000-00003B530000}"/>
    <cellStyle name="Обычный 3 3 2 2 2 3 4 5 2" xfId="21303" xr:uid="{00000000-0005-0000-0000-00003C530000}"/>
    <cellStyle name="Обычный 3 3 2 2 2 3 4 6" xfId="21304" xr:uid="{00000000-0005-0000-0000-00003D530000}"/>
    <cellStyle name="Обычный 3 3 2 2 2 3 4 6 2" xfId="21305" xr:uid="{00000000-0005-0000-0000-00003E530000}"/>
    <cellStyle name="Обычный 3 3 2 2 2 3 4 7" xfId="21306" xr:uid="{00000000-0005-0000-0000-00003F530000}"/>
    <cellStyle name="Обычный 3 3 2 2 2 3 5" xfId="21307" xr:uid="{00000000-0005-0000-0000-000040530000}"/>
    <cellStyle name="Обычный 3 3 2 2 2 3 5 2" xfId="21308" xr:uid="{00000000-0005-0000-0000-000041530000}"/>
    <cellStyle name="Обычный 3 3 2 2 2 3 5 2 2" xfId="21309" xr:uid="{00000000-0005-0000-0000-000042530000}"/>
    <cellStyle name="Обычный 3 3 2 2 2 3 5 3" xfId="21310" xr:uid="{00000000-0005-0000-0000-000043530000}"/>
    <cellStyle name="Обычный 3 3 2 2 2 3 5 3 2" xfId="21311" xr:uid="{00000000-0005-0000-0000-000044530000}"/>
    <cellStyle name="Обычный 3 3 2 2 2 3 5 4" xfId="21312" xr:uid="{00000000-0005-0000-0000-000045530000}"/>
    <cellStyle name="Обычный 3 3 2 2 2 3 6" xfId="21313" xr:uid="{00000000-0005-0000-0000-000046530000}"/>
    <cellStyle name="Обычный 3 3 2 2 2 3 6 2" xfId="21314" xr:uid="{00000000-0005-0000-0000-000047530000}"/>
    <cellStyle name="Обычный 3 3 2 2 2 3 6 2 2" xfId="21315" xr:uid="{00000000-0005-0000-0000-000048530000}"/>
    <cellStyle name="Обычный 3 3 2 2 2 3 6 3" xfId="21316" xr:uid="{00000000-0005-0000-0000-000049530000}"/>
    <cellStyle name="Обычный 3 3 2 2 2 3 6 3 2" xfId="21317" xr:uid="{00000000-0005-0000-0000-00004A530000}"/>
    <cellStyle name="Обычный 3 3 2 2 2 3 6 4" xfId="21318" xr:uid="{00000000-0005-0000-0000-00004B530000}"/>
    <cellStyle name="Обычный 3 3 2 2 2 3 7" xfId="21319" xr:uid="{00000000-0005-0000-0000-00004C530000}"/>
    <cellStyle name="Обычный 3 3 2 2 2 3 7 2" xfId="21320" xr:uid="{00000000-0005-0000-0000-00004D530000}"/>
    <cellStyle name="Обычный 3 3 2 2 2 3 8" xfId="21321" xr:uid="{00000000-0005-0000-0000-00004E530000}"/>
    <cellStyle name="Обычный 3 3 2 2 2 3 8 2" xfId="21322" xr:uid="{00000000-0005-0000-0000-00004F530000}"/>
    <cellStyle name="Обычный 3 3 2 2 2 3 9" xfId="21323" xr:uid="{00000000-0005-0000-0000-000050530000}"/>
    <cellStyle name="Обычный 3 3 2 2 2 3 9 2" xfId="21324" xr:uid="{00000000-0005-0000-0000-000051530000}"/>
    <cellStyle name="Обычный 3 3 2 2 2 4" xfId="21325" xr:uid="{00000000-0005-0000-0000-000052530000}"/>
    <cellStyle name="Обычный 3 3 2 2 2 4 2" xfId="21326" xr:uid="{00000000-0005-0000-0000-000053530000}"/>
    <cellStyle name="Обычный 3 3 2 2 2 4 2 2" xfId="21327" xr:uid="{00000000-0005-0000-0000-000054530000}"/>
    <cellStyle name="Обычный 3 3 2 2 2 4 2 2 2" xfId="21328" xr:uid="{00000000-0005-0000-0000-000055530000}"/>
    <cellStyle name="Обычный 3 3 2 2 2 4 2 2 2 2" xfId="21329" xr:uid="{00000000-0005-0000-0000-000056530000}"/>
    <cellStyle name="Обычный 3 3 2 2 2 4 2 2 3" xfId="21330" xr:uid="{00000000-0005-0000-0000-000057530000}"/>
    <cellStyle name="Обычный 3 3 2 2 2 4 2 2 3 2" xfId="21331" xr:uid="{00000000-0005-0000-0000-000058530000}"/>
    <cellStyle name="Обычный 3 3 2 2 2 4 2 2 4" xfId="21332" xr:uid="{00000000-0005-0000-0000-000059530000}"/>
    <cellStyle name="Обычный 3 3 2 2 2 4 2 3" xfId="21333" xr:uid="{00000000-0005-0000-0000-00005A530000}"/>
    <cellStyle name="Обычный 3 3 2 2 2 4 2 3 2" xfId="21334" xr:uid="{00000000-0005-0000-0000-00005B530000}"/>
    <cellStyle name="Обычный 3 3 2 2 2 4 2 4" xfId="21335" xr:uid="{00000000-0005-0000-0000-00005C530000}"/>
    <cellStyle name="Обычный 3 3 2 2 2 4 2 4 2" xfId="21336" xr:uid="{00000000-0005-0000-0000-00005D530000}"/>
    <cellStyle name="Обычный 3 3 2 2 2 4 2 5" xfId="21337" xr:uid="{00000000-0005-0000-0000-00005E530000}"/>
    <cellStyle name="Обычный 3 3 2 2 2 4 2 5 2" xfId="21338" xr:uid="{00000000-0005-0000-0000-00005F530000}"/>
    <cellStyle name="Обычный 3 3 2 2 2 4 2 6" xfId="21339" xr:uid="{00000000-0005-0000-0000-000060530000}"/>
    <cellStyle name="Обычный 3 3 2 2 2 4 3" xfId="21340" xr:uid="{00000000-0005-0000-0000-000061530000}"/>
    <cellStyle name="Обычный 3 3 2 2 2 4 3 2" xfId="21341" xr:uid="{00000000-0005-0000-0000-000062530000}"/>
    <cellStyle name="Обычный 3 3 2 2 2 4 3 2 2" xfId="21342" xr:uid="{00000000-0005-0000-0000-000063530000}"/>
    <cellStyle name="Обычный 3 3 2 2 2 4 3 3" xfId="21343" xr:uid="{00000000-0005-0000-0000-000064530000}"/>
    <cellStyle name="Обычный 3 3 2 2 2 4 3 3 2" xfId="21344" xr:uid="{00000000-0005-0000-0000-000065530000}"/>
    <cellStyle name="Обычный 3 3 2 2 2 4 3 4" xfId="21345" xr:uid="{00000000-0005-0000-0000-000066530000}"/>
    <cellStyle name="Обычный 3 3 2 2 2 4 4" xfId="21346" xr:uid="{00000000-0005-0000-0000-000067530000}"/>
    <cellStyle name="Обычный 3 3 2 2 2 4 4 2" xfId="21347" xr:uid="{00000000-0005-0000-0000-000068530000}"/>
    <cellStyle name="Обычный 3 3 2 2 2 4 4 2 2" xfId="21348" xr:uid="{00000000-0005-0000-0000-000069530000}"/>
    <cellStyle name="Обычный 3 3 2 2 2 4 4 3" xfId="21349" xr:uid="{00000000-0005-0000-0000-00006A530000}"/>
    <cellStyle name="Обычный 3 3 2 2 2 4 4 3 2" xfId="21350" xr:uid="{00000000-0005-0000-0000-00006B530000}"/>
    <cellStyle name="Обычный 3 3 2 2 2 4 4 4" xfId="21351" xr:uid="{00000000-0005-0000-0000-00006C530000}"/>
    <cellStyle name="Обычный 3 3 2 2 2 4 5" xfId="21352" xr:uid="{00000000-0005-0000-0000-00006D530000}"/>
    <cellStyle name="Обычный 3 3 2 2 2 4 5 2" xfId="21353" xr:uid="{00000000-0005-0000-0000-00006E530000}"/>
    <cellStyle name="Обычный 3 3 2 2 2 4 6" xfId="21354" xr:uid="{00000000-0005-0000-0000-00006F530000}"/>
    <cellStyle name="Обычный 3 3 2 2 2 4 6 2" xfId="21355" xr:uid="{00000000-0005-0000-0000-000070530000}"/>
    <cellStyle name="Обычный 3 3 2 2 2 4 7" xfId="21356" xr:uid="{00000000-0005-0000-0000-000071530000}"/>
    <cellStyle name="Обычный 3 3 2 2 2 4 7 2" xfId="21357" xr:uid="{00000000-0005-0000-0000-000072530000}"/>
    <cellStyle name="Обычный 3 3 2 2 2 4 8" xfId="21358" xr:uid="{00000000-0005-0000-0000-000073530000}"/>
    <cellStyle name="Обычный 3 3 2 2 2 5" xfId="21359" xr:uid="{00000000-0005-0000-0000-000074530000}"/>
    <cellStyle name="Обычный 3 3 2 2 2 5 2" xfId="21360" xr:uid="{00000000-0005-0000-0000-000075530000}"/>
    <cellStyle name="Обычный 3 3 2 2 2 5 2 2" xfId="21361" xr:uid="{00000000-0005-0000-0000-000076530000}"/>
    <cellStyle name="Обычный 3 3 2 2 2 5 2 2 2" xfId="21362" xr:uid="{00000000-0005-0000-0000-000077530000}"/>
    <cellStyle name="Обычный 3 3 2 2 2 5 2 2 2 2" xfId="21363" xr:uid="{00000000-0005-0000-0000-000078530000}"/>
    <cellStyle name="Обычный 3 3 2 2 2 5 2 2 3" xfId="21364" xr:uid="{00000000-0005-0000-0000-000079530000}"/>
    <cellStyle name="Обычный 3 3 2 2 2 5 2 2 3 2" xfId="21365" xr:uid="{00000000-0005-0000-0000-00007A530000}"/>
    <cellStyle name="Обычный 3 3 2 2 2 5 2 2 4" xfId="21366" xr:uid="{00000000-0005-0000-0000-00007B530000}"/>
    <cellStyle name="Обычный 3 3 2 2 2 5 2 3" xfId="21367" xr:uid="{00000000-0005-0000-0000-00007C530000}"/>
    <cellStyle name="Обычный 3 3 2 2 2 5 2 3 2" xfId="21368" xr:uid="{00000000-0005-0000-0000-00007D530000}"/>
    <cellStyle name="Обычный 3 3 2 2 2 5 2 4" xfId="21369" xr:uid="{00000000-0005-0000-0000-00007E530000}"/>
    <cellStyle name="Обычный 3 3 2 2 2 5 2 4 2" xfId="21370" xr:uid="{00000000-0005-0000-0000-00007F530000}"/>
    <cellStyle name="Обычный 3 3 2 2 2 5 2 5" xfId="21371" xr:uid="{00000000-0005-0000-0000-000080530000}"/>
    <cellStyle name="Обычный 3 3 2 2 2 5 2 5 2" xfId="21372" xr:uid="{00000000-0005-0000-0000-000081530000}"/>
    <cellStyle name="Обычный 3 3 2 2 2 5 2 6" xfId="21373" xr:uid="{00000000-0005-0000-0000-000082530000}"/>
    <cellStyle name="Обычный 3 3 2 2 2 5 3" xfId="21374" xr:uid="{00000000-0005-0000-0000-000083530000}"/>
    <cellStyle name="Обычный 3 3 2 2 2 5 3 2" xfId="21375" xr:uid="{00000000-0005-0000-0000-000084530000}"/>
    <cellStyle name="Обычный 3 3 2 2 2 5 3 2 2" xfId="21376" xr:uid="{00000000-0005-0000-0000-000085530000}"/>
    <cellStyle name="Обычный 3 3 2 2 2 5 3 3" xfId="21377" xr:uid="{00000000-0005-0000-0000-000086530000}"/>
    <cellStyle name="Обычный 3 3 2 2 2 5 3 3 2" xfId="21378" xr:uid="{00000000-0005-0000-0000-000087530000}"/>
    <cellStyle name="Обычный 3 3 2 2 2 5 3 4" xfId="21379" xr:uid="{00000000-0005-0000-0000-000088530000}"/>
    <cellStyle name="Обычный 3 3 2 2 2 5 4" xfId="21380" xr:uid="{00000000-0005-0000-0000-000089530000}"/>
    <cellStyle name="Обычный 3 3 2 2 2 5 4 2" xfId="21381" xr:uid="{00000000-0005-0000-0000-00008A530000}"/>
    <cellStyle name="Обычный 3 3 2 2 2 5 4 2 2" xfId="21382" xr:uid="{00000000-0005-0000-0000-00008B530000}"/>
    <cellStyle name="Обычный 3 3 2 2 2 5 4 3" xfId="21383" xr:uid="{00000000-0005-0000-0000-00008C530000}"/>
    <cellStyle name="Обычный 3 3 2 2 2 5 4 3 2" xfId="21384" xr:uid="{00000000-0005-0000-0000-00008D530000}"/>
    <cellStyle name="Обычный 3 3 2 2 2 5 4 4" xfId="21385" xr:uid="{00000000-0005-0000-0000-00008E530000}"/>
    <cellStyle name="Обычный 3 3 2 2 2 5 5" xfId="21386" xr:uid="{00000000-0005-0000-0000-00008F530000}"/>
    <cellStyle name="Обычный 3 3 2 2 2 5 5 2" xfId="21387" xr:uid="{00000000-0005-0000-0000-000090530000}"/>
    <cellStyle name="Обычный 3 3 2 2 2 5 6" xfId="21388" xr:uid="{00000000-0005-0000-0000-000091530000}"/>
    <cellStyle name="Обычный 3 3 2 2 2 5 6 2" xfId="21389" xr:uid="{00000000-0005-0000-0000-000092530000}"/>
    <cellStyle name="Обычный 3 3 2 2 2 5 7" xfId="21390" xr:uid="{00000000-0005-0000-0000-000093530000}"/>
    <cellStyle name="Обычный 3 3 2 2 2 5 7 2" xfId="21391" xr:uid="{00000000-0005-0000-0000-000094530000}"/>
    <cellStyle name="Обычный 3 3 2 2 2 5 8" xfId="21392" xr:uid="{00000000-0005-0000-0000-000095530000}"/>
    <cellStyle name="Обычный 3 3 2 2 2 6" xfId="21393" xr:uid="{00000000-0005-0000-0000-000096530000}"/>
    <cellStyle name="Обычный 3 3 2 2 2 6 2" xfId="21394" xr:uid="{00000000-0005-0000-0000-000097530000}"/>
    <cellStyle name="Обычный 3 3 2 2 2 6 2 2" xfId="21395" xr:uid="{00000000-0005-0000-0000-000098530000}"/>
    <cellStyle name="Обычный 3 3 2 2 2 6 2 2 2" xfId="21396" xr:uid="{00000000-0005-0000-0000-000099530000}"/>
    <cellStyle name="Обычный 3 3 2 2 2 6 2 3" xfId="21397" xr:uid="{00000000-0005-0000-0000-00009A530000}"/>
    <cellStyle name="Обычный 3 3 2 2 2 6 2 3 2" xfId="21398" xr:uid="{00000000-0005-0000-0000-00009B530000}"/>
    <cellStyle name="Обычный 3 3 2 2 2 6 2 4" xfId="21399" xr:uid="{00000000-0005-0000-0000-00009C530000}"/>
    <cellStyle name="Обычный 3 3 2 2 2 6 3" xfId="21400" xr:uid="{00000000-0005-0000-0000-00009D530000}"/>
    <cellStyle name="Обычный 3 3 2 2 2 6 3 2" xfId="21401" xr:uid="{00000000-0005-0000-0000-00009E530000}"/>
    <cellStyle name="Обычный 3 3 2 2 2 6 3 2 2" xfId="21402" xr:uid="{00000000-0005-0000-0000-00009F530000}"/>
    <cellStyle name="Обычный 3 3 2 2 2 6 3 3" xfId="21403" xr:uid="{00000000-0005-0000-0000-0000A0530000}"/>
    <cellStyle name="Обычный 3 3 2 2 2 6 3 3 2" xfId="21404" xr:uid="{00000000-0005-0000-0000-0000A1530000}"/>
    <cellStyle name="Обычный 3 3 2 2 2 6 3 4" xfId="21405" xr:uid="{00000000-0005-0000-0000-0000A2530000}"/>
    <cellStyle name="Обычный 3 3 2 2 2 6 4" xfId="21406" xr:uid="{00000000-0005-0000-0000-0000A3530000}"/>
    <cellStyle name="Обычный 3 3 2 2 2 6 4 2" xfId="21407" xr:uid="{00000000-0005-0000-0000-0000A4530000}"/>
    <cellStyle name="Обычный 3 3 2 2 2 6 5" xfId="21408" xr:uid="{00000000-0005-0000-0000-0000A5530000}"/>
    <cellStyle name="Обычный 3 3 2 2 2 6 5 2" xfId="21409" xr:uid="{00000000-0005-0000-0000-0000A6530000}"/>
    <cellStyle name="Обычный 3 3 2 2 2 6 6" xfId="21410" xr:uid="{00000000-0005-0000-0000-0000A7530000}"/>
    <cellStyle name="Обычный 3 3 2 2 2 6 6 2" xfId="21411" xr:uid="{00000000-0005-0000-0000-0000A8530000}"/>
    <cellStyle name="Обычный 3 3 2 2 2 6 7" xfId="21412" xr:uid="{00000000-0005-0000-0000-0000A9530000}"/>
    <cellStyle name="Обычный 3 3 2 2 2 7" xfId="21413" xr:uid="{00000000-0005-0000-0000-0000AA530000}"/>
    <cellStyle name="Обычный 3 3 2 2 2 7 2" xfId="21414" xr:uid="{00000000-0005-0000-0000-0000AB530000}"/>
    <cellStyle name="Обычный 3 3 2 2 2 7 2 2" xfId="21415" xr:uid="{00000000-0005-0000-0000-0000AC530000}"/>
    <cellStyle name="Обычный 3 3 2 2 2 7 2 2 2" xfId="21416" xr:uid="{00000000-0005-0000-0000-0000AD530000}"/>
    <cellStyle name="Обычный 3 3 2 2 2 7 2 3" xfId="21417" xr:uid="{00000000-0005-0000-0000-0000AE530000}"/>
    <cellStyle name="Обычный 3 3 2 2 2 7 2 3 2" xfId="21418" xr:uid="{00000000-0005-0000-0000-0000AF530000}"/>
    <cellStyle name="Обычный 3 3 2 2 2 7 2 4" xfId="21419" xr:uid="{00000000-0005-0000-0000-0000B0530000}"/>
    <cellStyle name="Обычный 3 3 2 2 2 7 3" xfId="21420" xr:uid="{00000000-0005-0000-0000-0000B1530000}"/>
    <cellStyle name="Обычный 3 3 2 2 2 7 3 2" xfId="21421" xr:uid="{00000000-0005-0000-0000-0000B2530000}"/>
    <cellStyle name="Обычный 3 3 2 2 2 7 3 2 2" xfId="21422" xr:uid="{00000000-0005-0000-0000-0000B3530000}"/>
    <cellStyle name="Обычный 3 3 2 2 2 7 3 3" xfId="21423" xr:uid="{00000000-0005-0000-0000-0000B4530000}"/>
    <cellStyle name="Обычный 3 3 2 2 2 7 3 3 2" xfId="21424" xr:uid="{00000000-0005-0000-0000-0000B5530000}"/>
    <cellStyle name="Обычный 3 3 2 2 2 7 3 4" xfId="21425" xr:uid="{00000000-0005-0000-0000-0000B6530000}"/>
    <cellStyle name="Обычный 3 3 2 2 2 7 4" xfId="21426" xr:uid="{00000000-0005-0000-0000-0000B7530000}"/>
    <cellStyle name="Обычный 3 3 2 2 2 7 4 2" xfId="21427" xr:uid="{00000000-0005-0000-0000-0000B8530000}"/>
    <cellStyle name="Обычный 3 3 2 2 2 7 5" xfId="21428" xr:uid="{00000000-0005-0000-0000-0000B9530000}"/>
    <cellStyle name="Обычный 3 3 2 2 2 7 5 2" xfId="21429" xr:uid="{00000000-0005-0000-0000-0000BA530000}"/>
    <cellStyle name="Обычный 3 3 2 2 2 7 6" xfId="21430" xr:uid="{00000000-0005-0000-0000-0000BB530000}"/>
    <cellStyle name="Обычный 3 3 2 2 2 7 6 2" xfId="21431" xr:uid="{00000000-0005-0000-0000-0000BC530000}"/>
    <cellStyle name="Обычный 3 3 2 2 2 7 7" xfId="21432" xr:uid="{00000000-0005-0000-0000-0000BD530000}"/>
    <cellStyle name="Обычный 3 3 2 2 2 8" xfId="21433" xr:uid="{00000000-0005-0000-0000-0000BE530000}"/>
    <cellStyle name="Обычный 3 3 2 2 2 8 2" xfId="21434" xr:uid="{00000000-0005-0000-0000-0000BF530000}"/>
    <cellStyle name="Обычный 3 3 2 2 2 8 2 2" xfId="21435" xr:uid="{00000000-0005-0000-0000-0000C0530000}"/>
    <cellStyle name="Обычный 3 3 2 2 2 8 3" xfId="21436" xr:uid="{00000000-0005-0000-0000-0000C1530000}"/>
    <cellStyle name="Обычный 3 3 2 2 2 8 3 2" xfId="21437" xr:uid="{00000000-0005-0000-0000-0000C2530000}"/>
    <cellStyle name="Обычный 3 3 2 2 2 8 4" xfId="21438" xr:uid="{00000000-0005-0000-0000-0000C3530000}"/>
    <cellStyle name="Обычный 3 3 2 2 2 9" xfId="21439" xr:uid="{00000000-0005-0000-0000-0000C4530000}"/>
    <cellStyle name="Обычный 3 3 2 2 2 9 2" xfId="21440" xr:uid="{00000000-0005-0000-0000-0000C5530000}"/>
    <cellStyle name="Обычный 3 3 2 2 2 9 2 2" xfId="21441" xr:uid="{00000000-0005-0000-0000-0000C6530000}"/>
    <cellStyle name="Обычный 3 3 2 2 2 9 3" xfId="21442" xr:uid="{00000000-0005-0000-0000-0000C7530000}"/>
    <cellStyle name="Обычный 3 3 2 2 2 9 3 2" xfId="21443" xr:uid="{00000000-0005-0000-0000-0000C8530000}"/>
    <cellStyle name="Обычный 3 3 2 2 2 9 4" xfId="21444" xr:uid="{00000000-0005-0000-0000-0000C9530000}"/>
    <cellStyle name="Обычный 3 3 2 2 3" xfId="21445" xr:uid="{00000000-0005-0000-0000-0000CA530000}"/>
    <cellStyle name="Обычный 3 3 2 2 3 10" xfId="21446" xr:uid="{00000000-0005-0000-0000-0000CB530000}"/>
    <cellStyle name="Обычный 3 3 2 2 3 10 2" xfId="21447" xr:uid="{00000000-0005-0000-0000-0000CC530000}"/>
    <cellStyle name="Обычный 3 3 2 2 3 11" xfId="21448" xr:uid="{00000000-0005-0000-0000-0000CD530000}"/>
    <cellStyle name="Обычный 3 3 2 2 3 11 2" xfId="21449" xr:uid="{00000000-0005-0000-0000-0000CE530000}"/>
    <cellStyle name="Обычный 3 3 2 2 3 12" xfId="21450" xr:uid="{00000000-0005-0000-0000-0000CF530000}"/>
    <cellStyle name="Обычный 3 3 2 2 3 12 2" xfId="21451" xr:uid="{00000000-0005-0000-0000-0000D0530000}"/>
    <cellStyle name="Обычный 3 3 2 2 3 13" xfId="21452" xr:uid="{00000000-0005-0000-0000-0000D1530000}"/>
    <cellStyle name="Обычный 3 3 2 2 3 2" xfId="21453" xr:uid="{00000000-0005-0000-0000-0000D2530000}"/>
    <cellStyle name="Обычный 3 3 2 2 3 2 10" xfId="21454" xr:uid="{00000000-0005-0000-0000-0000D3530000}"/>
    <cellStyle name="Обычный 3 3 2 2 3 2 10 2" xfId="21455" xr:uid="{00000000-0005-0000-0000-0000D4530000}"/>
    <cellStyle name="Обычный 3 3 2 2 3 2 11" xfId="21456" xr:uid="{00000000-0005-0000-0000-0000D5530000}"/>
    <cellStyle name="Обычный 3 3 2 2 3 2 11 2" xfId="21457" xr:uid="{00000000-0005-0000-0000-0000D6530000}"/>
    <cellStyle name="Обычный 3 3 2 2 3 2 12" xfId="21458" xr:uid="{00000000-0005-0000-0000-0000D7530000}"/>
    <cellStyle name="Обычный 3 3 2 2 3 2 2" xfId="21459" xr:uid="{00000000-0005-0000-0000-0000D8530000}"/>
    <cellStyle name="Обычный 3 3 2 2 3 2 2 10" xfId="21460" xr:uid="{00000000-0005-0000-0000-0000D9530000}"/>
    <cellStyle name="Обычный 3 3 2 2 3 2 2 2" xfId="21461" xr:uid="{00000000-0005-0000-0000-0000DA530000}"/>
    <cellStyle name="Обычный 3 3 2 2 3 2 2 2 2" xfId="21462" xr:uid="{00000000-0005-0000-0000-0000DB530000}"/>
    <cellStyle name="Обычный 3 3 2 2 3 2 2 2 2 2" xfId="21463" xr:uid="{00000000-0005-0000-0000-0000DC530000}"/>
    <cellStyle name="Обычный 3 3 2 2 3 2 2 2 2 2 2" xfId="21464" xr:uid="{00000000-0005-0000-0000-0000DD530000}"/>
    <cellStyle name="Обычный 3 3 2 2 3 2 2 2 2 2 2 2" xfId="21465" xr:uid="{00000000-0005-0000-0000-0000DE530000}"/>
    <cellStyle name="Обычный 3 3 2 2 3 2 2 2 2 2 3" xfId="21466" xr:uid="{00000000-0005-0000-0000-0000DF530000}"/>
    <cellStyle name="Обычный 3 3 2 2 3 2 2 2 2 2 3 2" xfId="21467" xr:uid="{00000000-0005-0000-0000-0000E0530000}"/>
    <cellStyle name="Обычный 3 3 2 2 3 2 2 2 2 2 4" xfId="21468" xr:uid="{00000000-0005-0000-0000-0000E1530000}"/>
    <cellStyle name="Обычный 3 3 2 2 3 2 2 2 2 3" xfId="21469" xr:uid="{00000000-0005-0000-0000-0000E2530000}"/>
    <cellStyle name="Обычный 3 3 2 2 3 2 2 2 2 3 2" xfId="21470" xr:uid="{00000000-0005-0000-0000-0000E3530000}"/>
    <cellStyle name="Обычный 3 3 2 2 3 2 2 2 2 4" xfId="21471" xr:uid="{00000000-0005-0000-0000-0000E4530000}"/>
    <cellStyle name="Обычный 3 3 2 2 3 2 2 2 2 4 2" xfId="21472" xr:uid="{00000000-0005-0000-0000-0000E5530000}"/>
    <cellStyle name="Обычный 3 3 2 2 3 2 2 2 2 5" xfId="21473" xr:uid="{00000000-0005-0000-0000-0000E6530000}"/>
    <cellStyle name="Обычный 3 3 2 2 3 2 2 2 2 5 2" xfId="21474" xr:uid="{00000000-0005-0000-0000-0000E7530000}"/>
    <cellStyle name="Обычный 3 3 2 2 3 2 2 2 2 6" xfId="21475" xr:uid="{00000000-0005-0000-0000-0000E8530000}"/>
    <cellStyle name="Обычный 3 3 2 2 3 2 2 2 3" xfId="21476" xr:uid="{00000000-0005-0000-0000-0000E9530000}"/>
    <cellStyle name="Обычный 3 3 2 2 3 2 2 2 3 2" xfId="21477" xr:uid="{00000000-0005-0000-0000-0000EA530000}"/>
    <cellStyle name="Обычный 3 3 2 2 3 2 2 2 3 2 2" xfId="21478" xr:uid="{00000000-0005-0000-0000-0000EB530000}"/>
    <cellStyle name="Обычный 3 3 2 2 3 2 2 2 3 3" xfId="21479" xr:uid="{00000000-0005-0000-0000-0000EC530000}"/>
    <cellStyle name="Обычный 3 3 2 2 3 2 2 2 3 3 2" xfId="21480" xr:uid="{00000000-0005-0000-0000-0000ED530000}"/>
    <cellStyle name="Обычный 3 3 2 2 3 2 2 2 3 4" xfId="21481" xr:uid="{00000000-0005-0000-0000-0000EE530000}"/>
    <cellStyle name="Обычный 3 3 2 2 3 2 2 2 4" xfId="21482" xr:uid="{00000000-0005-0000-0000-0000EF530000}"/>
    <cellStyle name="Обычный 3 3 2 2 3 2 2 2 4 2" xfId="21483" xr:uid="{00000000-0005-0000-0000-0000F0530000}"/>
    <cellStyle name="Обычный 3 3 2 2 3 2 2 2 4 2 2" xfId="21484" xr:uid="{00000000-0005-0000-0000-0000F1530000}"/>
    <cellStyle name="Обычный 3 3 2 2 3 2 2 2 4 3" xfId="21485" xr:uid="{00000000-0005-0000-0000-0000F2530000}"/>
    <cellStyle name="Обычный 3 3 2 2 3 2 2 2 4 3 2" xfId="21486" xr:uid="{00000000-0005-0000-0000-0000F3530000}"/>
    <cellStyle name="Обычный 3 3 2 2 3 2 2 2 4 4" xfId="21487" xr:uid="{00000000-0005-0000-0000-0000F4530000}"/>
    <cellStyle name="Обычный 3 3 2 2 3 2 2 2 5" xfId="21488" xr:uid="{00000000-0005-0000-0000-0000F5530000}"/>
    <cellStyle name="Обычный 3 3 2 2 3 2 2 2 5 2" xfId="21489" xr:uid="{00000000-0005-0000-0000-0000F6530000}"/>
    <cellStyle name="Обычный 3 3 2 2 3 2 2 2 6" xfId="21490" xr:uid="{00000000-0005-0000-0000-0000F7530000}"/>
    <cellStyle name="Обычный 3 3 2 2 3 2 2 2 6 2" xfId="21491" xr:uid="{00000000-0005-0000-0000-0000F8530000}"/>
    <cellStyle name="Обычный 3 3 2 2 3 2 2 2 7" xfId="21492" xr:uid="{00000000-0005-0000-0000-0000F9530000}"/>
    <cellStyle name="Обычный 3 3 2 2 3 2 2 2 7 2" xfId="21493" xr:uid="{00000000-0005-0000-0000-0000FA530000}"/>
    <cellStyle name="Обычный 3 3 2 2 3 2 2 2 8" xfId="21494" xr:uid="{00000000-0005-0000-0000-0000FB530000}"/>
    <cellStyle name="Обычный 3 3 2 2 3 2 2 3" xfId="21495" xr:uid="{00000000-0005-0000-0000-0000FC530000}"/>
    <cellStyle name="Обычный 3 3 2 2 3 2 2 3 2" xfId="21496" xr:uid="{00000000-0005-0000-0000-0000FD530000}"/>
    <cellStyle name="Обычный 3 3 2 2 3 2 2 3 2 2" xfId="21497" xr:uid="{00000000-0005-0000-0000-0000FE530000}"/>
    <cellStyle name="Обычный 3 3 2 2 3 2 2 3 2 2 2" xfId="21498" xr:uid="{00000000-0005-0000-0000-0000FF530000}"/>
    <cellStyle name="Обычный 3 3 2 2 3 2 2 3 2 2 2 2" xfId="21499" xr:uid="{00000000-0005-0000-0000-000000540000}"/>
    <cellStyle name="Обычный 3 3 2 2 3 2 2 3 2 2 3" xfId="21500" xr:uid="{00000000-0005-0000-0000-000001540000}"/>
    <cellStyle name="Обычный 3 3 2 2 3 2 2 3 2 2 3 2" xfId="21501" xr:uid="{00000000-0005-0000-0000-000002540000}"/>
    <cellStyle name="Обычный 3 3 2 2 3 2 2 3 2 2 4" xfId="21502" xr:uid="{00000000-0005-0000-0000-000003540000}"/>
    <cellStyle name="Обычный 3 3 2 2 3 2 2 3 2 3" xfId="21503" xr:uid="{00000000-0005-0000-0000-000004540000}"/>
    <cellStyle name="Обычный 3 3 2 2 3 2 2 3 2 3 2" xfId="21504" xr:uid="{00000000-0005-0000-0000-000005540000}"/>
    <cellStyle name="Обычный 3 3 2 2 3 2 2 3 2 4" xfId="21505" xr:uid="{00000000-0005-0000-0000-000006540000}"/>
    <cellStyle name="Обычный 3 3 2 2 3 2 2 3 2 4 2" xfId="21506" xr:uid="{00000000-0005-0000-0000-000007540000}"/>
    <cellStyle name="Обычный 3 3 2 2 3 2 2 3 2 5" xfId="21507" xr:uid="{00000000-0005-0000-0000-000008540000}"/>
    <cellStyle name="Обычный 3 3 2 2 3 2 2 3 2 5 2" xfId="21508" xr:uid="{00000000-0005-0000-0000-000009540000}"/>
    <cellStyle name="Обычный 3 3 2 2 3 2 2 3 2 6" xfId="21509" xr:uid="{00000000-0005-0000-0000-00000A540000}"/>
    <cellStyle name="Обычный 3 3 2 2 3 2 2 3 3" xfId="21510" xr:uid="{00000000-0005-0000-0000-00000B540000}"/>
    <cellStyle name="Обычный 3 3 2 2 3 2 2 3 3 2" xfId="21511" xr:uid="{00000000-0005-0000-0000-00000C540000}"/>
    <cellStyle name="Обычный 3 3 2 2 3 2 2 3 3 2 2" xfId="21512" xr:uid="{00000000-0005-0000-0000-00000D540000}"/>
    <cellStyle name="Обычный 3 3 2 2 3 2 2 3 3 3" xfId="21513" xr:uid="{00000000-0005-0000-0000-00000E540000}"/>
    <cellStyle name="Обычный 3 3 2 2 3 2 2 3 3 3 2" xfId="21514" xr:uid="{00000000-0005-0000-0000-00000F540000}"/>
    <cellStyle name="Обычный 3 3 2 2 3 2 2 3 3 4" xfId="21515" xr:uid="{00000000-0005-0000-0000-000010540000}"/>
    <cellStyle name="Обычный 3 3 2 2 3 2 2 3 4" xfId="21516" xr:uid="{00000000-0005-0000-0000-000011540000}"/>
    <cellStyle name="Обычный 3 3 2 2 3 2 2 3 4 2" xfId="21517" xr:uid="{00000000-0005-0000-0000-000012540000}"/>
    <cellStyle name="Обычный 3 3 2 2 3 2 2 3 4 2 2" xfId="21518" xr:uid="{00000000-0005-0000-0000-000013540000}"/>
    <cellStyle name="Обычный 3 3 2 2 3 2 2 3 4 3" xfId="21519" xr:uid="{00000000-0005-0000-0000-000014540000}"/>
    <cellStyle name="Обычный 3 3 2 2 3 2 2 3 4 3 2" xfId="21520" xr:uid="{00000000-0005-0000-0000-000015540000}"/>
    <cellStyle name="Обычный 3 3 2 2 3 2 2 3 4 4" xfId="21521" xr:uid="{00000000-0005-0000-0000-000016540000}"/>
    <cellStyle name="Обычный 3 3 2 2 3 2 2 3 5" xfId="21522" xr:uid="{00000000-0005-0000-0000-000017540000}"/>
    <cellStyle name="Обычный 3 3 2 2 3 2 2 3 5 2" xfId="21523" xr:uid="{00000000-0005-0000-0000-000018540000}"/>
    <cellStyle name="Обычный 3 3 2 2 3 2 2 3 6" xfId="21524" xr:uid="{00000000-0005-0000-0000-000019540000}"/>
    <cellStyle name="Обычный 3 3 2 2 3 2 2 3 6 2" xfId="21525" xr:uid="{00000000-0005-0000-0000-00001A540000}"/>
    <cellStyle name="Обычный 3 3 2 2 3 2 2 3 7" xfId="21526" xr:uid="{00000000-0005-0000-0000-00001B540000}"/>
    <cellStyle name="Обычный 3 3 2 2 3 2 2 3 7 2" xfId="21527" xr:uid="{00000000-0005-0000-0000-00001C540000}"/>
    <cellStyle name="Обычный 3 3 2 2 3 2 2 3 8" xfId="21528" xr:uid="{00000000-0005-0000-0000-00001D540000}"/>
    <cellStyle name="Обычный 3 3 2 2 3 2 2 4" xfId="21529" xr:uid="{00000000-0005-0000-0000-00001E540000}"/>
    <cellStyle name="Обычный 3 3 2 2 3 2 2 4 2" xfId="21530" xr:uid="{00000000-0005-0000-0000-00001F540000}"/>
    <cellStyle name="Обычный 3 3 2 2 3 2 2 4 2 2" xfId="21531" xr:uid="{00000000-0005-0000-0000-000020540000}"/>
    <cellStyle name="Обычный 3 3 2 2 3 2 2 4 2 2 2" xfId="21532" xr:uid="{00000000-0005-0000-0000-000021540000}"/>
    <cellStyle name="Обычный 3 3 2 2 3 2 2 4 2 3" xfId="21533" xr:uid="{00000000-0005-0000-0000-000022540000}"/>
    <cellStyle name="Обычный 3 3 2 2 3 2 2 4 2 3 2" xfId="21534" xr:uid="{00000000-0005-0000-0000-000023540000}"/>
    <cellStyle name="Обычный 3 3 2 2 3 2 2 4 2 4" xfId="21535" xr:uid="{00000000-0005-0000-0000-000024540000}"/>
    <cellStyle name="Обычный 3 3 2 2 3 2 2 4 3" xfId="21536" xr:uid="{00000000-0005-0000-0000-000025540000}"/>
    <cellStyle name="Обычный 3 3 2 2 3 2 2 4 3 2" xfId="21537" xr:uid="{00000000-0005-0000-0000-000026540000}"/>
    <cellStyle name="Обычный 3 3 2 2 3 2 2 4 3 2 2" xfId="21538" xr:uid="{00000000-0005-0000-0000-000027540000}"/>
    <cellStyle name="Обычный 3 3 2 2 3 2 2 4 3 3" xfId="21539" xr:uid="{00000000-0005-0000-0000-000028540000}"/>
    <cellStyle name="Обычный 3 3 2 2 3 2 2 4 3 3 2" xfId="21540" xr:uid="{00000000-0005-0000-0000-000029540000}"/>
    <cellStyle name="Обычный 3 3 2 2 3 2 2 4 3 4" xfId="21541" xr:uid="{00000000-0005-0000-0000-00002A540000}"/>
    <cellStyle name="Обычный 3 3 2 2 3 2 2 4 4" xfId="21542" xr:uid="{00000000-0005-0000-0000-00002B540000}"/>
    <cellStyle name="Обычный 3 3 2 2 3 2 2 4 4 2" xfId="21543" xr:uid="{00000000-0005-0000-0000-00002C540000}"/>
    <cellStyle name="Обычный 3 3 2 2 3 2 2 4 5" xfId="21544" xr:uid="{00000000-0005-0000-0000-00002D540000}"/>
    <cellStyle name="Обычный 3 3 2 2 3 2 2 4 5 2" xfId="21545" xr:uid="{00000000-0005-0000-0000-00002E540000}"/>
    <cellStyle name="Обычный 3 3 2 2 3 2 2 4 6" xfId="21546" xr:uid="{00000000-0005-0000-0000-00002F540000}"/>
    <cellStyle name="Обычный 3 3 2 2 3 2 2 4 6 2" xfId="21547" xr:uid="{00000000-0005-0000-0000-000030540000}"/>
    <cellStyle name="Обычный 3 3 2 2 3 2 2 4 7" xfId="21548" xr:uid="{00000000-0005-0000-0000-000031540000}"/>
    <cellStyle name="Обычный 3 3 2 2 3 2 2 5" xfId="21549" xr:uid="{00000000-0005-0000-0000-000032540000}"/>
    <cellStyle name="Обычный 3 3 2 2 3 2 2 5 2" xfId="21550" xr:uid="{00000000-0005-0000-0000-000033540000}"/>
    <cellStyle name="Обычный 3 3 2 2 3 2 2 5 2 2" xfId="21551" xr:uid="{00000000-0005-0000-0000-000034540000}"/>
    <cellStyle name="Обычный 3 3 2 2 3 2 2 5 3" xfId="21552" xr:uid="{00000000-0005-0000-0000-000035540000}"/>
    <cellStyle name="Обычный 3 3 2 2 3 2 2 5 3 2" xfId="21553" xr:uid="{00000000-0005-0000-0000-000036540000}"/>
    <cellStyle name="Обычный 3 3 2 2 3 2 2 5 4" xfId="21554" xr:uid="{00000000-0005-0000-0000-000037540000}"/>
    <cellStyle name="Обычный 3 3 2 2 3 2 2 6" xfId="21555" xr:uid="{00000000-0005-0000-0000-000038540000}"/>
    <cellStyle name="Обычный 3 3 2 2 3 2 2 6 2" xfId="21556" xr:uid="{00000000-0005-0000-0000-000039540000}"/>
    <cellStyle name="Обычный 3 3 2 2 3 2 2 6 2 2" xfId="21557" xr:uid="{00000000-0005-0000-0000-00003A540000}"/>
    <cellStyle name="Обычный 3 3 2 2 3 2 2 6 3" xfId="21558" xr:uid="{00000000-0005-0000-0000-00003B540000}"/>
    <cellStyle name="Обычный 3 3 2 2 3 2 2 6 3 2" xfId="21559" xr:uid="{00000000-0005-0000-0000-00003C540000}"/>
    <cellStyle name="Обычный 3 3 2 2 3 2 2 6 4" xfId="21560" xr:uid="{00000000-0005-0000-0000-00003D540000}"/>
    <cellStyle name="Обычный 3 3 2 2 3 2 2 7" xfId="21561" xr:uid="{00000000-0005-0000-0000-00003E540000}"/>
    <cellStyle name="Обычный 3 3 2 2 3 2 2 7 2" xfId="21562" xr:uid="{00000000-0005-0000-0000-00003F540000}"/>
    <cellStyle name="Обычный 3 3 2 2 3 2 2 8" xfId="21563" xr:uid="{00000000-0005-0000-0000-000040540000}"/>
    <cellStyle name="Обычный 3 3 2 2 3 2 2 8 2" xfId="21564" xr:uid="{00000000-0005-0000-0000-000041540000}"/>
    <cellStyle name="Обычный 3 3 2 2 3 2 2 9" xfId="21565" xr:uid="{00000000-0005-0000-0000-000042540000}"/>
    <cellStyle name="Обычный 3 3 2 2 3 2 2 9 2" xfId="21566" xr:uid="{00000000-0005-0000-0000-000043540000}"/>
    <cellStyle name="Обычный 3 3 2 2 3 2 3" xfId="21567" xr:uid="{00000000-0005-0000-0000-000044540000}"/>
    <cellStyle name="Обычный 3 3 2 2 3 2 3 2" xfId="21568" xr:uid="{00000000-0005-0000-0000-000045540000}"/>
    <cellStyle name="Обычный 3 3 2 2 3 2 3 2 2" xfId="21569" xr:uid="{00000000-0005-0000-0000-000046540000}"/>
    <cellStyle name="Обычный 3 3 2 2 3 2 3 2 2 2" xfId="21570" xr:uid="{00000000-0005-0000-0000-000047540000}"/>
    <cellStyle name="Обычный 3 3 2 2 3 2 3 2 2 2 2" xfId="21571" xr:uid="{00000000-0005-0000-0000-000048540000}"/>
    <cellStyle name="Обычный 3 3 2 2 3 2 3 2 2 3" xfId="21572" xr:uid="{00000000-0005-0000-0000-000049540000}"/>
    <cellStyle name="Обычный 3 3 2 2 3 2 3 2 2 3 2" xfId="21573" xr:uid="{00000000-0005-0000-0000-00004A540000}"/>
    <cellStyle name="Обычный 3 3 2 2 3 2 3 2 2 4" xfId="21574" xr:uid="{00000000-0005-0000-0000-00004B540000}"/>
    <cellStyle name="Обычный 3 3 2 2 3 2 3 2 3" xfId="21575" xr:uid="{00000000-0005-0000-0000-00004C540000}"/>
    <cellStyle name="Обычный 3 3 2 2 3 2 3 2 3 2" xfId="21576" xr:uid="{00000000-0005-0000-0000-00004D540000}"/>
    <cellStyle name="Обычный 3 3 2 2 3 2 3 2 4" xfId="21577" xr:uid="{00000000-0005-0000-0000-00004E540000}"/>
    <cellStyle name="Обычный 3 3 2 2 3 2 3 2 4 2" xfId="21578" xr:uid="{00000000-0005-0000-0000-00004F540000}"/>
    <cellStyle name="Обычный 3 3 2 2 3 2 3 2 5" xfId="21579" xr:uid="{00000000-0005-0000-0000-000050540000}"/>
    <cellStyle name="Обычный 3 3 2 2 3 2 3 2 5 2" xfId="21580" xr:uid="{00000000-0005-0000-0000-000051540000}"/>
    <cellStyle name="Обычный 3 3 2 2 3 2 3 2 6" xfId="21581" xr:uid="{00000000-0005-0000-0000-000052540000}"/>
    <cellStyle name="Обычный 3 3 2 2 3 2 3 3" xfId="21582" xr:uid="{00000000-0005-0000-0000-000053540000}"/>
    <cellStyle name="Обычный 3 3 2 2 3 2 3 3 2" xfId="21583" xr:uid="{00000000-0005-0000-0000-000054540000}"/>
    <cellStyle name="Обычный 3 3 2 2 3 2 3 3 2 2" xfId="21584" xr:uid="{00000000-0005-0000-0000-000055540000}"/>
    <cellStyle name="Обычный 3 3 2 2 3 2 3 3 3" xfId="21585" xr:uid="{00000000-0005-0000-0000-000056540000}"/>
    <cellStyle name="Обычный 3 3 2 2 3 2 3 3 3 2" xfId="21586" xr:uid="{00000000-0005-0000-0000-000057540000}"/>
    <cellStyle name="Обычный 3 3 2 2 3 2 3 3 4" xfId="21587" xr:uid="{00000000-0005-0000-0000-000058540000}"/>
    <cellStyle name="Обычный 3 3 2 2 3 2 3 4" xfId="21588" xr:uid="{00000000-0005-0000-0000-000059540000}"/>
    <cellStyle name="Обычный 3 3 2 2 3 2 3 4 2" xfId="21589" xr:uid="{00000000-0005-0000-0000-00005A540000}"/>
    <cellStyle name="Обычный 3 3 2 2 3 2 3 4 2 2" xfId="21590" xr:uid="{00000000-0005-0000-0000-00005B540000}"/>
    <cellStyle name="Обычный 3 3 2 2 3 2 3 4 3" xfId="21591" xr:uid="{00000000-0005-0000-0000-00005C540000}"/>
    <cellStyle name="Обычный 3 3 2 2 3 2 3 4 3 2" xfId="21592" xr:uid="{00000000-0005-0000-0000-00005D540000}"/>
    <cellStyle name="Обычный 3 3 2 2 3 2 3 4 4" xfId="21593" xr:uid="{00000000-0005-0000-0000-00005E540000}"/>
    <cellStyle name="Обычный 3 3 2 2 3 2 3 5" xfId="21594" xr:uid="{00000000-0005-0000-0000-00005F540000}"/>
    <cellStyle name="Обычный 3 3 2 2 3 2 3 5 2" xfId="21595" xr:uid="{00000000-0005-0000-0000-000060540000}"/>
    <cellStyle name="Обычный 3 3 2 2 3 2 3 6" xfId="21596" xr:uid="{00000000-0005-0000-0000-000061540000}"/>
    <cellStyle name="Обычный 3 3 2 2 3 2 3 6 2" xfId="21597" xr:uid="{00000000-0005-0000-0000-000062540000}"/>
    <cellStyle name="Обычный 3 3 2 2 3 2 3 7" xfId="21598" xr:uid="{00000000-0005-0000-0000-000063540000}"/>
    <cellStyle name="Обычный 3 3 2 2 3 2 3 7 2" xfId="21599" xr:uid="{00000000-0005-0000-0000-000064540000}"/>
    <cellStyle name="Обычный 3 3 2 2 3 2 3 8" xfId="21600" xr:uid="{00000000-0005-0000-0000-000065540000}"/>
    <cellStyle name="Обычный 3 3 2 2 3 2 4" xfId="21601" xr:uid="{00000000-0005-0000-0000-000066540000}"/>
    <cellStyle name="Обычный 3 3 2 2 3 2 4 2" xfId="21602" xr:uid="{00000000-0005-0000-0000-000067540000}"/>
    <cellStyle name="Обычный 3 3 2 2 3 2 4 2 2" xfId="21603" xr:uid="{00000000-0005-0000-0000-000068540000}"/>
    <cellStyle name="Обычный 3 3 2 2 3 2 4 2 2 2" xfId="21604" xr:uid="{00000000-0005-0000-0000-000069540000}"/>
    <cellStyle name="Обычный 3 3 2 2 3 2 4 2 2 2 2" xfId="21605" xr:uid="{00000000-0005-0000-0000-00006A540000}"/>
    <cellStyle name="Обычный 3 3 2 2 3 2 4 2 2 3" xfId="21606" xr:uid="{00000000-0005-0000-0000-00006B540000}"/>
    <cellStyle name="Обычный 3 3 2 2 3 2 4 2 2 3 2" xfId="21607" xr:uid="{00000000-0005-0000-0000-00006C540000}"/>
    <cellStyle name="Обычный 3 3 2 2 3 2 4 2 2 4" xfId="21608" xr:uid="{00000000-0005-0000-0000-00006D540000}"/>
    <cellStyle name="Обычный 3 3 2 2 3 2 4 2 3" xfId="21609" xr:uid="{00000000-0005-0000-0000-00006E540000}"/>
    <cellStyle name="Обычный 3 3 2 2 3 2 4 2 3 2" xfId="21610" xr:uid="{00000000-0005-0000-0000-00006F540000}"/>
    <cellStyle name="Обычный 3 3 2 2 3 2 4 2 4" xfId="21611" xr:uid="{00000000-0005-0000-0000-000070540000}"/>
    <cellStyle name="Обычный 3 3 2 2 3 2 4 2 4 2" xfId="21612" xr:uid="{00000000-0005-0000-0000-000071540000}"/>
    <cellStyle name="Обычный 3 3 2 2 3 2 4 2 5" xfId="21613" xr:uid="{00000000-0005-0000-0000-000072540000}"/>
    <cellStyle name="Обычный 3 3 2 2 3 2 4 2 5 2" xfId="21614" xr:uid="{00000000-0005-0000-0000-000073540000}"/>
    <cellStyle name="Обычный 3 3 2 2 3 2 4 2 6" xfId="21615" xr:uid="{00000000-0005-0000-0000-000074540000}"/>
    <cellStyle name="Обычный 3 3 2 2 3 2 4 3" xfId="21616" xr:uid="{00000000-0005-0000-0000-000075540000}"/>
    <cellStyle name="Обычный 3 3 2 2 3 2 4 3 2" xfId="21617" xr:uid="{00000000-0005-0000-0000-000076540000}"/>
    <cellStyle name="Обычный 3 3 2 2 3 2 4 3 2 2" xfId="21618" xr:uid="{00000000-0005-0000-0000-000077540000}"/>
    <cellStyle name="Обычный 3 3 2 2 3 2 4 3 3" xfId="21619" xr:uid="{00000000-0005-0000-0000-000078540000}"/>
    <cellStyle name="Обычный 3 3 2 2 3 2 4 3 3 2" xfId="21620" xr:uid="{00000000-0005-0000-0000-000079540000}"/>
    <cellStyle name="Обычный 3 3 2 2 3 2 4 3 4" xfId="21621" xr:uid="{00000000-0005-0000-0000-00007A540000}"/>
    <cellStyle name="Обычный 3 3 2 2 3 2 4 4" xfId="21622" xr:uid="{00000000-0005-0000-0000-00007B540000}"/>
    <cellStyle name="Обычный 3 3 2 2 3 2 4 4 2" xfId="21623" xr:uid="{00000000-0005-0000-0000-00007C540000}"/>
    <cellStyle name="Обычный 3 3 2 2 3 2 4 4 2 2" xfId="21624" xr:uid="{00000000-0005-0000-0000-00007D540000}"/>
    <cellStyle name="Обычный 3 3 2 2 3 2 4 4 3" xfId="21625" xr:uid="{00000000-0005-0000-0000-00007E540000}"/>
    <cellStyle name="Обычный 3 3 2 2 3 2 4 4 3 2" xfId="21626" xr:uid="{00000000-0005-0000-0000-00007F540000}"/>
    <cellStyle name="Обычный 3 3 2 2 3 2 4 4 4" xfId="21627" xr:uid="{00000000-0005-0000-0000-000080540000}"/>
    <cellStyle name="Обычный 3 3 2 2 3 2 4 5" xfId="21628" xr:uid="{00000000-0005-0000-0000-000081540000}"/>
    <cellStyle name="Обычный 3 3 2 2 3 2 4 5 2" xfId="21629" xr:uid="{00000000-0005-0000-0000-000082540000}"/>
    <cellStyle name="Обычный 3 3 2 2 3 2 4 6" xfId="21630" xr:uid="{00000000-0005-0000-0000-000083540000}"/>
    <cellStyle name="Обычный 3 3 2 2 3 2 4 6 2" xfId="21631" xr:uid="{00000000-0005-0000-0000-000084540000}"/>
    <cellStyle name="Обычный 3 3 2 2 3 2 4 7" xfId="21632" xr:uid="{00000000-0005-0000-0000-000085540000}"/>
    <cellStyle name="Обычный 3 3 2 2 3 2 4 7 2" xfId="21633" xr:uid="{00000000-0005-0000-0000-000086540000}"/>
    <cellStyle name="Обычный 3 3 2 2 3 2 4 8" xfId="21634" xr:uid="{00000000-0005-0000-0000-000087540000}"/>
    <cellStyle name="Обычный 3 3 2 2 3 2 5" xfId="21635" xr:uid="{00000000-0005-0000-0000-000088540000}"/>
    <cellStyle name="Обычный 3 3 2 2 3 2 5 2" xfId="21636" xr:uid="{00000000-0005-0000-0000-000089540000}"/>
    <cellStyle name="Обычный 3 3 2 2 3 2 5 2 2" xfId="21637" xr:uid="{00000000-0005-0000-0000-00008A540000}"/>
    <cellStyle name="Обычный 3 3 2 2 3 2 5 2 2 2" xfId="21638" xr:uid="{00000000-0005-0000-0000-00008B540000}"/>
    <cellStyle name="Обычный 3 3 2 2 3 2 5 2 3" xfId="21639" xr:uid="{00000000-0005-0000-0000-00008C540000}"/>
    <cellStyle name="Обычный 3 3 2 2 3 2 5 2 3 2" xfId="21640" xr:uid="{00000000-0005-0000-0000-00008D540000}"/>
    <cellStyle name="Обычный 3 3 2 2 3 2 5 2 4" xfId="21641" xr:uid="{00000000-0005-0000-0000-00008E540000}"/>
    <cellStyle name="Обычный 3 3 2 2 3 2 5 3" xfId="21642" xr:uid="{00000000-0005-0000-0000-00008F540000}"/>
    <cellStyle name="Обычный 3 3 2 2 3 2 5 3 2" xfId="21643" xr:uid="{00000000-0005-0000-0000-000090540000}"/>
    <cellStyle name="Обычный 3 3 2 2 3 2 5 3 2 2" xfId="21644" xr:uid="{00000000-0005-0000-0000-000091540000}"/>
    <cellStyle name="Обычный 3 3 2 2 3 2 5 3 3" xfId="21645" xr:uid="{00000000-0005-0000-0000-000092540000}"/>
    <cellStyle name="Обычный 3 3 2 2 3 2 5 3 3 2" xfId="21646" xr:uid="{00000000-0005-0000-0000-000093540000}"/>
    <cellStyle name="Обычный 3 3 2 2 3 2 5 3 4" xfId="21647" xr:uid="{00000000-0005-0000-0000-000094540000}"/>
    <cellStyle name="Обычный 3 3 2 2 3 2 5 4" xfId="21648" xr:uid="{00000000-0005-0000-0000-000095540000}"/>
    <cellStyle name="Обычный 3 3 2 2 3 2 5 4 2" xfId="21649" xr:uid="{00000000-0005-0000-0000-000096540000}"/>
    <cellStyle name="Обычный 3 3 2 2 3 2 5 5" xfId="21650" xr:uid="{00000000-0005-0000-0000-000097540000}"/>
    <cellStyle name="Обычный 3 3 2 2 3 2 5 5 2" xfId="21651" xr:uid="{00000000-0005-0000-0000-000098540000}"/>
    <cellStyle name="Обычный 3 3 2 2 3 2 5 6" xfId="21652" xr:uid="{00000000-0005-0000-0000-000099540000}"/>
    <cellStyle name="Обычный 3 3 2 2 3 2 5 6 2" xfId="21653" xr:uid="{00000000-0005-0000-0000-00009A540000}"/>
    <cellStyle name="Обычный 3 3 2 2 3 2 5 7" xfId="21654" xr:uid="{00000000-0005-0000-0000-00009B540000}"/>
    <cellStyle name="Обычный 3 3 2 2 3 2 6" xfId="21655" xr:uid="{00000000-0005-0000-0000-00009C540000}"/>
    <cellStyle name="Обычный 3 3 2 2 3 2 6 2" xfId="21656" xr:uid="{00000000-0005-0000-0000-00009D540000}"/>
    <cellStyle name="Обычный 3 3 2 2 3 2 6 2 2" xfId="21657" xr:uid="{00000000-0005-0000-0000-00009E540000}"/>
    <cellStyle name="Обычный 3 3 2 2 3 2 6 2 2 2" xfId="21658" xr:uid="{00000000-0005-0000-0000-00009F540000}"/>
    <cellStyle name="Обычный 3 3 2 2 3 2 6 2 3" xfId="21659" xr:uid="{00000000-0005-0000-0000-0000A0540000}"/>
    <cellStyle name="Обычный 3 3 2 2 3 2 6 2 3 2" xfId="21660" xr:uid="{00000000-0005-0000-0000-0000A1540000}"/>
    <cellStyle name="Обычный 3 3 2 2 3 2 6 2 4" xfId="21661" xr:uid="{00000000-0005-0000-0000-0000A2540000}"/>
    <cellStyle name="Обычный 3 3 2 2 3 2 6 3" xfId="21662" xr:uid="{00000000-0005-0000-0000-0000A3540000}"/>
    <cellStyle name="Обычный 3 3 2 2 3 2 6 3 2" xfId="21663" xr:uid="{00000000-0005-0000-0000-0000A4540000}"/>
    <cellStyle name="Обычный 3 3 2 2 3 2 6 3 2 2" xfId="21664" xr:uid="{00000000-0005-0000-0000-0000A5540000}"/>
    <cellStyle name="Обычный 3 3 2 2 3 2 6 3 3" xfId="21665" xr:uid="{00000000-0005-0000-0000-0000A6540000}"/>
    <cellStyle name="Обычный 3 3 2 2 3 2 6 3 3 2" xfId="21666" xr:uid="{00000000-0005-0000-0000-0000A7540000}"/>
    <cellStyle name="Обычный 3 3 2 2 3 2 6 3 4" xfId="21667" xr:uid="{00000000-0005-0000-0000-0000A8540000}"/>
    <cellStyle name="Обычный 3 3 2 2 3 2 6 4" xfId="21668" xr:uid="{00000000-0005-0000-0000-0000A9540000}"/>
    <cellStyle name="Обычный 3 3 2 2 3 2 6 4 2" xfId="21669" xr:uid="{00000000-0005-0000-0000-0000AA540000}"/>
    <cellStyle name="Обычный 3 3 2 2 3 2 6 5" xfId="21670" xr:uid="{00000000-0005-0000-0000-0000AB540000}"/>
    <cellStyle name="Обычный 3 3 2 2 3 2 6 5 2" xfId="21671" xr:uid="{00000000-0005-0000-0000-0000AC540000}"/>
    <cellStyle name="Обычный 3 3 2 2 3 2 6 6" xfId="21672" xr:uid="{00000000-0005-0000-0000-0000AD540000}"/>
    <cellStyle name="Обычный 3 3 2 2 3 2 6 6 2" xfId="21673" xr:uid="{00000000-0005-0000-0000-0000AE540000}"/>
    <cellStyle name="Обычный 3 3 2 2 3 2 6 7" xfId="21674" xr:uid="{00000000-0005-0000-0000-0000AF540000}"/>
    <cellStyle name="Обычный 3 3 2 2 3 2 7" xfId="21675" xr:uid="{00000000-0005-0000-0000-0000B0540000}"/>
    <cellStyle name="Обычный 3 3 2 2 3 2 7 2" xfId="21676" xr:uid="{00000000-0005-0000-0000-0000B1540000}"/>
    <cellStyle name="Обычный 3 3 2 2 3 2 7 2 2" xfId="21677" xr:uid="{00000000-0005-0000-0000-0000B2540000}"/>
    <cellStyle name="Обычный 3 3 2 2 3 2 7 3" xfId="21678" xr:uid="{00000000-0005-0000-0000-0000B3540000}"/>
    <cellStyle name="Обычный 3 3 2 2 3 2 7 3 2" xfId="21679" xr:uid="{00000000-0005-0000-0000-0000B4540000}"/>
    <cellStyle name="Обычный 3 3 2 2 3 2 7 4" xfId="21680" xr:uid="{00000000-0005-0000-0000-0000B5540000}"/>
    <cellStyle name="Обычный 3 3 2 2 3 2 8" xfId="21681" xr:uid="{00000000-0005-0000-0000-0000B6540000}"/>
    <cellStyle name="Обычный 3 3 2 2 3 2 8 2" xfId="21682" xr:uid="{00000000-0005-0000-0000-0000B7540000}"/>
    <cellStyle name="Обычный 3 3 2 2 3 2 8 2 2" xfId="21683" xr:uid="{00000000-0005-0000-0000-0000B8540000}"/>
    <cellStyle name="Обычный 3 3 2 2 3 2 8 3" xfId="21684" xr:uid="{00000000-0005-0000-0000-0000B9540000}"/>
    <cellStyle name="Обычный 3 3 2 2 3 2 8 3 2" xfId="21685" xr:uid="{00000000-0005-0000-0000-0000BA540000}"/>
    <cellStyle name="Обычный 3 3 2 2 3 2 8 4" xfId="21686" xr:uid="{00000000-0005-0000-0000-0000BB540000}"/>
    <cellStyle name="Обычный 3 3 2 2 3 2 9" xfId="21687" xr:uid="{00000000-0005-0000-0000-0000BC540000}"/>
    <cellStyle name="Обычный 3 3 2 2 3 2 9 2" xfId="21688" xr:uid="{00000000-0005-0000-0000-0000BD540000}"/>
    <cellStyle name="Обычный 3 3 2 2 3 3" xfId="21689" xr:uid="{00000000-0005-0000-0000-0000BE540000}"/>
    <cellStyle name="Обычный 3 3 2 2 3 3 10" xfId="21690" xr:uid="{00000000-0005-0000-0000-0000BF540000}"/>
    <cellStyle name="Обычный 3 3 2 2 3 3 2" xfId="21691" xr:uid="{00000000-0005-0000-0000-0000C0540000}"/>
    <cellStyle name="Обычный 3 3 2 2 3 3 2 2" xfId="21692" xr:uid="{00000000-0005-0000-0000-0000C1540000}"/>
    <cellStyle name="Обычный 3 3 2 2 3 3 2 2 2" xfId="21693" xr:uid="{00000000-0005-0000-0000-0000C2540000}"/>
    <cellStyle name="Обычный 3 3 2 2 3 3 2 2 2 2" xfId="21694" xr:uid="{00000000-0005-0000-0000-0000C3540000}"/>
    <cellStyle name="Обычный 3 3 2 2 3 3 2 2 2 2 2" xfId="21695" xr:uid="{00000000-0005-0000-0000-0000C4540000}"/>
    <cellStyle name="Обычный 3 3 2 2 3 3 2 2 2 3" xfId="21696" xr:uid="{00000000-0005-0000-0000-0000C5540000}"/>
    <cellStyle name="Обычный 3 3 2 2 3 3 2 2 2 3 2" xfId="21697" xr:uid="{00000000-0005-0000-0000-0000C6540000}"/>
    <cellStyle name="Обычный 3 3 2 2 3 3 2 2 2 4" xfId="21698" xr:uid="{00000000-0005-0000-0000-0000C7540000}"/>
    <cellStyle name="Обычный 3 3 2 2 3 3 2 2 3" xfId="21699" xr:uid="{00000000-0005-0000-0000-0000C8540000}"/>
    <cellStyle name="Обычный 3 3 2 2 3 3 2 2 3 2" xfId="21700" xr:uid="{00000000-0005-0000-0000-0000C9540000}"/>
    <cellStyle name="Обычный 3 3 2 2 3 3 2 2 4" xfId="21701" xr:uid="{00000000-0005-0000-0000-0000CA540000}"/>
    <cellStyle name="Обычный 3 3 2 2 3 3 2 2 4 2" xfId="21702" xr:uid="{00000000-0005-0000-0000-0000CB540000}"/>
    <cellStyle name="Обычный 3 3 2 2 3 3 2 2 5" xfId="21703" xr:uid="{00000000-0005-0000-0000-0000CC540000}"/>
    <cellStyle name="Обычный 3 3 2 2 3 3 2 2 5 2" xfId="21704" xr:uid="{00000000-0005-0000-0000-0000CD540000}"/>
    <cellStyle name="Обычный 3 3 2 2 3 3 2 2 6" xfId="21705" xr:uid="{00000000-0005-0000-0000-0000CE540000}"/>
    <cellStyle name="Обычный 3 3 2 2 3 3 2 3" xfId="21706" xr:uid="{00000000-0005-0000-0000-0000CF540000}"/>
    <cellStyle name="Обычный 3 3 2 2 3 3 2 3 2" xfId="21707" xr:uid="{00000000-0005-0000-0000-0000D0540000}"/>
    <cellStyle name="Обычный 3 3 2 2 3 3 2 3 2 2" xfId="21708" xr:uid="{00000000-0005-0000-0000-0000D1540000}"/>
    <cellStyle name="Обычный 3 3 2 2 3 3 2 3 3" xfId="21709" xr:uid="{00000000-0005-0000-0000-0000D2540000}"/>
    <cellStyle name="Обычный 3 3 2 2 3 3 2 3 3 2" xfId="21710" xr:uid="{00000000-0005-0000-0000-0000D3540000}"/>
    <cellStyle name="Обычный 3 3 2 2 3 3 2 3 4" xfId="21711" xr:uid="{00000000-0005-0000-0000-0000D4540000}"/>
    <cellStyle name="Обычный 3 3 2 2 3 3 2 4" xfId="21712" xr:uid="{00000000-0005-0000-0000-0000D5540000}"/>
    <cellStyle name="Обычный 3 3 2 2 3 3 2 4 2" xfId="21713" xr:uid="{00000000-0005-0000-0000-0000D6540000}"/>
    <cellStyle name="Обычный 3 3 2 2 3 3 2 4 2 2" xfId="21714" xr:uid="{00000000-0005-0000-0000-0000D7540000}"/>
    <cellStyle name="Обычный 3 3 2 2 3 3 2 4 3" xfId="21715" xr:uid="{00000000-0005-0000-0000-0000D8540000}"/>
    <cellStyle name="Обычный 3 3 2 2 3 3 2 4 3 2" xfId="21716" xr:uid="{00000000-0005-0000-0000-0000D9540000}"/>
    <cellStyle name="Обычный 3 3 2 2 3 3 2 4 4" xfId="21717" xr:uid="{00000000-0005-0000-0000-0000DA540000}"/>
    <cellStyle name="Обычный 3 3 2 2 3 3 2 5" xfId="21718" xr:uid="{00000000-0005-0000-0000-0000DB540000}"/>
    <cellStyle name="Обычный 3 3 2 2 3 3 2 5 2" xfId="21719" xr:uid="{00000000-0005-0000-0000-0000DC540000}"/>
    <cellStyle name="Обычный 3 3 2 2 3 3 2 6" xfId="21720" xr:uid="{00000000-0005-0000-0000-0000DD540000}"/>
    <cellStyle name="Обычный 3 3 2 2 3 3 2 6 2" xfId="21721" xr:uid="{00000000-0005-0000-0000-0000DE540000}"/>
    <cellStyle name="Обычный 3 3 2 2 3 3 2 7" xfId="21722" xr:uid="{00000000-0005-0000-0000-0000DF540000}"/>
    <cellStyle name="Обычный 3 3 2 2 3 3 2 7 2" xfId="21723" xr:uid="{00000000-0005-0000-0000-0000E0540000}"/>
    <cellStyle name="Обычный 3 3 2 2 3 3 2 8" xfId="21724" xr:uid="{00000000-0005-0000-0000-0000E1540000}"/>
    <cellStyle name="Обычный 3 3 2 2 3 3 3" xfId="21725" xr:uid="{00000000-0005-0000-0000-0000E2540000}"/>
    <cellStyle name="Обычный 3 3 2 2 3 3 3 2" xfId="21726" xr:uid="{00000000-0005-0000-0000-0000E3540000}"/>
    <cellStyle name="Обычный 3 3 2 2 3 3 3 2 2" xfId="21727" xr:uid="{00000000-0005-0000-0000-0000E4540000}"/>
    <cellStyle name="Обычный 3 3 2 2 3 3 3 2 2 2" xfId="21728" xr:uid="{00000000-0005-0000-0000-0000E5540000}"/>
    <cellStyle name="Обычный 3 3 2 2 3 3 3 2 2 2 2" xfId="21729" xr:uid="{00000000-0005-0000-0000-0000E6540000}"/>
    <cellStyle name="Обычный 3 3 2 2 3 3 3 2 2 3" xfId="21730" xr:uid="{00000000-0005-0000-0000-0000E7540000}"/>
    <cellStyle name="Обычный 3 3 2 2 3 3 3 2 2 3 2" xfId="21731" xr:uid="{00000000-0005-0000-0000-0000E8540000}"/>
    <cellStyle name="Обычный 3 3 2 2 3 3 3 2 2 4" xfId="21732" xr:uid="{00000000-0005-0000-0000-0000E9540000}"/>
    <cellStyle name="Обычный 3 3 2 2 3 3 3 2 3" xfId="21733" xr:uid="{00000000-0005-0000-0000-0000EA540000}"/>
    <cellStyle name="Обычный 3 3 2 2 3 3 3 2 3 2" xfId="21734" xr:uid="{00000000-0005-0000-0000-0000EB540000}"/>
    <cellStyle name="Обычный 3 3 2 2 3 3 3 2 4" xfId="21735" xr:uid="{00000000-0005-0000-0000-0000EC540000}"/>
    <cellStyle name="Обычный 3 3 2 2 3 3 3 2 4 2" xfId="21736" xr:uid="{00000000-0005-0000-0000-0000ED540000}"/>
    <cellStyle name="Обычный 3 3 2 2 3 3 3 2 5" xfId="21737" xr:uid="{00000000-0005-0000-0000-0000EE540000}"/>
    <cellStyle name="Обычный 3 3 2 2 3 3 3 2 5 2" xfId="21738" xr:uid="{00000000-0005-0000-0000-0000EF540000}"/>
    <cellStyle name="Обычный 3 3 2 2 3 3 3 2 6" xfId="21739" xr:uid="{00000000-0005-0000-0000-0000F0540000}"/>
    <cellStyle name="Обычный 3 3 2 2 3 3 3 3" xfId="21740" xr:uid="{00000000-0005-0000-0000-0000F1540000}"/>
    <cellStyle name="Обычный 3 3 2 2 3 3 3 3 2" xfId="21741" xr:uid="{00000000-0005-0000-0000-0000F2540000}"/>
    <cellStyle name="Обычный 3 3 2 2 3 3 3 3 2 2" xfId="21742" xr:uid="{00000000-0005-0000-0000-0000F3540000}"/>
    <cellStyle name="Обычный 3 3 2 2 3 3 3 3 3" xfId="21743" xr:uid="{00000000-0005-0000-0000-0000F4540000}"/>
    <cellStyle name="Обычный 3 3 2 2 3 3 3 3 3 2" xfId="21744" xr:uid="{00000000-0005-0000-0000-0000F5540000}"/>
    <cellStyle name="Обычный 3 3 2 2 3 3 3 3 4" xfId="21745" xr:uid="{00000000-0005-0000-0000-0000F6540000}"/>
    <cellStyle name="Обычный 3 3 2 2 3 3 3 4" xfId="21746" xr:uid="{00000000-0005-0000-0000-0000F7540000}"/>
    <cellStyle name="Обычный 3 3 2 2 3 3 3 4 2" xfId="21747" xr:uid="{00000000-0005-0000-0000-0000F8540000}"/>
    <cellStyle name="Обычный 3 3 2 2 3 3 3 4 2 2" xfId="21748" xr:uid="{00000000-0005-0000-0000-0000F9540000}"/>
    <cellStyle name="Обычный 3 3 2 2 3 3 3 4 3" xfId="21749" xr:uid="{00000000-0005-0000-0000-0000FA540000}"/>
    <cellStyle name="Обычный 3 3 2 2 3 3 3 4 3 2" xfId="21750" xr:uid="{00000000-0005-0000-0000-0000FB540000}"/>
    <cellStyle name="Обычный 3 3 2 2 3 3 3 4 4" xfId="21751" xr:uid="{00000000-0005-0000-0000-0000FC540000}"/>
    <cellStyle name="Обычный 3 3 2 2 3 3 3 5" xfId="21752" xr:uid="{00000000-0005-0000-0000-0000FD540000}"/>
    <cellStyle name="Обычный 3 3 2 2 3 3 3 5 2" xfId="21753" xr:uid="{00000000-0005-0000-0000-0000FE540000}"/>
    <cellStyle name="Обычный 3 3 2 2 3 3 3 6" xfId="21754" xr:uid="{00000000-0005-0000-0000-0000FF540000}"/>
    <cellStyle name="Обычный 3 3 2 2 3 3 3 6 2" xfId="21755" xr:uid="{00000000-0005-0000-0000-000000550000}"/>
    <cellStyle name="Обычный 3 3 2 2 3 3 3 7" xfId="21756" xr:uid="{00000000-0005-0000-0000-000001550000}"/>
    <cellStyle name="Обычный 3 3 2 2 3 3 3 7 2" xfId="21757" xr:uid="{00000000-0005-0000-0000-000002550000}"/>
    <cellStyle name="Обычный 3 3 2 2 3 3 3 8" xfId="21758" xr:uid="{00000000-0005-0000-0000-000003550000}"/>
    <cellStyle name="Обычный 3 3 2 2 3 3 4" xfId="21759" xr:uid="{00000000-0005-0000-0000-000004550000}"/>
    <cellStyle name="Обычный 3 3 2 2 3 3 4 2" xfId="21760" xr:uid="{00000000-0005-0000-0000-000005550000}"/>
    <cellStyle name="Обычный 3 3 2 2 3 3 4 2 2" xfId="21761" xr:uid="{00000000-0005-0000-0000-000006550000}"/>
    <cellStyle name="Обычный 3 3 2 2 3 3 4 2 2 2" xfId="21762" xr:uid="{00000000-0005-0000-0000-000007550000}"/>
    <cellStyle name="Обычный 3 3 2 2 3 3 4 2 3" xfId="21763" xr:uid="{00000000-0005-0000-0000-000008550000}"/>
    <cellStyle name="Обычный 3 3 2 2 3 3 4 2 3 2" xfId="21764" xr:uid="{00000000-0005-0000-0000-000009550000}"/>
    <cellStyle name="Обычный 3 3 2 2 3 3 4 2 4" xfId="21765" xr:uid="{00000000-0005-0000-0000-00000A550000}"/>
    <cellStyle name="Обычный 3 3 2 2 3 3 4 3" xfId="21766" xr:uid="{00000000-0005-0000-0000-00000B550000}"/>
    <cellStyle name="Обычный 3 3 2 2 3 3 4 3 2" xfId="21767" xr:uid="{00000000-0005-0000-0000-00000C550000}"/>
    <cellStyle name="Обычный 3 3 2 2 3 3 4 3 2 2" xfId="21768" xr:uid="{00000000-0005-0000-0000-00000D550000}"/>
    <cellStyle name="Обычный 3 3 2 2 3 3 4 3 3" xfId="21769" xr:uid="{00000000-0005-0000-0000-00000E550000}"/>
    <cellStyle name="Обычный 3 3 2 2 3 3 4 3 3 2" xfId="21770" xr:uid="{00000000-0005-0000-0000-00000F550000}"/>
    <cellStyle name="Обычный 3 3 2 2 3 3 4 3 4" xfId="21771" xr:uid="{00000000-0005-0000-0000-000010550000}"/>
    <cellStyle name="Обычный 3 3 2 2 3 3 4 4" xfId="21772" xr:uid="{00000000-0005-0000-0000-000011550000}"/>
    <cellStyle name="Обычный 3 3 2 2 3 3 4 4 2" xfId="21773" xr:uid="{00000000-0005-0000-0000-000012550000}"/>
    <cellStyle name="Обычный 3 3 2 2 3 3 4 5" xfId="21774" xr:uid="{00000000-0005-0000-0000-000013550000}"/>
    <cellStyle name="Обычный 3 3 2 2 3 3 4 5 2" xfId="21775" xr:uid="{00000000-0005-0000-0000-000014550000}"/>
    <cellStyle name="Обычный 3 3 2 2 3 3 4 6" xfId="21776" xr:uid="{00000000-0005-0000-0000-000015550000}"/>
    <cellStyle name="Обычный 3 3 2 2 3 3 4 6 2" xfId="21777" xr:uid="{00000000-0005-0000-0000-000016550000}"/>
    <cellStyle name="Обычный 3 3 2 2 3 3 4 7" xfId="21778" xr:uid="{00000000-0005-0000-0000-000017550000}"/>
    <cellStyle name="Обычный 3 3 2 2 3 3 5" xfId="21779" xr:uid="{00000000-0005-0000-0000-000018550000}"/>
    <cellStyle name="Обычный 3 3 2 2 3 3 5 2" xfId="21780" xr:uid="{00000000-0005-0000-0000-000019550000}"/>
    <cellStyle name="Обычный 3 3 2 2 3 3 5 2 2" xfId="21781" xr:uid="{00000000-0005-0000-0000-00001A550000}"/>
    <cellStyle name="Обычный 3 3 2 2 3 3 5 3" xfId="21782" xr:uid="{00000000-0005-0000-0000-00001B550000}"/>
    <cellStyle name="Обычный 3 3 2 2 3 3 5 3 2" xfId="21783" xr:uid="{00000000-0005-0000-0000-00001C550000}"/>
    <cellStyle name="Обычный 3 3 2 2 3 3 5 4" xfId="21784" xr:uid="{00000000-0005-0000-0000-00001D550000}"/>
    <cellStyle name="Обычный 3 3 2 2 3 3 6" xfId="21785" xr:uid="{00000000-0005-0000-0000-00001E550000}"/>
    <cellStyle name="Обычный 3 3 2 2 3 3 6 2" xfId="21786" xr:uid="{00000000-0005-0000-0000-00001F550000}"/>
    <cellStyle name="Обычный 3 3 2 2 3 3 6 2 2" xfId="21787" xr:uid="{00000000-0005-0000-0000-000020550000}"/>
    <cellStyle name="Обычный 3 3 2 2 3 3 6 3" xfId="21788" xr:uid="{00000000-0005-0000-0000-000021550000}"/>
    <cellStyle name="Обычный 3 3 2 2 3 3 6 3 2" xfId="21789" xr:uid="{00000000-0005-0000-0000-000022550000}"/>
    <cellStyle name="Обычный 3 3 2 2 3 3 6 4" xfId="21790" xr:uid="{00000000-0005-0000-0000-000023550000}"/>
    <cellStyle name="Обычный 3 3 2 2 3 3 7" xfId="21791" xr:uid="{00000000-0005-0000-0000-000024550000}"/>
    <cellStyle name="Обычный 3 3 2 2 3 3 7 2" xfId="21792" xr:uid="{00000000-0005-0000-0000-000025550000}"/>
    <cellStyle name="Обычный 3 3 2 2 3 3 8" xfId="21793" xr:uid="{00000000-0005-0000-0000-000026550000}"/>
    <cellStyle name="Обычный 3 3 2 2 3 3 8 2" xfId="21794" xr:uid="{00000000-0005-0000-0000-000027550000}"/>
    <cellStyle name="Обычный 3 3 2 2 3 3 9" xfId="21795" xr:uid="{00000000-0005-0000-0000-000028550000}"/>
    <cellStyle name="Обычный 3 3 2 2 3 3 9 2" xfId="21796" xr:uid="{00000000-0005-0000-0000-000029550000}"/>
    <cellStyle name="Обычный 3 3 2 2 3 4" xfId="21797" xr:uid="{00000000-0005-0000-0000-00002A550000}"/>
    <cellStyle name="Обычный 3 3 2 2 3 4 2" xfId="21798" xr:uid="{00000000-0005-0000-0000-00002B550000}"/>
    <cellStyle name="Обычный 3 3 2 2 3 4 2 2" xfId="21799" xr:uid="{00000000-0005-0000-0000-00002C550000}"/>
    <cellStyle name="Обычный 3 3 2 2 3 4 2 2 2" xfId="21800" xr:uid="{00000000-0005-0000-0000-00002D550000}"/>
    <cellStyle name="Обычный 3 3 2 2 3 4 2 2 2 2" xfId="21801" xr:uid="{00000000-0005-0000-0000-00002E550000}"/>
    <cellStyle name="Обычный 3 3 2 2 3 4 2 2 3" xfId="21802" xr:uid="{00000000-0005-0000-0000-00002F550000}"/>
    <cellStyle name="Обычный 3 3 2 2 3 4 2 2 3 2" xfId="21803" xr:uid="{00000000-0005-0000-0000-000030550000}"/>
    <cellStyle name="Обычный 3 3 2 2 3 4 2 2 4" xfId="21804" xr:uid="{00000000-0005-0000-0000-000031550000}"/>
    <cellStyle name="Обычный 3 3 2 2 3 4 2 3" xfId="21805" xr:uid="{00000000-0005-0000-0000-000032550000}"/>
    <cellStyle name="Обычный 3 3 2 2 3 4 2 3 2" xfId="21806" xr:uid="{00000000-0005-0000-0000-000033550000}"/>
    <cellStyle name="Обычный 3 3 2 2 3 4 2 4" xfId="21807" xr:uid="{00000000-0005-0000-0000-000034550000}"/>
    <cellStyle name="Обычный 3 3 2 2 3 4 2 4 2" xfId="21808" xr:uid="{00000000-0005-0000-0000-000035550000}"/>
    <cellStyle name="Обычный 3 3 2 2 3 4 2 5" xfId="21809" xr:uid="{00000000-0005-0000-0000-000036550000}"/>
    <cellStyle name="Обычный 3 3 2 2 3 4 2 5 2" xfId="21810" xr:uid="{00000000-0005-0000-0000-000037550000}"/>
    <cellStyle name="Обычный 3 3 2 2 3 4 2 6" xfId="21811" xr:uid="{00000000-0005-0000-0000-000038550000}"/>
    <cellStyle name="Обычный 3 3 2 2 3 4 3" xfId="21812" xr:uid="{00000000-0005-0000-0000-000039550000}"/>
    <cellStyle name="Обычный 3 3 2 2 3 4 3 2" xfId="21813" xr:uid="{00000000-0005-0000-0000-00003A550000}"/>
    <cellStyle name="Обычный 3 3 2 2 3 4 3 2 2" xfId="21814" xr:uid="{00000000-0005-0000-0000-00003B550000}"/>
    <cellStyle name="Обычный 3 3 2 2 3 4 3 3" xfId="21815" xr:uid="{00000000-0005-0000-0000-00003C550000}"/>
    <cellStyle name="Обычный 3 3 2 2 3 4 3 3 2" xfId="21816" xr:uid="{00000000-0005-0000-0000-00003D550000}"/>
    <cellStyle name="Обычный 3 3 2 2 3 4 3 4" xfId="21817" xr:uid="{00000000-0005-0000-0000-00003E550000}"/>
    <cellStyle name="Обычный 3 3 2 2 3 4 4" xfId="21818" xr:uid="{00000000-0005-0000-0000-00003F550000}"/>
    <cellStyle name="Обычный 3 3 2 2 3 4 4 2" xfId="21819" xr:uid="{00000000-0005-0000-0000-000040550000}"/>
    <cellStyle name="Обычный 3 3 2 2 3 4 4 2 2" xfId="21820" xr:uid="{00000000-0005-0000-0000-000041550000}"/>
    <cellStyle name="Обычный 3 3 2 2 3 4 4 3" xfId="21821" xr:uid="{00000000-0005-0000-0000-000042550000}"/>
    <cellStyle name="Обычный 3 3 2 2 3 4 4 3 2" xfId="21822" xr:uid="{00000000-0005-0000-0000-000043550000}"/>
    <cellStyle name="Обычный 3 3 2 2 3 4 4 4" xfId="21823" xr:uid="{00000000-0005-0000-0000-000044550000}"/>
    <cellStyle name="Обычный 3 3 2 2 3 4 5" xfId="21824" xr:uid="{00000000-0005-0000-0000-000045550000}"/>
    <cellStyle name="Обычный 3 3 2 2 3 4 5 2" xfId="21825" xr:uid="{00000000-0005-0000-0000-000046550000}"/>
    <cellStyle name="Обычный 3 3 2 2 3 4 6" xfId="21826" xr:uid="{00000000-0005-0000-0000-000047550000}"/>
    <cellStyle name="Обычный 3 3 2 2 3 4 6 2" xfId="21827" xr:uid="{00000000-0005-0000-0000-000048550000}"/>
    <cellStyle name="Обычный 3 3 2 2 3 4 7" xfId="21828" xr:uid="{00000000-0005-0000-0000-000049550000}"/>
    <cellStyle name="Обычный 3 3 2 2 3 4 7 2" xfId="21829" xr:uid="{00000000-0005-0000-0000-00004A550000}"/>
    <cellStyle name="Обычный 3 3 2 2 3 4 8" xfId="21830" xr:uid="{00000000-0005-0000-0000-00004B550000}"/>
    <cellStyle name="Обычный 3 3 2 2 3 5" xfId="21831" xr:uid="{00000000-0005-0000-0000-00004C550000}"/>
    <cellStyle name="Обычный 3 3 2 2 3 5 2" xfId="21832" xr:uid="{00000000-0005-0000-0000-00004D550000}"/>
    <cellStyle name="Обычный 3 3 2 2 3 5 2 2" xfId="21833" xr:uid="{00000000-0005-0000-0000-00004E550000}"/>
    <cellStyle name="Обычный 3 3 2 2 3 5 2 2 2" xfId="21834" xr:uid="{00000000-0005-0000-0000-00004F550000}"/>
    <cellStyle name="Обычный 3 3 2 2 3 5 2 2 2 2" xfId="21835" xr:uid="{00000000-0005-0000-0000-000050550000}"/>
    <cellStyle name="Обычный 3 3 2 2 3 5 2 2 3" xfId="21836" xr:uid="{00000000-0005-0000-0000-000051550000}"/>
    <cellStyle name="Обычный 3 3 2 2 3 5 2 2 3 2" xfId="21837" xr:uid="{00000000-0005-0000-0000-000052550000}"/>
    <cellStyle name="Обычный 3 3 2 2 3 5 2 2 4" xfId="21838" xr:uid="{00000000-0005-0000-0000-000053550000}"/>
    <cellStyle name="Обычный 3 3 2 2 3 5 2 3" xfId="21839" xr:uid="{00000000-0005-0000-0000-000054550000}"/>
    <cellStyle name="Обычный 3 3 2 2 3 5 2 3 2" xfId="21840" xr:uid="{00000000-0005-0000-0000-000055550000}"/>
    <cellStyle name="Обычный 3 3 2 2 3 5 2 4" xfId="21841" xr:uid="{00000000-0005-0000-0000-000056550000}"/>
    <cellStyle name="Обычный 3 3 2 2 3 5 2 4 2" xfId="21842" xr:uid="{00000000-0005-0000-0000-000057550000}"/>
    <cellStyle name="Обычный 3 3 2 2 3 5 2 5" xfId="21843" xr:uid="{00000000-0005-0000-0000-000058550000}"/>
    <cellStyle name="Обычный 3 3 2 2 3 5 2 5 2" xfId="21844" xr:uid="{00000000-0005-0000-0000-000059550000}"/>
    <cellStyle name="Обычный 3 3 2 2 3 5 2 6" xfId="21845" xr:uid="{00000000-0005-0000-0000-00005A550000}"/>
    <cellStyle name="Обычный 3 3 2 2 3 5 3" xfId="21846" xr:uid="{00000000-0005-0000-0000-00005B550000}"/>
    <cellStyle name="Обычный 3 3 2 2 3 5 3 2" xfId="21847" xr:uid="{00000000-0005-0000-0000-00005C550000}"/>
    <cellStyle name="Обычный 3 3 2 2 3 5 3 2 2" xfId="21848" xr:uid="{00000000-0005-0000-0000-00005D550000}"/>
    <cellStyle name="Обычный 3 3 2 2 3 5 3 3" xfId="21849" xr:uid="{00000000-0005-0000-0000-00005E550000}"/>
    <cellStyle name="Обычный 3 3 2 2 3 5 3 3 2" xfId="21850" xr:uid="{00000000-0005-0000-0000-00005F550000}"/>
    <cellStyle name="Обычный 3 3 2 2 3 5 3 4" xfId="21851" xr:uid="{00000000-0005-0000-0000-000060550000}"/>
    <cellStyle name="Обычный 3 3 2 2 3 5 4" xfId="21852" xr:uid="{00000000-0005-0000-0000-000061550000}"/>
    <cellStyle name="Обычный 3 3 2 2 3 5 4 2" xfId="21853" xr:uid="{00000000-0005-0000-0000-000062550000}"/>
    <cellStyle name="Обычный 3 3 2 2 3 5 4 2 2" xfId="21854" xr:uid="{00000000-0005-0000-0000-000063550000}"/>
    <cellStyle name="Обычный 3 3 2 2 3 5 4 3" xfId="21855" xr:uid="{00000000-0005-0000-0000-000064550000}"/>
    <cellStyle name="Обычный 3 3 2 2 3 5 4 3 2" xfId="21856" xr:uid="{00000000-0005-0000-0000-000065550000}"/>
    <cellStyle name="Обычный 3 3 2 2 3 5 4 4" xfId="21857" xr:uid="{00000000-0005-0000-0000-000066550000}"/>
    <cellStyle name="Обычный 3 3 2 2 3 5 5" xfId="21858" xr:uid="{00000000-0005-0000-0000-000067550000}"/>
    <cellStyle name="Обычный 3 3 2 2 3 5 5 2" xfId="21859" xr:uid="{00000000-0005-0000-0000-000068550000}"/>
    <cellStyle name="Обычный 3 3 2 2 3 5 6" xfId="21860" xr:uid="{00000000-0005-0000-0000-000069550000}"/>
    <cellStyle name="Обычный 3 3 2 2 3 5 6 2" xfId="21861" xr:uid="{00000000-0005-0000-0000-00006A550000}"/>
    <cellStyle name="Обычный 3 3 2 2 3 5 7" xfId="21862" xr:uid="{00000000-0005-0000-0000-00006B550000}"/>
    <cellStyle name="Обычный 3 3 2 2 3 5 7 2" xfId="21863" xr:uid="{00000000-0005-0000-0000-00006C550000}"/>
    <cellStyle name="Обычный 3 3 2 2 3 5 8" xfId="21864" xr:uid="{00000000-0005-0000-0000-00006D550000}"/>
    <cellStyle name="Обычный 3 3 2 2 3 6" xfId="21865" xr:uid="{00000000-0005-0000-0000-00006E550000}"/>
    <cellStyle name="Обычный 3 3 2 2 3 6 2" xfId="21866" xr:uid="{00000000-0005-0000-0000-00006F550000}"/>
    <cellStyle name="Обычный 3 3 2 2 3 6 2 2" xfId="21867" xr:uid="{00000000-0005-0000-0000-000070550000}"/>
    <cellStyle name="Обычный 3 3 2 2 3 6 2 2 2" xfId="21868" xr:uid="{00000000-0005-0000-0000-000071550000}"/>
    <cellStyle name="Обычный 3 3 2 2 3 6 2 3" xfId="21869" xr:uid="{00000000-0005-0000-0000-000072550000}"/>
    <cellStyle name="Обычный 3 3 2 2 3 6 2 3 2" xfId="21870" xr:uid="{00000000-0005-0000-0000-000073550000}"/>
    <cellStyle name="Обычный 3 3 2 2 3 6 2 4" xfId="21871" xr:uid="{00000000-0005-0000-0000-000074550000}"/>
    <cellStyle name="Обычный 3 3 2 2 3 6 3" xfId="21872" xr:uid="{00000000-0005-0000-0000-000075550000}"/>
    <cellStyle name="Обычный 3 3 2 2 3 6 3 2" xfId="21873" xr:uid="{00000000-0005-0000-0000-000076550000}"/>
    <cellStyle name="Обычный 3 3 2 2 3 6 3 2 2" xfId="21874" xr:uid="{00000000-0005-0000-0000-000077550000}"/>
    <cellStyle name="Обычный 3 3 2 2 3 6 3 3" xfId="21875" xr:uid="{00000000-0005-0000-0000-000078550000}"/>
    <cellStyle name="Обычный 3 3 2 2 3 6 3 3 2" xfId="21876" xr:uid="{00000000-0005-0000-0000-000079550000}"/>
    <cellStyle name="Обычный 3 3 2 2 3 6 3 4" xfId="21877" xr:uid="{00000000-0005-0000-0000-00007A550000}"/>
    <cellStyle name="Обычный 3 3 2 2 3 6 4" xfId="21878" xr:uid="{00000000-0005-0000-0000-00007B550000}"/>
    <cellStyle name="Обычный 3 3 2 2 3 6 4 2" xfId="21879" xr:uid="{00000000-0005-0000-0000-00007C550000}"/>
    <cellStyle name="Обычный 3 3 2 2 3 6 5" xfId="21880" xr:uid="{00000000-0005-0000-0000-00007D550000}"/>
    <cellStyle name="Обычный 3 3 2 2 3 6 5 2" xfId="21881" xr:uid="{00000000-0005-0000-0000-00007E550000}"/>
    <cellStyle name="Обычный 3 3 2 2 3 6 6" xfId="21882" xr:uid="{00000000-0005-0000-0000-00007F550000}"/>
    <cellStyle name="Обычный 3 3 2 2 3 6 6 2" xfId="21883" xr:uid="{00000000-0005-0000-0000-000080550000}"/>
    <cellStyle name="Обычный 3 3 2 2 3 6 7" xfId="21884" xr:uid="{00000000-0005-0000-0000-000081550000}"/>
    <cellStyle name="Обычный 3 3 2 2 3 7" xfId="21885" xr:uid="{00000000-0005-0000-0000-000082550000}"/>
    <cellStyle name="Обычный 3 3 2 2 3 7 2" xfId="21886" xr:uid="{00000000-0005-0000-0000-000083550000}"/>
    <cellStyle name="Обычный 3 3 2 2 3 7 2 2" xfId="21887" xr:uid="{00000000-0005-0000-0000-000084550000}"/>
    <cellStyle name="Обычный 3 3 2 2 3 7 2 2 2" xfId="21888" xr:uid="{00000000-0005-0000-0000-000085550000}"/>
    <cellStyle name="Обычный 3 3 2 2 3 7 2 3" xfId="21889" xr:uid="{00000000-0005-0000-0000-000086550000}"/>
    <cellStyle name="Обычный 3 3 2 2 3 7 2 3 2" xfId="21890" xr:uid="{00000000-0005-0000-0000-000087550000}"/>
    <cellStyle name="Обычный 3 3 2 2 3 7 2 4" xfId="21891" xr:uid="{00000000-0005-0000-0000-000088550000}"/>
    <cellStyle name="Обычный 3 3 2 2 3 7 3" xfId="21892" xr:uid="{00000000-0005-0000-0000-000089550000}"/>
    <cellStyle name="Обычный 3 3 2 2 3 7 3 2" xfId="21893" xr:uid="{00000000-0005-0000-0000-00008A550000}"/>
    <cellStyle name="Обычный 3 3 2 2 3 7 3 2 2" xfId="21894" xr:uid="{00000000-0005-0000-0000-00008B550000}"/>
    <cellStyle name="Обычный 3 3 2 2 3 7 3 3" xfId="21895" xr:uid="{00000000-0005-0000-0000-00008C550000}"/>
    <cellStyle name="Обычный 3 3 2 2 3 7 3 3 2" xfId="21896" xr:uid="{00000000-0005-0000-0000-00008D550000}"/>
    <cellStyle name="Обычный 3 3 2 2 3 7 3 4" xfId="21897" xr:uid="{00000000-0005-0000-0000-00008E550000}"/>
    <cellStyle name="Обычный 3 3 2 2 3 7 4" xfId="21898" xr:uid="{00000000-0005-0000-0000-00008F550000}"/>
    <cellStyle name="Обычный 3 3 2 2 3 7 4 2" xfId="21899" xr:uid="{00000000-0005-0000-0000-000090550000}"/>
    <cellStyle name="Обычный 3 3 2 2 3 7 5" xfId="21900" xr:uid="{00000000-0005-0000-0000-000091550000}"/>
    <cellStyle name="Обычный 3 3 2 2 3 7 5 2" xfId="21901" xr:uid="{00000000-0005-0000-0000-000092550000}"/>
    <cellStyle name="Обычный 3 3 2 2 3 7 6" xfId="21902" xr:uid="{00000000-0005-0000-0000-000093550000}"/>
    <cellStyle name="Обычный 3 3 2 2 3 7 6 2" xfId="21903" xr:uid="{00000000-0005-0000-0000-000094550000}"/>
    <cellStyle name="Обычный 3 3 2 2 3 7 7" xfId="21904" xr:uid="{00000000-0005-0000-0000-000095550000}"/>
    <cellStyle name="Обычный 3 3 2 2 3 8" xfId="21905" xr:uid="{00000000-0005-0000-0000-000096550000}"/>
    <cellStyle name="Обычный 3 3 2 2 3 8 2" xfId="21906" xr:uid="{00000000-0005-0000-0000-000097550000}"/>
    <cellStyle name="Обычный 3 3 2 2 3 8 2 2" xfId="21907" xr:uid="{00000000-0005-0000-0000-000098550000}"/>
    <cellStyle name="Обычный 3 3 2 2 3 8 3" xfId="21908" xr:uid="{00000000-0005-0000-0000-000099550000}"/>
    <cellStyle name="Обычный 3 3 2 2 3 8 3 2" xfId="21909" xr:uid="{00000000-0005-0000-0000-00009A550000}"/>
    <cellStyle name="Обычный 3 3 2 2 3 8 4" xfId="21910" xr:uid="{00000000-0005-0000-0000-00009B550000}"/>
    <cellStyle name="Обычный 3 3 2 2 3 9" xfId="21911" xr:uid="{00000000-0005-0000-0000-00009C550000}"/>
    <cellStyle name="Обычный 3 3 2 2 3 9 2" xfId="21912" xr:uid="{00000000-0005-0000-0000-00009D550000}"/>
    <cellStyle name="Обычный 3 3 2 2 3 9 2 2" xfId="21913" xr:uid="{00000000-0005-0000-0000-00009E550000}"/>
    <cellStyle name="Обычный 3 3 2 2 3 9 3" xfId="21914" xr:uid="{00000000-0005-0000-0000-00009F550000}"/>
    <cellStyle name="Обычный 3 3 2 2 3 9 3 2" xfId="21915" xr:uid="{00000000-0005-0000-0000-0000A0550000}"/>
    <cellStyle name="Обычный 3 3 2 2 3 9 4" xfId="21916" xr:uid="{00000000-0005-0000-0000-0000A1550000}"/>
    <cellStyle name="Обычный 3 3 2 2 4" xfId="21917" xr:uid="{00000000-0005-0000-0000-0000A2550000}"/>
    <cellStyle name="Обычный 3 3 2 2 4 10" xfId="21918" xr:uid="{00000000-0005-0000-0000-0000A3550000}"/>
    <cellStyle name="Обычный 3 3 2 2 4 10 2" xfId="21919" xr:uid="{00000000-0005-0000-0000-0000A4550000}"/>
    <cellStyle name="Обычный 3 3 2 2 4 11" xfId="21920" xr:uid="{00000000-0005-0000-0000-0000A5550000}"/>
    <cellStyle name="Обычный 3 3 2 2 4 11 2" xfId="21921" xr:uid="{00000000-0005-0000-0000-0000A6550000}"/>
    <cellStyle name="Обычный 3 3 2 2 4 12" xfId="21922" xr:uid="{00000000-0005-0000-0000-0000A7550000}"/>
    <cellStyle name="Обычный 3 3 2 2 4 2" xfId="21923" xr:uid="{00000000-0005-0000-0000-0000A8550000}"/>
    <cellStyle name="Обычный 3 3 2 2 4 2 10" xfId="21924" xr:uid="{00000000-0005-0000-0000-0000A9550000}"/>
    <cellStyle name="Обычный 3 3 2 2 4 2 2" xfId="21925" xr:uid="{00000000-0005-0000-0000-0000AA550000}"/>
    <cellStyle name="Обычный 3 3 2 2 4 2 2 2" xfId="21926" xr:uid="{00000000-0005-0000-0000-0000AB550000}"/>
    <cellStyle name="Обычный 3 3 2 2 4 2 2 2 2" xfId="21927" xr:uid="{00000000-0005-0000-0000-0000AC550000}"/>
    <cellStyle name="Обычный 3 3 2 2 4 2 2 2 2 2" xfId="21928" xr:uid="{00000000-0005-0000-0000-0000AD550000}"/>
    <cellStyle name="Обычный 3 3 2 2 4 2 2 2 2 2 2" xfId="21929" xr:uid="{00000000-0005-0000-0000-0000AE550000}"/>
    <cellStyle name="Обычный 3 3 2 2 4 2 2 2 2 3" xfId="21930" xr:uid="{00000000-0005-0000-0000-0000AF550000}"/>
    <cellStyle name="Обычный 3 3 2 2 4 2 2 2 2 3 2" xfId="21931" xr:uid="{00000000-0005-0000-0000-0000B0550000}"/>
    <cellStyle name="Обычный 3 3 2 2 4 2 2 2 2 4" xfId="21932" xr:uid="{00000000-0005-0000-0000-0000B1550000}"/>
    <cellStyle name="Обычный 3 3 2 2 4 2 2 2 3" xfId="21933" xr:uid="{00000000-0005-0000-0000-0000B2550000}"/>
    <cellStyle name="Обычный 3 3 2 2 4 2 2 2 3 2" xfId="21934" xr:uid="{00000000-0005-0000-0000-0000B3550000}"/>
    <cellStyle name="Обычный 3 3 2 2 4 2 2 2 4" xfId="21935" xr:uid="{00000000-0005-0000-0000-0000B4550000}"/>
    <cellStyle name="Обычный 3 3 2 2 4 2 2 2 4 2" xfId="21936" xr:uid="{00000000-0005-0000-0000-0000B5550000}"/>
    <cellStyle name="Обычный 3 3 2 2 4 2 2 2 5" xfId="21937" xr:uid="{00000000-0005-0000-0000-0000B6550000}"/>
    <cellStyle name="Обычный 3 3 2 2 4 2 2 2 5 2" xfId="21938" xr:uid="{00000000-0005-0000-0000-0000B7550000}"/>
    <cellStyle name="Обычный 3 3 2 2 4 2 2 2 6" xfId="21939" xr:uid="{00000000-0005-0000-0000-0000B8550000}"/>
    <cellStyle name="Обычный 3 3 2 2 4 2 2 3" xfId="21940" xr:uid="{00000000-0005-0000-0000-0000B9550000}"/>
    <cellStyle name="Обычный 3 3 2 2 4 2 2 3 2" xfId="21941" xr:uid="{00000000-0005-0000-0000-0000BA550000}"/>
    <cellStyle name="Обычный 3 3 2 2 4 2 2 3 2 2" xfId="21942" xr:uid="{00000000-0005-0000-0000-0000BB550000}"/>
    <cellStyle name="Обычный 3 3 2 2 4 2 2 3 3" xfId="21943" xr:uid="{00000000-0005-0000-0000-0000BC550000}"/>
    <cellStyle name="Обычный 3 3 2 2 4 2 2 3 3 2" xfId="21944" xr:uid="{00000000-0005-0000-0000-0000BD550000}"/>
    <cellStyle name="Обычный 3 3 2 2 4 2 2 3 4" xfId="21945" xr:uid="{00000000-0005-0000-0000-0000BE550000}"/>
    <cellStyle name="Обычный 3 3 2 2 4 2 2 4" xfId="21946" xr:uid="{00000000-0005-0000-0000-0000BF550000}"/>
    <cellStyle name="Обычный 3 3 2 2 4 2 2 4 2" xfId="21947" xr:uid="{00000000-0005-0000-0000-0000C0550000}"/>
    <cellStyle name="Обычный 3 3 2 2 4 2 2 4 2 2" xfId="21948" xr:uid="{00000000-0005-0000-0000-0000C1550000}"/>
    <cellStyle name="Обычный 3 3 2 2 4 2 2 4 3" xfId="21949" xr:uid="{00000000-0005-0000-0000-0000C2550000}"/>
    <cellStyle name="Обычный 3 3 2 2 4 2 2 4 3 2" xfId="21950" xr:uid="{00000000-0005-0000-0000-0000C3550000}"/>
    <cellStyle name="Обычный 3 3 2 2 4 2 2 4 4" xfId="21951" xr:uid="{00000000-0005-0000-0000-0000C4550000}"/>
    <cellStyle name="Обычный 3 3 2 2 4 2 2 5" xfId="21952" xr:uid="{00000000-0005-0000-0000-0000C5550000}"/>
    <cellStyle name="Обычный 3 3 2 2 4 2 2 5 2" xfId="21953" xr:uid="{00000000-0005-0000-0000-0000C6550000}"/>
    <cellStyle name="Обычный 3 3 2 2 4 2 2 6" xfId="21954" xr:uid="{00000000-0005-0000-0000-0000C7550000}"/>
    <cellStyle name="Обычный 3 3 2 2 4 2 2 6 2" xfId="21955" xr:uid="{00000000-0005-0000-0000-0000C8550000}"/>
    <cellStyle name="Обычный 3 3 2 2 4 2 2 7" xfId="21956" xr:uid="{00000000-0005-0000-0000-0000C9550000}"/>
    <cellStyle name="Обычный 3 3 2 2 4 2 2 7 2" xfId="21957" xr:uid="{00000000-0005-0000-0000-0000CA550000}"/>
    <cellStyle name="Обычный 3 3 2 2 4 2 2 8" xfId="21958" xr:uid="{00000000-0005-0000-0000-0000CB550000}"/>
    <cellStyle name="Обычный 3 3 2 2 4 2 3" xfId="21959" xr:uid="{00000000-0005-0000-0000-0000CC550000}"/>
    <cellStyle name="Обычный 3 3 2 2 4 2 3 2" xfId="21960" xr:uid="{00000000-0005-0000-0000-0000CD550000}"/>
    <cellStyle name="Обычный 3 3 2 2 4 2 3 2 2" xfId="21961" xr:uid="{00000000-0005-0000-0000-0000CE550000}"/>
    <cellStyle name="Обычный 3 3 2 2 4 2 3 2 2 2" xfId="21962" xr:uid="{00000000-0005-0000-0000-0000CF550000}"/>
    <cellStyle name="Обычный 3 3 2 2 4 2 3 2 2 2 2" xfId="21963" xr:uid="{00000000-0005-0000-0000-0000D0550000}"/>
    <cellStyle name="Обычный 3 3 2 2 4 2 3 2 2 3" xfId="21964" xr:uid="{00000000-0005-0000-0000-0000D1550000}"/>
    <cellStyle name="Обычный 3 3 2 2 4 2 3 2 2 3 2" xfId="21965" xr:uid="{00000000-0005-0000-0000-0000D2550000}"/>
    <cellStyle name="Обычный 3 3 2 2 4 2 3 2 2 4" xfId="21966" xr:uid="{00000000-0005-0000-0000-0000D3550000}"/>
    <cellStyle name="Обычный 3 3 2 2 4 2 3 2 3" xfId="21967" xr:uid="{00000000-0005-0000-0000-0000D4550000}"/>
    <cellStyle name="Обычный 3 3 2 2 4 2 3 2 3 2" xfId="21968" xr:uid="{00000000-0005-0000-0000-0000D5550000}"/>
    <cellStyle name="Обычный 3 3 2 2 4 2 3 2 4" xfId="21969" xr:uid="{00000000-0005-0000-0000-0000D6550000}"/>
    <cellStyle name="Обычный 3 3 2 2 4 2 3 2 4 2" xfId="21970" xr:uid="{00000000-0005-0000-0000-0000D7550000}"/>
    <cellStyle name="Обычный 3 3 2 2 4 2 3 2 5" xfId="21971" xr:uid="{00000000-0005-0000-0000-0000D8550000}"/>
    <cellStyle name="Обычный 3 3 2 2 4 2 3 2 5 2" xfId="21972" xr:uid="{00000000-0005-0000-0000-0000D9550000}"/>
    <cellStyle name="Обычный 3 3 2 2 4 2 3 2 6" xfId="21973" xr:uid="{00000000-0005-0000-0000-0000DA550000}"/>
    <cellStyle name="Обычный 3 3 2 2 4 2 3 3" xfId="21974" xr:uid="{00000000-0005-0000-0000-0000DB550000}"/>
    <cellStyle name="Обычный 3 3 2 2 4 2 3 3 2" xfId="21975" xr:uid="{00000000-0005-0000-0000-0000DC550000}"/>
    <cellStyle name="Обычный 3 3 2 2 4 2 3 3 2 2" xfId="21976" xr:uid="{00000000-0005-0000-0000-0000DD550000}"/>
    <cellStyle name="Обычный 3 3 2 2 4 2 3 3 3" xfId="21977" xr:uid="{00000000-0005-0000-0000-0000DE550000}"/>
    <cellStyle name="Обычный 3 3 2 2 4 2 3 3 3 2" xfId="21978" xr:uid="{00000000-0005-0000-0000-0000DF550000}"/>
    <cellStyle name="Обычный 3 3 2 2 4 2 3 3 4" xfId="21979" xr:uid="{00000000-0005-0000-0000-0000E0550000}"/>
    <cellStyle name="Обычный 3 3 2 2 4 2 3 4" xfId="21980" xr:uid="{00000000-0005-0000-0000-0000E1550000}"/>
    <cellStyle name="Обычный 3 3 2 2 4 2 3 4 2" xfId="21981" xr:uid="{00000000-0005-0000-0000-0000E2550000}"/>
    <cellStyle name="Обычный 3 3 2 2 4 2 3 4 2 2" xfId="21982" xr:uid="{00000000-0005-0000-0000-0000E3550000}"/>
    <cellStyle name="Обычный 3 3 2 2 4 2 3 4 3" xfId="21983" xr:uid="{00000000-0005-0000-0000-0000E4550000}"/>
    <cellStyle name="Обычный 3 3 2 2 4 2 3 4 3 2" xfId="21984" xr:uid="{00000000-0005-0000-0000-0000E5550000}"/>
    <cellStyle name="Обычный 3 3 2 2 4 2 3 4 4" xfId="21985" xr:uid="{00000000-0005-0000-0000-0000E6550000}"/>
    <cellStyle name="Обычный 3 3 2 2 4 2 3 5" xfId="21986" xr:uid="{00000000-0005-0000-0000-0000E7550000}"/>
    <cellStyle name="Обычный 3 3 2 2 4 2 3 5 2" xfId="21987" xr:uid="{00000000-0005-0000-0000-0000E8550000}"/>
    <cellStyle name="Обычный 3 3 2 2 4 2 3 6" xfId="21988" xr:uid="{00000000-0005-0000-0000-0000E9550000}"/>
    <cellStyle name="Обычный 3 3 2 2 4 2 3 6 2" xfId="21989" xr:uid="{00000000-0005-0000-0000-0000EA550000}"/>
    <cellStyle name="Обычный 3 3 2 2 4 2 3 7" xfId="21990" xr:uid="{00000000-0005-0000-0000-0000EB550000}"/>
    <cellStyle name="Обычный 3 3 2 2 4 2 3 7 2" xfId="21991" xr:uid="{00000000-0005-0000-0000-0000EC550000}"/>
    <cellStyle name="Обычный 3 3 2 2 4 2 3 8" xfId="21992" xr:uid="{00000000-0005-0000-0000-0000ED550000}"/>
    <cellStyle name="Обычный 3 3 2 2 4 2 4" xfId="21993" xr:uid="{00000000-0005-0000-0000-0000EE550000}"/>
    <cellStyle name="Обычный 3 3 2 2 4 2 4 2" xfId="21994" xr:uid="{00000000-0005-0000-0000-0000EF550000}"/>
    <cellStyle name="Обычный 3 3 2 2 4 2 4 2 2" xfId="21995" xr:uid="{00000000-0005-0000-0000-0000F0550000}"/>
    <cellStyle name="Обычный 3 3 2 2 4 2 4 2 2 2" xfId="21996" xr:uid="{00000000-0005-0000-0000-0000F1550000}"/>
    <cellStyle name="Обычный 3 3 2 2 4 2 4 2 3" xfId="21997" xr:uid="{00000000-0005-0000-0000-0000F2550000}"/>
    <cellStyle name="Обычный 3 3 2 2 4 2 4 2 3 2" xfId="21998" xr:uid="{00000000-0005-0000-0000-0000F3550000}"/>
    <cellStyle name="Обычный 3 3 2 2 4 2 4 2 4" xfId="21999" xr:uid="{00000000-0005-0000-0000-0000F4550000}"/>
    <cellStyle name="Обычный 3 3 2 2 4 2 4 3" xfId="22000" xr:uid="{00000000-0005-0000-0000-0000F5550000}"/>
    <cellStyle name="Обычный 3 3 2 2 4 2 4 3 2" xfId="22001" xr:uid="{00000000-0005-0000-0000-0000F6550000}"/>
    <cellStyle name="Обычный 3 3 2 2 4 2 4 3 2 2" xfId="22002" xr:uid="{00000000-0005-0000-0000-0000F7550000}"/>
    <cellStyle name="Обычный 3 3 2 2 4 2 4 3 3" xfId="22003" xr:uid="{00000000-0005-0000-0000-0000F8550000}"/>
    <cellStyle name="Обычный 3 3 2 2 4 2 4 3 3 2" xfId="22004" xr:uid="{00000000-0005-0000-0000-0000F9550000}"/>
    <cellStyle name="Обычный 3 3 2 2 4 2 4 3 4" xfId="22005" xr:uid="{00000000-0005-0000-0000-0000FA550000}"/>
    <cellStyle name="Обычный 3 3 2 2 4 2 4 4" xfId="22006" xr:uid="{00000000-0005-0000-0000-0000FB550000}"/>
    <cellStyle name="Обычный 3 3 2 2 4 2 4 4 2" xfId="22007" xr:uid="{00000000-0005-0000-0000-0000FC550000}"/>
    <cellStyle name="Обычный 3 3 2 2 4 2 4 5" xfId="22008" xr:uid="{00000000-0005-0000-0000-0000FD550000}"/>
    <cellStyle name="Обычный 3 3 2 2 4 2 4 5 2" xfId="22009" xr:uid="{00000000-0005-0000-0000-0000FE550000}"/>
    <cellStyle name="Обычный 3 3 2 2 4 2 4 6" xfId="22010" xr:uid="{00000000-0005-0000-0000-0000FF550000}"/>
    <cellStyle name="Обычный 3 3 2 2 4 2 4 6 2" xfId="22011" xr:uid="{00000000-0005-0000-0000-000000560000}"/>
    <cellStyle name="Обычный 3 3 2 2 4 2 4 7" xfId="22012" xr:uid="{00000000-0005-0000-0000-000001560000}"/>
    <cellStyle name="Обычный 3 3 2 2 4 2 5" xfId="22013" xr:uid="{00000000-0005-0000-0000-000002560000}"/>
    <cellStyle name="Обычный 3 3 2 2 4 2 5 2" xfId="22014" xr:uid="{00000000-0005-0000-0000-000003560000}"/>
    <cellStyle name="Обычный 3 3 2 2 4 2 5 2 2" xfId="22015" xr:uid="{00000000-0005-0000-0000-000004560000}"/>
    <cellStyle name="Обычный 3 3 2 2 4 2 5 3" xfId="22016" xr:uid="{00000000-0005-0000-0000-000005560000}"/>
    <cellStyle name="Обычный 3 3 2 2 4 2 5 3 2" xfId="22017" xr:uid="{00000000-0005-0000-0000-000006560000}"/>
    <cellStyle name="Обычный 3 3 2 2 4 2 5 4" xfId="22018" xr:uid="{00000000-0005-0000-0000-000007560000}"/>
    <cellStyle name="Обычный 3 3 2 2 4 2 6" xfId="22019" xr:uid="{00000000-0005-0000-0000-000008560000}"/>
    <cellStyle name="Обычный 3 3 2 2 4 2 6 2" xfId="22020" xr:uid="{00000000-0005-0000-0000-000009560000}"/>
    <cellStyle name="Обычный 3 3 2 2 4 2 6 2 2" xfId="22021" xr:uid="{00000000-0005-0000-0000-00000A560000}"/>
    <cellStyle name="Обычный 3 3 2 2 4 2 6 3" xfId="22022" xr:uid="{00000000-0005-0000-0000-00000B560000}"/>
    <cellStyle name="Обычный 3 3 2 2 4 2 6 3 2" xfId="22023" xr:uid="{00000000-0005-0000-0000-00000C560000}"/>
    <cellStyle name="Обычный 3 3 2 2 4 2 6 4" xfId="22024" xr:uid="{00000000-0005-0000-0000-00000D560000}"/>
    <cellStyle name="Обычный 3 3 2 2 4 2 7" xfId="22025" xr:uid="{00000000-0005-0000-0000-00000E560000}"/>
    <cellStyle name="Обычный 3 3 2 2 4 2 7 2" xfId="22026" xr:uid="{00000000-0005-0000-0000-00000F560000}"/>
    <cellStyle name="Обычный 3 3 2 2 4 2 8" xfId="22027" xr:uid="{00000000-0005-0000-0000-000010560000}"/>
    <cellStyle name="Обычный 3 3 2 2 4 2 8 2" xfId="22028" xr:uid="{00000000-0005-0000-0000-000011560000}"/>
    <cellStyle name="Обычный 3 3 2 2 4 2 9" xfId="22029" xr:uid="{00000000-0005-0000-0000-000012560000}"/>
    <cellStyle name="Обычный 3 3 2 2 4 2 9 2" xfId="22030" xr:uid="{00000000-0005-0000-0000-000013560000}"/>
    <cellStyle name="Обычный 3 3 2 2 4 3" xfId="22031" xr:uid="{00000000-0005-0000-0000-000014560000}"/>
    <cellStyle name="Обычный 3 3 2 2 4 3 2" xfId="22032" xr:uid="{00000000-0005-0000-0000-000015560000}"/>
    <cellStyle name="Обычный 3 3 2 2 4 3 2 2" xfId="22033" xr:uid="{00000000-0005-0000-0000-000016560000}"/>
    <cellStyle name="Обычный 3 3 2 2 4 3 2 2 2" xfId="22034" xr:uid="{00000000-0005-0000-0000-000017560000}"/>
    <cellStyle name="Обычный 3 3 2 2 4 3 2 2 2 2" xfId="22035" xr:uid="{00000000-0005-0000-0000-000018560000}"/>
    <cellStyle name="Обычный 3 3 2 2 4 3 2 2 3" xfId="22036" xr:uid="{00000000-0005-0000-0000-000019560000}"/>
    <cellStyle name="Обычный 3 3 2 2 4 3 2 2 3 2" xfId="22037" xr:uid="{00000000-0005-0000-0000-00001A560000}"/>
    <cellStyle name="Обычный 3 3 2 2 4 3 2 2 4" xfId="22038" xr:uid="{00000000-0005-0000-0000-00001B560000}"/>
    <cellStyle name="Обычный 3 3 2 2 4 3 2 3" xfId="22039" xr:uid="{00000000-0005-0000-0000-00001C560000}"/>
    <cellStyle name="Обычный 3 3 2 2 4 3 2 3 2" xfId="22040" xr:uid="{00000000-0005-0000-0000-00001D560000}"/>
    <cellStyle name="Обычный 3 3 2 2 4 3 2 4" xfId="22041" xr:uid="{00000000-0005-0000-0000-00001E560000}"/>
    <cellStyle name="Обычный 3 3 2 2 4 3 2 4 2" xfId="22042" xr:uid="{00000000-0005-0000-0000-00001F560000}"/>
    <cellStyle name="Обычный 3 3 2 2 4 3 2 5" xfId="22043" xr:uid="{00000000-0005-0000-0000-000020560000}"/>
    <cellStyle name="Обычный 3 3 2 2 4 3 2 5 2" xfId="22044" xr:uid="{00000000-0005-0000-0000-000021560000}"/>
    <cellStyle name="Обычный 3 3 2 2 4 3 2 6" xfId="22045" xr:uid="{00000000-0005-0000-0000-000022560000}"/>
    <cellStyle name="Обычный 3 3 2 2 4 3 3" xfId="22046" xr:uid="{00000000-0005-0000-0000-000023560000}"/>
    <cellStyle name="Обычный 3 3 2 2 4 3 3 2" xfId="22047" xr:uid="{00000000-0005-0000-0000-000024560000}"/>
    <cellStyle name="Обычный 3 3 2 2 4 3 3 2 2" xfId="22048" xr:uid="{00000000-0005-0000-0000-000025560000}"/>
    <cellStyle name="Обычный 3 3 2 2 4 3 3 3" xfId="22049" xr:uid="{00000000-0005-0000-0000-000026560000}"/>
    <cellStyle name="Обычный 3 3 2 2 4 3 3 3 2" xfId="22050" xr:uid="{00000000-0005-0000-0000-000027560000}"/>
    <cellStyle name="Обычный 3 3 2 2 4 3 3 4" xfId="22051" xr:uid="{00000000-0005-0000-0000-000028560000}"/>
    <cellStyle name="Обычный 3 3 2 2 4 3 4" xfId="22052" xr:uid="{00000000-0005-0000-0000-000029560000}"/>
    <cellStyle name="Обычный 3 3 2 2 4 3 4 2" xfId="22053" xr:uid="{00000000-0005-0000-0000-00002A560000}"/>
    <cellStyle name="Обычный 3 3 2 2 4 3 4 2 2" xfId="22054" xr:uid="{00000000-0005-0000-0000-00002B560000}"/>
    <cellStyle name="Обычный 3 3 2 2 4 3 4 3" xfId="22055" xr:uid="{00000000-0005-0000-0000-00002C560000}"/>
    <cellStyle name="Обычный 3 3 2 2 4 3 4 3 2" xfId="22056" xr:uid="{00000000-0005-0000-0000-00002D560000}"/>
    <cellStyle name="Обычный 3 3 2 2 4 3 4 4" xfId="22057" xr:uid="{00000000-0005-0000-0000-00002E560000}"/>
    <cellStyle name="Обычный 3 3 2 2 4 3 5" xfId="22058" xr:uid="{00000000-0005-0000-0000-00002F560000}"/>
    <cellStyle name="Обычный 3 3 2 2 4 3 5 2" xfId="22059" xr:uid="{00000000-0005-0000-0000-000030560000}"/>
    <cellStyle name="Обычный 3 3 2 2 4 3 6" xfId="22060" xr:uid="{00000000-0005-0000-0000-000031560000}"/>
    <cellStyle name="Обычный 3 3 2 2 4 3 6 2" xfId="22061" xr:uid="{00000000-0005-0000-0000-000032560000}"/>
    <cellStyle name="Обычный 3 3 2 2 4 3 7" xfId="22062" xr:uid="{00000000-0005-0000-0000-000033560000}"/>
    <cellStyle name="Обычный 3 3 2 2 4 3 7 2" xfId="22063" xr:uid="{00000000-0005-0000-0000-000034560000}"/>
    <cellStyle name="Обычный 3 3 2 2 4 3 8" xfId="22064" xr:uid="{00000000-0005-0000-0000-000035560000}"/>
    <cellStyle name="Обычный 3 3 2 2 4 4" xfId="22065" xr:uid="{00000000-0005-0000-0000-000036560000}"/>
    <cellStyle name="Обычный 3 3 2 2 4 4 2" xfId="22066" xr:uid="{00000000-0005-0000-0000-000037560000}"/>
    <cellStyle name="Обычный 3 3 2 2 4 4 2 2" xfId="22067" xr:uid="{00000000-0005-0000-0000-000038560000}"/>
    <cellStyle name="Обычный 3 3 2 2 4 4 2 2 2" xfId="22068" xr:uid="{00000000-0005-0000-0000-000039560000}"/>
    <cellStyle name="Обычный 3 3 2 2 4 4 2 2 2 2" xfId="22069" xr:uid="{00000000-0005-0000-0000-00003A560000}"/>
    <cellStyle name="Обычный 3 3 2 2 4 4 2 2 3" xfId="22070" xr:uid="{00000000-0005-0000-0000-00003B560000}"/>
    <cellStyle name="Обычный 3 3 2 2 4 4 2 2 3 2" xfId="22071" xr:uid="{00000000-0005-0000-0000-00003C560000}"/>
    <cellStyle name="Обычный 3 3 2 2 4 4 2 2 4" xfId="22072" xr:uid="{00000000-0005-0000-0000-00003D560000}"/>
    <cellStyle name="Обычный 3 3 2 2 4 4 2 3" xfId="22073" xr:uid="{00000000-0005-0000-0000-00003E560000}"/>
    <cellStyle name="Обычный 3 3 2 2 4 4 2 3 2" xfId="22074" xr:uid="{00000000-0005-0000-0000-00003F560000}"/>
    <cellStyle name="Обычный 3 3 2 2 4 4 2 4" xfId="22075" xr:uid="{00000000-0005-0000-0000-000040560000}"/>
    <cellStyle name="Обычный 3 3 2 2 4 4 2 4 2" xfId="22076" xr:uid="{00000000-0005-0000-0000-000041560000}"/>
    <cellStyle name="Обычный 3 3 2 2 4 4 2 5" xfId="22077" xr:uid="{00000000-0005-0000-0000-000042560000}"/>
    <cellStyle name="Обычный 3 3 2 2 4 4 2 5 2" xfId="22078" xr:uid="{00000000-0005-0000-0000-000043560000}"/>
    <cellStyle name="Обычный 3 3 2 2 4 4 2 6" xfId="22079" xr:uid="{00000000-0005-0000-0000-000044560000}"/>
    <cellStyle name="Обычный 3 3 2 2 4 4 3" xfId="22080" xr:uid="{00000000-0005-0000-0000-000045560000}"/>
    <cellStyle name="Обычный 3 3 2 2 4 4 3 2" xfId="22081" xr:uid="{00000000-0005-0000-0000-000046560000}"/>
    <cellStyle name="Обычный 3 3 2 2 4 4 3 2 2" xfId="22082" xr:uid="{00000000-0005-0000-0000-000047560000}"/>
    <cellStyle name="Обычный 3 3 2 2 4 4 3 3" xfId="22083" xr:uid="{00000000-0005-0000-0000-000048560000}"/>
    <cellStyle name="Обычный 3 3 2 2 4 4 3 3 2" xfId="22084" xr:uid="{00000000-0005-0000-0000-000049560000}"/>
    <cellStyle name="Обычный 3 3 2 2 4 4 3 4" xfId="22085" xr:uid="{00000000-0005-0000-0000-00004A560000}"/>
    <cellStyle name="Обычный 3 3 2 2 4 4 4" xfId="22086" xr:uid="{00000000-0005-0000-0000-00004B560000}"/>
    <cellStyle name="Обычный 3 3 2 2 4 4 4 2" xfId="22087" xr:uid="{00000000-0005-0000-0000-00004C560000}"/>
    <cellStyle name="Обычный 3 3 2 2 4 4 4 2 2" xfId="22088" xr:uid="{00000000-0005-0000-0000-00004D560000}"/>
    <cellStyle name="Обычный 3 3 2 2 4 4 4 3" xfId="22089" xr:uid="{00000000-0005-0000-0000-00004E560000}"/>
    <cellStyle name="Обычный 3 3 2 2 4 4 4 3 2" xfId="22090" xr:uid="{00000000-0005-0000-0000-00004F560000}"/>
    <cellStyle name="Обычный 3 3 2 2 4 4 4 4" xfId="22091" xr:uid="{00000000-0005-0000-0000-000050560000}"/>
    <cellStyle name="Обычный 3 3 2 2 4 4 5" xfId="22092" xr:uid="{00000000-0005-0000-0000-000051560000}"/>
    <cellStyle name="Обычный 3 3 2 2 4 4 5 2" xfId="22093" xr:uid="{00000000-0005-0000-0000-000052560000}"/>
    <cellStyle name="Обычный 3 3 2 2 4 4 6" xfId="22094" xr:uid="{00000000-0005-0000-0000-000053560000}"/>
    <cellStyle name="Обычный 3 3 2 2 4 4 6 2" xfId="22095" xr:uid="{00000000-0005-0000-0000-000054560000}"/>
    <cellStyle name="Обычный 3 3 2 2 4 4 7" xfId="22096" xr:uid="{00000000-0005-0000-0000-000055560000}"/>
    <cellStyle name="Обычный 3 3 2 2 4 4 7 2" xfId="22097" xr:uid="{00000000-0005-0000-0000-000056560000}"/>
    <cellStyle name="Обычный 3 3 2 2 4 4 8" xfId="22098" xr:uid="{00000000-0005-0000-0000-000057560000}"/>
    <cellStyle name="Обычный 3 3 2 2 4 5" xfId="22099" xr:uid="{00000000-0005-0000-0000-000058560000}"/>
    <cellStyle name="Обычный 3 3 2 2 4 5 2" xfId="22100" xr:uid="{00000000-0005-0000-0000-000059560000}"/>
    <cellStyle name="Обычный 3 3 2 2 4 5 2 2" xfId="22101" xr:uid="{00000000-0005-0000-0000-00005A560000}"/>
    <cellStyle name="Обычный 3 3 2 2 4 5 2 2 2" xfId="22102" xr:uid="{00000000-0005-0000-0000-00005B560000}"/>
    <cellStyle name="Обычный 3 3 2 2 4 5 2 3" xfId="22103" xr:uid="{00000000-0005-0000-0000-00005C560000}"/>
    <cellStyle name="Обычный 3 3 2 2 4 5 2 3 2" xfId="22104" xr:uid="{00000000-0005-0000-0000-00005D560000}"/>
    <cellStyle name="Обычный 3 3 2 2 4 5 2 4" xfId="22105" xr:uid="{00000000-0005-0000-0000-00005E560000}"/>
    <cellStyle name="Обычный 3 3 2 2 4 5 3" xfId="22106" xr:uid="{00000000-0005-0000-0000-00005F560000}"/>
    <cellStyle name="Обычный 3 3 2 2 4 5 3 2" xfId="22107" xr:uid="{00000000-0005-0000-0000-000060560000}"/>
    <cellStyle name="Обычный 3 3 2 2 4 5 3 2 2" xfId="22108" xr:uid="{00000000-0005-0000-0000-000061560000}"/>
    <cellStyle name="Обычный 3 3 2 2 4 5 3 3" xfId="22109" xr:uid="{00000000-0005-0000-0000-000062560000}"/>
    <cellStyle name="Обычный 3 3 2 2 4 5 3 3 2" xfId="22110" xr:uid="{00000000-0005-0000-0000-000063560000}"/>
    <cellStyle name="Обычный 3 3 2 2 4 5 3 4" xfId="22111" xr:uid="{00000000-0005-0000-0000-000064560000}"/>
    <cellStyle name="Обычный 3 3 2 2 4 5 4" xfId="22112" xr:uid="{00000000-0005-0000-0000-000065560000}"/>
    <cellStyle name="Обычный 3 3 2 2 4 5 4 2" xfId="22113" xr:uid="{00000000-0005-0000-0000-000066560000}"/>
    <cellStyle name="Обычный 3 3 2 2 4 5 5" xfId="22114" xr:uid="{00000000-0005-0000-0000-000067560000}"/>
    <cellStyle name="Обычный 3 3 2 2 4 5 5 2" xfId="22115" xr:uid="{00000000-0005-0000-0000-000068560000}"/>
    <cellStyle name="Обычный 3 3 2 2 4 5 6" xfId="22116" xr:uid="{00000000-0005-0000-0000-000069560000}"/>
    <cellStyle name="Обычный 3 3 2 2 4 5 6 2" xfId="22117" xr:uid="{00000000-0005-0000-0000-00006A560000}"/>
    <cellStyle name="Обычный 3 3 2 2 4 5 7" xfId="22118" xr:uid="{00000000-0005-0000-0000-00006B560000}"/>
    <cellStyle name="Обычный 3 3 2 2 4 6" xfId="22119" xr:uid="{00000000-0005-0000-0000-00006C560000}"/>
    <cellStyle name="Обычный 3 3 2 2 4 6 2" xfId="22120" xr:uid="{00000000-0005-0000-0000-00006D560000}"/>
    <cellStyle name="Обычный 3 3 2 2 4 6 2 2" xfId="22121" xr:uid="{00000000-0005-0000-0000-00006E560000}"/>
    <cellStyle name="Обычный 3 3 2 2 4 6 2 2 2" xfId="22122" xr:uid="{00000000-0005-0000-0000-00006F560000}"/>
    <cellStyle name="Обычный 3 3 2 2 4 6 2 3" xfId="22123" xr:uid="{00000000-0005-0000-0000-000070560000}"/>
    <cellStyle name="Обычный 3 3 2 2 4 6 2 3 2" xfId="22124" xr:uid="{00000000-0005-0000-0000-000071560000}"/>
    <cellStyle name="Обычный 3 3 2 2 4 6 2 4" xfId="22125" xr:uid="{00000000-0005-0000-0000-000072560000}"/>
    <cellStyle name="Обычный 3 3 2 2 4 6 3" xfId="22126" xr:uid="{00000000-0005-0000-0000-000073560000}"/>
    <cellStyle name="Обычный 3 3 2 2 4 6 3 2" xfId="22127" xr:uid="{00000000-0005-0000-0000-000074560000}"/>
    <cellStyle name="Обычный 3 3 2 2 4 6 3 2 2" xfId="22128" xr:uid="{00000000-0005-0000-0000-000075560000}"/>
    <cellStyle name="Обычный 3 3 2 2 4 6 3 3" xfId="22129" xr:uid="{00000000-0005-0000-0000-000076560000}"/>
    <cellStyle name="Обычный 3 3 2 2 4 6 3 3 2" xfId="22130" xr:uid="{00000000-0005-0000-0000-000077560000}"/>
    <cellStyle name="Обычный 3 3 2 2 4 6 3 4" xfId="22131" xr:uid="{00000000-0005-0000-0000-000078560000}"/>
    <cellStyle name="Обычный 3 3 2 2 4 6 4" xfId="22132" xr:uid="{00000000-0005-0000-0000-000079560000}"/>
    <cellStyle name="Обычный 3 3 2 2 4 6 4 2" xfId="22133" xr:uid="{00000000-0005-0000-0000-00007A560000}"/>
    <cellStyle name="Обычный 3 3 2 2 4 6 5" xfId="22134" xr:uid="{00000000-0005-0000-0000-00007B560000}"/>
    <cellStyle name="Обычный 3 3 2 2 4 6 5 2" xfId="22135" xr:uid="{00000000-0005-0000-0000-00007C560000}"/>
    <cellStyle name="Обычный 3 3 2 2 4 6 6" xfId="22136" xr:uid="{00000000-0005-0000-0000-00007D560000}"/>
    <cellStyle name="Обычный 3 3 2 2 4 6 6 2" xfId="22137" xr:uid="{00000000-0005-0000-0000-00007E560000}"/>
    <cellStyle name="Обычный 3 3 2 2 4 6 7" xfId="22138" xr:uid="{00000000-0005-0000-0000-00007F560000}"/>
    <cellStyle name="Обычный 3 3 2 2 4 7" xfId="22139" xr:uid="{00000000-0005-0000-0000-000080560000}"/>
    <cellStyle name="Обычный 3 3 2 2 4 7 2" xfId="22140" xr:uid="{00000000-0005-0000-0000-000081560000}"/>
    <cellStyle name="Обычный 3 3 2 2 4 7 2 2" xfId="22141" xr:uid="{00000000-0005-0000-0000-000082560000}"/>
    <cellStyle name="Обычный 3 3 2 2 4 7 3" xfId="22142" xr:uid="{00000000-0005-0000-0000-000083560000}"/>
    <cellStyle name="Обычный 3 3 2 2 4 7 3 2" xfId="22143" xr:uid="{00000000-0005-0000-0000-000084560000}"/>
    <cellStyle name="Обычный 3 3 2 2 4 7 4" xfId="22144" xr:uid="{00000000-0005-0000-0000-000085560000}"/>
    <cellStyle name="Обычный 3 3 2 2 4 8" xfId="22145" xr:uid="{00000000-0005-0000-0000-000086560000}"/>
    <cellStyle name="Обычный 3 3 2 2 4 8 2" xfId="22146" xr:uid="{00000000-0005-0000-0000-000087560000}"/>
    <cellStyle name="Обычный 3 3 2 2 4 8 2 2" xfId="22147" xr:uid="{00000000-0005-0000-0000-000088560000}"/>
    <cellStyle name="Обычный 3 3 2 2 4 8 3" xfId="22148" xr:uid="{00000000-0005-0000-0000-000089560000}"/>
    <cellStyle name="Обычный 3 3 2 2 4 8 3 2" xfId="22149" xr:uid="{00000000-0005-0000-0000-00008A560000}"/>
    <cellStyle name="Обычный 3 3 2 2 4 8 4" xfId="22150" xr:uid="{00000000-0005-0000-0000-00008B560000}"/>
    <cellStyle name="Обычный 3 3 2 2 4 9" xfId="22151" xr:uid="{00000000-0005-0000-0000-00008C560000}"/>
    <cellStyle name="Обычный 3 3 2 2 4 9 2" xfId="22152" xr:uid="{00000000-0005-0000-0000-00008D560000}"/>
    <cellStyle name="Обычный 3 3 2 2 5" xfId="22153" xr:uid="{00000000-0005-0000-0000-00008E560000}"/>
    <cellStyle name="Обычный 3 3 2 2 5 10" xfId="22154" xr:uid="{00000000-0005-0000-0000-00008F560000}"/>
    <cellStyle name="Обычный 3 3 2 2 5 2" xfId="22155" xr:uid="{00000000-0005-0000-0000-000090560000}"/>
    <cellStyle name="Обычный 3 3 2 2 5 2 2" xfId="22156" xr:uid="{00000000-0005-0000-0000-000091560000}"/>
    <cellStyle name="Обычный 3 3 2 2 5 2 2 2" xfId="22157" xr:uid="{00000000-0005-0000-0000-000092560000}"/>
    <cellStyle name="Обычный 3 3 2 2 5 2 2 2 2" xfId="22158" xr:uid="{00000000-0005-0000-0000-000093560000}"/>
    <cellStyle name="Обычный 3 3 2 2 5 2 2 2 2 2" xfId="22159" xr:uid="{00000000-0005-0000-0000-000094560000}"/>
    <cellStyle name="Обычный 3 3 2 2 5 2 2 2 3" xfId="22160" xr:uid="{00000000-0005-0000-0000-000095560000}"/>
    <cellStyle name="Обычный 3 3 2 2 5 2 2 2 3 2" xfId="22161" xr:uid="{00000000-0005-0000-0000-000096560000}"/>
    <cellStyle name="Обычный 3 3 2 2 5 2 2 2 4" xfId="22162" xr:uid="{00000000-0005-0000-0000-000097560000}"/>
    <cellStyle name="Обычный 3 3 2 2 5 2 2 3" xfId="22163" xr:uid="{00000000-0005-0000-0000-000098560000}"/>
    <cellStyle name="Обычный 3 3 2 2 5 2 2 3 2" xfId="22164" xr:uid="{00000000-0005-0000-0000-000099560000}"/>
    <cellStyle name="Обычный 3 3 2 2 5 2 2 4" xfId="22165" xr:uid="{00000000-0005-0000-0000-00009A560000}"/>
    <cellStyle name="Обычный 3 3 2 2 5 2 2 4 2" xfId="22166" xr:uid="{00000000-0005-0000-0000-00009B560000}"/>
    <cellStyle name="Обычный 3 3 2 2 5 2 2 5" xfId="22167" xr:uid="{00000000-0005-0000-0000-00009C560000}"/>
    <cellStyle name="Обычный 3 3 2 2 5 2 2 5 2" xfId="22168" xr:uid="{00000000-0005-0000-0000-00009D560000}"/>
    <cellStyle name="Обычный 3 3 2 2 5 2 2 6" xfId="22169" xr:uid="{00000000-0005-0000-0000-00009E560000}"/>
    <cellStyle name="Обычный 3 3 2 2 5 2 3" xfId="22170" xr:uid="{00000000-0005-0000-0000-00009F560000}"/>
    <cellStyle name="Обычный 3 3 2 2 5 2 3 2" xfId="22171" xr:uid="{00000000-0005-0000-0000-0000A0560000}"/>
    <cellStyle name="Обычный 3 3 2 2 5 2 3 2 2" xfId="22172" xr:uid="{00000000-0005-0000-0000-0000A1560000}"/>
    <cellStyle name="Обычный 3 3 2 2 5 2 3 3" xfId="22173" xr:uid="{00000000-0005-0000-0000-0000A2560000}"/>
    <cellStyle name="Обычный 3 3 2 2 5 2 3 3 2" xfId="22174" xr:uid="{00000000-0005-0000-0000-0000A3560000}"/>
    <cellStyle name="Обычный 3 3 2 2 5 2 3 4" xfId="22175" xr:uid="{00000000-0005-0000-0000-0000A4560000}"/>
    <cellStyle name="Обычный 3 3 2 2 5 2 4" xfId="22176" xr:uid="{00000000-0005-0000-0000-0000A5560000}"/>
    <cellStyle name="Обычный 3 3 2 2 5 2 4 2" xfId="22177" xr:uid="{00000000-0005-0000-0000-0000A6560000}"/>
    <cellStyle name="Обычный 3 3 2 2 5 2 4 2 2" xfId="22178" xr:uid="{00000000-0005-0000-0000-0000A7560000}"/>
    <cellStyle name="Обычный 3 3 2 2 5 2 4 3" xfId="22179" xr:uid="{00000000-0005-0000-0000-0000A8560000}"/>
    <cellStyle name="Обычный 3 3 2 2 5 2 4 3 2" xfId="22180" xr:uid="{00000000-0005-0000-0000-0000A9560000}"/>
    <cellStyle name="Обычный 3 3 2 2 5 2 4 4" xfId="22181" xr:uid="{00000000-0005-0000-0000-0000AA560000}"/>
    <cellStyle name="Обычный 3 3 2 2 5 2 5" xfId="22182" xr:uid="{00000000-0005-0000-0000-0000AB560000}"/>
    <cellStyle name="Обычный 3 3 2 2 5 2 5 2" xfId="22183" xr:uid="{00000000-0005-0000-0000-0000AC560000}"/>
    <cellStyle name="Обычный 3 3 2 2 5 2 6" xfId="22184" xr:uid="{00000000-0005-0000-0000-0000AD560000}"/>
    <cellStyle name="Обычный 3 3 2 2 5 2 6 2" xfId="22185" xr:uid="{00000000-0005-0000-0000-0000AE560000}"/>
    <cellStyle name="Обычный 3 3 2 2 5 2 7" xfId="22186" xr:uid="{00000000-0005-0000-0000-0000AF560000}"/>
    <cellStyle name="Обычный 3 3 2 2 5 2 7 2" xfId="22187" xr:uid="{00000000-0005-0000-0000-0000B0560000}"/>
    <cellStyle name="Обычный 3 3 2 2 5 2 8" xfId="22188" xr:uid="{00000000-0005-0000-0000-0000B1560000}"/>
    <cellStyle name="Обычный 3 3 2 2 5 3" xfId="22189" xr:uid="{00000000-0005-0000-0000-0000B2560000}"/>
    <cellStyle name="Обычный 3 3 2 2 5 3 2" xfId="22190" xr:uid="{00000000-0005-0000-0000-0000B3560000}"/>
    <cellStyle name="Обычный 3 3 2 2 5 3 2 2" xfId="22191" xr:uid="{00000000-0005-0000-0000-0000B4560000}"/>
    <cellStyle name="Обычный 3 3 2 2 5 3 2 2 2" xfId="22192" xr:uid="{00000000-0005-0000-0000-0000B5560000}"/>
    <cellStyle name="Обычный 3 3 2 2 5 3 2 2 2 2" xfId="22193" xr:uid="{00000000-0005-0000-0000-0000B6560000}"/>
    <cellStyle name="Обычный 3 3 2 2 5 3 2 2 3" xfId="22194" xr:uid="{00000000-0005-0000-0000-0000B7560000}"/>
    <cellStyle name="Обычный 3 3 2 2 5 3 2 2 3 2" xfId="22195" xr:uid="{00000000-0005-0000-0000-0000B8560000}"/>
    <cellStyle name="Обычный 3 3 2 2 5 3 2 2 4" xfId="22196" xr:uid="{00000000-0005-0000-0000-0000B9560000}"/>
    <cellStyle name="Обычный 3 3 2 2 5 3 2 3" xfId="22197" xr:uid="{00000000-0005-0000-0000-0000BA560000}"/>
    <cellStyle name="Обычный 3 3 2 2 5 3 2 3 2" xfId="22198" xr:uid="{00000000-0005-0000-0000-0000BB560000}"/>
    <cellStyle name="Обычный 3 3 2 2 5 3 2 4" xfId="22199" xr:uid="{00000000-0005-0000-0000-0000BC560000}"/>
    <cellStyle name="Обычный 3 3 2 2 5 3 2 4 2" xfId="22200" xr:uid="{00000000-0005-0000-0000-0000BD560000}"/>
    <cellStyle name="Обычный 3 3 2 2 5 3 2 5" xfId="22201" xr:uid="{00000000-0005-0000-0000-0000BE560000}"/>
    <cellStyle name="Обычный 3 3 2 2 5 3 2 5 2" xfId="22202" xr:uid="{00000000-0005-0000-0000-0000BF560000}"/>
    <cellStyle name="Обычный 3 3 2 2 5 3 2 6" xfId="22203" xr:uid="{00000000-0005-0000-0000-0000C0560000}"/>
    <cellStyle name="Обычный 3 3 2 2 5 3 3" xfId="22204" xr:uid="{00000000-0005-0000-0000-0000C1560000}"/>
    <cellStyle name="Обычный 3 3 2 2 5 3 3 2" xfId="22205" xr:uid="{00000000-0005-0000-0000-0000C2560000}"/>
    <cellStyle name="Обычный 3 3 2 2 5 3 3 2 2" xfId="22206" xr:uid="{00000000-0005-0000-0000-0000C3560000}"/>
    <cellStyle name="Обычный 3 3 2 2 5 3 3 3" xfId="22207" xr:uid="{00000000-0005-0000-0000-0000C4560000}"/>
    <cellStyle name="Обычный 3 3 2 2 5 3 3 3 2" xfId="22208" xr:uid="{00000000-0005-0000-0000-0000C5560000}"/>
    <cellStyle name="Обычный 3 3 2 2 5 3 3 4" xfId="22209" xr:uid="{00000000-0005-0000-0000-0000C6560000}"/>
    <cellStyle name="Обычный 3 3 2 2 5 3 4" xfId="22210" xr:uid="{00000000-0005-0000-0000-0000C7560000}"/>
    <cellStyle name="Обычный 3 3 2 2 5 3 4 2" xfId="22211" xr:uid="{00000000-0005-0000-0000-0000C8560000}"/>
    <cellStyle name="Обычный 3 3 2 2 5 3 4 2 2" xfId="22212" xr:uid="{00000000-0005-0000-0000-0000C9560000}"/>
    <cellStyle name="Обычный 3 3 2 2 5 3 4 3" xfId="22213" xr:uid="{00000000-0005-0000-0000-0000CA560000}"/>
    <cellStyle name="Обычный 3 3 2 2 5 3 4 3 2" xfId="22214" xr:uid="{00000000-0005-0000-0000-0000CB560000}"/>
    <cellStyle name="Обычный 3 3 2 2 5 3 4 4" xfId="22215" xr:uid="{00000000-0005-0000-0000-0000CC560000}"/>
    <cellStyle name="Обычный 3 3 2 2 5 3 5" xfId="22216" xr:uid="{00000000-0005-0000-0000-0000CD560000}"/>
    <cellStyle name="Обычный 3 3 2 2 5 3 5 2" xfId="22217" xr:uid="{00000000-0005-0000-0000-0000CE560000}"/>
    <cellStyle name="Обычный 3 3 2 2 5 3 6" xfId="22218" xr:uid="{00000000-0005-0000-0000-0000CF560000}"/>
    <cellStyle name="Обычный 3 3 2 2 5 3 6 2" xfId="22219" xr:uid="{00000000-0005-0000-0000-0000D0560000}"/>
    <cellStyle name="Обычный 3 3 2 2 5 3 7" xfId="22220" xr:uid="{00000000-0005-0000-0000-0000D1560000}"/>
    <cellStyle name="Обычный 3 3 2 2 5 3 7 2" xfId="22221" xr:uid="{00000000-0005-0000-0000-0000D2560000}"/>
    <cellStyle name="Обычный 3 3 2 2 5 3 8" xfId="22222" xr:uid="{00000000-0005-0000-0000-0000D3560000}"/>
    <cellStyle name="Обычный 3 3 2 2 5 4" xfId="22223" xr:uid="{00000000-0005-0000-0000-0000D4560000}"/>
    <cellStyle name="Обычный 3 3 2 2 5 4 2" xfId="22224" xr:uid="{00000000-0005-0000-0000-0000D5560000}"/>
    <cellStyle name="Обычный 3 3 2 2 5 4 2 2" xfId="22225" xr:uid="{00000000-0005-0000-0000-0000D6560000}"/>
    <cellStyle name="Обычный 3 3 2 2 5 4 2 2 2" xfId="22226" xr:uid="{00000000-0005-0000-0000-0000D7560000}"/>
    <cellStyle name="Обычный 3 3 2 2 5 4 2 3" xfId="22227" xr:uid="{00000000-0005-0000-0000-0000D8560000}"/>
    <cellStyle name="Обычный 3 3 2 2 5 4 2 3 2" xfId="22228" xr:uid="{00000000-0005-0000-0000-0000D9560000}"/>
    <cellStyle name="Обычный 3 3 2 2 5 4 2 4" xfId="22229" xr:uid="{00000000-0005-0000-0000-0000DA560000}"/>
    <cellStyle name="Обычный 3 3 2 2 5 4 3" xfId="22230" xr:uid="{00000000-0005-0000-0000-0000DB560000}"/>
    <cellStyle name="Обычный 3 3 2 2 5 4 3 2" xfId="22231" xr:uid="{00000000-0005-0000-0000-0000DC560000}"/>
    <cellStyle name="Обычный 3 3 2 2 5 4 3 2 2" xfId="22232" xr:uid="{00000000-0005-0000-0000-0000DD560000}"/>
    <cellStyle name="Обычный 3 3 2 2 5 4 3 3" xfId="22233" xr:uid="{00000000-0005-0000-0000-0000DE560000}"/>
    <cellStyle name="Обычный 3 3 2 2 5 4 3 3 2" xfId="22234" xr:uid="{00000000-0005-0000-0000-0000DF560000}"/>
    <cellStyle name="Обычный 3 3 2 2 5 4 3 4" xfId="22235" xr:uid="{00000000-0005-0000-0000-0000E0560000}"/>
    <cellStyle name="Обычный 3 3 2 2 5 4 4" xfId="22236" xr:uid="{00000000-0005-0000-0000-0000E1560000}"/>
    <cellStyle name="Обычный 3 3 2 2 5 4 4 2" xfId="22237" xr:uid="{00000000-0005-0000-0000-0000E2560000}"/>
    <cellStyle name="Обычный 3 3 2 2 5 4 5" xfId="22238" xr:uid="{00000000-0005-0000-0000-0000E3560000}"/>
    <cellStyle name="Обычный 3 3 2 2 5 4 5 2" xfId="22239" xr:uid="{00000000-0005-0000-0000-0000E4560000}"/>
    <cellStyle name="Обычный 3 3 2 2 5 4 6" xfId="22240" xr:uid="{00000000-0005-0000-0000-0000E5560000}"/>
    <cellStyle name="Обычный 3 3 2 2 5 4 6 2" xfId="22241" xr:uid="{00000000-0005-0000-0000-0000E6560000}"/>
    <cellStyle name="Обычный 3 3 2 2 5 4 7" xfId="22242" xr:uid="{00000000-0005-0000-0000-0000E7560000}"/>
    <cellStyle name="Обычный 3 3 2 2 5 5" xfId="22243" xr:uid="{00000000-0005-0000-0000-0000E8560000}"/>
    <cellStyle name="Обычный 3 3 2 2 5 5 2" xfId="22244" xr:uid="{00000000-0005-0000-0000-0000E9560000}"/>
    <cellStyle name="Обычный 3 3 2 2 5 5 2 2" xfId="22245" xr:uid="{00000000-0005-0000-0000-0000EA560000}"/>
    <cellStyle name="Обычный 3 3 2 2 5 5 3" xfId="22246" xr:uid="{00000000-0005-0000-0000-0000EB560000}"/>
    <cellStyle name="Обычный 3 3 2 2 5 5 3 2" xfId="22247" xr:uid="{00000000-0005-0000-0000-0000EC560000}"/>
    <cellStyle name="Обычный 3 3 2 2 5 5 4" xfId="22248" xr:uid="{00000000-0005-0000-0000-0000ED560000}"/>
    <cellStyle name="Обычный 3 3 2 2 5 6" xfId="22249" xr:uid="{00000000-0005-0000-0000-0000EE560000}"/>
    <cellStyle name="Обычный 3 3 2 2 5 6 2" xfId="22250" xr:uid="{00000000-0005-0000-0000-0000EF560000}"/>
    <cellStyle name="Обычный 3 3 2 2 5 6 2 2" xfId="22251" xr:uid="{00000000-0005-0000-0000-0000F0560000}"/>
    <cellStyle name="Обычный 3 3 2 2 5 6 3" xfId="22252" xr:uid="{00000000-0005-0000-0000-0000F1560000}"/>
    <cellStyle name="Обычный 3 3 2 2 5 6 3 2" xfId="22253" xr:uid="{00000000-0005-0000-0000-0000F2560000}"/>
    <cellStyle name="Обычный 3 3 2 2 5 6 4" xfId="22254" xr:uid="{00000000-0005-0000-0000-0000F3560000}"/>
    <cellStyle name="Обычный 3 3 2 2 5 7" xfId="22255" xr:uid="{00000000-0005-0000-0000-0000F4560000}"/>
    <cellStyle name="Обычный 3 3 2 2 5 7 2" xfId="22256" xr:uid="{00000000-0005-0000-0000-0000F5560000}"/>
    <cellStyle name="Обычный 3 3 2 2 5 8" xfId="22257" xr:uid="{00000000-0005-0000-0000-0000F6560000}"/>
    <cellStyle name="Обычный 3 3 2 2 5 8 2" xfId="22258" xr:uid="{00000000-0005-0000-0000-0000F7560000}"/>
    <cellStyle name="Обычный 3 3 2 2 5 9" xfId="22259" xr:uid="{00000000-0005-0000-0000-0000F8560000}"/>
    <cellStyle name="Обычный 3 3 2 2 5 9 2" xfId="22260" xr:uid="{00000000-0005-0000-0000-0000F9560000}"/>
    <cellStyle name="Обычный 3 3 2 2 6" xfId="22261" xr:uid="{00000000-0005-0000-0000-0000FA560000}"/>
    <cellStyle name="Обычный 3 3 2 2 6 2" xfId="22262" xr:uid="{00000000-0005-0000-0000-0000FB560000}"/>
    <cellStyle name="Обычный 3 3 2 2 6 2 2" xfId="22263" xr:uid="{00000000-0005-0000-0000-0000FC560000}"/>
    <cellStyle name="Обычный 3 3 2 2 6 2 2 2" xfId="22264" xr:uid="{00000000-0005-0000-0000-0000FD560000}"/>
    <cellStyle name="Обычный 3 3 2 2 6 2 2 2 2" xfId="22265" xr:uid="{00000000-0005-0000-0000-0000FE560000}"/>
    <cellStyle name="Обычный 3 3 2 2 6 2 2 3" xfId="22266" xr:uid="{00000000-0005-0000-0000-0000FF560000}"/>
    <cellStyle name="Обычный 3 3 2 2 6 2 2 3 2" xfId="22267" xr:uid="{00000000-0005-0000-0000-000000570000}"/>
    <cellStyle name="Обычный 3 3 2 2 6 2 2 4" xfId="22268" xr:uid="{00000000-0005-0000-0000-000001570000}"/>
    <cellStyle name="Обычный 3 3 2 2 6 2 3" xfId="22269" xr:uid="{00000000-0005-0000-0000-000002570000}"/>
    <cellStyle name="Обычный 3 3 2 2 6 2 3 2" xfId="22270" xr:uid="{00000000-0005-0000-0000-000003570000}"/>
    <cellStyle name="Обычный 3 3 2 2 6 2 4" xfId="22271" xr:uid="{00000000-0005-0000-0000-000004570000}"/>
    <cellStyle name="Обычный 3 3 2 2 6 2 4 2" xfId="22272" xr:uid="{00000000-0005-0000-0000-000005570000}"/>
    <cellStyle name="Обычный 3 3 2 2 6 2 5" xfId="22273" xr:uid="{00000000-0005-0000-0000-000006570000}"/>
    <cellStyle name="Обычный 3 3 2 2 6 2 5 2" xfId="22274" xr:uid="{00000000-0005-0000-0000-000007570000}"/>
    <cellStyle name="Обычный 3 3 2 2 6 2 6" xfId="22275" xr:uid="{00000000-0005-0000-0000-000008570000}"/>
    <cellStyle name="Обычный 3 3 2 2 6 3" xfId="22276" xr:uid="{00000000-0005-0000-0000-000009570000}"/>
    <cellStyle name="Обычный 3 3 2 2 6 3 2" xfId="22277" xr:uid="{00000000-0005-0000-0000-00000A570000}"/>
    <cellStyle name="Обычный 3 3 2 2 6 3 2 2" xfId="22278" xr:uid="{00000000-0005-0000-0000-00000B570000}"/>
    <cellStyle name="Обычный 3 3 2 2 6 3 3" xfId="22279" xr:uid="{00000000-0005-0000-0000-00000C570000}"/>
    <cellStyle name="Обычный 3 3 2 2 6 3 3 2" xfId="22280" xr:uid="{00000000-0005-0000-0000-00000D570000}"/>
    <cellStyle name="Обычный 3 3 2 2 6 3 4" xfId="22281" xr:uid="{00000000-0005-0000-0000-00000E570000}"/>
    <cellStyle name="Обычный 3 3 2 2 6 4" xfId="22282" xr:uid="{00000000-0005-0000-0000-00000F570000}"/>
    <cellStyle name="Обычный 3 3 2 2 6 4 2" xfId="22283" xr:uid="{00000000-0005-0000-0000-000010570000}"/>
    <cellStyle name="Обычный 3 3 2 2 6 4 2 2" xfId="22284" xr:uid="{00000000-0005-0000-0000-000011570000}"/>
    <cellStyle name="Обычный 3 3 2 2 6 4 3" xfId="22285" xr:uid="{00000000-0005-0000-0000-000012570000}"/>
    <cellStyle name="Обычный 3 3 2 2 6 4 3 2" xfId="22286" xr:uid="{00000000-0005-0000-0000-000013570000}"/>
    <cellStyle name="Обычный 3 3 2 2 6 4 4" xfId="22287" xr:uid="{00000000-0005-0000-0000-000014570000}"/>
    <cellStyle name="Обычный 3 3 2 2 6 5" xfId="22288" xr:uid="{00000000-0005-0000-0000-000015570000}"/>
    <cellStyle name="Обычный 3 3 2 2 6 5 2" xfId="22289" xr:uid="{00000000-0005-0000-0000-000016570000}"/>
    <cellStyle name="Обычный 3 3 2 2 6 6" xfId="22290" xr:uid="{00000000-0005-0000-0000-000017570000}"/>
    <cellStyle name="Обычный 3 3 2 2 6 6 2" xfId="22291" xr:uid="{00000000-0005-0000-0000-000018570000}"/>
    <cellStyle name="Обычный 3 3 2 2 6 7" xfId="22292" xr:uid="{00000000-0005-0000-0000-000019570000}"/>
    <cellStyle name="Обычный 3 3 2 2 6 7 2" xfId="22293" xr:uid="{00000000-0005-0000-0000-00001A570000}"/>
    <cellStyle name="Обычный 3 3 2 2 6 8" xfId="22294" xr:uid="{00000000-0005-0000-0000-00001B570000}"/>
    <cellStyle name="Обычный 3 3 2 2 7" xfId="22295" xr:uid="{00000000-0005-0000-0000-00001C570000}"/>
    <cellStyle name="Обычный 3 3 2 2 7 2" xfId="22296" xr:uid="{00000000-0005-0000-0000-00001D570000}"/>
    <cellStyle name="Обычный 3 3 2 2 7 2 2" xfId="22297" xr:uid="{00000000-0005-0000-0000-00001E570000}"/>
    <cellStyle name="Обычный 3 3 2 2 7 2 2 2" xfId="22298" xr:uid="{00000000-0005-0000-0000-00001F570000}"/>
    <cellStyle name="Обычный 3 3 2 2 7 2 2 2 2" xfId="22299" xr:uid="{00000000-0005-0000-0000-000020570000}"/>
    <cellStyle name="Обычный 3 3 2 2 7 2 2 3" xfId="22300" xr:uid="{00000000-0005-0000-0000-000021570000}"/>
    <cellStyle name="Обычный 3 3 2 2 7 2 2 3 2" xfId="22301" xr:uid="{00000000-0005-0000-0000-000022570000}"/>
    <cellStyle name="Обычный 3 3 2 2 7 2 2 4" xfId="22302" xr:uid="{00000000-0005-0000-0000-000023570000}"/>
    <cellStyle name="Обычный 3 3 2 2 7 2 3" xfId="22303" xr:uid="{00000000-0005-0000-0000-000024570000}"/>
    <cellStyle name="Обычный 3 3 2 2 7 2 3 2" xfId="22304" xr:uid="{00000000-0005-0000-0000-000025570000}"/>
    <cellStyle name="Обычный 3 3 2 2 7 2 4" xfId="22305" xr:uid="{00000000-0005-0000-0000-000026570000}"/>
    <cellStyle name="Обычный 3 3 2 2 7 2 4 2" xfId="22306" xr:uid="{00000000-0005-0000-0000-000027570000}"/>
    <cellStyle name="Обычный 3 3 2 2 7 2 5" xfId="22307" xr:uid="{00000000-0005-0000-0000-000028570000}"/>
    <cellStyle name="Обычный 3 3 2 2 7 2 5 2" xfId="22308" xr:uid="{00000000-0005-0000-0000-000029570000}"/>
    <cellStyle name="Обычный 3 3 2 2 7 2 6" xfId="22309" xr:uid="{00000000-0005-0000-0000-00002A570000}"/>
    <cellStyle name="Обычный 3 3 2 2 7 3" xfId="22310" xr:uid="{00000000-0005-0000-0000-00002B570000}"/>
    <cellStyle name="Обычный 3 3 2 2 7 3 2" xfId="22311" xr:uid="{00000000-0005-0000-0000-00002C570000}"/>
    <cellStyle name="Обычный 3 3 2 2 7 3 2 2" xfId="22312" xr:uid="{00000000-0005-0000-0000-00002D570000}"/>
    <cellStyle name="Обычный 3 3 2 2 7 3 3" xfId="22313" xr:uid="{00000000-0005-0000-0000-00002E570000}"/>
    <cellStyle name="Обычный 3 3 2 2 7 3 3 2" xfId="22314" xr:uid="{00000000-0005-0000-0000-00002F570000}"/>
    <cellStyle name="Обычный 3 3 2 2 7 3 4" xfId="22315" xr:uid="{00000000-0005-0000-0000-000030570000}"/>
    <cellStyle name="Обычный 3 3 2 2 7 4" xfId="22316" xr:uid="{00000000-0005-0000-0000-000031570000}"/>
    <cellStyle name="Обычный 3 3 2 2 7 4 2" xfId="22317" xr:uid="{00000000-0005-0000-0000-000032570000}"/>
    <cellStyle name="Обычный 3 3 2 2 7 4 2 2" xfId="22318" xr:uid="{00000000-0005-0000-0000-000033570000}"/>
    <cellStyle name="Обычный 3 3 2 2 7 4 3" xfId="22319" xr:uid="{00000000-0005-0000-0000-000034570000}"/>
    <cellStyle name="Обычный 3 3 2 2 7 4 3 2" xfId="22320" xr:uid="{00000000-0005-0000-0000-000035570000}"/>
    <cellStyle name="Обычный 3 3 2 2 7 4 4" xfId="22321" xr:uid="{00000000-0005-0000-0000-000036570000}"/>
    <cellStyle name="Обычный 3 3 2 2 7 5" xfId="22322" xr:uid="{00000000-0005-0000-0000-000037570000}"/>
    <cellStyle name="Обычный 3 3 2 2 7 5 2" xfId="22323" xr:uid="{00000000-0005-0000-0000-000038570000}"/>
    <cellStyle name="Обычный 3 3 2 2 7 6" xfId="22324" xr:uid="{00000000-0005-0000-0000-000039570000}"/>
    <cellStyle name="Обычный 3 3 2 2 7 6 2" xfId="22325" xr:uid="{00000000-0005-0000-0000-00003A570000}"/>
    <cellStyle name="Обычный 3 3 2 2 7 7" xfId="22326" xr:uid="{00000000-0005-0000-0000-00003B570000}"/>
    <cellStyle name="Обычный 3 3 2 2 7 7 2" xfId="22327" xr:uid="{00000000-0005-0000-0000-00003C570000}"/>
    <cellStyle name="Обычный 3 3 2 2 7 8" xfId="22328" xr:uid="{00000000-0005-0000-0000-00003D570000}"/>
    <cellStyle name="Обычный 3 3 2 2 8" xfId="22329" xr:uid="{00000000-0005-0000-0000-00003E570000}"/>
    <cellStyle name="Обычный 3 3 2 2 8 2" xfId="22330" xr:uid="{00000000-0005-0000-0000-00003F570000}"/>
    <cellStyle name="Обычный 3 3 2 2 8 2 2" xfId="22331" xr:uid="{00000000-0005-0000-0000-000040570000}"/>
    <cellStyle name="Обычный 3 3 2 2 8 2 2 2" xfId="22332" xr:uid="{00000000-0005-0000-0000-000041570000}"/>
    <cellStyle name="Обычный 3 3 2 2 8 2 3" xfId="22333" xr:uid="{00000000-0005-0000-0000-000042570000}"/>
    <cellStyle name="Обычный 3 3 2 2 8 2 3 2" xfId="22334" xr:uid="{00000000-0005-0000-0000-000043570000}"/>
    <cellStyle name="Обычный 3 3 2 2 8 2 4" xfId="22335" xr:uid="{00000000-0005-0000-0000-000044570000}"/>
    <cellStyle name="Обычный 3 3 2 2 8 3" xfId="22336" xr:uid="{00000000-0005-0000-0000-000045570000}"/>
    <cellStyle name="Обычный 3 3 2 2 8 3 2" xfId="22337" xr:uid="{00000000-0005-0000-0000-000046570000}"/>
    <cellStyle name="Обычный 3 3 2 2 8 3 2 2" xfId="22338" xr:uid="{00000000-0005-0000-0000-000047570000}"/>
    <cellStyle name="Обычный 3 3 2 2 8 3 3" xfId="22339" xr:uid="{00000000-0005-0000-0000-000048570000}"/>
    <cellStyle name="Обычный 3 3 2 2 8 3 3 2" xfId="22340" xr:uid="{00000000-0005-0000-0000-000049570000}"/>
    <cellStyle name="Обычный 3 3 2 2 8 3 4" xfId="22341" xr:uid="{00000000-0005-0000-0000-00004A570000}"/>
    <cellStyle name="Обычный 3 3 2 2 8 4" xfId="22342" xr:uid="{00000000-0005-0000-0000-00004B570000}"/>
    <cellStyle name="Обычный 3 3 2 2 8 4 2" xfId="22343" xr:uid="{00000000-0005-0000-0000-00004C570000}"/>
    <cellStyle name="Обычный 3 3 2 2 8 5" xfId="22344" xr:uid="{00000000-0005-0000-0000-00004D570000}"/>
    <cellStyle name="Обычный 3 3 2 2 8 5 2" xfId="22345" xr:uid="{00000000-0005-0000-0000-00004E570000}"/>
    <cellStyle name="Обычный 3 3 2 2 8 6" xfId="22346" xr:uid="{00000000-0005-0000-0000-00004F570000}"/>
    <cellStyle name="Обычный 3 3 2 2 8 6 2" xfId="22347" xr:uid="{00000000-0005-0000-0000-000050570000}"/>
    <cellStyle name="Обычный 3 3 2 2 8 7" xfId="22348" xr:uid="{00000000-0005-0000-0000-000051570000}"/>
    <cellStyle name="Обычный 3 3 2 2 9" xfId="22349" xr:uid="{00000000-0005-0000-0000-000052570000}"/>
    <cellStyle name="Обычный 3 3 2 2 9 2" xfId="22350" xr:uid="{00000000-0005-0000-0000-000053570000}"/>
    <cellStyle name="Обычный 3 3 2 2 9 2 2" xfId="22351" xr:uid="{00000000-0005-0000-0000-000054570000}"/>
    <cellStyle name="Обычный 3 3 2 2 9 2 2 2" xfId="22352" xr:uid="{00000000-0005-0000-0000-000055570000}"/>
    <cellStyle name="Обычный 3 3 2 2 9 2 3" xfId="22353" xr:uid="{00000000-0005-0000-0000-000056570000}"/>
    <cellStyle name="Обычный 3 3 2 2 9 2 3 2" xfId="22354" xr:uid="{00000000-0005-0000-0000-000057570000}"/>
    <cellStyle name="Обычный 3 3 2 2 9 2 4" xfId="22355" xr:uid="{00000000-0005-0000-0000-000058570000}"/>
    <cellStyle name="Обычный 3 3 2 2 9 3" xfId="22356" xr:uid="{00000000-0005-0000-0000-000059570000}"/>
    <cellStyle name="Обычный 3 3 2 2 9 3 2" xfId="22357" xr:uid="{00000000-0005-0000-0000-00005A570000}"/>
    <cellStyle name="Обычный 3 3 2 2 9 3 2 2" xfId="22358" xr:uid="{00000000-0005-0000-0000-00005B570000}"/>
    <cellStyle name="Обычный 3 3 2 2 9 3 3" xfId="22359" xr:uid="{00000000-0005-0000-0000-00005C570000}"/>
    <cellStyle name="Обычный 3 3 2 2 9 3 3 2" xfId="22360" xr:uid="{00000000-0005-0000-0000-00005D570000}"/>
    <cellStyle name="Обычный 3 3 2 2 9 3 4" xfId="22361" xr:uid="{00000000-0005-0000-0000-00005E570000}"/>
    <cellStyle name="Обычный 3 3 2 2 9 4" xfId="22362" xr:uid="{00000000-0005-0000-0000-00005F570000}"/>
    <cellStyle name="Обычный 3 3 2 2 9 4 2" xfId="22363" xr:uid="{00000000-0005-0000-0000-000060570000}"/>
    <cellStyle name="Обычный 3 3 2 2 9 5" xfId="22364" xr:uid="{00000000-0005-0000-0000-000061570000}"/>
    <cellStyle name="Обычный 3 3 2 2 9 5 2" xfId="22365" xr:uid="{00000000-0005-0000-0000-000062570000}"/>
    <cellStyle name="Обычный 3 3 2 2 9 6" xfId="22366" xr:uid="{00000000-0005-0000-0000-000063570000}"/>
    <cellStyle name="Обычный 3 3 2 2 9 6 2" xfId="22367" xr:uid="{00000000-0005-0000-0000-000064570000}"/>
    <cellStyle name="Обычный 3 3 2 2 9 7" xfId="22368" xr:uid="{00000000-0005-0000-0000-000065570000}"/>
    <cellStyle name="Обычный 3 3 2 3" xfId="22369" xr:uid="{00000000-0005-0000-0000-000066570000}"/>
    <cellStyle name="Обычный 3 3 2 3 10" xfId="22370" xr:uid="{00000000-0005-0000-0000-000067570000}"/>
    <cellStyle name="Обычный 3 3 2 3 10 2" xfId="22371" xr:uid="{00000000-0005-0000-0000-000068570000}"/>
    <cellStyle name="Обычный 3 3 2 3 11" xfId="22372" xr:uid="{00000000-0005-0000-0000-000069570000}"/>
    <cellStyle name="Обычный 3 3 2 3 11 2" xfId="22373" xr:uid="{00000000-0005-0000-0000-00006A570000}"/>
    <cellStyle name="Обычный 3 3 2 3 12" xfId="22374" xr:uid="{00000000-0005-0000-0000-00006B570000}"/>
    <cellStyle name="Обычный 3 3 2 3 12 2" xfId="22375" xr:uid="{00000000-0005-0000-0000-00006C570000}"/>
    <cellStyle name="Обычный 3 3 2 3 13" xfId="22376" xr:uid="{00000000-0005-0000-0000-00006D570000}"/>
    <cellStyle name="Обычный 3 3 2 3 2" xfId="22377" xr:uid="{00000000-0005-0000-0000-00006E570000}"/>
    <cellStyle name="Обычный 3 3 2 3 2 10" xfId="22378" xr:uid="{00000000-0005-0000-0000-00006F570000}"/>
    <cellStyle name="Обычный 3 3 2 3 2 10 2" xfId="22379" xr:uid="{00000000-0005-0000-0000-000070570000}"/>
    <cellStyle name="Обычный 3 3 2 3 2 11" xfId="22380" xr:uid="{00000000-0005-0000-0000-000071570000}"/>
    <cellStyle name="Обычный 3 3 2 3 2 11 2" xfId="22381" xr:uid="{00000000-0005-0000-0000-000072570000}"/>
    <cellStyle name="Обычный 3 3 2 3 2 12" xfId="22382" xr:uid="{00000000-0005-0000-0000-000073570000}"/>
    <cellStyle name="Обычный 3 3 2 3 2 2" xfId="22383" xr:uid="{00000000-0005-0000-0000-000074570000}"/>
    <cellStyle name="Обычный 3 3 2 3 2 2 10" xfId="22384" xr:uid="{00000000-0005-0000-0000-000075570000}"/>
    <cellStyle name="Обычный 3 3 2 3 2 2 2" xfId="22385" xr:uid="{00000000-0005-0000-0000-000076570000}"/>
    <cellStyle name="Обычный 3 3 2 3 2 2 2 2" xfId="22386" xr:uid="{00000000-0005-0000-0000-000077570000}"/>
    <cellStyle name="Обычный 3 3 2 3 2 2 2 2 2" xfId="22387" xr:uid="{00000000-0005-0000-0000-000078570000}"/>
    <cellStyle name="Обычный 3 3 2 3 2 2 2 2 2 2" xfId="22388" xr:uid="{00000000-0005-0000-0000-000079570000}"/>
    <cellStyle name="Обычный 3 3 2 3 2 2 2 2 2 2 2" xfId="22389" xr:uid="{00000000-0005-0000-0000-00007A570000}"/>
    <cellStyle name="Обычный 3 3 2 3 2 2 2 2 2 3" xfId="22390" xr:uid="{00000000-0005-0000-0000-00007B570000}"/>
    <cellStyle name="Обычный 3 3 2 3 2 2 2 2 2 3 2" xfId="22391" xr:uid="{00000000-0005-0000-0000-00007C570000}"/>
    <cellStyle name="Обычный 3 3 2 3 2 2 2 2 2 4" xfId="22392" xr:uid="{00000000-0005-0000-0000-00007D570000}"/>
    <cellStyle name="Обычный 3 3 2 3 2 2 2 2 3" xfId="22393" xr:uid="{00000000-0005-0000-0000-00007E570000}"/>
    <cellStyle name="Обычный 3 3 2 3 2 2 2 2 3 2" xfId="22394" xr:uid="{00000000-0005-0000-0000-00007F570000}"/>
    <cellStyle name="Обычный 3 3 2 3 2 2 2 2 4" xfId="22395" xr:uid="{00000000-0005-0000-0000-000080570000}"/>
    <cellStyle name="Обычный 3 3 2 3 2 2 2 2 4 2" xfId="22396" xr:uid="{00000000-0005-0000-0000-000081570000}"/>
    <cellStyle name="Обычный 3 3 2 3 2 2 2 2 5" xfId="22397" xr:uid="{00000000-0005-0000-0000-000082570000}"/>
    <cellStyle name="Обычный 3 3 2 3 2 2 2 2 5 2" xfId="22398" xr:uid="{00000000-0005-0000-0000-000083570000}"/>
    <cellStyle name="Обычный 3 3 2 3 2 2 2 2 6" xfId="22399" xr:uid="{00000000-0005-0000-0000-000084570000}"/>
    <cellStyle name="Обычный 3 3 2 3 2 2 2 3" xfId="22400" xr:uid="{00000000-0005-0000-0000-000085570000}"/>
    <cellStyle name="Обычный 3 3 2 3 2 2 2 3 2" xfId="22401" xr:uid="{00000000-0005-0000-0000-000086570000}"/>
    <cellStyle name="Обычный 3 3 2 3 2 2 2 3 2 2" xfId="22402" xr:uid="{00000000-0005-0000-0000-000087570000}"/>
    <cellStyle name="Обычный 3 3 2 3 2 2 2 3 3" xfId="22403" xr:uid="{00000000-0005-0000-0000-000088570000}"/>
    <cellStyle name="Обычный 3 3 2 3 2 2 2 3 3 2" xfId="22404" xr:uid="{00000000-0005-0000-0000-000089570000}"/>
    <cellStyle name="Обычный 3 3 2 3 2 2 2 3 4" xfId="22405" xr:uid="{00000000-0005-0000-0000-00008A570000}"/>
    <cellStyle name="Обычный 3 3 2 3 2 2 2 4" xfId="22406" xr:uid="{00000000-0005-0000-0000-00008B570000}"/>
    <cellStyle name="Обычный 3 3 2 3 2 2 2 4 2" xfId="22407" xr:uid="{00000000-0005-0000-0000-00008C570000}"/>
    <cellStyle name="Обычный 3 3 2 3 2 2 2 4 2 2" xfId="22408" xr:uid="{00000000-0005-0000-0000-00008D570000}"/>
    <cellStyle name="Обычный 3 3 2 3 2 2 2 4 3" xfId="22409" xr:uid="{00000000-0005-0000-0000-00008E570000}"/>
    <cellStyle name="Обычный 3 3 2 3 2 2 2 4 3 2" xfId="22410" xr:uid="{00000000-0005-0000-0000-00008F570000}"/>
    <cellStyle name="Обычный 3 3 2 3 2 2 2 4 4" xfId="22411" xr:uid="{00000000-0005-0000-0000-000090570000}"/>
    <cellStyle name="Обычный 3 3 2 3 2 2 2 5" xfId="22412" xr:uid="{00000000-0005-0000-0000-000091570000}"/>
    <cellStyle name="Обычный 3 3 2 3 2 2 2 5 2" xfId="22413" xr:uid="{00000000-0005-0000-0000-000092570000}"/>
    <cellStyle name="Обычный 3 3 2 3 2 2 2 6" xfId="22414" xr:uid="{00000000-0005-0000-0000-000093570000}"/>
    <cellStyle name="Обычный 3 3 2 3 2 2 2 6 2" xfId="22415" xr:uid="{00000000-0005-0000-0000-000094570000}"/>
    <cellStyle name="Обычный 3 3 2 3 2 2 2 7" xfId="22416" xr:uid="{00000000-0005-0000-0000-000095570000}"/>
    <cellStyle name="Обычный 3 3 2 3 2 2 2 7 2" xfId="22417" xr:uid="{00000000-0005-0000-0000-000096570000}"/>
    <cellStyle name="Обычный 3 3 2 3 2 2 2 8" xfId="22418" xr:uid="{00000000-0005-0000-0000-000097570000}"/>
    <cellStyle name="Обычный 3 3 2 3 2 2 3" xfId="22419" xr:uid="{00000000-0005-0000-0000-000098570000}"/>
    <cellStyle name="Обычный 3 3 2 3 2 2 3 2" xfId="22420" xr:uid="{00000000-0005-0000-0000-000099570000}"/>
    <cellStyle name="Обычный 3 3 2 3 2 2 3 2 2" xfId="22421" xr:uid="{00000000-0005-0000-0000-00009A570000}"/>
    <cellStyle name="Обычный 3 3 2 3 2 2 3 2 2 2" xfId="22422" xr:uid="{00000000-0005-0000-0000-00009B570000}"/>
    <cellStyle name="Обычный 3 3 2 3 2 2 3 2 2 2 2" xfId="22423" xr:uid="{00000000-0005-0000-0000-00009C570000}"/>
    <cellStyle name="Обычный 3 3 2 3 2 2 3 2 2 3" xfId="22424" xr:uid="{00000000-0005-0000-0000-00009D570000}"/>
    <cellStyle name="Обычный 3 3 2 3 2 2 3 2 2 3 2" xfId="22425" xr:uid="{00000000-0005-0000-0000-00009E570000}"/>
    <cellStyle name="Обычный 3 3 2 3 2 2 3 2 2 4" xfId="22426" xr:uid="{00000000-0005-0000-0000-00009F570000}"/>
    <cellStyle name="Обычный 3 3 2 3 2 2 3 2 3" xfId="22427" xr:uid="{00000000-0005-0000-0000-0000A0570000}"/>
    <cellStyle name="Обычный 3 3 2 3 2 2 3 2 3 2" xfId="22428" xr:uid="{00000000-0005-0000-0000-0000A1570000}"/>
    <cellStyle name="Обычный 3 3 2 3 2 2 3 2 4" xfId="22429" xr:uid="{00000000-0005-0000-0000-0000A2570000}"/>
    <cellStyle name="Обычный 3 3 2 3 2 2 3 2 4 2" xfId="22430" xr:uid="{00000000-0005-0000-0000-0000A3570000}"/>
    <cellStyle name="Обычный 3 3 2 3 2 2 3 2 5" xfId="22431" xr:uid="{00000000-0005-0000-0000-0000A4570000}"/>
    <cellStyle name="Обычный 3 3 2 3 2 2 3 2 5 2" xfId="22432" xr:uid="{00000000-0005-0000-0000-0000A5570000}"/>
    <cellStyle name="Обычный 3 3 2 3 2 2 3 2 6" xfId="22433" xr:uid="{00000000-0005-0000-0000-0000A6570000}"/>
    <cellStyle name="Обычный 3 3 2 3 2 2 3 3" xfId="22434" xr:uid="{00000000-0005-0000-0000-0000A7570000}"/>
    <cellStyle name="Обычный 3 3 2 3 2 2 3 3 2" xfId="22435" xr:uid="{00000000-0005-0000-0000-0000A8570000}"/>
    <cellStyle name="Обычный 3 3 2 3 2 2 3 3 2 2" xfId="22436" xr:uid="{00000000-0005-0000-0000-0000A9570000}"/>
    <cellStyle name="Обычный 3 3 2 3 2 2 3 3 3" xfId="22437" xr:uid="{00000000-0005-0000-0000-0000AA570000}"/>
    <cellStyle name="Обычный 3 3 2 3 2 2 3 3 3 2" xfId="22438" xr:uid="{00000000-0005-0000-0000-0000AB570000}"/>
    <cellStyle name="Обычный 3 3 2 3 2 2 3 3 4" xfId="22439" xr:uid="{00000000-0005-0000-0000-0000AC570000}"/>
    <cellStyle name="Обычный 3 3 2 3 2 2 3 4" xfId="22440" xr:uid="{00000000-0005-0000-0000-0000AD570000}"/>
    <cellStyle name="Обычный 3 3 2 3 2 2 3 4 2" xfId="22441" xr:uid="{00000000-0005-0000-0000-0000AE570000}"/>
    <cellStyle name="Обычный 3 3 2 3 2 2 3 4 2 2" xfId="22442" xr:uid="{00000000-0005-0000-0000-0000AF570000}"/>
    <cellStyle name="Обычный 3 3 2 3 2 2 3 4 3" xfId="22443" xr:uid="{00000000-0005-0000-0000-0000B0570000}"/>
    <cellStyle name="Обычный 3 3 2 3 2 2 3 4 3 2" xfId="22444" xr:uid="{00000000-0005-0000-0000-0000B1570000}"/>
    <cellStyle name="Обычный 3 3 2 3 2 2 3 4 4" xfId="22445" xr:uid="{00000000-0005-0000-0000-0000B2570000}"/>
    <cellStyle name="Обычный 3 3 2 3 2 2 3 5" xfId="22446" xr:uid="{00000000-0005-0000-0000-0000B3570000}"/>
    <cellStyle name="Обычный 3 3 2 3 2 2 3 5 2" xfId="22447" xr:uid="{00000000-0005-0000-0000-0000B4570000}"/>
    <cellStyle name="Обычный 3 3 2 3 2 2 3 6" xfId="22448" xr:uid="{00000000-0005-0000-0000-0000B5570000}"/>
    <cellStyle name="Обычный 3 3 2 3 2 2 3 6 2" xfId="22449" xr:uid="{00000000-0005-0000-0000-0000B6570000}"/>
    <cellStyle name="Обычный 3 3 2 3 2 2 3 7" xfId="22450" xr:uid="{00000000-0005-0000-0000-0000B7570000}"/>
    <cellStyle name="Обычный 3 3 2 3 2 2 3 7 2" xfId="22451" xr:uid="{00000000-0005-0000-0000-0000B8570000}"/>
    <cellStyle name="Обычный 3 3 2 3 2 2 3 8" xfId="22452" xr:uid="{00000000-0005-0000-0000-0000B9570000}"/>
    <cellStyle name="Обычный 3 3 2 3 2 2 4" xfId="22453" xr:uid="{00000000-0005-0000-0000-0000BA570000}"/>
    <cellStyle name="Обычный 3 3 2 3 2 2 4 2" xfId="22454" xr:uid="{00000000-0005-0000-0000-0000BB570000}"/>
    <cellStyle name="Обычный 3 3 2 3 2 2 4 2 2" xfId="22455" xr:uid="{00000000-0005-0000-0000-0000BC570000}"/>
    <cellStyle name="Обычный 3 3 2 3 2 2 4 2 2 2" xfId="22456" xr:uid="{00000000-0005-0000-0000-0000BD570000}"/>
    <cellStyle name="Обычный 3 3 2 3 2 2 4 2 3" xfId="22457" xr:uid="{00000000-0005-0000-0000-0000BE570000}"/>
    <cellStyle name="Обычный 3 3 2 3 2 2 4 2 3 2" xfId="22458" xr:uid="{00000000-0005-0000-0000-0000BF570000}"/>
    <cellStyle name="Обычный 3 3 2 3 2 2 4 2 4" xfId="22459" xr:uid="{00000000-0005-0000-0000-0000C0570000}"/>
    <cellStyle name="Обычный 3 3 2 3 2 2 4 3" xfId="22460" xr:uid="{00000000-0005-0000-0000-0000C1570000}"/>
    <cellStyle name="Обычный 3 3 2 3 2 2 4 3 2" xfId="22461" xr:uid="{00000000-0005-0000-0000-0000C2570000}"/>
    <cellStyle name="Обычный 3 3 2 3 2 2 4 3 2 2" xfId="22462" xr:uid="{00000000-0005-0000-0000-0000C3570000}"/>
    <cellStyle name="Обычный 3 3 2 3 2 2 4 3 3" xfId="22463" xr:uid="{00000000-0005-0000-0000-0000C4570000}"/>
    <cellStyle name="Обычный 3 3 2 3 2 2 4 3 3 2" xfId="22464" xr:uid="{00000000-0005-0000-0000-0000C5570000}"/>
    <cellStyle name="Обычный 3 3 2 3 2 2 4 3 4" xfId="22465" xr:uid="{00000000-0005-0000-0000-0000C6570000}"/>
    <cellStyle name="Обычный 3 3 2 3 2 2 4 4" xfId="22466" xr:uid="{00000000-0005-0000-0000-0000C7570000}"/>
    <cellStyle name="Обычный 3 3 2 3 2 2 4 4 2" xfId="22467" xr:uid="{00000000-0005-0000-0000-0000C8570000}"/>
    <cellStyle name="Обычный 3 3 2 3 2 2 4 5" xfId="22468" xr:uid="{00000000-0005-0000-0000-0000C9570000}"/>
    <cellStyle name="Обычный 3 3 2 3 2 2 4 5 2" xfId="22469" xr:uid="{00000000-0005-0000-0000-0000CA570000}"/>
    <cellStyle name="Обычный 3 3 2 3 2 2 4 6" xfId="22470" xr:uid="{00000000-0005-0000-0000-0000CB570000}"/>
    <cellStyle name="Обычный 3 3 2 3 2 2 4 6 2" xfId="22471" xr:uid="{00000000-0005-0000-0000-0000CC570000}"/>
    <cellStyle name="Обычный 3 3 2 3 2 2 4 7" xfId="22472" xr:uid="{00000000-0005-0000-0000-0000CD570000}"/>
    <cellStyle name="Обычный 3 3 2 3 2 2 5" xfId="22473" xr:uid="{00000000-0005-0000-0000-0000CE570000}"/>
    <cellStyle name="Обычный 3 3 2 3 2 2 5 2" xfId="22474" xr:uid="{00000000-0005-0000-0000-0000CF570000}"/>
    <cellStyle name="Обычный 3 3 2 3 2 2 5 2 2" xfId="22475" xr:uid="{00000000-0005-0000-0000-0000D0570000}"/>
    <cellStyle name="Обычный 3 3 2 3 2 2 5 3" xfId="22476" xr:uid="{00000000-0005-0000-0000-0000D1570000}"/>
    <cellStyle name="Обычный 3 3 2 3 2 2 5 3 2" xfId="22477" xr:uid="{00000000-0005-0000-0000-0000D2570000}"/>
    <cellStyle name="Обычный 3 3 2 3 2 2 5 4" xfId="22478" xr:uid="{00000000-0005-0000-0000-0000D3570000}"/>
    <cellStyle name="Обычный 3 3 2 3 2 2 6" xfId="22479" xr:uid="{00000000-0005-0000-0000-0000D4570000}"/>
    <cellStyle name="Обычный 3 3 2 3 2 2 6 2" xfId="22480" xr:uid="{00000000-0005-0000-0000-0000D5570000}"/>
    <cellStyle name="Обычный 3 3 2 3 2 2 6 2 2" xfId="22481" xr:uid="{00000000-0005-0000-0000-0000D6570000}"/>
    <cellStyle name="Обычный 3 3 2 3 2 2 6 3" xfId="22482" xr:uid="{00000000-0005-0000-0000-0000D7570000}"/>
    <cellStyle name="Обычный 3 3 2 3 2 2 6 3 2" xfId="22483" xr:uid="{00000000-0005-0000-0000-0000D8570000}"/>
    <cellStyle name="Обычный 3 3 2 3 2 2 6 4" xfId="22484" xr:uid="{00000000-0005-0000-0000-0000D9570000}"/>
    <cellStyle name="Обычный 3 3 2 3 2 2 7" xfId="22485" xr:uid="{00000000-0005-0000-0000-0000DA570000}"/>
    <cellStyle name="Обычный 3 3 2 3 2 2 7 2" xfId="22486" xr:uid="{00000000-0005-0000-0000-0000DB570000}"/>
    <cellStyle name="Обычный 3 3 2 3 2 2 8" xfId="22487" xr:uid="{00000000-0005-0000-0000-0000DC570000}"/>
    <cellStyle name="Обычный 3 3 2 3 2 2 8 2" xfId="22488" xr:uid="{00000000-0005-0000-0000-0000DD570000}"/>
    <cellStyle name="Обычный 3 3 2 3 2 2 9" xfId="22489" xr:uid="{00000000-0005-0000-0000-0000DE570000}"/>
    <cellStyle name="Обычный 3 3 2 3 2 2 9 2" xfId="22490" xr:uid="{00000000-0005-0000-0000-0000DF570000}"/>
    <cellStyle name="Обычный 3 3 2 3 2 3" xfId="22491" xr:uid="{00000000-0005-0000-0000-0000E0570000}"/>
    <cellStyle name="Обычный 3 3 2 3 2 3 2" xfId="22492" xr:uid="{00000000-0005-0000-0000-0000E1570000}"/>
    <cellStyle name="Обычный 3 3 2 3 2 3 2 2" xfId="22493" xr:uid="{00000000-0005-0000-0000-0000E2570000}"/>
    <cellStyle name="Обычный 3 3 2 3 2 3 2 2 2" xfId="22494" xr:uid="{00000000-0005-0000-0000-0000E3570000}"/>
    <cellStyle name="Обычный 3 3 2 3 2 3 2 2 2 2" xfId="22495" xr:uid="{00000000-0005-0000-0000-0000E4570000}"/>
    <cellStyle name="Обычный 3 3 2 3 2 3 2 2 3" xfId="22496" xr:uid="{00000000-0005-0000-0000-0000E5570000}"/>
    <cellStyle name="Обычный 3 3 2 3 2 3 2 2 3 2" xfId="22497" xr:uid="{00000000-0005-0000-0000-0000E6570000}"/>
    <cellStyle name="Обычный 3 3 2 3 2 3 2 2 4" xfId="22498" xr:uid="{00000000-0005-0000-0000-0000E7570000}"/>
    <cellStyle name="Обычный 3 3 2 3 2 3 2 3" xfId="22499" xr:uid="{00000000-0005-0000-0000-0000E8570000}"/>
    <cellStyle name="Обычный 3 3 2 3 2 3 2 3 2" xfId="22500" xr:uid="{00000000-0005-0000-0000-0000E9570000}"/>
    <cellStyle name="Обычный 3 3 2 3 2 3 2 4" xfId="22501" xr:uid="{00000000-0005-0000-0000-0000EA570000}"/>
    <cellStyle name="Обычный 3 3 2 3 2 3 2 4 2" xfId="22502" xr:uid="{00000000-0005-0000-0000-0000EB570000}"/>
    <cellStyle name="Обычный 3 3 2 3 2 3 2 5" xfId="22503" xr:uid="{00000000-0005-0000-0000-0000EC570000}"/>
    <cellStyle name="Обычный 3 3 2 3 2 3 2 5 2" xfId="22504" xr:uid="{00000000-0005-0000-0000-0000ED570000}"/>
    <cellStyle name="Обычный 3 3 2 3 2 3 2 6" xfId="22505" xr:uid="{00000000-0005-0000-0000-0000EE570000}"/>
    <cellStyle name="Обычный 3 3 2 3 2 3 3" xfId="22506" xr:uid="{00000000-0005-0000-0000-0000EF570000}"/>
    <cellStyle name="Обычный 3 3 2 3 2 3 3 2" xfId="22507" xr:uid="{00000000-0005-0000-0000-0000F0570000}"/>
    <cellStyle name="Обычный 3 3 2 3 2 3 3 2 2" xfId="22508" xr:uid="{00000000-0005-0000-0000-0000F1570000}"/>
    <cellStyle name="Обычный 3 3 2 3 2 3 3 3" xfId="22509" xr:uid="{00000000-0005-0000-0000-0000F2570000}"/>
    <cellStyle name="Обычный 3 3 2 3 2 3 3 3 2" xfId="22510" xr:uid="{00000000-0005-0000-0000-0000F3570000}"/>
    <cellStyle name="Обычный 3 3 2 3 2 3 3 4" xfId="22511" xr:uid="{00000000-0005-0000-0000-0000F4570000}"/>
    <cellStyle name="Обычный 3 3 2 3 2 3 4" xfId="22512" xr:uid="{00000000-0005-0000-0000-0000F5570000}"/>
    <cellStyle name="Обычный 3 3 2 3 2 3 4 2" xfId="22513" xr:uid="{00000000-0005-0000-0000-0000F6570000}"/>
    <cellStyle name="Обычный 3 3 2 3 2 3 4 2 2" xfId="22514" xr:uid="{00000000-0005-0000-0000-0000F7570000}"/>
    <cellStyle name="Обычный 3 3 2 3 2 3 4 3" xfId="22515" xr:uid="{00000000-0005-0000-0000-0000F8570000}"/>
    <cellStyle name="Обычный 3 3 2 3 2 3 4 3 2" xfId="22516" xr:uid="{00000000-0005-0000-0000-0000F9570000}"/>
    <cellStyle name="Обычный 3 3 2 3 2 3 4 4" xfId="22517" xr:uid="{00000000-0005-0000-0000-0000FA570000}"/>
    <cellStyle name="Обычный 3 3 2 3 2 3 5" xfId="22518" xr:uid="{00000000-0005-0000-0000-0000FB570000}"/>
    <cellStyle name="Обычный 3 3 2 3 2 3 5 2" xfId="22519" xr:uid="{00000000-0005-0000-0000-0000FC570000}"/>
    <cellStyle name="Обычный 3 3 2 3 2 3 6" xfId="22520" xr:uid="{00000000-0005-0000-0000-0000FD570000}"/>
    <cellStyle name="Обычный 3 3 2 3 2 3 6 2" xfId="22521" xr:uid="{00000000-0005-0000-0000-0000FE570000}"/>
    <cellStyle name="Обычный 3 3 2 3 2 3 7" xfId="22522" xr:uid="{00000000-0005-0000-0000-0000FF570000}"/>
    <cellStyle name="Обычный 3 3 2 3 2 3 7 2" xfId="22523" xr:uid="{00000000-0005-0000-0000-000000580000}"/>
    <cellStyle name="Обычный 3 3 2 3 2 3 8" xfId="22524" xr:uid="{00000000-0005-0000-0000-000001580000}"/>
    <cellStyle name="Обычный 3 3 2 3 2 4" xfId="22525" xr:uid="{00000000-0005-0000-0000-000002580000}"/>
    <cellStyle name="Обычный 3 3 2 3 2 4 2" xfId="22526" xr:uid="{00000000-0005-0000-0000-000003580000}"/>
    <cellStyle name="Обычный 3 3 2 3 2 4 2 2" xfId="22527" xr:uid="{00000000-0005-0000-0000-000004580000}"/>
    <cellStyle name="Обычный 3 3 2 3 2 4 2 2 2" xfId="22528" xr:uid="{00000000-0005-0000-0000-000005580000}"/>
    <cellStyle name="Обычный 3 3 2 3 2 4 2 2 2 2" xfId="22529" xr:uid="{00000000-0005-0000-0000-000006580000}"/>
    <cellStyle name="Обычный 3 3 2 3 2 4 2 2 3" xfId="22530" xr:uid="{00000000-0005-0000-0000-000007580000}"/>
    <cellStyle name="Обычный 3 3 2 3 2 4 2 2 3 2" xfId="22531" xr:uid="{00000000-0005-0000-0000-000008580000}"/>
    <cellStyle name="Обычный 3 3 2 3 2 4 2 2 4" xfId="22532" xr:uid="{00000000-0005-0000-0000-000009580000}"/>
    <cellStyle name="Обычный 3 3 2 3 2 4 2 3" xfId="22533" xr:uid="{00000000-0005-0000-0000-00000A580000}"/>
    <cellStyle name="Обычный 3 3 2 3 2 4 2 3 2" xfId="22534" xr:uid="{00000000-0005-0000-0000-00000B580000}"/>
    <cellStyle name="Обычный 3 3 2 3 2 4 2 4" xfId="22535" xr:uid="{00000000-0005-0000-0000-00000C580000}"/>
    <cellStyle name="Обычный 3 3 2 3 2 4 2 4 2" xfId="22536" xr:uid="{00000000-0005-0000-0000-00000D580000}"/>
    <cellStyle name="Обычный 3 3 2 3 2 4 2 5" xfId="22537" xr:uid="{00000000-0005-0000-0000-00000E580000}"/>
    <cellStyle name="Обычный 3 3 2 3 2 4 2 5 2" xfId="22538" xr:uid="{00000000-0005-0000-0000-00000F580000}"/>
    <cellStyle name="Обычный 3 3 2 3 2 4 2 6" xfId="22539" xr:uid="{00000000-0005-0000-0000-000010580000}"/>
    <cellStyle name="Обычный 3 3 2 3 2 4 3" xfId="22540" xr:uid="{00000000-0005-0000-0000-000011580000}"/>
    <cellStyle name="Обычный 3 3 2 3 2 4 3 2" xfId="22541" xr:uid="{00000000-0005-0000-0000-000012580000}"/>
    <cellStyle name="Обычный 3 3 2 3 2 4 3 2 2" xfId="22542" xr:uid="{00000000-0005-0000-0000-000013580000}"/>
    <cellStyle name="Обычный 3 3 2 3 2 4 3 3" xfId="22543" xr:uid="{00000000-0005-0000-0000-000014580000}"/>
    <cellStyle name="Обычный 3 3 2 3 2 4 3 3 2" xfId="22544" xr:uid="{00000000-0005-0000-0000-000015580000}"/>
    <cellStyle name="Обычный 3 3 2 3 2 4 3 4" xfId="22545" xr:uid="{00000000-0005-0000-0000-000016580000}"/>
    <cellStyle name="Обычный 3 3 2 3 2 4 4" xfId="22546" xr:uid="{00000000-0005-0000-0000-000017580000}"/>
    <cellStyle name="Обычный 3 3 2 3 2 4 4 2" xfId="22547" xr:uid="{00000000-0005-0000-0000-000018580000}"/>
    <cellStyle name="Обычный 3 3 2 3 2 4 4 2 2" xfId="22548" xr:uid="{00000000-0005-0000-0000-000019580000}"/>
    <cellStyle name="Обычный 3 3 2 3 2 4 4 3" xfId="22549" xr:uid="{00000000-0005-0000-0000-00001A580000}"/>
    <cellStyle name="Обычный 3 3 2 3 2 4 4 3 2" xfId="22550" xr:uid="{00000000-0005-0000-0000-00001B580000}"/>
    <cellStyle name="Обычный 3 3 2 3 2 4 4 4" xfId="22551" xr:uid="{00000000-0005-0000-0000-00001C580000}"/>
    <cellStyle name="Обычный 3 3 2 3 2 4 5" xfId="22552" xr:uid="{00000000-0005-0000-0000-00001D580000}"/>
    <cellStyle name="Обычный 3 3 2 3 2 4 5 2" xfId="22553" xr:uid="{00000000-0005-0000-0000-00001E580000}"/>
    <cellStyle name="Обычный 3 3 2 3 2 4 6" xfId="22554" xr:uid="{00000000-0005-0000-0000-00001F580000}"/>
    <cellStyle name="Обычный 3 3 2 3 2 4 6 2" xfId="22555" xr:uid="{00000000-0005-0000-0000-000020580000}"/>
    <cellStyle name="Обычный 3 3 2 3 2 4 7" xfId="22556" xr:uid="{00000000-0005-0000-0000-000021580000}"/>
    <cellStyle name="Обычный 3 3 2 3 2 4 7 2" xfId="22557" xr:uid="{00000000-0005-0000-0000-000022580000}"/>
    <cellStyle name="Обычный 3 3 2 3 2 4 8" xfId="22558" xr:uid="{00000000-0005-0000-0000-000023580000}"/>
    <cellStyle name="Обычный 3 3 2 3 2 5" xfId="22559" xr:uid="{00000000-0005-0000-0000-000024580000}"/>
    <cellStyle name="Обычный 3 3 2 3 2 5 2" xfId="22560" xr:uid="{00000000-0005-0000-0000-000025580000}"/>
    <cellStyle name="Обычный 3 3 2 3 2 5 2 2" xfId="22561" xr:uid="{00000000-0005-0000-0000-000026580000}"/>
    <cellStyle name="Обычный 3 3 2 3 2 5 2 2 2" xfId="22562" xr:uid="{00000000-0005-0000-0000-000027580000}"/>
    <cellStyle name="Обычный 3 3 2 3 2 5 2 3" xfId="22563" xr:uid="{00000000-0005-0000-0000-000028580000}"/>
    <cellStyle name="Обычный 3 3 2 3 2 5 2 3 2" xfId="22564" xr:uid="{00000000-0005-0000-0000-000029580000}"/>
    <cellStyle name="Обычный 3 3 2 3 2 5 2 4" xfId="22565" xr:uid="{00000000-0005-0000-0000-00002A580000}"/>
    <cellStyle name="Обычный 3 3 2 3 2 5 3" xfId="22566" xr:uid="{00000000-0005-0000-0000-00002B580000}"/>
    <cellStyle name="Обычный 3 3 2 3 2 5 3 2" xfId="22567" xr:uid="{00000000-0005-0000-0000-00002C580000}"/>
    <cellStyle name="Обычный 3 3 2 3 2 5 3 2 2" xfId="22568" xr:uid="{00000000-0005-0000-0000-00002D580000}"/>
    <cellStyle name="Обычный 3 3 2 3 2 5 3 3" xfId="22569" xr:uid="{00000000-0005-0000-0000-00002E580000}"/>
    <cellStyle name="Обычный 3 3 2 3 2 5 3 3 2" xfId="22570" xr:uid="{00000000-0005-0000-0000-00002F580000}"/>
    <cellStyle name="Обычный 3 3 2 3 2 5 3 4" xfId="22571" xr:uid="{00000000-0005-0000-0000-000030580000}"/>
    <cellStyle name="Обычный 3 3 2 3 2 5 4" xfId="22572" xr:uid="{00000000-0005-0000-0000-000031580000}"/>
    <cellStyle name="Обычный 3 3 2 3 2 5 4 2" xfId="22573" xr:uid="{00000000-0005-0000-0000-000032580000}"/>
    <cellStyle name="Обычный 3 3 2 3 2 5 5" xfId="22574" xr:uid="{00000000-0005-0000-0000-000033580000}"/>
    <cellStyle name="Обычный 3 3 2 3 2 5 5 2" xfId="22575" xr:uid="{00000000-0005-0000-0000-000034580000}"/>
    <cellStyle name="Обычный 3 3 2 3 2 5 6" xfId="22576" xr:uid="{00000000-0005-0000-0000-000035580000}"/>
    <cellStyle name="Обычный 3 3 2 3 2 5 6 2" xfId="22577" xr:uid="{00000000-0005-0000-0000-000036580000}"/>
    <cellStyle name="Обычный 3 3 2 3 2 5 7" xfId="22578" xr:uid="{00000000-0005-0000-0000-000037580000}"/>
    <cellStyle name="Обычный 3 3 2 3 2 6" xfId="22579" xr:uid="{00000000-0005-0000-0000-000038580000}"/>
    <cellStyle name="Обычный 3 3 2 3 2 6 2" xfId="22580" xr:uid="{00000000-0005-0000-0000-000039580000}"/>
    <cellStyle name="Обычный 3 3 2 3 2 6 2 2" xfId="22581" xr:uid="{00000000-0005-0000-0000-00003A580000}"/>
    <cellStyle name="Обычный 3 3 2 3 2 6 2 2 2" xfId="22582" xr:uid="{00000000-0005-0000-0000-00003B580000}"/>
    <cellStyle name="Обычный 3 3 2 3 2 6 2 3" xfId="22583" xr:uid="{00000000-0005-0000-0000-00003C580000}"/>
    <cellStyle name="Обычный 3 3 2 3 2 6 2 3 2" xfId="22584" xr:uid="{00000000-0005-0000-0000-00003D580000}"/>
    <cellStyle name="Обычный 3 3 2 3 2 6 2 4" xfId="22585" xr:uid="{00000000-0005-0000-0000-00003E580000}"/>
    <cellStyle name="Обычный 3 3 2 3 2 6 3" xfId="22586" xr:uid="{00000000-0005-0000-0000-00003F580000}"/>
    <cellStyle name="Обычный 3 3 2 3 2 6 3 2" xfId="22587" xr:uid="{00000000-0005-0000-0000-000040580000}"/>
    <cellStyle name="Обычный 3 3 2 3 2 6 3 2 2" xfId="22588" xr:uid="{00000000-0005-0000-0000-000041580000}"/>
    <cellStyle name="Обычный 3 3 2 3 2 6 3 3" xfId="22589" xr:uid="{00000000-0005-0000-0000-000042580000}"/>
    <cellStyle name="Обычный 3 3 2 3 2 6 3 3 2" xfId="22590" xr:uid="{00000000-0005-0000-0000-000043580000}"/>
    <cellStyle name="Обычный 3 3 2 3 2 6 3 4" xfId="22591" xr:uid="{00000000-0005-0000-0000-000044580000}"/>
    <cellStyle name="Обычный 3 3 2 3 2 6 4" xfId="22592" xr:uid="{00000000-0005-0000-0000-000045580000}"/>
    <cellStyle name="Обычный 3 3 2 3 2 6 4 2" xfId="22593" xr:uid="{00000000-0005-0000-0000-000046580000}"/>
    <cellStyle name="Обычный 3 3 2 3 2 6 5" xfId="22594" xr:uid="{00000000-0005-0000-0000-000047580000}"/>
    <cellStyle name="Обычный 3 3 2 3 2 6 5 2" xfId="22595" xr:uid="{00000000-0005-0000-0000-000048580000}"/>
    <cellStyle name="Обычный 3 3 2 3 2 6 6" xfId="22596" xr:uid="{00000000-0005-0000-0000-000049580000}"/>
    <cellStyle name="Обычный 3 3 2 3 2 6 6 2" xfId="22597" xr:uid="{00000000-0005-0000-0000-00004A580000}"/>
    <cellStyle name="Обычный 3 3 2 3 2 6 7" xfId="22598" xr:uid="{00000000-0005-0000-0000-00004B580000}"/>
    <cellStyle name="Обычный 3 3 2 3 2 7" xfId="22599" xr:uid="{00000000-0005-0000-0000-00004C580000}"/>
    <cellStyle name="Обычный 3 3 2 3 2 7 2" xfId="22600" xr:uid="{00000000-0005-0000-0000-00004D580000}"/>
    <cellStyle name="Обычный 3 3 2 3 2 7 2 2" xfId="22601" xr:uid="{00000000-0005-0000-0000-00004E580000}"/>
    <cellStyle name="Обычный 3 3 2 3 2 7 3" xfId="22602" xr:uid="{00000000-0005-0000-0000-00004F580000}"/>
    <cellStyle name="Обычный 3 3 2 3 2 7 3 2" xfId="22603" xr:uid="{00000000-0005-0000-0000-000050580000}"/>
    <cellStyle name="Обычный 3 3 2 3 2 7 4" xfId="22604" xr:uid="{00000000-0005-0000-0000-000051580000}"/>
    <cellStyle name="Обычный 3 3 2 3 2 8" xfId="22605" xr:uid="{00000000-0005-0000-0000-000052580000}"/>
    <cellStyle name="Обычный 3 3 2 3 2 8 2" xfId="22606" xr:uid="{00000000-0005-0000-0000-000053580000}"/>
    <cellStyle name="Обычный 3 3 2 3 2 8 2 2" xfId="22607" xr:uid="{00000000-0005-0000-0000-000054580000}"/>
    <cellStyle name="Обычный 3 3 2 3 2 8 3" xfId="22608" xr:uid="{00000000-0005-0000-0000-000055580000}"/>
    <cellStyle name="Обычный 3 3 2 3 2 8 3 2" xfId="22609" xr:uid="{00000000-0005-0000-0000-000056580000}"/>
    <cellStyle name="Обычный 3 3 2 3 2 8 4" xfId="22610" xr:uid="{00000000-0005-0000-0000-000057580000}"/>
    <cellStyle name="Обычный 3 3 2 3 2 9" xfId="22611" xr:uid="{00000000-0005-0000-0000-000058580000}"/>
    <cellStyle name="Обычный 3 3 2 3 2 9 2" xfId="22612" xr:uid="{00000000-0005-0000-0000-000059580000}"/>
    <cellStyle name="Обычный 3 3 2 3 3" xfId="22613" xr:uid="{00000000-0005-0000-0000-00005A580000}"/>
    <cellStyle name="Обычный 3 3 2 3 3 10" xfId="22614" xr:uid="{00000000-0005-0000-0000-00005B580000}"/>
    <cellStyle name="Обычный 3 3 2 3 3 2" xfId="22615" xr:uid="{00000000-0005-0000-0000-00005C580000}"/>
    <cellStyle name="Обычный 3 3 2 3 3 2 2" xfId="22616" xr:uid="{00000000-0005-0000-0000-00005D580000}"/>
    <cellStyle name="Обычный 3 3 2 3 3 2 2 2" xfId="22617" xr:uid="{00000000-0005-0000-0000-00005E580000}"/>
    <cellStyle name="Обычный 3 3 2 3 3 2 2 2 2" xfId="22618" xr:uid="{00000000-0005-0000-0000-00005F580000}"/>
    <cellStyle name="Обычный 3 3 2 3 3 2 2 2 2 2" xfId="22619" xr:uid="{00000000-0005-0000-0000-000060580000}"/>
    <cellStyle name="Обычный 3 3 2 3 3 2 2 2 3" xfId="22620" xr:uid="{00000000-0005-0000-0000-000061580000}"/>
    <cellStyle name="Обычный 3 3 2 3 3 2 2 2 3 2" xfId="22621" xr:uid="{00000000-0005-0000-0000-000062580000}"/>
    <cellStyle name="Обычный 3 3 2 3 3 2 2 2 4" xfId="22622" xr:uid="{00000000-0005-0000-0000-000063580000}"/>
    <cellStyle name="Обычный 3 3 2 3 3 2 2 3" xfId="22623" xr:uid="{00000000-0005-0000-0000-000064580000}"/>
    <cellStyle name="Обычный 3 3 2 3 3 2 2 3 2" xfId="22624" xr:uid="{00000000-0005-0000-0000-000065580000}"/>
    <cellStyle name="Обычный 3 3 2 3 3 2 2 4" xfId="22625" xr:uid="{00000000-0005-0000-0000-000066580000}"/>
    <cellStyle name="Обычный 3 3 2 3 3 2 2 4 2" xfId="22626" xr:uid="{00000000-0005-0000-0000-000067580000}"/>
    <cellStyle name="Обычный 3 3 2 3 3 2 2 5" xfId="22627" xr:uid="{00000000-0005-0000-0000-000068580000}"/>
    <cellStyle name="Обычный 3 3 2 3 3 2 2 5 2" xfId="22628" xr:uid="{00000000-0005-0000-0000-000069580000}"/>
    <cellStyle name="Обычный 3 3 2 3 3 2 2 6" xfId="22629" xr:uid="{00000000-0005-0000-0000-00006A580000}"/>
    <cellStyle name="Обычный 3 3 2 3 3 2 3" xfId="22630" xr:uid="{00000000-0005-0000-0000-00006B580000}"/>
    <cellStyle name="Обычный 3 3 2 3 3 2 3 2" xfId="22631" xr:uid="{00000000-0005-0000-0000-00006C580000}"/>
    <cellStyle name="Обычный 3 3 2 3 3 2 3 2 2" xfId="22632" xr:uid="{00000000-0005-0000-0000-00006D580000}"/>
    <cellStyle name="Обычный 3 3 2 3 3 2 3 3" xfId="22633" xr:uid="{00000000-0005-0000-0000-00006E580000}"/>
    <cellStyle name="Обычный 3 3 2 3 3 2 3 3 2" xfId="22634" xr:uid="{00000000-0005-0000-0000-00006F580000}"/>
    <cellStyle name="Обычный 3 3 2 3 3 2 3 4" xfId="22635" xr:uid="{00000000-0005-0000-0000-000070580000}"/>
    <cellStyle name="Обычный 3 3 2 3 3 2 4" xfId="22636" xr:uid="{00000000-0005-0000-0000-000071580000}"/>
    <cellStyle name="Обычный 3 3 2 3 3 2 4 2" xfId="22637" xr:uid="{00000000-0005-0000-0000-000072580000}"/>
    <cellStyle name="Обычный 3 3 2 3 3 2 4 2 2" xfId="22638" xr:uid="{00000000-0005-0000-0000-000073580000}"/>
    <cellStyle name="Обычный 3 3 2 3 3 2 4 3" xfId="22639" xr:uid="{00000000-0005-0000-0000-000074580000}"/>
    <cellStyle name="Обычный 3 3 2 3 3 2 4 3 2" xfId="22640" xr:uid="{00000000-0005-0000-0000-000075580000}"/>
    <cellStyle name="Обычный 3 3 2 3 3 2 4 4" xfId="22641" xr:uid="{00000000-0005-0000-0000-000076580000}"/>
    <cellStyle name="Обычный 3 3 2 3 3 2 5" xfId="22642" xr:uid="{00000000-0005-0000-0000-000077580000}"/>
    <cellStyle name="Обычный 3 3 2 3 3 2 5 2" xfId="22643" xr:uid="{00000000-0005-0000-0000-000078580000}"/>
    <cellStyle name="Обычный 3 3 2 3 3 2 6" xfId="22644" xr:uid="{00000000-0005-0000-0000-000079580000}"/>
    <cellStyle name="Обычный 3 3 2 3 3 2 6 2" xfId="22645" xr:uid="{00000000-0005-0000-0000-00007A580000}"/>
    <cellStyle name="Обычный 3 3 2 3 3 2 7" xfId="22646" xr:uid="{00000000-0005-0000-0000-00007B580000}"/>
    <cellStyle name="Обычный 3 3 2 3 3 2 7 2" xfId="22647" xr:uid="{00000000-0005-0000-0000-00007C580000}"/>
    <cellStyle name="Обычный 3 3 2 3 3 2 8" xfId="22648" xr:uid="{00000000-0005-0000-0000-00007D580000}"/>
    <cellStyle name="Обычный 3 3 2 3 3 3" xfId="22649" xr:uid="{00000000-0005-0000-0000-00007E580000}"/>
    <cellStyle name="Обычный 3 3 2 3 3 3 2" xfId="22650" xr:uid="{00000000-0005-0000-0000-00007F580000}"/>
    <cellStyle name="Обычный 3 3 2 3 3 3 2 2" xfId="22651" xr:uid="{00000000-0005-0000-0000-000080580000}"/>
    <cellStyle name="Обычный 3 3 2 3 3 3 2 2 2" xfId="22652" xr:uid="{00000000-0005-0000-0000-000081580000}"/>
    <cellStyle name="Обычный 3 3 2 3 3 3 2 2 2 2" xfId="22653" xr:uid="{00000000-0005-0000-0000-000082580000}"/>
    <cellStyle name="Обычный 3 3 2 3 3 3 2 2 3" xfId="22654" xr:uid="{00000000-0005-0000-0000-000083580000}"/>
    <cellStyle name="Обычный 3 3 2 3 3 3 2 2 3 2" xfId="22655" xr:uid="{00000000-0005-0000-0000-000084580000}"/>
    <cellStyle name="Обычный 3 3 2 3 3 3 2 2 4" xfId="22656" xr:uid="{00000000-0005-0000-0000-000085580000}"/>
    <cellStyle name="Обычный 3 3 2 3 3 3 2 3" xfId="22657" xr:uid="{00000000-0005-0000-0000-000086580000}"/>
    <cellStyle name="Обычный 3 3 2 3 3 3 2 3 2" xfId="22658" xr:uid="{00000000-0005-0000-0000-000087580000}"/>
    <cellStyle name="Обычный 3 3 2 3 3 3 2 4" xfId="22659" xr:uid="{00000000-0005-0000-0000-000088580000}"/>
    <cellStyle name="Обычный 3 3 2 3 3 3 2 4 2" xfId="22660" xr:uid="{00000000-0005-0000-0000-000089580000}"/>
    <cellStyle name="Обычный 3 3 2 3 3 3 2 5" xfId="22661" xr:uid="{00000000-0005-0000-0000-00008A580000}"/>
    <cellStyle name="Обычный 3 3 2 3 3 3 2 5 2" xfId="22662" xr:uid="{00000000-0005-0000-0000-00008B580000}"/>
    <cellStyle name="Обычный 3 3 2 3 3 3 2 6" xfId="22663" xr:uid="{00000000-0005-0000-0000-00008C580000}"/>
    <cellStyle name="Обычный 3 3 2 3 3 3 3" xfId="22664" xr:uid="{00000000-0005-0000-0000-00008D580000}"/>
    <cellStyle name="Обычный 3 3 2 3 3 3 3 2" xfId="22665" xr:uid="{00000000-0005-0000-0000-00008E580000}"/>
    <cellStyle name="Обычный 3 3 2 3 3 3 3 2 2" xfId="22666" xr:uid="{00000000-0005-0000-0000-00008F580000}"/>
    <cellStyle name="Обычный 3 3 2 3 3 3 3 3" xfId="22667" xr:uid="{00000000-0005-0000-0000-000090580000}"/>
    <cellStyle name="Обычный 3 3 2 3 3 3 3 3 2" xfId="22668" xr:uid="{00000000-0005-0000-0000-000091580000}"/>
    <cellStyle name="Обычный 3 3 2 3 3 3 3 4" xfId="22669" xr:uid="{00000000-0005-0000-0000-000092580000}"/>
    <cellStyle name="Обычный 3 3 2 3 3 3 4" xfId="22670" xr:uid="{00000000-0005-0000-0000-000093580000}"/>
    <cellStyle name="Обычный 3 3 2 3 3 3 4 2" xfId="22671" xr:uid="{00000000-0005-0000-0000-000094580000}"/>
    <cellStyle name="Обычный 3 3 2 3 3 3 4 2 2" xfId="22672" xr:uid="{00000000-0005-0000-0000-000095580000}"/>
    <cellStyle name="Обычный 3 3 2 3 3 3 4 3" xfId="22673" xr:uid="{00000000-0005-0000-0000-000096580000}"/>
    <cellStyle name="Обычный 3 3 2 3 3 3 4 3 2" xfId="22674" xr:uid="{00000000-0005-0000-0000-000097580000}"/>
    <cellStyle name="Обычный 3 3 2 3 3 3 4 4" xfId="22675" xr:uid="{00000000-0005-0000-0000-000098580000}"/>
    <cellStyle name="Обычный 3 3 2 3 3 3 5" xfId="22676" xr:uid="{00000000-0005-0000-0000-000099580000}"/>
    <cellStyle name="Обычный 3 3 2 3 3 3 5 2" xfId="22677" xr:uid="{00000000-0005-0000-0000-00009A580000}"/>
    <cellStyle name="Обычный 3 3 2 3 3 3 6" xfId="22678" xr:uid="{00000000-0005-0000-0000-00009B580000}"/>
    <cellStyle name="Обычный 3 3 2 3 3 3 6 2" xfId="22679" xr:uid="{00000000-0005-0000-0000-00009C580000}"/>
    <cellStyle name="Обычный 3 3 2 3 3 3 7" xfId="22680" xr:uid="{00000000-0005-0000-0000-00009D580000}"/>
    <cellStyle name="Обычный 3 3 2 3 3 3 7 2" xfId="22681" xr:uid="{00000000-0005-0000-0000-00009E580000}"/>
    <cellStyle name="Обычный 3 3 2 3 3 3 8" xfId="22682" xr:uid="{00000000-0005-0000-0000-00009F580000}"/>
    <cellStyle name="Обычный 3 3 2 3 3 4" xfId="22683" xr:uid="{00000000-0005-0000-0000-0000A0580000}"/>
    <cellStyle name="Обычный 3 3 2 3 3 4 2" xfId="22684" xr:uid="{00000000-0005-0000-0000-0000A1580000}"/>
    <cellStyle name="Обычный 3 3 2 3 3 4 2 2" xfId="22685" xr:uid="{00000000-0005-0000-0000-0000A2580000}"/>
    <cellStyle name="Обычный 3 3 2 3 3 4 2 2 2" xfId="22686" xr:uid="{00000000-0005-0000-0000-0000A3580000}"/>
    <cellStyle name="Обычный 3 3 2 3 3 4 2 3" xfId="22687" xr:uid="{00000000-0005-0000-0000-0000A4580000}"/>
    <cellStyle name="Обычный 3 3 2 3 3 4 2 3 2" xfId="22688" xr:uid="{00000000-0005-0000-0000-0000A5580000}"/>
    <cellStyle name="Обычный 3 3 2 3 3 4 2 4" xfId="22689" xr:uid="{00000000-0005-0000-0000-0000A6580000}"/>
    <cellStyle name="Обычный 3 3 2 3 3 4 3" xfId="22690" xr:uid="{00000000-0005-0000-0000-0000A7580000}"/>
    <cellStyle name="Обычный 3 3 2 3 3 4 3 2" xfId="22691" xr:uid="{00000000-0005-0000-0000-0000A8580000}"/>
    <cellStyle name="Обычный 3 3 2 3 3 4 3 2 2" xfId="22692" xr:uid="{00000000-0005-0000-0000-0000A9580000}"/>
    <cellStyle name="Обычный 3 3 2 3 3 4 3 3" xfId="22693" xr:uid="{00000000-0005-0000-0000-0000AA580000}"/>
    <cellStyle name="Обычный 3 3 2 3 3 4 3 3 2" xfId="22694" xr:uid="{00000000-0005-0000-0000-0000AB580000}"/>
    <cellStyle name="Обычный 3 3 2 3 3 4 3 4" xfId="22695" xr:uid="{00000000-0005-0000-0000-0000AC580000}"/>
    <cellStyle name="Обычный 3 3 2 3 3 4 4" xfId="22696" xr:uid="{00000000-0005-0000-0000-0000AD580000}"/>
    <cellStyle name="Обычный 3 3 2 3 3 4 4 2" xfId="22697" xr:uid="{00000000-0005-0000-0000-0000AE580000}"/>
    <cellStyle name="Обычный 3 3 2 3 3 4 5" xfId="22698" xr:uid="{00000000-0005-0000-0000-0000AF580000}"/>
    <cellStyle name="Обычный 3 3 2 3 3 4 5 2" xfId="22699" xr:uid="{00000000-0005-0000-0000-0000B0580000}"/>
    <cellStyle name="Обычный 3 3 2 3 3 4 6" xfId="22700" xr:uid="{00000000-0005-0000-0000-0000B1580000}"/>
    <cellStyle name="Обычный 3 3 2 3 3 4 6 2" xfId="22701" xr:uid="{00000000-0005-0000-0000-0000B2580000}"/>
    <cellStyle name="Обычный 3 3 2 3 3 4 7" xfId="22702" xr:uid="{00000000-0005-0000-0000-0000B3580000}"/>
    <cellStyle name="Обычный 3 3 2 3 3 5" xfId="22703" xr:uid="{00000000-0005-0000-0000-0000B4580000}"/>
    <cellStyle name="Обычный 3 3 2 3 3 5 2" xfId="22704" xr:uid="{00000000-0005-0000-0000-0000B5580000}"/>
    <cellStyle name="Обычный 3 3 2 3 3 5 2 2" xfId="22705" xr:uid="{00000000-0005-0000-0000-0000B6580000}"/>
    <cellStyle name="Обычный 3 3 2 3 3 5 3" xfId="22706" xr:uid="{00000000-0005-0000-0000-0000B7580000}"/>
    <cellStyle name="Обычный 3 3 2 3 3 5 3 2" xfId="22707" xr:uid="{00000000-0005-0000-0000-0000B8580000}"/>
    <cellStyle name="Обычный 3 3 2 3 3 5 4" xfId="22708" xr:uid="{00000000-0005-0000-0000-0000B9580000}"/>
    <cellStyle name="Обычный 3 3 2 3 3 6" xfId="22709" xr:uid="{00000000-0005-0000-0000-0000BA580000}"/>
    <cellStyle name="Обычный 3 3 2 3 3 6 2" xfId="22710" xr:uid="{00000000-0005-0000-0000-0000BB580000}"/>
    <cellStyle name="Обычный 3 3 2 3 3 6 2 2" xfId="22711" xr:uid="{00000000-0005-0000-0000-0000BC580000}"/>
    <cellStyle name="Обычный 3 3 2 3 3 6 3" xfId="22712" xr:uid="{00000000-0005-0000-0000-0000BD580000}"/>
    <cellStyle name="Обычный 3 3 2 3 3 6 3 2" xfId="22713" xr:uid="{00000000-0005-0000-0000-0000BE580000}"/>
    <cellStyle name="Обычный 3 3 2 3 3 6 4" xfId="22714" xr:uid="{00000000-0005-0000-0000-0000BF580000}"/>
    <cellStyle name="Обычный 3 3 2 3 3 7" xfId="22715" xr:uid="{00000000-0005-0000-0000-0000C0580000}"/>
    <cellStyle name="Обычный 3 3 2 3 3 7 2" xfId="22716" xr:uid="{00000000-0005-0000-0000-0000C1580000}"/>
    <cellStyle name="Обычный 3 3 2 3 3 8" xfId="22717" xr:uid="{00000000-0005-0000-0000-0000C2580000}"/>
    <cellStyle name="Обычный 3 3 2 3 3 8 2" xfId="22718" xr:uid="{00000000-0005-0000-0000-0000C3580000}"/>
    <cellStyle name="Обычный 3 3 2 3 3 9" xfId="22719" xr:uid="{00000000-0005-0000-0000-0000C4580000}"/>
    <cellStyle name="Обычный 3 3 2 3 3 9 2" xfId="22720" xr:uid="{00000000-0005-0000-0000-0000C5580000}"/>
    <cellStyle name="Обычный 3 3 2 3 4" xfId="22721" xr:uid="{00000000-0005-0000-0000-0000C6580000}"/>
    <cellStyle name="Обычный 3 3 2 3 4 2" xfId="22722" xr:uid="{00000000-0005-0000-0000-0000C7580000}"/>
    <cellStyle name="Обычный 3 3 2 3 4 2 2" xfId="22723" xr:uid="{00000000-0005-0000-0000-0000C8580000}"/>
    <cellStyle name="Обычный 3 3 2 3 4 2 2 2" xfId="22724" xr:uid="{00000000-0005-0000-0000-0000C9580000}"/>
    <cellStyle name="Обычный 3 3 2 3 4 2 2 2 2" xfId="22725" xr:uid="{00000000-0005-0000-0000-0000CA580000}"/>
    <cellStyle name="Обычный 3 3 2 3 4 2 2 3" xfId="22726" xr:uid="{00000000-0005-0000-0000-0000CB580000}"/>
    <cellStyle name="Обычный 3 3 2 3 4 2 2 3 2" xfId="22727" xr:uid="{00000000-0005-0000-0000-0000CC580000}"/>
    <cellStyle name="Обычный 3 3 2 3 4 2 2 4" xfId="22728" xr:uid="{00000000-0005-0000-0000-0000CD580000}"/>
    <cellStyle name="Обычный 3 3 2 3 4 2 3" xfId="22729" xr:uid="{00000000-0005-0000-0000-0000CE580000}"/>
    <cellStyle name="Обычный 3 3 2 3 4 2 3 2" xfId="22730" xr:uid="{00000000-0005-0000-0000-0000CF580000}"/>
    <cellStyle name="Обычный 3 3 2 3 4 2 4" xfId="22731" xr:uid="{00000000-0005-0000-0000-0000D0580000}"/>
    <cellStyle name="Обычный 3 3 2 3 4 2 4 2" xfId="22732" xr:uid="{00000000-0005-0000-0000-0000D1580000}"/>
    <cellStyle name="Обычный 3 3 2 3 4 2 5" xfId="22733" xr:uid="{00000000-0005-0000-0000-0000D2580000}"/>
    <cellStyle name="Обычный 3 3 2 3 4 2 5 2" xfId="22734" xr:uid="{00000000-0005-0000-0000-0000D3580000}"/>
    <cellStyle name="Обычный 3 3 2 3 4 2 6" xfId="22735" xr:uid="{00000000-0005-0000-0000-0000D4580000}"/>
    <cellStyle name="Обычный 3 3 2 3 4 3" xfId="22736" xr:uid="{00000000-0005-0000-0000-0000D5580000}"/>
    <cellStyle name="Обычный 3 3 2 3 4 3 2" xfId="22737" xr:uid="{00000000-0005-0000-0000-0000D6580000}"/>
    <cellStyle name="Обычный 3 3 2 3 4 3 2 2" xfId="22738" xr:uid="{00000000-0005-0000-0000-0000D7580000}"/>
    <cellStyle name="Обычный 3 3 2 3 4 3 3" xfId="22739" xr:uid="{00000000-0005-0000-0000-0000D8580000}"/>
    <cellStyle name="Обычный 3 3 2 3 4 3 3 2" xfId="22740" xr:uid="{00000000-0005-0000-0000-0000D9580000}"/>
    <cellStyle name="Обычный 3 3 2 3 4 3 4" xfId="22741" xr:uid="{00000000-0005-0000-0000-0000DA580000}"/>
    <cellStyle name="Обычный 3 3 2 3 4 4" xfId="22742" xr:uid="{00000000-0005-0000-0000-0000DB580000}"/>
    <cellStyle name="Обычный 3 3 2 3 4 4 2" xfId="22743" xr:uid="{00000000-0005-0000-0000-0000DC580000}"/>
    <cellStyle name="Обычный 3 3 2 3 4 4 2 2" xfId="22744" xr:uid="{00000000-0005-0000-0000-0000DD580000}"/>
    <cellStyle name="Обычный 3 3 2 3 4 4 3" xfId="22745" xr:uid="{00000000-0005-0000-0000-0000DE580000}"/>
    <cellStyle name="Обычный 3 3 2 3 4 4 3 2" xfId="22746" xr:uid="{00000000-0005-0000-0000-0000DF580000}"/>
    <cellStyle name="Обычный 3 3 2 3 4 4 4" xfId="22747" xr:uid="{00000000-0005-0000-0000-0000E0580000}"/>
    <cellStyle name="Обычный 3 3 2 3 4 5" xfId="22748" xr:uid="{00000000-0005-0000-0000-0000E1580000}"/>
    <cellStyle name="Обычный 3 3 2 3 4 5 2" xfId="22749" xr:uid="{00000000-0005-0000-0000-0000E2580000}"/>
    <cellStyle name="Обычный 3 3 2 3 4 6" xfId="22750" xr:uid="{00000000-0005-0000-0000-0000E3580000}"/>
    <cellStyle name="Обычный 3 3 2 3 4 6 2" xfId="22751" xr:uid="{00000000-0005-0000-0000-0000E4580000}"/>
    <cellStyle name="Обычный 3 3 2 3 4 7" xfId="22752" xr:uid="{00000000-0005-0000-0000-0000E5580000}"/>
    <cellStyle name="Обычный 3 3 2 3 4 7 2" xfId="22753" xr:uid="{00000000-0005-0000-0000-0000E6580000}"/>
    <cellStyle name="Обычный 3 3 2 3 4 8" xfId="22754" xr:uid="{00000000-0005-0000-0000-0000E7580000}"/>
    <cellStyle name="Обычный 3 3 2 3 5" xfId="22755" xr:uid="{00000000-0005-0000-0000-0000E8580000}"/>
    <cellStyle name="Обычный 3 3 2 3 5 2" xfId="22756" xr:uid="{00000000-0005-0000-0000-0000E9580000}"/>
    <cellStyle name="Обычный 3 3 2 3 5 2 2" xfId="22757" xr:uid="{00000000-0005-0000-0000-0000EA580000}"/>
    <cellStyle name="Обычный 3 3 2 3 5 2 2 2" xfId="22758" xr:uid="{00000000-0005-0000-0000-0000EB580000}"/>
    <cellStyle name="Обычный 3 3 2 3 5 2 2 2 2" xfId="22759" xr:uid="{00000000-0005-0000-0000-0000EC580000}"/>
    <cellStyle name="Обычный 3 3 2 3 5 2 2 3" xfId="22760" xr:uid="{00000000-0005-0000-0000-0000ED580000}"/>
    <cellStyle name="Обычный 3 3 2 3 5 2 2 3 2" xfId="22761" xr:uid="{00000000-0005-0000-0000-0000EE580000}"/>
    <cellStyle name="Обычный 3 3 2 3 5 2 2 4" xfId="22762" xr:uid="{00000000-0005-0000-0000-0000EF580000}"/>
    <cellStyle name="Обычный 3 3 2 3 5 2 3" xfId="22763" xr:uid="{00000000-0005-0000-0000-0000F0580000}"/>
    <cellStyle name="Обычный 3 3 2 3 5 2 3 2" xfId="22764" xr:uid="{00000000-0005-0000-0000-0000F1580000}"/>
    <cellStyle name="Обычный 3 3 2 3 5 2 4" xfId="22765" xr:uid="{00000000-0005-0000-0000-0000F2580000}"/>
    <cellStyle name="Обычный 3 3 2 3 5 2 4 2" xfId="22766" xr:uid="{00000000-0005-0000-0000-0000F3580000}"/>
    <cellStyle name="Обычный 3 3 2 3 5 2 5" xfId="22767" xr:uid="{00000000-0005-0000-0000-0000F4580000}"/>
    <cellStyle name="Обычный 3 3 2 3 5 2 5 2" xfId="22768" xr:uid="{00000000-0005-0000-0000-0000F5580000}"/>
    <cellStyle name="Обычный 3 3 2 3 5 2 6" xfId="22769" xr:uid="{00000000-0005-0000-0000-0000F6580000}"/>
    <cellStyle name="Обычный 3 3 2 3 5 3" xfId="22770" xr:uid="{00000000-0005-0000-0000-0000F7580000}"/>
    <cellStyle name="Обычный 3 3 2 3 5 3 2" xfId="22771" xr:uid="{00000000-0005-0000-0000-0000F8580000}"/>
    <cellStyle name="Обычный 3 3 2 3 5 3 2 2" xfId="22772" xr:uid="{00000000-0005-0000-0000-0000F9580000}"/>
    <cellStyle name="Обычный 3 3 2 3 5 3 3" xfId="22773" xr:uid="{00000000-0005-0000-0000-0000FA580000}"/>
    <cellStyle name="Обычный 3 3 2 3 5 3 3 2" xfId="22774" xr:uid="{00000000-0005-0000-0000-0000FB580000}"/>
    <cellStyle name="Обычный 3 3 2 3 5 3 4" xfId="22775" xr:uid="{00000000-0005-0000-0000-0000FC580000}"/>
    <cellStyle name="Обычный 3 3 2 3 5 4" xfId="22776" xr:uid="{00000000-0005-0000-0000-0000FD580000}"/>
    <cellStyle name="Обычный 3 3 2 3 5 4 2" xfId="22777" xr:uid="{00000000-0005-0000-0000-0000FE580000}"/>
    <cellStyle name="Обычный 3 3 2 3 5 4 2 2" xfId="22778" xr:uid="{00000000-0005-0000-0000-0000FF580000}"/>
    <cellStyle name="Обычный 3 3 2 3 5 4 3" xfId="22779" xr:uid="{00000000-0005-0000-0000-000000590000}"/>
    <cellStyle name="Обычный 3 3 2 3 5 4 3 2" xfId="22780" xr:uid="{00000000-0005-0000-0000-000001590000}"/>
    <cellStyle name="Обычный 3 3 2 3 5 4 4" xfId="22781" xr:uid="{00000000-0005-0000-0000-000002590000}"/>
    <cellStyle name="Обычный 3 3 2 3 5 5" xfId="22782" xr:uid="{00000000-0005-0000-0000-000003590000}"/>
    <cellStyle name="Обычный 3 3 2 3 5 5 2" xfId="22783" xr:uid="{00000000-0005-0000-0000-000004590000}"/>
    <cellStyle name="Обычный 3 3 2 3 5 6" xfId="22784" xr:uid="{00000000-0005-0000-0000-000005590000}"/>
    <cellStyle name="Обычный 3 3 2 3 5 6 2" xfId="22785" xr:uid="{00000000-0005-0000-0000-000006590000}"/>
    <cellStyle name="Обычный 3 3 2 3 5 7" xfId="22786" xr:uid="{00000000-0005-0000-0000-000007590000}"/>
    <cellStyle name="Обычный 3 3 2 3 5 7 2" xfId="22787" xr:uid="{00000000-0005-0000-0000-000008590000}"/>
    <cellStyle name="Обычный 3 3 2 3 5 8" xfId="22788" xr:uid="{00000000-0005-0000-0000-000009590000}"/>
    <cellStyle name="Обычный 3 3 2 3 6" xfId="22789" xr:uid="{00000000-0005-0000-0000-00000A590000}"/>
    <cellStyle name="Обычный 3 3 2 3 6 2" xfId="22790" xr:uid="{00000000-0005-0000-0000-00000B590000}"/>
    <cellStyle name="Обычный 3 3 2 3 6 2 2" xfId="22791" xr:uid="{00000000-0005-0000-0000-00000C590000}"/>
    <cellStyle name="Обычный 3 3 2 3 6 2 2 2" xfId="22792" xr:uid="{00000000-0005-0000-0000-00000D590000}"/>
    <cellStyle name="Обычный 3 3 2 3 6 2 3" xfId="22793" xr:uid="{00000000-0005-0000-0000-00000E590000}"/>
    <cellStyle name="Обычный 3 3 2 3 6 2 3 2" xfId="22794" xr:uid="{00000000-0005-0000-0000-00000F590000}"/>
    <cellStyle name="Обычный 3 3 2 3 6 2 4" xfId="22795" xr:uid="{00000000-0005-0000-0000-000010590000}"/>
    <cellStyle name="Обычный 3 3 2 3 6 3" xfId="22796" xr:uid="{00000000-0005-0000-0000-000011590000}"/>
    <cellStyle name="Обычный 3 3 2 3 6 3 2" xfId="22797" xr:uid="{00000000-0005-0000-0000-000012590000}"/>
    <cellStyle name="Обычный 3 3 2 3 6 3 2 2" xfId="22798" xr:uid="{00000000-0005-0000-0000-000013590000}"/>
    <cellStyle name="Обычный 3 3 2 3 6 3 3" xfId="22799" xr:uid="{00000000-0005-0000-0000-000014590000}"/>
    <cellStyle name="Обычный 3 3 2 3 6 3 3 2" xfId="22800" xr:uid="{00000000-0005-0000-0000-000015590000}"/>
    <cellStyle name="Обычный 3 3 2 3 6 3 4" xfId="22801" xr:uid="{00000000-0005-0000-0000-000016590000}"/>
    <cellStyle name="Обычный 3 3 2 3 6 4" xfId="22802" xr:uid="{00000000-0005-0000-0000-000017590000}"/>
    <cellStyle name="Обычный 3 3 2 3 6 4 2" xfId="22803" xr:uid="{00000000-0005-0000-0000-000018590000}"/>
    <cellStyle name="Обычный 3 3 2 3 6 5" xfId="22804" xr:uid="{00000000-0005-0000-0000-000019590000}"/>
    <cellStyle name="Обычный 3 3 2 3 6 5 2" xfId="22805" xr:uid="{00000000-0005-0000-0000-00001A590000}"/>
    <cellStyle name="Обычный 3 3 2 3 6 6" xfId="22806" xr:uid="{00000000-0005-0000-0000-00001B590000}"/>
    <cellStyle name="Обычный 3 3 2 3 6 6 2" xfId="22807" xr:uid="{00000000-0005-0000-0000-00001C590000}"/>
    <cellStyle name="Обычный 3 3 2 3 6 7" xfId="22808" xr:uid="{00000000-0005-0000-0000-00001D590000}"/>
    <cellStyle name="Обычный 3 3 2 3 7" xfId="22809" xr:uid="{00000000-0005-0000-0000-00001E590000}"/>
    <cellStyle name="Обычный 3 3 2 3 7 2" xfId="22810" xr:uid="{00000000-0005-0000-0000-00001F590000}"/>
    <cellStyle name="Обычный 3 3 2 3 7 2 2" xfId="22811" xr:uid="{00000000-0005-0000-0000-000020590000}"/>
    <cellStyle name="Обычный 3 3 2 3 7 2 2 2" xfId="22812" xr:uid="{00000000-0005-0000-0000-000021590000}"/>
    <cellStyle name="Обычный 3 3 2 3 7 2 3" xfId="22813" xr:uid="{00000000-0005-0000-0000-000022590000}"/>
    <cellStyle name="Обычный 3 3 2 3 7 2 3 2" xfId="22814" xr:uid="{00000000-0005-0000-0000-000023590000}"/>
    <cellStyle name="Обычный 3 3 2 3 7 2 4" xfId="22815" xr:uid="{00000000-0005-0000-0000-000024590000}"/>
    <cellStyle name="Обычный 3 3 2 3 7 3" xfId="22816" xr:uid="{00000000-0005-0000-0000-000025590000}"/>
    <cellStyle name="Обычный 3 3 2 3 7 3 2" xfId="22817" xr:uid="{00000000-0005-0000-0000-000026590000}"/>
    <cellStyle name="Обычный 3 3 2 3 7 3 2 2" xfId="22818" xr:uid="{00000000-0005-0000-0000-000027590000}"/>
    <cellStyle name="Обычный 3 3 2 3 7 3 3" xfId="22819" xr:uid="{00000000-0005-0000-0000-000028590000}"/>
    <cellStyle name="Обычный 3 3 2 3 7 3 3 2" xfId="22820" xr:uid="{00000000-0005-0000-0000-000029590000}"/>
    <cellStyle name="Обычный 3 3 2 3 7 3 4" xfId="22821" xr:uid="{00000000-0005-0000-0000-00002A590000}"/>
    <cellStyle name="Обычный 3 3 2 3 7 4" xfId="22822" xr:uid="{00000000-0005-0000-0000-00002B590000}"/>
    <cellStyle name="Обычный 3 3 2 3 7 4 2" xfId="22823" xr:uid="{00000000-0005-0000-0000-00002C590000}"/>
    <cellStyle name="Обычный 3 3 2 3 7 5" xfId="22824" xr:uid="{00000000-0005-0000-0000-00002D590000}"/>
    <cellStyle name="Обычный 3 3 2 3 7 5 2" xfId="22825" xr:uid="{00000000-0005-0000-0000-00002E590000}"/>
    <cellStyle name="Обычный 3 3 2 3 7 6" xfId="22826" xr:uid="{00000000-0005-0000-0000-00002F590000}"/>
    <cellStyle name="Обычный 3 3 2 3 7 6 2" xfId="22827" xr:uid="{00000000-0005-0000-0000-000030590000}"/>
    <cellStyle name="Обычный 3 3 2 3 7 7" xfId="22828" xr:uid="{00000000-0005-0000-0000-000031590000}"/>
    <cellStyle name="Обычный 3 3 2 3 8" xfId="22829" xr:uid="{00000000-0005-0000-0000-000032590000}"/>
    <cellStyle name="Обычный 3 3 2 3 8 2" xfId="22830" xr:uid="{00000000-0005-0000-0000-000033590000}"/>
    <cellStyle name="Обычный 3 3 2 3 8 2 2" xfId="22831" xr:uid="{00000000-0005-0000-0000-000034590000}"/>
    <cellStyle name="Обычный 3 3 2 3 8 3" xfId="22832" xr:uid="{00000000-0005-0000-0000-000035590000}"/>
    <cellStyle name="Обычный 3 3 2 3 8 3 2" xfId="22833" xr:uid="{00000000-0005-0000-0000-000036590000}"/>
    <cellStyle name="Обычный 3 3 2 3 8 4" xfId="22834" xr:uid="{00000000-0005-0000-0000-000037590000}"/>
    <cellStyle name="Обычный 3 3 2 3 9" xfId="22835" xr:uid="{00000000-0005-0000-0000-000038590000}"/>
    <cellStyle name="Обычный 3 3 2 3 9 2" xfId="22836" xr:uid="{00000000-0005-0000-0000-000039590000}"/>
    <cellStyle name="Обычный 3 3 2 3 9 2 2" xfId="22837" xr:uid="{00000000-0005-0000-0000-00003A590000}"/>
    <cellStyle name="Обычный 3 3 2 3 9 3" xfId="22838" xr:uid="{00000000-0005-0000-0000-00003B590000}"/>
    <cellStyle name="Обычный 3 3 2 3 9 3 2" xfId="22839" xr:uid="{00000000-0005-0000-0000-00003C590000}"/>
    <cellStyle name="Обычный 3 3 2 3 9 4" xfId="22840" xr:uid="{00000000-0005-0000-0000-00003D590000}"/>
    <cellStyle name="Обычный 3 3 2 4" xfId="22841" xr:uid="{00000000-0005-0000-0000-00003E590000}"/>
    <cellStyle name="Обычный 3 3 2 4 10" xfId="22842" xr:uid="{00000000-0005-0000-0000-00003F590000}"/>
    <cellStyle name="Обычный 3 3 2 4 10 2" xfId="22843" xr:uid="{00000000-0005-0000-0000-000040590000}"/>
    <cellStyle name="Обычный 3 3 2 4 11" xfId="22844" xr:uid="{00000000-0005-0000-0000-000041590000}"/>
    <cellStyle name="Обычный 3 3 2 4 11 2" xfId="22845" xr:uid="{00000000-0005-0000-0000-000042590000}"/>
    <cellStyle name="Обычный 3 3 2 4 12" xfId="22846" xr:uid="{00000000-0005-0000-0000-000043590000}"/>
    <cellStyle name="Обычный 3 3 2 4 12 2" xfId="22847" xr:uid="{00000000-0005-0000-0000-000044590000}"/>
    <cellStyle name="Обычный 3 3 2 4 13" xfId="22848" xr:uid="{00000000-0005-0000-0000-000045590000}"/>
    <cellStyle name="Обычный 3 3 2 4 2" xfId="22849" xr:uid="{00000000-0005-0000-0000-000046590000}"/>
    <cellStyle name="Обычный 3 3 2 4 2 10" xfId="22850" xr:uid="{00000000-0005-0000-0000-000047590000}"/>
    <cellStyle name="Обычный 3 3 2 4 2 10 2" xfId="22851" xr:uid="{00000000-0005-0000-0000-000048590000}"/>
    <cellStyle name="Обычный 3 3 2 4 2 11" xfId="22852" xr:uid="{00000000-0005-0000-0000-000049590000}"/>
    <cellStyle name="Обычный 3 3 2 4 2 11 2" xfId="22853" xr:uid="{00000000-0005-0000-0000-00004A590000}"/>
    <cellStyle name="Обычный 3 3 2 4 2 12" xfId="22854" xr:uid="{00000000-0005-0000-0000-00004B590000}"/>
    <cellStyle name="Обычный 3 3 2 4 2 2" xfId="22855" xr:uid="{00000000-0005-0000-0000-00004C590000}"/>
    <cellStyle name="Обычный 3 3 2 4 2 2 10" xfId="22856" xr:uid="{00000000-0005-0000-0000-00004D590000}"/>
    <cellStyle name="Обычный 3 3 2 4 2 2 2" xfId="22857" xr:uid="{00000000-0005-0000-0000-00004E590000}"/>
    <cellStyle name="Обычный 3 3 2 4 2 2 2 2" xfId="22858" xr:uid="{00000000-0005-0000-0000-00004F590000}"/>
    <cellStyle name="Обычный 3 3 2 4 2 2 2 2 2" xfId="22859" xr:uid="{00000000-0005-0000-0000-000050590000}"/>
    <cellStyle name="Обычный 3 3 2 4 2 2 2 2 2 2" xfId="22860" xr:uid="{00000000-0005-0000-0000-000051590000}"/>
    <cellStyle name="Обычный 3 3 2 4 2 2 2 2 2 2 2" xfId="22861" xr:uid="{00000000-0005-0000-0000-000052590000}"/>
    <cellStyle name="Обычный 3 3 2 4 2 2 2 2 2 3" xfId="22862" xr:uid="{00000000-0005-0000-0000-000053590000}"/>
    <cellStyle name="Обычный 3 3 2 4 2 2 2 2 2 3 2" xfId="22863" xr:uid="{00000000-0005-0000-0000-000054590000}"/>
    <cellStyle name="Обычный 3 3 2 4 2 2 2 2 2 4" xfId="22864" xr:uid="{00000000-0005-0000-0000-000055590000}"/>
    <cellStyle name="Обычный 3 3 2 4 2 2 2 2 3" xfId="22865" xr:uid="{00000000-0005-0000-0000-000056590000}"/>
    <cellStyle name="Обычный 3 3 2 4 2 2 2 2 3 2" xfId="22866" xr:uid="{00000000-0005-0000-0000-000057590000}"/>
    <cellStyle name="Обычный 3 3 2 4 2 2 2 2 4" xfId="22867" xr:uid="{00000000-0005-0000-0000-000058590000}"/>
    <cellStyle name="Обычный 3 3 2 4 2 2 2 2 4 2" xfId="22868" xr:uid="{00000000-0005-0000-0000-000059590000}"/>
    <cellStyle name="Обычный 3 3 2 4 2 2 2 2 5" xfId="22869" xr:uid="{00000000-0005-0000-0000-00005A590000}"/>
    <cellStyle name="Обычный 3 3 2 4 2 2 2 2 5 2" xfId="22870" xr:uid="{00000000-0005-0000-0000-00005B590000}"/>
    <cellStyle name="Обычный 3 3 2 4 2 2 2 2 6" xfId="22871" xr:uid="{00000000-0005-0000-0000-00005C590000}"/>
    <cellStyle name="Обычный 3 3 2 4 2 2 2 3" xfId="22872" xr:uid="{00000000-0005-0000-0000-00005D590000}"/>
    <cellStyle name="Обычный 3 3 2 4 2 2 2 3 2" xfId="22873" xr:uid="{00000000-0005-0000-0000-00005E590000}"/>
    <cellStyle name="Обычный 3 3 2 4 2 2 2 3 2 2" xfId="22874" xr:uid="{00000000-0005-0000-0000-00005F590000}"/>
    <cellStyle name="Обычный 3 3 2 4 2 2 2 3 3" xfId="22875" xr:uid="{00000000-0005-0000-0000-000060590000}"/>
    <cellStyle name="Обычный 3 3 2 4 2 2 2 3 3 2" xfId="22876" xr:uid="{00000000-0005-0000-0000-000061590000}"/>
    <cellStyle name="Обычный 3 3 2 4 2 2 2 3 4" xfId="22877" xr:uid="{00000000-0005-0000-0000-000062590000}"/>
    <cellStyle name="Обычный 3 3 2 4 2 2 2 4" xfId="22878" xr:uid="{00000000-0005-0000-0000-000063590000}"/>
    <cellStyle name="Обычный 3 3 2 4 2 2 2 4 2" xfId="22879" xr:uid="{00000000-0005-0000-0000-000064590000}"/>
    <cellStyle name="Обычный 3 3 2 4 2 2 2 4 2 2" xfId="22880" xr:uid="{00000000-0005-0000-0000-000065590000}"/>
    <cellStyle name="Обычный 3 3 2 4 2 2 2 4 3" xfId="22881" xr:uid="{00000000-0005-0000-0000-000066590000}"/>
    <cellStyle name="Обычный 3 3 2 4 2 2 2 4 3 2" xfId="22882" xr:uid="{00000000-0005-0000-0000-000067590000}"/>
    <cellStyle name="Обычный 3 3 2 4 2 2 2 4 4" xfId="22883" xr:uid="{00000000-0005-0000-0000-000068590000}"/>
    <cellStyle name="Обычный 3 3 2 4 2 2 2 5" xfId="22884" xr:uid="{00000000-0005-0000-0000-000069590000}"/>
    <cellStyle name="Обычный 3 3 2 4 2 2 2 5 2" xfId="22885" xr:uid="{00000000-0005-0000-0000-00006A590000}"/>
    <cellStyle name="Обычный 3 3 2 4 2 2 2 6" xfId="22886" xr:uid="{00000000-0005-0000-0000-00006B590000}"/>
    <cellStyle name="Обычный 3 3 2 4 2 2 2 6 2" xfId="22887" xr:uid="{00000000-0005-0000-0000-00006C590000}"/>
    <cellStyle name="Обычный 3 3 2 4 2 2 2 7" xfId="22888" xr:uid="{00000000-0005-0000-0000-00006D590000}"/>
    <cellStyle name="Обычный 3 3 2 4 2 2 2 7 2" xfId="22889" xr:uid="{00000000-0005-0000-0000-00006E590000}"/>
    <cellStyle name="Обычный 3 3 2 4 2 2 2 8" xfId="22890" xr:uid="{00000000-0005-0000-0000-00006F590000}"/>
    <cellStyle name="Обычный 3 3 2 4 2 2 3" xfId="22891" xr:uid="{00000000-0005-0000-0000-000070590000}"/>
    <cellStyle name="Обычный 3 3 2 4 2 2 3 2" xfId="22892" xr:uid="{00000000-0005-0000-0000-000071590000}"/>
    <cellStyle name="Обычный 3 3 2 4 2 2 3 2 2" xfId="22893" xr:uid="{00000000-0005-0000-0000-000072590000}"/>
    <cellStyle name="Обычный 3 3 2 4 2 2 3 2 2 2" xfId="22894" xr:uid="{00000000-0005-0000-0000-000073590000}"/>
    <cellStyle name="Обычный 3 3 2 4 2 2 3 2 2 2 2" xfId="22895" xr:uid="{00000000-0005-0000-0000-000074590000}"/>
    <cellStyle name="Обычный 3 3 2 4 2 2 3 2 2 3" xfId="22896" xr:uid="{00000000-0005-0000-0000-000075590000}"/>
    <cellStyle name="Обычный 3 3 2 4 2 2 3 2 2 3 2" xfId="22897" xr:uid="{00000000-0005-0000-0000-000076590000}"/>
    <cellStyle name="Обычный 3 3 2 4 2 2 3 2 2 4" xfId="22898" xr:uid="{00000000-0005-0000-0000-000077590000}"/>
    <cellStyle name="Обычный 3 3 2 4 2 2 3 2 3" xfId="22899" xr:uid="{00000000-0005-0000-0000-000078590000}"/>
    <cellStyle name="Обычный 3 3 2 4 2 2 3 2 3 2" xfId="22900" xr:uid="{00000000-0005-0000-0000-000079590000}"/>
    <cellStyle name="Обычный 3 3 2 4 2 2 3 2 4" xfId="22901" xr:uid="{00000000-0005-0000-0000-00007A590000}"/>
    <cellStyle name="Обычный 3 3 2 4 2 2 3 2 4 2" xfId="22902" xr:uid="{00000000-0005-0000-0000-00007B590000}"/>
    <cellStyle name="Обычный 3 3 2 4 2 2 3 2 5" xfId="22903" xr:uid="{00000000-0005-0000-0000-00007C590000}"/>
    <cellStyle name="Обычный 3 3 2 4 2 2 3 2 5 2" xfId="22904" xr:uid="{00000000-0005-0000-0000-00007D590000}"/>
    <cellStyle name="Обычный 3 3 2 4 2 2 3 2 6" xfId="22905" xr:uid="{00000000-0005-0000-0000-00007E590000}"/>
    <cellStyle name="Обычный 3 3 2 4 2 2 3 3" xfId="22906" xr:uid="{00000000-0005-0000-0000-00007F590000}"/>
    <cellStyle name="Обычный 3 3 2 4 2 2 3 3 2" xfId="22907" xr:uid="{00000000-0005-0000-0000-000080590000}"/>
    <cellStyle name="Обычный 3 3 2 4 2 2 3 3 2 2" xfId="22908" xr:uid="{00000000-0005-0000-0000-000081590000}"/>
    <cellStyle name="Обычный 3 3 2 4 2 2 3 3 3" xfId="22909" xr:uid="{00000000-0005-0000-0000-000082590000}"/>
    <cellStyle name="Обычный 3 3 2 4 2 2 3 3 3 2" xfId="22910" xr:uid="{00000000-0005-0000-0000-000083590000}"/>
    <cellStyle name="Обычный 3 3 2 4 2 2 3 3 4" xfId="22911" xr:uid="{00000000-0005-0000-0000-000084590000}"/>
    <cellStyle name="Обычный 3 3 2 4 2 2 3 4" xfId="22912" xr:uid="{00000000-0005-0000-0000-000085590000}"/>
    <cellStyle name="Обычный 3 3 2 4 2 2 3 4 2" xfId="22913" xr:uid="{00000000-0005-0000-0000-000086590000}"/>
    <cellStyle name="Обычный 3 3 2 4 2 2 3 4 2 2" xfId="22914" xr:uid="{00000000-0005-0000-0000-000087590000}"/>
    <cellStyle name="Обычный 3 3 2 4 2 2 3 4 3" xfId="22915" xr:uid="{00000000-0005-0000-0000-000088590000}"/>
    <cellStyle name="Обычный 3 3 2 4 2 2 3 4 3 2" xfId="22916" xr:uid="{00000000-0005-0000-0000-000089590000}"/>
    <cellStyle name="Обычный 3 3 2 4 2 2 3 4 4" xfId="22917" xr:uid="{00000000-0005-0000-0000-00008A590000}"/>
    <cellStyle name="Обычный 3 3 2 4 2 2 3 5" xfId="22918" xr:uid="{00000000-0005-0000-0000-00008B590000}"/>
    <cellStyle name="Обычный 3 3 2 4 2 2 3 5 2" xfId="22919" xr:uid="{00000000-0005-0000-0000-00008C590000}"/>
    <cellStyle name="Обычный 3 3 2 4 2 2 3 6" xfId="22920" xr:uid="{00000000-0005-0000-0000-00008D590000}"/>
    <cellStyle name="Обычный 3 3 2 4 2 2 3 6 2" xfId="22921" xr:uid="{00000000-0005-0000-0000-00008E590000}"/>
    <cellStyle name="Обычный 3 3 2 4 2 2 3 7" xfId="22922" xr:uid="{00000000-0005-0000-0000-00008F590000}"/>
    <cellStyle name="Обычный 3 3 2 4 2 2 3 7 2" xfId="22923" xr:uid="{00000000-0005-0000-0000-000090590000}"/>
    <cellStyle name="Обычный 3 3 2 4 2 2 3 8" xfId="22924" xr:uid="{00000000-0005-0000-0000-000091590000}"/>
    <cellStyle name="Обычный 3 3 2 4 2 2 4" xfId="22925" xr:uid="{00000000-0005-0000-0000-000092590000}"/>
    <cellStyle name="Обычный 3 3 2 4 2 2 4 2" xfId="22926" xr:uid="{00000000-0005-0000-0000-000093590000}"/>
    <cellStyle name="Обычный 3 3 2 4 2 2 4 2 2" xfId="22927" xr:uid="{00000000-0005-0000-0000-000094590000}"/>
    <cellStyle name="Обычный 3 3 2 4 2 2 4 2 2 2" xfId="22928" xr:uid="{00000000-0005-0000-0000-000095590000}"/>
    <cellStyle name="Обычный 3 3 2 4 2 2 4 2 3" xfId="22929" xr:uid="{00000000-0005-0000-0000-000096590000}"/>
    <cellStyle name="Обычный 3 3 2 4 2 2 4 2 3 2" xfId="22930" xr:uid="{00000000-0005-0000-0000-000097590000}"/>
    <cellStyle name="Обычный 3 3 2 4 2 2 4 2 4" xfId="22931" xr:uid="{00000000-0005-0000-0000-000098590000}"/>
    <cellStyle name="Обычный 3 3 2 4 2 2 4 3" xfId="22932" xr:uid="{00000000-0005-0000-0000-000099590000}"/>
    <cellStyle name="Обычный 3 3 2 4 2 2 4 3 2" xfId="22933" xr:uid="{00000000-0005-0000-0000-00009A590000}"/>
    <cellStyle name="Обычный 3 3 2 4 2 2 4 3 2 2" xfId="22934" xr:uid="{00000000-0005-0000-0000-00009B590000}"/>
    <cellStyle name="Обычный 3 3 2 4 2 2 4 3 3" xfId="22935" xr:uid="{00000000-0005-0000-0000-00009C590000}"/>
    <cellStyle name="Обычный 3 3 2 4 2 2 4 3 3 2" xfId="22936" xr:uid="{00000000-0005-0000-0000-00009D590000}"/>
    <cellStyle name="Обычный 3 3 2 4 2 2 4 3 4" xfId="22937" xr:uid="{00000000-0005-0000-0000-00009E590000}"/>
    <cellStyle name="Обычный 3 3 2 4 2 2 4 4" xfId="22938" xr:uid="{00000000-0005-0000-0000-00009F590000}"/>
    <cellStyle name="Обычный 3 3 2 4 2 2 4 4 2" xfId="22939" xr:uid="{00000000-0005-0000-0000-0000A0590000}"/>
    <cellStyle name="Обычный 3 3 2 4 2 2 4 5" xfId="22940" xr:uid="{00000000-0005-0000-0000-0000A1590000}"/>
    <cellStyle name="Обычный 3 3 2 4 2 2 4 5 2" xfId="22941" xr:uid="{00000000-0005-0000-0000-0000A2590000}"/>
    <cellStyle name="Обычный 3 3 2 4 2 2 4 6" xfId="22942" xr:uid="{00000000-0005-0000-0000-0000A3590000}"/>
    <cellStyle name="Обычный 3 3 2 4 2 2 4 6 2" xfId="22943" xr:uid="{00000000-0005-0000-0000-0000A4590000}"/>
    <cellStyle name="Обычный 3 3 2 4 2 2 4 7" xfId="22944" xr:uid="{00000000-0005-0000-0000-0000A5590000}"/>
    <cellStyle name="Обычный 3 3 2 4 2 2 5" xfId="22945" xr:uid="{00000000-0005-0000-0000-0000A6590000}"/>
    <cellStyle name="Обычный 3 3 2 4 2 2 5 2" xfId="22946" xr:uid="{00000000-0005-0000-0000-0000A7590000}"/>
    <cellStyle name="Обычный 3 3 2 4 2 2 5 2 2" xfId="22947" xr:uid="{00000000-0005-0000-0000-0000A8590000}"/>
    <cellStyle name="Обычный 3 3 2 4 2 2 5 3" xfId="22948" xr:uid="{00000000-0005-0000-0000-0000A9590000}"/>
    <cellStyle name="Обычный 3 3 2 4 2 2 5 3 2" xfId="22949" xr:uid="{00000000-0005-0000-0000-0000AA590000}"/>
    <cellStyle name="Обычный 3 3 2 4 2 2 5 4" xfId="22950" xr:uid="{00000000-0005-0000-0000-0000AB590000}"/>
    <cellStyle name="Обычный 3 3 2 4 2 2 6" xfId="22951" xr:uid="{00000000-0005-0000-0000-0000AC590000}"/>
    <cellStyle name="Обычный 3 3 2 4 2 2 6 2" xfId="22952" xr:uid="{00000000-0005-0000-0000-0000AD590000}"/>
    <cellStyle name="Обычный 3 3 2 4 2 2 6 2 2" xfId="22953" xr:uid="{00000000-0005-0000-0000-0000AE590000}"/>
    <cellStyle name="Обычный 3 3 2 4 2 2 6 3" xfId="22954" xr:uid="{00000000-0005-0000-0000-0000AF590000}"/>
    <cellStyle name="Обычный 3 3 2 4 2 2 6 3 2" xfId="22955" xr:uid="{00000000-0005-0000-0000-0000B0590000}"/>
    <cellStyle name="Обычный 3 3 2 4 2 2 6 4" xfId="22956" xr:uid="{00000000-0005-0000-0000-0000B1590000}"/>
    <cellStyle name="Обычный 3 3 2 4 2 2 7" xfId="22957" xr:uid="{00000000-0005-0000-0000-0000B2590000}"/>
    <cellStyle name="Обычный 3 3 2 4 2 2 7 2" xfId="22958" xr:uid="{00000000-0005-0000-0000-0000B3590000}"/>
    <cellStyle name="Обычный 3 3 2 4 2 2 8" xfId="22959" xr:uid="{00000000-0005-0000-0000-0000B4590000}"/>
    <cellStyle name="Обычный 3 3 2 4 2 2 8 2" xfId="22960" xr:uid="{00000000-0005-0000-0000-0000B5590000}"/>
    <cellStyle name="Обычный 3 3 2 4 2 2 9" xfId="22961" xr:uid="{00000000-0005-0000-0000-0000B6590000}"/>
    <cellStyle name="Обычный 3 3 2 4 2 2 9 2" xfId="22962" xr:uid="{00000000-0005-0000-0000-0000B7590000}"/>
    <cellStyle name="Обычный 3 3 2 4 2 3" xfId="22963" xr:uid="{00000000-0005-0000-0000-0000B8590000}"/>
    <cellStyle name="Обычный 3 3 2 4 2 3 2" xfId="22964" xr:uid="{00000000-0005-0000-0000-0000B9590000}"/>
    <cellStyle name="Обычный 3 3 2 4 2 3 2 2" xfId="22965" xr:uid="{00000000-0005-0000-0000-0000BA590000}"/>
    <cellStyle name="Обычный 3 3 2 4 2 3 2 2 2" xfId="22966" xr:uid="{00000000-0005-0000-0000-0000BB590000}"/>
    <cellStyle name="Обычный 3 3 2 4 2 3 2 2 2 2" xfId="22967" xr:uid="{00000000-0005-0000-0000-0000BC590000}"/>
    <cellStyle name="Обычный 3 3 2 4 2 3 2 2 3" xfId="22968" xr:uid="{00000000-0005-0000-0000-0000BD590000}"/>
    <cellStyle name="Обычный 3 3 2 4 2 3 2 2 3 2" xfId="22969" xr:uid="{00000000-0005-0000-0000-0000BE590000}"/>
    <cellStyle name="Обычный 3 3 2 4 2 3 2 2 4" xfId="22970" xr:uid="{00000000-0005-0000-0000-0000BF590000}"/>
    <cellStyle name="Обычный 3 3 2 4 2 3 2 3" xfId="22971" xr:uid="{00000000-0005-0000-0000-0000C0590000}"/>
    <cellStyle name="Обычный 3 3 2 4 2 3 2 3 2" xfId="22972" xr:uid="{00000000-0005-0000-0000-0000C1590000}"/>
    <cellStyle name="Обычный 3 3 2 4 2 3 2 4" xfId="22973" xr:uid="{00000000-0005-0000-0000-0000C2590000}"/>
    <cellStyle name="Обычный 3 3 2 4 2 3 2 4 2" xfId="22974" xr:uid="{00000000-0005-0000-0000-0000C3590000}"/>
    <cellStyle name="Обычный 3 3 2 4 2 3 2 5" xfId="22975" xr:uid="{00000000-0005-0000-0000-0000C4590000}"/>
    <cellStyle name="Обычный 3 3 2 4 2 3 2 5 2" xfId="22976" xr:uid="{00000000-0005-0000-0000-0000C5590000}"/>
    <cellStyle name="Обычный 3 3 2 4 2 3 2 6" xfId="22977" xr:uid="{00000000-0005-0000-0000-0000C6590000}"/>
    <cellStyle name="Обычный 3 3 2 4 2 3 3" xfId="22978" xr:uid="{00000000-0005-0000-0000-0000C7590000}"/>
    <cellStyle name="Обычный 3 3 2 4 2 3 3 2" xfId="22979" xr:uid="{00000000-0005-0000-0000-0000C8590000}"/>
    <cellStyle name="Обычный 3 3 2 4 2 3 3 2 2" xfId="22980" xr:uid="{00000000-0005-0000-0000-0000C9590000}"/>
    <cellStyle name="Обычный 3 3 2 4 2 3 3 3" xfId="22981" xr:uid="{00000000-0005-0000-0000-0000CA590000}"/>
    <cellStyle name="Обычный 3 3 2 4 2 3 3 3 2" xfId="22982" xr:uid="{00000000-0005-0000-0000-0000CB590000}"/>
    <cellStyle name="Обычный 3 3 2 4 2 3 3 4" xfId="22983" xr:uid="{00000000-0005-0000-0000-0000CC590000}"/>
    <cellStyle name="Обычный 3 3 2 4 2 3 4" xfId="22984" xr:uid="{00000000-0005-0000-0000-0000CD590000}"/>
    <cellStyle name="Обычный 3 3 2 4 2 3 4 2" xfId="22985" xr:uid="{00000000-0005-0000-0000-0000CE590000}"/>
    <cellStyle name="Обычный 3 3 2 4 2 3 4 2 2" xfId="22986" xr:uid="{00000000-0005-0000-0000-0000CF590000}"/>
    <cellStyle name="Обычный 3 3 2 4 2 3 4 3" xfId="22987" xr:uid="{00000000-0005-0000-0000-0000D0590000}"/>
    <cellStyle name="Обычный 3 3 2 4 2 3 4 3 2" xfId="22988" xr:uid="{00000000-0005-0000-0000-0000D1590000}"/>
    <cellStyle name="Обычный 3 3 2 4 2 3 4 4" xfId="22989" xr:uid="{00000000-0005-0000-0000-0000D2590000}"/>
    <cellStyle name="Обычный 3 3 2 4 2 3 5" xfId="22990" xr:uid="{00000000-0005-0000-0000-0000D3590000}"/>
    <cellStyle name="Обычный 3 3 2 4 2 3 5 2" xfId="22991" xr:uid="{00000000-0005-0000-0000-0000D4590000}"/>
    <cellStyle name="Обычный 3 3 2 4 2 3 6" xfId="22992" xr:uid="{00000000-0005-0000-0000-0000D5590000}"/>
    <cellStyle name="Обычный 3 3 2 4 2 3 6 2" xfId="22993" xr:uid="{00000000-0005-0000-0000-0000D6590000}"/>
    <cellStyle name="Обычный 3 3 2 4 2 3 7" xfId="22994" xr:uid="{00000000-0005-0000-0000-0000D7590000}"/>
    <cellStyle name="Обычный 3 3 2 4 2 3 7 2" xfId="22995" xr:uid="{00000000-0005-0000-0000-0000D8590000}"/>
    <cellStyle name="Обычный 3 3 2 4 2 3 8" xfId="22996" xr:uid="{00000000-0005-0000-0000-0000D9590000}"/>
    <cellStyle name="Обычный 3 3 2 4 2 4" xfId="22997" xr:uid="{00000000-0005-0000-0000-0000DA590000}"/>
    <cellStyle name="Обычный 3 3 2 4 2 4 2" xfId="22998" xr:uid="{00000000-0005-0000-0000-0000DB590000}"/>
    <cellStyle name="Обычный 3 3 2 4 2 4 2 2" xfId="22999" xr:uid="{00000000-0005-0000-0000-0000DC590000}"/>
    <cellStyle name="Обычный 3 3 2 4 2 4 2 2 2" xfId="23000" xr:uid="{00000000-0005-0000-0000-0000DD590000}"/>
    <cellStyle name="Обычный 3 3 2 4 2 4 2 2 2 2" xfId="23001" xr:uid="{00000000-0005-0000-0000-0000DE590000}"/>
    <cellStyle name="Обычный 3 3 2 4 2 4 2 2 3" xfId="23002" xr:uid="{00000000-0005-0000-0000-0000DF590000}"/>
    <cellStyle name="Обычный 3 3 2 4 2 4 2 2 3 2" xfId="23003" xr:uid="{00000000-0005-0000-0000-0000E0590000}"/>
    <cellStyle name="Обычный 3 3 2 4 2 4 2 2 4" xfId="23004" xr:uid="{00000000-0005-0000-0000-0000E1590000}"/>
    <cellStyle name="Обычный 3 3 2 4 2 4 2 3" xfId="23005" xr:uid="{00000000-0005-0000-0000-0000E2590000}"/>
    <cellStyle name="Обычный 3 3 2 4 2 4 2 3 2" xfId="23006" xr:uid="{00000000-0005-0000-0000-0000E3590000}"/>
    <cellStyle name="Обычный 3 3 2 4 2 4 2 4" xfId="23007" xr:uid="{00000000-0005-0000-0000-0000E4590000}"/>
    <cellStyle name="Обычный 3 3 2 4 2 4 2 4 2" xfId="23008" xr:uid="{00000000-0005-0000-0000-0000E5590000}"/>
    <cellStyle name="Обычный 3 3 2 4 2 4 2 5" xfId="23009" xr:uid="{00000000-0005-0000-0000-0000E6590000}"/>
    <cellStyle name="Обычный 3 3 2 4 2 4 2 5 2" xfId="23010" xr:uid="{00000000-0005-0000-0000-0000E7590000}"/>
    <cellStyle name="Обычный 3 3 2 4 2 4 2 6" xfId="23011" xr:uid="{00000000-0005-0000-0000-0000E8590000}"/>
    <cellStyle name="Обычный 3 3 2 4 2 4 3" xfId="23012" xr:uid="{00000000-0005-0000-0000-0000E9590000}"/>
    <cellStyle name="Обычный 3 3 2 4 2 4 3 2" xfId="23013" xr:uid="{00000000-0005-0000-0000-0000EA590000}"/>
    <cellStyle name="Обычный 3 3 2 4 2 4 3 2 2" xfId="23014" xr:uid="{00000000-0005-0000-0000-0000EB590000}"/>
    <cellStyle name="Обычный 3 3 2 4 2 4 3 3" xfId="23015" xr:uid="{00000000-0005-0000-0000-0000EC590000}"/>
    <cellStyle name="Обычный 3 3 2 4 2 4 3 3 2" xfId="23016" xr:uid="{00000000-0005-0000-0000-0000ED590000}"/>
    <cellStyle name="Обычный 3 3 2 4 2 4 3 4" xfId="23017" xr:uid="{00000000-0005-0000-0000-0000EE590000}"/>
    <cellStyle name="Обычный 3 3 2 4 2 4 4" xfId="23018" xr:uid="{00000000-0005-0000-0000-0000EF590000}"/>
    <cellStyle name="Обычный 3 3 2 4 2 4 4 2" xfId="23019" xr:uid="{00000000-0005-0000-0000-0000F0590000}"/>
    <cellStyle name="Обычный 3 3 2 4 2 4 4 2 2" xfId="23020" xr:uid="{00000000-0005-0000-0000-0000F1590000}"/>
    <cellStyle name="Обычный 3 3 2 4 2 4 4 3" xfId="23021" xr:uid="{00000000-0005-0000-0000-0000F2590000}"/>
    <cellStyle name="Обычный 3 3 2 4 2 4 4 3 2" xfId="23022" xr:uid="{00000000-0005-0000-0000-0000F3590000}"/>
    <cellStyle name="Обычный 3 3 2 4 2 4 4 4" xfId="23023" xr:uid="{00000000-0005-0000-0000-0000F4590000}"/>
    <cellStyle name="Обычный 3 3 2 4 2 4 5" xfId="23024" xr:uid="{00000000-0005-0000-0000-0000F5590000}"/>
    <cellStyle name="Обычный 3 3 2 4 2 4 5 2" xfId="23025" xr:uid="{00000000-0005-0000-0000-0000F6590000}"/>
    <cellStyle name="Обычный 3 3 2 4 2 4 6" xfId="23026" xr:uid="{00000000-0005-0000-0000-0000F7590000}"/>
    <cellStyle name="Обычный 3 3 2 4 2 4 6 2" xfId="23027" xr:uid="{00000000-0005-0000-0000-0000F8590000}"/>
    <cellStyle name="Обычный 3 3 2 4 2 4 7" xfId="23028" xr:uid="{00000000-0005-0000-0000-0000F9590000}"/>
    <cellStyle name="Обычный 3 3 2 4 2 4 7 2" xfId="23029" xr:uid="{00000000-0005-0000-0000-0000FA590000}"/>
    <cellStyle name="Обычный 3 3 2 4 2 4 8" xfId="23030" xr:uid="{00000000-0005-0000-0000-0000FB590000}"/>
    <cellStyle name="Обычный 3 3 2 4 2 5" xfId="23031" xr:uid="{00000000-0005-0000-0000-0000FC590000}"/>
    <cellStyle name="Обычный 3 3 2 4 2 5 2" xfId="23032" xr:uid="{00000000-0005-0000-0000-0000FD590000}"/>
    <cellStyle name="Обычный 3 3 2 4 2 5 2 2" xfId="23033" xr:uid="{00000000-0005-0000-0000-0000FE590000}"/>
    <cellStyle name="Обычный 3 3 2 4 2 5 2 2 2" xfId="23034" xr:uid="{00000000-0005-0000-0000-0000FF590000}"/>
    <cellStyle name="Обычный 3 3 2 4 2 5 2 3" xfId="23035" xr:uid="{00000000-0005-0000-0000-0000005A0000}"/>
    <cellStyle name="Обычный 3 3 2 4 2 5 2 3 2" xfId="23036" xr:uid="{00000000-0005-0000-0000-0000015A0000}"/>
    <cellStyle name="Обычный 3 3 2 4 2 5 2 4" xfId="23037" xr:uid="{00000000-0005-0000-0000-0000025A0000}"/>
    <cellStyle name="Обычный 3 3 2 4 2 5 3" xfId="23038" xr:uid="{00000000-0005-0000-0000-0000035A0000}"/>
    <cellStyle name="Обычный 3 3 2 4 2 5 3 2" xfId="23039" xr:uid="{00000000-0005-0000-0000-0000045A0000}"/>
    <cellStyle name="Обычный 3 3 2 4 2 5 3 2 2" xfId="23040" xr:uid="{00000000-0005-0000-0000-0000055A0000}"/>
    <cellStyle name="Обычный 3 3 2 4 2 5 3 3" xfId="23041" xr:uid="{00000000-0005-0000-0000-0000065A0000}"/>
    <cellStyle name="Обычный 3 3 2 4 2 5 3 3 2" xfId="23042" xr:uid="{00000000-0005-0000-0000-0000075A0000}"/>
    <cellStyle name="Обычный 3 3 2 4 2 5 3 4" xfId="23043" xr:uid="{00000000-0005-0000-0000-0000085A0000}"/>
    <cellStyle name="Обычный 3 3 2 4 2 5 4" xfId="23044" xr:uid="{00000000-0005-0000-0000-0000095A0000}"/>
    <cellStyle name="Обычный 3 3 2 4 2 5 4 2" xfId="23045" xr:uid="{00000000-0005-0000-0000-00000A5A0000}"/>
    <cellStyle name="Обычный 3 3 2 4 2 5 5" xfId="23046" xr:uid="{00000000-0005-0000-0000-00000B5A0000}"/>
    <cellStyle name="Обычный 3 3 2 4 2 5 5 2" xfId="23047" xr:uid="{00000000-0005-0000-0000-00000C5A0000}"/>
    <cellStyle name="Обычный 3 3 2 4 2 5 6" xfId="23048" xr:uid="{00000000-0005-0000-0000-00000D5A0000}"/>
    <cellStyle name="Обычный 3 3 2 4 2 5 6 2" xfId="23049" xr:uid="{00000000-0005-0000-0000-00000E5A0000}"/>
    <cellStyle name="Обычный 3 3 2 4 2 5 7" xfId="23050" xr:uid="{00000000-0005-0000-0000-00000F5A0000}"/>
    <cellStyle name="Обычный 3 3 2 4 2 6" xfId="23051" xr:uid="{00000000-0005-0000-0000-0000105A0000}"/>
    <cellStyle name="Обычный 3 3 2 4 2 6 2" xfId="23052" xr:uid="{00000000-0005-0000-0000-0000115A0000}"/>
    <cellStyle name="Обычный 3 3 2 4 2 6 2 2" xfId="23053" xr:uid="{00000000-0005-0000-0000-0000125A0000}"/>
    <cellStyle name="Обычный 3 3 2 4 2 6 2 2 2" xfId="23054" xr:uid="{00000000-0005-0000-0000-0000135A0000}"/>
    <cellStyle name="Обычный 3 3 2 4 2 6 2 3" xfId="23055" xr:uid="{00000000-0005-0000-0000-0000145A0000}"/>
    <cellStyle name="Обычный 3 3 2 4 2 6 2 3 2" xfId="23056" xr:uid="{00000000-0005-0000-0000-0000155A0000}"/>
    <cellStyle name="Обычный 3 3 2 4 2 6 2 4" xfId="23057" xr:uid="{00000000-0005-0000-0000-0000165A0000}"/>
    <cellStyle name="Обычный 3 3 2 4 2 6 3" xfId="23058" xr:uid="{00000000-0005-0000-0000-0000175A0000}"/>
    <cellStyle name="Обычный 3 3 2 4 2 6 3 2" xfId="23059" xr:uid="{00000000-0005-0000-0000-0000185A0000}"/>
    <cellStyle name="Обычный 3 3 2 4 2 6 3 2 2" xfId="23060" xr:uid="{00000000-0005-0000-0000-0000195A0000}"/>
    <cellStyle name="Обычный 3 3 2 4 2 6 3 3" xfId="23061" xr:uid="{00000000-0005-0000-0000-00001A5A0000}"/>
    <cellStyle name="Обычный 3 3 2 4 2 6 3 3 2" xfId="23062" xr:uid="{00000000-0005-0000-0000-00001B5A0000}"/>
    <cellStyle name="Обычный 3 3 2 4 2 6 3 4" xfId="23063" xr:uid="{00000000-0005-0000-0000-00001C5A0000}"/>
    <cellStyle name="Обычный 3 3 2 4 2 6 4" xfId="23064" xr:uid="{00000000-0005-0000-0000-00001D5A0000}"/>
    <cellStyle name="Обычный 3 3 2 4 2 6 4 2" xfId="23065" xr:uid="{00000000-0005-0000-0000-00001E5A0000}"/>
    <cellStyle name="Обычный 3 3 2 4 2 6 5" xfId="23066" xr:uid="{00000000-0005-0000-0000-00001F5A0000}"/>
    <cellStyle name="Обычный 3 3 2 4 2 6 5 2" xfId="23067" xr:uid="{00000000-0005-0000-0000-0000205A0000}"/>
    <cellStyle name="Обычный 3 3 2 4 2 6 6" xfId="23068" xr:uid="{00000000-0005-0000-0000-0000215A0000}"/>
    <cellStyle name="Обычный 3 3 2 4 2 6 6 2" xfId="23069" xr:uid="{00000000-0005-0000-0000-0000225A0000}"/>
    <cellStyle name="Обычный 3 3 2 4 2 6 7" xfId="23070" xr:uid="{00000000-0005-0000-0000-0000235A0000}"/>
    <cellStyle name="Обычный 3 3 2 4 2 7" xfId="23071" xr:uid="{00000000-0005-0000-0000-0000245A0000}"/>
    <cellStyle name="Обычный 3 3 2 4 2 7 2" xfId="23072" xr:uid="{00000000-0005-0000-0000-0000255A0000}"/>
    <cellStyle name="Обычный 3 3 2 4 2 7 2 2" xfId="23073" xr:uid="{00000000-0005-0000-0000-0000265A0000}"/>
    <cellStyle name="Обычный 3 3 2 4 2 7 3" xfId="23074" xr:uid="{00000000-0005-0000-0000-0000275A0000}"/>
    <cellStyle name="Обычный 3 3 2 4 2 7 3 2" xfId="23075" xr:uid="{00000000-0005-0000-0000-0000285A0000}"/>
    <cellStyle name="Обычный 3 3 2 4 2 7 4" xfId="23076" xr:uid="{00000000-0005-0000-0000-0000295A0000}"/>
    <cellStyle name="Обычный 3 3 2 4 2 8" xfId="23077" xr:uid="{00000000-0005-0000-0000-00002A5A0000}"/>
    <cellStyle name="Обычный 3 3 2 4 2 8 2" xfId="23078" xr:uid="{00000000-0005-0000-0000-00002B5A0000}"/>
    <cellStyle name="Обычный 3 3 2 4 2 8 2 2" xfId="23079" xr:uid="{00000000-0005-0000-0000-00002C5A0000}"/>
    <cellStyle name="Обычный 3 3 2 4 2 8 3" xfId="23080" xr:uid="{00000000-0005-0000-0000-00002D5A0000}"/>
    <cellStyle name="Обычный 3 3 2 4 2 8 3 2" xfId="23081" xr:uid="{00000000-0005-0000-0000-00002E5A0000}"/>
    <cellStyle name="Обычный 3 3 2 4 2 8 4" xfId="23082" xr:uid="{00000000-0005-0000-0000-00002F5A0000}"/>
    <cellStyle name="Обычный 3 3 2 4 2 9" xfId="23083" xr:uid="{00000000-0005-0000-0000-0000305A0000}"/>
    <cellStyle name="Обычный 3 3 2 4 2 9 2" xfId="23084" xr:uid="{00000000-0005-0000-0000-0000315A0000}"/>
    <cellStyle name="Обычный 3 3 2 4 3" xfId="23085" xr:uid="{00000000-0005-0000-0000-0000325A0000}"/>
    <cellStyle name="Обычный 3 3 2 4 3 10" xfId="23086" xr:uid="{00000000-0005-0000-0000-0000335A0000}"/>
    <cellStyle name="Обычный 3 3 2 4 3 2" xfId="23087" xr:uid="{00000000-0005-0000-0000-0000345A0000}"/>
    <cellStyle name="Обычный 3 3 2 4 3 2 2" xfId="23088" xr:uid="{00000000-0005-0000-0000-0000355A0000}"/>
    <cellStyle name="Обычный 3 3 2 4 3 2 2 2" xfId="23089" xr:uid="{00000000-0005-0000-0000-0000365A0000}"/>
    <cellStyle name="Обычный 3 3 2 4 3 2 2 2 2" xfId="23090" xr:uid="{00000000-0005-0000-0000-0000375A0000}"/>
    <cellStyle name="Обычный 3 3 2 4 3 2 2 2 2 2" xfId="23091" xr:uid="{00000000-0005-0000-0000-0000385A0000}"/>
    <cellStyle name="Обычный 3 3 2 4 3 2 2 2 3" xfId="23092" xr:uid="{00000000-0005-0000-0000-0000395A0000}"/>
    <cellStyle name="Обычный 3 3 2 4 3 2 2 2 3 2" xfId="23093" xr:uid="{00000000-0005-0000-0000-00003A5A0000}"/>
    <cellStyle name="Обычный 3 3 2 4 3 2 2 2 4" xfId="23094" xr:uid="{00000000-0005-0000-0000-00003B5A0000}"/>
    <cellStyle name="Обычный 3 3 2 4 3 2 2 3" xfId="23095" xr:uid="{00000000-0005-0000-0000-00003C5A0000}"/>
    <cellStyle name="Обычный 3 3 2 4 3 2 2 3 2" xfId="23096" xr:uid="{00000000-0005-0000-0000-00003D5A0000}"/>
    <cellStyle name="Обычный 3 3 2 4 3 2 2 4" xfId="23097" xr:uid="{00000000-0005-0000-0000-00003E5A0000}"/>
    <cellStyle name="Обычный 3 3 2 4 3 2 2 4 2" xfId="23098" xr:uid="{00000000-0005-0000-0000-00003F5A0000}"/>
    <cellStyle name="Обычный 3 3 2 4 3 2 2 5" xfId="23099" xr:uid="{00000000-0005-0000-0000-0000405A0000}"/>
    <cellStyle name="Обычный 3 3 2 4 3 2 2 5 2" xfId="23100" xr:uid="{00000000-0005-0000-0000-0000415A0000}"/>
    <cellStyle name="Обычный 3 3 2 4 3 2 2 6" xfId="23101" xr:uid="{00000000-0005-0000-0000-0000425A0000}"/>
    <cellStyle name="Обычный 3 3 2 4 3 2 3" xfId="23102" xr:uid="{00000000-0005-0000-0000-0000435A0000}"/>
    <cellStyle name="Обычный 3 3 2 4 3 2 3 2" xfId="23103" xr:uid="{00000000-0005-0000-0000-0000445A0000}"/>
    <cellStyle name="Обычный 3 3 2 4 3 2 3 2 2" xfId="23104" xr:uid="{00000000-0005-0000-0000-0000455A0000}"/>
    <cellStyle name="Обычный 3 3 2 4 3 2 3 3" xfId="23105" xr:uid="{00000000-0005-0000-0000-0000465A0000}"/>
    <cellStyle name="Обычный 3 3 2 4 3 2 3 3 2" xfId="23106" xr:uid="{00000000-0005-0000-0000-0000475A0000}"/>
    <cellStyle name="Обычный 3 3 2 4 3 2 3 4" xfId="23107" xr:uid="{00000000-0005-0000-0000-0000485A0000}"/>
    <cellStyle name="Обычный 3 3 2 4 3 2 4" xfId="23108" xr:uid="{00000000-0005-0000-0000-0000495A0000}"/>
    <cellStyle name="Обычный 3 3 2 4 3 2 4 2" xfId="23109" xr:uid="{00000000-0005-0000-0000-00004A5A0000}"/>
    <cellStyle name="Обычный 3 3 2 4 3 2 4 2 2" xfId="23110" xr:uid="{00000000-0005-0000-0000-00004B5A0000}"/>
    <cellStyle name="Обычный 3 3 2 4 3 2 4 3" xfId="23111" xr:uid="{00000000-0005-0000-0000-00004C5A0000}"/>
    <cellStyle name="Обычный 3 3 2 4 3 2 4 3 2" xfId="23112" xr:uid="{00000000-0005-0000-0000-00004D5A0000}"/>
    <cellStyle name="Обычный 3 3 2 4 3 2 4 4" xfId="23113" xr:uid="{00000000-0005-0000-0000-00004E5A0000}"/>
    <cellStyle name="Обычный 3 3 2 4 3 2 5" xfId="23114" xr:uid="{00000000-0005-0000-0000-00004F5A0000}"/>
    <cellStyle name="Обычный 3 3 2 4 3 2 5 2" xfId="23115" xr:uid="{00000000-0005-0000-0000-0000505A0000}"/>
    <cellStyle name="Обычный 3 3 2 4 3 2 6" xfId="23116" xr:uid="{00000000-0005-0000-0000-0000515A0000}"/>
    <cellStyle name="Обычный 3 3 2 4 3 2 6 2" xfId="23117" xr:uid="{00000000-0005-0000-0000-0000525A0000}"/>
    <cellStyle name="Обычный 3 3 2 4 3 2 7" xfId="23118" xr:uid="{00000000-0005-0000-0000-0000535A0000}"/>
    <cellStyle name="Обычный 3 3 2 4 3 2 7 2" xfId="23119" xr:uid="{00000000-0005-0000-0000-0000545A0000}"/>
    <cellStyle name="Обычный 3 3 2 4 3 2 8" xfId="23120" xr:uid="{00000000-0005-0000-0000-0000555A0000}"/>
    <cellStyle name="Обычный 3 3 2 4 3 3" xfId="23121" xr:uid="{00000000-0005-0000-0000-0000565A0000}"/>
    <cellStyle name="Обычный 3 3 2 4 3 3 2" xfId="23122" xr:uid="{00000000-0005-0000-0000-0000575A0000}"/>
    <cellStyle name="Обычный 3 3 2 4 3 3 2 2" xfId="23123" xr:uid="{00000000-0005-0000-0000-0000585A0000}"/>
    <cellStyle name="Обычный 3 3 2 4 3 3 2 2 2" xfId="23124" xr:uid="{00000000-0005-0000-0000-0000595A0000}"/>
    <cellStyle name="Обычный 3 3 2 4 3 3 2 2 2 2" xfId="23125" xr:uid="{00000000-0005-0000-0000-00005A5A0000}"/>
    <cellStyle name="Обычный 3 3 2 4 3 3 2 2 3" xfId="23126" xr:uid="{00000000-0005-0000-0000-00005B5A0000}"/>
    <cellStyle name="Обычный 3 3 2 4 3 3 2 2 3 2" xfId="23127" xr:uid="{00000000-0005-0000-0000-00005C5A0000}"/>
    <cellStyle name="Обычный 3 3 2 4 3 3 2 2 4" xfId="23128" xr:uid="{00000000-0005-0000-0000-00005D5A0000}"/>
    <cellStyle name="Обычный 3 3 2 4 3 3 2 3" xfId="23129" xr:uid="{00000000-0005-0000-0000-00005E5A0000}"/>
    <cellStyle name="Обычный 3 3 2 4 3 3 2 3 2" xfId="23130" xr:uid="{00000000-0005-0000-0000-00005F5A0000}"/>
    <cellStyle name="Обычный 3 3 2 4 3 3 2 4" xfId="23131" xr:uid="{00000000-0005-0000-0000-0000605A0000}"/>
    <cellStyle name="Обычный 3 3 2 4 3 3 2 4 2" xfId="23132" xr:uid="{00000000-0005-0000-0000-0000615A0000}"/>
    <cellStyle name="Обычный 3 3 2 4 3 3 2 5" xfId="23133" xr:uid="{00000000-0005-0000-0000-0000625A0000}"/>
    <cellStyle name="Обычный 3 3 2 4 3 3 2 5 2" xfId="23134" xr:uid="{00000000-0005-0000-0000-0000635A0000}"/>
    <cellStyle name="Обычный 3 3 2 4 3 3 2 6" xfId="23135" xr:uid="{00000000-0005-0000-0000-0000645A0000}"/>
    <cellStyle name="Обычный 3 3 2 4 3 3 3" xfId="23136" xr:uid="{00000000-0005-0000-0000-0000655A0000}"/>
    <cellStyle name="Обычный 3 3 2 4 3 3 3 2" xfId="23137" xr:uid="{00000000-0005-0000-0000-0000665A0000}"/>
    <cellStyle name="Обычный 3 3 2 4 3 3 3 2 2" xfId="23138" xr:uid="{00000000-0005-0000-0000-0000675A0000}"/>
    <cellStyle name="Обычный 3 3 2 4 3 3 3 3" xfId="23139" xr:uid="{00000000-0005-0000-0000-0000685A0000}"/>
    <cellStyle name="Обычный 3 3 2 4 3 3 3 3 2" xfId="23140" xr:uid="{00000000-0005-0000-0000-0000695A0000}"/>
    <cellStyle name="Обычный 3 3 2 4 3 3 3 4" xfId="23141" xr:uid="{00000000-0005-0000-0000-00006A5A0000}"/>
    <cellStyle name="Обычный 3 3 2 4 3 3 4" xfId="23142" xr:uid="{00000000-0005-0000-0000-00006B5A0000}"/>
    <cellStyle name="Обычный 3 3 2 4 3 3 4 2" xfId="23143" xr:uid="{00000000-0005-0000-0000-00006C5A0000}"/>
    <cellStyle name="Обычный 3 3 2 4 3 3 4 2 2" xfId="23144" xr:uid="{00000000-0005-0000-0000-00006D5A0000}"/>
    <cellStyle name="Обычный 3 3 2 4 3 3 4 3" xfId="23145" xr:uid="{00000000-0005-0000-0000-00006E5A0000}"/>
    <cellStyle name="Обычный 3 3 2 4 3 3 4 3 2" xfId="23146" xr:uid="{00000000-0005-0000-0000-00006F5A0000}"/>
    <cellStyle name="Обычный 3 3 2 4 3 3 4 4" xfId="23147" xr:uid="{00000000-0005-0000-0000-0000705A0000}"/>
    <cellStyle name="Обычный 3 3 2 4 3 3 5" xfId="23148" xr:uid="{00000000-0005-0000-0000-0000715A0000}"/>
    <cellStyle name="Обычный 3 3 2 4 3 3 5 2" xfId="23149" xr:uid="{00000000-0005-0000-0000-0000725A0000}"/>
    <cellStyle name="Обычный 3 3 2 4 3 3 6" xfId="23150" xr:uid="{00000000-0005-0000-0000-0000735A0000}"/>
    <cellStyle name="Обычный 3 3 2 4 3 3 6 2" xfId="23151" xr:uid="{00000000-0005-0000-0000-0000745A0000}"/>
    <cellStyle name="Обычный 3 3 2 4 3 3 7" xfId="23152" xr:uid="{00000000-0005-0000-0000-0000755A0000}"/>
    <cellStyle name="Обычный 3 3 2 4 3 3 7 2" xfId="23153" xr:uid="{00000000-0005-0000-0000-0000765A0000}"/>
    <cellStyle name="Обычный 3 3 2 4 3 3 8" xfId="23154" xr:uid="{00000000-0005-0000-0000-0000775A0000}"/>
    <cellStyle name="Обычный 3 3 2 4 3 4" xfId="23155" xr:uid="{00000000-0005-0000-0000-0000785A0000}"/>
    <cellStyle name="Обычный 3 3 2 4 3 4 2" xfId="23156" xr:uid="{00000000-0005-0000-0000-0000795A0000}"/>
    <cellStyle name="Обычный 3 3 2 4 3 4 2 2" xfId="23157" xr:uid="{00000000-0005-0000-0000-00007A5A0000}"/>
    <cellStyle name="Обычный 3 3 2 4 3 4 2 2 2" xfId="23158" xr:uid="{00000000-0005-0000-0000-00007B5A0000}"/>
    <cellStyle name="Обычный 3 3 2 4 3 4 2 3" xfId="23159" xr:uid="{00000000-0005-0000-0000-00007C5A0000}"/>
    <cellStyle name="Обычный 3 3 2 4 3 4 2 3 2" xfId="23160" xr:uid="{00000000-0005-0000-0000-00007D5A0000}"/>
    <cellStyle name="Обычный 3 3 2 4 3 4 2 4" xfId="23161" xr:uid="{00000000-0005-0000-0000-00007E5A0000}"/>
    <cellStyle name="Обычный 3 3 2 4 3 4 3" xfId="23162" xr:uid="{00000000-0005-0000-0000-00007F5A0000}"/>
    <cellStyle name="Обычный 3 3 2 4 3 4 3 2" xfId="23163" xr:uid="{00000000-0005-0000-0000-0000805A0000}"/>
    <cellStyle name="Обычный 3 3 2 4 3 4 3 2 2" xfId="23164" xr:uid="{00000000-0005-0000-0000-0000815A0000}"/>
    <cellStyle name="Обычный 3 3 2 4 3 4 3 3" xfId="23165" xr:uid="{00000000-0005-0000-0000-0000825A0000}"/>
    <cellStyle name="Обычный 3 3 2 4 3 4 3 3 2" xfId="23166" xr:uid="{00000000-0005-0000-0000-0000835A0000}"/>
    <cellStyle name="Обычный 3 3 2 4 3 4 3 4" xfId="23167" xr:uid="{00000000-0005-0000-0000-0000845A0000}"/>
    <cellStyle name="Обычный 3 3 2 4 3 4 4" xfId="23168" xr:uid="{00000000-0005-0000-0000-0000855A0000}"/>
    <cellStyle name="Обычный 3 3 2 4 3 4 4 2" xfId="23169" xr:uid="{00000000-0005-0000-0000-0000865A0000}"/>
    <cellStyle name="Обычный 3 3 2 4 3 4 5" xfId="23170" xr:uid="{00000000-0005-0000-0000-0000875A0000}"/>
    <cellStyle name="Обычный 3 3 2 4 3 4 5 2" xfId="23171" xr:uid="{00000000-0005-0000-0000-0000885A0000}"/>
    <cellStyle name="Обычный 3 3 2 4 3 4 6" xfId="23172" xr:uid="{00000000-0005-0000-0000-0000895A0000}"/>
    <cellStyle name="Обычный 3 3 2 4 3 4 6 2" xfId="23173" xr:uid="{00000000-0005-0000-0000-00008A5A0000}"/>
    <cellStyle name="Обычный 3 3 2 4 3 4 7" xfId="23174" xr:uid="{00000000-0005-0000-0000-00008B5A0000}"/>
    <cellStyle name="Обычный 3 3 2 4 3 5" xfId="23175" xr:uid="{00000000-0005-0000-0000-00008C5A0000}"/>
    <cellStyle name="Обычный 3 3 2 4 3 5 2" xfId="23176" xr:uid="{00000000-0005-0000-0000-00008D5A0000}"/>
    <cellStyle name="Обычный 3 3 2 4 3 5 2 2" xfId="23177" xr:uid="{00000000-0005-0000-0000-00008E5A0000}"/>
    <cellStyle name="Обычный 3 3 2 4 3 5 3" xfId="23178" xr:uid="{00000000-0005-0000-0000-00008F5A0000}"/>
    <cellStyle name="Обычный 3 3 2 4 3 5 3 2" xfId="23179" xr:uid="{00000000-0005-0000-0000-0000905A0000}"/>
    <cellStyle name="Обычный 3 3 2 4 3 5 4" xfId="23180" xr:uid="{00000000-0005-0000-0000-0000915A0000}"/>
    <cellStyle name="Обычный 3 3 2 4 3 6" xfId="23181" xr:uid="{00000000-0005-0000-0000-0000925A0000}"/>
    <cellStyle name="Обычный 3 3 2 4 3 6 2" xfId="23182" xr:uid="{00000000-0005-0000-0000-0000935A0000}"/>
    <cellStyle name="Обычный 3 3 2 4 3 6 2 2" xfId="23183" xr:uid="{00000000-0005-0000-0000-0000945A0000}"/>
    <cellStyle name="Обычный 3 3 2 4 3 6 3" xfId="23184" xr:uid="{00000000-0005-0000-0000-0000955A0000}"/>
    <cellStyle name="Обычный 3 3 2 4 3 6 3 2" xfId="23185" xr:uid="{00000000-0005-0000-0000-0000965A0000}"/>
    <cellStyle name="Обычный 3 3 2 4 3 6 4" xfId="23186" xr:uid="{00000000-0005-0000-0000-0000975A0000}"/>
    <cellStyle name="Обычный 3 3 2 4 3 7" xfId="23187" xr:uid="{00000000-0005-0000-0000-0000985A0000}"/>
    <cellStyle name="Обычный 3 3 2 4 3 7 2" xfId="23188" xr:uid="{00000000-0005-0000-0000-0000995A0000}"/>
    <cellStyle name="Обычный 3 3 2 4 3 8" xfId="23189" xr:uid="{00000000-0005-0000-0000-00009A5A0000}"/>
    <cellStyle name="Обычный 3 3 2 4 3 8 2" xfId="23190" xr:uid="{00000000-0005-0000-0000-00009B5A0000}"/>
    <cellStyle name="Обычный 3 3 2 4 3 9" xfId="23191" xr:uid="{00000000-0005-0000-0000-00009C5A0000}"/>
    <cellStyle name="Обычный 3 3 2 4 3 9 2" xfId="23192" xr:uid="{00000000-0005-0000-0000-00009D5A0000}"/>
    <cellStyle name="Обычный 3 3 2 4 4" xfId="23193" xr:uid="{00000000-0005-0000-0000-00009E5A0000}"/>
    <cellStyle name="Обычный 3 3 2 4 4 2" xfId="23194" xr:uid="{00000000-0005-0000-0000-00009F5A0000}"/>
    <cellStyle name="Обычный 3 3 2 4 4 2 2" xfId="23195" xr:uid="{00000000-0005-0000-0000-0000A05A0000}"/>
    <cellStyle name="Обычный 3 3 2 4 4 2 2 2" xfId="23196" xr:uid="{00000000-0005-0000-0000-0000A15A0000}"/>
    <cellStyle name="Обычный 3 3 2 4 4 2 2 2 2" xfId="23197" xr:uid="{00000000-0005-0000-0000-0000A25A0000}"/>
    <cellStyle name="Обычный 3 3 2 4 4 2 2 3" xfId="23198" xr:uid="{00000000-0005-0000-0000-0000A35A0000}"/>
    <cellStyle name="Обычный 3 3 2 4 4 2 2 3 2" xfId="23199" xr:uid="{00000000-0005-0000-0000-0000A45A0000}"/>
    <cellStyle name="Обычный 3 3 2 4 4 2 2 4" xfId="23200" xr:uid="{00000000-0005-0000-0000-0000A55A0000}"/>
    <cellStyle name="Обычный 3 3 2 4 4 2 3" xfId="23201" xr:uid="{00000000-0005-0000-0000-0000A65A0000}"/>
    <cellStyle name="Обычный 3 3 2 4 4 2 3 2" xfId="23202" xr:uid="{00000000-0005-0000-0000-0000A75A0000}"/>
    <cellStyle name="Обычный 3 3 2 4 4 2 4" xfId="23203" xr:uid="{00000000-0005-0000-0000-0000A85A0000}"/>
    <cellStyle name="Обычный 3 3 2 4 4 2 4 2" xfId="23204" xr:uid="{00000000-0005-0000-0000-0000A95A0000}"/>
    <cellStyle name="Обычный 3 3 2 4 4 2 5" xfId="23205" xr:uid="{00000000-0005-0000-0000-0000AA5A0000}"/>
    <cellStyle name="Обычный 3 3 2 4 4 2 5 2" xfId="23206" xr:uid="{00000000-0005-0000-0000-0000AB5A0000}"/>
    <cellStyle name="Обычный 3 3 2 4 4 2 6" xfId="23207" xr:uid="{00000000-0005-0000-0000-0000AC5A0000}"/>
    <cellStyle name="Обычный 3 3 2 4 4 3" xfId="23208" xr:uid="{00000000-0005-0000-0000-0000AD5A0000}"/>
    <cellStyle name="Обычный 3 3 2 4 4 3 2" xfId="23209" xr:uid="{00000000-0005-0000-0000-0000AE5A0000}"/>
    <cellStyle name="Обычный 3 3 2 4 4 3 2 2" xfId="23210" xr:uid="{00000000-0005-0000-0000-0000AF5A0000}"/>
    <cellStyle name="Обычный 3 3 2 4 4 3 3" xfId="23211" xr:uid="{00000000-0005-0000-0000-0000B05A0000}"/>
    <cellStyle name="Обычный 3 3 2 4 4 3 3 2" xfId="23212" xr:uid="{00000000-0005-0000-0000-0000B15A0000}"/>
    <cellStyle name="Обычный 3 3 2 4 4 3 4" xfId="23213" xr:uid="{00000000-0005-0000-0000-0000B25A0000}"/>
    <cellStyle name="Обычный 3 3 2 4 4 4" xfId="23214" xr:uid="{00000000-0005-0000-0000-0000B35A0000}"/>
    <cellStyle name="Обычный 3 3 2 4 4 4 2" xfId="23215" xr:uid="{00000000-0005-0000-0000-0000B45A0000}"/>
    <cellStyle name="Обычный 3 3 2 4 4 4 2 2" xfId="23216" xr:uid="{00000000-0005-0000-0000-0000B55A0000}"/>
    <cellStyle name="Обычный 3 3 2 4 4 4 3" xfId="23217" xr:uid="{00000000-0005-0000-0000-0000B65A0000}"/>
    <cellStyle name="Обычный 3 3 2 4 4 4 3 2" xfId="23218" xr:uid="{00000000-0005-0000-0000-0000B75A0000}"/>
    <cellStyle name="Обычный 3 3 2 4 4 4 4" xfId="23219" xr:uid="{00000000-0005-0000-0000-0000B85A0000}"/>
    <cellStyle name="Обычный 3 3 2 4 4 5" xfId="23220" xr:uid="{00000000-0005-0000-0000-0000B95A0000}"/>
    <cellStyle name="Обычный 3 3 2 4 4 5 2" xfId="23221" xr:uid="{00000000-0005-0000-0000-0000BA5A0000}"/>
    <cellStyle name="Обычный 3 3 2 4 4 6" xfId="23222" xr:uid="{00000000-0005-0000-0000-0000BB5A0000}"/>
    <cellStyle name="Обычный 3 3 2 4 4 6 2" xfId="23223" xr:uid="{00000000-0005-0000-0000-0000BC5A0000}"/>
    <cellStyle name="Обычный 3 3 2 4 4 7" xfId="23224" xr:uid="{00000000-0005-0000-0000-0000BD5A0000}"/>
    <cellStyle name="Обычный 3 3 2 4 4 7 2" xfId="23225" xr:uid="{00000000-0005-0000-0000-0000BE5A0000}"/>
    <cellStyle name="Обычный 3 3 2 4 4 8" xfId="23226" xr:uid="{00000000-0005-0000-0000-0000BF5A0000}"/>
    <cellStyle name="Обычный 3 3 2 4 5" xfId="23227" xr:uid="{00000000-0005-0000-0000-0000C05A0000}"/>
    <cellStyle name="Обычный 3 3 2 4 5 2" xfId="23228" xr:uid="{00000000-0005-0000-0000-0000C15A0000}"/>
    <cellStyle name="Обычный 3 3 2 4 5 2 2" xfId="23229" xr:uid="{00000000-0005-0000-0000-0000C25A0000}"/>
    <cellStyle name="Обычный 3 3 2 4 5 2 2 2" xfId="23230" xr:uid="{00000000-0005-0000-0000-0000C35A0000}"/>
    <cellStyle name="Обычный 3 3 2 4 5 2 2 2 2" xfId="23231" xr:uid="{00000000-0005-0000-0000-0000C45A0000}"/>
    <cellStyle name="Обычный 3 3 2 4 5 2 2 3" xfId="23232" xr:uid="{00000000-0005-0000-0000-0000C55A0000}"/>
    <cellStyle name="Обычный 3 3 2 4 5 2 2 3 2" xfId="23233" xr:uid="{00000000-0005-0000-0000-0000C65A0000}"/>
    <cellStyle name="Обычный 3 3 2 4 5 2 2 4" xfId="23234" xr:uid="{00000000-0005-0000-0000-0000C75A0000}"/>
    <cellStyle name="Обычный 3 3 2 4 5 2 3" xfId="23235" xr:uid="{00000000-0005-0000-0000-0000C85A0000}"/>
    <cellStyle name="Обычный 3 3 2 4 5 2 3 2" xfId="23236" xr:uid="{00000000-0005-0000-0000-0000C95A0000}"/>
    <cellStyle name="Обычный 3 3 2 4 5 2 4" xfId="23237" xr:uid="{00000000-0005-0000-0000-0000CA5A0000}"/>
    <cellStyle name="Обычный 3 3 2 4 5 2 4 2" xfId="23238" xr:uid="{00000000-0005-0000-0000-0000CB5A0000}"/>
    <cellStyle name="Обычный 3 3 2 4 5 2 5" xfId="23239" xr:uid="{00000000-0005-0000-0000-0000CC5A0000}"/>
    <cellStyle name="Обычный 3 3 2 4 5 2 5 2" xfId="23240" xr:uid="{00000000-0005-0000-0000-0000CD5A0000}"/>
    <cellStyle name="Обычный 3 3 2 4 5 2 6" xfId="23241" xr:uid="{00000000-0005-0000-0000-0000CE5A0000}"/>
    <cellStyle name="Обычный 3 3 2 4 5 3" xfId="23242" xr:uid="{00000000-0005-0000-0000-0000CF5A0000}"/>
    <cellStyle name="Обычный 3 3 2 4 5 3 2" xfId="23243" xr:uid="{00000000-0005-0000-0000-0000D05A0000}"/>
    <cellStyle name="Обычный 3 3 2 4 5 3 2 2" xfId="23244" xr:uid="{00000000-0005-0000-0000-0000D15A0000}"/>
    <cellStyle name="Обычный 3 3 2 4 5 3 3" xfId="23245" xr:uid="{00000000-0005-0000-0000-0000D25A0000}"/>
    <cellStyle name="Обычный 3 3 2 4 5 3 3 2" xfId="23246" xr:uid="{00000000-0005-0000-0000-0000D35A0000}"/>
    <cellStyle name="Обычный 3 3 2 4 5 3 4" xfId="23247" xr:uid="{00000000-0005-0000-0000-0000D45A0000}"/>
    <cellStyle name="Обычный 3 3 2 4 5 4" xfId="23248" xr:uid="{00000000-0005-0000-0000-0000D55A0000}"/>
    <cellStyle name="Обычный 3 3 2 4 5 4 2" xfId="23249" xr:uid="{00000000-0005-0000-0000-0000D65A0000}"/>
    <cellStyle name="Обычный 3 3 2 4 5 4 2 2" xfId="23250" xr:uid="{00000000-0005-0000-0000-0000D75A0000}"/>
    <cellStyle name="Обычный 3 3 2 4 5 4 3" xfId="23251" xr:uid="{00000000-0005-0000-0000-0000D85A0000}"/>
    <cellStyle name="Обычный 3 3 2 4 5 4 3 2" xfId="23252" xr:uid="{00000000-0005-0000-0000-0000D95A0000}"/>
    <cellStyle name="Обычный 3 3 2 4 5 4 4" xfId="23253" xr:uid="{00000000-0005-0000-0000-0000DA5A0000}"/>
    <cellStyle name="Обычный 3 3 2 4 5 5" xfId="23254" xr:uid="{00000000-0005-0000-0000-0000DB5A0000}"/>
    <cellStyle name="Обычный 3 3 2 4 5 5 2" xfId="23255" xr:uid="{00000000-0005-0000-0000-0000DC5A0000}"/>
    <cellStyle name="Обычный 3 3 2 4 5 6" xfId="23256" xr:uid="{00000000-0005-0000-0000-0000DD5A0000}"/>
    <cellStyle name="Обычный 3 3 2 4 5 6 2" xfId="23257" xr:uid="{00000000-0005-0000-0000-0000DE5A0000}"/>
    <cellStyle name="Обычный 3 3 2 4 5 7" xfId="23258" xr:uid="{00000000-0005-0000-0000-0000DF5A0000}"/>
    <cellStyle name="Обычный 3 3 2 4 5 7 2" xfId="23259" xr:uid="{00000000-0005-0000-0000-0000E05A0000}"/>
    <cellStyle name="Обычный 3 3 2 4 5 8" xfId="23260" xr:uid="{00000000-0005-0000-0000-0000E15A0000}"/>
    <cellStyle name="Обычный 3 3 2 4 6" xfId="23261" xr:uid="{00000000-0005-0000-0000-0000E25A0000}"/>
    <cellStyle name="Обычный 3 3 2 4 6 2" xfId="23262" xr:uid="{00000000-0005-0000-0000-0000E35A0000}"/>
    <cellStyle name="Обычный 3 3 2 4 6 2 2" xfId="23263" xr:uid="{00000000-0005-0000-0000-0000E45A0000}"/>
    <cellStyle name="Обычный 3 3 2 4 6 2 2 2" xfId="23264" xr:uid="{00000000-0005-0000-0000-0000E55A0000}"/>
    <cellStyle name="Обычный 3 3 2 4 6 2 3" xfId="23265" xr:uid="{00000000-0005-0000-0000-0000E65A0000}"/>
    <cellStyle name="Обычный 3 3 2 4 6 2 3 2" xfId="23266" xr:uid="{00000000-0005-0000-0000-0000E75A0000}"/>
    <cellStyle name="Обычный 3 3 2 4 6 2 4" xfId="23267" xr:uid="{00000000-0005-0000-0000-0000E85A0000}"/>
    <cellStyle name="Обычный 3 3 2 4 6 3" xfId="23268" xr:uid="{00000000-0005-0000-0000-0000E95A0000}"/>
    <cellStyle name="Обычный 3 3 2 4 6 3 2" xfId="23269" xr:uid="{00000000-0005-0000-0000-0000EA5A0000}"/>
    <cellStyle name="Обычный 3 3 2 4 6 3 2 2" xfId="23270" xr:uid="{00000000-0005-0000-0000-0000EB5A0000}"/>
    <cellStyle name="Обычный 3 3 2 4 6 3 3" xfId="23271" xr:uid="{00000000-0005-0000-0000-0000EC5A0000}"/>
    <cellStyle name="Обычный 3 3 2 4 6 3 3 2" xfId="23272" xr:uid="{00000000-0005-0000-0000-0000ED5A0000}"/>
    <cellStyle name="Обычный 3 3 2 4 6 3 4" xfId="23273" xr:uid="{00000000-0005-0000-0000-0000EE5A0000}"/>
    <cellStyle name="Обычный 3 3 2 4 6 4" xfId="23274" xr:uid="{00000000-0005-0000-0000-0000EF5A0000}"/>
    <cellStyle name="Обычный 3 3 2 4 6 4 2" xfId="23275" xr:uid="{00000000-0005-0000-0000-0000F05A0000}"/>
    <cellStyle name="Обычный 3 3 2 4 6 5" xfId="23276" xr:uid="{00000000-0005-0000-0000-0000F15A0000}"/>
    <cellStyle name="Обычный 3 3 2 4 6 5 2" xfId="23277" xr:uid="{00000000-0005-0000-0000-0000F25A0000}"/>
    <cellStyle name="Обычный 3 3 2 4 6 6" xfId="23278" xr:uid="{00000000-0005-0000-0000-0000F35A0000}"/>
    <cellStyle name="Обычный 3 3 2 4 6 6 2" xfId="23279" xr:uid="{00000000-0005-0000-0000-0000F45A0000}"/>
    <cellStyle name="Обычный 3 3 2 4 6 7" xfId="23280" xr:uid="{00000000-0005-0000-0000-0000F55A0000}"/>
    <cellStyle name="Обычный 3 3 2 4 7" xfId="23281" xr:uid="{00000000-0005-0000-0000-0000F65A0000}"/>
    <cellStyle name="Обычный 3 3 2 4 7 2" xfId="23282" xr:uid="{00000000-0005-0000-0000-0000F75A0000}"/>
    <cellStyle name="Обычный 3 3 2 4 7 2 2" xfId="23283" xr:uid="{00000000-0005-0000-0000-0000F85A0000}"/>
    <cellStyle name="Обычный 3 3 2 4 7 2 2 2" xfId="23284" xr:uid="{00000000-0005-0000-0000-0000F95A0000}"/>
    <cellStyle name="Обычный 3 3 2 4 7 2 3" xfId="23285" xr:uid="{00000000-0005-0000-0000-0000FA5A0000}"/>
    <cellStyle name="Обычный 3 3 2 4 7 2 3 2" xfId="23286" xr:uid="{00000000-0005-0000-0000-0000FB5A0000}"/>
    <cellStyle name="Обычный 3 3 2 4 7 2 4" xfId="23287" xr:uid="{00000000-0005-0000-0000-0000FC5A0000}"/>
    <cellStyle name="Обычный 3 3 2 4 7 3" xfId="23288" xr:uid="{00000000-0005-0000-0000-0000FD5A0000}"/>
    <cellStyle name="Обычный 3 3 2 4 7 3 2" xfId="23289" xr:uid="{00000000-0005-0000-0000-0000FE5A0000}"/>
    <cellStyle name="Обычный 3 3 2 4 7 3 2 2" xfId="23290" xr:uid="{00000000-0005-0000-0000-0000FF5A0000}"/>
    <cellStyle name="Обычный 3 3 2 4 7 3 3" xfId="23291" xr:uid="{00000000-0005-0000-0000-0000005B0000}"/>
    <cellStyle name="Обычный 3 3 2 4 7 3 3 2" xfId="23292" xr:uid="{00000000-0005-0000-0000-0000015B0000}"/>
    <cellStyle name="Обычный 3 3 2 4 7 3 4" xfId="23293" xr:uid="{00000000-0005-0000-0000-0000025B0000}"/>
    <cellStyle name="Обычный 3 3 2 4 7 4" xfId="23294" xr:uid="{00000000-0005-0000-0000-0000035B0000}"/>
    <cellStyle name="Обычный 3 3 2 4 7 4 2" xfId="23295" xr:uid="{00000000-0005-0000-0000-0000045B0000}"/>
    <cellStyle name="Обычный 3 3 2 4 7 5" xfId="23296" xr:uid="{00000000-0005-0000-0000-0000055B0000}"/>
    <cellStyle name="Обычный 3 3 2 4 7 5 2" xfId="23297" xr:uid="{00000000-0005-0000-0000-0000065B0000}"/>
    <cellStyle name="Обычный 3 3 2 4 7 6" xfId="23298" xr:uid="{00000000-0005-0000-0000-0000075B0000}"/>
    <cellStyle name="Обычный 3 3 2 4 7 6 2" xfId="23299" xr:uid="{00000000-0005-0000-0000-0000085B0000}"/>
    <cellStyle name="Обычный 3 3 2 4 7 7" xfId="23300" xr:uid="{00000000-0005-0000-0000-0000095B0000}"/>
    <cellStyle name="Обычный 3 3 2 4 8" xfId="23301" xr:uid="{00000000-0005-0000-0000-00000A5B0000}"/>
    <cellStyle name="Обычный 3 3 2 4 8 2" xfId="23302" xr:uid="{00000000-0005-0000-0000-00000B5B0000}"/>
    <cellStyle name="Обычный 3 3 2 4 8 2 2" xfId="23303" xr:uid="{00000000-0005-0000-0000-00000C5B0000}"/>
    <cellStyle name="Обычный 3 3 2 4 8 3" xfId="23304" xr:uid="{00000000-0005-0000-0000-00000D5B0000}"/>
    <cellStyle name="Обычный 3 3 2 4 8 3 2" xfId="23305" xr:uid="{00000000-0005-0000-0000-00000E5B0000}"/>
    <cellStyle name="Обычный 3 3 2 4 8 4" xfId="23306" xr:uid="{00000000-0005-0000-0000-00000F5B0000}"/>
    <cellStyle name="Обычный 3 3 2 4 9" xfId="23307" xr:uid="{00000000-0005-0000-0000-0000105B0000}"/>
    <cellStyle name="Обычный 3 3 2 4 9 2" xfId="23308" xr:uid="{00000000-0005-0000-0000-0000115B0000}"/>
    <cellStyle name="Обычный 3 3 2 4 9 2 2" xfId="23309" xr:uid="{00000000-0005-0000-0000-0000125B0000}"/>
    <cellStyle name="Обычный 3 3 2 4 9 3" xfId="23310" xr:uid="{00000000-0005-0000-0000-0000135B0000}"/>
    <cellStyle name="Обычный 3 3 2 4 9 3 2" xfId="23311" xr:uid="{00000000-0005-0000-0000-0000145B0000}"/>
    <cellStyle name="Обычный 3 3 2 4 9 4" xfId="23312" xr:uid="{00000000-0005-0000-0000-0000155B0000}"/>
    <cellStyle name="Обычный 3 3 2 5" xfId="23313" xr:uid="{00000000-0005-0000-0000-0000165B0000}"/>
    <cellStyle name="Обычный 3 3 2 5 10" xfId="23314" xr:uid="{00000000-0005-0000-0000-0000175B0000}"/>
    <cellStyle name="Обычный 3 3 2 5 10 2" xfId="23315" xr:uid="{00000000-0005-0000-0000-0000185B0000}"/>
    <cellStyle name="Обычный 3 3 2 5 11" xfId="23316" xr:uid="{00000000-0005-0000-0000-0000195B0000}"/>
    <cellStyle name="Обычный 3 3 2 5 11 2" xfId="23317" xr:uid="{00000000-0005-0000-0000-00001A5B0000}"/>
    <cellStyle name="Обычный 3 3 2 5 12" xfId="23318" xr:uid="{00000000-0005-0000-0000-00001B5B0000}"/>
    <cellStyle name="Обычный 3 3 2 5 2" xfId="23319" xr:uid="{00000000-0005-0000-0000-00001C5B0000}"/>
    <cellStyle name="Обычный 3 3 2 5 2 10" xfId="23320" xr:uid="{00000000-0005-0000-0000-00001D5B0000}"/>
    <cellStyle name="Обычный 3 3 2 5 2 2" xfId="23321" xr:uid="{00000000-0005-0000-0000-00001E5B0000}"/>
    <cellStyle name="Обычный 3 3 2 5 2 2 2" xfId="23322" xr:uid="{00000000-0005-0000-0000-00001F5B0000}"/>
    <cellStyle name="Обычный 3 3 2 5 2 2 2 2" xfId="23323" xr:uid="{00000000-0005-0000-0000-0000205B0000}"/>
    <cellStyle name="Обычный 3 3 2 5 2 2 2 2 2" xfId="23324" xr:uid="{00000000-0005-0000-0000-0000215B0000}"/>
    <cellStyle name="Обычный 3 3 2 5 2 2 2 2 2 2" xfId="23325" xr:uid="{00000000-0005-0000-0000-0000225B0000}"/>
    <cellStyle name="Обычный 3 3 2 5 2 2 2 2 3" xfId="23326" xr:uid="{00000000-0005-0000-0000-0000235B0000}"/>
    <cellStyle name="Обычный 3 3 2 5 2 2 2 2 3 2" xfId="23327" xr:uid="{00000000-0005-0000-0000-0000245B0000}"/>
    <cellStyle name="Обычный 3 3 2 5 2 2 2 2 4" xfId="23328" xr:uid="{00000000-0005-0000-0000-0000255B0000}"/>
    <cellStyle name="Обычный 3 3 2 5 2 2 2 3" xfId="23329" xr:uid="{00000000-0005-0000-0000-0000265B0000}"/>
    <cellStyle name="Обычный 3 3 2 5 2 2 2 3 2" xfId="23330" xr:uid="{00000000-0005-0000-0000-0000275B0000}"/>
    <cellStyle name="Обычный 3 3 2 5 2 2 2 4" xfId="23331" xr:uid="{00000000-0005-0000-0000-0000285B0000}"/>
    <cellStyle name="Обычный 3 3 2 5 2 2 2 4 2" xfId="23332" xr:uid="{00000000-0005-0000-0000-0000295B0000}"/>
    <cellStyle name="Обычный 3 3 2 5 2 2 2 5" xfId="23333" xr:uid="{00000000-0005-0000-0000-00002A5B0000}"/>
    <cellStyle name="Обычный 3 3 2 5 2 2 2 5 2" xfId="23334" xr:uid="{00000000-0005-0000-0000-00002B5B0000}"/>
    <cellStyle name="Обычный 3 3 2 5 2 2 2 6" xfId="23335" xr:uid="{00000000-0005-0000-0000-00002C5B0000}"/>
    <cellStyle name="Обычный 3 3 2 5 2 2 3" xfId="23336" xr:uid="{00000000-0005-0000-0000-00002D5B0000}"/>
    <cellStyle name="Обычный 3 3 2 5 2 2 3 2" xfId="23337" xr:uid="{00000000-0005-0000-0000-00002E5B0000}"/>
    <cellStyle name="Обычный 3 3 2 5 2 2 3 2 2" xfId="23338" xr:uid="{00000000-0005-0000-0000-00002F5B0000}"/>
    <cellStyle name="Обычный 3 3 2 5 2 2 3 3" xfId="23339" xr:uid="{00000000-0005-0000-0000-0000305B0000}"/>
    <cellStyle name="Обычный 3 3 2 5 2 2 3 3 2" xfId="23340" xr:uid="{00000000-0005-0000-0000-0000315B0000}"/>
    <cellStyle name="Обычный 3 3 2 5 2 2 3 4" xfId="23341" xr:uid="{00000000-0005-0000-0000-0000325B0000}"/>
    <cellStyle name="Обычный 3 3 2 5 2 2 4" xfId="23342" xr:uid="{00000000-0005-0000-0000-0000335B0000}"/>
    <cellStyle name="Обычный 3 3 2 5 2 2 4 2" xfId="23343" xr:uid="{00000000-0005-0000-0000-0000345B0000}"/>
    <cellStyle name="Обычный 3 3 2 5 2 2 4 2 2" xfId="23344" xr:uid="{00000000-0005-0000-0000-0000355B0000}"/>
    <cellStyle name="Обычный 3 3 2 5 2 2 4 3" xfId="23345" xr:uid="{00000000-0005-0000-0000-0000365B0000}"/>
    <cellStyle name="Обычный 3 3 2 5 2 2 4 3 2" xfId="23346" xr:uid="{00000000-0005-0000-0000-0000375B0000}"/>
    <cellStyle name="Обычный 3 3 2 5 2 2 4 4" xfId="23347" xr:uid="{00000000-0005-0000-0000-0000385B0000}"/>
    <cellStyle name="Обычный 3 3 2 5 2 2 5" xfId="23348" xr:uid="{00000000-0005-0000-0000-0000395B0000}"/>
    <cellStyle name="Обычный 3 3 2 5 2 2 5 2" xfId="23349" xr:uid="{00000000-0005-0000-0000-00003A5B0000}"/>
    <cellStyle name="Обычный 3 3 2 5 2 2 6" xfId="23350" xr:uid="{00000000-0005-0000-0000-00003B5B0000}"/>
    <cellStyle name="Обычный 3 3 2 5 2 2 6 2" xfId="23351" xr:uid="{00000000-0005-0000-0000-00003C5B0000}"/>
    <cellStyle name="Обычный 3 3 2 5 2 2 7" xfId="23352" xr:uid="{00000000-0005-0000-0000-00003D5B0000}"/>
    <cellStyle name="Обычный 3 3 2 5 2 2 7 2" xfId="23353" xr:uid="{00000000-0005-0000-0000-00003E5B0000}"/>
    <cellStyle name="Обычный 3 3 2 5 2 2 8" xfId="23354" xr:uid="{00000000-0005-0000-0000-00003F5B0000}"/>
    <cellStyle name="Обычный 3 3 2 5 2 3" xfId="23355" xr:uid="{00000000-0005-0000-0000-0000405B0000}"/>
    <cellStyle name="Обычный 3 3 2 5 2 3 2" xfId="23356" xr:uid="{00000000-0005-0000-0000-0000415B0000}"/>
    <cellStyle name="Обычный 3 3 2 5 2 3 2 2" xfId="23357" xr:uid="{00000000-0005-0000-0000-0000425B0000}"/>
    <cellStyle name="Обычный 3 3 2 5 2 3 2 2 2" xfId="23358" xr:uid="{00000000-0005-0000-0000-0000435B0000}"/>
    <cellStyle name="Обычный 3 3 2 5 2 3 2 2 2 2" xfId="23359" xr:uid="{00000000-0005-0000-0000-0000445B0000}"/>
    <cellStyle name="Обычный 3 3 2 5 2 3 2 2 3" xfId="23360" xr:uid="{00000000-0005-0000-0000-0000455B0000}"/>
    <cellStyle name="Обычный 3 3 2 5 2 3 2 2 3 2" xfId="23361" xr:uid="{00000000-0005-0000-0000-0000465B0000}"/>
    <cellStyle name="Обычный 3 3 2 5 2 3 2 2 4" xfId="23362" xr:uid="{00000000-0005-0000-0000-0000475B0000}"/>
    <cellStyle name="Обычный 3 3 2 5 2 3 2 3" xfId="23363" xr:uid="{00000000-0005-0000-0000-0000485B0000}"/>
    <cellStyle name="Обычный 3 3 2 5 2 3 2 3 2" xfId="23364" xr:uid="{00000000-0005-0000-0000-0000495B0000}"/>
    <cellStyle name="Обычный 3 3 2 5 2 3 2 4" xfId="23365" xr:uid="{00000000-0005-0000-0000-00004A5B0000}"/>
    <cellStyle name="Обычный 3 3 2 5 2 3 2 4 2" xfId="23366" xr:uid="{00000000-0005-0000-0000-00004B5B0000}"/>
    <cellStyle name="Обычный 3 3 2 5 2 3 2 5" xfId="23367" xr:uid="{00000000-0005-0000-0000-00004C5B0000}"/>
    <cellStyle name="Обычный 3 3 2 5 2 3 2 5 2" xfId="23368" xr:uid="{00000000-0005-0000-0000-00004D5B0000}"/>
    <cellStyle name="Обычный 3 3 2 5 2 3 2 6" xfId="23369" xr:uid="{00000000-0005-0000-0000-00004E5B0000}"/>
    <cellStyle name="Обычный 3 3 2 5 2 3 3" xfId="23370" xr:uid="{00000000-0005-0000-0000-00004F5B0000}"/>
    <cellStyle name="Обычный 3 3 2 5 2 3 3 2" xfId="23371" xr:uid="{00000000-0005-0000-0000-0000505B0000}"/>
    <cellStyle name="Обычный 3 3 2 5 2 3 3 2 2" xfId="23372" xr:uid="{00000000-0005-0000-0000-0000515B0000}"/>
    <cellStyle name="Обычный 3 3 2 5 2 3 3 3" xfId="23373" xr:uid="{00000000-0005-0000-0000-0000525B0000}"/>
    <cellStyle name="Обычный 3 3 2 5 2 3 3 3 2" xfId="23374" xr:uid="{00000000-0005-0000-0000-0000535B0000}"/>
    <cellStyle name="Обычный 3 3 2 5 2 3 3 4" xfId="23375" xr:uid="{00000000-0005-0000-0000-0000545B0000}"/>
    <cellStyle name="Обычный 3 3 2 5 2 3 4" xfId="23376" xr:uid="{00000000-0005-0000-0000-0000555B0000}"/>
    <cellStyle name="Обычный 3 3 2 5 2 3 4 2" xfId="23377" xr:uid="{00000000-0005-0000-0000-0000565B0000}"/>
    <cellStyle name="Обычный 3 3 2 5 2 3 4 2 2" xfId="23378" xr:uid="{00000000-0005-0000-0000-0000575B0000}"/>
    <cellStyle name="Обычный 3 3 2 5 2 3 4 3" xfId="23379" xr:uid="{00000000-0005-0000-0000-0000585B0000}"/>
    <cellStyle name="Обычный 3 3 2 5 2 3 4 3 2" xfId="23380" xr:uid="{00000000-0005-0000-0000-0000595B0000}"/>
    <cellStyle name="Обычный 3 3 2 5 2 3 4 4" xfId="23381" xr:uid="{00000000-0005-0000-0000-00005A5B0000}"/>
    <cellStyle name="Обычный 3 3 2 5 2 3 5" xfId="23382" xr:uid="{00000000-0005-0000-0000-00005B5B0000}"/>
    <cellStyle name="Обычный 3 3 2 5 2 3 5 2" xfId="23383" xr:uid="{00000000-0005-0000-0000-00005C5B0000}"/>
    <cellStyle name="Обычный 3 3 2 5 2 3 6" xfId="23384" xr:uid="{00000000-0005-0000-0000-00005D5B0000}"/>
    <cellStyle name="Обычный 3 3 2 5 2 3 6 2" xfId="23385" xr:uid="{00000000-0005-0000-0000-00005E5B0000}"/>
    <cellStyle name="Обычный 3 3 2 5 2 3 7" xfId="23386" xr:uid="{00000000-0005-0000-0000-00005F5B0000}"/>
    <cellStyle name="Обычный 3 3 2 5 2 3 7 2" xfId="23387" xr:uid="{00000000-0005-0000-0000-0000605B0000}"/>
    <cellStyle name="Обычный 3 3 2 5 2 3 8" xfId="23388" xr:uid="{00000000-0005-0000-0000-0000615B0000}"/>
    <cellStyle name="Обычный 3 3 2 5 2 4" xfId="23389" xr:uid="{00000000-0005-0000-0000-0000625B0000}"/>
    <cellStyle name="Обычный 3 3 2 5 2 4 2" xfId="23390" xr:uid="{00000000-0005-0000-0000-0000635B0000}"/>
    <cellStyle name="Обычный 3 3 2 5 2 4 2 2" xfId="23391" xr:uid="{00000000-0005-0000-0000-0000645B0000}"/>
    <cellStyle name="Обычный 3 3 2 5 2 4 2 2 2" xfId="23392" xr:uid="{00000000-0005-0000-0000-0000655B0000}"/>
    <cellStyle name="Обычный 3 3 2 5 2 4 2 3" xfId="23393" xr:uid="{00000000-0005-0000-0000-0000665B0000}"/>
    <cellStyle name="Обычный 3 3 2 5 2 4 2 3 2" xfId="23394" xr:uid="{00000000-0005-0000-0000-0000675B0000}"/>
    <cellStyle name="Обычный 3 3 2 5 2 4 2 4" xfId="23395" xr:uid="{00000000-0005-0000-0000-0000685B0000}"/>
    <cellStyle name="Обычный 3 3 2 5 2 4 3" xfId="23396" xr:uid="{00000000-0005-0000-0000-0000695B0000}"/>
    <cellStyle name="Обычный 3 3 2 5 2 4 3 2" xfId="23397" xr:uid="{00000000-0005-0000-0000-00006A5B0000}"/>
    <cellStyle name="Обычный 3 3 2 5 2 4 3 2 2" xfId="23398" xr:uid="{00000000-0005-0000-0000-00006B5B0000}"/>
    <cellStyle name="Обычный 3 3 2 5 2 4 3 3" xfId="23399" xr:uid="{00000000-0005-0000-0000-00006C5B0000}"/>
    <cellStyle name="Обычный 3 3 2 5 2 4 3 3 2" xfId="23400" xr:uid="{00000000-0005-0000-0000-00006D5B0000}"/>
    <cellStyle name="Обычный 3 3 2 5 2 4 3 4" xfId="23401" xr:uid="{00000000-0005-0000-0000-00006E5B0000}"/>
    <cellStyle name="Обычный 3 3 2 5 2 4 4" xfId="23402" xr:uid="{00000000-0005-0000-0000-00006F5B0000}"/>
    <cellStyle name="Обычный 3 3 2 5 2 4 4 2" xfId="23403" xr:uid="{00000000-0005-0000-0000-0000705B0000}"/>
    <cellStyle name="Обычный 3 3 2 5 2 4 5" xfId="23404" xr:uid="{00000000-0005-0000-0000-0000715B0000}"/>
    <cellStyle name="Обычный 3 3 2 5 2 4 5 2" xfId="23405" xr:uid="{00000000-0005-0000-0000-0000725B0000}"/>
    <cellStyle name="Обычный 3 3 2 5 2 4 6" xfId="23406" xr:uid="{00000000-0005-0000-0000-0000735B0000}"/>
    <cellStyle name="Обычный 3 3 2 5 2 4 6 2" xfId="23407" xr:uid="{00000000-0005-0000-0000-0000745B0000}"/>
    <cellStyle name="Обычный 3 3 2 5 2 4 7" xfId="23408" xr:uid="{00000000-0005-0000-0000-0000755B0000}"/>
    <cellStyle name="Обычный 3 3 2 5 2 5" xfId="23409" xr:uid="{00000000-0005-0000-0000-0000765B0000}"/>
    <cellStyle name="Обычный 3 3 2 5 2 5 2" xfId="23410" xr:uid="{00000000-0005-0000-0000-0000775B0000}"/>
    <cellStyle name="Обычный 3 3 2 5 2 5 2 2" xfId="23411" xr:uid="{00000000-0005-0000-0000-0000785B0000}"/>
    <cellStyle name="Обычный 3 3 2 5 2 5 3" xfId="23412" xr:uid="{00000000-0005-0000-0000-0000795B0000}"/>
    <cellStyle name="Обычный 3 3 2 5 2 5 3 2" xfId="23413" xr:uid="{00000000-0005-0000-0000-00007A5B0000}"/>
    <cellStyle name="Обычный 3 3 2 5 2 5 4" xfId="23414" xr:uid="{00000000-0005-0000-0000-00007B5B0000}"/>
    <cellStyle name="Обычный 3 3 2 5 2 6" xfId="23415" xr:uid="{00000000-0005-0000-0000-00007C5B0000}"/>
    <cellStyle name="Обычный 3 3 2 5 2 6 2" xfId="23416" xr:uid="{00000000-0005-0000-0000-00007D5B0000}"/>
    <cellStyle name="Обычный 3 3 2 5 2 6 2 2" xfId="23417" xr:uid="{00000000-0005-0000-0000-00007E5B0000}"/>
    <cellStyle name="Обычный 3 3 2 5 2 6 3" xfId="23418" xr:uid="{00000000-0005-0000-0000-00007F5B0000}"/>
    <cellStyle name="Обычный 3 3 2 5 2 6 3 2" xfId="23419" xr:uid="{00000000-0005-0000-0000-0000805B0000}"/>
    <cellStyle name="Обычный 3 3 2 5 2 6 4" xfId="23420" xr:uid="{00000000-0005-0000-0000-0000815B0000}"/>
    <cellStyle name="Обычный 3 3 2 5 2 7" xfId="23421" xr:uid="{00000000-0005-0000-0000-0000825B0000}"/>
    <cellStyle name="Обычный 3 3 2 5 2 7 2" xfId="23422" xr:uid="{00000000-0005-0000-0000-0000835B0000}"/>
    <cellStyle name="Обычный 3 3 2 5 2 8" xfId="23423" xr:uid="{00000000-0005-0000-0000-0000845B0000}"/>
    <cellStyle name="Обычный 3 3 2 5 2 8 2" xfId="23424" xr:uid="{00000000-0005-0000-0000-0000855B0000}"/>
    <cellStyle name="Обычный 3 3 2 5 2 9" xfId="23425" xr:uid="{00000000-0005-0000-0000-0000865B0000}"/>
    <cellStyle name="Обычный 3 3 2 5 2 9 2" xfId="23426" xr:uid="{00000000-0005-0000-0000-0000875B0000}"/>
    <cellStyle name="Обычный 3 3 2 5 3" xfId="23427" xr:uid="{00000000-0005-0000-0000-0000885B0000}"/>
    <cellStyle name="Обычный 3 3 2 5 3 2" xfId="23428" xr:uid="{00000000-0005-0000-0000-0000895B0000}"/>
    <cellStyle name="Обычный 3 3 2 5 3 2 2" xfId="23429" xr:uid="{00000000-0005-0000-0000-00008A5B0000}"/>
    <cellStyle name="Обычный 3 3 2 5 3 2 2 2" xfId="23430" xr:uid="{00000000-0005-0000-0000-00008B5B0000}"/>
    <cellStyle name="Обычный 3 3 2 5 3 2 2 2 2" xfId="23431" xr:uid="{00000000-0005-0000-0000-00008C5B0000}"/>
    <cellStyle name="Обычный 3 3 2 5 3 2 2 3" xfId="23432" xr:uid="{00000000-0005-0000-0000-00008D5B0000}"/>
    <cellStyle name="Обычный 3 3 2 5 3 2 2 3 2" xfId="23433" xr:uid="{00000000-0005-0000-0000-00008E5B0000}"/>
    <cellStyle name="Обычный 3 3 2 5 3 2 2 4" xfId="23434" xr:uid="{00000000-0005-0000-0000-00008F5B0000}"/>
    <cellStyle name="Обычный 3 3 2 5 3 2 3" xfId="23435" xr:uid="{00000000-0005-0000-0000-0000905B0000}"/>
    <cellStyle name="Обычный 3 3 2 5 3 2 3 2" xfId="23436" xr:uid="{00000000-0005-0000-0000-0000915B0000}"/>
    <cellStyle name="Обычный 3 3 2 5 3 2 4" xfId="23437" xr:uid="{00000000-0005-0000-0000-0000925B0000}"/>
    <cellStyle name="Обычный 3 3 2 5 3 2 4 2" xfId="23438" xr:uid="{00000000-0005-0000-0000-0000935B0000}"/>
    <cellStyle name="Обычный 3 3 2 5 3 2 5" xfId="23439" xr:uid="{00000000-0005-0000-0000-0000945B0000}"/>
    <cellStyle name="Обычный 3 3 2 5 3 2 5 2" xfId="23440" xr:uid="{00000000-0005-0000-0000-0000955B0000}"/>
    <cellStyle name="Обычный 3 3 2 5 3 2 6" xfId="23441" xr:uid="{00000000-0005-0000-0000-0000965B0000}"/>
    <cellStyle name="Обычный 3 3 2 5 3 3" xfId="23442" xr:uid="{00000000-0005-0000-0000-0000975B0000}"/>
    <cellStyle name="Обычный 3 3 2 5 3 3 2" xfId="23443" xr:uid="{00000000-0005-0000-0000-0000985B0000}"/>
    <cellStyle name="Обычный 3 3 2 5 3 3 2 2" xfId="23444" xr:uid="{00000000-0005-0000-0000-0000995B0000}"/>
    <cellStyle name="Обычный 3 3 2 5 3 3 3" xfId="23445" xr:uid="{00000000-0005-0000-0000-00009A5B0000}"/>
    <cellStyle name="Обычный 3 3 2 5 3 3 3 2" xfId="23446" xr:uid="{00000000-0005-0000-0000-00009B5B0000}"/>
    <cellStyle name="Обычный 3 3 2 5 3 3 4" xfId="23447" xr:uid="{00000000-0005-0000-0000-00009C5B0000}"/>
    <cellStyle name="Обычный 3 3 2 5 3 4" xfId="23448" xr:uid="{00000000-0005-0000-0000-00009D5B0000}"/>
    <cellStyle name="Обычный 3 3 2 5 3 4 2" xfId="23449" xr:uid="{00000000-0005-0000-0000-00009E5B0000}"/>
    <cellStyle name="Обычный 3 3 2 5 3 4 2 2" xfId="23450" xr:uid="{00000000-0005-0000-0000-00009F5B0000}"/>
    <cellStyle name="Обычный 3 3 2 5 3 4 3" xfId="23451" xr:uid="{00000000-0005-0000-0000-0000A05B0000}"/>
    <cellStyle name="Обычный 3 3 2 5 3 4 3 2" xfId="23452" xr:uid="{00000000-0005-0000-0000-0000A15B0000}"/>
    <cellStyle name="Обычный 3 3 2 5 3 4 4" xfId="23453" xr:uid="{00000000-0005-0000-0000-0000A25B0000}"/>
    <cellStyle name="Обычный 3 3 2 5 3 5" xfId="23454" xr:uid="{00000000-0005-0000-0000-0000A35B0000}"/>
    <cellStyle name="Обычный 3 3 2 5 3 5 2" xfId="23455" xr:uid="{00000000-0005-0000-0000-0000A45B0000}"/>
    <cellStyle name="Обычный 3 3 2 5 3 6" xfId="23456" xr:uid="{00000000-0005-0000-0000-0000A55B0000}"/>
    <cellStyle name="Обычный 3 3 2 5 3 6 2" xfId="23457" xr:uid="{00000000-0005-0000-0000-0000A65B0000}"/>
    <cellStyle name="Обычный 3 3 2 5 3 7" xfId="23458" xr:uid="{00000000-0005-0000-0000-0000A75B0000}"/>
    <cellStyle name="Обычный 3 3 2 5 3 7 2" xfId="23459" xr:uid="{00000000-0005-0000-0000-0000A85B0000}"/>
    <cellStyle name="Обычный 3 3 2 5 3 8" xfId="23460" xr:uid="{00000000-0005-0000-0000-0000A95B0000}"/>
    <cellStyle name="Обычный 3 3 2 5 4" xfId="23461" xr:uid="{00000000-0005-0000-0000-0000AA5B0000}"/>
    <cellStyle name="Обычный 3 3 2 5 4 2" xfId="23462" xr:uid="{00000000-0005-0000-0000-0000AB5B0000}"/>
    <cellStyle name="Обычный 3 3 2 5 4 2 2" xfId="23463" xr:uid="{00000000-0005-0000-0000-0000AC5B0000}"/>
    <cellStyle name="Обычный 3 3 2 5 4 2 2 2" xfId="23464" xr:uid="{00000000-0005-0000-0000-0000AD5B0000}"/>
    <cellStyle name="Обычный 3 3 2 5 4 2 2 2 2" xfId="23465" xr:uid="{00000000-0005-0000-0000-0000AE5B0000}"/>
    <cellStyle name="Обычный 3 3 2 5 4 2 2 3" xfId="23466" xr:uid="{00000000-0005-0000-0000-0000AF5B0000}"/>
    <cellStyle name="Обычный 3 3 2 5 4 2 2 3 2" xfId="23467" xr:uid="{00000000-0005-0000-0000-0000B05B0000}"/>
    <cellStyle name="Обычный 3 3 2 5 4 2 2 4" xfId="23468" xr:uid="{00000000-0005-0000-0000-0000B15B0000}"/>
    <cellStyle name="Обычный 3 3 2 5 4 2 3" xfId="23469" xr:uid="{00000000-0005-0000-0000-0000B25B0000}"/>
    <cellStyle name="Обычный 3 3 2 5 4 2 3 2" xfId="23470" xr:uid="{00000000-0005-0000-0000-0000B35B0000}"/>
    <cellStyle name="Обычный 3 3 2 5 4 2 4" xfId="23471" xr:uid="{00000000-0005-0000-0000-0000B45B0000}"/>
    <cellStyle name="Обычный 3 3 2 5 4 2 4 2" xfId="23472" xr:uid="{00000000-0005-0000-0000-0000B55B0000}"/>
    <cellStyle name="Обычный 3 3 2 5 4 2 5" xfId="23473" xr:uid="{00000000-0005-0000-0000-0000B65B0000}"/>
    <cellStyle name="Обычный 3 3 2 5 4 2 5 2" xfId="23474" xr:uid="{00000000-0005-0000-0000-0000B75B0000}"/>
    <cellStyle name="Обычный 3 3 2 5 4 2 6" xfId="23475" xr:uid="{00000000-0005-0000-0000-0000B85B0000}"/>
    <cellStyle name="Обычный 3 3 2 5 4 3" xfId="23476" xr:uid="{00000000-0005-0000-0000-0000B95B0000}"/>
    <cellStyle name="Обычный 3 3 2 5 4 3 2" xfId="23477" xr:uid="{00000000-0005-0000-0000-0000BA5B0000}"/>
    <cellStyle name="Обычный 3 3 2 5 4 3 2 2" xfId="23478" xr:uid="{00000000-0005-0000-0000-0000BB5B0000}"/>
    <cellStyle name="Обычный 3 3 2 5 4 3 3" xfId="23479" xr:uid="{00000000-0005-0000-0000-0000BC5B0000}"/>
    <cellStyle name="Обычный 3 3 2 5 4 3 3 2" xfId="23480" xr:uid="{00000000-0005-0000-0000-0000BD5B0000}"/>
    <cellStyle name="Обычный 3 3 2 5 4 3 4" xfId="23481" xr:uid="{00000000-0005-0000-0000-0000BE5B0000}"/>
    <cellStyle name="Обычный 3 3 2 5 4 4" xfId="23482" xr:uid="{00000000-0005-0000-0000-0000BF5B0000}"/>
    <cellStyle name="Обычный 3 3 2 5 4 4 2" xfId="23483" xr:uid="{00000000-0005-0000-0000-0000C05B0000}"/>
    <cellStyle name="Обычный 3 3 2 5 4 4 2 2" xfId="23484" xr:uid="{00000000-0005-0000-0000-0000C15B0000}"/>
    <cellStyle name="Обычный 3 3 2 5 4 4 3" xfId="23485" xr:uid="{00000000-0005-0000-0000-0000C25B0000}"/>
    <cellStyle name="Обычный 3 3 2 5 4 4 3 2" xfId="23486" xr:uid="{00000000-0005-0000-0000-0000C35B0000}"/>
    <cellStyle name="Обычный 3 3 2 5 4 4 4" xfId="23487" xr:uid="{00000000-0005-0000-0000-0000C45B0000}"/>
    <cellStyle name="Обычный 3 3 2 5 4 5" xfId="23488" xr:uid="{00000000-0005-0000-0000-0000C55B0000}"/>
    <cellStyle name="Обычный 3 3 2 5 4 5 2" xfId="23489" xr:uid="{00000000-0005-0000-0000-0000C65B0000}"/>
    <cellStyle name="Обычный 3 3 2 5 4 6" xfId="23490" xr:uid="{00000000-0005-0000-0000-0000C75B0000}"/>
    <cellStyle name="Обычный 3 3 2 5 4 6 2" xfId="23491" xr:uid="{00000000-0005-0000-0000-0000C85B0000}"/>
    <cellStyle name="Обычный 3 3 2 5 4 7" xfId="23492" xr:uid="{00000000-0005-0000-0000-0000C95B0000}"/>
    <cellStyle name="Обычный 3 3 2 5 4 7 2" xfId="23493" xr:uid="{00000000-0005-0000-0000-0000CA5B0000}"/>
    <cellStyle name="Обычный 3 3 2 5 4 8" xfId="23494" xr:uid="{00000000-0005-0000-0000-0000CB5B0000}"/>
    <cellStyle name="Обычный 3 3 2 5 5" xfId="23495" xr:uid="{00000000-0005-0000-0000-0000CC5B0000}"/>
    <cellStyle name="Обычный 3 3 2 5 5 2" xfId="23496" xr:uid="{00000000-0005-0000-0000-0000CD5B0000}"/>
    <cellStyle name="Обычный 3 3 2 5 5 2 2" xfId="23497" xr:uid="{00000000-0005-0000-0000-0000CE5B0000}"/>
    <cellStyle name="Обычный 3 3 2 5 5 2 2 2" xfId="23498" xr:uid="{00000000-0005-0000-0000-0000CF5B0000}"/>
    <cellStyle name="Обычный 3 3 2 5 5 2 3" xfId="23499" xr:uid="{00000000-0005-0000-0000-0000D05B0000}"/>
    <cellStyle name="Обычный 3 3 2 5 5 2 3 2" xfId="23500" xr:uid="{00000000-0005-0000-0000-0000D15B0000}"/>
    <cellStyle name="Обычный 3 3 2 5 5 2 4" xfId="23501" xr:uid="{00000000-0005-0000-0000-0000D25B0000}"/>
    <cellStyle name="Обычный 3 3 2 5 5 3" xfId="23502" xr:uid="{00000000-0005-0000-0000-0000D35B0000}"/>
    <cellStyle name="Обычный 3 3 2 5 5 3 2" xfId="23503" xr:uid="{00000000-0005-0000-0000-0000D45B0000}"/>
    <cellStyle name="Обычный 3 3 2 5 5 3 2 2" xfId="23504" xr:uid="{00000000-0005-0000-0000-0000D55B0000}"/>
    <cellStyle name="Обычный 3 3 2 5 5 3 3" xfId="23505" xr:uid="{00000000-0005-0000-0000-0000D65B0000}"/>
    <cellStyle name="Обычный 3 3 2 5 5 3 3 2" xfId="23506" xr:uid="{00000000-0005-0000-0000-0000D75B0000}"/>
    <cellStyle name="Обычный 3 3 2 5 5 3 4" xfId="23507" xr:uid="{00000000-0005-0000-0000-0000D85B0000}"/>
    <cellStyle name="Обычный 3 3 2 5 5 4" xfId="23508" xr:uid="{00000000-0005-0000-0000-0000D95B0000}"/>
    <cellStyle name="Обычный 3 3 2 5 5 4 2" xfId="23509" xr:uid="{00000000-0005-0000-0000-0000DA5B0000}"/>
    <cellStyle name="Обычный 3 3 2 5 5 5" xfId="23510" xr:uid="{00000000-0005-0000-0000-0000DB5B0000}"/>
    <cellStyle name="Обычный 3 3 2 5 5 5 2" xfId="23511" xr:uid="{00000000-0005-0000-0000-0000DC5B0000}"/>
    <cellStyle name="Обычный 3 3 2 5 5 6" xfId="23512" xr:uid="{00000000-0005-0000-0000-0000DD5B0000}"/>
    <cellStyle name="Обычный 3 3 2 5 5 6 2" xfId="23513" xr:uid="{00000000-0005-0000-0000-0000DE5B0000}"/>
    <cellStyle name="Обычный 3 3 2 5 5 7" xfId="23514" xr:uid="{00000000-0005-0000-0000-0000DF5B0000}"/>
    <cellStyle name="Обычный 3 3 2 5 6" xfId="23515" xr:uid="{00000000-0005-0000-0000-0000E05B0000}"/>
    <cellStyle name="Обычный 3 3 2 5 6 2" xfId="23516" xr:uid="{00000000-0005-0000-0000-0000E15B0000}"/>
    <cellStyle name="Обычный 3 3 2 5 6 2 2" xfId="23517" xr:uid="{00000000-0005-0000-0000-0000E25B0000}"/>
    <cellStyle name="Обычный 3 3 2 5 6 2 2 2" xfId="23518" xr:uid="{00000000-0005-0000-0000-0000E35B0000}"/>
    <cellStyle name="Обычный 3 3 2 5 6 2 3" xfId="23519" xr:uid="{00000000-0005-0000-0000-0000E45B0000}"/>
    <cellStyle name="Обычный 3 3 2 5 6 2 3 2" xfId="23520" xr:uid="{00000000-0005-0000-0000-0000E55B0000}"/>
    <cellStyle name="Обычный 3 3 2 5 6 2 4" xfId="23521" xr:uid="{00000000-0005-0000-0000-0000E65B0000}"/>
    <cellStyle name="Обычный 3 3 2 5 6 3" xfId="23522" xr:uid="{00000000-0005-0000-0000-0000E75B0000}"/>
    <cellStyle name="Обычный 3 3 2 5 6 3 2" xfId="23523" xr:uid="{00000000-0005-0000-0000-0000E85B0000}"/>
    <cellStyle name="Обычный 3 3 2 5 6 3 2 2" xfId="23524" xr:uid="{00000000-0005-0000-0000-0000E95B0000}"/>
    <cellStyle name="Обычный 3 3 2 5 6 3 3" xfId="23525" xr:uid="{00000000-0005-0000-0000-0000EA5B0000}"/>
    <cellStyle name="Обычный 3 3 2 5 6 3 3 2" xfId="23526" xr:uid="{00000000-0005-0000-0000-0000EB5B0000}"/>
    <cellStyle name="Обычный 3 3 2 5 6 3 4" xfId="23527" xr:uid="{00000000-0005-0000-0000-0000EC5B0000}"/>
    <cellStyle name="Обычный 3 3 2 5 6 4" xfId="23528" xr:uid="{00000000-0005-0000-0000-0000ED5B0000}"/>
    <cellStyle name="Обычный 3 3 2 5 6 4 2" xfId="23529" xr:uid="{00000000-0005-0000-0000-0000EE5B0000}"/>
    <cellStyle name="Обычный 3 3 2 5 6 5" xfId="23530" xr:uid="{00000000-0005-0000-0000-0000EF5B0000}"/>
    <cellStyle name="Обычный 3 3 2 5 6 5 2" xfId="23531" xr:uid="{00000000-0005-0000-0000-0000F05B0000}"/>
    <cellStyle name="Обычный 3 3 2 5 6 6" xfId="23532" xr:uid="{00000000-0005-0000-0000-0000F15B0000}"/>
    <cellStyle name="Обычный 3 3 2 5 6 6 2" xfId="23533" xr:uid="{00000000-0005-0000-0000-0000F25B0000}"/>
    <cellStyle name="Обычный 3 3 2 5 6 7" xfId="23534" xr:uid="{00000000-0005-0000-0000-0000F35B0000}"/>
    <cellStyle name="Обычный 3 3 2 5 7" xfId="23535" xr:uid="{00000000-0005-0000-0000-0000F45B0000}"/>
    <cellStyle name="Обычный 3 3 2 5 7 2" xfId="23536" xr:uid="{00000000-0005-0000-0000-0000F55B0000}"/>
    <cellStyle name="Обычный 3 3 2 5 7 2 2" xfId="23537" xr:uid="{00000000-0005-0000-0000-0000F65B0000}"/>
    <cellStyle name="Обычный 3 3 2 5 7 3" xfId="23538" xr:uid="{00000000-0005-0000-0000-0000F75B0000}"/>
    <cellStyle name="Обычный 3 3 2 5 7 3 2" xfId="23539" xr:uid="{00000000-0005-0000-0000-0000F85B0000}"/>
    <cellStyle name="Обычный 3 3 2 5 7 4" xfId="23540" xr:uid="{00000000-0005-0000-0000-0000F95B0000}"/>
    <cellStyle name="Обычный 3 3 2 5 8" xfId="23541" xr:uid="{00000000-0005-0000-0000-0000FA5B0000}"/>
    <cellStyle name="Обычный 3 3 2 5 8 2" xfId="23542" xr:uid="{00000000-0005-0000-0000-0000FB5B0000}"/>
    <cellStyle name="Обычный 3 3 2 5 8 2 2" xfId="23543" xr:uid="{00000000-0005-0000-0000-0000FC5B0000}"/>
    <cellStyle name="Обычный 3 3 2 5 8 3" xfId="23544" xr:uid="{00000000-0005-0000-0000-0000FD5B0000}"/>
    <cellStyle name="Обычный 3 3 2 5 8 3 2" xfId="23545" xr:uid="{00000000-0005-0000-0000-0000FE5B0000}"/>
    <cellStyle name="Обычный 3 3 2 5 8 4" xfId="23546" xr:uid="{00000000-0005-0000-0000-0000FF5B0000}"/>
    <cellStyle name="Обычный 3 3 2 5 9" xfId="23547" xr:uid="{00000000-0005-0000-0000-0000005C0000}"/>
    <cellStyle name="Обычный 3 3 2 5 9 2" xfId="23548" xr:uid="{00000000-0005-0000-0000-0000015C0000}"/>
    <cellStyle name="Обычный 3 3 2 6" xfId="23549" xr:uid="{00000000-0005-0000-0000-0000025C0000}"/>
    <cellStyle name="Обычный 3 3 2 6 10" xfId="23550" xr:uid="{00000000-0005-0000-0000-0000035C0000}"/>
    <cellStyle name="Обычный 3 3 2 6 2" xfId="23551" xr:uid="{00000000-0005-0000-0000-0000045C0000}"/>
    <cellStyle name="Обычный 3 3 2 6 2 2" xfId="23552" xr:uid="{00000000-0005-0000-0000-0000055C0000}"/>
    <cellStyle name="Обычный 3 3 2 6 2 2 2" xfId="23553" xr:uid="{00000000-0005-0000-0000-0000065C0000}"/>
    <cellStyle name="Обычный 3 3 2 6 2 2 2 2" xfId="23554" xr:uid="{00000000-0005-0000-0000-0000075C0000}"/>
    <cellStyle name="Обычный 3 3 2 6 2 2 2 2 2" xfId="23555" xr:uid="{00000000-0005-0000-0000-0000085C0000}"/>
    <cellStyle name="Обычный 3 3 2 6 2 2 2 3" xfId="23556" xr:uid="{00000000-0005-0000-0000-0000095C0000}"/>
    <cellStyle name="Обычный 3 3 2 6 2 2 2 3 2" xfId="23557" xr:uid="{00000000-0005-0000-0000-00000A5C0000}"/>
    <cellStyle name="Обычный 3 3 2 6 2 2 2 4" xfId="23558" xr:uid="{00000000-0005-0000-0000-00000B5C0000}"/>
    <cellStyle name="Обычный 3 3 2 6 2 2 3" xfId="23559" xr:uid="{00000000-0005-0000-0000-00000C5C0000}"/>
    <cellStyle name="Обычный 3 3 2 6 2 2 3 2" xfId="23560" xr:uid="{00000000-0005-0000-0000-00000D5C0000}"/>
    <cellStyle name="Обычный 3 3 2 6 2 2 4" xfId="23561" xr:uid="{00000000-0005-0000-0000-00000E5C0000}"/>
    <cellStyle name="Обычный 3 3 2 6 2 2 4 2" xfId="23562" xr:uid="{00000000-0005-0000-0000-00000F5C0000}"/>
    <cellStyle name="Обычный 3 3 2 6 2 2 5" xfId="23563" xr:uid="{00000000-0005-0000-0000-0000105C0000}"/>
    <cellStyle name="Обычный 3 3 2 6 2 2 5 2" xfId="23564" xr:uid="{00000000-0005-0000-0000-0000115C0000}"/>
    <cellStyle name="Обычный 3 3 2 6 2 2 6" xfId="23565" xr:uid="{00000000-0005-0000-0000-0000125C0000}"/>
    <cellStyle name="Обычный 3 3 2 6 2 3" xfId="23566" xr:uid="{00000000-0005-0000-0000-0000135C0000}"/>
    <cellStyle name="Обычный 3 3 2 6 2 3 2" xfId="23567" xr:uid="{00000000-0005-0000-0000-0000145C0000}"/>
    <cellStyle name="Обычный 3 3 2 6 2 3 2 2" xfId="23568" xr:uid="{00000000-0005-0000-0000-0000155C0000}"/>
    <cellStyle name="Обычный 3 3 2 6 2 3 3" xfId="23569" xr:uid="{00000000-0005-0000-0000-0000165C0000}"/>
    <cellStyle name="Обычный 3 3 2 6 2 3 3 2" xfId="23570" xr:uid="{00000000-0005-0000-0000-0000175C0000}"/>
    <cellStyle name="Обычный 3 3 2 6 2 3 4" xfId="23571" xr:uid="{00000000-0005-0000-0000-0000185C0000}"/>
    <cellStyle name="Обычный 3 3 2 6 2 4" xfId="23572" xr:uid="{00000000-0005-0000-0000-0000195C0000}"/>
    <cellStyle name="Обычный 3 3 2 6 2 4 2" xfId="23573" xr:uid="{00000000-0005-0000-0000-00001A5C0000}"/>
    <cellStyle name="Обычный 3 3 2 6 2 4 2 2" xfId="23574" xr:uid="{00000000-0005-0000-0000-00001B5C0000}"/>
    <cellStyle name="Обычный 3 3 2 6 2 4 3" xfId="23575" xr:uid="{00000000-0005-0000-0000-00001C5C0000}"/>
    <cellStyle name="Обычный 3 3 2 6 2 4 3 2" xfId="23576" xr:uid="{00000000-0005-0000-0000-00001D5C0000}"/>
    <cellStyle name="Обычный 3 3 2 6 2 4 4" xfId="23577" xr:uid="{00000000-0005-0000-0000-00001E5C0000}"/>
    <cellStyle name="Обычный 3 3 2 6 2 5" xfId="23578" xr:uid="{00000000-0005-0000-0000-00001F5C0000}"/>
    <cellStyle name="Обычный 3 3 2 6 2 5 2" xfId="23579" xr:uid="{00000000-0005-0000-0000-0000205C0000}"/>
    <cellStyle name="Обычный 3 3 2 6 2 6" xfId="23580" xr:uid="{00000000-0005-0000-0000-0000215C0000}"/>
    <cellStyle name="Обычный 3 3 2 6 2 6 2" xfId="23581" xr:uid="{00000000-0005-0000-0000-0000225C0000}"/>
    <cellStyle name="Обычный 3 3 2 6 2 7" xfId="23582" xr:uid="{00000000-0005-0000-0000-0000235C0000}"/>
    <cellStyle name="Обычный 3 3 2 6 2 7 2" xfId="23583" xr:uid="{00000000-0005-0000-0000-0000245C0000}"/>
    <cellStyle name="Обычный 3 3 2 6 2 8" xfId="23584" xr:uid="{00000000-0005-0000-0000-0000255C0000}"/>
    <cellStyle name="Обычный 3 3 2 6 3" xfId="23585" xr:uid="{00000000-0005-0000-0000-0000265C0000}"/>
    <cellStyle name="Обычный 3 3 2 6 3 2" xfId="23586" xr:uid="{00000000-0005-0000-0000-0000275C0000}"/>
    <cellStyle name="Обычный 3 3 2 6 3 2 2" xfId="23587" xr:uid="{00000000-0005-0000-0000-0000285C0000}"/>
    <cellStyle name="Обычный 3 3 2 6 3 2 2 2" xfId="23588" xr:uid="{00000000-0005-0000-0000-0000295C0000}"/>
    <cellStyle name="Обычный 3 3 2 6 3 2 2 2 2" xfId="23589" xr:uid="{00000000-0005-0000-0000-00002A5C0000}"/>
    <cellStyle name="Обычный 3 3 2 6 3 2 2 3" xfId="23590" xr:uid="{00000000-0005-0000-0000-00002B5C0000}"/>
    <cellStyle name="Обычный 3 3 2 6 3 2 2 3 2" xfId="23591" xr:uid="{00000000-0005-0000-0000-00002C5C0000}"/>
    <cellStyle name="Обычный 3 3 2 6 3 2 2 4" xfId="23592" xr:uid="{00000000-0005-0000-0000-00002D5C0000}"/>
    <cellStyle name="Обычный 3 3 2 6 3 2 3" xfId="23593" xr:uid="{00000000-0005-0000-0000-00002E5C0000}"/>
    <cellStyle name="Обычный 3 3 2 6 3 2 3 2" xfId="23594" xr:uid="{00000000-0005-0000-0000-00002F5C0000}"/>
    <cellStyle name="Обычный 3 3 2 6 3 2 4" xfId="23595" xr:uid="{00000000-0005-0000-0000-0000305C0000}"/>
    <cellStyle name="Обычный 3 3 2 6 3 2 4 2" xfId="23596" xr:uid="{00000000-0005-0000-0000-0000315C0000}"/>
    <cellStyle name="Обычный 3 3 2 6 3 2 5" xfId="23597" xr:uid="{00000000-0005-0000-0000-0000325C0000}"/>
    <cellStyle name="Обычный 3 3 2 6 3 2 5 2" xfId="23598" xr:uid="{00000000-0005-0000-0000-0000335C0000}"/>
    <cellStyle name="Обычный 3 3 2 6 3 2 6" xfId="23599" xr:uid="{00000000-0005-0000-0000-0000345C0000}"/>
    <cellStyle name="Обычный 3 3 2 6 3 3" xfId="23600" xr:uid="{00000000-0005-0000-0000-0000355C0000}"/>
    <cellStyle name="Обычный 3 3 2 6 3 3 2" xfId="23601" xr:uid="{00000000-0005-0000-0000-0000365C0000}"/>
    <cellStyle name="Обычный 3 3 2 6 3 3 2 2" xfId="23602" xr:uid="{00000000-0005-0000-0000-0000375C0000}"/>
    <cellStyle name="Обычный 3 3 2 6 3 3 3" xfId="23603" xr:uid="{00000000-0005-0000-0000-0000385C0000}"/>
    <cellStyle name="Обычный 3 3 2 6 3 3 3 2" xfId="23604" xr:uid="{00000000-0005-0000-0000-0000395C0000}"/>
    <cellStyle name="Обычный 3 3 2 6 3 3 4" xfId="23605" xr:uid="{00000000-0005-0000-0000-00003A5C0000}"/>
    <cellStyle name="Обычный 3 3 2 6 3 4" xfId="23606" xr:uid="{00000000-0005-0000-0000-00003B5C0000}"/>
    <cellStyle name="Обычный 3 3 2 6 3 4 2" xfId="23607" xr:uid="{00000000-0005-0000-0000-00003C5C0000}"/>
    <cellStyle name="Обычный 3 3 2 6 3 4 2 2" xfId="23608" xr:uid="{00000000-0005-0000-0000-00003D5C0000}"/>
    <cellStyle name="Обычный 3 3 2 6 3 4 3" xfId="23609" xr:uid="{00000000-0005-0000-0000-00003E5C0000}"/>
    <cellStyle name="Обычный 3 3 2 6 3 4 3 2" xfId="23610" xr:uid="{00000000-0005-0000-0000-00003F5C0000}"/>
    <cellStyle name="Обычный 3 3 2 6 3 4 4" xfId="23611" xr:uid="{00000000-0005-0000-0000-0000405C0000}"/>
    <cellStyle name="Обычный 3 3 2 6 3 5" xfId="23612" xr:uid="{00000000-0005-0000-0000-0000415C0000}"/>
    <cellStyle name="Обычный 3 3 2 6 3 5 2" xfId="23613" xr:uid="{00000000-0005-0000-0000-0000425C0000}"/>
    <cellStyle name="Обычный 3 3 2 6 3 6" xfId="23614" xr:uid="{00000000-0005-0000-0000-0000435C0000}"/>
    <cellStyle name="Обычный 3 3 2 6 3 6 2" xfId="23615" xr:uid="{00000000-0005-0000-0000-0000445C0000}"/>
    <cellStyle name="Обычный 3 3 2 6 3 7" xfId="23616" xr:uid="{00000000-0005-0000-0000-0000455C0000}"/>
    <cellStyle name="Обычный 3 3 2 6 3 7 2" xfId="23617" xr:uid="{00000000-0005-0000-0000-0000465C0000}"/>
    <cellStyle name="Обычный 3 3 2 6 3 8" xfId="23618" xr:uid="{00000000-0005-0000-0000-0000475C0000}"/>
    <cellStyle name="Обычный 3 3 2 6 4" xfId="23619" xr:uid="{00000000-0005-0000-0000-0000485C0000}"/>
    <cellStyle name="Обычный 3 3 2 6 4 2" xfId="23620" xr:uid="{00000000-0005-0000-0000-0000495C0000}"/>
    <cellStyle name="Обычный 3 3 2 6 4 2 2" xfId="23621" xr:uid="{00000000-0005-0000-0000-00004A5C0000}"/>
    <cellStyle name="Обычный 3 3 2 6 4 2 2 2" xfId="23622" xr:uid="{00000000-0005-0000-0000-00004B5C0000}"/>
    <cellStyle name="Обычный 3 3 2 6 4 2 3" xfId="23623" xr:uid="{00000000-0005-0000-0000-00004C5C0000}"/>
    <cellStyle name="Обычный 3 3 2 6 4 2 3 2" xfId="23624" xr:uid="{00000000-0005-0000-0000-00004D5C0000}"/>
    <cellStyle name="Обычный 3 3 2 6 4 2 4" xfId="23625" xr:uid="{00000000-0005-0000-0000-00004E5C0000}"/>
    <cellStyle name="Обычный 3 3 2 6 4 3" xfId="23626" xr:uid="{00000000-0005-0000-0000-00004F5C0000}"/>
    <cellStyle name="Обычный 3 3 2 6 4 3 2" xfId="23627" xr:uid="{00000000-0005-0000-0000-0000505C0000}"/>
    <cellStyle name="Обычный 3 3 2 6 4 3 2 2" xfId="23628" xr:uid="{00000000-0005-0000-0000-0000515C0000}"/>
    <cellStyle name="Обычный 3 3 2 6 4 3 3" xfId="23629" xr:uid="{00000000-0005-0000-0000-0000525C0000}"/>
    <cellStyle name="Обычный 3 3 2 6 4 3 3 2" xfId="23630" xr:uid="{00000000-0005-0000-0000-0000535C0000}"/>
    <cellStyle name="Обычный 3 3 2 6 4 3 4" xfId="23631" xr:uid="{00000000-0005-0000-0000-0000545C0000}"/>
    <cellStyle name="Обычный 3 3 2 6 4 4" xfId="23632" xr:uid="{00000000-0005-0000-0000-0000555C0000}"/>
    <cellStyle name="Обычный 3 3 2 6 4 4 2" xfId="23633" xr:uid="{00000000-0005-0000-0000-0000565C0000}"/>
    <cellStyle name="Обычный 3 3 2 6 4 5" xfId="23634" xr:uid="{00000000-0005-0000-0000-0000575C0000}"/>
    <cellStyle name="Обычный 3 3 2 6 4 5 2" xfId="23635" xr:uid="{00000000-0005-0000-0000-0000585C0000}"/>
    <cellStyle name="Обычный 3 3 2 6 4 6" xfId="23636" xr:uid="{00000000-0005-0000-0000-0000595C0000}"/>
    <cellStyle name="Обычный 3 3 2 6 4 6 2" xfId="23637" xr:uid="{00000000-0005-0000-0000-00005A5C0000}"/>
    <cellStyle name="Обычный 3 3 2 6 4 7" xfId="23638" xr:uid="{00000000-0005-0000-0000-00005B5C0000}"/>
    <cellStyle name="Обычный 3 3 2 6 5" xfId="23639" xr:uid="{00000000-0005-0000-0000-00005C5C0000}"/>
    <cellStyle name="Обычный 3 3 2 6 5 2" xfId="23640" xr:uid="{00000000-0005-0000-0000-00005D5C0000}"/>
    <cellStyle name="Обычный 3 3 2 6 5 2 2" xfId="23641" xr:uid="{00000000-0005-0000-0000-00005E5C0000}"/>
    <cellStyle name="Обычный 3 3 2 6 5 3" xfId="23642" xr:uid="{00000000-0005-0000-0000-00005F5C0000}"/>
    <cellStyle name="Обычный 3 3 2 6 5 3 2" xfId="23643" xr:uid="{00000000-0005-0000-0000-0000605C0000}"/>
    <cellStyle name="Обычный 3 3 2 6 5 4" xfId="23644" xr:uid="{00000000-0005-0000-0000-0000615C0000}"/>
    <cellStyle name="Обычный 3 3 2 6 6" xfId="23645" xr:uid="{00000000-0005-0000-0000-0000625C0000}"/>
    <cellStyle name="Обычный 3 3 2 6 6 2" xfId="23646" xr:uid="{00000000-0005-0000-0000-0000635C0000}"/>
    <cellStyle name="Обычный 3 3 2 6 6 2 2" xfId="23647" xr:uid="{00000000-0005-0000-0000-0000645C0000}"/>
    <cellStyle name="Обычный 3 3 2 6 6 3" xfId="23648" xr:uid="{00000000-0005-0000-0000-0000655C0000}"/>
    <cellStyle name="Обычный 3 3 2 6 6 3 2" xfId="23649" xr:uid="{00000000-0005-0000-0000-0000665C0000}"/>
    <cellStyle name="Обычный 3 3 2 6 6 4" xfId="23650" xr:uid="{00000000-0005-0000-0000-0000675C0000}"/>
    <cellStyle name="Обычный 3 3 2 6 7" xfId="23651" xr:uid="{00000000-0005-0000-0000-0000685C0000}"/>
    <cellStyle name="Обычный 3 3 2 6 7 2" xfId="23652" xr:uid="{00000000-0005-0000-0000-0000695C0000}"/>
    <cellStyle name="Обычный 3 3 2 6 8" xfId="23653" xr:uid="{00000000-0005-0000-0000-00006A5C0000}"/>
    <cellStyle name="Обычный 3 3 2 6 8 2" xfId="23654" xr:uid="{00000000-0005-0000-0000-00006B5C0000}"/>
    <cellStyle name="Обычный 3 3 2 6 9" xfId="23655" xr:uid="{00000000-0005-0000-0000-00006C5C0000}"/>
    <cellStyle name="Обычный 3 3 2 6 9 2" xfId="23656" xr:uid="{00000000-0005-0000-0000-00006D5C0000}"/>
    <cellStyle name="Обычный 3 3 2 7" xfId="23657" xr:uid="{00000000-0005-0000-0000-00006E5C0000}"/>
    <cellStyle name="Обычный 3 3 2 7 2" xfId="23658" xr:uid="{00000000-0005-0000-0000-00006F5C0000}"/>
    <cellStyle name="Обычный 3 3 2 7 2 2" xfId="23659" xr:uid="{00000000-0005-0000-0000-0000705C0000}"/>
    <cellStyle name="Обычный 3 3 2 7 2 2 2" xfId="23660" xr:uid="{00000000-0005-0000-0000-0000715C0000}"/>
    <cellStyle name="Обычный 3 3 2 7 2 2 2 2" xfId="23661" xr:uid="{00000000-0005-0000-0000-0000725C0000}"/>
    <cellStyle name="Обычный 3 3 2 7 2 2 3" xfId="23662" xr:uid="{00000000-0005-0000-0000-0000735C0000}"/>
    <cellStyle name="Обычный 3 3 2 7 2 2 3 2" xfId="23663" xr:uid="{00000000-0005-0000-0000-0000745C0000}"/>
    <cellStyle name="Обычный 3 3 2 7 2 2 4" xfId="23664" xr:uid="{00000000-0005-0000-0000-0000755C0000}"/>
    <cellStyle name="Обычный 3 3 2 7 2 3" xfId="23665" xr:uid="{00000000-0005-0000-0000-0000765C0000}"/>
    <cellStyle name="Обычный 3 3 2 7 2 3 2" xfId="23666" xr:uid="{00000000-0005-0000-0000-0000775C0000}"/>
    <cellStyle name="Обычный 3 3 2 7 2 4" xfId="23667" xr:uid="{00000000-0005-0000-0000-0000785C0000}"/>
    <cellStyle name="Обычный 3 3 2 7 2 4 2" xfId="23668" xr:uid="{00000000-0005-0000-0000-0000795C0000}"/>
    <cellStyle name="Обычный 3 3 2 7 2 5" xfId="23669" xr:uid="{00000000-0005-0000-0000-00007A5C0000}"/>
    <cellStyle name="Обычный 3 3 2 7 2 5 2" xfId="23670" xr:uid="{00000000-0005-0000-0000-00007B5C0000}"/>
    <cellStyle name="Обычный 3 3 2 7 2 6" xfId="23671" xr:uid="{00000000-0005-0000-0000-00007C5C0000}"/>
    <cellStyle name="Обычный 3 3 2 7 3" xfId="23672" xr:uid="{00000000-0005-0000-0000-00007D5C0000}"/>
    <cellStyle name="Обычный 3 3 2 7 3 2" xfId="23673" xr:uid="{00000000-0005-0000-0000-00007E5C0000}"/>
    <cellStyle name="Обычный 3 3 2 7 3 2 2" xfId="23674" xr:uid="{00000000-0005-0000-0000-00007F5C0000}"/>
    <cellStyle name="Обычный 3 3 2 7 3 3" xfId="23675" xr:uid="{00000000-0005-0000-0000-0000805C0000}"/>
    <cellStyle name="Обычный 3 3 2 7 3 3 2" xfId="23676" xr:uid="{00000000-0005-0000-0000-0000815C0000}"/>
    <cellStyle name="Обычный 3 3 2 7 3 4" xfId="23677" xr:uid="{00000000-0005-0000-0000-0000825C0000}"/>
    <cellStyle name="Обычный 3 3 2 7 4" xfId="23678" xr:uid="{00000000-0005-0000-0000-0000835C0000}"/>
    <cellStyle name="Обычный 3 3 2 7 4 2" xfId="23679" xr:uid="{00000000-0005-0000-0000-0000845C0000}"/>
    <cellStyle name="Обычный 3 3 2 7 4 2 2" xfId="23680" xr:uid="{00000000-0005-0000-0000-0000855C0000}"/>
    <cellStyle name="Обычный 3 3 2 7 4 3" xfId="23681" xr:uid="{00000000-0005-0000-0000-0000865C0000}"/>
    <cellStyle name="Обычный 3 3 2 7 4 3 2" xfId="23682" xr:uid="{00000000-0005-0000-0000-0000875C0000}"/>
    <cellStyle name="Обычный 3 3 2 7 4 4" xfId="23683" xr:uid="{00000000-0005-0000-0000-0000885C0000}"/>
    <cellStyle name="Обычный 3 3 2 7 5" xfId="23684" xr:uid="{00000000-0005-0000-0000-0000895C0000}"/>
    <cellStyle name="Обычный 3 3 2 7 5 2" xfId="23685" xr:uid="{00000000-0005-0000-0000-00008A5C0000}"/>
    <cellStyle name="Обычный 3 3 2 7 6" xfId="23686" xr:uid="{00000000-0005-0000-0000-00008B5C0000}"/>
    <cellStyle name="Обычный 3 3 2 7 6 2" xfId="23687" xr:uid="{00000000-0005-0000-0000-00008C5C0000}"/>
    <cellStyle name="Обычный 3 3 2 7 7" xfId="23688" xr:uid="{00000000-0005-0000-0000-00008D5C0000}"/>
    <cellStyle name="Обычный 3 3 2 7 7 2" xfId="23689" xr:uid="{00000000-0005-0000-0000-00008E5C0000}"/>
    <cellStyle name="Обычный 3 3 2 7 8" xfId="23690" xr:uid="{00000000-0005-0000-0000-00008F5C0000}"/>
    <cellStyle name="Обычный 3 3 2 8" xfId="23691" xr:uid="{00000000-0005-0000-0000-0000905C0000}"/>
    <cellStyle name="Обычный 3 3 2 8 2" xfId="23692" xr:uid="{00000000-0005-0000-0000-0000915C0000}"/>
    <cellStyle name="Обычный 3 3 2 8 2 2" xfId="23693" xr:uid="{00000000-0005-0000-0000-0000925C0000}"/>
    <cellStyle name="Обычный 3 3 2 8 2 2 2" xfId="23694" xr:uid="{00000000-0005-0000-0000-0000935C0000}"/>
    <cellStyle name="Обычный 3 3 2 8 2 2 2 2" xfId="23695" xr:uid="{00000000-0005-0000-0000-0000945C0000}"/>
    <cellStyle name="Обычный 3 3 2 8 2 2 3" xfId="23696" xr:uid="{00000000-0005-0000-0000-0000955C0000}"/>
    <cellStyle name="Обычный 3 3 2 8 2 2 3 2" xfId="23697" xr:uid="{00000000-0005-0000-0000-0000965C0000}"/>
    <cellStyle name="Обычный 3 3 2 8 2 2 4" xfId="23698" xr:uid="{00000000-0005-0000-0000-0000975C0000}"/>
    <cellStyle name="Обычный 3 3 2 8 2 3" xfId="23699" xr:uid="{00000000-0005-0000-0000-0000985C0000}"/>
    <cellStyle name="Обычный 3 3 2 8 2 3 2" xfId="23700" xr:uid="{00000000-0005-0000-0000-0000995C0000}"/>
    <cellStyle name="Обычный 3 3 2 8 2 4" xfId="23701" xr:uid="{00000000-0005-0000-0000-00009A5C0000}"/>
    <cellStyle name="Обычный 3 3 2 8 2 4 2" xfId="23702" xr:uid="{00000000-0005-0000-0000-00009B5C0000}"/>
    <cellStyle name="Обычный 3 3 2 8 2 5" xfId="23703" xr:uid="{00000000-0005-0000-0000-00009C5C0000}"/>
    <cellStyle name="Обычный 3 3 2 8 2 5 2" xfId="23704" xr:uid="{00000000-0005-0000-0000-00009D5C0000}"/>
    <cellStyle name="Обычный 3 3 2 8 2 6" xfId="23705" xr:uid="{00000000-0005-0000-0000-00009E5C0000}"/>
    <cellStyle name="Обычный 3 3 2 8 3" xfId="23706" xr:uid="{00000000-0005-0000-0000-00009F5C0000}"/>
    <cellStyle name="Обычный 3 3 2 8 3 2" xfId="23707" xr:uid="{00000000-0005-0000-0000-0000A05C0000}"/>
    <cellStyle name="Обычный 3 3 2 8 3 2 2" xfId="23708" xr:uid="{00000000-0005-0000-0000-0000A15C0000}"/>
    <cellStyle name="Обычный 3 3 2 8 3 3" xfId="23709" xr:uid="{00000000-0005-0000-0000-0000A25C0000}"/>
    <cellStyle name="Обычный 3 3 2 8 3 3 2" xfId="23710" xr:uid="{00000000-0005-0000-0000-0000A35C0000}"/>
    <cellStyle name="Обычный 3 3 2 8 3 4" xfId="23711" xr:uid="{00000000-0005-0000-0000-0000A45C0000}"/>
    <cellStyle name="Обычный 3 3 2 8 4" xfId="23712" xr:uid="{00000000-0005-0000-0000-0000A55C0000}"/>
    <cellStyle name="Обычный 3 3 2 8 4 2" xfId="23713" xr:uid="{00000000-0005-0000-0000-0000A65C0000}"/>
    <cellStyle name="Обычный 3 3 2 8 4 2 2" xfId="23714" xr:uid="{00000000-0005-0000-0000-0000A75C0000}"/>
    <cellStyle name="Обычный 3 3 2 8 4 3" xfId="23715" xr:uid="{00000000-0005-0000-0000-0000A85C0000}"/>
    <cellStyle name="Обычный 3 3 2 8 4 3 2" xfId="23716" xr:uid="{00000000-0005-0000-0000-0000A95C0000}"/>
    <cellStyle name="Обычный 3 3 2 8 4 4" xfId="23717" xr:uid="{00000000-0005-0000-0000-0000AA5C0000}"/>
    <cellStyle name="Обычный 3 3 2 8 5" xfId="23718" xr:uid="{00000000-0005-0000-0000-0000AB5C0000}"/>
    <cellStyle name="Обычный 3 3 2 8 5 2" xfId="23719" xr:uid="{00000000-0005-0000-0000-0000AC5C0000}"/>
    <cellStyle name="Обычный 3 3 2 8 6" xfId="23720" xr:uid="{00000000-0005-0000-0000-0000AD5C0000}"/>
    <cellStyle name="Обычный 3 3 2 8 6 2" xfId="23721" xr:uid="{00000000-0005-0000-0000-0000AE5C0000}"/>
    <cellStyle name="Обычный 3 3 2 8 7" xfId="23722" xr:uid="{00000000-0005-0000-0000-0000AF5C0000}"/>
    <cellStyle name="Обычный 3 3 2 8 7 2" xfId="23723" xr:uid="{00000000-0005-0000-0000-0000B05C0000}"/>
    <cellStyle name="Обычный 3 3 2 8 8" xfId="23724" xr:uid="{00000000-0005-0000-0000-0000B15C0000}"/>
    <cellStyle name="Обычный 3 3 2 9" xfId="23725" xr:uid="{00000000-0005-0000-0000-0000B25C0000}"/>
    <cellStyle name="Обычный 3 3 2 9 2" xfId="23726" xr:uid="{00000000-0005-0000-0000-0000B35C0000}"/>
    <cellStyle name="Обычный 3 3 2 9 2 2" xfId="23727" xr:uid="{00000000-0005-0000-0000-0000B45C0000}"/>
    <cellStyle name="Обычный 3 3 2 9 2 2 2" xfId="23728" xr:uid="{00000000-0005-0000-0000-0000B55C0000}"/>
    <cellStyle name="Обычный 3 3 2 9 2 3" xfId="23729" xr:uid="{00000000-0005-0000-0000-0000B65C0000}"/>
    <cellStyle name="Обычный 3 3 2 9 2 3 2" xfId="23730" xr:uid="{00000000-0005-0000-0000-0000B75C0000}"/>
    <cellStyle name="Обычный 3 3 2 9 2 4" xfId="23731" xr:uid="{00000000-0005-0000-0000-0000B85C0000}"/>
    <cellStyle name="Обычный 3 3 2 9 3" xfId="23732" xr:uid="{00000000-0005-0000-0000-0000B95C0000}"/>
    <cellStyle name="Обычный 3 3 2 9 3 2" xfId="23733" xr:uid="{00000000-0005-0000-0000-0000BA5C0000}"/>
    <cellStyle name="Обычный 3 3 2 9 3 2 2" xfId="23734" xr:uid="{00000000-0005-0000-0000-0000BB5C0000}"/>
    <cellStyle name="Обычный 3 3 2 9 3 3" xfId="23735" xr:uid="{00000000-0005-0000-0000-0000BC5C0000}"/>
    <cellStyle name="Обычный 3 3 2 9 3 3 2" xfId="23736" xr:uid="{00000000-0005-0000-0000-0000BD5C0000}"/>
    <cellStyle name="Обычный 3 3 2 9 3 4" xfId="23737" xr:uid="{00000000-0005-0000-0000-0000BE5C0000}"/>
    <cellStyle name="Обычный 3 3 2 9 4" xfId="23738" xr:uid="{00000000-0005-0000-0000-0000BF5C0000}"/>
    <cellStyle name="Обычный 3 3 2 9 4 2" xfId="23739" xr:uid="{00000000-0005-0000-0000-0000C05C0000}"/>
    <cellStyle name="Обычный 3 3 2 9 5" xfId="23740" xr:uid="{00000000-0005-0000-0000-0000C15C0000}"/>
    <cellStyle name="Обычный 3 3 2 9 5 2" xfId="23741" xr:uid="{00000000-0005-0000-0000-0000C25C0000}"/>
    <cellStyle name="Обычный 3 3 2 9 6" xfId="23742" xr:uid="{00000000-0005-0000-0000-0000C35C0000}"/>
    <cellStyle name="Обычный 3 3 2 9 6 2" xfId="23743" xr:uid="{00000000-0005-0000-0000-0000C45C0000}"/>
    <cellStyle name="Обычный 3 3 2 9 7" xfId="23744" xr:uid="{00000000-0005-0000-0000-0000C55C0000}"/>
    <cellStyle name="Обычный 3 3 20" xfId="23745" xr:uid="{00000000-0005-0000-0000-0000C65C0000}"/>
    <cellStyle name="Обычный 3 3 20 2" xfId="23746" xr:uid="{00000000-0005-0000-0000-0000C75C0000}"/>
    <cellStyle name="Обычный 3 3 21" xfId="23747" xr:uid="{00000000-0005-0000-0000-0000C85C0000}"/>
    <cellStyle name="Обычный 3 3 22" xfId="23748" xr:uid="{00000000-0005-0000-0000-0000C95C0000}"/>
    <cellStyle name="Обычный 3 3 23" xfId="23749" xr:uid="{00000000-0005-0000-0000-0000CA5C0000}"/>
    <cellStyle name="Обычный 3 3 3" xfId="23750" xr:uid="{00000000-0005-0000-0000-0000CB5C0000}"/>
    <cellStyle name="Обычный 3 3 3 10" xfId="23751" xr:uid="{00000000-0005-0000-0000-0000CC5C0000}"/>
    <cellStyle name="Обычный 3 3 3 10 2" xfId="23752" xr:uid="{00000000-0005-0000-0000-0000CD5C0000}"/>
    <cellStyle name="Обычный 3 3 3 10 2 2" xfId="23753" xr:uid="{00000000-0005-0000-0000-0000CE5C0000}"/>
    <cellStyle name="Обычный 3 3 3 10 3" xfId="23754" xr:uid="{00000000-0005-0000-0000-0000CF5C0000}"/>
    <cellStyle name="Обычный 3 3 3 10 3 2" xfId="23755" xr:uid="{00000000-0005-0000-0000-0000D05C0000}"/>
    <cellStyle name="Обычный 3 3 3 10 4" xfId="23756" xr:uid="{00000000-0005-0000-0000-0000D15C0000}"/>
    <cellStyle name="Обычный 3 3 3 11" xfId="23757" xr:uid="{00000000-0005-0000-0000-0000D25C0000}"/>
    <cellStyle name="Обычный 3 3 3 11 2" xfId="23758" xr:uid="{00000000-0005-0000-0000-0000D35C0000}"/>
    <cellStyle name="Обычный 3 3 3 11 2 2" xfId="23759" xr:uid="{00000000-0005-0000-0000-0000D45C0000}"/>
    <cellStyle name="Обычный 3 3 3 11 3" xfId="23760" xr:uid="{00000000-0005-0000-0000-0000D55C0000}"/>
    <cellStyle name="Обычный 3 3 3 11 3 2" xfId="23761" xr:uid="{00000000-0005-0000-0000-0000D65C0000}"/>
    <cellStyle name="Обычный 3 3 3 11 4" xfId="23762" xr:uid="{00000000-0005-0000-0000-0000D75C0000}"/>
    <cellStyle name="Обычный 3 3 3 12" xfId="23763" xr:uid="{00000000-0005-0000-0000-0000D85C0000}"/>
    <cellStyle name="Обычный 3 3 3 12 2" xfId="23764" xr:uid="{00000000-0005-0000-0000-0000D95C0000}"/>
    <cellStyle name="Обычный 3 3 3 13" xfId="23765" xr:uid="{00000000-0005-0000-0000-0000DA5C0000}"/>
    <cellStyle name="Обычный 3 3 3 13 2" xfId="23766" xr:uid="{00000000-0005-0000-0000-0000DB5C0000}"/>
    <cellStyle name="Обычный 3 3 3 14" xfId="23767" xr:uid="{00000000-0005-0000-0000-0000DC5C0000}"/>
    <cellStyle name="Обычный 3 3 3 14 2" xfId="23768" xr:uid="{00000000-0005-0000-0000-0000DD5C0000}"/>
    <cellStyle name="Обычный 3 3 3 15" xfId="23769" xr:uid="{00000000-0005-0000-0000-0000DE5C0000}"/>
    <cellStyle name="Обычный 3 3 3 2" xfId="23770" xr:uid="{00000000-0005-0000-0000-0000DF5C0000}"/>
    <cellStyle name="Обычный 3 3 3 2 10" xfId="23771" xr:uid="{00000000-0005-0000-0000-0000E05C0000}"/>
    <cellStyle name="Обычный 3 3 3 2 10 2" xfId="23772" xr:uid="{00000000-0005-0000-0000-0000E15C0000}"/>
    <cellStyle name="Обычный 3 3 3 2 11" xfId="23773" xr:uid="{00000000-0005-0000-0000-0000E25C0000}"/>
    <cellStyle name="Обычный 3 3 3 2 11 2" xfId="23774" xr:uid="{00000000-0005-0000-0000-0000E35C0000}"/>
    <cellStyle name="Обычный 3 3 3 2 12" xfId="23775" xr:uid="{00000000-0005-0000-0000-0000E45C0000}"/>
    <cellStyle name="Обычный 3 3 3 2 12 2" xfId="23776" xr:uid="{00000000-0005-0000-0000-0000E55C0000}"/>
    <cellStyle name="Обычный 3 3 3 2 13" xfId="23777" xr:uid="{00000000-0005-0000-0000-0000E65C0000}"/>
    <cellStyle name="Обычный 3 3 3 2 2" xfId="23778" xr:uid="{00000000-0005-0000-0000-0000E75C0000}"/>
    <cellStyle name="Обычный 3 3 3 2 2 10" xfId="23779" xr:uid="{00000000-0005-0000-0000-0000E85C0000}"/>
    <cellStyle name="Обычный 3 3 3 2 2 10 2" xfId="23780" xr:uid="{00000000-0005-0000-0000-0000E95C0000}"/>
    <cellStyle name="Обычный 3 3 3 2 2 11" xfId="23781" xr:uid="{00000000-0005-0000-0000-0000EA5C0000}"/>
    <cellStyle name="Обычный 3 3 3 2 2 11 2" xfId="23782" xr:uid="{00000000-0005-0000-0000-0000EB5C0000}"/>
    <cellStyle name="Обычный 3 3 3 2 2 12" xfId="23783" xr:uid="{00000000-0005-0000-0000-0000EC5C0000}"/>
    <cellStyle name="Обычный 3 3 3 2 2 2" xfId="23784" xr:uid="{00000000-0005-0000-0000-0000ED5C0000}"/>
    <cellStyle name="Обычный 3 3 3 2 2 2 10" xfId="23785" xr:uid="{00000000-0005-0000-0000-0000EE5C0000}"/>
    <cellStyle name="Обычный 3 3 3 2 2 2 2" xfId="23786" xr:uid="{00000000-0005-0000-0000-0000EF5C0000}"/>
    <cellStyle name="Обычный 3 3 3 2 2 2 2 2" xfId="23787" xr:uid="{00000000-0005-0000-0000-0000F05C0000}"/>
    <cellStyle name="Обычный 3 3 3 2 2 2 2 2 2" xfId="23788" xr:uid="{00000000-0005-0000-0000-0000F15C0000}"/>
    <cellStyle name="Обычный 3 3 3 2 2 2 2 2 2 2" xfId="23789" xr:uid="{00000000-0005-0000-0000-0000F25C0000}"/>
    <cellStyle name="Обычный 3 3 3 2 2 2 2 2 2 2 2" xfId="23790" xr:uid="{00000000-0005-0000-0000-0000F35C0000}"/>
    <cellStyle name="Обычный 3 3 3 2 2 2 2 2 2 3" xfId="23791" xr:uid="{00000000-0005-0000-0000-0000F45C0000}"/>
    <cellStyle name="Обычный 3 3 3 2 2 2 2 2 2 3 2" xfId="23792" xr:uid="{00000000-0005-0000-0000-0000F55C0000}"/>
    <cellStyle name="Обычный 3 3 3 2 2 2 2 2 2 4" xfId="23793" xr:uid="{00000000-0005-0000-0000-0000F65C0000}"/>
    <cellStyle name="Обычный 3 3 3 2 2 2 2 2 3" xfId="23794" xr:uid="{00000000-0005-0000-0000-0000F75C0000}"/>
    <cellStyle name="Обычный 3 3 3 2 2 2 2 2 3 2" xfId="23795" xr:uid="{00000000-0005-0000-0000-0000F85C0000}"/>
    <cellStyle name="Обычный 3 3 3 2 2 2 2 2 4" xfId="23796" xr:uid="{00000000-0005-0000-0000-0000F95C0000}"/>
    <cellStyle name="Обычный 3 3 3 2 2 2 2 2 4 2" xfId="23797" xr:uid="{00000000-0005-0000-0000-0000FA5C0000}"/>
    <cellStyle name="Обычный 3 3 3 2 2 2 2 2 5" xfId="23798" xr:uid="{00000000-0005-0000-0000-0000FB5C0000}"/>
    <cellStyle name="Обычный 3 3 3 2 2 2 2 2 5 2" xfId="23799" xr:uid="{00000000-0005-0000-0000-0000FC5C0000}"/>
    <cellStyle name="Обычный 3 3 3 2 2 2 2 2 6" xfId="23800" xr:uid="{00000000-0005-0000-0000-0000FD5C0000}"/>
    <cellStyle name="Обычный 3 3 3 2 2 2 2 3" xfId="23801" xr:uid="{00000000-0005-0000-0000-0000FE5C0000}"/>
    <cellStyle name="Обычный 3 3 3 2 2 2 2 3 2" xfId="23802" xr:uid="{00000000-0005-0000-0000-0000FF5C0000}"/>
    <cellStyle name="Обычный 3 3 3 2 2 2 2 3 2 2" xfId="23803" xr:uid="{00000000-0005-0000-0000-0000005D0000}"/>
    <cellStyle name="Обычный 3 3 3 2 2 2 2 3 3" xfId="23804" xr:uid="{00000000-0005-0000-0000-0000015D0000}"/>
    <cellStyle name="Обычный 3 3 3 2 2 2 2 3 3 2" xfId="23805" xr:uid="{00000000-0005-0000-0000-0000025D0000}"/>
    <cellStyle name="Обычный 3 3 3 2 2 2 2 3 4" xfId="23806" xr:uid="{00000000-0005-0000-0000-0000035D0000}"/>
    <cellStyle name="Обычный 3 3 3 2 2 2 2 4" xfId="23807" xr:uid="{00000000-0005-0000-0000-0000045D0000}"/>
    <cellStyle name="Обычный 3 3 3 2 2 2 2 4 2" xfId="23808" xr:uid="{00000000-0005-0000-0000-0000055D0000}"/>
    <cellStyle name="Обычный 3 3 3 2 2 2 2 4 2 2" xfId="23809" xr:uid="{00000000-0005-0000-0000-0000065D0000}"/>
    <cellStyle name="Обычный 3 3 3 2 2 2 2 4 3" xfId="23810" xr:uid="{00000000-0005-0000-0000-0000075D0000}"/>
    <cellStyle name="Обычный 3 3 3 2 2 2 2 4 3 2" xfId="23811" xr:uid="{00000000-0005-0000-0000-0000085D0000}"/>
    <cellStyle name="Обычный 3 3 3 2 2 2 2 4 4" xfId="23812" xr:uid="{00000000-0005-0000-0000-0000095D0000}"/>
    <cellStyle name="Обычный 3 3 3 2 2 2 2 5" xfId="23813" xr:uid="{00000000-0005-0000-0000-00000A5D0000}"/>
    <cellStyle name="Обычный 3 3 3 2 2 2 2 5 2" xfId="23814" xr:uid="{00000000-0005-0000-0000-00000B5D0000}"/>
    <cellStyle name="Обычный 3 3 3 2 2 2 2 6" xfId="23815" xr:uid="{00000000-0005-0000-0000-00000C5D0000}"/>
    <cellStyle name="Обычный 3 3 3 2 2 2 2 6 2" xfId="23816" xr:uid="{00000000-0005-0000-0000-00000D5D0000}"/>
    <cellStyle name="Обычный 3 3 3 2 2 2 2 7" xfId="23817" xr:uid="{00000000-0005-0000-0000-00000E5D0000}"/>
    <cellStyle name="Обычный 3 3 3 2 2 2 2 7 2" xfId="23818" xr:uid="{00000000-0005-0000-0000-00000F5D0000}"/>
    <cellStyle name="Обычный 3 3 3 2 2 2 2 8" xfId="23819" xr:uid="{00000000-0005-0000-0000-0000105D0000}"/>
    <cellStyle name="Обычный 3 3 3 2 2 2 3" xfId="23820" xr:uid="{00000000-0005-0000-0000-0000115D0000}"/>
    <cellStyle name="Обычный 3 3 3 2 2 2 3 2" xfId="23821" xr:uid="{00000000-0005-0000-0000-0000125D0000}"/>
    <cellStyle name="Обычный 3 3 3 2 2 2 3 2 2" xfId="23822" xr:uid="{00000000-0005-0000-0000-0000135D0000}"/>
    <cellStyle name="Обычный 3 3 3 2 2 2 3 2 2 2" xfId="23823" xr:uid="{00000000-0005-0000-0000-0000145D0000}"/>
    <cellStyle name="Обычный 3 3 3 2 2 2 3 2 2 2 2" xfId="23824" xr:uid="{00000000-0005-0000-0000-0000155D0000}"/>
    <cellStyle name="Обычный 3 3 3 2 2 2 3 2 2 3" xfId="23825" xr:uid="{00000000-0005-0000-0000-0000165D0000}"/>
    <cellStyle name="Обычный 3 3 3 2 2 2 3 2 2 3 2" xfId="23826" xr:uid="{00000000-0005-0000-0000-0000175D0000}"/>
    <cellStyle name="Обычный 3 3 3 2 2 2 3 2 2 4" xfId="23827" xr:uid="{00000000-0005-0000-0000-0000185D0000}"/>
    <cellStyle name="Обычный 3 3 3 2 2 2 3 2 3" xfId="23828" xr:uid="{00000000-0005-0000-0000-0000195D0000}"/>
    <cellStyle name="Обычный 3 3 3 2 2 2 3 2 3 2" xfId="23829" xr:uid="{00000000-0005-0000-0000-00001A5D0000}"/>
    <cellStyle name="Обычный 3 3 3 2 2 2 3 2 4" xfId="23830" xr:uid="{00000000-0005-0000-0000-00001B5D0000}"/>
    <cellStyle name="Обычный 3 3 3 2 2 2 3 2 4 2" xfId="23831" xr:uid="{00000000-0005-0000-0000-00001C5D0000}"/>
    <cellStyle name="Обычный 3 3 3 2 2 2 3 2 5" xfId="23832" xr:uid="{00000000-0005-0000-0000-00001D5D0000}"/>
    <cellStyle name="Обычный 3 3 3 2 2 2 3 2 5 2" xfId="23833" xr:uid="{00000000-0005-0000-0000-00001E5D0000}"/>
    <cellStyle name="Обычный 3 3 3 2 2 2 3 2 6" xfId="23834" xr:uid="{00000000-0005-0000-0000-00001F5D0000}"/>
    <cellStyle name="Обычный 3 3 3 2 2 2 3 3" xfId="23835" xr:uid="{00000000-0005-0000-0000-0000205D0000}"/>
    <cellStyle name="Обычный 3 3 3 2 2 2 3 3 2" xfId="23836" xr:uid="{00000000-0005-0000-0000-0000215D0000}"/>
    <cellStyle name="Обычный 3 3 3 2 2 2 3 3 2 2" xfId="23837" xr:uid="{00000000-0005-0000-0000-0000225D0000}"/>
    <cellStyle name="Обычный 3 3 3 2 2 2 3 3 3" xfId="23838" xr:uid="{00000000-0005-0000-0000-0000235D0000}"/>
    <cellStyle name="Обычный 3 3 3 2 2 2 3 3 3 2" xfId="23839" xr:uid="{00000000-0005-0000-0000-0000245D0000}"/>
    <cellStyle name="Обычный 3 3 3 2 2 2 3 3 4" xfId="23840" xr:uid="{00000000-0005-0000-0000-0000255D0000}"/>
    <cellStyle name="Обычный 3 3 3 2 2 2 3 4" xfId="23841" xr:uid="{00000000-0005-0000-0000-0000265D0000}"/>
    <cellStyle name="Обычный 3 3 3 2 2 2 3 4 2" xfId="23842" xr:uid="{00000000-0005-0000-0000-0000275D0000}"/>
    <cellStyle name="Обычный 3 3 3 2 2 2 3 4 2 2" xfId="23843" xr:uid="{00000000-0005-0000-0000-0000285D0000}"/>
    <cellStyle name="Обычный 3 3 3 2 2 2 3 4 3" xfId="23844" xr:uid="{00000000-0005-0000-0000-0000295D0000}"/>
    <cellStyle name="Обычный 3 3 3 2 2 2 3 4 3 2" xfId="23845" xr:uid="{00000000-0005-0000-0000-00002A5D0000}"/>
    <cellStyle name="Обычный 3 3 3 2 2 2 3 4 4" xfId="23846" xr:uid="{00000000-0005-0000-0000-00002B5D0000}"/>
    <cellStyle name="Обычный 3 3 3 2 2 2 3 5" xfId="23847" xr:uid="{00000000-0005-0000-0000-00002C5D0000}"/>
    <cellStyle name="Обычный 3 3 3 2 2 2 3 5 2" xfId="23848" xr:uid="{00000000-0005-0000-0000-00002D5D0000}"/>
    <cellStyle name="Обычный 3 3 3 2 2 2 3 6" xfId="23849" xr:uid="{00000000-0005-0000-0000-00002E5D0000}"/>
    <cellStyle name="Обычный 3 3 3 2 2 2 3 6 2" xfId="23850" xr:uid="{00000000-0005-0000-0000-00002F5D0000}"/>
    <cellStyle name="Обычный 3 3 3 2 2 2 3 7" xfId="23851" xr:uid="{00000000-0005-0000-0000-0000305D0000}"/>
    <cellStyle name="Обычный 3 3 3 2 2 2 3 7 2" xfId="23852" xr:uid="{00000000-0005-0000-0000-0000315D0000}"/>
    <cellStyle name="Обычный 3 3 3 2 2 2 3 8" xfId="23853" xr:uid="{00000000-0005-0000-0000-0000325D0000}"/>
    <cellStyle name="Обычный 3 3 3 2 2 2 4" xfId="23854" xr:uid="{00000000-0005-0000-0000-0000335D0000}"/>
    <cellStyle name="Обычный 3 3 3 2 2 2 4 2" xfId="23855" xr:uid="{00000000-0005-0000-0000-0000345D0000}"/>
    <cellStyle name="Обычный 3 3 3 2 2 2 4 2 2" xfId="23856" xr:uid="{00000000-0005-0000-0000-0000355D0000}"/>
    <cellStyle name="Обычный 3 3 3 2 2 2 4 2 2 2" xfId="23857" xr:uid="{00000000-0005-0000-0000-0000365D0000}"/>
    <cellStyle name="Обычный 3 3 3 2 2 2 4 2 3" xfId="23858" xr:uid="{00000000-0005-0000-0000-0000375D0000}"/>
    <cellStyle name="Обычный 3 3 3 2 2 2 4 2 3 2" xfId="23859" xr:uid="{00000000-0005-0000-0000-0000385D0000}"/>
    <cellStyle name="Обычный 3 3 3 2 2 2 4 2 4" xfId="23860" xr:uid="{00000000-0005-0000-0000-0000395D0000}"/>
    <cellStyle name="Обычный 3 3 3 2 2 2 4 3" xfId="23861" xr:uid="{00000000-0005-0000-0000-00003A5D0000}"/>
    <cellStyle name="Обычный 3 3 3 2 2 2 4 3 2" xfId="23862" xr:uid="{00000000-0005-0000-0000-00003B5D0000}"/>
    <cellStyle name="Обычный 3 3 3 2 2 2 4 3 2 2" xfId="23863" xr:uid="{00000000-0005-0000-0000-00003C5D0000}"/>
    <cellStyle name="Обычный 3 3 3 2 2 2 4 3 3" xfId="23864" xr:uid="{00000000-0005-0000-0000-00003D5D0000}"/>
    <cellStyle name="Обычный 3 3 3 2 2 2 4 3 3 2" xfId="23865" xr:uid="{00000000-0005-0000-0000-00003E5D0000}"/>
    <cellStyle name="Обычный 3 3 3 2 2 2 4 3 4" xfId="23866" xr:uid="{00000000-0005-0000-0000-00003F5D0000}"/>
    <cellStyle name="Обычный 3 3 3 2 2 2 4 4" xfId="23867" xr:uid="{00000000-0005-0000-0000-0000405D0000}"/>
    <cellStyle name="Обычный 3 3 3 2 2 2 4 4 2" xfId="23868" xr:uid="{00000000-0005-0000-0000-0000415D0000}"/>
    <cellStyle name="Обычный 3 3 3 2 2 2 4 5" xfId="23869" xr:uid="{00000000-0005-0000-0000-0000425D0000}"/>
    <cellStyle name="Обычный 3 3 3 2 2 2 4 5 2" xfId="23870" xr:uid="{00000000-0005-0000-0000-0000435D0000}"/>
    <cellStyle name="Обычный 3 3 3 2 2 2 4 6" xfId="23871" xr:uid="{00000000-0005-0000-0000-0000445D0000}"/>
    <cellStyle name="Обычный 3 3 3 2 2 2 4 6 2" xfId="23872" xr:uid="{00000000-0005-0000-0000-0000455D0000}"/>
    <cellStyle name="Обычный 3 3 3 2 2 2 4 7" xfId="23873" xr:uid="{00000000-0005-0000-0000-0000465D0000}"/>
    <cellStyle name="Обычный 3 3 3 2 2 2 5" xfId="23874" xr:uid="{00000000-0005-0000-0000-0000475D0000}"/>
    <cellStyle name="Обычный 3 3 3 2 2 2 5 2" xfId="23875" xr:uid="{00000000-0005-0000-0000-0000485D0000}"/>
    <cellStyle name="Обычный 3 3 3 2 2 2 5 2 2" xfId="23876" xr:uid="{00000000-0005-0000-0000-0000495D0000}"/>
    <cellStyle name="Обычный 3 3 3 2 2 2 5 3" xfId="23877" xr:uid="{00000000-0005-0000-0000-00004A5D0000}"/>
    <cellStyle name="Обычный 3 3 3 2 2 2 5 3 2" xfId="23878" xr:uid="{00000000-0005-0000-0000-00004B5D0000}"/>
    <cellStyle name="Обычный 3 3 3 2 2 2 5 4" xfId="23879" xr:uid="{00000000-0005-0000-0000-00004C5D0000}"/>
    <cellStyle name="Обычный 3 3 3 2 2 2 6" xfId="23880" xr:uid="{00000000-0005-0000-0000-00004D5D0000}"/>
    <cellStyle name="Обычный 3 3 3 2 2 2 6 2" xfId="23881" xr:uid="{00000000-0005-0000-0000-00004E5D0000}"/>
    <cellStyle name="Обычный 3 3 3 2 2 2 6 2 2" xfId="23882" xr:uid="{00000000-0005-0000-0000-00004F5D0000}"/>
    <cellStyle name="Обычный 3 3 3 2 2 2 6 3" xfId="23883" xr:uid="{00000000-0005-0000-0000-0000505D0000}"/>
    <cellStyle name="Обычный 3 3 3 2 2 2 6 3 2" xfId="23884" xr:uid="{00000000-0005-0000-0000-0000515D0000}"/>
    <cellStyle name="Обычный 3 3 3 2 2 2 6 4" xfId="23885" xr:uid="{00000000-0005-0000-0000-0000525D0000}"/>
    <cellStyle name="Обычный 3 3 3 2 2 2 7" xfId="23886" xr:uid="{00000000-0005-0000-0000-0000535D0000}"/>
    <cellStyle name="Обычный 3 3 3 2 2 2 7 2" xfId="23887" xr:uid="{00000000-0005-0000-0000-0000545D0000}"/>
    <cellStyle name="Обычный 3 3 3 2 2 2 8" xfId="23888" xr:uid="{00000000-0005-0000-0000-0000555D0000}"/>
    <cellStyle name="Обычный 3 3 3 2 2 2 8 2" xfId="23889" xr:uid="{00000000-0005-0000-0000-0000565D0000}"/>
    <cellStyle name="Обычный 3 3 3 2 2 2 9" xfId="23890" xr:uid="{00000000-0005-0000-0000-0000575D0000}"/>
    <cellStyle name="Обычный 3 3 3 2 2 2 9 2" xfId="23891" xr:uid="{00000000-0005-0000-0000-0000585D0000}"/>
    <cellStyle name="Обычный 3 3 3 2 2 3" xfId="23892" xr:uid="{00000000-0005-0000-0000-0000595D0000}"/>
    <cellStyle name="Обычный 3 3 3 2 2 3 2" xfId="23893" xr:uid="{00000000-0005-0000-0000-00005A5D0000}"/>
    <cellStyle name="Обычный 3 3 3 2 2 3 2 2" xfId="23894" xr:uid="{00000000-0005-0000-0000-00005B5D0000}"/>
    <cellStyle name="Обычный 3 3 3 2 2 3 2 2 2" xfId="23895" xr:uid="{00000000-0005-0000-0000-00005C5D0000}"/>
    <cellStyle name="Обычный 3 3 3 2 2 3 2 2 2 2" xfId="23896" xr:uid="{00000000-0005-0000-0000-00005D5D0000}"/>
    <cellStyle name="Обычный 3 3 3 2 2 3 2 2 3" xfId="23897" xr:uid="{00000000-0005-0000-0000-00005E5D0000}"/>
    <cellStyle name="Обычный 3 3 3 2 2 3 2 2 3 2" xfId="23898" xr:uid="{00000000-0005-0000-0000-00005F5D0000}"/>
    <cellStyle name="Обычный 3 3 3 2 2 3 2 2 4" xfId="23899" xr:uid="{00000000-0005-0000-0000-0000605D0000}"/>
    <cellStyle name="Обычный 3 3 3 2 2 3 2 3" xfId="23900" xr:uid="{00000000-0005-0000-0000-0000615D0000}"/>
    <cellStyle name="Обычный 3 3 3 2 2 3 2 3 2" xfId="23901" xr:uid="{00000000-0005-0000-0000-0000625D0000}"/>
    <cellStyle name="Обычный 3 3 3 2 2 3 2 4" xfId="23902" xr:uid="{00000000-0005-0000-0000-0000635D0000}"/>
    <cellStyle name="Обычный 3 3 3 2 2 3 2 4 2" xfId="23903" xr:uid="{00000000-0005-0000-0000-0000645D0000}"/>
    <cellStyle name="Обычный 3 3 3 2 2 3 2 5" xfId="23904" xr:uid="{00000000-0005-0000-0000-0000655D0000}"/>
    <cellStyle name="Обычный 3 3 3 2 2 3 2 5 2" xfId="23905" xr:uid="{00000000-0005-0000-0000-0000665D0000}"/>
    <cellStyle name="Обычный 3 3 3 2 2 3 2 6" xfId="23906" xr:uid="{00000000-0005-0000-0000-0000675D0000}"/>
    <cellStyle name="Обычный 3 3 3 2 2 3 3" xfId="23907" xr:uid="{00000000-0005-0000-0000-0000685D0000}"/>
    <cellStyle name="Обычный 3 3 3 2 2 3 3 2" xfId="23908" xr:uid="{00000000-0005-0000-0000-0000695D0000}"/>
    <cellStyle name="Обычный 3 3 3 2 2 3 3 2 2" xfId="23909" xr:uid="{00000000-0005-0000-0000-00006A5D0000}"/>
    <cellStyle name="Обычный 3 3 3 2 2 3 3 3" xfId="23910" xr:uid="{00000000-0005-0000-0000-00006B5D0000}"/>
    <cellStyle name="Обычный 3 3 3 2 2 3 3 3 2" xfId="23911" xr:uid="{00000000-0005-0000-0000-00006C5D0000}"/>
    <cellStyle name="Обычный 3 3 3 2 2 3 3 4" xfId="23912" xr:uid="{00000000-0005-0000-0000-00006D5D0000}"/>
    <cellStyle name="Обычный 3 3 3 2 2 3 4" xfId="23913" xr:uid="{00000000-0005-0000-0000-00006E5D0000}"/>
    <cellStyle name="Обычный 3 3 3 2 2 3 4 2" xfId="23914" xr:uid="{00000000-0005-0000-0000-00006F5D0000}"/>
    <cellStyle name="Обычный 3 3 3 2 2 3 4 2 2" xfId="23915" xr:uid="{00000000-0005-0000-0000-0000705D0000}"/>
    <cellStyle name="Обычный 3 3 3 2 2 3 4 3" xfId="23916" xr:uid="{00000000-0005-0000-0000-0000715D0000}"/>
    <cellStyle name="Обычный 3 3 3 2 2 3 4 3 2" xfId="23917" xr:uid="{00000000-0005-0000-0000-0000725D0000}"/>
    <cellStyle name="Обычный 3 3 3 2 2 3 4 4" xfId="23918" xr:uid="{00000000-0005-0000-0000-0000735D0000}"/>
    <cellStyle name="Обычный 3 3 3 2 2 3 5" xfId="23919" xr:uid="{00000000-0005-0000-0000-0000745D0000}"/>
    <cellStyle name="Обычный 3 3 3 2 2 3 5 2" xfId="23920" xr:uid="{00000000-0005-0000-0000-0000755D0000}"/>
    <cellStyle name="Обычный 3 3 3 2 2 3 6" xfId="23921" xr:uid="{00000000-0005-0000-0000-0000765D0000}"/>
    <cellStyle name="Обычный 3 3 3 2 2 3 6 2" xfId="23922" xr:uid="{00000000-0005-0000-0000-0000775D0000}"/>
    <cellStyle name="Обычный 3 3 3 2 2 3 7" xfId="23923" xr:uid="{00000000-0005-0000-0000-0000785D0000}"/>
    <cellStyle name="Обычный 3 3 3 2 2 3 7 2" xfId="23924" xr:uid="{00000000-0005-0000-0000-0000795D0000}"/>
    <cellStyle name="Обычный 3 3 3 2 2 3 8" xfId="23925" xr:uid="{00000000-0005-0000-0000-00007A5D0000}"/>
    <cellStyle name="Обычный 3 3 3 2 2 4" xfId="23926" xr:uid="{00000000-0005-0000-0000-00007B5D0000}"/>
    <cellStyle name="Обычный 3 3 3 2 2 4 2" xfId="23927" xr:uid="{00000000-0005-0000-0000-00007C5D0000}"/>
    <cellStyle name="Обычный 3 3 3 2 2 4 2 2" xfId="23928" xr:uid="{00000000-0005-0000-0000-00007D5D0000}"/>
    <cellStyle name="Обычный 3 3 3 2 2 4 2 2 2" xfId="23929" xr:uid="{00000000-0005-0000-0000-00007E5D0000}"/>
    <cellStyle name="Обычный 3 3 3 2 2 4 2 2 2 2" xfId="23930" xr:uid="{00000000-0005-0000-0000-00007F5D0000}"/>
    <cellStyle name="Обычный 3 3 3 2 2 4 2 2 3" xfId="23931" xr:uid="{00000000-0005-0000-0000-0000805D0000}"/>
    <cellStyle name="Обычный 3 3 3 2 2 4 2 2 3 2" xfId="23932" xr:uid="{00000000-0005-0000-0000-0000815D0000}"/>
    <cellStyle name="Обычный 3 3 3 2 2 4 2 2 4" xfId="23933" xr:uid="{00000000-0005-0000-0000-0000825D0000}"/>
    <cellStyle name="Обычный 3 3 3 2 2 4 2 3" xfId="23934" xr:uid="{00000000-0005-0000-0000-0000835D0000}"/>
    <cellStyle name="Обычный 3 3 3 2 2 4 2 3 2" xfId="23935" xr:uid="{00000000-0005-0000-0000-0000845D0000}"/>
    <cellStyle name="Обычный 3 3 3 2 2 4 2 4" xfId="23936" xr:uid="{00000000-0005-0000-0000-0000855D0000}"/>
    <cellStyle name="Обычный 3 3 3 2 2 4 2 4 2" xfId="23937" xr:uid="{00000000-0005-0000-0000-0000865D0000}"/>
    <cellStyle name="Обычный 3 3 3 2 2 4 2 5" xfId="23938" xr:uid="{00000000-0005-0000-0000-0000875D0000}"/>
    <cellStyle name="Обычный 3 3 3 2 2 4 2 5 2" xfId="23939" xr:uid="{00000000-0005-0000-0000-0000885D0000}"/>
    <cellStyle name="Обычный 3 3 3 2 2 4 2 6" xfId="23940" xr:uid="{00000000-0005-0000-0000-0000895D0000}"/>
    <cellStyle name="Обычный 3 3 3 2 2 4 3" xfId="23941" xr:uid="{00000000-0005-0000-0000-00008A5D0000}"/>
    <cellStyle name="Обычный 3 3 3 2 2 4 3 2" xfId="23942" xr:uid="{00000000-0005-0000-0000-00008B5D0000}"/>
    <cellStyle name="Обычный 3 3 3 2 2 4 3 2 2" xfId="23943" xr:uid="{00000000-0005-0000-0000-00008C5D0000}"/>
    <cellStyle name="Обычный 3 3 3 2 2 4 3 3" xfId="23944" xr:uid="{00000000-0005-0000-0000-00008D5D0000}"/>
    <cellStyle name="Обычный 3 3 3 2 2 4 3 3 2" xfId="23945" xr:uid="{00000000-0005-0000-0000-00008E5D0000}"/>
    <cellStyle name="Обычный 3 3 3 2 2 4 3 4" xfId="23946" xr:uid="{00000000-0005-0000-0000-00008F5D0000}"/>
    <cellStyle name="Обычный 3 3 3 2 2 4 4" xfId="23947" xr:uid="{00000000-0005-0000-0000-0000905D0000}"/>
    <cellStyle name="Обычный 3 3 3 2 2 4 4 2" xfId="23948" xr:uid="{00000000-0005-0000-0000-0000915D0000}"/>
    <cellStyle name="Обычный 3 3 3 2 2 4 4 2 2" xfId="23949" xr:uid="{00000000-0005-0000-0000-0000925D0000}"/>
    <cellStyle name="Обычный 3 3 3 2 2 4 4 3" xfId="23950" xr:uid="{00000000-0005-0000-0000-0000935D0000}"/>
    <cellStyle name="Обычный 3 3 3 2 2 4 4 3 2" xfId="23951" xr:uid="{00000000-0005-0000-0000-0000945D0000}"/>
    <cellStyle name="Обычный 3 3 3 2 2 4 4 4" xfId="23952" xr:uid="{00000000-0005-0000-0000-0000955D0000}"/>
    <cellStyle name="Обычный 3 3 3 2 2 4 5" xfId="23953" xr:uid="{00000000-0005-0000-0000-0000965D0000}"/>
    <cellStyle name="Обычный 3 3 3 2 2 4 5 2" xfId="23954" xr:uid="{00000000-0005-0000-0000-0000975D0000}"/>
    <cellStyle name="Обычный 3 3 3 2 2 4 6" xfId="23955" xr:uid="{00000000-0005-0000-0000-0000985D0000}"/>
    <cellStyle name="Обычный 3 3 3 2 2 4 6 2" xfId="23956" xr:uid="{00000000-0005-0000-0000-0000995D0000}"/>
    <cellStyle name="Обычный 3 3 3 2 2 4 7" xfId="23957" xr:uid="{00000000-0005-0000-0000-00009A5D0000}"/>
    <cellStyle name="Обычный 3 3 3 2 2 4 7 2" xfId="23958" xr:uid="{00000000-0005-0000-0000-00009B5D0000}"/>
    <cellStyle name="Обычный 3 3 3 2 2 4 8" xfId="23959" xr:uid="{00000000-0005-0000-0000-00009C5D0000}"/>
    <cellStyle name="Обычный 3 3 3 2 2 5" xfId="23960" xr:uid="{00000000-0005-0000-0000-00009D5D0000}"/>
    <cellStyle name="Обычный 3 3 3 2 2 5 2" xfId="23961" xr:uid="{00000000-0005-0000-0000-00009E5D0000}"/>
    <cellStyle name="Обычный 3 3 3 2 2 5 2 2" xfId="23962" xr:uid="{00000000-0005-0000-0000-00009F5D0000}"/>
    <cellStyle name="Обычный 3 3 3 2 2 5 2 2 2" xfId="23963" xr:uid="{00000000-0005-0000-0000-0000A05D0000}"/>
    <cellStyle name="Обычный 3 3 3 2 2 5 2 3" xfId="23964" xr:uid="{00000000-0005-0000-0000-0000A15D0000}"/>
    <cellStyle name="Обычный 3 3 3 2 2 5 2 3 2" xfId="23965" xr:uid="{00000000-0005-0000-0000-0000A25D0000}"/>
    <cellStyle name="Обычный 3 3 3 2 2 5 2 4" xfId="23966" xr:uid="{00000000-0005-0000-0000-0000A35D0000}"/>
    <cellStyle name="Обычный 3 3 3 2 2 5 3" xfId="23967" xr:uid="{00000000-0005-0000-0000-0000A45D0000}"/>
    <cellStyle name="Обычный 3 3 3 2 2 5 3 2" xfId="23968" xr:uid="{00000000-0005-0000-0000-0000A55D0000}"/>
    <cellStyle name="Обычный 3 3 3 2 2 5 3 2 2" xfId="23969" xr:uid="{00000000-0005-0000-0000-0000A65D0000}"/>
    <cellStyle name="Обычный 3 3 3 2 2 5 3 3" xfId="23970" xr:uid="{00000000-0005-0000-0000-0000A75D0000}"/>
    <cellStyle name="Обычный 3 3 3 2 2 5 3 3 2" xfId="23971" xr:uid="{00000000-0005-0000-0000-0000A85D0000}"/>
    <cellStyle name="Обычный 3 3 3 2 2 5 3 4" xfId="23972" xr:uid="{00000000-0005-0000-0000-0000A95D0000}"/>
    <cellStyle name="Обычный 3 3 3 2 2 5 4" xfId="23973" xr:uid="{00000000-0005-0000-0000-0000AA5D0000}"/>
    <cellStyle name="Обычный 3 3 3 2 2 5 4 2" xfId="23974" xr:uid="{00000000-0005-0000-0000-0000AB5D0000}"/>
    <cellStyle name="Обычный 3 3 3 2 2 5 5" xfId="23975" xr:uid="{00000000-0005-0000-0000-0000AC5D0000}"/>
    <cellStyle name="Обычный 3 3 3 2 2 5 5 2" xfId="23976" xr:uid="{00000000-0005-0000-0000-0000AD5D0000}"/>
    <cellStyle name="Обычный 3 3 3 2 2 5 6" xfId="23977" xr:uid="{00000000-0005-0000-0000-0000AE5D0000}"/>
    <cellStyle name="Обычный 3 3 3 2 2 5 6 2" xfId="23978" xr:uid="{00000000-0005-0000-0000-0000AF5D0000}"/>
    <cellStyle name="Обычный 3 3 3 2 2 5 7" xfId="23979" xr:uid="{00000000-0005-0000-0000-0000B05D0000}"/>
    <cellStyle name="Обычный 3 3 3 2 2 6" xfId="23980" xr:uid="{00000000-0005-0000-0000-0000B15D0000}"/>
    <cellStyle name="Обычный 3 3 3 2 2 6 2" xfId="23981" xr:uid="{00000000-0005-0000-0000-0000B25D0000}"/>
    <cellStyle name="Обычный 3 3 3 2 2 6 2 2" xfId="23982" xr:uid="{00000000-0005-0000-0000-0000B35D0000}"/>
    <cellStyle name="Обычный 3 3 3 2 2 6 2 2 2" xfId="23983" xr:uid="{00000000-0005-0000-0000-0000B45D0000}"/>
    <cellStyle name="Обычный 3 3 3 2 2 6 2 3" xfId="23984" xr:uid="{00000000-0005-0000-0000-0000B55D0000}"/>
    <cellStyle name="Обычный 3 3 3 2 2 6 2 3 2" xfId="23985" xr:uid="{00000000-0005-0000-0000-0000B65D0000}"/>
    <cellStyle name="Обычный 3 3 3 2 2 6 2 4" xfId="23986" xr:uid="{00000000-0005-0000-0000-0000B75D0000}"/>
    <cellStyle name="Обычный 3 3 3 2 2 6 3" xfId="23987" xr:uid="{00000000-0005-0000-0000-0000B85D0000}"/>
    <cellStyle name="Обычный 3 3 3 2 2 6 3 2" xfId="23988" xr:uid="{00000000-0005-0000-0000-0000B95D0000}"/>
    <cellStyle name="Обычный 3 3 3 2 2 6 3 2 2" xfId="23989" xr:uid="{00000000-0005-0000-0000-0000BA5D0000}"/>
    <cellStyle name="Обычный 3 3 3 2 2 6 3 3" xfId="23990" xr:uid="{00000000-0005-0000-0000-0000BB5D0000}"/>
    <cellStyle name="Обычный 3 3 3 2 2 6 3 3 2" xfId="23991" xr:uid="{00000000-0005-0000-0000-0000BC5D0000}"/>
    <cellStyle name="Обычный 3 3 3 2 2 6 3 4" xfId="23992" xr:uid="{00000000-0005-0000-0000-0000BD5D0000}"/>
    <cellStyle name="Обычный 3 3 3 2 2 6 4" xfId="23993" xr:uid="{00000000-0005-0000-0000-0000BE5D0000}"/>
    <cellStyle name="Обычный 3 3 3 2 2 6 4 2" xfId="23994" xr:uid="{00000000-0005-0000-0000-0000BF5D0000}"/>
    <cellStyle name="Обычный 3 3 3 2 2 6 5" xfId="23995" xr:uid="{00000000-0005-0000-0000-0000C05D0000}"/>
    <cellStyle name="Обычный 3 3 3 2 2 6 5 2" xfId="23996" xr:uid="{00000000-0005-0000-0000-0000C15D0000}"/>
    <cellStyle name="Обычный 3 3 3 2 2 6 6" xfId="23997" xr:uid="{00000000-0005-0000-0000-0000C25D0000}"/>
    <cellStyle name="Обычный 3 3 3 2 2 6 6 2" xfId="23998" xr:uid="{00000000-0005-0000-0000-0000C35D0000}"/>
    <cellStyle name="Обычный 3 3 3 2 2 6 7" xfId="23999" xr:uid="{00000000-0005-0000-0000-0000C45D0000}"/>
    <cellStyle name="Обычный 3 3 3 2 2 7" xfId="24000" xr:uid="{00000000-0005-0000-0000-0000C55D0000}"/>
    <cellStyle name="Обычный 3 3 3 2 2 7 2" xfId="24001" xr:uid="{00000000-0005-0000-0000-0000C65D0000}"/>
    <cellStyle name="Обычный 3 3 3 2 2 7 2 2" xfId="24002" xr:uid="{00000000-0005-0000-0000-0000C75D0000}"/>
    <cellStyle name="Обычный 3 3 3 2 2 7 3" xfId="24003" xr:uid="{00000000-0005-0000-0000-0000C85D0000}"/>
    <cellStyle name="Обычный 3 3 3 2 2 7 3 2" xfId="24004" xr:uid="{00000000-0005-0000-0000-0000C95D0000}"/>
    <cellStyle name="Обычный 3 3 3 2 2 7 4" xfId="24005" xr:uid="{00000000-0005-0000-0000-0000CA5D0000}"/>
    <cellStyle name="Обычный 3 3 3 2 2 8" xfId="24006" xr:uid="{00000000-0005-0000-0000-0000CB5D0000}"/>
    <cellStyle name="Обычный 3 3 3 2 2 8 2" xfId="24007" xr:uid="{00000000-0005-0000-0000-0000CC5D0000}"/>
    <cellStyle name="Обычный 3 3 3 2 2 8 2 2" xfId="24008" xr:uid="{00000000-0005-0000-0000-0000CD5D0000}"/>
    <cellStyle name="Обычный 3 3 3 2 2 8 3" xfId="24009" xr:uid="{00000000-0005-0000-0000-0000CE5D0000}"/>
    <cellStyle name="Обычный 3 3 3 2 2 8 3 2" xfId="24010" xr:uid="{00000000-0005-0000-0000-0000CF5D0000}"/>
    <cellStyle name="Обычный 3 3 3 2 2 8 4" xfId="24011" xr:uid="{00000000-0005-0000-0000-0000D05D0000}"/>
    <cellStyle name="Обычный 3 3 3 2 2 9" xfId="24012" xr:uid="{00000000-0005-0000-0000-0000D15D0000}"/>
    <cellStyle name="Обычный 3 3 3 2 2 9 2" xfId="24013" xr:uid="{00000000-0005-0000-0000-0000D25D0000}"/>
    <cellStyle name="Обычный 3 3 3 2 3" xfId="24014" xr:uid="{00000000-0005-0000-0000-0000D35D0000}"/>
    <cellStyle name="Обычный 3 3 3 2 3 10" xfId="24015" xr:uid="{00000000-0005-0000-0000-0000D45D0000}"/>
    <cellStyle name="Обычный 3 3 3 2 3 2" xfId="24016" xr:uid="{00000000-0005-0000-0000-0000D55D0000}"/>
    <cellStyle name="Обычный 3 3 3 2 3 2 2" xfId="24017" xr:uid="{00000000-0005-0000-0000-0000D65D0000}"/>
    <cellStyle name="Обычный 3 3 3 2 3 2 2 2" xfId="24018" xr:uid="{00000000-0005-0000-0000-0000D75D0000}"/>
    <cellStyle name="Обычный 3 3 3 2 3 2 2 2 2" xfId="24019" xr:uid="{00000000-0005-0000-0000-0000D85D0000}"/>
    <cellStyle name="Обычный 3 3 3 2 3 2 2 2 2 2" xfId="24020" xr:uid="{00000000-0005-0000-0000-0000D95D0000}"/>
    <cellStyle name="Обычный 3 3 3 2 3 2 2 2 3" xfId="24021" xr:uid="{00000000-0005-0000-0000-0000DA5D0000}"/>
    <cellStyle name="Обычный 3 3 3 2 3 2 2 2 3 2" xfId="24022" xr:uid="{00000000-0005-0000-0000-0000DB5D0000}"/>
    <cellStyle name="Обычный 3 3 3 2 3 2 2 2 4" xfId="24023" xr:uid="{00000000-0005-0000-0000-0000DC5D0000}"/>
    <cellStyle name="Обычный 3 3 3 2 3 2 2 3" xfId="24024" xr:uid="{00000000-0005-0000-0000-0000DD5D0000}"/>
    <cellStyle name="Обычный 3 3 3 2 3 2 2 3 2" xfId="24025" xr:uid="{00000000-0005-0000-0000-0000DE5D0000}"/>
    <cellStyle name="Обычный 3 3 3 2 3 2 2 4" xfId="24026" xr:uid="{00000000-0005-0000-0000-0000DF5D0000}"/>
    <cellStyle name="Обычный 3 3 3 2 3 2 2 4 2" xfId="24027" xr:uid="{00000000-0005-0000-0000-0000E05D0000}"/>
    <cellStyle name="Обычный 3 3 3 2 3 2 2 5" xfId="24028" xr:uid="{00000000-0005-0000-0000-0000E15D0000}"/>
    <cellStyle name="Обычный 3 3 3 2 3 2 2 5 2" xfId="24029" xr:uid="{00000000-0005-0000-0000-0000E25D0000}"/>
    <cellStyle name="Обычный 3 3 3 2 3 2 2 6" xfId="24030" xr:uid="{00000000-0005-0000-0000-0000E35D0000}"/>
    <cellStyle name="Обычный 3 3 3 2 3 2 3" xfId="24031" xr:uid="{00000000-0005-0000-0000-0000E45D0000}"/>
    <cellStyle name="Обычный 3 3 3 2 3 2 3 2" xfId="24032" xr:uid="{00000000-0005-0000-0000-0000E55D0000}"/>
    <cellStyle name="Обычный 3 3 3 2 3 2 3 2 2" xfId="24033" xr:uid="{00000000-0005-0000-0000-0000E65D0000}"/>
    <cellStyle name="Обычный 3 3 3 2 3 2 3 3" xfId="24034" xr:uid="{00000000-0005-0000-0000-0000E75D0000}"/>
    <cellStyle name="Обычный 3 3 3 2 3 2 3 3 2" xfId="24035" xr:uid="{00000000-0005-0000-0000-0000E85D0000}"/>
    <cellStyle name="Обычный 3 3 3 2 3 2 3 4" xfId="24036" xr:uid="{00000000-0005-0000-0000-0000E95D0000}"/>
    <cellStyle name="Обычный 3 3 3 2 3 2 4" xfId="24037" xr:uid="{00000000-0005-0000-0000-0000EA5D0000}"/>
    <cellStyle name="Обычный 3 3 3 2 3 2 4 2" xfId="24038" xr:uid="{00000000-0005-0000-0000-0000EB5D0000}"/>
    <cellStyle name="Обычный 3 3 3 2 3 2 4 2 2" xfId="24039" xr:uid="{00000000-0005-0000-0000-0000EC5D0000}"/>
    <cellStyle name="Обычный 3 3 3 2 3 2 4 3" xfId="24040" xr:uid="{00000000-0005-0000-0000-0000ED5D0000}"/>
    <cellStyle name="Обычный 3 3 3 2 3 2 4 3 2" xfId="24041" xr:uid="{00000000-0005-0000-0000-0000EE5D0000}"/>
    <cellStyle name="Обычный 3 3 3 2 3 2 4 4" xfId="24042" xr:uid="{00000000-0005-0000-0000-0000EF5D0000}"/>
    <cellStyle name="Обычный 3 3 3 2 3 2 5" xfId="24043" xr:uid="{00000000-0005-0000-0000-0000F05D0000}"/>
    <cellStyle name="Обычный 3 3 3 2 3 2 5 2" xfId="24044" xr:uid="{00000000-0005-0000-0000-0000F15D0000}"/>
    <cellStyle name="Обычный 3 3 3 2 3 2 6" xfId="24045" xr:uid="{00000000-0005-0000-0000-0000F25D0000}"/>
    <cellStyle name="Обычный 3 3 3 2 3 2 6 2" xfId="24046" xr:uid="{00000000-0005-0000-0000-0000F35D0000}"/>
    <cellStyle name="Обычный 3 3 3 2 3 2 7" xfId="24047" xr:uid="{00000000-0005-0000-0000-0000F45D0000}"/>
    <cellStyle name="Обычный 3 3 3 2 3 2 7 2" xfId="24048" xr:uid="{00000000-0005-0000-0000-0000F55D0000}"/>
    <cellStyle name="Обычный 3 3 3 2 3 2 8" xfId="24049" xr:uid="{00000000-0005-0000-0000-0000F65D0000}"/>
    <cellStyle name="Обычный 3 3 3 2 3 3" xfId="24050" xr:uid="{00000000-0005-0000-0000-0000F75D0000}"/>
    <cellStyle name="Обычный 3 3 3 2 3 3 2" xfId="24051" xr:uid="{00000000-0005-0000-0000-0000F85D0000}"/>
    <cellStyle name="Обычный 3 3 3 2 3 3 2 2" xfId="24052" xr:uid="{00000000-0005-0000-0000-0000F95D0000}"/>
    <cellStyle name="Обычный 3 3 3 2 3 3 2 2 2" xfId="24053" xr:uid="{00000000-0005-0000-0000-0000FA5D0000}"/>
    <cellStyle name="Обычный 3 3 3 2 3 3 2 2 2 2" xfId="24054" xr:uid="{00000000-0005-0000-0000-0000FB5D0000}"/>
    <cellStyle name="Обычный 3 3 3 2 3 3 2 2 3" xfId="24055" xr:uid="{00000000-0005-0000-0000-0000FC5D0000}"/>
    <cellStyle name="Обычный 3 3 3 2 3 3 2 2 3 2" xfId="24056" xr:uid="{00000000-0005-0000-0000-0000FD5D0000}"/>
    <cellStyle name="Обычный 3 3 3 2 3 3 2 2 4" xfId="24057" xr:uid="{00000000-0005-0000-0000-0000FE5D0000}"/>
    <cellStyle name="Обычный 3 3 3 2 3 3 2 3" xfId="24058" xr:uid="{00000000-0005-0000-0000-0000FF5D0000}"/>
    <cellStyle name="Обычный 3 3 3 2 3 3 2 3 2" xfId="24059" xr:uid="{00000000-0005-0000-0000-0000005E0000}"/>
    <cellStyle name="Обычный 3 3 3 2 3 3 2 4" xfId="24060" xr:uid="{00000000-0005-0000-0000-0000015E0000}"/>
    <cellStyle name="Обычный 3 3 3 2 3 3 2 4 2" xfId="24061" xr:uid="{00000000-0005-0000-0000-0000025E0000}"/>
    <cellStyle name="Обычный 3 3 3 2 3 3 2 5" xfId="24062" xr:uid="{00000000-0005-0000-0000-0000035E0000}"/>
    <cellStyle name="Обычный 3 3 3 2 3 3 2 5 2" xfId="24063" xr:uid="{00000000-0005-0000-0000-0000045E0000}"/>
    <cellStyle name="Обычный 3 3 3 2 3 3 2 6" xfId="24064" xr:uid="{00000000-0005-0000-0000-0000055E0000}"/>
    <cellStyle name="Обычный 3 3 3 2 3 3 3" xfId="24065" xr:uid="{00000000-0005-0000-0000-0000065E0000}"/>
    <cellStyle name="Обычный 3 3 3 2 3 3 3 2" xfId="24066" xr:uid="{00000000-0005-0000-0000-0000075E0000}"/>
    <cellStyle name="Обычный 3 3 3 2 3 3 3 2 2" xfId="24067" xr:uid="{00000000-0005-0000-0000-0000085E0000}"/>
    <cellStyle name="Обычный 3 3 3 2 3 3 3 3" xfId="24068" xr:uid="{00000000-0005-0000-0000-0000095E0000}"/>
    <cellStyle name="Обычный 3 3 3 2 3 3 3 3 2" xfId="24069" xr:uid="{00000000-0005-0000-0000-00000A5E0000}"/>
    <cellStyle name="Обычный 3 3 3 2 3 3 3 4" xfId="24070" xr:uid="{00000000-0005-0000-0000-00000B5E0000}"/>
    <cellStyle name="Обычный 3 3 3 2 3 3 4" xfId="24071" xr:uid="{00000000-0005-0000-0000-00000C5E0000}"/>
    <cellStyle name="Обычный 3 3 3 2 3 3 4 2" xfId="24072" xr:uid="{00000000-0005-0000-0000-00000D5E0000}"/>
    <cellStyle name="Обычный 3 3 3 2 3 3 4 2 2" xfId="24073" xr:uid="{00000000-0005-0000-0000-00000E5E0000}"/>
    <cellStyle name="Обычный 3 3 3 2 3 3 4 3" xfId="24074" xr:uid="{00000000-0005-0000-0000-00000F5E0000}"/>
    <cellStyle name="Обычный 3 3 3 2 3 3 4 3 2" xfId="24075" xr:uid="{00000000-0005-0000-0000-0000105E0000}"/>
    <cellStyle name="Обычный 3 3 3 2 3 3 4 4" xfId="24076" xr:uid="{00000000-0005-0000-0000-0000115E0000}"/>
    <cellStyle name="Обычный 3 3 3 2 3 3 5" xfId="24077" xr:uid="{00000000-0005-0000-0000-0000125E0000}"/>
    <cellStyle name="Обычный 3 3 3 2 3 3 5 2" xfId="24078" xr:uid="{00000000-0005-0000-0000-0000135E0000}"/>
    <cellStyle name="Обычный 3 3 3 2 3 3 6" xfId="24079" xr:uid="{00000000-0005-0000-0000-0000145E0000}"/>
    <cellStyle name="Обычный 3 3 3 2 3 3 6 2" xfId="24080" xr:uid="{00000000-0005-0000-0000-0000155E0000}"/>
    <cellStyle name="Обычный 3 3 3 2 3 3 7" xfId="24081" xr:uid="{00000000-0005-0000-0000-0000165E0000}"/>
    <cellStyle name="Обычный 3 3 3 2 3 3 7 2" xfId="24082" xr:uid="{00000000-0005-0000-0000-0000175E0000}"/>
    <cellStyle name="Обычный 3 3 3 2 3 3 8" xfId="24083" xr:uid="{00000000-0005-0000-0000-0000185E0000}"/>
    <cellStyle name="Обычный 3 3 3 2 3 4" xfId="24084" xr:uid="{00000000-0005-0000-0000-0000195E0000}"/>
    <cellStyle name="Обычный 3 3 3 2 3 4 2" xfId="24085" xr:uid="{00000000-0005-0000-0000-00001A5E0000}"/>
    <cellStyle name="Обычный 3 3 3 2 3 4 2 2" xfId="24086" xr:uid="{00000000-0005-0000-0000-00001B5E0000}"/>
    <cellStyle name="Обычный 3 3 3 2 3 4 2 2 2" xfId="24087" xr:uid="{00000000-0005-0000-0000-00001C5E0000}"/>
    <cellStyle name="Обычный 3 3 3 2 3 4 2 3" xfId="24088" xr:uid="{00000000-0005-0000-0000-00001D5E0000}"/>
    <cellStyle name="Обычный 3 3 3 2 3 4 2 3 2" xfId="24089" xr:uid="{00000000-0005-0000-0000-00001E5E0000}"/>
    <cellStyle name="Обычный 3 3 3 2 3 4 2 4" xfId="24090" xr:uid="{00000000-0005-0000-0000-00001F5E0000}"/>
    <cellStyle name="Обычный 3 3 3 2 3 4 3" xfId="24091" xr:uid="{00000000-0005-0000-0000-0000205E0000}"/>
    <cellStyle name="Обычный 3 3 3 2 3 4 3 2" xfId="24092" xr:uid="{00000000-0005-0000-0000-0000215E0000}"/>
    <cellStyle name="Обычный 3 3 3 2 3 4 3 2 2" xfId="24093" xr:uid="{00000000-0005-0000-0000-0000225E0000}"/>
    <cellStyle name="Обычный 3 3 3 2 3 4 3 3" xfId="24094" xr:uid="{00000000-0005-0000-0000-0000235E0000}"/>
    <cellStyle name="Обычный 3 3 3 2 3 4 3 3 2" xfId="24095" xr:uid="{00000000-0005-0000-0000-0000245E0000}"/>
    <cellStyle name="Обычный 3 3 3 2 3 4 3 4" xfId="24096" xr:uid="{00000000-0005-0000-0000-0000255E0000}"/>
    <cellStyle name="Обычный 3 3 3 2 3 4 4" xfId="24097" xr:uid="{00000000-0005-0000-0000-0000265E0000}"/>
    <cellStyle name="Обычный 3 3 3 2 3 4 4 2" xfId="24098" xr:uid="{00000000-0005-0000-0000-0000275E0000}"/>
    <cellStyle name="Обычный 3 3 3 2 3 4 5" xfId="24099" xr:uid="{00000000-0005-0000-0000-0000285E0000}"/>
    <cellStyle name="Обычный 3 3 3 2 3 4 5 2" xfId="24100" xr:uid="{00000000-0005-0000-0000-0000295E0000}"/>
    <cellStyle name="Обычный 3 3 3 2 3 4 6" xfId="24101" xr:uid="{00000000-0005-0000-0000-00002A5E0000}"/>
    <cellStyle name="Обычный 3 3 3 2 3 4 6 2" xfId="24102" xr:uid="{00000000-0005-0000-0000-00002B5E0000}"/>
    <cellStyle name="Обычный 3 3 3 2 3 4 7" xfId="24103" xr:uid="{00000000-0005-0000-0000-00002C5E0000}"/>
    <cellStyle name="Обычный 3 3 3 2 3 5" xfId="24104" xr:uid="{00000000-0005-0000-0000-00002D5E0000}"/>
    <cellStyle name="Обычный 3 3 3 2 3 5 2" xfId="24105" xr:uid="{00000000-0005-0000-0000-00002E5E0000}"/>
    <cellStyle name="Обычный 3 3 3 2 3 5 2 2" xfId="24106" xr:uid="{00000000-0005-0000-0000-00002F5E0000}"/>
    <cellStyle name="Обычный 3 3 3 2 3 5 3" xfId="24107" xr:uid="{00000000-0005-0000-0000-0000305E0000}"/>
    <cellStyle name="Обычный 3 3 3 2 3 5 3 2" xfId="24108" xr:uid="{00000000-0005-0000-0000-0000315E0000}"/>
    <cellStyle name="Обычный 3 3 3 2 3 5 4" xfId="24109" xr:uid="{00000000-0005-0000-0000-0000325E0000}"/>
    <cellStyle name="Обычный 3 3 3 2 3 6" xfId="24110" xr:uid="{00000000-0005-0000-0000-0000335E0000}"/>
    <cellStyle name="Обычный 3 3 3 2 3 6 2" xfId="24111" xr:uid="{00000000-0005-0000-0000-0000345E0000}"/>
    <cellStyle name="Обычный 3 3 3 2 3 6 2 2" xfId="24112" xr:uid="{00000000-0005-0000-0000-0000355E0000}"/>
    <cellStyle name="Обычный 3 3 3 2 3 6 3" xfId="24113" xr:uid="{00000000-0005-0000-0000-0000365E0000}"/>
    <cellStyle name="Обычный 3 3 3 2 3 6 3 2" xfId="24114" xr:uid="{00000000-0005-0000-0000-0000375E0000}"/>
    <cellStyle name="Обычный 3 3 3 2 3 6 4" xfId="24115" xr:uid="{00000000-0005-0000-0000-0000385E0000}"/>
    <cellStyle name="Обычный 3 3 3 2 3 7" xfId="24116" xr:uid="{00000000-0005-0000-0000-0000395E0000}"/>
    <cellStyle name="Обычный 3 3 3 2 3 7 2" xfId="24117" xr:uid="{00000000-0005-0000-0000-00003A5E0000}"/>
    <cellStyle name="Обычный 3 3 3 2 3 8" xfId="24118" xr:uid="{00000000-0005-0000-0000-00003B5E0000}"/>
    <cellStyle name="Обычный 3 3 3 2 3 8 2" xfId="24119" xr:uid="{00000000-0005-0000-0000-00003C5E0000}"/>
    <cellStyle name="Обычный 3 3 3 2 3 9" xfId="24120" xr:uid="{00000000-0005-0000-0000-00003D5E0000}"/>
    <cellStyle name="Обычный 3 3 3 2 3 9 2" xfId="24121" xr:uid="{00000000-0005-0000-0000-00003E5E0000}"/>
    <cellStyle name="Обычный 3 3 3 2 4" xfId="24122" xr:uid="{00000000-0005-0000-0000-00003F5E0000}"/>
    <cellStyle name="Обычный 3 3 3 2 4 2" xfId="24123" xr:uid="{00000000-0005-0000-0000-0000405E0000}"/>
    <cellStyle name="Обычный 3 3 3 2 4 2 2" xfId="24124" xr:uid="{00000000-0005-0000-0000-0000415E0000}"/>
    <cellStyle name="Обычный 3 3 3 2 4 2 2 2" xfId="24125" xr:uid="{00000000-0005-0000-0000-0000425E0000}"/>
    <cellStyle name="Обычный 3 3 3 2 4 2 2 2 2" xfId="24126" xr:uid="{00000000-0005-0000-0000-0000435E0000}"/>
    <cellStyle name="Обычный 3 3 3 2 4 2 2 3" xfId="24127" xr:uid="{00000000-0005-0000-0000-0000445E0000}"/>
    <cellStyle name="Обычный 3 3 3 2 4 2 2 3 2" xfId="24128" xr:uid="{00000000-0005-0000-0000-0000455E0000}"/>
    <cellStyle name="Обычный 3 3 3 2 4 2 2 4" xfId="24129" xr:uid="{00000000-0005-0000-0000-0000465E0000}"/>
    <cellStyle name="Обычный 3 3 3 2 4 2 3" xfId="24130" xr:uid="{00000000-0005-0000-0000-0000475E0000}"/>
    <cellStyle name="Обычный 3 3 3 2 4 2 3 2" xfId="24131" xr:uid="{00000000-0005-0000-0000-0000485E0000}"/>
    <cellStyle name="Обычный 3 3 3 2 4 2 4" xfId="24132" xr:uid="{00000000-0005-0000-0000-0000495E0000}"/>
    <cellStyle name="Обычный 3 3 3 2 4 2 4 2" xfId="24133" xr:uid="{00000000-0005-0000-0000-00004A5E0000}"/>
    <cellStyle name="Обычный 3 3 3 2 4 2 5" xfId="24134" xr:uid="{00000000-0005-0000-0000-00004B5E0000}"/>
    <cellStyle name="Обычный 3 3 3 2 4 2 5 2" xfId="24135" xr:uid="{00000000-0005-0000-0000-00004C5E0000}"/>
    <cellStyle name="Обычный 3 3 3 2 4 2 6" xfId="24136" xr:uid="{00000000-0005-0000-0000-00004D5E0000}"/>
    <cellStyle name="Обычный 3 3 3 2 4 3" xfId="24137" xr:uid="{00000000-0005-0000-0000-00004E5E0000}"/>
    <cellStyle name="Обычный 3 3 3 2 4 3 2" xfId="24138" xr:uid="{00000000-0005-0000-0000-00004F5E0000}"/>
    <cellStyle name="Обычный 3 3 3 2 4 3 2 2" xfId="24139" xr:uid="{00000000-0005-0000-0000-0000505E0000}"/>
    <cellStyle name="Обычный 3 3 3 2 4 3 3" xfId="24140" xr:uid="{00000000-0005-0000-0000-0000515E0000}"/>
    <cellStyle name="Обычный 3 3 3 2 4 3 3 2" xfId="24141" xr:uid="{00000000-0005-0000-0000-0000525E0000}"/>
    <cellStyle name="Обычный 3 3 3 2 4 3 4" xfId="24142" xr:uid="{00000000-0005-0000-0000-0000535E0000}"/>
    <cellStyle name="Обычный 3 3 3 2 4 4" xfId="24143" xr:uid="{00000000-0005-0000-0000-0000545E0000}"/>
    <cellStyle name="Обычный 3 3 3 2 4 4 2" xfId="24144" xr:uid="{00000000-0005-0000-0000-0000555E0000}"/>
    <cellStyle name="Обычный 3 3 3 2 4 4 2 2" xfId="24145" xr:uid="{00000000-0005-0000-0000-0000565E0000}"/>
    <cellStyle name="Обычный 3 3 3 2 4 4 3" xfId="24146" xr:uid="{00000000-0005-0000-0000-0000575E0000}"/>
    <cellStyle name="Обычный 3 3 3 2 4 4 3 2" xfId="24147" xr:uid="{00000000-0005-0000-0000-0000585E0000}"/>
    <cellStyle name="Обычный 3 3 3 2 4 4 4" xfId="24148" xr:uid="{00000000-0005-0000-0000-0000595E0000}"/>
    <cellStyle name="Обычный 3 3 3 2 4 5" xfId="24149" xr:uid="{00000000-0005-0000-0000-00005A5E0000}"/>
    <cellStyle name="Обычный 3 3 3 2 4 5 2" xfId="24150" xr:uid="{00000000-0005-0000-0000-00005B5E0000}"/>
    <cellStyle name="Обычный 3 3 3 2 4 6" xfId="24151" xr:uid="{00000000-0005-0000-0000-00005C5E0000}"/>
    <cellStyle name="Обычный 3 3 3 2 4 6 2" xfId="24152" xr:uid="{00000000-0005-0000-0000-00005D5E0000}"/>
    <cellStyle name="Обычный 3 3 3 2 4 7" xfId="24153" xr:uid="{00000000-0005-0000-0000-00005E5E0000}"/>
    <cellStyle name="Обычный 3 3 3 2 4 7 2" xfId="24154" xr:uid="{00000000-0005-0000-0000-00005F5E0000}"/>
    <cellStyle name="Обычный 3 3 3 2 4 8" xfId="24155" xr:uid="{00000000-0005-0000-0000-0000605E0000}"/>
    <cellStyle name="Обычный 3 3 3 2 5" xfId="24156" xr:uid="{00000000-0005-0000-0000-0000615E0000}"/>
    <cellStyle name="Обычный 3 3 3 2 5 2" xfId="24157" xr:uid="{00000000-0005-0000-0000-0000625E0000}"/>
    <cellStyle name="Обычный 3 3 3 2 5 2 2" xfId="24158" xr:uid="{00000000-0005-0000-0000-0000635E0000}"/>
    <cellStyle name="Обычный 3 3 3 2 5 2 2 2" xfId="24159" xr:uid="{00000000-0005-0000-0000-0000645E0000}"/>
    <cellStyle name="Обычный 3 3 3 2 5 2 2 2 2" xfId="24160" xr:uid="{00000000-0005-0000-0000-0000655E0000}"/>
    <cellStyle name="Обычный 3 3 3 2 5 2 2 3" xfId="24161" xr:uid="{00000000-0005-0000-0000-0000665E0000}"/>
    <cellStyle name="Обычный 3 3 3 2 5 2 2 3 2" xfId="24162" xr:uid="{00000000-0005-0000-0000-0000675E0000}"/>
    <cellStyle name="Обычный 3 3 3 2 5 2 2 4" xfId="24163" xr:uid="{00000000-0005-0000-0000-0000685E0000}"/>
    <cellStyle name="Обычный 3 3 3 2 5 2 3" xfId="24164" xr:uid="{00000000-0005-0000-0000-0000695E0000}"/>
    <cellStyle name="Обычный 3 3 3 2 5 2 3 2" xfId="24165" xr:uid="{00000000-0005-0000-0000-00006A5E0000}"/>
    <cellStyle name="Обычный 3 3 3 2 5 2 4" xfId="24166" xr:uid="{00000000-0005-0000-0000-00006B5E0000}"/>
    <cellStyle name="Обычный 3 3 3 2 5 2 4 2" xfId="24167" xr:uid="{00000000-0005-0000-0000-00006C5E0000}"/>
    <cellStyle name="Обычный 3 3 3 2 5 2 5" xfId="24168" xr:uid="{00000000-0005-0000-0000-00006D5E0000}"/>
    <cellStyle name="Обычный 3 3 3 2 5 2 5 2" xfId="24169" xr:uid="{00000000-0005-0000-0000-00006E5E0000}"/>
    <cellStyle name="Обычный 3 3 3 2 5 2 6" xfId="24170" xr:uid="{00000000-0005-0000-0000-00006F5E0000}"/>
    <cellStyle name="Обычный 3 3 3 2 5 3" xfId="24171" xr:uid="{00000000-0005-0000-0000-0000705E0000}"/>
    <cellStyle name="Обычный 3 3 3 2 5 3 2" xfId="24172" xr:uid="{00000000-0005-0000-0000-0000715E0000}"/>
    <cellStyle name="Обычный 3 3 3 2 5 3 2 2" xfId="24173" xr:uid="{00000000-0005-0000-0000-0000725E0000}"/>
    <cellStyle name="Обычный 3 3 3 2 5 3 3" xfId="24174" xr:uid="{00000000-0005-0000-0000-0000735E0000}"/>
    <cellStyle name="Обычный 3 3 3 2 5 3 3 2" xfId="24175" xr:uid="{00000000-0005-0000-0000-0000745E0000}"/>
    <cellStyle name="Обычный 3 3 3 2 5 3 4" xfId="24176" xr:uid="{00000000-0005-0000-0000-0000755E0000}"/>
    <cellStyle name="Обычный 3 3 3 2 5 4" xfId="24177" xr:uid="{00000000-0005-0000-0000-0000765E0000}"/>
    <cellStyle name="Обычный 3 3 3 2 5 4 2" xfId="24178" xr:uid="{00000000-0005-0000-0000-0000775E0000}"/>
    <cellStyle name="Обычный 3 3 3 2 5 4 2 2" xfId="24179" xr:uid="{00000000-0005-0000-0000-0000785E0000}"/>
    <cellStyle name="Обычный 3 3 3 2 5 4 3" xfId="24180" xr:uid="{00000000-0005-0000-0000-0000795E0000}"/>
    <cellStyle name="Обычный 3 3 3 2 5 4 3 2" xfId="24181" xr:uid="{00000000-0005-0000-0000-00007A5E0000}"/>
    <cellStyle name="Обычный 3 3 3 2 5 4 4" xfId="24182" xr:uid="{00000000-0005-0000-0000-00007B5E0000}"/>
    <cellStyle name="Обычный 3 3 3 2 5 5" xfId="24183" xr:uid="{00000000-0005-0000-0000-00007C5E0000}"/>
    <cellStyle name="Обычный 3 3 3 2 5 5 2" xfId="24184" xr:uid="{00000000-0005-0000-0000-00007D5E0000}"/>
    <cellStyle name="Обычный 3 3 3 2 5 6" xfId="24185" xr:uid="{00000000-0005-0000-0000-00007E5E0000}"/>
    <cellStyle name="Обычный 3 3 3 2 5 6 2" xfId="24186" xr:uid="{00000000-0005-0000-0000-00007F5E0000}"/>
    <cellStyle name="Обычный 3 3 3 2 5 7" xfId="24187" xr:uid="{00000000-0005-0000-0000-0000805E0000}"/>
    <cellStyle name="Обычный 3 3 3 2 5 7 2" xfId="24188" xr:uid="{00000000-0005-0000-0000-0000815E0000}"/>
    <cellStyle name="Обычный 3 3 3 2 5 8" xfId="24189" xr:uid="{00000000-0005-0000-0000-0000825E0000}"/>
    <cellStyle name="Обычный 3 3 3 2 6" xfId="24190" xr:uid="{00000000-0005-0000-0000-0000835E0000}"/>
    <cellStyle name="Обычный 3 3 3 2 6 2" xfId="24191" xr:uid="{00000000-0005-0000-0000-0000845E0000}"/>
    <cellStyle name="Обычный 3 3 3 2 6 2 2" xfId="24192" xr:uid="{00000000-0005-0000-0000-0000855E0000}"/>
    <cellStyle name="Обычный 3 3 3 2 6 2 2 2" xfId="24193" xr:uid="{00000000-0005-0000-0000-0000865E0000}"/>
    <cellStyle name="Обычный 3 3 3 2 6 2 3" xfId="24194" xr:uid="{00000000-0005-0000-0000-0000875E0000}"/>
    <cellStyle name="Обычный 3 3 3 2 6 2 3 2" xfId="24195" xr:uid="{00000000-0005-0000-0000-0000885E0000}"/>
    <cellStyle name="Обычный 3 3 3 2 6 2 4" xfId="24196" xr:uid="{00000000-0005-0000-0000-0000895E0000}"/>
    <cellStyle name="Обычный 3 3 3 2 6 3" xfId="24197" xr:uid="{00000000-0005-0000-0000-00008A5E0000}"/>
    <cellStyle name="Обычный 3 3 3 2 6 3 2" xfId="24198" xr:uid="{00000000-0005-0000-0000-00008B5E0000}"/>
    <cellStyle name="Обычный 3 3 3 2 6 3 2 2" xfId="24199" xr:uid="{00000000-0005-0000-0000-00008C5E0000}"/>
    <cellStyle name="Обычный 3 3 3 2 6 3 3" xfId="24200" xr:uid="{00000000-0005-0000-0000-00008D5E0000}"/>
    <cellStyle name="Обычный 3 3 3 2 6 3 3 2" xfId="24201" xr:uid="{00000000-0005-0000-0000-00008E5E0000}"/>
    <cellStyle name="Обычный 3 3 3 2 6 3 4" xfId="24202" xr:uid="{00000000-0005-0000-0000-00008F5E0000}"/>
    <cellStyle name="Обычный 3 3 3 2 6 4" xfId="24203" xr:uid="{00000000-0005-0000-0000-0000905E0000}"/>
    <cellStyle name="Обычный 3 3 3 2 6 4 2" xfId="24204" xr:uid="{00000000-0005-0000-0000-0000915E0000}"/>
    <cellStyle name="Обычный 3 3 3 2 6 5" xfId="24205" xr:uid="{00000000-0005-0000-0000-0000925E0000}"/>
    <cellStyle name="Обычный 3 3 3 2 6 5 2" xfId="24206" xr:uid="{00000000-0005-0000-0000-0000935E0000}"/>
    <cellStyle name="Обычный 3 3 3 2 6 6" xfId="24207" xr:uid="{00000000-0005-0000-0000-0000945E0000}"/>
    <cellStyle name="Обычный 3 3 3 2 6 6 2" xfId="24208" xr:uid="{00000000-0005-0000-0000-0000955E0000}"/>
    <cellStyle name="Обычный 3 3 3 2 6 7" xfId="24209" xr:uid="{00000000-0005-0000-0000-0000965E0000}"/>
    <cellStyle name="Обычный 3 3 3 2 7" xfId="24210" xr:uid="{00000000-0005-0000-0000-0000975E0000}"/>
    <cellStyle name="Обычный 3 3 3 2 7 2" xfId="24211" xr:uid="{00000000-0005-0000-0000-0000985E0000}"/>
    <cellStyle name="Обычный 3 3 3 2 7 2 2" xfId="24212" xr:uid="{00000000-0005-0000-0000-0000995E0000}"/>
    <cellStyle name="Обычный 3 3 3 2 7 2 2 2" xfId="24213" xr:uid="{00000000-0005-0000-0000-00009A5E0000}"/>
    <cellStyle name="Обычный 3 3 3 2 7 2 3" xfId="24214" xr:uid="{00000000-0005-0000-0000-00009B5E0000}"/>
    <cellStyle name="Обычный 3 3 3 2 7 2 3 2" xfId="24215" xr:uid="{00000000-0005-0000-0000-00009C5E0000}"/>
    <cellStyle name="Обычный 3 3 3 2 7 2 4" xfId="24216" xr:uid="{00000000-0005-0000-0000-00009D5E0000}"/>
    <cellStyle name="Обычный 3 3 3 2 7 3" xfId="24217" xr:uid="{00000000-0005-0000-0000-00009E5E0000}"/>
    <cellStyle name="Обычный 3 3 3 2 7 3 2" xfId="24218" xr:uid="{00000000-0005-0000-0000-00009F5E0000}"/>
    <cellStyle name="Обычный 3 3 3 2 7 3 2 2" xfId="24219" xr:uid="{00000000-0005-0000-0000-0000A05E0000}"/>
    <cellStyle name="Обычный 3 3 3 2 7 3 3" xfId="24220" xr:uid="{00000000-0005-0000-0000-0000A15E0000}"/>
    <cellStyle name="Обычный 3 3 3 2 7 3 3 2" xfId="24221" xr:uid="{00000000-0005-0000-0000-0000A25E0000}"/>
    <cellStyle name="Обычный 3 3 3 2 7 3 4" xfId="24222" xr:uid="{00000000-0005-0000-0000-0000A35E0000}"/>
    <cellStyle name="Обычный 3 3 3 2 7 4" xfId="24223" xr:uid="{00000000-0005-0000-0000-0000A45E0000}"/>
    <cellStyle name="Обычный 3 3 3 2 7 4 2" xfId="24224" xr:uid="{00000000-0005-0000-0000-0000A55E0000}"/>
    <cellStyle name="Обычный 3 3 3 2 7 5" xfId="24225" xr:uid="{00000000-0005-0000-0000-0000A65E0000}"/>
    <cellStyle name="Обычный 3 3 3 2 7 5 2" xfId="24226" xr:uid="{00000000-0005-0000-0000-0000A75E0000}"/>
    <cellStyle name="Обычный 3 3 3 2 7 6" xfId="24227" xr:uid="{00000000-0005-0000-0000-0000A85E0000}"/>
    <cellStyle name="Обычный 3 3 3 2 7 6 2" xfId="24228" xr:uid="{00000000-0005-0000-0000-0000A95E0000}"/>
    <cellStyle name="Обычный 3 3 3 2 7 7" xfId="24229" xr:uid="{00000000-0005-0000-0000-0000AA5E0000}"/>
    <cellStyle name="Обычный 3 3 3 2 8" xfId="24230" xr:uid="{00000000-0005-0000-0000-0000AB5E0000}"/>
    <cellStyle name="Обычный 3 3 3 2 8 2" xfId="24231" xr:uid="{00000000-0005-0000-0000-0000AC5E0000}"/>
    <cellStyle name="Обычный 3 3 3 2 8 2 2" xfId="24232" xr:uid="{00000000-0005-0000-0000-0000AD5E0000}"/>
    <cellStyle name="Обычный 3 3 3 2 8 3" xfId="24233" xr:uid="{00000000-0005-0000-0000-0000AE5E0000}"/>
    <cellStyle name="Обычный 3 3 3 2 8 3 2" xfId="24234" xr:uid="{00000000-0005-0000-0000-0000AF5E0000}"/>
    <cellStyle name="Обычный 3 3 3 2 8 4" xfId="24235" xr:uid="{00000000-0005-0000-0000-0000B05E0000}"/>
    <cellStyle name="Обычный 3 3 3 2 9" xfId="24236" xr:uid="{00000000-0005-0000-0000-0000B15E0000}"/>
    <cellStyle name="Обычный 3 3 3 2 9 2" xfId="24237" xr:uid="{00000000-0005-0000-0000-0000B25E0000}"/>
    <cellStyle name="Обычный 3 3 3 2 9 2 2" xfId="24238" xr:uid="{00000000-0005-0000-0000-0000B35E0000}"/>
    <cellStyle name="Обычный 3 3 3 2 9 3" xfId="24239" xr:uid="{00000000-0005-0000-0000-0000B45E0000}"/>
    <cellStyle name="Обычный 3 3 3 2 9 3 2" xfId="24240" xr:uid="{00000000-0005-0000-0000-0000B55E0000}"/>
    <cellStyle name="Обычный 3 3 3 2 9 4" xfId="24241" xr:uid="{00000000-0005-0000-0000-0000B65E0000}"/>
    <cellStyle name="Обычный 3 3 3 3" xfId="24242" xr:uid="{00000000-0005-0000-0000-0000B75E0000}"/>
    <cellStyle name="Обычный 3 3 3 3 10" xfId="24243" xr:uid="{00000000-0005-0000-0000-0000B85E0000}"/>
    <cellStyle name="Обычный 3 3 3 3 10 2" xfId="24244" xr:uid="{00000000-0005-0000-0000-0000B95E0000}"/>
    <cellStyle name="Обычный 3 3 3 3 11" xfId="24245" xr:uid="{00000000-0005-0000-0000-0000BA5E0000}"/>
    <cellStyle name="Обычный 3 3 3 3 11 2" xfId="24246" xr:uid="{00000000-0005-0000-0000-0000BB5E0000}"/>
    <cellStyle name="Обычный 3 3 3 3 12" xfId="24247" xr:uid="{00000000-0005-0000-0000-0000BC5E0000}"/>
    <cellStyle name="Обычный 3 3 3 3 12 2" xfId="24248" xr:uid="{00000000-0005-0000-0000-0000BD5E0000}"/>
    <cellStyle name="Обычный 3 3 3 3 13" xfId="24249" xr:uid="{00000000-0005-0000-0000-0000BE5E0000}"/>
    <cellStyle name="Обычный 3 3 3 3 2" xfId="24250" xr:uid="{00000000-0005-0000-0000-0000BF5E0000}"/>
    <cellStyle name="Обычный 3 3 3 3 2 10" xfId="24251" xr:uid="{00000000-0005-0000-0000-0000C05E0000}"/>
    <cellStyle name="Обычный 3 3 3 3 2 10 2" xfId="24252" xr:uid="{00000000-0005-0000-0000-0000C15E0000}"/>
    <cellStyle name="Обычный 3 3 3 3 2 11" xfId="24253" xr:uid="{00000000-0005-0000-0000-0000C25E0000}"/>
    <cellStyle name="Обычный 3 3 3 3 2 11 2" xfId="24254" xr:uid="{00000000-0005-0000-0000-0000C35E0000}"/>
    <cellStyle name="Обычный 3 3 3 3 2 12" xfId="24255" xr:uid="{00000000-0005-0000-0000-0000C45E0000}"/>
    <cellStyle name="Обычный 3 3 3 3 2 2" xfId="24256" xr:uid="{00000000-0005-0000-0000-0000C55E0000}"/>
    <cellStyle name="Обычный 3 3 3 3 2 2 10" xfId="24257" xr:uid="{00000000-0005-0000-0000-0000C65E0000}"/>
    <cellStyle name="Обычный 3 3 3 3 2 2 2" xfId="24258" xr:uid="{00000000-0005-0000-0000-0000C75E0000}"/>
    <cellStyle name="Обычный 3 3 3 3 2 2 2 2" xfId="24259" xr:uid="{00000000-0005-0000-0000-0000C85E0000}"/>
    <cellStyle name="Обычный 3 3 3 3 2 2 2 2 2" xfId="24260" xr:uid="{00000000-0005-0000-0000-0000C95E0000}"/>
    <cellStyle name="Обычный 3 3 3 3 2 2 2 2 2 2" xfId="24261" xr:uid="{00000000-0005-0000-0000-0000CA5E0000}"/>
    <cellStyle name="Обычный 3 3 3 3 2 2 2 2 2 2 2" xfId="24262" xr:uid="{00000000-0005-0000-0000-0000CB5E0000}"/>
    <cellStyle name="Обычный 3 3 3 3 2 2 2 2 2 3" xfId="24263" xr:uid="{00000000-0005-0000-0000-0000CC5E0000}"/>
    <cellStyle name="Обычный 3 3 3 3 2 2 2 2 2 3 2" xfId="24264" xr:uid="{00000000-0005-0000-0000-0000CD5E0000}"/>
    <cellStyle name="Обычный 3 3 3 3 2 2 2 2 2 4" xfId="24265" xr:uid="{00000000-0005-0000-0000-0000CE5E0000}"/>
    <cellStyle name="Обычный 3 3 3 3 2 2 2 2 3" xfId="24266" xr:uid="{00000000-0005-0000-0000-0000CF5E0000}"/>
    <cellStyle name="Обычный 3 3 3 3 2 2 2 2 3 2" xfId="24267" xr:uid="{00000000-0005-0000-0000-0000D05E0000}"/>
    <cellStyle name="Обычный 3 3 3 3 2 2 2 2 4" xfId="24268" xr:uid="{00000000-0005-0000-0000-0000D15E0000}"/>
    <cellStyle name="Обычный 3 3 3 3 2 2 2 2 4 2" xfId="24269" xr:uid="{00000000-0005-0000-0000-0000D25E0000}"/>
    <cellStyle name="Обычный 3 3 3 3 2 2 2 2 5" xfId="24270" xr:uid="{00000000-0005-0000-0000-0000D35E0000}"/>
    <cellStyle name="Обычный 3 3 3 3 2 2 2 2 5 2" xfId="24271" xr:uid="{00000000-0005-0000-0000-0000D45E0000}"/>
    <cellStyle name="Обычный 3 3 3 3 2 2 2 2 6" xfId="24272" xr:uid="{00000000-0005-0000-0000-0000D55E0000}"/>
    <cellStyle name="Обычный 3 3 3 3 2 2 2 3" xfId="24273" xr:uid="{00000000-0005-0000-0000-0000D65E0000}"/>
    <cellStyle name="Обычный 3 3 3 3 2 2 2 3 2" xfId="24274" xr:uid="{00000000-0005-0000-0000-0000D75E0000}"/>
    <cellStyle name="Обычный 3 3 3 3 2 2 2 3 2 2" xfId="24275" xr:uid="{00000000-0005-0000-0000-0000D85E0000}"/>
    <cellStyle name="Обычный 3 3 3 3 2 2 2 3 3" xfId="24276" xr:uid="{00000000-0005-0000-0000-0000D95E0000}"/>
    <cellStyle name="Обычный 3 3 3 3 2 2 2 3 3 2" xfId="24277" xr:uid="{00000000-0005-0000-0000-0000DA5E0000}"/>
    <cellStyle name="Обычный 3 3 3 3 2 2 2 3 4" xfId="24278" xr:uid="{00000000-0005-0000-0000-0000DB5E0000}"/>
    <cellStyle name="Обычный 3 3 3 3 2 2 2 4" xfId="24279" xr:uid="{00000000-0005-0000-0000-0000DC5E0000}"/>
    <cellStyle name="Обычный 3 3 3 3 2 2 2 4 2" xfId="24280" xr:uid="{00000000-0005-0000-0000-0000DD5E0000}"/>
    <cellStyle name="Обычный 3 3 3 3 2 2 2 4 2 2" xfId="24281" xr:uid="{00000000-0005-0000-0000-0000DE5E0000}"/>
    <cellStyle name="Обычный 3 3 3 3 2 2 2 4 3" xfId="24282" xr:uid="{00000000-0005-0000-0000-0000DF5E0000}"/>
    <cellStyle name="Обычный 3 3 3 3 2 2 2 4 3 2" xfId="24283" xr:uid="{00000000-0005-0000-0000-0000E05E0000}"/>
    <cellStyle name="Обычный 3 3 3 3 2 2 2 4 4" xfId="24284" xr:uid="{00000000-0005-0000-0000-0000E15E0000}"/>
    <cellStyle name="Обычный 3 3 3 3 2 2 2 5" xfId="24285" xr:uid="{00000000-0005-0000-0000-0000E25E0000}"/>
    <cellStyle name="Обычный 3 3 3 3 2 2 2 5 2" xfId="24286" xr:uid="{00000000-0005-0000-0000-0000E35E0000}"/>
    <cellStyle name="Обычный 3 3 3 3 2 2 2 6" xfId="24287" xr:uid="{00000000-0005-0000-0000-0000E45E0000}"/>
    <cellStyle name="Обычный 3 3 3 3 2 2 2 6 2" xfId="24288" xr:uid="{00000000-0005-0000-0000-0000E55E0000}"/>
    <cellStyle name="Обычный 3 3 3 3 2 2 2 7" xfId="24289" xr:uid="{00000000-0005-0000-0000-0000E65E0000}"/>
    <cellStyle name="Обычный 3 3 3 3 2 2 2 7 2" xfId="24290" xr:uid="{00000000-0005-0000-0000-0000E75E0000}"/>
    <cellStyle name="Обычный 3 3 3 3 2 2 2 8" xfId="24291" xr:uid="{00000000-0005-0000-0000-0000E85E0000}"/>
    <cellStyle name="Обычный 3 3 3 3 2 2 3" xfId="24292" xr:uid="{00000000-0005-0000-0000-0000E95E0000}"/>
    <cellStyle name="Обычный 3 3 3 3 2 2 3 2" xfId="24293" xr:uid="{00000000-0005-0000-0000-0000EA5E0000}"/>
    <cellStyle name="Обычный 3 3 3 3 2 2 3 2 2" xfId="24294" xr:uid="{00000000-0005-0000-0000-0000EB5E0000}"/>
    <cellStyle name="Обычный 3 3 3 3 2 2 3 2 2 2" xfId="24295" xr:uid="{00000000-0005-0000-0000-0000EC5E0000}"/>
    <cellStyle name="Обычный 3 3 3 3 2 2 3 2 2 2 2" xfId="24296" xr:uid="{00000000-0005-0000-0000-0000ED5E0000}"/>
    <cellStyle name="Обычный 3 3 3 3 2 2 3 2 2 3" xfId="24297" xr:uid="{00000000-0005-0000-0000-0000EE5E0000}"/>
    <cellStyle name="Обычный 3 3 3 3 2 2 3 2 2 3 2" xfId="24298" xr:uid="{00000000-0005-0000-0000-0000EF5E0000}"/>
    <cellStyle name="Обычный 3 3 3 3 2 2 3 2 2 4" xfId="24299" xr:uid="{00000000-0005-0000-0000-0000F05E0000}"/>
    <cellStyle name="Обычный 3 3 3 3 2 2 3 2 3" xfId="24300" xr:uid="{00000000-0005-0000-0000-0000F15E0000}"/>
    <cellStyle name="Обычный 3 3 3 3 2 2 3 2 3 2" xfId="24301" xr:uid="{00000000-0005-0000-0000-0000F25E0000}"/>
    <cellStyle name="Обычный 3 3 3 3 2 2 3 2 4" xfId="24302" xr:uid="{00000000-0005-0000-0000-0000F35E0000}"/>
    <cellStyle name="Обычный 3 3 3 3 2 2 3 2 4 2" xfId="24303" xr:uid="{00000000-0005-0000-0000-0000F45E0000}"/>
    <cellStyle name="Обычный 3 3 3 3 2 2 3 2 5" xfId="24304" xr:uid="{00000000-0005-0000-0000-0000F55E0000}"/>
    <cellStyle name="Обычный 3 3 3 3 2 2 3 2 5 2" xfId="24305" xr:uid="{00000000-0005-0000-0000-0000F65E0000}"/>
    <cellStyle name="Обычный 3 3 3 3 2 2 3 2 6" xfId="24306" xr:uid="{00000000-0005-0000-0000-0000F75E0000}"/>
    <cellStyle name="Обычный 3 3 3 3 2 2 3 3" xfId="24307" xr:uid="{00000000-0005-0000-0000-0000F85E0000}"/>
    <cellStyle name="Обычный 3 3 3 3 2 2 3 3 2" xfId="24308" xr:uid="{00000000-0005-0000-0000-0000F95E0000}"/>
    <cellStyle name="Обычный 3 3 3 3 2 2 3 3 2 2" xfId="24309" xr:uid="{00000000-0005-0000-0000-0000FA5E0000}"/>
    <cellStyle name="Обычный 3 3 3 3 2 2 3 3 3" xfId="24310" xr:uid="{00000000-0005-0000-0000-0000FB5E0000}"/>
    <cellStyle name="Обычный 3 3 3 3 2 2 3 3 3 2" xfId="24311" xr:uid="{00000000-0005-0000-0000-0000FC5E0000}"/>
    <cellStyle name="Обычный 3 3 3 3 2 2 3 3 4" xfId="24312" xr:uid="{00000000-0005-0000-0000-0000FD5E0000}"/>
    <cellStyle name="Обычный 3 3 3 3 2 2 3 4" xfId="24313" xr:uid="{00000000-0005-0000-0000-0000FE5E0000}"/>
    <cellStyle name="Обычный 3 3 3 3 2 2 3 4 2" xfId="24314" xr:uid="{00000000-0005-0000-0000-0000FF5E0000}"/>
    <cellStyle name="Обычный 3 3 3 3 2 2 3 4 2 2" xfId="24315" xr:uid="{00000000-0005-0000-0000-0000005F0000}"/>
    <cellStyle name="Обычный 3 3 3 3 2 2 3 4 3" xfId="24316" xr:uid="{00000000-0005-0000-0000-0000015F0000}"/>
    <cellStyle name="Обычный 3 3 3 3 2 2 3 4 3 2" xfId="24317" xr:uid="{00000000-0005-0000-0000-0000025F0000}"/>
    <cellStyle name="Обычный 3 3 3 3 2 2 3 4 4" xfId="24318" xr:uid="{00000000-0005-0000-0000-0000035F0000}"/>
    <cellStyle name="Обычный 3 3 3 3 2 2 3 5" xfId="24319" xr:uid="{00000000-0005-0000-0000-0000045F0000}"/>
    <cellStyle name="Обычный 3 3 3 3 2 2 3 5 2" xfId="24320" xr:uid="{00000000-0005-0000-0000-0000055F0000}"/>
    <cellStyle name="Обычный 3 3 3 3 2 2 3 6" xfId="24321" xr:uid="{00000000-0005-0000-0000-0000065F0000}"/>
    <cellStyle name="Обычный 3 3 3 3 2 2 3 6 2" xfId="24322" xr:uid="{00000000-0005-0000-0000-0000075F0000}"/>
    <cellStyle name="Обычный 3 3 3 3 2 2 3 7" xfId="24323" xr:uid="{00000000-0005-0000-0000-0000085F0000}"/>
    <cellStyle name="Обычный 3 3 3 3 2 2 3 7 2" xfId="24324" xr:uid="{00000000-0005-0000-0000-0000095F0000}"/>
    <cellStyle name="Обычный 3 3 3 3 2 2 3 8" xfId="24325" xr:uid="{00000000-0005-0000-0000-00000A5F0000}"/>
    <cellStyle name="Обычный 3 3 3 3 2 2 4" xfId="24326" xr:uid="{00000000-0005-0000-0000-00000B5F0000}"/>
    <cellStyle name="Обычный 3 3 3 3 2 2 4 2" xfId="24327" xr:uid="{00000000-0005-0000-0000-00000C5F0000}"/>
    <cellStyle name="Обычный 3 3 3 3 2 2 4 2 2" xfId="24328" xr:uid="{00000000-0005-0000-0000-00000D5F0000}"/>
    <cellStyle name="Обычный 3 3 3 3 2 2 4 2 2 2" xfId="24329" xr:uid="{00000000-0005-0000-0000-00000E5F0000}"/>
    <cellStyle name="Обычный 3 3 3 3 2 2 4 2 3" xfId="24330" xr:uid="{00000000-0005-0000-0000-00000F5F0000}"/>
    <cellStyle name="Обычный 3 3 3 3 2 2 4 2 3 2" xfId="24331" xr:uid="{00000000-0005-0000-0000-0000105F0000}"/>
    <cellStyle name="Обычный 3 3 3 3 2 2 4 2 4" xfId="24332" xr:uid="{00000000-0005-0000-0000-0000115F0000}"/>
    <cellStyle name="Обычный 3 3 3 3 2 2 4 3" xfId="24333" xr:uid="{00000000-0005-0000-0000-0000125F0000}"/>
    <cellStyle name="Обычный 3 3 3 3 2 2 4 3 2" xfId="24334" xr:uid="{00000000-0005-0000-0000-0000135F0000}"/>
    <cellStyle name="Обычный 3 3 3 3 2 2 4 3 2 2" xfId="24335" xr:uid="{00000000-0005-0000-0000-0000145F0000}"/>
    <cellStyle name="Обычный 3 3 3 3 2 2 4 3 3" xfId="24336" xr:uid="{00000000-0005-0000-0000-0000155F0000}"/>
    <cellStyle name="Обычный 3 3 3 3 2 2 4 3 3 2" xfId="24337" xr:uid="{00000000-0005-0000-0000-0000165F0000}"/>
    <cellStyle name="Обычный 3 3 3 3 2 2 4 3 4" xfId="24338" xr:uid="{00000000-0005-0000-0000-0000175F0000}"/>
    <cellStyle name="Обычный 3 3 3 3 2 2 4 4" xfId="24339" xr:uid="{00000000-0005-0000-0000-0000185F0000}"/>
    <cellStyle name="Обычный 3 3 3 3 2 2 4 4 2" xfId="24340" xr:uid="{00000000-0005-0000-0000-0000195F0000}"/>
    <cellStyle name="Обычный 3 3 3 3 2 2 4 5" xfId="24341" xr:uid="{00000000-0005-0000-0000-00001A5F0000}"/>
    <cellStyle name="Обычный 3 3 3 3 2 2 4 5 2" xfId="24342" xr:uid="{00000000-0005-0000-0000-00001B5F0000}"/>
    <cellStyle name="Обычный 3 3 3 3 2 2 4 6" xfId="24343" xr:uid="{00000000-0005-0000-0000-00001C5F0000}"/>
    <cellStyle name="Обычный 3 3 3 3 2 2 4 6 2" xfId="24344" xr:uid="{00000000-0005-0000-0000-00001D5F0000}"/>
    <cellStyle name="Обычный 3 3 3 3 2 2 4 7" xfId="24345" xr:uid="{00000000-0005-0000-0000-00001E5F0000}"/>
    <cellStyle name="Обычный 3 3 3 3 2 2 5" xfId="24346" xr:uid="{00000000-0005-0000-0000-00001F5F0000}"/>
    <cellStyle name="Обычный 3 3 3 3 2 2 5 2" xfId="24347" xr:uid="{00000000-0005-0000-0000-0000205F0000}"/>
    <cellStyle name="Обычный 3 3 3 3 2 2 5 2 2" xfId="24348" xr:uid="{00000000-0005-0000-0000-0000215F0000}"/>
    <cellStyle name="Обычный 3 3 3 3 2 2 5 3" xfId="24349" xr:uid="{00000000-0005-0000-0000-0000225F0000}"/>
    <cellStyle name="Обычный 3 3 3 3 2 2 5 3 2" xfId="24350" xr:uid="{00000000-0005-0000-0000-0000235F0000}"/>
    <cellStyle name="Обычный 3 3 3 3 2 2 5 4" xfId="24351" xr:uid="{00000000-0005-0000-0000-0000245F0000}"/>
    <cellStyle name="Обычный 3 3 3 3 2 2 6" xfId="24352" xr:uid="{00000000-0005-0000-0000-0000255F0000}"/>
    <cellStyle name="Обычный 3 3 3 3 2 2 6 2" xfId="24353" xr:uid="{00000000-0005-0000-0000-0000265F0000}"/>
    <cellStyle name="Обычный 3 3 3 3 2 2 6 2 2" xfId="24354" xr:uid="{00000000-0005-0000-0000-0000275F0000}"/>
    <cellStyle name="Обычный 3 3 3 3 2 2 6 3" xfId="24355" xr:uid="{00000000-0005-0000-0000-0000285F0000}"/>
    <cellStyle name="Обычный 3 3 3 3 2 2 6 3 2" xfId="24356" xr:uid="{00000000-0005-0000-0000-0000295F0000}"/>
    <cellStyle name="Обычный 3 3 3 3 2 2 6 4" xfId="24357" xr:uid="{00000000-0005-0000-0000-00002A5F0000}"/>
    <cellStyle name="Обычный 3 3 3 3 2 2 7" xfId="24358" xr:uid="{00000000-0005-0000-0000-00002B5F0000}"/>
    <cellStyle name="Обычный 3 3 3 3 2 2 7 2" xfId="24359" xr:uid="{00000000-0005-0000-0000-00002C5F0000}"/>
    <cellStyle name="Обычный 3 3 3 3 2 2 8" xfId="24360" xr:uid="{00000000-0005-0000-0000-00002D5F0000}"/>
    <cellStyle name="Обычный 3 3 3 3 2 2 8 2" xfId="24361" xr:uid="{00000000-0005-0000-0000-00002E5F0000}"/>
    <cellStyle name="Обычный 3 3 3 3 2 2 9" xfId="24362" xr:uid="{00000000-0005-0000-0000-00002F5F0000}"/>
    <cellStyle name="Обычный 3 3 3 3 2 2 9 2" xfId="24363" xr:uid="{00000000-0005-0000-0000-0000305F0000}"/>
    <cellStyle name="Обычный 3 3 3 3 2 3" xfId="24364" xr:uid="{00000000-0005-0000-0000-0000315F0000}"/>
    <cellStyle name="Обычный 3 3 3 3 2 3 2" xfId="24365" xr:uid="{00000000-0005-0000-0000-0000325F0000}"/>
    <cellStyle name="Обычный 3 3 3 3 2 3 2 2" xfId="24366" xr:uid="{00000000-0005-0000-0000-0000335F0000}"/>
    <cellStyle name="Обычный 3 3 3 3 2 3 2 2 2" xfId="24367" xr:uid="{00000000-0005-0000-0000-0000345F0000}"/>
    <cellStyle name="Обычный 3 3 3 3 2 3 2 2 2 2" xfId="24368" xr:uid="{00000000-0005-0000-0000-0000355F0000}"/>
    <cellStyle name="Обычный 3 3 3 3 2 3 2 2 3" xfId="24369" xr:uid="{00000000-0005-0000-0000-0000365F0000}"/>
    <cellStyle name="Обычный 3 3 3 3 2 3 2 2 3 2" xfId="24370" xr:uid="{00000000-0005-0000-0000-0000375F0000}"/>
    <cellStyle name="Обычный 3 3 3 3 2 3 2 2 4" xfId="24371" xr:uid="{00000000-0005-0000-0000-0000385F0000}"/>
    <cellStyle name="Обычный 3 3 3 3 2 3 2 3" xfId="24372" xr:uid="{00000000-0005-0000-0000-0000395F0000}"/>
    <cellStyle name="Обычный 3 3 3 3 2 3 2 3 2" xfId="24373" xr:uid="{00000000-0005-0000-0000-00003A5F0000}"/>
    <cellStyle name="Обычный 3 3 3 3 2 3 2 4" xfId="24374" xr:uid="{00000000-0005-0000-0000-00003B5F0000}"/>
    <cellStyle name="Обычный 3 3 3 3 2 3 2 4 2" xfId="24375" xr:uid="{00000000-0005-0000-0000-00003C5F0000}"/>
    <cellStyle name="Обычный 3 3 3 3 2 3 2 5" xfId="24376" xr:uid="{00000000-0005-0000-0000-00003D5F0000}"/>
    <cellStyle name="Обычный 3 3 3 3 2 3 2 5 2" xfId="24377" xr:uid="{00000000-0005-0000-0000-00003E5F0000}"/>
    <cellStyle name="Обычный 3 3 3 3 2 3 2 6" xfId="24378" xr:uid="{00000000-0005-0000-0000-00003F5F0000}"/>
    <cellStyle name="Обычный 3 3 3 3 2 3 3" xfId="24379" xr:uid="{00000000-0005-0000-0000-0000405F0000}"/>
    <cellStyle name="Обычный 3 3 3 3 2 3 3 2" xfId="24380" xr:uid="{00000000-0005-0000-0000-0000415F0000}"/>
    <cellStyle name="Обычный 3 3 3 3 2 3 3 2 2" xfId="24381" xr:uid="{00000000-0005-0000-0000-0000425F0000}"/>
    <cellStyle name="Обычный 3 3 3 3 2 3 3 3" xfId="24382" xr:uid="{00000000-0005-0000-0000-0000435F0000}"/>
    <cellStyle name="Обычный 3 3 3 3 2 3 3 3 2" xfId="24383" xr:uid="{00000000-0005-0000-0000-0000445F0000}"/>
    <cellStyle name="Обычный 3 3 3 3 2 3 3 4" xfId="24384" xr:uid="{00000000-0005-0000-0000-0000455F0000}"/>
    <cellStyle name="Обычный 3 3 3 3 2 3 4" xfId="24385" xr:uid="{00000000-0005-0000-0000-0000465F0000}"/>
    <cellStyle name="Обычный 3 3 3 3 2 3 4 2" xfId="24386" xr:uid="{00000000-0005-0000-0000-0000475F0000}"/>
    <cellStyle name="Обычный 3 3 3 3 2 3 4 2 2" xfId="24387" xr:uid="{00000000-0005-0000-0000-0000485F0000}"/>
    <cellStyle name="Обычный 3 3 3 3 2 3 4 3" xfId="24388" xr:uid="{00000000-0005-0000-0000-0000495F0000}"/>
    <cellStyle name="Обычный 3 3 3 3 2 3 4 3 2" xfId="24389" xr:uid="{00000000-0005-0000-0000-00004A5F0000}"/>
    <cellStyle name="Обычный 3 3 3 3 2 3 4 4" xfId="24390" xr:uid="{00000000-0005-0000-0000-00004B5F0000}"/>
    <cellStyle name="Обычный 3 3 3 3 2 3 5" xfId="24391" xr:uid="{00000000-0005-0000-0000-00004C5F0000}"/>
    <cellStyle name="Обычный 3 3 3 3 2 3 5 2" xfId="24392" xr:uid="{00000000-0005-0000-0000-00004D5F0000}"/>
    <cellStyle name="Обычный 3 3 3 3 2 3 6" xfId="24393" xr:uid="{00000000-0005-0000-0000-00004E5F0000}"/>
    <cellStyle name="Обычный 3 3 3 3 2 3 6 2" xfId="24394" xr:uid="{00000000-0005-0000-0000-00004F5F0000}"/>
    <cellStyle name="Обычный 3 3 3 3 2 3 7" xfId="24395" xr:uid="{00000000-0005-0000-0000-0000505F0000}"/>
    <cellStyle name="Обычный 3 3 3 3 2 3 7 2" xfId="24396" xr:uid="{00000000-0005-0000-0000-0000515F0000}"/>
    <cellStyle name="Обычный 3 3 3 3 2 3 8" xfId="24397" xr:uid="{00000000-0005-0000-0000-0000525F0000}"/>
    <cellStyle name="Обычный 3 3 3 3 2 4" xfId="24398" xr:uid="{00000000-0005-0000-0000-0000535F0000}"/>
    <cellStyle name="Обычный 3 3 3 3 2 4 2" xfId="24399" xr:uid="{00000000-0005-0000-0000-0000545F0000}"/>
    <cellStyle name="Обычный 3 3 3 3 2 4 2 2" xfId="24400" xr:uid="{00000000-0005-0000-0000-0000555F0000}"/>
    <cellStyle name="Обычный 3 3 3 3 2 4 2 2 2" xfId="24401" xr:uid="{00000000-0005-0000-0000-0000565F0000}"/>
    <cellStyle name="Обычный 3 3 3 3 2 4 2 2 2 2" xfId="24402" xr:uid="{00000000-0005-0000-0000-0000575F0000}"/>
    <cellStyle name="Обычный 3 3 3 3 2 4 2 2 3" xfId="24403" xr:uid="{00000000-0005-0000-0000-0000585F0000}"/>
    <cellStyle name="Обычный 3 3 3 3 2 4 2 2 3 2" xfId="24404" xr:uid="{00000000-0005-0000-0000-0000595F0000}"/>
    <cellStyle name="Обычный 3 3 3 3 2 4 2 2 4" xfId="24405" xr:uid="{00000000-0005-0000-0000-00005A5F0000}"/>
    <cellStyle name="Обычный 3 3 3 3 2 4 2 3" xfId="24406" xr:uid="{00000000-0005-0000-0000-00005B5F0000}"/>
    <cellStyle name="Обычный 3 3 3 3 2 4 2 3 2" xfId="24407" xr:uid="{00000000-0005-0000-0000-00005C5F0000}"/>
    <cellStyle name="Обычный 3 3 3 3 2 4 2 4" xfId="24408" xr:uid="{00000000-0005-0000-0000-00005D5F0000}"/>
    <cellStyle name="Обычный 3 3 3 3 2 4 2 4 2" xfId="24409" xr:uid="{00000000-0005-0000-0000-00005E5F0000}"/>
    <cellStyle name="Обычный 3 3 3 3 2 4 2 5" xfId="24410" xr:uid="{00000000-0005-0000-0000-00005F5F0000}"/>
    <cellStyle name="Обычный 3 3 3 3 2 4 2 5 2" xfId="24411" xr:uid="{00000000-0005-0000-0000-0000605F0000}"/>
    <cellStyle name="Обычный 3 3 3 3 2 4 2 6" xfId="24412" xr:uid="{00000000-0005-0000-0000-0000615F0000}"/>
    <cellStyle name="Обычный 3 3 3 3 2 4 3" xfId="24413" xr:uid="{00000000-0005-0000-0000-0000625F0000}"/>
    <cellStyle name="Обычный 3 3 3 3 2 4 3 2" xfId="24414" xr:uid="{00000000-0005-0000-0000-0000635F0000}"/>
    <cellStyle name="Обычный 3 3 3 3 2 4 3 2 2" xfId="24415" xr:uid="{00000000-0005-0000-0000-0000645F0000}"/>
    <cellStyle name="Обычный 3 3 3 3 2 4 3 3" xfId="24416" xr:uid="{00000000-0005-0000-0000-0000655F0000}"/>
    <cellStyle name="Обычный 3 3 3 3 2 4 3 3 2" xfId="24417" xr:uid="{00000000-0005-0000-0000-0000665F0000}"/>
    <cellStyle name="Обычный 3 3 3 3 2 4 3 4" xfId="24418" xr:uid="{00000000-0005-0000-0000-0000675F0000}"/>
    <cellStyle name="Обычный 3 3 3 3 2 4 4" xfId="24419" xr:uid="{00000000-0005-0000-0000-0000685F0000}"/>
    <cellStyle name="Обычный 3 3 3 3 2 4 4 2" xfId="24420" xr:uid="{00000000-0005-0000-0000-0000695F0000}"/>
    <cellStyle name="Обычный 3 3 3 3 2 4 4 2 2" xfId="24421" xr:uid="{00000000-0005-0000-0000-00006A5F0000}"/>
    <cellStyle name="Обычный 3 3 3 3 2 4 4 3" xfId="24422" xr:uid="{00000000-0005-0000-0000-00006B5F0000}"/>
    <cellStyle name="Обычный 3 3 3 3 2 4 4 3 2" xfId="24423" xr:uid="{00000000-0005-0000-0000-00006C5F0000}"/>
    <cellStyle name="Обычный 3 3 3 3 2 4 4 4" xfId="24424" xr:uid="{00000000-0005-0000-0000-00006D5F0000}"/>
    <cellStyle name="Обычный 3 3 3 3 2 4 5" xfId="24425" xr:uid="{00000000-0005-0000-0000-00006E5F0000}"/>
    <cellStyle name="Обычный 3 3 3 3 2 4 5 2" xfId="24426" xr:uid="{00000000-0005-0000-0000-00006F5F0000}"/>
    <cellStyle name="Обычный 3 3 3 3 2 4 6" xfId="24427" xr:uid="{00000000-0005-0000-0000-0000705F0000}"/>
    <cellStyle name="Обычный 3 3 3 3 2 4 6 2" xfId="24428" xr:uid="{00000000-0005-0000-0000-0000715F0000}"/>
    <cellStyle name="Обычный 3 3 3 3 2 4 7" xfId="24429" xr:uid="{00000000-0005-0000-0000-0000725F0000}"/>
    <cellStyle name="Обычный 3 3 3 3 2 4 7 2" xfId="24430" xr:uid="{00000000-0005-0000-0000-0000735F0000}"/>
    <cellStyle name="Обычный 3 3 3 3 2 4 8" xfId="24431" xr:uid="{00000000-0005-0000-0000-0000745F0000}"/>
    <cellStyle name="Обычный 3 3 3 3 2 5" xfId="24432" xr:uid="{00000000-0005-0000-0000-0000755F0000}"/>
    <cellStyle name="Обычный 3 3 3 3 2 5 2" xfId="24433" xr:uid="{00000000-0005-0000-0000-0000765F0000}"/>
    <cellStyle name="Обычный 3 3 3 3 2 5 2 2" xfId="24434" xr:uid="{00000000-0005-0000-0000-0000775F0000}"/>
    <cellStyle name="Обычный 3 3 3 3 2 5 2 2 2" xfId="24435" xr:uid="{00000000-0005-0000-0000-0000785F0000}"/>
    <cellStyle name="Обычный 3 3 3 3 2 5 2 3" xfId="24436" xr:uid="{00000000-0005-0000-0000-0000795F0000}"/>
    <cellStyle name="Обычный 3 3 3 3 2 5 2 3 2" xfId="24437" xr:uid="{00000000-0005-0000-0000-00007A5F0000}"/>
    <cellStyle name="Обычный 3 3 3 3 2 5 2 4" xfId="24438" xr:uid="{00000000-0005-0000-0000-00007B5F0000}"/>
    <cellStyle name="Обычный 3 3 3 3 2 5 3" xfId="24439" xr:uid="{00000000-0005-0000-0000-00007C5F0000}"/>
    <cellStyle name="Обычный 3 3 3 3 2 5 3 2" xfId="24440" xr:uid="{00000000-0005-0000-0000-00007D5F0000}"/>
    <cellStyle name="Обычный 3 3 3 3 2 5 3 2 2" xfId="24441" xr:uid="{00000000-0005-0000-0000-00007E5F0000}"/>
    <cellStyle name="Обычный 3 3 3 3 2 5 3 3" xfId="24442" xr:uid="{00000000-0005-0000-0000-00007F5F0000}"/>
    <cellStyle name="Обычный 3 3 3 3 2 5 3 3 2" xfId="24443" xr:uid="{00000000-0005-0000-0000-0000805F0000}"/>
    <cellStyle name="Обычный 3 3 3 3 2 5 3 4" xfId="24444" xr:uid="{00000000-0005-0000-0000-0000815F0000}"/>
    <cellStyle name="Обычный 3 3 3 3 2 5 4" xfId="24445" xr:uid="{00000000-0005-0000-0000-0000825F0000}"/>
    <cellStyle name="Обычный 3 3 3 3 2 5 4 2" xfId="24446" xr:uid="{00000000-0005-0000-0000-0000835F0000}"/>
    <cellStyle name="Обычный 3 3 3 3 2 5 5" xfId="24447" xr:uid="{00000000-0005-0000-0000-0000845F0000}"/>
    <cellStyle name="Обычный 3 3 3 3 2 5 5 2" xfId="24448" xr:uid="{00000000-0005-0000-0000-0000855F0000}"/>
    <cellStyle name="Обычный 3 3 3 3 2 5 6" xfId="24449" xr:uid="{00000000-0005-0000-0000-0000865F0000}"/>
    <cellStyle name="Обычный 3 3 3 3 2 5 6 2" xfId="24450" xr:uid="{00000000-0005-0000-0000-0000875F0000}"/>
    <cellStyle name="Обычный 3 3 3 3 2 5 7" xfId="24451" xr:uid="{00000000-0005-0000-0000-0000885F0000}"/>
    <cellStyle name="Обычный 3 3 3 3 2 6" xfId="24452" xr:uid="{00000000-0005-0000-0000-0000895F0000}"/>
    <cellStyle name="Обычный 3 3 3 3 2 6 2" xfId="24453" xr:uid="{00000000-0005-0000-0000-00008A5F0000}"/>
    <cellStyle name="Обычный 3 3 3 3 2 6 2 2" xfId="24454" xr:uid="{00000000-0005-0000-0000-00008B5F0000}"/>
    <cellStyle name="Обычный 3 3 3 3 2 6 2 2 2" xfId="24455" xr:uid="{00000000-0005-0000-0000-00008C5F0000}"/>
    <cellStyle name="Обычный 3 3 3 3 2 6 2 3" xfId="24456" xr:uid="{00000000-0005-0000-0000-00008D5F0000}"/>
    <cellStyle name="Обычный 3 3 3 3 2 6 2 3 2" xfId="24457" xr:uid="{00000000-0005-0000-0000-00008E5F0000}"/>
    <cellStyle name="Обычный 3 3 3 3 2 6 2 4" xfId="24458" xr:uid="{00000000-0005-0000-0000-00008F5F0000}"/>
    <cellStyle name="Обычный 3 3 3 3 2 6 3" xfId="24459" xr:uid="{00000000-0005-0000-0000-0000905F0000}"/>
    <cellStyle name="Обычный 3 3 3 3 2 6 3 2" xfId="24460" xr:uid="{00000000-0005-0000-0000-0000915F0000}"/>
    <cellStyle name="Обычный 3 3 3 3 2 6 3 2 2" xfId="24461" xr:uid="{00000000-0005-0000-0000-0000925F0000}"/>
    <cellStyle name="Обычный 3 3 3 3 2 6 3 3" xfId="24462" xr:uid="{00000000-0005-0000-0000-0000935F0000}"/>
    <cellStyle name="Обычный 3 3 3 3 2 6 3 3 2" xfId="24463" xr:uid="{00000000-0005-0000-0000-0000945F0000}"/>
    <cellStyle name="Обычный 3 3 3 3 2 6 3 4" xfId="24464" xr:uid="{00000000-0005-0000-0000-0000955F0000}"/>
    <cellStyle name="Обычный 3 3 3 3 2 6 4" xfId="24465" xr:uid="{00000000-0005-0000-0000-0000965F0000}"/>
    <cellStyle name="Обычный 3 3 3 3 2 6 4 2" xfId="24466" xr:uid="{00000000-0005-0000-0000-0000975F0000}"/>
    <cellStyle name="Обычный 3 3 3 3 2 6 5" xfId="24467" xr:uid="{00000000-0005-0000-0000-0000985F0000}"/>
    <cellStyle name="Обычный 3 3 3 3 2 6 5 2" xfId="24468" xr:uid="{00000000-0005-0000-0000-0000995F0000}"/>
    <cellStyle name="Обычный 3 3 3 3 2 6 6" xfId="24469" xr:uid="{00000000-0005-0000-0000-00009A5F0000}"/>
    <cellStyle name="Обычный 3 3 3 3 2 6 6 2" xfId="24470" xr:uid="{00000000-0005-0000-0000-00009B5F0000}"/>
    <cellStyle name="Обычный 3 3 3 3 2 6 7" xfId="24471" xr:uid="{00000000-0005-0000-0000-00009C5F0000}"/>
    <cellStyle name="Обычный 3 3 3 3 2 7" xfId="24472" xr:uid="{00000000-0005-0000-0000-00009D5F0000}"/>
    <cellStyle name="Обычный 3 3 3 3 2 7 2" xfId="24473" xr:uid="{00000000-0005-0000-0000-00009E5F0000}"/>
    <cellStyle name="Обычный 3 3 3 3 2 7 2 2" xfId="24474" xr:uid="{00000000-0005-0000-0000-00009F5F0000}"/>
    <cellStyle name="Обычный 3 3 3 3 2 7 3" xfId="24475" xr:uid="{00000000-0005-0000-0000-0000A05F0000}"/>
    <cellStyle name="Обычный 3 3 3 3 2 7 3 2" xfId="24476" xr:uid="{00000000-0005-0000-0000-0000A15F0000}"/>
    <cellStyle name="Обычный 3 3 3 3 2 7 4" xfId="24477" xr:uid="{00000000-0005-0000-0000-0000A25F0000}"/>
    <cellStyle name="Обычный 3 3 3 3 2 8" xfId="24478" xr:uid="{00000000-0005-0000-0000-0000A35F0000}"/>
    <cellStyle name="Обычный 3 3 3 3 2 8 2" xfId="24479" xr:uid="{00000000-0005-0000-0000-0000A45F0000}"/>
    <cellStyle name="Обычный 3 3 3 3 2 8 2 2" xfId="24480" xr:uid="{00000000-0005-0000-0000-0000A55F0000}"/>
    <cellStyle name="Обычный 3 3 3 3 2 8 3" xfId="24481" xr:uid="{00000000-0005-0000-0000-0000A65F0000}"/>
    <cellStyle name="Обычный 3 3 3 3 2 8 3 2" xfId="24482" xr:uid="{00000000-0005-0000-0000-0000A75F0000}"/>
    <cellStyle name="Обычный 3 3 3 3 2 8 4" xfId="24483" xr:uid="{00000000-0005-0000-0000-0000A85F0000}"/>
    <cellStyle name="Обычный 3 3 3 3 2 9" xfId="24484" xr:uid="{00000000-0005-0000-0000-0000A95F0000}"/>
    <cellStyle name="Обычный 3 3 3 3 2 9 2" xfId="24485" xr:uid="{00000000-0005-0000-0000-0000AA5F0000}"/>
    <cellStyle name="Обычный 3 3 3 3 3" xfId="24486" xr:uid="{00000000-0005-0000-0000-0000AB5F0000}"/>
    <cellStyle name="Обычный 3 3 3 3 3 10" xfId="24487" xr:uid="{00000000-0005-0000-0000-0000AC5F0000}"/>
    <cellStyle name="Обычный 3 3 3 3 3 2" xfId="24488" xr:uid="{00000000-0005-0000-0000-0000AD5F0000}"/>
    <cellStyle name="Обычный 3 3 3 3 3 2 2" xfId="24489" xr:uid="{00000000-0005-0000-0000-0000AE5F0000}"/>
    <cellStyle name="Обычный 3 3 3 3 3 2 2 2" xfId="24490" xr:uid="{00000000-0005-0000-0000-0000AF5F0000}"/>
    <cellStyle name="Обычный 3 3 3 3 3 2 2 2 2" xfId="24491" xr:uid="{00000000-0005-0000-0000-0000B05F0000}"/>
    <cellStyle name="Обычный 3 3 3 3 3 2 2 2 2 2" xfId="24492" xr:uid="{00000000-0005-0000-0000-0000B15F0000}"/>
    <cellStyle name="Обычный 3 3 3 3 3 2 2 2 3" xfId="24493" xr:uid="{00000000-0005-0000-0000-0000B25F0000}"/>
    <cellStyle name="Обычный 3 3 3 3 3 2 2 2 3 2" xfId="24494" xr:uid="{00000000-0005-0000-0000-0000B35F0000}"/>
    <cellStyle name="Обычный 3 3 3 3 3 2 2 2 4" xfId="24495" xr:uid="{00000000-0005-0000-0000-0000B45F0000}"/>
    <cellStyle name="Обычный 3 3 3 3 3 2 2 3" xfId="24496" xr:uid="{00000000-0005-0000-0000-0000B55F0000}"/>
    <cellStyle name="Обычный 3 3 3 3 3 2 2 3 2" xfId="24497" xr:uid="{00000000-0005-0000-0000-0000B65F0000}"/>
    <cellStyle name="Обычный 3 3 3 3 3 2 2 4" xfId="24498" xr:uid="{00000000-0005-0000-0000-0000B75F0000}"/>
    <cellStyle name="Обычный 3 3 3 3 3 2 2 4 2" xfId="24499" xr:uid="{00000000-0005-0000-0000-0000B85F0000}"/>
    <cellStyle name="Обычный 3 3 3 3 3 2 2 5" xfId="24500" xr:uid="{00000000-0005-0000-0000-0000B95F0000}"/>
    <cellStyle name="Обычный 3 3 3 3 3 2 2 5 2" xfId="24501" xr:uid="{00000000-0005-0000-0000-0000BA5F0000}"/>
    <cellStyle name="Обычный 3 3 3 3 3 2 2 6" xfId="24502" xr:uid="{00000000-0005-0000-0000-0000BB5F0000}"/>
    <cellStyle name="Обычный 3 3 3 3 3 2 3" xfId="24503" xr:uid="{00000000-0005-0000-0000-0000BC5F0000}"/>
    <cellStyle name="Обычный 3 3 3 3 3 2 3 2" xfId="24504" xr:uid="{00000000-0005-0000-0000-0000BD5F0000}"/>
    <cellStyle name="Обычный 3 3 3 3 3 2 3 2 2" xfId="24505" xr:uid="{00000000-0005-0000-0000-0000BE5F0000}"/>
    <cellStyle name="Обычный 3 3 3 3 3 2 3 3" xfId="24506" xr:uid="{00000000-0005-0000-0000-0000BF5F0000}"/>
    <cellStyle name="Обычный 3 3 3 3 3 2 3 3 2" xfId="24507" xr:uid="{00000000-0005-0000-0000-0000C05F0000}"/>
    <cellStyle name="Обычный 3 3 3 3 3 2 3 4" xfId="24508" xr:uid="{00000000-0005-0000-0000-0000C15F0000}"/>
    <cellStyle name="Обычный 3 3 3 3 3 2 4" xfId="24509" xr:uid="{00000000-0005-0000-0000-0000C25F0000}"/>
    <cellStyle name="Обычный 3 3 3 3 3 2 4 2" xfId="24510" xr:uid="{00000000-0005-0000-0000-0000C35F0000}"/>
    <cellStyle name="Обычный 3 3 3 3 3 2 4 2 2" xfId="24511" xr:uid="{00000000-0005-0000-0000-0000C45F0000}"/>
    <cellStyle name="Обычный 3 3 3 3 3 2 4 3" xfId="24512" xr:uid="{00000000-0005-0000-0000-0000C55F0000}"/>
    <cellStyle name="Обычный 3 3 3 3 3 2 4 3 2" xfId="24513" xr:uid="{00000000-0005-0000-0000-0000C65F0000}"/>
    <cellStyle name="Обычный 3 3 3 3 3 2 4 4" xfId="24514" xr:uid="{00000000-0005-0000-0000-0000C75F0000}"/>
    <cellStyle name="Обычный 3 3 3 3 3 2 5" xfId="24515" xr:uid="{00000000-0005-0000-0000-0000C85F0000}"/>
    <cellStyle name="Обычный 3 3 3 3 3 2 5 2" xfId="24516" xr:uid="{00000000-0005-0000-0000-0000C95F0000}"/>
    <cellStyle name="Обычный 3 3 3 3 3 2 6" xfId="24517" xr:uid="{00000000-0005-0000-0000-0000CA5F0000}"/>
    <cellStyle name="Обычный 3 3 3 3 3 2 6 2" xfId="24518" xr:uid="{00000000-0005-0000-0000-0000CB5F0000}"/>
    <cellStyle name="Обычный 3 3 3 3 3 2 7" xfId="24519" xr:uid="{00000000-0005-0000-0000-0000CC5F0000}"/>
    <cellStyle name="Обычный 3 3 3 3 3 2 7 2" xfId="24520" xr:uid="{00000000-0005-0000-0000-0000CD5F0000}"/>
    <cellStyle name="Обычный 3 3 3 3 3 2 8" xfId="24521" xr:uid="{00000000-0005-0000-0000-0000CE5F0000}"/>
    <cellStyle name="Обычный 3 3 3 3 3 3" xfId="24522" xr:uid="{00000000-0005-0000-0000-0000CF5F0000}"/>
    <cellStyle name="Обычный 3 3 3 3 3 3 2" xfId="24523" xr:uid="{00000000-0005-0000-0000-0000D05F0000}"/>
    <cellStyle name="Обычный 3 3 3 3 3 3 2 2" xfId="24524" xr:uid="{00000000-0005-0000-0000-0000D15F0000}"/>
    <cellStyle name="Обычный 3 3 3 3 3 3 2 2 2" xfId="24525" xr:uid="{00000000-0005-0000-0000-0000D25F0000}"/>
    <cellStyle name="Обычный 3 3 3 3 3 3 2 2 2 2" xfId="24526" xr:uid="{00000000-0005-0000-0000-0000D35F0000}"/>
    <cellStyle name="Обычный 3 3 3 3 3 3 2 2 3" xfId="24527" xr:uid="{00000000-0005-0000-0000-0000D45F0000}"/>
    <cellStyle name="Обычный 3 3 3 3 3 3 2 2 3 2" xfId="24528" xr:uid="{00000000-0005-0000-0000-0000D55F0000}"/>
    <cellStyle name="Обычный 3 3 3 3 3 3 2 2 4" xfId="24529" xr:uid="{00000000-0005-0000-0000-0000D65F0000}"/>
    <cellStyle name="Обычный 3 3 3 3 3 3 2 3" xfId="24530" xr:uid="{00000000-0005-0000-0000-0000D75F0000}"/>
    <cellStyle name="Обычный 3 3 3 3 3 3 2 3 2" xfId="24531" xr:uid="{00000000-0005-0000-0000-0000D85F0000}"/>
    <cellStyle name="Обычный 3 3 3 3 3 3 2 4" xfId="24532" xr:uid="{00000000-0005-0000-0000-0000D95F0000}"/>
    <cellStyle name="Обычный 3 3 3 3 3 3 2 4 2" xfId="24533" xr:uid="{00000000-0005-0000-0000-0000DA5F0000}"/>
    <cellStyle name="Обычный 3 3 3 3 3 3 2 5" xfId="24534" xr:uid="{00000000-0005-0000-0000-0000DB5F0000}"/>
    <cellStyle name="Обычный 3 3 3 3 3 3 2 5 2" xfId="24535" xr:uid="{00000000-0005-0000-0000-0000DC5F0000}"/>
    <cellStyle name="Обычный 3 3 3 3 3 3 2 6" xfId="24536" xr:uid="{00000000-0005-0000-0000-0000DD5F0000}"/>
    <cellStyle name="Обычный 3 3 3 3 3 3 3" xfId="24537" xr:uid="{00000000-0005-0000-0000-0000DE5F0000}"/>
    <cellStyle name="Обычный 3 3 3 3 3 3 3 2" xfId="24538" xr:uid="{00000000-0005-0000-0000-0000DF5F0000}"/>
    <cellStyle name="Обычный 3 3 3 3 3 3 3 2 2" xfId="24539" xr:uid="{00000000-0005-0000-0000-0000E05F0000}"/>
    <cellStyle name="Обычный 3 3 3 3 3 3 3 3" xfId="24540" xr:uid="{00000000-0005-0000-0000-0000E15F0000}"/>
    <cellStyle name="Обычный 3 3 3 3 3 3 3 3 2" xfId="24541" xr:uid="{00000000-0005-0000-0000-0000E25F0000}"/>
    <cellStyle name="Обычный 3 3 3 3 3 3 3 4" xfId="24542" xr:uid="{00000000-0005-0000-0000-0000E35F0000}"/>
    <cellStyle name="Обычный 3 3 3 3 3 3 4" xfId="24543" xr:uid="{00000000-0005-0000-0000-0000E45F0000}"/>
    <cellStyle name="Обычный 3 3 3 3 3 3 4 2" xfId="24544" xr:uid="{00000000-0005-0000-0000-0000E55F0000}"/>
    <cellStyle name="Обычный 3 3 3 3 3 3 4 2 2" xfId="24545" xr:uid="{00000000-0005-0000-0000-0000E65F0000}"/>
    <cellStyle name="Обычный 3 3 3 3 3 3 4 3" xfId="24546" xr:uid="{00000000-0005-0000-0000-0000E75F0000}"/>
    <cellStyle name="Обычный 3 3 3 3 3 3 4 3 2" xfId="24547" xr:uid="{00000000-0005-0000-0000-0000E85F0000}"/>
    <cellStyle name="Обычный 3 3 3 3 3 3 4 4" xfId="24548" xr:uid="{00000000-0005-0000-0000-0000E95F0000}"/>
    <cellStyle name="Обычный 3 3 3 3 3 3 5" xfId="24549" xr:uid="{00000000-0005-0000-0000-0000EA5F0000}"/>
    <cellStyle name="Обычный 3 3 3 3 3 3 5 2" xfId="24550" xr:uid="{00000000-0005-0000-0000-0000EB5F0000}"/>
    <cellStyle name="Обычный 3 3 3 3 3 3 6" xfId="24551" xr:uid="{00000000-0005-0000-0000-0000EC5F0000}"/>
    <cellStyle name="Обычный 3 3 3 3 3 3 6 2" xfId="24552" xr:uid="{00000000-0005-0000-0000-0000ED5F0000}"/>
    <cellStyle name="Обычный 3 3 3 3 3 3 7" xfId="24553" xr:uid="{00000000-0005-0000-0000-0000EE5F0000}"/>
    <cellStyle name="Обычный 3 3 3 3 3 3 7 2" xfId="24554" xr:uid="{00000000-0005-0000-0000-0000EF5F0000}"/>
    <cellStyle name="Обычный 3 3 3 3 3 3 8" xfId="24555" xr:uid="{00000000-0005-0000-0000-0000F05F0000}"/>
    <cellStyle name="Обычный 3 3 3 3 3 4" xfId="24556" xr:uid="{00000000-0005-0000-0000-0000F15F0000}"/>
    <cellStyle name="Обычный 3 3 3 3 3 4 2" xfId="24557" xr:uid="{00000000-0005-0000-0000-0000F25F0000}"/>
    <cellStyle name="Обычный 3 3 3 3 3 4 2 2" xfId="24558" xr:uid="{00000000-0005-0000-0000-0000F35F0000}"/>
    <cellStyle name="Обычный 3 3 3 3 3 4 2 2 2" xfId="24559" xr:uid="{00000000-0005-0000-0000-0000F45F0000}"/>
    <cellStyle name="Обычный 3 3 3 3 3 4 2 3" xfId="24560" xr:uid="{00000000-0005-0000-0000-0000F55F0000}"/>
    <cellStyle name="Обычный 3 3 3 3 3 4 2 3 2" xfId="24561" xr:uid="{00000000-0005-0000-0000-0000F65F0000}"/>
    <cellStyle name="Обычный 3 3 3 3 3 4 2 4" xfId="24562" xr:uid="{00000000-0005-0000-0000-0000F75F0000}"/>
    <cellStyle name="Обычный 3 3 3 3 3 4 3" xfId="24563" xr:uid="{00000000-0005-0000-0000-0000F85F0000}"/>
    <cellStyle name="Обычный 3 3 3 3 3 4 3 2" xfId="24564" xr:uid="{00000000-0005-0000-0000-0000F95F0000}"/>
    <cellStyle name="Обычный 3 3 3 3 3 4 3 2 2" xfId="24565" xr:uid="{00000000-0005-0000-0000-0000FA5F0000}"/>
    <cellStyle name="Обычный 3 3 3 3 3 4 3 3" xfId="24566" xr:uid="{00000000-0005-0000-0000-0000FB5F0000}"/>
    <cellStyle name="Обычный 3 3 3 3 3 4 3 3 2" xfId="24567" xr:uid="{00000000-0005-0000-0000-0000FC5F0000}"/>
    <cellStyle name="Обычный 3 3 3 3 3 4 3 4" xfId="24568" xr:uid="{00000000-0005-0000-0000-0000FD5F0000}"/>
    <cellStyle name="Обычный 3 3 3 3 3 4 4" xfId="24569" xr:uid="{00000000-0005-0000-0000-0000FE5F0000}"/>
    <cellStyle name="Обычный 3 3 3 3 3 4 4 2" xfId="24570" xr:uid="{00000000-0005-0000-0000-0000FF5F0000}"/>
    <cellStyle name="Обычный 3 3 3 3 3 4 5" xfId="24571" xr:uid="{00000000-0005-0000-0000-000000600000}"/>
    <cellStyle name="Обычный 3 3 3 3 3 4 5 2" xfId="24572" xr:uid="{00000000-0005-0000-0000-000001600000}"/>
    <cellStyle name="Обычный 3 3 3 3 3 4 6" xfId="24573" xr:uid="{00000000-0005-0000-0000-000002600000}"/>
    <cellStyle name="Обычный 3 3 3 3 3 4 6 2" xfId="24574" xr:uid="{00000000-0005-0000-0000-000003600000}"/>
    <cellStyle name="Обычный 3 3 3 3 3 4 7" xfId="24575" xr:uid="{00000000-0005-0000-0000-000004600000}"/>
    <cellStyle name="Обычный 3 3 3 3 3 5" xfId="24576" xr:uid="{00000000-0005-0000-0000-000005600000}"/>
    <cellStyle name="Обычный 3 3 3 3 3 5 2" xfId="24577" xr:uid="{00000000-0005-0000-0000-000006600000}"/>
    <cellStyle name="Обычный 3 3 3 3 3 5 2 2" xfId="24578" xr:uid="{00000000-0005-0000-0000-000007600000}"/>
    <cellStyle name="Обычный 3 3 3 3 3 5 3" xfId="24579" xr:uid="{00000000-0005-0000-0000-000008600000}"/>
    <cellStyle name="Обычный 3 3 3 3 3 5 3 2" xfId="24580" xr:uid="{00000000-0005-0000-0000-000009600000}"/>
    <cellStyle name="Обычный 3 3 3 3 3 5 4" xfId="24581" xr:uid="{00000000-0005-0000-0000-00000A600000}"/>
    <cellStyle name="Обычный 3 3 3 3 3 6" xfId="24582" xr:uid="{00000000-0005-0000-0000-00000B600000}"/>
    <cellStyle name="Обычный 3 3 3 3 3 6 2" xfId="24583" xr:uid="{00000000-0005-0000-0000-00000C600000}"/>
    <cellStyle name="Обычный 3 3 3 3 3 6 2 2" xfId="24584" xr:uid="{00000000-0005-0000-0000-00000D600000}"/>
    <cellStyle name="Обычный 3 3 3 3 3 6 3" xfId="24585" xr:uid="{00000000-0005-0000-0000-00000E600000}"/>
    <cellStyle name="Обычный 3 3 3 3 3 6 3 2" xfId="24586" xr:uid="{00000000-0005-0000-0000-00000F600000}"/>
    <cellStyle name="Обычный 3 3 3 3 3 6 4" xfId="24587" xr:uid="{00000000-0005-0000-0000-000010600000}"/>
    <cellStyle name="Обычный 3 3 3 3 3 7" xfId="24588" xr:uid="{00000000-0005-0000-0000-000011600000}"/>
    <cellStyle name="Обычный 3 3 3 3 3 7 2" xfId="24589" xr:uid="{00000000-0005-0000-0000-000012600000}"/>
    <cellStyle name="Обычный 3 3 3 3 3 8" xfId="24590" xr:uid="{00000000-0005-0000-0000-000013600000}"/>
    <cellStyle name="Обычный 3 3 3 3 3 8 2" xfId="24591" xr:uid="{00000000-0005-0000-0000-000014600000}"/>
    <cellStyle name="Обычный 3 3 3 3 3 9" xfId="24592" xr:uid="{00000000-0005-0000-0000-000015600000}"/>
    <cellStyle name="Обычный 3 3 3 3 3 9 2" xfId="24593" xr:uid="{00000000-0005-0000-0000-000016600000}"/>
    <cellStyle name="Обычный 3 3 3 3 4" xfId="24594" xr:uid="{00000000-0005-0000-0000-000017600000}"/>
    <cellStyle name="Обычный 3 3 3 3 4 2" xfId="24595" xr:uid="{00000000-0005-0000-0000-000018600000}"/>
    <cellStyle name="Обычный 3 3 3 3 4 2 2" xfId="24596" xr:uid="{00000000-0005-0000-0000-000019600000}"/>
    <cellStyle name="Обычный 3 3 3 3 4 2 2 2" xfId="24597" xr:uid="{00000000-0005-0000-0000-00001A600000}"/>
    <cellStyle name="Обычный 3 3 3 3 4 2 2 2 2" xfId="24598" xr:uid="{00000000-0005-0000-0000-00001B600000}"/>
    <cellStyle name="Обычный 3 3 3 3 4 2 2 3" xfId="24599" xr:uid="{00000000-0005-0000-0000-00001C600000}"/>
    <cellStyle name="Обычный 3 3 3 3 4 2 2 3 2" xfId="24600" xr:uid="{00000000-0005-0000-0000-00001D600000}"/>
    <cellStyle name="Обычный 3 3 3 3 4 2 2 4" xfId="24601" xr:uid="{00000000-0005-0000-0000-00001E600000}"/>
    <cellStyle name="Обычный 3 3 3 3 4 2 3" xfId="24602" xr:uid="{00000000-0005-0000-0000-00001F600000}"/>
    <cellStyle name="Обычный 3 3 3 3 4 2 3 2" xfId="24603" xr:uid="{00000000-0005-0000-0000-000020600000}"/>
    <cellStyle name="Обычный 3 3 3 3 4 2 4" xfId="24604" xr:uid="{00000000-0005-0000-0000-000021600000}"/>
    <cellStyle name="Обычный 3 3 3 3 4 2 4 2" xfId="24605" xr:uid="{00000000-0005-0000-0000-000022600000}"/>
    <cellStyle name="Обычный 3 3 3 3 4 2 5" xfId="24606" xr:uid="{00000000-0005-0000-0000-000023600000}"/>
    <cellStyle name="Обычный 3 3 3 3 4 2 5 2" xfId="24607" xr:uid="{00000000-0005-0000-0000-000024600000}"/>
    <cellStyle name="Обычный 3 3 3 3 4 2 6" xfId="24608" xr:uid="{00000000-0005-0000-0000-000025600000}"/>
    <cellStyle name="Обычный 3 3 3 3 4 3" xfId="24609" xr:uid="{00000000-0005-0000-0000-000026600000}"/>
    <cellStyle name="Обычный 3 3 3 3 4 3 2" xfId="24610" xr:uid="{00000000-0005-0000-0000-000027600000}"/>
    <cellStyle name="Обычный 3 3 3 3 4 3 2 2" xfId="24611" xr:uid="{00000000-0005-0000-0000-000028600000}"/>
    <cellStyle name="Обычный 3 3 3 3 4 3 3" xfId="24612" xr:uid="{00000000-0005-0000-0000-000029600000}"/>
    <cellStyle name="Обычный 3 3 3 3 4 3 3 2" xfId="24613" xr:uid="{00000000-0005-0000-0000-00002A600000}"/>
    <cellStyle name="Обычный 3 3 3 3 4 3 4" xfId="24614" xr:uid="{00000000-0005-0000-0000-00002B600000}"/>
    <cellStyle name="Обычный 3 3 3 3 4 4" xfId="24615" xr:uid="{00000000-0005-0000-0000-00002C600000}"/>
    <cellStyle name="Обычный 3 3 3 3 4 4 2" xfId="24616" xr:uid="{00000000-0005-0000-0000-00002D600000}"/>
    <cellStyle name="Обычный 3 3 3 3 4 4 2 2" xfId="24617" xr:uid="{00000000-0005-0000-0000-00002E600000}"/>
    <cellStyle name="Обычный 3 3 3 3 4 4 3" xfId="24618" xr:uid="{00000000-0005-0000-0000-00002F600000}"/>
    <cellStyle name="Обычный 3 3 3 3 4 4 3 2" xfId="24619" xr:uid="{00000000-0005-0000-0000-000030600000}"/>
    <cellStyle name="Обычный 3 3 3 3 4 4 4" xfId="24620" xr:uid="{00000000-0005-0000-0000-000031600000}"/>
    <cellStyle name="Обычный 3 3 3 3 4 5" xfId="24621" xr:uid="{00000000-0005-0000-0000-000032600000}"/>
    <cellStyle name="Обычный 3 3 3 3 4 5 2" xfId="24622" xr:uid="{00000000-0005-0000-0000-000033600000}"/>
    <cellStyle name="Обычный 3 3 3 3 4 6" xfId="24623" xr:uid="{00000000-0005-0000-0000-000034600000}"/>
    <cellStyle name="Обычный 3 3 3 3 4 6 2" xfId="24624" xr:uid="{00000000-0005-0000-0000-000035600000}"/>
    <cellStyle name="Обычный 3 3 3 3 4 7" xfId="24625" xr:uid="{00000000-0005-0000-0000-000036600000}"/>
    <cellStyle name="Обычный 3 3 3 3 4 7 2" xfId="24626" xr:uid="{00000000-0005-0000-0000-000037600000}"/>
    <cellStyle name="Обычный 3 3 3 3 4 8" xfId="24627" xr:uid="{00000000-0005-0000-0000-000038600000}"/>
    <cellStyle name="Обычный 3 3 3 3 5" xfId="24628" xr:uid="{00000000-0005-0000-0000-000039600000}"/>
    <cellStyle name="Обычный 3 3 3 3 5 2" xfId="24629" xr:uid="{00000000-0005-0000-0000-00003A600000}"/>
    <cellStyle name="Обычный 3 3 3 3 5 2 2" xfId="24630" xr:uid="{00000000-0005-0000-0000-00003B600000}"/>
    <cellStyle name="Обычный 3 3 3 3 5 2 2 2" xfId="24631" xr:uid="{00000000-0005-0000-0000-00003C600000}"/>
    <cellStyle name="Обычный 3 3 3 3 5 2 2 2 2" xfId="24632" xr:uid="{00000000-0005-0000-0000-00003D600000}"/>
    <cellStyle name="Обычный 3 3 3 3 5 2 2 3" xfId="24633" xr:uid="{00000000-0005-0000-0000-00003E600000}"/>
    <cellStyle name="Обычный 3 3 3 3 5 2 2 3 2" xfId="24634" xr:uid="{00000000-0005-0000-0000-00003F600000}"/>
    <cellStyle name="Обычный 3 3 3 3 5 2 2 4" xfId="24635" xr:uid="{00000000-0005-0000-0000-000040600000}"/>
    <cellStyle name="Обычный 3 3 3 3 5 2 3" xfId="24636" xr:uid="{00000000-0005-0000-0000-000041600000}"/>
    <cellStyle name="Обычный 3 3 3 3 5 2 3 2" xfId="24637" xr:uid="{00000000-0005-0000-0000-000042600000}"/>
    <cellStyle name="Обычный 3 3 3 3 5 2 4" xfId="24638" xr:uid="{00000000-0005-0000-0000-000043600000}"/>
    <cellStyle name="Обычный 3 3 3 3 5 2 4 2" xfId="24639" xr:uid="{00000000-0005-0000-0000-000044600000}"/>
    <cellStyle name="Обычный 3 3 3 3 5 2 5" xfId="24640" xr:uid="{00000000-0005-0000-0000-000045600000}"/>
    <cellStyle name="Обычный 3 3 3 3 5 2 5 2" xfId="24641" xr:uid="{00000000-0005-0000-0000-000046600000}"/>
    <cellStyle name="Обычный 3 3 3 3 5 2 6" xfId="24642" xr:uid="{00000000-0005-0000-0000-000047600000}"/>
    <cellStyle name="Обычный 3 3 3 3 5 3" xfId="24643" xr:uid="{00000000-0005-0000-0000-000048600000}"/>
    <cellStyle name="Обычный 3 3 3 3 5 3 2" xfId="24644" xr:uid="{00000000-0005-0000-0000-000049600000}"/>
    <cellStyle name="Обычный 3 3 3 3 5 3 2 2" xfId="24645" xr:uid="{00000000-0005-0000-0000-00004A600000}"/>
    <cellStyle name="Обычный 3 3 3 3 5 3 3" xfId="24646" xr:uid="{00000000-0005-0000-0000-00004B600000}"/>
    <cellStyle name="Обычный 3 3 3 3 5 3 3 2" xfId="24647" xr:uid="{00000000-0005-0000-0000-00004C600000}"/>
    <cellStyle name="Обычный 3 3 3 3 5 3 4" xfId="24648" xr:uid="{00000000-0005-0000-0000-00004D600000}"/>
    <cellStyle name="Обычный 3 3 3 3 5 4" xfId="24649" xr:uid="{00000000-0005-0000-0000-00004E600000}"/>
    <cellStyle name="Обычный 3 3 3 3 5 4 2" xfId="24650" xr:uid="{00000000-0005-0000-0000-00004F600000}"/>
    <cellStyle name="Обычный 3 3 3 3 5 4 2 2" xfId="24651" xr:uid="{00000000-0005-0000-0000-000050600000}"/>
    <cellStyle name="Обычный 3 3 3 3 5 4 3" xfId="24652" xr:uid="{00000000-0005-0000-0000-000051600000}"/>
    <cellStyle name="Обычный 3 3 3 3 5 4 3 2" xfId="24653" xr:uid="{00000000-0005-0000-0000-000052600000}"/>
    <cellStyle name="Обычный 3 3 3 3 5 4 4" xfId="24654" xr:uid="{00000000-0005-0000-0000-000053600000}"/>
    <cellStyle name="Обычный 3 3 3 3 5 5" xfId="24655" xr:uid="{00000000-0005-0000-0000-000054600000}"/>
    <cellStyle name="Обычный 3 3 3 3 5 5 2" xfId="24656" xr:uid="{00000000-0005-0000-0000-000055600000}"/>
    <cellStyle name="Обычный 3 3 3 3 5 6" xfId="24657" xr:uid="{00000000-0005-0000-0000-000056600000}"/>
    <cellStyle name="Обычный 3 3 3 3 5 6 2" xfId="24658" xr:uid="{00000000-0005-0000-0000-000057600000}"/>
    <cellStyle name="Обычный 3 3 3 3 5 7" xfId="24659" xr:uid="{00000000-0005-0000-0000-000058600000}"/>
    <cellStyle name="Обычный 3 3 3 3 5 7 2" xfId="24660" xr:uid="{00000000-0005-0000-0000-000059600000}"/>
    <cellStyle name="Обычный 3 3 3 3 5 8" xfId="24661" xr:uid="{00000000-0005-0000-0000-00005A600000}"/>
    <cellStyle name="Обычный 3 3 3 3 6" xfId="24662" xr:uid="{00000000-0005-0000-0000-00005B600000}"/>
    <cellStyle name="Обычный 3 3 3 3 6 2" xfId="24663" xr:uid="{00000000-0005-0000-0000-00005C600000}"/>
    <cellStyle name="Обычный 3 3 3 3 6 2 2" xfId="24664" xr:uid="{00000000-0005-0000-0000-00005D600000}"/>
    <cellStyle name="Обычный 3 3 3 3 6 2 2 2" xfId="24665" xr:uid="{00000000-0005-0000-0000-00005E600000}"/>
    <cellStyle name="Обычный 3 3 3 3 6 2 3" xfId="24666" xr:uid="{00000000-0005-0000-0000-00005F600000}"/>
    <cellStyle name="Обычный 3 3 3 3 6 2 3 2" xfId="24667" xr:uid="{00000000-0005-0000-0000-000060600000}"/>
    <cellStyle name="Обычный 3 3 3 3 6 2 4" xfId="24668" xr:uid="{00000000-0005-0000-0000-000061600000}"/>
    <cellStyle name="Обычный 3 3 3 3 6 3" xfId="24669" xr:uid="{00000000-0005-0000-0000-000062600000}"/>
    <cellStyle name="Обычный 3 3 3 3 6 3 2" xfId="24670" xr:uid="{00000000-0005-0000-0000-000063600000}"/>
    <cellStyle name="Обычный 3 3 3 3 6 3 2 2" xfId="24671" xr:uid="{00000000-0005-0000-0000-000064600000}"/>
    <cellStyle name="Обычный 3 3 3 3 6 3 3" xfId="24672" xr:uid="{00000000-0005-0000-0000-000065600000}"/>
    <cellStyle name="Обычный 3 3 3 3 6 3 3 2" xfId="24673" xr:uid="{00000000-0005-0000-0000-000066600000}"/>
    <cellStyle name="Обычный 3 3 3 3 6 3 4" xfId="24674" xr:uid="{00000000-0005-0000-0000-000067600000}"/>
    <cellStyle name="Обычный 3 3 3 3 6 4" xfId="24675" xr:uid="{00000000-0005-0000-0000-000068600000}"/>
    <cellStyle name="Обычный 3 3 3 3 6 4 2" xfId="24676" xr:uid="{00000000-0005-0000-0000-000069600000}"/>
    <cellStyle name="Обычный 3 3 3 3 6 5" xfId="24677" xr:uid="{00000000-0005-0000-0000-00006A600000}"/>
    <cellStyle name="Обычный 3 3 3 3 6 5 2" xfId="24678" xr:uid="{00000000-0005-0000-0000-00006B600000}"/>
    <cellStyle name="Обычный 3 3 3 3 6 6" xfId="24679" xr:uid="{00000000-0005-0000-0000-00006C600000}"/>
    <cellStyle name="Обычный 3 3 3 3 6 6 2" xfId="24680" xr:uid="{00000000-0005-0000-0000-00006D600000}"/>
    <cellStyle name="Обычный 3 3 3 3 6 7" xfId="24681" xr:uid="{00000000-0005-0000-0000-00006E600000}"/>
    <cellStyle name="Обычный 3 3 3 3 7" xfId="24682" xr:uid="{00000000-0005-0000-0000-00006F600000}"/>
    <cellStyle name="Обычный 3 3 3 3 7 2" xfId="24683" xr:uid="{00000000-0005-0000-0000-000070600000}"/>
    <cellStyle name="Обычный 3 3 3 3 7 2 2" xfId="24684" xr:uid="{00000000-0005-0000-0000-000071600000}"/>
    <cellStyle name="Обычный 3 3 3 3 7 2 2 2" xfId="24685" xr:uid="{00000000-0005-0000-0000-000072600000}"/>
    <cellStyle name="Обычный 3 3 3 3 7 2 3" xfId="24686" xr:uid="{00000000-0005-0000-0000-000073600000}"/>
    <cellStyle name="Обычный 3 3 3 3 7 2 3 2" xfId="24687" xr:uid="{00000000-0005-0000-0000-000074600000}"/>
    <cellStyle name="Обычный 3 3 3 3 7 2 4" xfId="24688" xr:uid="{00000000-0005-0000-0000-000075600000}"/>
    <cellStyle name="Обычный 3 3 3 3 7 3" xfId="24689" xr:uid="{00000000-0005-0000-0000-000076600000}"/>
    <cellStyle name="Обычный 3 3 3 3 7 3 2" xfId="24690" xr:uid="{00000000-0005-0000-0000-000077600000}"/>
    <cellStyle name="Обычный 3 3 3 3 7 3 2 2" xfId="24691" xr:uid="{00000000-0005-0000-0000-000078600000}"/>
    <cellStyle name="Обычный 3 3 3 3 7 3 3" xfId="24692" xr:uid="{00000000-0005-0000-0000-000079600000}"/>
    <cellStyle name="Обычный 3 3 3 3 7 3 3 2" xfId="24693" xr:uid="{00000000-0005-0000-0000-00007A600000}"/>
    <cellStyle name="Обычный 3 3 3 3 7 3 4" xfId="24694" xr:uid="{00000000-0005-0000-0000-00007B600000}"/>
    <cellStyle name="Обычный 3 3 3 3 7 4" xfId="24695" xr:uid="{00000000-0005-0000-0000-00007C600000}"/>
    <cellStyle name="Обычный 3 3 3 3 7 4 2" xfId="24696" xr:uid="{00000000-0005-0000-0000-00007D600000}"/>
    <cellStyle name="Обычный 3 3 3 3 7 5" xfId="24697" xr:uid="{00000000-0005-0000-0000-00007E600000}"/>
    <cellStyle name="Обычный 3 3 3 3 7 5 2" xfId="24698" xr:uid="{00000000-0005-0000-0000-00007F600000}"/>
    <cellStyle name="Обычный 3 3 3 3 7 6" xfId="24699" xr:uid="{00000000-0005-0000-0000-000080600000}"/>
    <cellStyle name="Обычный 3 3 3 3 7 6 2" xfId="24700" xr:uid="{00000000-0005-0000-0000-000081600000}"/>
    <cellStyle name="Обычный 3 3 3 3 7 7" xfId="24701" xr:uid="{00000000-0005-0000-0000-000082600000}"/>
    <cellStyle name="Обычный 3 3 3 3 8" xfId="24702" xr:uid="{00000000-0005-0000-0000-000083600000}"/>
    <cellStyle name="Обычный 3 3 3 3 8 2" xfId="24703" xr:uid="{00000000-0005-0000-0000-000084600000}"/>
    <cellStyle name="Обычный 3 3 3 3 8 2 2" xfId="24704" xr:uid="{00000000-0005-0000-0000-000085600000}"/>
    <cellStyle name="Обычный 3 3 3 3 8 3" xfId="24705" xr:uid="{00000000-0005-0000-0000-000086600000}"/>
    <cellStyle name="Обычный 3 3 3 3 8 3 2" xfId="24706" xr:uid="{00000000-0005-0000-0000-000087600000}"/>
    <cellStyle name="Обычный 3 3 3 3 8 4" xfId="24707" xr:uid="{00000000-0005-0000-0000-000088600000}"/>
    <cellStyle name="Обычный 3 3 3 3 9" xfId="24708" xr:uid="{00000000-0005-0000-0000-000089600000}"/>
    <cellStyle name="Обычный 3 3 3 3 9 2" xfId="24709" xr:uid="{00000000-0005-0000-0000-00008A600000}"/>
    <cellStyle name="Обычный 3 3 3 3 9 2 2" xfId="24710" xr:uid="{00000000-0005-0000-0000-00008B600000}"/>
    <cellStyle name="Обычный 3 3 3 3 9 3" xfId="24711" xr:uid="{00000000-0005-0000-0000-00008C600000}"/>
    <cellStyle name="Обычный 3 3 3 3 9 3 2" xfId="24712" xr:uid="{00000000-0005-0000-0000-00008D600000}"/>
    <cellStyle name="Обычный 3 3 3 3 9 4" xfId="24713" xr:uid="{00000000-0005-0000-0000-00008E600000}"/>
    <cellStyle name="Обычный 3 3 3 4" xfId="24714" xr:uid="{00000000-0005-0000-0000-00008F600000}"/>
    <cellStyle name="Обычный 3 3 3 4 10" xfId="24715" xr:uid="{00000000-0005-0000-0000-000090600000}"/>
    <cellStyle name="Обычный 3 3 3 4 10 2" xfId="24716" xr:uid="{00000000-0005-0000-0000-000091600000}"/>
    <cellStyle name="Обычный 3 3 3 4 11" xfId="24717" xr:uid="{00000000-0005-0000-0000-000092600000}"/>
    <cellStyle name="Обычный 3 3 3 4 11 2" xfId="24718" xr:uid="{00000000-0005-0000-0000-000093600000}"/>
    <cellStyle name="Обычный 3 3 3 4 12" xfId="24719" xr:uid="{00000000-0005-0000-0000-000094600000}"/>
    <cellStyle name="Обычный 3 3 3 4 2" xfId="24720" xr:uid="{00000000-0005-0000-0000-000095600000}"/>
    <cellStyle name="Обычный 3 3 3 4 2 10" xfId="24721" xr:uid="{00000000-0005-0000-0000-000096600000}"/>
    <cellStyle name="Обычный 3 3 3 4 2 2" xfId="24722" xr:uid="{00000000-0005-0000-0000-000097600000}"/>
    <cellStyle name="Обычный 3 3 3 4 2 2 2" xfId="24723" xr:uid="{00000000-0005-0000-0000-000098600000}"/>
    <cellStyle name="Обычный 3 3 3 4 2 2 2 2" xfId="24724" xr:uid="{00000000-0005-0000-0000-000099600000}"/>
    <cellStyle name="Обычный 3 3 3 4 2 2 2 2 2" xfId="24725" xr:uid="{00000000-0005-0000-0000-00009A600000}"/>
    <cellStyle name="Обычный 3 3 3 4 2 2 2 2 2 2" xfId="24726" xr:uid="{00000000-0005-0000-0000-00009B600000}"/>
    <cellStyle name="Обычный 3 3 3 4 2 2 2 2 3" xfId="24727" xr:uid="{00000000-0005-0000-0000-00009C600000}"/>
    <cellStyle name="Обычный 3 3 3 4 2 2 2 2 3 2" xfId="24728" xr:uid="{00000000-0005-0000-0000-00009D600000}"/>
    <cellStyle name="Обычный 3 3 3 4 2 2 2 2 4" xfId="24729" xr:uid="{00000000-0005-0000-0000-00009E600000}"/>
    <cellStyle name="Обычный 3 3 3 4 2 2 2 3" xfId="24730" xr:uid="{00000000-0005-0000-0000-00009F600000}"/>
    <cellStyle name="Обычный 3 3 3 4 2 2 2 3 2" xfId="24731" xr:uid="{00000000-0005-0000-0000-0000A0600000}"/>
    <cellStyle name="Обычный 3 3 3 4 2 2 2 4" xfId="24732" xr:uid="{00000000-0005-0000-0000-0000A1600000}"/>
    <cellStyle name="Обычный 3 3 3 4 2 2 2 4 2" xfId="24733" xr:uid="{00000000-0005-0000-0000-0000A2600000}"/>
    <cellStyle name="Обычный 3 3 3 4 2 2 2 5" xfId="24734" xr:uid="{00000000-0005-0000-0000-0000A3600000}"/>
    <cellStyle name="Обычный 3 3 3 4 2 2 2 5 2" xfId="24735" xr:uid="{00000000-0005-0000-0000-0000A4600000}"/>
    <cellStyle name="Обычный 3 3 3 4 2 2 2 6" xfId="24736" xr:uid="{00000000-0005-0000-0000-0000A5600000}"/>
    <cellStyle name="Обычный 3 3 3 4 2 2 3" xfId="24737" xr:uid="{00000000-0005-0000-0000-0000A6600000}"/>
    <cellStyle name="Обычный 3 3 3 4 2 2 3 2" xfId="24738" xr:uid="{00000000-0005-0000-0000-0000A7600000}"/>
    <cellStyle name="Обычный 3 3 3 4 2 2 3 2 2" xfId="24739" xr:uid="{00000000-0005-0000-0000-0000A8600000}"/>
    <cellStyle name="Обычный 3 3 3 4 2 2 3 3" xfId="24740" xr:uid="{00000000-0005-0000-0000-0000A9600000}"/>
    <cellStyle name="Обычный 3 3 3 4 2 2 3 3 2" xfId="24741" xr:uid="{00000000-0005-0000-0000-0000AA600000}"/>
    <cellStyle name="Обычный 3 3 3 4 2 2 3 4" xfId="24742" xr:uid="{00000000-0005-0000-0000-0000AB600000}"/>
    <cellStyle name="Обычный 3 3 3 4 2 2 4" xfId="24743" xr:uid="{00000000-0005-0000-0000-0000AC600000}"/>
    <cellStyle name="Обычный 3 3 3 4 2 2 4 2" xfId="24744" xr:uid="{00000000-0005-0000-0000-0000AD600000}"/>
    <cellStyle name="Обычный 3 3 3 4 2 2 4 2 2" xfId="24745" xr:uid="{00000000-0005-0000-0000-0000AE600000}"/>
    <cellStyle name="Обычный 3 3 3 4 2 2 4 3" xfId="24746" xr:uid="{00000000-0005-0000-0000-0000AF600000}"/>
    <cellStyle name="Обычный 3 3 3 4 2 2 4 3 2" xfId="24747" xr:uid="{00000000-0005-0000-0000-0000B0600000}"/>
    <cellStyle name="Обычный 3 3 3 4 2 2 4 4" xfId="24748" xr:uid="{00000000-0005-0000-0000-0000B1600000}"/>
    <cellStyle name="Обычный 3 3 3 4 2 2 5" xfId="24749" xr:uid="{00000000-0005-0000-0000-0000B2600000}"/>
    <cellStyle name="Обычный 3 3 3 4 2 2 5 2" xfId="24750" xr:uid="{00000000-0005-0000-0000-0000B3600000}"/>
    <cellStyle name="Обычный 3 3 3 4 2 2 6" xfId="24751" xr:uid="{00000000-0005-0000-0000-0000B4600000}"/>
    <cellStyle name="Обычный 3 3 3 4 2 2 6 2" xfId="24752" xr:uid="{00000000-0005-0000-0000-0000B5600000}"/>
    <cellStyle name="Обычный 3 3 3 4 2 2 7" xfId="24753" xr:uid="{00000000-0005-0000-0000-0000B6600000}"/>
    <cellStyle name="Обычный 3 3 3 4 2 2 7 2" xfId="24754" xr:uid="{00000000-0005-0000-0000-0000B7600000}"/>
    <cellStyle name="Обычный 3 3 3 4 2 2 8" xfId="24755" xr:uid="{00000000-0005-0000-0000-0000B8600000}"/>
    <cellStyle name="Обычный 3 3 3 4 2 3" xfId="24756" xr:uid="{00000000-0005-0000-0000-0000B9600000}"/>
    <cellStyle name="Обычный 3 3 3 4 2 3 2" xfId="24757" xr:uid="{00000000-0005-0000-0000-0000BA600000}"/>
    <cellStyle name="Обычный 3 3 3 4 2 3 2 2" xfId="24758" xr:uid="{00000000-0005-0000-0000-0000BB600000}"/>
    <cellStyle name="Обычный 3 3 3 4 2 3 2 2 2" xfId="24759" xr:uid="{00000000-0005-0000-0000-0000BC600000}"/>
    <cellStyle name="Обычный 3 3 3 4 2 3 2 2 2 2" xfId="24760" xr:uid="{00000000-0005-0000-0000-0000BD600000}"/>
    <cellStyle name="Обычный 3 3 3 4 2 3 2 2 3" xfId="24761" xr:uid="{00000000-0005-0000-0000-0000BE600000}"/>
    <cellStyle name="Обычный 3 3 3 4 2 3 2 2 3 2" xfId="24762" xr:uid="{00000000-0005-0000-0000-0000BF600000}"/>
    <cellStyle name="Обычный 3 3 3 4 2 3 2 2 4" xfId="24763" xr:uid="{00000000-0005-0000-0000-0000C0600000}"/>
    <cellStyle name="Обычный 3 3 3 4 2 3 2 3" xfId="24764" xr:uid="{00000000-0005-0000-0000-0000C1600000}"/>
    <cellStyle name="Обычный 3 3 3 4 2 3 2 3 2" xfId="24765" xr:uid="{00000000-0005-0000-0000-0000C2600000}"/>
    <cellStyle name="Обычный 3 3 3 4 2 3 2 4" xfId="24766" xr:uid="{00000000-0005-0000-0000-0000C3600000}"/>
    <cellStyle name="Обычный 3 3 3 4 2 3 2 4 2" xfId="24767" xr:uid="{00000000-0005-0000-0000-0000C4600000}"/>
    <cellStyle name="Обычный 3 3 3 4 2 3 2 5" xfId="24768" xr:uid="{00000000-0005-0000-0000-0000C5600000}"/>
    <cellStyle name="Обычный 3 3 3 4 2 3 2 5 2" xfId="24769" xr:uid="{00000000-0005-0000-0000-0000C6600000}"/>
    <cellStyle name="Обычный 3 3 3 4 2 3 2 6" xfId="24770" xr:uid="{00000000-0005-0000-0000-0000C7600000}"/>
    <cellStyle name="Обычный 3 3 3 4 2 3 3" xfId="24771" xr:uid="{00000000-0005-0000-0000-0000C8600000}"/>
    <cellStyle name="Обычный 3 3 3 4 2 3 3 2" xfId="24772" xr:uid="{00000000-0005-0000-0000-0000C9600000}"/>
    <cellStyle name="Обычный 3 3 3 4 2 3 3 2 2" xfId="24773" xr:uid="{00000000-0005-0000-0000-0000CA600000}"/>
    <cellStyle name="Обычный 3 3 3 4 2 3 3 3" xfId="24774" xr:uid="{00000000-0005-0000-0000-0000CB600000}"/>
    <cellStyle name="Обычный 3 3 3 4 2 3 3 3 2" xfId="24775" xr:uid="{00000000-0005-0000-0000-0000CC600000}"/>
    <cellStyle name="Обычный 3 3 3 4 2 3 3 4" xfId="24776" xr:uid="{00000000-0005-0000-0000-0000CD600000}"/>
    <cellStyle name="Обычный 3 3 3 4 2 3 4" xfId="24777" xr:uid="{00000000-0005-0000-0000-0000CE600000}"/>
    <cellStyle name="Обычный 3 3 3 4 2 3 4 2" xfId="24778" xr:uid="{00000000-0005-0000-0000-0000CF600000}"/>
    <cellStyle name="Обычный 3 3 3 4 2 3 4 2 2" xfId="24779" xr:uid="{00000000-0005-0000-0000-0000D0600000}"/>
    <cellStyle name="Обычный 3 3 3 4 2 3 4 3" xfId="24780" xr:uid="{00000000-0005-0000-0000-0000D1600000}"/>
    <cellStyle name="Обычный 3 3 3 4 2 3 4 3 2" xfId="24781" xr:uid="{00000000-0005-0000-0000-0000D2600000}"/>
    <cellStyle name="Обычный 3 3 3 4 2 3 4 4" xfId="24782" xr:uid="{00000000-0005-0000-0000-0000D3600000}"/>
    <cellStyle name="Обычный 3 3 3 4 2 3 5" xfId="24783" xr:uid="{00000000-0005-0000-0000-0000D4600000}"/>
    <cellStyle name="Обычный 3 3 3 4 2 3 5 2" xfId="24784" xr:uid="{00000000-0005-0000-0000-0000D5600000}"/>
    <cellStyle name="Обычный 3 3 3 4 2 3 6" xfId="24785" xr:uid="{00000000-0005-0000-0000-0000D6600000}"/>
    <cellStyle name="Обычный 3 3 3 4 2 3 6 2" xfId="24786" xr:uid="{00000000-0005-0000-0000-0000D7600000}"/>
    <cellStyle name="Обычный 3 3 3 4 2 3 7" xfId="24787" xr:uid="{00000000-0005-0000-0000-0000D8600000}"/>
    <cellStyle name="Обычный 3 3 3 4 2 3 7 2" xfId="24788" xr:uid="{00000000-0005-0000-0000-0000D9600000}"/>
    <cellStyle name="Обычный 3 3 3 4 2 3 8" xfId="24789" xr:uid="{00000000-0005-0000-0000-0000DA600000}"/>
    <cellStyle name="Обычный 3 3 3 4 2 4" xfId="24790" xr:uid="{00000000-0005-0000-0000-0000DB600000}"/>
    <cellStyle name="Обычный 3 3 3 4 2 4 2" xfId="24791" xr:uid="{00000000-0005-0000-0000-0000DC600000}"/>
    <cellStyle name="Обычный 3 3 3 4 2 4 2 2" xfId="24792" xr:uid="{00000000-0005-0000-0000-0000DD600000}"/>
    <cellStyle name="Обычный 3 3 3 4 2 4 2 2 2" xfId="24793" xr:uid="{00000000-0005-0000-0000-0000DE600000}"/>
    <cellStyle name="Обычный 3 3 3 4 2 4 2 3" xfId="24794" xr:uid="{00000000-0005-0000-0000-0000DF600000}"/>
    <cellStyle name="Обычный 3 3 3 4 2 4 2 3 2" xfId="24795" xr:uid="{00000000-0005-0000-0000-0000E0600000}"/>
    <cellStyle name="Обычный 3 3 3 4 2 4 2 4" xfId="24796" xr:uid="{00000000-0005-0000-0000-0000E1600000}"/>
    <cellStyle name="Обычный 3 3 3 4 2 4 3" xfId="24797" xr:uid="{00000000-0005-0000-0000-0000E2600000}"/>
    <cellStyle name="Обычный 3 3 3 4 2 4 3 2" xfId="24798" xr:uid="{00000000-0005-0000-0000-0000E3600000}"/>
    <cellStyle name="Обычный 3 3 3 4 2 4 3 2 2" xfId="24799" xr:uid="{00000000-0005-0000-0000-0000E4600000}"/>
    <cellStyle name="Обычный 3 3 3 4 2 4 3 3" xfId="24800" xr:uid="{00000000-0005-0000-0000-0000E5600000}"/>
    <cellStyle name="Обычный 3 3 3 4 2 4 3 3 2" xfId="24801" xr:uid="{00000000-0005-0000-0000-0000E6600000}"/>
    <cellStyle name="Обычный 3 3 3 4 2 4 3 4" xfId="24802" xr:uid="{00000000-0005-0000-0000-0000E7600000}"/>
    <cellStyle name="Обычный 3 3 3 4 2 4 4" xfId="24803" xr:uid="{00000000-0005-0000-0000-0000E8600000}"/>
    <cellStyle name="Обычный 3 3 3 4 2 4 4 2" xfId="24804" xr:uid="{00000000-0005-0000-0000-0000E9600000}"/>
    <cellStyle name="Обычный 3 3 3 4 2 4 5" xfId="24805" xr:uid="{00000000-0005-0000-0000-0000EA600000}"/>
    <cellStyle name="Обычный 3 3 3 4 2 4 5 2" xfId="24806" xr:uid="{00000000-0005-0000-0000-0000EB600000}"/>
    <cellStyle name="Обычный 3 3 3 4 2 4 6" xfId="24807" xr:uid="{00000000-0005-0000-0000-0000EC600000}"/>
    <cellStyle name="Обычный 3 3 3 4 2 4 6 2" xfId="24808" xr:uid="{00000000-0005-0000-0000-0000ED600000}"/>
    <cellStyle name="Обычный 3 3 3 4 2 4 7" xfId="24809" xr:uid="{00000000-0005-0000-0000-0000EE600000}"/>
    <cellStyle name="Обычный 3 3 3 4 2 5" xfId="24810" xr:uid="{00000000-0005-0000-0000-0000EF600000}"/>
    <cellStyle name="Обычный 3 3 3 4 2 5 2" xfId="24811" xr:uid="{00000000-0005-0000-0000-0000F0600000}"/>
    <cellStyle name="Обычный 3 3 3 4 2 5 2 2" xfId="24812" xr:uid="{00000000-0005-0000-0000-0000F1600000}"/>
    <cellStyle name="Обычный 3 3 3 4 2 5 3" xfId="24813" xr:uid="{00000000-0005-0000-0000-0000F2600000}"/>
    <cellStyle name="Обычный 3 3 3 4 2 5 3 2" xfId="24814" xr:uid="{00000000-0005-0000-0000-0000F3600000}"/>
    <cellStyle name="Обычный 3 3 3 4 2 5 4" xfId="24815" xr:uid="{00000000-0005-0000-0000-0000F4600000}"/>
    <cellStyle name="Обычный 3 3 3 4 2 6" xfId="24816" xr:uid="{00000000-0005-0000-0000-0000F5600000}"/>
    <cellStyle name="Обычный 3 3 3 4 2 6 2" xfId="24817" xr:uid="{00000000-0005-0000-0000-0000F6600000}"/>
    <cellStyle name="Обычный 3 3 3 4 2 6 2 2" xfId="24818" xr:uid="{00000000-0005-0000-0000-0000F7600000}"/>
    <cellStyle name="Обычный 3 3 3 4 2 6 3" xfId="24819" xr:uid="{00000000-0005-0000-0000-0000F8600000}"/>
    <cellStyle name="Обычный 3 3 3 4 2 6 3 2" xfId="24820" xr:uid="{00000000-0005-0000-0000-0000F9600000}"/>
    <cellStyle name="Обычный 3 3 3 4 2 6 4" xfId="24821" xr:uid="{00000000-0005-0000-0000-0000FA600000}"/>
    <cellStyle name="Обычный 3 3 3 4 2 7" xfId="24822" xr:uid="{00000000-0005-0000-0000-0000FB600000}"/>
    <cellStyle name="Обычный 3 3 3 4 2 7 2" xfId="24823" xr:uid="{00000000-0005-0000-0000-0000FC600000}"/>
    <cellStyle name="Обычный 3 3 3 4 2 8" xfId="24824" xr:uid="{00000000-0005-0000-0000-0000FD600000}"/>
    <cellStyle name="Обычный 3 3 3 4 2 8 2" xfId="24825" xr:uid="{00000000-0005-0000-0000-0000FE600000}"/>
    <cellStyle name="Обычный 3 3 3 4 2 9" xfId="24826" xr:uid="{00000000-0005-0000-0000-0000FF600000}"/>
    <cellStyle name="Обычный 3 3 3 4 2 9 2" xfId="24827" xr:uid="{00000000-0005-0000-0000-000000610000}"/>
    <cellStyle name="Обычный 3 3 3 4 3" xfId="24828" xr:uid="{00000000-0005-0000-0000-000001610000}"/>
    <cellStyle name="Обычный 3 3 3 4 3 2" xfId="24829" xr:uid="{00000000-0005-0000-0000-000002610000}"/>
    <cellStyle name="Обычный 3 3 3 4 3 2 2" xfId="24830" xr:uid="{00000000-0005-0000-0000-000003610000}"/>
    <cellStyle name="Обычный 3 3 3 4 3 2 2 2" xfId="24831" xr:uid="{00000000-0005-0000-0000-000004610000}"/>
    <cellStyle name="Обычный 3 3 3 4 3 2 2 2 2" xfId="24832" xr:uid="{00000000-0005-0000-0000-000005610000}"/>
    <cellStyle name="Обычный 3 3 3 4 3 2 2 3" xfId="24833" xr:uid="{00000000-0005-0000-0000-000006610000}"/>
    <cellStyle name="Обычный 3 3 3 4 3 2 2 3 2" xfId="24834" xr:uid="{00000000-0005-0000-0000-000007610000}"/>
    <cellStyle name="Обычный 3 3 3 4 3 2 2 4" xfId="24835" xr:uid="{00000000-0005-0000-0000-000008610000}"/>
    <cellStyle name="Обычный 3 3 3 4 3 2 3" xfId="24836" xr:uid="{00000000-0005-0000-0000-000009610000}"/>
    <cellStyle name="Обычный 3 3 3 4 3 2 3 2" xfId="24837" xr:uid="{00000000-0005-0000-0000-00000A610000}"/>
    <cellStyle name="Обычный 3 3 3 4 3 2 4" xfId="24838" xr:uid="{00000000-0005-0000-0000-00000B610000}"/>
    <cellStyle name="Обычный 3 3 3 4 3 2 4 2" xfId="24839" xr:uid="{00000000-0005-0000-0000-00000C610000}"/>
    <cellStyle name="Обычный 3 3 3 4 3 2 5" xfId="24840" xr:uid="{00000000-0005-0000-0000-00000D610000}"/>
    <cellStyle name="Обычный 3 3 3 4 3 2 5 2" xfId="24841" xr:uid="{00000000-0005-0000-0000-00000E610000}"/>
    <cellStyle name="Обычный 3 3 3 4 3 2 6" xfId="24842" xr:uid="{00000000-0005-0000-0000-00000F610000}"/>
    <cellStyle name="Обычный 3 3 3 4 3 3" xfId="24843" xr:uid="{00000000-0005-0000-0000-000010610000}"/>
    <cellStyle name="Обычный 3 3 3 4 3 3 2" xfId="24844" xr:uid="{00000000-0005-0000-0000-000011610000}"/>
    <cellStyle name="Обычный 3 3 3 4 3 3 2 2" xfId="24845" xr:uid="{00000000-0005-0000-0000-000012610000}"/>
    <cellStyle name="Обычный 3 3 3 4 3 3 3" xfId="24846" xr:uid="{00000000-0005-0000-0000-000013610000}"/>
    <cellStyle name="Обычный 3 3 3 4 3 3 3 2" xfId="24847" xr:uid="{00000000-0005-0000-0000-000014610000}"/>
    <cellStyle name="Обычный 3 3 3 4 3 3 4" xfId="24848" xr:uid="{00000000-0005-0000-0000-000015610000}"/>
    <cellStyle name="Обычный 3 3 3 4 3 4" xfId="24849" xr:uid="{00000000-0005-0000-0000-000016610000}"/>
    <cellStyle name="Обычный 3 3 3 4 3 4 2" xfId="24850" xr:uid="{00000000-0005-0000-0000-000017610000}"/>
    <cellStyle name="Обычный 3 3 3 4 3 4 2 2" xfId="24851" xr:uid="{00000000-0005-0000-0000-000018610000}"/>
    <cellStyle name="Обычный 3 3 3 4 3 4 3" xfId="24852" xr:uid="{00000000-0005-0000-0000-000019610000}"/>
    <cellStyle name="Обычный 3 3 3 4 3 4 3 2" xfId="24853" xr:uid="{00000000-0005-0000-0000-00001A610000}"/>
    <cellStyle name="Обычный 3 3 3 4 3 4 4" xfId="24854" xr:uid="{00000000-0005-0000-0000-00001B610000}"/>
    <cellStyle name="Обычный 3 3 3 4 3 5" xfId="24855" xr:uid="{00000000-0005-0000-0000-00001C610000}"/>
    <cellStyle name="Обычный 3 3 3 4 3 5 2" xfId="24856" xr:uid="{00000000-0005-0000-0000-00001D610000}"/>
    <cellStyle name="Обычный 3 3 3 4 3 6" xfId="24857" xr:uid="{00000000-0005-0000-0000-00001E610000}"/>
    <cellStyle name="Обычный 3 3 3 4 3 6 2" xfId="24858" xr:uid="{00000000-0005-0000-0000-00001F610000}"/>
    <cellStyle name="Обычный 3 3 3 4 3 7" xfId="24859" xr:uid="{00000000-0005-0000-0000-000020610000}"/>
    <cellStyle name="Обычный 3 3 3 4 3 7 2" xfId="24860" xr:uid="{00000000-0005-0000-0000-000021610000}"/>
    <cellStyle name="Обычный 3 3 3 4 3 8" xfId="24861" xr:uid="{00000000-0005-0000-0000-000022610000}"/>
    <cellStyle name="Обычный 3 3 3 4 4" xfId="24862" xr:uid="{00000000-0005-0000-0000-000023610000}"/>
    <cellStyle name="Обычный 3 3 3 4 4 2" xfId="24863" xr:uid="{00000000-0005-0000-0000-000024610000}"/>
    <cellStyle name="Обычный 3 3 3 4 4 2 2" xfId="24864" xr:uid="{00000000-0005-0000-0000-000025610000}"/>
    <cellStyle name="Обычный 3 3 3 4 4 2 2 2" xfId="24865" xr:uid="{00000000-0005-0000-0000-000026610000}"/>
    <cellStyle name="Обычный 3 3 3 4 4 2 2 2 2" xfId="24866" xr:uid="{00000000-0005-0000-0000-000027610000}"/>
    <cellStyle name="Обычный 3 3 3 4 4 2 2 3" xfId="24867" xr:uid="{00000000-0005-0000-0000-000028610000}"/>
    <cellStyle name="Обычный 3 3 3 4 4 2 2 3 2" xfId="24868" xr:uid="{00000000-0005-0000-0000-000029610000}"/>
    <cellStyle name="Обычный 3 3 3 4 4 2 2 4" xfId="24869" xr:uid="{00000000-0005-0000-0000-00002A610000}"/>
    <cellStyle name="Обычный 3 3 3 4 4 2 3" xfId="24870" xr:uid="{00000000-0005-0000-0000-00002B610000}"/>
    <cellStyle name="Обычный 3 3 3 4 4 2 3 2" xfId="24871" xr:uid="{00000000-0005-0000-0000-00002C610000}"/>
    <cellStyle name="Обычный 3 3 3 4 4 2 4" xfId="24872" xr:uid="{00000000-0005-0000-0000-00002D610000}"/>
    <cellStyle name="Обычный 3 3 3 4 4 2 4 2" xfId="24873" xr:uid="{00000000-0005-0000-0000-00002E610000}"/>
    <cellStyle name="Обычный 3 3 3 4 4 2 5" xfId="24874" xr:uid="{00000000-0005-0000-0000-00002F610000}"/>
    <cellStyle name="Обычный 3 3 3 4 4 2 5 2" xfId="24875" xr:uid="{00000000-0005-0000-0000-000030610000}"/>
    <cellStyle name="Обычный 3 3 3 4 4 2 6" xfId="24876" xr:uid="{00000000-0005-0000-0000-000031610000}"/>
    <cellStyle name="Обычный 3 3 3 4 4 3" xfId="24877" xr:uid="{00000000-0005-0000-0000-000032610000}"/>
    <cellStyle name="Обычный 3 3 3 4 4 3 2" xfId="24878" xr:uid="{00000000-0005-0000-0000-000033610000}"/>
    <cellStyle name="Обычный 3 3 3 4 4 3 2 2" xfId="24879" xr:uid="{00000000-0005-0000-0000-000034610000}"/>
    <cellStyle name="Обычный 3 3 3 4 4 3 3" xfId="24880" xr:uid="{00000000-0005-0000-0000-000035610000}"/>
    <cellStyle name="Обычный 3 3 3 4 4 3 3 2" xfId="24881" xr:uid="{00000000-0005-0000-0000-000036610000}"/>
    <cellStyle name="Обычный 3 3 3 4 4 3 4" xfId="24882" xr:uid="{00000000-0005-0000-0000-000037610000}"/>
    <cellStyle name="Обычный 3 3 3 4 4 4" xfId="24883" xr:uid="{00000000-0005-0000-0000-000038610000}"/>
    <cellStyle name="Обычный 3 3 3 4 4 4 2" xfId="24884" xr:uid="{00000000-0005-0000-0000-000039610000}"/>
    <cellStyle name="Обычный 3 3 3 4 4 4 2 2" xfId="24885" xr:uid="{00000000-0005-0000-0000-00003A610000}"/>
    <cellStyle name="Обычный 3 3 3 4 4 4 3" xfId="24886" xr:uid="{00000000-0005-0000-0000-00003B610000}"/>
    <cellStyle name="Обычный 3 3 3 4 4 4 3 2" xfId="24887" xr:uid="{00000000-0005-0000-0000-00003C610000}"/>
    <cellStyle name="Обычный 3 3 3 4 4 4 4" xfId="24888" xr:uid="{00000000-0005-0000-0000-00003D610000}"/>
    <cellStyle name="Обычный 3 3 3 4 4 5" xfId="24889" xr:uid="{00000000-0005-0000-0000-00003E610000}"/>
    <cellStyle name="Обычный 3 3 3 4 4 5 2" xfId="24890" xr:uid="{00000000-0005-0000-0000-00003F610000}"/>
    <cellStyle name="Обычный 3 3 3 4 4 6" xfId="24891" xr:uid="{00000000-0005-0000-0000-000040610000}"/>
    <cellStyle name="Обычный 3 3 3 4 4 6 2" xfId="24892" xr:uid="{00000000-0005-0000-0000-000041610000}"/>
    <cellStyle name="Обычный 3 3 3 4 4 7" xfId="24893" xr:uid="{00000000-0005-0000-0000-000042610000}"/>
    <cellStyle name="Обычный 3 3 3 4 4 7 2" xfId="24894" xr:uid="{00000000-0005-0000-0000-000043610000}"/>
    <cellStyle name="Обычный 3 3 3 4 4 8" xfId="24895" xr:uid="{00000000-0005-0000-0000-000044610000}"/>
    <cellStyle name="Обычный 3 3 3 4 5" xfId="24896" xr:uid="{00000000-0005-0000-0000-000045610000}"/>
    <cellStyle name="Обычный 3 3 3 4 5 2" xfId="24897" xr:uid="{00000000-0005-0000-0000-000046610000}"/>
    <cellStyle name="Обычный 3 3 3 4 5 2 2" xfId="24898" xr:uid="{00000000-0005-0000-0000-000047610000}"/>
    <cellStyle name="Обычный 3 3 3 4 5 2 2 2" xfId="24899" xr:uid="{00000000-0005-0000-0000-000048610000}"/>
    <cellStyle name="Обычный 3 3 3 4 5 2 3" xfId="24900" xr:uid="{00000000-0005-0000-0000-000049610000}"/>
    <cellStyle name="Обычный 3 3 3 4 5 2 3 2" xfId="24901" xr:uid="{00000000-0005-0000-0000-00004A610000}"/>
    <cellStyle name="Обычный 3 3 3 4 5 2 4" xfId="24902" xr:uid="{00000000-0005-0000-0000-00004B610000}"/>
    <cellStyle name="Обычный 3 3 3 4 5 3" xfId="24903" xr:uid="{00000000-0005-0000-0000-00004C610000}"/>
    <cellStyle name="Обычный 3 3 3 4 5 3 2" xfId="24904" xr:uid="{00000000-0005-0000-0000-00004D610000}"/>
    <cellStyle name="Обычный 3 3 3 4 5 3 2 2" xfId="24905" xr:uid="{00000000-0005-0000-0000-00004E610000}"/>
    <cellStyle name="Обычный 3 3 3 4 5 3 3" xfId="24906" xr:uid="{00000000-0005-0000-0000-00004F610000}"/>
    <cellStyle name="Обычный 3 3 3 4 5 3 3 2" xfId="24907" xr:uid="{00000000-0005-0000-0000-000050610000}"/>
    <cellStyle name="Обычный 3 3 3 4 5 3 4" xfId="24908" xr:uid="{00000000-0005-0000-0000-000051610000}"/>
    <cellStyle name="Обычный 3 3 3 4 5 4" xfId="24909" xr:uid="{00000000-0005-0000-0000-000052610000}"/>
    <cellStyle name="Обычный 3 3 3 4 5 4 2" xfId="24910" xr:uid="{00000000-0005-0000-0000-000053610000}"/>
    <cellStyle name="Обычный 3 3 3 4 5 5" xfId="24911" xr:uid="{00000000-0005-0000-0000-000054610000}"/>
    <cellStyle name="Обычный 3 3 3 4 5 5 2" xfId="24912" xr:uid="{00000000-0005-0000-0000-000055610000}"/>
    <cellStyle name="Обычный 3 3 3 4 5 6" xfId="24913" xr:uid="{00000000-0005-0000-0000-000056610000}"/>
    <cellStyle name="Обычный 3 3 3 4 5 6 2" xfId="24914" xr:uid="{00000000-0005-0000-0000-000057610000}"/>
    <cellStyle name="Обычный 3 3 3 4 5 7" xfId="24915" xr:uid="{00000000-0005-0000-0000-000058610000}"/>
    <cellStyle name="Обычный 3 3 3 4 6" xfId="24916" xr:uid="{00000000-0005-0000-0000-000059610000}"/>
    <cellStyle name="Обычный 3 3 3 4 6 2" xfId="24917" xr:uid="{00000000-0005-0000-0000-00005A610000}"/>
    <cellStyle name="Обычный 3 3 3 4 6 2 2" xfId="24918" xr:uid="{00000000-0005-0000-0000-00005B610000}"/>
    <cellStyle name="Обычный 3 3 3 4 6 2 2 2" xfId="24919" xr:uid="{00000000-0005-0000-0000-00005C610000}"/>
    <cellStyle name="Обычный 3 3 3 4 6 2 3" xfId="24920" xr:uid="{00000000-0005-0000-0000-00005D610000}"/>
    <cellStyle name="Обычный 3 3 3 4 6 2 3 2" xfId="24921" xr:uid="{00000000-0005-0000-0000-00005E610000}"/>
    <cellStyle name="Обычный 3 3 3 4 6 2 4" xfId="24922" xr:uid="{00000000-0005-0000-0000-00005F610000}"/>
    <cellStyle name="Обычный 3 3 3 4 6 3" xfId="24923" xr:uid="{00000000-0005-0000-0000-000060610000}"/>
    <cellStyle name="Обычный 3 3 3 4 6 3 2" xfId="24924" xr:uid="{00000000-0005-0000-0000-000061610000}"/>
    <cellStyle name="Обычный 3 3 3 4 6 3 2 2" xfId="24925" xr:uid="{00000000-0005-0000-0000-000062610000}"/>
    <cellStyle name="Обычный 3 3 3 4 6 3 3" xfId="24926" xr:uid="{00000000-0005-0000-0000-000063610000}"/>
    <cellStyle name="Обычный 3 3 3 4 6 3 3 2" xfId="24927" xr:uid="{00000000-0005-0000-0000-000064610000}"/>
    <cellStyle name="Обычный 3 3 3 4 6 3 4" xfId="24928" xr:uid="{00000000-0005-0000-0000-000065610000}"/>
    <cellStyle name="Обычный 3 3 3 4 6 4" xfId="24929" xr:uid="{00000000-0005-0000-0000-000066610000}"/>
    <cellStyle name="Обычный 3 3 3 4 6 4 2" xfId="24930" xr:uid="{00000000-0005-0000-0000-000067610000}"/>
    <cellStyle name="Обычный 3 3 3 4 6 5" xfId="24931" xr:uid="{00000000-0005-0000-0000-000068610000}"/>
    <cellStyle name="Обычный 3 3 3 4 6 5 2" xfId="24932" xr:uid="{00000000-0005-0000-0000-000069610000}"/>
    <cellStyle name="Обычный 3 3 3 4 6 6" xfId="24933" xr:uid="{00000000-0005-0000-0000-00006A610000}"/>
    <cellStyle name="Обычный 3 3 3 4 6 6 2" xfId="24934" xr:uid="{00000000-0005-0000-0000-00006B610000}"/>
    <cellStyle name="Обычный 3 3 3 4 6 7" xfId="24935" xr:uid="{00000000-0005-0000-0000-00006C610000}"/>
    <cellStyle name="Обычный 3 3 3 4 7" xfId="24936" xr:uid="{00000000-0005-0000-0000-00006D610000}"/>
    <cellStyle name="Обычный 3 3 3 4 7 2" xfId="24937" xr:uid="{00000000-0005-0000-0000-00006E610000}"/>
    <cellStyle name="Обычный 3 3 3 4 7 2 2" xfId="24938" xr:uid="{00000000-0005-0000-0000-00006F610000}"/>
    <cellStyle name="Обычный 3 3 3 4 7 3" xfId="24939" xr:uid="{00000000-0005-0000-0000-000070610000}"/>
    <cellStyle name="Обычный 3 3 3 4 7 3 2" xfId="24940" xr:uid="{00000000-0005-0000-0000-000071610000}"/>
    <cellStyle name="Обычный 3 3 3 4 7 4" xfId="24941" xr:uid="{00000000-0005-0000-0000-000072610000}"/>
    <cellStyle name="Обычный 3 3 3 4 8" xfId="24942" xr:uid="{00000000-0005-0000-0000-000073610000}"/>
    <cellStyle name="Обычный 3 3 3 4 8 2" xfId="24943" xr:uid="{00000000-0005-0000-0000-000074610000}"/>
    <cellStyle name="Обычный 3 3 3 4 8 2 2" xfId="24944" xr:uid="{00000000-0005-0000-0000-000075610000}"/>
    <cellStyle name="Обычный 3 3 3 4 8 3" xfId="24945" xr:uid="{00000000-0005-0000-0000-000076610000}"/>
    <cellStyle name="Обычный 3 3 3 4 8 3 2" xfId="24946" xr:uid="{00000000-0005-0000-0000-000077610000}"/>
    <cellStyle name="Обычный 3 3 3 4 8 4" xfId="24947" xr:uid="{00000000-0005-0000-0000-000078610000}"/>
    <cellStyle name="Обычный 3 3 3 4 9" xfId="24948" xr:uid="{00000000-0005-0000-0000-000079610000}"/>
    <cellStyle name="Обычный 3 3 3 4 9 2" xfId="24949" xr:uid="{00000000-0005-0000-0000-00007A610000}"/>
    <cellStyle name="Обычный 3 3 3 5" xfId="24950" xr:uid="{00000000-0005-0000-0000-00007B610000}"/>
    <cellStyle name="Обычный 3 3 3 5 10" xfId="24951" xr:uid="{00000000-0005-0000-0000-00007C610000}"/>
    <cellStyle name="Обычный 3 3 3 5 2" xfId="24952" xr:uid="{00000000-0005-0000-0000-00007D610000}"/>
    <cellStyle name="Обычный 3 3 3 5 2 2" xfId="24953" xr:uid="{00000000-0005-0000-0000-00007E610000}"/>
    <cellStyle name="Обычный 3 3 3 5 2 2 2" xfId="24954" xr:uid="{00000000-0005-0000-0000-00007F610000}"/>
    <cellStyle name="Обычный 3 3 3 5 2 2 2 2" xfId="24955" xr:uid="{00000000-0005-0000-0000-000080610000}"/>
    <cellStyle name="Обычный 3 3 3 5 2 2 2 2 2" xfId="24956" xr:uid="{00000000-0005-0000-0000-000081610000}"/>
    <cellStyle name="Обычный 3 3 3 5 2 2 2 3" xfId="24957" xr:uid="{00000000-0005-0000-0000-000082610000}"/>
    <cellStyle name="Обычный 3 3 3 5 2 2 2 3 2" xfId="24958" xr:uid="{00000000-0005-0000-0000-000083610000}"/>
    <cellStyle name="Обычный 3 3 3 5 2 2 2 4" xfId="24959" xr:uid="{00000000-0005-0000-0000-000084610000}"/>
    <cellStyle name="Обычный 3 3 3 5 2 2 3" xfId="24960" xr:uid="{00000000-0005-0000-0000-000085610000}"/>
    <cellStyle name="Обычный 3 3 3 5 2 2 3 2" xfId="24961" xr:uid="{00000000-0005-0000-0000-000086610000}"/>
    <cellStyle name="Обычный 3 3 3 5 2 2 4" xfId="24962" xr:uid="{00000000-0005-0000-0000-000087610000}"/>
    <cellStyle name="Обычный 3 3 3 5 2 2 4 2" xfId="24963" xr:uid="{00000000-0005-0000-0000-000088610000}"/>
    <cellStyle name="Обычный 3 3 3 5 2 2 5" xfId="24964" xr:uid="{00000000-0005-0000-0000-000089610000}"/>
    <cellStyle name="Обычный 3 3 3 5 2 2 5 2" xfId="24965" xr:uid="{00000000-0005-0000-0000-00008A610000}"/>
    <cellStyle name="Обычный 3 3 3 5 2 2 6" xfId="24966" xr:uid="{00000000-0005-0000-0000-00008B610000}"/>
    <cellStyle name="Обычный 3 3 3 5 2 3" xfId="24967" xr:uid="{00000000-0005-0000-0000-00008C610000}"/>
    <cellStyle name="Обычный 3 3 3 5 2 3 2" xfId="24968" xr:uid="{00000000-0005-0000-0000-00008D610000}"/>
    <cellStyle name="Обычный 3 3 3 5 2 3 2 2" xfId="24969" xr:uid="{00000000-0005-0000-0000-00008E610000}"/>
    <cellStyle name="Обычный 3 3 3 5 2 3 3" xfId="24970" xr:uid="{00000000-0005-0000-0000-00008F610000}"/>
    <cellStyle name="Обычный 3 3 3 5 2 3 3 2" xfId="24971" xr:uid="{00000000-0005-0000-0000-000090610000}"/>
    <cellStyle name="Обычный 3 3 3 5 2 3 4" xfId="24972" xr:uid="{00000000-0005-0000-0000-000091610000}"/>
    <cellStyle name="Обычный 3 3 3 5 2 4" xfId="24973" xr:uid="{00000000-0005-0000-0000-000092610000}"/>
    <cellStyle name="Обычный 3 3 3 5 2 4 2" xfId="24974" xr:uid="{00000000-0005-0000-0000-000093610000}"/>
    <cellStyle name="Обычный 3 3 3 5 2 4 2 2" xfId="24975" xr:uid="{00000000-0005-0000-0000-000094610000}"/>
    <cellStyle name="Обычный 3 3 3 5 2 4 3" xfId="24976" xr:uid="{00000000-0005-0000-0000-000095610000}"/>
    <cellStyle name="Обычный 3 3 3 5 2 4 3 2" xfId="24977" xr:uid="{00000000-0005-0000-0000-000096610000}"/>
    <cellStyle name="Обычный 3 3 3 5 2 4 4" xfId="24978" xr:uid="{00000000-0005-0000-0000-000097610000}"/>
    <cellStyle name="Обычный 3 3 3 5 2 5" xfId="24979" xr:uid="{00000000-0005-0000-0000-000098610000}"/>
    <cellStyle name="Обычный 3 3 3 5 2 5 2" xfId="24980" xr:uid="{00000000-0005-0000-0000-000099610000}"/>
    <cellStyle name="Обычный 3 3 3 5 2 6" xfId="24981" xr:uid="{00000000-0005-0000-0000-00009A610000}"/>
    <cellStyle name="Обычный 3 3 3 5 2 6 2" xfId="24982" xr:uid="{00000000-0005-0000-0000-00009B610000}"/>
    <cellStyle name="Обычный 3 3 3 5 2 7" xfId="24983" xr:uid="{00000000-0005-0000-0000-00009C610000}"/>
    <cellStyle name="Обычный 3 3 3 5 2 7 2" xfId="24984" xr:uid="{00000000-0005-0000-0000-00009D610000}"/>
    <cellStyle name="Обычный 3 3 3 5 2 8" xfId="24985" xr:uid="{00000000-0005-0000-0000-00009E610000}"/>
    <cellStyle name="Обычный 3 3 3 5 3" xfId="24986" xr:uid="{00000000-0005-0000-0000-00009F610000}"/>
    <cellStyle name="Обычный 3 3 3 5 3 2" xfId="24987" xr:uid="{00000000-0005-0000-0000-0000A0610000}"/>
    <cellStyle name="Обычный 3 3 3 5 3 2 2" xfId="24988" xr:uid="{00000000-0005-0000-0000-0000A1610000}"/>
    <cellStyle name="Обычный 3 3 3 5 3 2 2 2" xfId="24989" xr:uid="{00000000-0005-0000-0000-0000A2610000}"/>
    <cellStyle name="Обычный 3 3 3 5 3 2 2 2 2" xfId="24990" xr:uid="{00000000-0005-0000-0000-0000A3610000}"/>
    <cellStyle name="Обычный 3 3 3 5 3 2 2 3" xfId="24991" xr:uid="{00000000-0005-0000-0000-0000A4610000}"/>
    <cellStyle name="Обычный 3 3 3 5 3 2 2 3 2" xfId="24992" xr:uid="{00000000-0005-0000-0000-0000A5610000}"/>
    <cellStyle name="Обычный 3 3 3 5 3 2 2 4" xfId="24993" xr:uid="{00000000-0005-0000-0000-0000A6610000}"/>
    <cellStyle name="Обычный 3 3 3 5 3 2 3" xfId="24994" xr:uid="{00000000-0005-0000-0000-0000A7610000}"/>
    <cellStyle name="Обычный 3 3 3 5 3 2 3 2" xfId="24995" xr:uid="{00000000-0005-0000-0000-0000A8610000}"/>
    <cellStyle name="Обычный 3 3 3 5 3 2 4" xfId="24996" xr:uid="{00000000-0005-0000-0000-0000A9610000}"/>
    <cellStyle name="Обычный 3 3 3 5 3 2 4 2" xfId="24997" xr:uid="{00000000-0005-0000-0000-0000AA610000}"/>
    <cellStyle name="Обычный 3 3 3 5 3 2 5" xfId="24998" xr:uid="{00000000-0005-0000-0000-0000AB610000}"/>
    <cellStyle name="Обычный 3 3 3 5 3 2 5 2" xfId="24999" xr:uid="{00000000-0005-0000-0000-0000AC610000}"/>
    <cellStyle name="Обычный 3 3 3 5 3 2 6" xfId="25000" xr:uid="{00000000-0005-0000-0000-0000AD610000}"/>
    <cellStyle name="Обычный 3 3 3 5 3 3" xfId="25001" xr:uid="{00000000-0005-0000-0000-0000AE610000}"/>
    <cellStyle name="Обычный 3 3 3 5 3 3 2" xfId="25002" xr:uid="{00000000-0005-0000-0000-0000AF610000}"/>
    <cellStyle name="Обычный 3 3 3 5 3 3 2 2" xfId="25003" xr:uid="{00000000-0005-0000-0000-0000B0610000}"/>
    <cellStyle name="Обычный 3 3 3 5 3 3 3" xfId="25004" xr:uid="{00000000-0005-0000-0000-0000B1610000}"/>
    <cellStyle name="Обычный 3 3 3 5 3 3 3 2" xfId="25005" xr:uid="{00000000-0005-0000-0000-0000B2610000}"/>
    <cellStyle name="Обычный 3 3 3 5 3 3 4" xfId="25006" xr:uid="{00000000-0005-0000-0000-0000B3610000}"/>
    <cellStyle name="Обычный 3 3 3 5 3 4" xfId="25007" xr:uid="{00000000-0005-0000-0000-0000B4610000}"/>
    <cellStyle name="Обычный 3 3 3 5 3 4 2" xfId="25008" xr:uid="{00000000-0005-0000-0000-0000B5610000}"/>
    <cellStyle name="Обычный 3 3 3 5 3 4 2 2" xfId="25009" xr:uid="{00000000-0005-0000-0000-0000B6610000}"/>
    <cellStyle name="Обычный 3 3 3 5 3 4 3" xfId="25010" xr:uid="{00000000-0005-0000-0000-0000B7610000}"/>
    <cellStyle name="Обычный 3 3 3 5 3 4 3 2" xfId="25011" xr:uid="{00000000-0005-0000-0000-0000B8610000}"/>
    <cellStyle name="Обычный 3 3 3 5 3 4 4" xfId="25012" xr:uid="{00000000-0005-0000-0000-0000B9610000}"/>
    <cellStyle name="Обычный 3 3 3 5 3 5" xfId="25013" xr:uid="{00000000-0005-0000-0000-0000BA610000}"/>
    <cellStyle name="Обычный 3 3 3 5 3 5 2" xfId="25014" xr:uid="{00000000-0005-0000-0000-0000BB610000}"/>
    <cellStyle name="Обычный 3 3 3 5 3 6" xfId="25015" xr:uid="{00000000-0005-0000-0000-0000BC610000}"/>
    <cellStyle name="Обычный 3 3 3 5 3 6 2" xfId="25016" xr:uid="{00000000-0005-0000-0000-0000BD610000}"/>
    <cellStyle name="Обычный 3 3 3 5 3 7" xfId="25017" xr:uid="{00000000-0005-0000-0000-0000BE610000}"/>
    <cellStyle name="Обычный 3 3 3 5 3 7 2" xfId="25018" xr:uid="{00000000-0005-0000-0000-0000BF610000}"/>
    <cellStyle name="Обычный 3 3 3 5 3 8" xfId="25019" xr:uid="{00000000-0005-0000-0000-0000C0610000}"/>
    <cellStyle name="Обычный 3 3 3 5 4" xfId="25020" xr:uid="{00000000-0005-0000-0000-0000C1610000}"/>
    <cellStyle name="Обычный 3 3 3 5 4 2" xfId="25021" xr:uid="{00000000-0005-0000-0000-0000C2610000}"/>
    <cellStyle name="Обычный 3 3 3 5 4 2 2" xfId="25022" xr:uid="{00000000-0005-0000-0000-0000C3610000}"/>
    <cellStyle name="Обычный 3 3 3 5 4 2 2 2" xfId="25023" xr:uid="{00000000-0005-0000-0000-0000C4610000}"/>
    <cellStyle name="Обычный 3 3 3 5 4 2 3" xfId="25024" xr:uid="{00000000-0005-0000-0000-0000C5610000}"/>
    <cellStyle name="Обычный 3 3 3 5 4 2 3 2" xfId="25025" xr:uid="{00000000-0005-0000-0000-0000C6610000}"/>
    <cellStyle name="Обычный 3 3 3 5 4 2 4" xfId="25026" xr:uid="{00000000-0005-0000-0000-0000C7610000}"/>
    <cellStyle name="Обычный 3 3 3 5 4 3" xfId="25027" xr:uid="{00000000-0005-0000-0000-0000C8610000}"/>
    <cellStyle name="Обычный 3 3 3 5 4 3 2" xfId="25028" xr:uid="{00000000-0005-0000-0000-0000C9610000}"/>
    <cellStyle name="Обычный 3 3 3 5 4 3 2 2" xfId="25029" xr:uid="{00000000-0005-0000-0000-0000CA610000}"/>
    <cellStyle name="Обычный 3 3 3 5 4 3 3" xfId="25030" xr:uid="{00000000-0005-0000-0000-0000CB610000}"/>
    <cellStyle name="Обычный 3 3 3 5 4 3 3 2" xfId="25031" xr:uid="{00000000-0005-0000-0000-0000CC610000}"/>
    <cellStyle name="Обычный 3 3 3 5 4 3 4" xfId="25032" xr:uid="{00000000-0005-0000-0000-0000CD610000}"/>
    <cellStyle name="Обычный 3 3 3 5 4 4" xfId="25033" xr:uid="{00000000-0005-0000-0000-0000CE610000}"/>
    <cellStyle name="Обычный 3 3 3 5 4 4 2" xfId="25034" xr:uid="{00000000-0005-0000-0000-0000CF610000}"/>
    <cellStyle name="Обычный 3 3 3 5 4 5" xfId="25035" xr:uid="{00000000-0005-0000-0000-0000D0610000}"/>
    <cellStyle name="Обычный 3 3 3 5 4 5 2" xfId="25036" xr:uid="{00000000-0005-0000-0000-0000D1610000}"/>
    <cellStyle name="Обычный 3 3 3 5 4 6" xfId="25037" xr:uid="{00000000-0005-0000-0000-0000D2610000}"/>
    <cellStyle name="Обычный 3 3 3 5 4 6 2" xfId="25038" xr:uid="{00000000-0005-0000-0000-0000D3610000}"/>
    <cellStyle name="Обычный 3 3 3 5 4 7" xfId="25039" xr:uid="{00000000-0005-0000-0000-0000D4610000}"/>
    <cellStyle name="Обычный 3 3 3 5 5" xfId="25040" xr:uid="{00000000-0005-0000-0000-0000D5610000}"/>
    <cellStyle name="Обычный 3 3 3 5 5 2" xfId="25041" xr:uid="{00000000-0005-0000-0000-0000D6610000}"/>
    <cellStyle name="Обычный 3 3 3 5 5 2 2" xfId="25042" xr:uid="{00000000-0005-0000-0000-0000D7610000}"/>
    <cellStyle name="Обычный 3 3 3 5 5 3" xfId="25043" xr:uid="{00000000-0005-0000-0000-0000D8610000}"/>
    <cellStyle name="Обычный 3 3 3 5 5 3 2" xfId="25044" xr:uid="{00000000-0005-0000-0000-0000D9610000}"/>
    <cellStyle name="Обычный 3 3 3 5 5 4" xfId="25045" xr:uid="{00000000-0005-0000-0000-0000DA610000}"/>
    <cellStyle name="Обычный 3 3 3 5 6" xfId="25046" xr:uid="{00000000-0005-0000-0000-0000DB610000}"/>
    <cellStyle name="Обычный 3 3 3 5 6 2" xfId="25047" xr:uid="{00000000-0005-0000-0000-0000DC610000}"/>
    <cellStyle name="Обычный 3 3 3 5 6 2 2" xfId="25048" xr:uid="{00000000-0005-0000-0000-0000DD610000}"/>
    <cellStyle name="Обычный 3 3 3 5 6 3" xfId="25049" xr:uid="{00000000-0005-0000-0000-0000DE610000}"/>
    <cellStyle name="Обычный 3 3 3 5 6 3 2" xfId="25050" xr:uid="{00000000-0005-0000-0000-0000DF610000}"/>
    <cellStyle name="Обычный 3 3 3 5 6 4" xfId="25051" xr:uid="{00000000-0005-0000-0000-0000E0610000}"/>
    <cellStyle name="Обычный 3 3 3 5 7" xfId="25052" xr:uid="{00000000-0005-0000-0000-0000E1610000}"/>
    <cellStyle name="Обычный 3 3 3 5 7 2" xfId="25053" xr:uid="{00000000-0005-0000-0000-0000E2610000}"/>
    <cellStyle name="Обычный 3 3 3 5 8" xfId="25054" xr:uid="{00000000-0005-0000-0000-0000E3610000}"/>
    <cellStyle name="Обычный 3 3 3 5 8 2" xfId="25055" xr:uid="{00000000-0005-0000-0000-0000E4610000}"/>
    <cellStyle name="Обычный 3 3 3 5 9" xfId="25056" xr:uid="{00000000-0005-0000-0000-0000E5610000}"/>
    <cellStyle name="Обычный 3 3 3 5 9 2" xfId="25057" xr:uid="{00000000-0005-0000-0000-0000E6610000}"/>
    <cellStyle name="Обычный 3 3 3 6" xfId="25058" xr:uid="{00000000-0005-0000-0000-0000E7610000}"/>
    <cellStyle name="Обычный 3 3 3 6 2" xfId="25059" xr:uid="{00000000-0005-0000-0000-0000E8610000}"/>
    <cellStyle name="Обычный 3 3 3 6 2 2" xfId="25060" xr:uid="{00000000-0005-0000-0000-0000E9610000}"/>
    <cellStyle name="Обычный 3 3 3 6 2 2 2" xfId="25061" xr:uid="{00000000-0005-0000-0000-0000EA610000}"/>
    <cellStyle name="Обычный 3 3 3 6 2 2 2 2" xfId="25062" xr:uid="{00000000-0005-0000-0000-0000EB610000}"/>
    <cellStyle name="Обычный 3 3 3 6 2 2 3" xfId="25063" xr:uid="{00000000-0005-0000-0000-0000EC610000}"/>
    <cellStyle name="Обычный 3 3 3 6 2 2 3 2" xfId="25064" xr:uid="{00000000-0005-0000-0000-0000ED610000}"/>
    <cellStyle name="Обычный 3 3 3 6 2 2 4" xfId="25065" xr:uid="{00000000-0005-0000-0000-0000EE610000}"/>
    <cellStyle name="Обычный 3 3 3 6 2 3" xfId="25066" xr:uid="{00000000-0005-0000-0000-0000EF610000}"/>
    <cellStyle name="Обычный 3 3 3 6 2 3 2" xfId="25067" xr:uid="{00000000-0005-0000-0000-0000F0610000}"/>
    <cellStyle name="Обычный 3 3 3 6 2 4" xfId="25068" xr:uid="{00000000-0005-0000-0000-0000F1610000}"/>
    <cellStyle name="Обычный 3 3 3 6 2 4 2" xfId="25069" xr:uid="{00000000-0005-0000-0000-0000F2610000}"/>
    <cellStyle name="Обычный 3 3 3 6 2 5" xfId="25070" xr:uid="{00000000-0005-0000-0000-0000F3610000}"/>
    <cellStyle name="Обычный 3 3 3 6 2 5 2" xfId="25071" xr:uid="{00000000-0005-0000-0000-0000F4610000}"/>
    <cellStyle name="Обычный 3 3 3 6 2 6" xfId="25072" xr:uid="{00000000-0005-0000-0000-0000F5610000}"/>
    <cellStyle name="Обычный 3 3 3 6 3" xfId="25073" xr:uid="{00000000-0005-0000-0000-0000F6610000}"/>
    <cellStyle name="Обычный 3 3 3 6 3 2" xfId="25074" xr:uid="{00000000-0005-0000-0000-0000F7610000}"/>
    <cellStyle name="Обычный 3 3 3 6 3 2 2" xfId="25075" xr:uid="{00000000-0005-0000-0000-0000F8610000}"/>
    <cellStyle name="Обычный 3 3 3 6 3 3" xfId="25076" xr:uid="{00000000-0005-0000-0000-0000F9610000}"/>
    <cellStyle name="Обычный 3 3 3 6 3 3 2" xfId="25077" xr:uid="{00000000-0005-0000-0000-0000FA610000}"/>
    <cellStyle name="Обычный 3 3 3 6 3 4" xfId="25078" xr:uid="{00000000-0005-0000-0000-0000FB610000}"/>
    <cellStyle name="Обычный 3 3 3 6 4" xfId="25079" xr:uid="{00000000-0005-0000-0000-0000FC610000}"/>
    <cellStyle name="Обычный 3 3 3 6 4 2" xfId="25080" xr:uid="{00000000-0005-0000-0000-0000FD610000}"/>
    <cellStyle name="Обычный 3 3 3 6 4 2 2" xfId="25081" xr:uid="{00000000-0005-0000-0000-0000FE610000}"/>
    <cellStyle name="Обычный 3 3 3 6 4 3" xfId="25082" xr:uid="{00000000-0005-0000-0000-0000FF610000}"/>
    <cellStyle name="Обычный 3 3 3 6 4 3 2" xfId="25083" xr:uid="{00000000-0005-0000-0000-000000620000}"/>
    <cellStyle name="Обычный 3 3 3 6 4 4" xfId="25084" xr:uid="{00000000-0005-0000-0000-000001620000}"/>
    <cellStyle name="Обычный 3 3 3 6 5" xfId="25085" xr:uid="{00000000-0005-0000-0000-000002620000}"/>
    <cellStyle name="Обычный 3 3 3 6 5 2" xfId="25086" xr:uid="{00000000-0005-0000-0000-000003620000}"/>
    <cellStyle name="Обычный 3 3 3 6 6" xfId="25087" xr:uid="{00000000-0005-0000-0000-000004620000}"/>
    <cellStyle name="Обычный 3 3 3 6 6 2" xfId="25088" xr:uid="{00000000-0005-0000-0000-000005620000}"/>
    <cellStyle name="Обычный 3 3 3 6 7" xfId="25089" xr:uid="{00000000-0005-0000-0000-000006620000}"/>
    <cellStyle name="Обычный 3 3 3 6 7 2" xfId="25090" xr:uid="{00000000-0005-0000-0000-000007620000}"/>
    <cellStyle name="Обычный 3 3 3 6 8" xfId="25091" xr:uid="{00000000-0005-0000-0000-000008620000}"/>
    <cellStyle name="Обычный 3 3 3 7" xfId="25092" xr:uid="{00000000-0005-0000-0000-000009620000}"/>
    <cellStyle name="Обычный 3 3 3 7 2" xfId="25093" xr:uid="{00000000-0005-0000-0000-00000A620000}"/>
    <cellStyle name="Обычный 3 3 3 7 2 2" xfId="25094" xr:uid="{00000000-0005-0000-0000-00000B620000}"/>
    <cellStyle name="Обычный 3 3 3 7 2 2 2" xfId="25095" xr:uid="{00000000-0005-0000-0000-00000C620000}"/>
    <cellStyle name="Обычный 3 3 3 7 2 2 2 2" xfId="25096" xr:uid="{00000000-0005-0000-0000-00000D620000}"/>
    <cellStyle name="Обычный 3 3 3 7 2 2 3" xfId="25097" xr:uid="{00000000-0005-0000-0000-00000E620000}"/>
    <cellStyle name="Обычный 3 3 3 7 2 2 3 2" xfId="25098" xr:uid="{00000000-0005-0000-0000-00000F620000}"/>
    <cellStyle name="Обычный 3 3 3 7 2 2 4" xfId="25099" xr:uid="{00000000-0005-0000-0000-000010620000}"/>
    <cellStyle name="Обычный 3 3 3 7 2 3" xfId="25100" xr:uid="{00000000-0005-0000-0000-000011620000}"/>
    <cellStyle name="Обычный 3 3 3 7 2 3 2" xfId="25101" xr:uid="{00000000-0005-0000-0000-000012620000}"/>
    <cellStyle name="Обычный 3 3 3 7 2 4" xfId="25102" xr:uid="{00000000-0005-0000-0000-000013620000}"/>
    <cellStyle name="Обычный 3 3 3 7 2 4 2" xfId="25103" xr:uid="{00000000-0005-0000-0000-000014620000}"/>
    <cellStyle name="Обычный 3 3 3 7 2 5" xfId="25104" xr:uid="{00000000-0005-0000-0000-000015620000}"/>
    <cellStyle name="Обычный 3 3 3 7 2 5 2" xfId="25105" xr:uid="{00000000-0005-0000-0000-000016620000}"/>
    <cellStyle name="Обычный 3 3 3 7 2 6" xfId="25106" xr:uid="{00000000-0005-0000-0000-000017620000}"/>
    <cellStyle name="Обычный 3 3 3 7 3" xfId="25107" xr:uid="{00000000-0005-0000-0000-000018620000}"/>
    <cellStyle name="Обычный 3 3 3 7 3 2" xfId="25108" xr:uid="{00000000-0005-0000-0000-000019620000}"/>
    <cellStyle name="Обычный 3 3 3 7 3 2 2" xfId="25109" xr:uid="{00000000-0005-0000-0000-00001A620000}"/>
    <cellStyle name="Обычный 3 3 3 7 3 3" xfId="25110" xr:uid="{00000000-0005-0000-0000-00001B620000}"/>
    <cellStyle name="Обычный 3 3 3 7 3 3 2" xfId="25111" xr:uid="{00000000-0005-0000-0000-00001C620000}"/>
    <cellStyle name="Обычный 3 3 3 7 3 4" xfId="25112" xr:uid="{00000000-0005-0000-0000-00001D620000}"/>
    <cellStyle name="Обычный 3 3 3 7 4" xfId="25113" xr:uid="{00000000-0005-0000-0000-00001E620000}"/>
    <cellStyle name="Обычный 3 3 3 7 4 2" xfId="25114" xr:uid="{00000000-0005-0000-0000-00001F620000}"/>
    <cellStyle name="Обычный 3 3 3 7 4 2 2" xfId="25115" xr:uid="{00000000-0005-0000-0000-000020620000}"/>
    <cellStyle name="Обычный 3 3 3 7 4 3" xfId="25116" xr:uid="{00000000-0005-0000-0000-000021620000}"/>
    <cellStyle name="Обычный 3 3 3 7 4 3 2" xfId="25117" xr:uid="{00000000-0005-0000-0000-000022620000}"/>
    <cellStyle name="Обычный 3 3 3 7 4 4" xfId="25118" xr:uid="{00000000-0005-0000-0000-000023620000}"/>
    <cellStyle name="Обычный 3 3 3 7 5" xfId="25119" xr:uid="{00000000-0005-0000-0000-000024620000}"/>
    <cellStyle name="Обычный 3 3 3 7 5 2" xfId="25120" xr:uid="{00000000-0005-0000-0000-000025620000}"/>
    <cellStyle name="Обычный 3 3 3 7 6" xfId="25121" xr:uid="{00000000-0005-0000-0000-000026620000}"/>
    <cellStyle name="Обычный 3 3 3 7 6 2" xfId="25122" xr:uid="{00000000-0005-0000-0000-000027620000}"/>
    <cellStyle name="Обычный 3 3 3 7 7" xfId="25123" xr:uid="{00000000-0005-0000-0000-000028620000}"/>
    <cellStyle name="Обычный 3 3 3 7 7 2" xfId="25124" xr:uid="{00000000-0005-0000-0000-000029620000}"/>
    <cellStyle name="Обычный 3 3 3 7 8" xfId="25125" xr:uid="{00000000-0005-0000-0000-00002A620000}"/>
    <cellStyle name="Обычный 3 3 3 8" xfId="25126" xr:uid="{00000000-0005-0000-0000-00002B620000}"/>
    <cellStyle name="Обычный 3 3 3 8 2" xfId="25127" xr:uid="{00000000-0005-0000-0000-00002C620000}"/>
    <cellStyle name="Обычный 3 3 3 8 2 2" xfId="25128" xr:uid="{00000000-0005-0000-0000-00002D620000}"/>
    <cellStyle name="Обычный 3 3 3 8 2 2 2" xfId="25129" xr:uid="{00000000-0005-0000-0000-00002E620000}"/>
    <cellStyle name="Обычный 3 3 3 8 2 3" xfId="25130" xr:uid="{00000000-0005-0000-0000-00002F620000}"/>
    <cellStyle name="Обычный 3 3 3 8 2 3 2" xfId="25131" xr:uid="{00000000-0005-0000-0000-000030620000}"/>
    <cellStyle name="Обычный 3 3 3 8 2 4" xfId="25132" xr:uid="{00000000-0005-0000-0000-000031620000}"/>
    <cellStyle name="Обычный 3 3 3 8 3" xfId="25133" xr:uid="{00000000-0005-0000-0000-000032620000}"/>
    <cellStyle name="Обычный 3 3 3 8 3 2" xfId="25134" xr:uid="{00000000-0005-0000-0000-000033620000}"/>
    <cellStyle name="Обычный 3 3 3 8 3 2 2" xfId="25135" xr:uid="{00000000-0005-0000-0000-000034620000}"/>
    <cellStyle name="Обычный 3 3 3 8 3 3" xfId="25136" xr:uid="{00000000-0005-0000-0000-000035620000}"/>
    <cellStyle name="Обычный 3 3 3 8 3 3 2" xfId="25137" xr:uid="{00000000-0005-0000-0000-000036620000}"/>
    <cellStyle name="Обычный 3 3 3 8 3 4" xfId="25138" xr:uid="{00000000-0005-0000-0000-000037620000}"/>
    <cellStyle name="Обычный 3 3 3 8 4" xfId="25139" xr:uid="{00000000-0005-0000-0000-000038620000}"/>
    <cellStyle name="Обычный 3 3 3 8 4 2" xfId="25140" xr:uid="{00000000-0005-0000-0000-000039620000}"/>
    <cellStyle name="Обычный 3 3 3 8 5" xfId="25141" xr:uid="{00000000-0005-0000-0000-00003A620000}"/>
    <cellStyle name="Обычный 3 3 3 8 5 2" xfId="25142" xr:uid="{00000000-0005-0000-0000-00003B620000}"/>
    <cellStyle name="Обычный 3 3 3 8 6" xfId="25143" xr:uid="{00000000-0005-0000-0000-00003C620000}"/>
    <cellStyle name="Обычный 3 3 3 8 6 2" xfId="25144" xr:uid="{00000000-0005-0000-0000-00003D620000}"/>
    <cellStyle name="Обычный 3 3 3 8 7" xfId="25145" xr:uid="{00000000-0005-0000-0000-00003E620000}"/>
    <cellStyle name="Обычный 3 3 3 9" xfId="25146" xr:uid="{00000000-0005-0000-0000-00003F620000}"/>
    <cellStyle name="Обычный 3 3 3 9 2" xfId="25147" xr:uid="{00000000-0005-0000-0000-000040620000}"/>
    <cellStyle name="Обычный 3 3 3 9 2 2" xfId="25148" xr:uid="{00000000-0005-0000-0000-000041620000}"/>
    <cellStyle name="Обычный 3 3 3 9 2 2 2" xfId="25149" xr:uid="{00000000-0005-0000-0000-000042620000}"/>
    <cellStyle name="Обычный 3 3 3 9 2 3" xfId="25150" xr:uid="{00000000-0005-0000-0000-000043620000}"/>
    <cellStyle name="Обычный 3 3 3 9 2 3 2" xfId="25151" xr:uid="{00000000-0005-0000-0000-000044620000}"/>
    <cellStyle name="Обычный 3 3 3 9 2 4" xfId="25152" xr:uid="{00000000-0005-0000-0000-000045620000}"/>
    <cellStyle name="Обычный 3 3 3 9 3" xfId="25153" xr:uid="{00000000-0005-0000-0000-000046620000}"/>
    <cellStyle name="Обычный 3 3 3 9 3 2" xfId="25154" xr:uid="{00000000-0005-0000-0000-000047620000}"/>
    <cellStyle name="Обычный 3 3 3 9 3 2 2" xfId="25155" xr:uid="{00000000-0005-0000-0000-000048620000}"/>
    <cellStyle name="Обычный 3 3 3 9 3 3" xfId="25156" xr:uid="{00000000-0005-0000-0000-000049620000}"/>
    <cellStyle name="Обычный 3 3 3 9 3 3 2" xfId="25157" xr:uid="{00000000-0005-0000-0000-00004A620000}"/>
    <cellStyle name="Обычный 3 3 3 9 3 4" xfId="25158" xr:uid="{00000000-0005-0000-0000-00004B620000}"/>
    <cellStyle name="Обычный 3 3 3 9 4" xfId="25159" xr:uid="{00000000-0005-0000-0000-00004C620000}"/>
    <cellStyle name="Обычный 3 3 3 9 4 2" xfId="25160" xr:uid="{00000000-0005-0000-0000-00004D620000}"/>
    <cellStyle name="Обычный 3 3 3 9 5" xfId="25161" xr:uid="{00000000-0005-0000-0000-00004E620000}"/>
    <cellStyle name="Обычный 3 3 3 9 5 2" xfId="25162" xr:uid="{00000000-0005-0000-0000-00004F620000}"/>
    <cellStyle name="Обычный 3 3 3 9 6" xfId="25163" xr:uid="{00000000-0005-0000-0000-000050620000}"/>
    <cellStyle name="Обычный 3 3 3 9 6 2" xfId="25164" xr:uid="{00000000-0005-0000-0000-000051620000}"/>
    <cellStyle name="Обычный 3 3 3 9 7" xfId="25165" xr:uid="{00000000-0005-0000-0000-000052620000}"/>
    <cellStyle name="Обычный 3 3 4" xfId="25166" xr:uid="{00000000-0005-0000-0000-000053620000}"/>
    <cellStyle name="Обычный 3 3 4 10" xfId="25167" xr:uid="{00000000-0005-0000-0000-000054620000}"/>
    <cellStyle name="Обычный 3 3 4 10 2" xfId="25168" xr:uid="{00000000-0005-0000-0000-000055620000}"/>
    <cellStyle name="Обычный 3 3 4 10 2 2" xfId="25169" xr:uid="{00000000-0005-0000-0000-000056620000}"/>
    <cellStyle name="Обычный 3 3 4 10 3" xfId="25170" xr:uid="{00000000-0005-0000-0000-000057620000}"/>
    <cellStyle name="Обычный 3 3 4 10 3 2" xfId="25171" xr:uid="{00000000-0005-0000-0000-000058620000}"/>
    <cellStyle name="Обычный 3 3 4 10 4" xfId="25172" xr:uid="{00000000-0005-0000-0000-000059620000}"/>
    <cellStyle name="Обычный 3 3 4 11" xfId="25173" xr:uid="{00000000-0005-0000-0000-00005A620000}"/>
    <cellStyle name="Обычный 3 3 4 11 2" xfId="25174" xr:uid="{00000000-0005-0000-0000-00005B620000}"/>
    <cellStyle name="Обычный 3 3 4 11 2 2" xfId="25175" xr:uid="{00000000-0005-0000-0000-00005C620000}"/>
    <cellStyle name="Обычный 3 3 4 11 3" xfId="25176" xr:uid="{00000000-0005-0000-0000-00005D620000}"/>
    <cellStyle name="Обычный 3 3 4 11 3 2" xfId="25177" xr:uid="{00000000-0005-0000-0000-00005E620000}"/>
    <cellStyle name="Обычный 3 3 4 11 4" xfId="25178" xr:uid="{00000000-0005-0000-0000-00005F620000}"/>
    <cellStyle name="Обычный 3 3 4 12" xfId="25179" xr:uid="{00000000-0005-0000-0000-000060620000}"/>
    <cellStyle name="Обычный 3 3 4 12 2" xfId="25180" xr:uid="{00000000-0005-0000-0000-000061620000}"/>
    <cellStyle name="Обычный 3 3 4 13" xfId="25181" xr:uid="{00000000-0005-0000-0000-000062620000}"/>
    <cellStyle name="Обычный 3 3 4 13 2" xfId="25182" xr:uid="{00000000-0005-0000-0000-000063620000}"/>
    <cellStyle name="Обычный 3 3 4 14" xfId="25183" xr:uid="{00000000-0005-0000-0000-000064620000}"/>
    <cellStyle name="Обычный 3 3 4 14 2" xfId="25184" xr:uid="{00000000-0005-0000-0000-000065620000}"/>
    <cellStyle name="Обычный 3 3 4 15" xfId="25185" xr:uid="{00000000-0005-0000-0000-000066620000}"/>
    <cellStyle name="Обычный 3 3 4 2" xfId="25186" xr:uid="{00000000-0005-0000-0000-000067620000}"/>
    <cellStyle name="Обычный 3 3 4 2 10" xfId="25187" xr:uid="{00000000-0005-0000-0000-000068620000}"/>
    <cellStyle name="Обычный 3 3 4 2 10 2" xfId="25188" xr:uid="{00000000-0005-0000-0000-000069620000}"/>
    <cellStyle name="Обычный 3 3 4 2 11" xfId="25189" xr:uid="{00000000-0005-0000-0000-00006A620000}"/>
    <cellStyle name="Обычный 3 3 4 2 11 2" xfId="25190" xr:uid="{00000000-0005-0000-0000-00006B620000}"/>
    <cellStyle name="Обычный 3 3 4 2 12" xfId="25191" xr:uid="{00000000-0005-0000-0000-00006C620000}"/>
    <cellStyle name="Обычный 3 3 4 2 12 2" xfId="25192" xr:uid="{00000000-0005-0000-0000-00006D620000}"/>
    <cellStyle name="Обычный 3 3 4 2 13" xfId="25193" xr:uid="{00000000-0005-0000-0000-00006E620000}"/>
    <cellStyle name="Обычный 3 3 4 2 2" xfId="25194" xr:uid="{00000000-0005-0000-0000-00006F620000}"/>
    <cellStyle name="Обычный 3 3 4 2 2 10" xfId="25195" xr:uid="{00000000-0005-0000-0000-000070620000}"/>
    <cellStyle name="Обычный 3 3 4 2 2 10 2" xfId="25196" xr:uid="{00000000-0005-0000-0000-000071620000}"/>
    <cellStyle name="Обычный 3 3 4 2 2 11" xfId="25197" xr:uid="{00000000-0005-0000-0000-000072620000}"/>
    <cellStyle name="Обычный 3 3 4 2 2 11 2" xfId="25198" xr:uid="{00000000-0005-0000-0000-000073620000}"/>
    <cellStyle name="Обычный 3 3 4 2 2 12" xfId="25199" xr:uid="{00000000-0005-0000-0000-000074620000}"/>
    <cellStyle name="Обычный 3 3 4 2 2 2" xfId="25200" xr:uid="{00000000-0005-0000-0000-000075620000}"/>
    <cellStyle name="Обычный 3 3 4 2 2 2 10" xfId="25201" xr:uid="{00000000-0005-0000-0000-000076620000}"/>
    <cellStyle name="Обычный 3 3 4 2 2 2 2" xfId="25202" xr:uid="{00000000-0005-0000-0000-000077620000}"/>
    <cellStyle name="Обычный 3 3 4 2 2 2 2 2" xfId="25203" xr:uid="{00000000-0005-0000-0000-000078620000}"/>
    <cellStyle name="Обычный 3 3 4 2 2 2 2 2 2" xfId="25204" xr:uid="{00000000-0005-0000-0000-000079620000}"/>
    <cellStyle name="Обычный 3 3 4 2 2 2 2 2 2 2" xfId="25205" xr:uid="{00000000-0005-0000-0000-00007A620000}"/>
    <cellStyle name="Обычный 3 3 4 2 2 2 2 2 2 2 2" xfId="25206" xr:uid="{00000000-0005-0000-0000-00007B620000}"/>
    <cellStyle name="Обычный 3 3 4 2 2 2 2 2 2 3" xfId="25207" xr:uid="{00000000-0005-0000-0000-00007C620000}"/>
    <cellStyle name="Обычный 3 3 4 2 2 2 2 2 2 3 2" xfId="25208" xr:uid="{00000000-0005-0000-0000-00007D620000}"/>
    <cellStyle name="Обычный 3 3 4 2 2 2 2 2 2 4" xfId="25209" xr:uid="{00000000-0005-0000-0000-00007E620000}"/>
    <cellStyle name="Обычный 3 3 4 2 2 2 2 2 3" xfId="25210" xr:uid="{00000000-0005-0000-0000-00007F620000}"/>
    <cellStyle name="Обычный 3 3 4 2 2 2 2 2 3 2" xfId="25211" xr:uid="{00000000-0005-0000-0000-000080620000}"/>
    <cellStyle name="Обычный 3 3 4 2 2 2 2 2 4" xfId="25212" xr:uid="{00000000-0005-0000-0000-000081620000}"/>
    <cellStyle name="Обычный 3 3 4 2 2 2 2 2 4 2" xfId="25213" xr:uid="{00000000-0005-0000-0000-000082620000}"/>
    <cellStyle name="Обычный 3 3 4 2 2 2 2 2 5" xfId="25214" xr:uid="{00000000-0005-0000-0000-000083620000}"/>
    <cellStyle name="Обычный 3 3 4 2 2 2 2 2 5 2" xfId="25215" xr:uid="{00000000-0005-0000-0000-000084620000}"/>
    <cellStyle name="Обычный 3 3 4 2 2 2 2 2 6" xfId="25216" xr:uid="{00000000-0005-0000-0000-000085620000}"/>
    <cellStyle name="Обычный 3 3 4 2 2 2 2 3" xfId="25217" xr:uid="{00000000-0005-0000-0000-000086620000}"/>
    <cellStyle name="Обычный 3 3 4 2 2 2 2 3 2" xfId="25218" xr:uid="{00000000-0005-0000-0000-000087620000}"/>
    <cellStyle name="Обычный 3 3 4 2 2 2 2 3 2 2" xfId="25219" xr:uid="{00000000-0005-0000-0000-000088620000}"/>
    <cellStyle name="Обычный 3 3 4 2 2 2 2 3 3" xfId="25220" xr:uid="{00000000-0005-0000-0000-000089620000}"/>
    <cellStyle name="Обычный 3 3 4 2 2 2 2 3 3 2" xfId="25221" xr:uid="{00000000-0005-0000-0000-00008A620000}"/>
    <cellStyle name="Обычный 3 3 4 2 2 2 2 3 4" xfId="25222" xr:uid="{00000000-0005-0000-0000-00008B620000}"/>
    <cellStyle name="Обычный 3 3 4 2 2 2 2 4" xfId="25223" xr:uid="{00000000-0005-0000-0000-00008C620000}"/>
    <cellStyle name="Обычный 3 3 4 2 2 2 2 4 2" xfId="25224" xr:uid="{00000000-0005-0000-0000-00008D620000}"/>
    <cellStyle name="Обычный 3 3 4 2 2 2 2 4 2 2" xfId="25225" xr:uid="{00000000-0005-0000-0000-00008E620000}"/>
    <cellStyle name="Обычный 3 3 4 2 2 2 2 4 3" xfId="25226" xr:uid="{00000000-0005-0000-0000-00008F620000}"/>
    <cellStyle name="Обычный 3 3 4 2 2 2 2 4 3 2" xfId="25227" xr:uid="{00000000-0005-0000-0000-000090620000}"/>
    <cellStyle name="Обычный 3 3 4 2 2 2 2 4 4" xfId="25228" xr:uid="{00000000-0005-0000-0000-000091620000}"/>
    <cellStyle name="Обычный 3 3 4 2 2 2 2 5" xfId="25229" xr:uid="{00000000-0005-0000-0000-000092620000}"/>
    <cellStyle name="Обычный 3 3 4 2 2 2 2 5 2" xfId="25230" xr:uid="{00000000-0005-0000-0000-000093620000}"/>
    <cellStyle name="Обычный 3 3 4 2 2 2 2 6" xfId="25231" xr:uid="{00000000-0005-0000-0000-000094620000}"/>
    <cellStyle name="Обычный 3 3 4 2 2 2 2 6 2" xfId="25232" xr:uid="{00000000-0005-0000-0000-000095620000}"/>
    <cellStyle name="Обычный 3 3 4 2 2 2 2 7" xfId="25233" xr:uid="{00000000-0005-0000-0000-000096620000}"/>
    <cellStyle name="Обычный 3 3 4 2 2 2 2 7 2" xfId="25234" xr:uid="{00000000-0005-0000-0000-000097620000}"/>
    <cellStyle name="Обычный 3 3 4 2 2 2 2 8" xfId="25235" xr:uid="{00000000-0005-0000-0000-000098620000}"/>
    <cellStyle name="Обычный 3 3 4 2 2 2 3" xfId="25236" xr:uid="{00000000-0005-0000-0000-000099620000}"/>
    <cellStyle name="Обычный 3 3 4 2 2 2 3 2" xfId="25237" xr:uid="{00000000-0005-0000-0000-00009A620000}"/>
    <cellStyle name="Обычный 3 3 4 2 2 2 3 2 2" xfId="25238" xr:uid="{00000000-0005-0000-0000-00009B620000}"/>
    <cellStyle name="Обычный 3 3 4 2 2 2 3 2 2 2" xfId="25239" xr:uid="{00000000-0005-0000-0000-00009C620000}"/>
    <cellStyle name="Обычный 3 3 4 2 2 2 3 2 2 2 2" xfId="25240" xr:uid="{00000000-0005-0000-0000-00009D620000}"/>
    <cellStyle name="Обычный 3 3 4 2 2 2 3 2 2 3" xfId="25241" xr:uid="{00000000-0005-0000-0000-00009E620000}"/>
    <cellStyle name="Обычный 3 3 4 2 2 2 3 2 2 3 2" xfId="25242" xr:uid="{00000000-0005-0000-0000-00009F620000}"/>
    <cellStyle name="Обычный 3 3 4 2 2 2 3 2 2 4" xfId="25243" xr:uid="{00000000-0005-0000-0000-0000A0620000}"/>
    <cellStyle name="Обычный 3 3 4 2 2 2 3 2 3" xfId="25244" xr:uid="{00000000-0005-0000-0000-0000A1620000}"/>
    <cellStyle name="Обычный 3 3 4 2 2 2 3 2 3 2" xfId="25245" xr:uid="{00000000-0005-0000-0000-0000A2620000}"/>
    <cellStyle name="Обычный 3 3 4 2 2 2 3 2 4" xfId="25246" xr:uid="{00000000-0005-0000-0000-0000A3620000}"/>
    <cellStyle name="Обычный 3 3 4 2 2 2 3 2 4 2" xfId="25247" xr:uid="{00000000-0005-0000-0000-0000A4620000}"/>
    <cellStyle name="Обычный 3 3 4 2 2 2 3 2 5" xfId="25248" xr:uid="{00000000-0005-0000-0000-0000A5620000}"/>
    <cellStyle name="Обычный 3 3 4 2 2 2 3 2 5 2" xfId="25249" xr:uid="{00000000-0005-0000-0000-0000A6620000}"/>
    <cellStyle name="Обычный 3 3 4 2 2 2 3 2 6" xfId="25250" xr:uid="{00000000-0005-0000-0000-0000A7620000}"/>
    <cellStyle name="Обычный 3 3 4 2 2 2 3 3" xfId="25251" xr:uid="{00000000-0005-0000-0000-0000A8620000}"/>
    <cellStyle name="Обычный 3 3 4 2 2 2 3 3 2" xfId="25252" xr:uid="{00000000-0005-0000-0000-0000A9620000}"/>
    <cellStyle name="Обычный 3 3 4 2 2 2 3 3 2 2" xfId="25253" xr:uid="{00000000-0005-0000-0000-0000AA620000}"/>
    <cellStyle name="Обычный 3 3 4 2 2 2 3 3 3" xfId="25254" xr:uid="{00000000-0005-0000-0000-0000AB620000}"/>
    <cellStyle name="Обычный 3 3 4 2 2 2 3 3 3 2" xfId="25255" xr:uid="{00000000-0005-0000-0000-0000AC620000}"/>
    <cellStyle name="Обычный 3 3 4 2 2 2 3 3 4" xfId="25256" xr:uid="{00000000-0005-0000-0000-0000AD620000}"/>
    <cellStyle name="Обычный 3 3 4 2 2 2 3 4" xfId="25257" xr:uid="{00000000-0005-0000-0000-0000AE620000}"/>
    <cellStyle name="Обычный 3 3 4 2 2 2 3 4 2" xfId="25258" xr:uid="{00000000-0005-0000-0000-0000AF620000}"/>
    <cellStyle name="Обычный 3 3 4 2 2 2 3 4 2 2" xfId="25259" xr:uid="{00000000-0005-0000-0000-0000B0620000}"/>
    <cellStyle name="Обычный 3 3 4 2 2 2 3 4 3" xfId="25260" xr:uid="{00000000-0005-0000-0000-0000B1620000}"/>
    <cellStyle name="Обычный 3 3 4 2 2 2 3 4 3 2" xfId="25261" xr:uid="{00000000-0005-0000-0000-0000B2620000}"/>
    <cellStyle name="Обычный 3 3 4 2 2 2 3 4 4" xfId="25262" xr:uid="{00000000-0005-0000-0000-0000B3620000}"/>
    <cellStyle name="Обычный 3 3 4 2 2 2 3 5" xfId="25263" xr:uid="{00000000-0005-0000-0000-0000B4620000}"/>
    <cellStyle name="Обычный 3 3 4 2 2 2 3 5 2" xfId="25264" xr:uid="{00000000-0005-0000-0000-0000B5620000}"/>
    <cellStyle name="Обычный 3 3 4 2 2 2 3 6" xfId="25265" xr:uid="{00000000-0005-0000-0000-0000B6620000}"/>
    <cellStyle name="Обычный 3 3 4 2 2 2 3 6 2" xfId="25266" xr:uid="{00000000-0005-0000-0000-0000B7620000}"/>
    <cellStyle name="Обычный 3 3 4 2 2 2 3 7" xfId="25267" xr:uid="{00000000-0005-0000-0000-0000B8620000}"/>
    <cellStyle name="Обычный 3 3 4 2 2 2 3 7 2" xfId="25268" xr:uid="{00000000-0005-0000-0000-0000B9620000}"/>
    <cellStyle name="Обычный 3 3 4 2 2 2 3 8" xfId="25269" xr:uid="{00000000-0005-0000-0000-0000BA620000}"/>
    <cellStyle name="Обычный 3 3 4 2 2 2 4" xfId="25270" xr:uid="{00000000-0005-0000-0000-0000BB620000}"/>
    <cellStyle name="Обычный 3 3 4 2 2 2 4 2" xfId="25271" xr:uid="{00000000-0005-0000-0000-0000BC620000}"/>
    <cellStyle name="Обычный 3 3 4 2 2 2 4 2 2" xfId="25272" xr:uid="{00000000-0005-0000-0000-0000BD620000}"/>
    <cellStyle name="Обычный 3 3 4 2 2 2 4 2 2 2" xfId="25273" xr:uid="{00000000-0005-0000-0000-0000BE620000}"/>
    <cellStyle name="Обычный 3 3 4 2 2 2 4 2 3" xfId="25274" xr:uid="{00000000-0005-0000-0000-0000BF620000}"/>
    <cellStyle name="Обычный 3 3 4 2 2 2 4 2 3 2" xfId="25275" xr:uid="{00000000-0005-0000-0000-0000C0620000}"/>
    <cellStyle name="Обычный 3 3 4 2 2 2 4 2 4" xfId="25276" xr:uid="{00000000-0005-0000-0000-0000C1620000}"/>
    <cellStyle name="Обычный 3 3 4 2 2 2 4 3" xfId="25277" xr:uid="{00000000-0005-0000-0000-0000C2620000}"/>
    <cellStyle name="Обычный 3 3 4 2 2 2 4 3 2" xfId="25278" xr:uid="{00000000-0005-0000-0000-0000C3620000}"/>
    <cellStyle name="Обычный 3 3 4 2 2 2 4 3 2 2" xfId="25279" xr:uid="{00000000-0005-0000-0000-0000C4620000}"/>
    <cellStyle name="Обычный 3 3 4 2 2 2 4 3 3" xfId="25280" xr:uid="{00000000-0005-0000-0000-0000C5620000}"/>
    <cellStyle name="Обычный 3 3 4 2 2 2 4 3 3 2" xfId="25281" xr:uid="{00000000-0005-0000-0000-0000C6620000}"/>
    <cellStyle name="Обычный 3 3 4 2 2 2 4 3 4" xfId="25282" xr:uid="{00000000-0005-0000-0000-0000C7620000}"/>
    <cellStyle name="Обычный 3 3 4 2 2 2 4 4" xfId="25283" xr:uid="{00000000-0005-0000-0000-0000C8620000}"/>
    <cellStyle name="Обычный 3 3 4 2 2 2 4 4 2" xfId="25284" xr:uid="{00000000-0005-0000-0000-0000C9620000}"/>
    <cellStyle name="Обычный 3 3 4 2 2 2 4 5" xfId="25285" xr:uid="{00000000-0005-0000-0000-0000CA620000}"/>
    <cellStyle name="Обычный 3 3 4 2 2 2 4 5 2" xfId="25286" xr:uid="{00000000-0005-0000-0000-0000CB620000}"/>
    <cellStyle name="Обычный 3 3 4 2 2 2 4 6" xfId="25287" xr:uid="{00000000-0005-0000-0000-0000CC620000}"/>
    <cellStyle name="Обычный 3 3 4 2 2 2 4 6 2" xfId="25288" xr:uid="{00000000-0005-0000-0000-0000CD620000}"/>
    <cellStyle name="Обычный 3 3 4 2 2 2 4 7" xfId="25289" xr:uid="{00000000-0005-0000-0000-0000CE620000}"/>
    <cellStyle name="Обычный 3 3 4 2 2 2 5" xfId="25290" xr:uid="{00000000-0005-0000-0000-0000CF620000}"/>
    <cellStyle name="Обычный 3 3 4 2 2 2 5 2" xfId="25291" xr:uid="{00000000-0005-0000-0000-0000D0620000}"/>
    <cellStyle name="Обычный 3 3 4 2 2 2 5 2 2" xfId="25292" xr:uid="{00000000-0005-0000-0000-0000D1620000}"/>
    <cellStyle name="Обычный 3 3 4 2 2 2 5 3" xfId="25293" xr:uid="{00000000-0005-0000-0000-0000D2620000}"/>
    <cellStyle name="Обычный 3 3 4 2 2 2 5 3 2" xfId="25294" xr:uid="{00000000-0005-0000-0000-0000D3620000}"/>
    <cellStyle name="Обычный 3 3 4 2 2 2 5 4" xfId="25295" xr:uid="{00000000-0005-0000-0000-0000D4620000}"/>
    <cellStyle name="Обычный 3 3 4 2 2 2 6" xfId="25296" xr:uid="{00000000-0005-0000-0000-0000D5620000}"/>
    <cellStyle name="Обычный 3 3 4 2 2 2 6 2" xfId="25297" xr:uid="{00000000-0005-0000-0000-0000D6620000}"/>
    <cellStyle name="Обычный 3 3 4 2 2 2 6 2 2" xfId="25298" xr:uid="{00000000-0005-0000-0000-0000D7620000}"/>
    <cellStyle name="Обычный 3 3 4 2 2 2 6 3" xfId="25299" xr:uid="{00000000-0005-0000-0000-0000D8620000}"/>
    <cellStyle name="Обычный 3 3 4 2 2 2 6 3 2" xfId="25300" xr:uid="{00000000-0005-0000-0000-0000D9620000}"/>
    <cellStyle name="Обычный 3 3 4 2 2 2 6 4" xfId="25301" xr:uid="{00000000-0005-0000-0000-0000DA620000}"/>
    <cellStyle name="Обычный 3 3 4 2 2 2 7" xfId="25302" xr:uid="{00000000-0005-0000-0000-0000DB620000}"/>
    <cellStyle name="Обычный 3 3 4 2 2 2 7 2" xfId="25303" xr:uid="{00000000-0005-0000-0000-0000DC620000}"/>
    <cellStyle name="Обычный 3 3 4 2 2 2 8" xfId="25304" xr:uid="{00000000-0005-0000-0000-0000DD620000}"/>
    <cellStyle name="Обычный 3 3 4 2 2 2 8 2" xfId="25305" xr:uid="{00000000-0005-0000-0000-0000DE620000}"/>
    <cellStyle name="Обычный 3 3 4 2 2 2 9" xfId="25306" xr:uid="{00000000-0005-0000-0000-0000DF620000}"/>
    <cellStyle name="Обычный 3 3 4 2 2 2 9 2" xfId="25307" xr:uid="{00000000-0005-0000-0000-0000E0620000}"/>
    <cellStyle name="Обычный 3 3 4 2 2 3" xfId="25308" xr:uid="{00000000-0005-0000-0000-0000E1620000}"/>
    <cellStyle name="Обычный 3 3 4 2 2 3 2" xfId="25309" xr:uid="{00000000-0005-0000-0000-0000E2620000}"/>
    <cellStyle name="Обычный 3 3 4 2 2 3 2 2" xfId="25310" xr:uid="{00000000-0005-0000-0000-0000E3620000}"/>
    <cellStyle name="Обычный 3 3 4 2 2 3 2 2 2" xfId="25311" xr:uid="{00000000-0005-0000-0000-0000E4620000}"/>
    <cellStyle name="Обычный 3 3 4 2 2 3 2 2 2 2" xfId="25312" xr:uid="{00000000-0005-0000-0000-0000E5620000}"/>
    <cellStyle name="Обычный 3 3 4 2 2 3 2 2 3" xfId="25313" xr:uid="{00000000-0005-0000-0000-0000E6620000}"/>
    <cellStyle name="Обычный 3 3 4 2 2 3 2 2 3 2" xfId="25314" xr:uid="{00000000-0005-0000-0000-0000E7620000}"/>
    <cellStyle name="Обычный 3 3 4 2 2 3 2 2 4" xfId="25315" xr:uid="{00000000-0005-0000-0000-0000E8620000}"/>
    <cellStyle name="Обычный 3 3 4 2 2 3 2 3" xfId="25316" xr:uid="{00000000-0005-0000-0000-0000E9620000}"/>
    <cellStyle name="Обычный 3 3 4 2 2 3 2 3 2" xfId="25317" xr:uid="{00000000-0005-0000-0000-0000EA620000}"/>
    <cellStyle name="Обычный 3 3 4 2 2 3 2 4" xfId="25318" xr:uid="{00000000-0005-0000-0000-0000EB620000}"/>
    <cellStyle name="Обычный 3 3 4 2 2 3 2 4 2" xfId="25319" xr:uid="{00000000-0005-0000-0000-0000EC620000}"/>
    <cellStyle name="Обычный 3 3 4 2 2 3 2 5" xfId="25320" xr:uid="{00000000-0005-0000-0000-0000ED620000}"/>
    <cellStyle name="Обычный 3 3 4 2 2 3 2 5 2" xfId="25321" xr:uid="{00000000-0005-0000-0000-0000EE620000}"/>
    <cellStyle name="Обычный 3 3 4 2 2 3 2 6" xfId="25322" xr:uid="{00000000-0005-0000-0000-0000EF620000}"/>
    <cellStyle name="Обычный 3 3 4 2 2 3 3" xfId="25323" xr:uid="{00000000-0005-0000-0000-0000F0620000}"/>
    <cellStyle name="Обычный 3 3 4 2 2 3 3 2" xfId="25324" xr:uid="{00000000-0005-0000-0000-0000F1620000}"/>
    <cellStyle name="Обычный 3 3 4 2 2 3 3 2 2" xfId="25325" xr:uid="{00000000-0005-0000-0000-0000F2620000}"/>
    <cellStyle name="Обычный 3 3 4 2 2 3 3 3" xfId="25326" xr:uid="{00000000-0005-0000-0000-0000F3620000}"/>
    <cellStyle name="Обычный 3 3 4 2 2 3 3 3 2" xfId="25327" xr:uid="{00000000-0005-0000-0000-0000F4620000}"/>
    <cellStyle name="Обычный 3 3 4 2 2 3 3 4" xfId="25328" xr:uid="{00000000-0005-0000-0000-0000F5620000}"/>
    <cellStyle name="Обычный 3 3 4 2 2 3 4" xfId="25329" xr:uid="{00000000-0005-0000-0000-0000F6620000}"/>
    <cellStyle name="Обычный 3 3 4 2 2 3 4 2" xfId="25330" xr:uid="{00000000-0005-0000-0000-0000F7620000}"/>
    <cellStyle name="Обычный 3 3 4 2 2 3 4 2 2" xfId="25331" xr:uid="{00000000-0005-0000-0000-0000F8620000}"/>
    <cellStyle name="Обычный 3 3 4 2 2 3 4 3" xfId="25332" xr:uid="{00000000-0005-0000-0000-0000F9620000}"/>
    <cellStyle name="Обычный 3 3 4 2 2 3 4 3 2" xfId="25333" xr:uid="{00000000-0005-0000-0000-0000FA620000}"/>
    <cellStyle name="Обычный 3 3 4 2 2 3 4 4" xfId="25334" xr:uid="{00000000-0005-0000-0000-0000FB620000}"/>
    <cellStyle name="Обычный 3 3 4 2 2 3 5" xfId="25335" xr:uid="{00000000-0005-0000-0000-0000FC620000}"/>
    <cellStyle name="Обычный 3 3 4 2 2 3 5 2" xfId="25336" xr:uid="{00000000-0005-0000-0000-0000FD620000}"/>
    <cellStyle name="Обычный 3 3 4 2 2 3 6" xfId="25337" xr:uid="{00000000-0005-0000-0000-0000FE620000}"/>
    <cellStyle name="Обычный 3 3 4 2 2 3 6 2" xfId="25338" xr:uid="{00000000-0005-0000-0000-0000FF620000}"/>
    <cellStyle name="Обычный 3 3 4 2 2 3 7" xfId="25339" xr:uid="{00000000-0005-0000-0000-000000630000}"/>
    <cellStyle name="Обычный 3 3 4 2 2 3 7 2" xfId="25340" xr:uid="{00000000-0005-0000-0000-000001630000}"/>
    <cellStyle name="Обычный 3 3 4 2 2 3 8" xfId="25341" xr:uid="{00000000-0005-0000-0000-000002630000}"/>
    <cellStyle name="Обычный 3 3 4 2 2 4" xfId="25342" xr:uid="{00000000-0005-0000-0000-000003630000}"/>
    <cellStyle name="Обычный 3 3 4 2 2 4 2" xfId="25343" xr:uid="{00000000-0005-0000-0000-000004630000}"/>
    <cellStyle name="Обычный 3 3 4 2 2 4 2 2" xfId="25344" xr:uid="{00000000-0005-0000-0000-000005630000}"/>
    <cellStyle name="Обычный 3 3 4 2 2 4 2 2 2" xfId="25345" xr:uid="{00000000-0005-0000-0000-000006630000}"/>
    <cellStyle name="Обычный 3 3 4 2 2 4 2 2 2 2" xfId="25346" xr:uid="{00000000-0005-0000-0000-000007630000}"/>
    <cellStyle name="Обычный 3 3 4 2 2 4 2 2 3" xfId="25347" xr:uid="{00000000-0005-0000-0000-000008630000}"/>
    <cellStyle name="Обычный 3 3 4 2 2 4 2 2 3 2" xfId="25348" xr:uid="{00000000-0005-0000-0000-000009630000}"/>
    <cellStyle name="Обычный 3 3 4 2 2 4 2 2 4" xfId="25349" xr:uid="{00000000-0005-0000-0000-00000A630000}"/>
    <cellStyle name="Обычный 3 3 4 2 2 4 2 3" xfId="25350" xr:uid="{00000000-0005-0000-0000-00000B630000}"/>
    <cellStyle name="Обычный 3 3 4 2 2 4 2 3 2" xfId="25351" xr:uid="{00000000-0005-0000-0000-00000C630000}"/>
    <cellStyle name="Обычный 3 3 4 2 2 4 2 4" xfId="25352" xr:uid="{00000000-0005-0000-0000-00000D630000}"/>
    <cellStyle name="Обычный 3 3 4 2 2 4 2 4 2" xfId="25353" xr:uid="{00000000-0005-0000-0000-00000E630000}"/>
    <cellStyle name="Обычный 3 3 4 2 2 4 2 5" xfId="25354" xr:uid="{00000000-0005-0000-0000-00000F630000}"/>
    <cellStyle name="Обычный 3 3 4 2 2 4 2 5 2" xfId="25355" xr:uid="{00000000-0005-0000-0000-000010630000}"/>
    <cellStyle name="Обычный 3 3 4 2 2 4 2 6" xfId="25356" xr:uid="{00000000-0005-0000-0000-000011630000}"/>
    <cellStyle name="Обычный 3 3 4 2 2 4 3" xfId="25357" xr:uid="{00000000-0005-0000-0000-000012630000}"/>
    <cellStyle name="Обычный 3 3 4 2 2 4 3 2" xfId="25358" xr:uid="{00000000-0005-0000-0000-000013630000}"/>
    <cellStyle name="Обычный 3 3 4 2 2 4 3 2 2" xfId="25359" xr:uid="{00000000-0005-0000-0000-000014630000}"/>
    <cellStyle name="Обычный 3 3 4 2 2 4 3 3" xfId="25360" xr:uid="{00000000-0005-0000-0000-000015630000}"/>
    <cellStyle name="Обычный 3 3 4 2 2 4 3 3 2" xfId="25361" xr:uid="{00000000-0005-0000-0000-000016630000}"/>
    <cellStyle name="Обычный 3 3 4 2 2 4 3 4" xfId="25362" xr:uid="{00000000-0005-0000-0000-000017630000}"/>
    <cellStyle name="Обычный 3 3 4 2 2 4 4" xfId="25363" xr:uid="{00000000-0005-0000-0000-000018630000}"/>
    <cellStyle name="Обычный 3 3 4 2 2 4 4 2" xfId="25364" xr:uid="{00000000-0005-0000-0000-000019630000}"/>
    <cellStyle name="Обычный 3 3 4 2 2 4 4 2 2" xfId="25365" xr:uid="{00000000-0005-0000-0000-00001A630000}"/>
    <cellStyle name="Обычный 3 3 4 2 2 4 4 3" xfId="25366" xr:uid="{00000000-0005-0000-0000-00001B630000}"/>
    <cellStyle name="Обычный 3 3 4 2 2 4 4 3 2" xfId="25367" xr:uid="{00000000-0005-0000-0000-00001C630000}"/>
    <cellStyle name="Обычный 3 3 4 2 2 4 4 4" xfId="25368" xr:uid="{00000000-0005-0000-0000-00001D630000}"/>
    <cellStyle name="Обычный 3 3 4 2 2 4 5" xfId="25369" xr:uid="{00000000-0005-0000-0000-00001E630000}"/>
    <cellStyle name="Обычный 3 3 4 2 2 4 5 2" xfId="25370" xr:uid="{00000000-0005-0000-0000-00001F630000}"/>
    <cellStyle name="Обычный 3 3 4 2 2 4 6" xfId="25371" xr:uid="{00000000-0005-0000-0000-000020630000}"/>
    <cellStyle name="Обычный 3 3 4 2 2 4 6 2" xfId="25372" xr:uid="{00000000-0005-0000-0000-000021630000}"/>
    <cellStyle name="Обычный 3 3 4 2 2 4 7" xfId="25373" xr:uid="{00000000-0005-0000-0000-000022630000}"/>
    <cellStyle name="Обычный 3 3 4 2 2 4 7 2" xfId="25374" xr:uid="{00000000-0005-0000-0000-000023630000}"/>
    <cellStyle name="Обычный 3 3 4 2 2 4 8" xfId="25375" xr:uid="{00000000-0005-0000-0000-000024630000}"/>
    <cellStyle name="Обычный 3 3 4 2 2 5" xfId="25376" xr:uid="{00000000-0005-0000-0000-000025630000}"/>
    <cellStyle name="Обычный 3 3 4 2 2 5 2" xfId="25377" xr:uid="{00000000-0005-0000-0000-000026630000}"/>
    <cellStyle name="Обычный 3 3 4 2 2 5 2 2" xfId="25378" xr:uid="{00000000-0005-0000-0000-000027630000}"/>
    <cellStyle name="Обычный 3 3 4 2 2 5 2 2 2" xfId="25379" xr:uid="{00000000-0005-0000-0000-000028630000}"/>
    <cellStyle name="Обычный 3 3 4 2 2 5 2 3" xfId="25380" xr:uid="{00000000-0005-0000-0000-000029630000}"/>
    <cellStyle name="Обычный 3 3 4 2 2 5 2 3 2" xfId="25381" xr:uid="{00000000-0005-0000-0000-00002A630000}"/>
    <cellStyle name="Обычный 3 3 4 2 2 5 2 4" xfId="25382" xr:uid="{00000000-0005-0000-0000-00002B630000}"/>
    <cellStyle name="Обычный 3 3 4 2 2 5 3" xfId="25383" xr:uid="{00000000-0005-0000-0000-00002C630000}"/>
    <cellStyle name="Обычный 3 3 4 2 2 5 3 2" xfId="25384" xr:uid="{00000000-0005-0000-0000-00002D630000}"/>
    <cellStyle name="Обычный 3 3 4 2 2 5 3 2 2" xfId="25385" xr:uid="{00000000-0005-0000-0000-00002E630000}"/>
    <cellStyle name="Обычный 3 3 4 2 2 5 3 3" xfId="25386" xr:uid="{00000000-0005-0000-0000-00002F630000}"/>
    <cellStyle name="Обычный 3 3 4 2 2 5 3 3 2" xfId="25387" xr:uid="{00000000-0005-0000-0000-000030630000}"/>
    <cellStyle name="Обычный 3 3 4 2 2 5 3 4" xfId="25388" xr:uid="{00000000-0005-0000-0000-000031630000}"/>
    <cellStyle name="Обычный 3 3 4 2 2 5 4" xfId="25389" xr:uid="{00000000-0005-0000-0000-000032630000}"/>
    <cellStyle name="Обычный 3 3 4 2 2 5 4 2" xfId="25390" xr:uid="{00000000-0005-0000-0000-000033630000}"/>
    <cellStyle name="Обычный 3 3 4 2 2 5 5" xfId="25391" xr:uid="{00000000-0005-0000-0000-000034630000}"/>
    <cellStyle name="Обычный 3 3 4 2 2 5 5 2" xfId="25392" xr:uid="{00000000-0005-0000-0000-000035630000}"/>
    <cellStyle name="Обычный 3 3 4 2 2 5 6" xfId="25393" xr:uid="{00000000-0005-0000-0000-000036630000}"/>
    <cellStyle name="Обычный 3 3 4 2 2 5 6 2" xfId="25394" xr:uid="{00000000-0005-0000-0000-000037630000}"/>
    <cellStyle name="Обычный 3 3 4 2 2 5 7" xfId="25395" xr:uid="{00000000-0005-0000-0000-000038630000}"/>
    <cellStyle name="Обычный 3 3 4 2 2 6" xfId="25396" xr:uid="{00000000-0005-0000-0000-000039630000}"/>
    <cellStyle name="Обычный 3 3 4 2 2 6 2" xfId="25397" xr:uid="{00000000-0005-0000-0000-00003A630000}"/>
    <cellStyle name="Обычный 3 3 4 2 2 6 2 2" xfId="25398" xr:uid="{00000000-0005-0000-0000-00003B630000}"/>
    <cellStyle name="Обычный 3 3 4 2 2 6 2 2 2" xfId="25399" xr:uid="{00000000-0005-0000-0000-00003C630000}"/>
    <cellStyle name="Обычный 3 3 4 2 2 6 2 3" xfId="25400" xr:uid="{00000000-0005-0000-0000-00003D630000}"/>
    <cellStyle name="Обычный 3 3 4 2 2 6 2 3 2" xfId="25401" xr:uid="{00000000-0005-0000-0000-00003E630000}"/>
    <cellStyle name="Обычный 3 3 4 2 2 6 2 4" xfId="25402" xr:uid="{00000000-0005-0000-0000-00003F630000}"/>
    <cellStyle name="Обычный 3 3 4 2 2 6 3" xfId="25403" xr:uid="{00000000-0005-0000-0000-000040630000}"/>
    <cellStyle name="Обычный 3 3 4 2 2 6 3 2" xfId="25404" xr:uid="{00000000-0005-0000-0000-000041630000}"/>
    <cellStyle name="Обычный 3 3 4 2 2 6 3 2 2" xfId="25405" xr:uid="{00000000-0005-0000-0000-000042630000}"/>
    <cellStyle name="Обычный 3 3 4 2 2 6 3 3" xfId="25406" xr:uid="{00000000-0005-0000-0000-000043630000}"/>
    <cellStyle name="Обычный 3 3 4 2 2 6 3 3 2" xfId="25407" xr:uid="{00000000-0005-0000-0000-000044630000}"/>
    <cellStyle name="Обычный 3 3 4 2 2 6 3 4" xfId="25408" xr:uid="{00000000-0005-0000-0000-000045630000}"/>
    <cellStyle name="Обычный 3 3 4 2 2 6 4" xfId="25409" xr:uid="{00000000-0005-0000-0000-000046630000}"/>
    <cellStyle name="Обычный 3 3 4 2 2 6 4 2" xfId="25410" xr:uid="{00000000-0005-0000-0000-000047630000}"/>
    <cellStyle name="Обычный 3 3 4 2 2 6 5" xfId="25411" xr:uid="{00000000-0005-0000-0000-000048630000}"/>
    <cellStyle name="Обычный 3 3 4 2 2 6 5 2" xfId="25412" xr:uid="{00000000-0005-0000-0000-000049630000}"/>
    <cellStyle name="Обычный 3 3 4 2 2 6 6" xfId="25413" xr:uid="{00000000-0005-0000-0000-00004A630000}"/>
    <cellStyle name="Обычный 3 3 4 2 2 6 6 2" xfId="25414" xr:uid="{00000000-0005-0000-0000-00004B630000}"/>
    <cellStyle name="Обычный 3 3 4 2 2 6 7" xfId="25415" xr:uid="{00000000-0005-0000-0000-00004C630000}"/>
    <cellStyle name="Обычный 3 3 4 2 2 7" xfId="25416" xr:uid="{00000000-0005-0000-0000-00004D630000}"/>
    <cellStyle name="Обычный 3 3 4 2 2 7 2" xfId="25417" xr:uid="{00000000-0005-0000-0000-00004E630000}"/>
    <cellStyle name="Обычный 3 3 4 2 2 7 2 2" xfId="25418" xr:uid="{00000000-0005-0000-0000-00004F630000}"/>
    <cellStyle name="Обычный 3 3 4 2 2 7 3" xfId="25419" xr:uid="{00000000-0005-0000-0000-000050630000}"/>
    <cellStyle name="Обычный 3 3 4 2 2 7 3 2" xfId="25420" xr:uid="{00000000-0005-0000-0000-000051630000}"/>
    <cellStyle name="Обычный 3 3 4 2 2 7 4" xfId="25421" xr:uid="{00000000-0005-0000-0000-000052630000}"/>
    <cellStyle name="Обычный 3 3 4 2 2 8" xfId="25422" xr:uid="{00000000-0005-0000-0000-000053630000}"/>
    <cellStyle name="Обычный 3 3 4 2 2 8 2" xfId="25423" xr:uid="{00000000-0005-0000-0000-000054630000}"/>
    <cellStyle name="Обычный 3 3 4 2 2 8 2 2" xfId="25424" xr:uid="{00000000-0005-0000-0000-000055630000}"/>
    <cellStyle name="Обычный 3 3 4 2 2 8 3" xfId="25425" xr:uid="{00000000-0005-0000-0000-000056630000}"/>
    <cellStyle name="Обычный 3 3 4 2 2 8 3 2" xfId="25426" xr:uid="{00000000-0005-0000-0000-000057630000}"/>
    <cellStyle name="Обычный 3 3 4 2 2 8 4" xfId="25427" xr:uid="{00000000-0005-0000-0000-000058630000}"/>
    <cellStyle name="Обычный 3 3 4 2 2 9" xfId="25428" xr:uid="{00000000-0005-0000-0000-000059630000}"/>
    <cellStyle name="Обычный 3 3 4 2 2 9 2" xfId="25429" xr:uid="{00000000-0005-0000-0000-00005A630000}"/>
    <cellStyle name="Обычный 3 3 4 2 3" xfId="25430" xr:uid="{00000000-0005-0000-0000-00005B630000}"/>
    <cellStyle name="Обычный 3 3 4 2 3 10" xfId="25431" xr:uid="{00000000-0005-0000-0000-00005C630000}"/>
    <cellStyle name="Обычный 3 3 4 2 3 2" xfId="25432" xr:uid="{00000000-0005-0000-0000-00005D630000}"/>
    <cellStyle name="Обычный 3 3 4 2 3 2 2" xfId="25433" xr:uid="{00000000-0005-0000-0000-00005E630000}"/>
    <cellStyle name="Обычный 3 3 4 2 3 2 2 2" xfId="25434" xr:uid="{00000000-0005-0000-0000-00005F630000}"/>
    <cellStyle name="Обычный 3 3 4 2 3 2 2 2 2" xfId="25435" xr:uid="{00000000-0005-0000-0000-000060630000}"/>
    <cellStyle name="Обычный 3 3 4 2 3 2 2 2 2 2" xfId="25436" xr:uid="{00000000-0005-0000-0000-000061630000}"/>
    <cellStyle name="Обычный 3 3 4 2 3 2 2 2 3" xfId="25437" xr:uid="{00000000-0005-0000-0000-000062630000}"/>
    <cellStyle name="Обычный 3 3 4 2 3 2 2 2 3 2" xfId="25438" xr:uid="{00000000-0005-0000-0000-000063630000}"/>
    <cellStyle name="Обычный 3 3 4 2 3 2 2 2 4" xfId="25439" xr:uid="{00000000-0005-0000-0000-000064630000}"/>
    <cellStyle name="Обычный 3 3 4 2 3 2 2 3" xfId="25440" xr:uid="{00000000-0005-0000-0000-000065630000}"/>
    <cellStyle name="Обычный 3 3 4 2 3 2 2 3 2" xfId="25441" xr:uid="{00000000-0005-0000-0000-000066630000}"/>
    <cellStyle name="Обычный 3 3 4 2 3 2 2 4" xfId="25442" xr:uid="{00000000-0005-0000-0000-000067630000}"/>
    <cellStyle name="Обычный 3 3 4 2 3 2 2 4 2" xfId="25443" xr:uid="{00000000-0005-0000-0000-000068630000}"/>
    <cellStyle name="Обычный 3 3 4 2 3 2 2 5" xfId="25444" xr:uid="{00000000-0005-0000-0000-000069630000}"/>
    <cellStyle name="Обычный 3 3 4 2 3 2 2 5 2" xfId="25445" xr:uid="{00000000-0005-0000-0000-00006A630000}"/>
    <cellStyle name="Обычный 3 3 4 2 3 2 2 6" xfId="25446" xr:uid="{00000000-0005-0000-0000-00006B630000}"/>
    <cellStyle name="Обычный 3 3 4 2 3 2 3" xfId="25447" xr:uid="{00000000-0005-0000-0000-00006C630000}"/>
    <cellStyle name="Обычный 3 3 4 2 3 2 3 2" xfId="25448" xr:uid="{00000000-0005-0000-0000-00006D630000}"/>
    <cellStyle name="Обычный 3 3 4 2 3 2 3 2 2" xfId="25449" xr:uid="{00000000-0005-0000-0000-00006E630000}"/>
    <cellStyle name="Обычный 3 3 4 2 3 2 3 3" xfId="25450" xr:uid="{00000000-0005-0000-0000-00006F630000}"/>
    <cellStyle name="Обычный 3 3 4 2 3 2 3 3 2" xfId="25451" xr:uid="{00000000-0005-0000-0000-000070630000}"/>
    <cellStyle name="Обычный 3 3 4 2 3 2 3 4" xfId="25452" xr:uid="{00000000-0005-0000-0000-000071630000}"/>
    <cellStyle name="Обычный 3 3 4 2 3 2 4" xfId="25453" xr:uid="{00000000-0005-0000-0000-000072630000}"/>
    <cellStyle name="Обычный 3 3 4 2 3 2 4 2" xfId="25454" xr:uid="{00000000-0005-0000-0000-000073630000}"/>
    <cellStyle name="Обычный 3 3 4 2 3 2 4 2 2" xfId="25455" xr:uid="{00000000-0005-0000-0000-000074630000}"/>
    <cellStyle name="Обычный 3 3 4 2 3 2 4 3" xfId="25456" xr:uid="{00000000-0005-0000-0000-000075630000}"/>
    <cellStyle name="Обычный 3 3 4 2 3 2 4 3 2" xfId="25457" xr:uid="{00000000-0005-0000-0000-000076630000}"/>
    <cellStyle name="Обычный 3 3 4 2 3 2 4 4" xfId="25458" xr:uid="{00000000-0005-0000-0000-000077630000}"/>
    <cellStyle name="Обычный 3 3 4 2 3 2 5" xfId="25459" xr:uid="{00000000-0005-0000-0000-000078630000}"/>
    <cellStyle name="Обычный 3 3 4 2 3 2 5 2" xfId="25460" xr:uid="{00000000-0005-0000-0000-000079630000}"/>
    <cellStyle name="Обычный 3 3 4 2 3 2 6" xfId="25461" xr:uid="{00000000-0005-0000-0000-00007A630000}"/>
    <cellStyle name="Обычный 3 3 4 2 3 2 6 2" xfId="25462" xr:uid="{00000000-0005-0000-0000-00007B630000}"/>
    <cellStyle name="Обычный 3 3 4 2 3 2 7" xfId="25463" xr:uid="{00000000-0005-0000-0000-00007C630000}"/>
    <cellStyle name="Обычный 3 3 4 2 3 2 7 2" xfId="25464" xr:uid="{00000000-0005-0000-0000-00007D630000}"/>
    <cellStyle name="Обычный 3 3 4 2 3 2 8" xfId="25465" xr:uid="{00000000-0005-0000-0000-00007E630000}"/>
    <cellStyle name="Обычный 3 3 4 2 3 3" xfId="25466" xr:uid="{00000000-0005-0000-0000-00007F630000}"/>
    <cellStyle name="Обычный 3 3 4 2 3 3 2" xfId="25467" xr:uid="{00000000-0005-0000-0000-000080630000}"/>
    <cellStyle name="Обычный 3 3 4 2 3 3 2 2" xfId="25468" xr:uid="{00000000-0005-0000-0000-000081630000}"/>
    <cellStyle name="Обычный 3 3 4 2 3 3 2 2 2" xfId="25469" xr:uid="{00000000-0005-0000-0000-000082630000}"/>
    <cellStyle name="Обычный 3 3 4 2 3 3 2 2 2 2" xfId="25470" xr:uid="{00000000-0005-0000-0000-000083630000}"/>
    <cellStyle name="Обычный 3 3 4 2 3 3 2 2 3" xfId="25471" xr:uid="{00000000-0005-0000-0000-000084630000}"/>
    <cellStyle name="Обычный 3 3 4 2 3 3 2 2 3 2" xfId="25472" xr:uid="{00000000-0005-0000-0000-000085630000}"/>
    <cellStyle name="Обычный 3 3 4 2 3 3 2 2 4" xfId="25473" xr:uid="{00000000-0005-0000-0000-000086630000}"/>
    <cellStyle name="Обычный 3 3 4 2 3 3 2 3" xfId="25474" xr:uid="{00000000-0005-0000-0000-000087630000}"/>
    <cellStyle name="Обычный 3 3 4 2 3 3 2 3 2" xfId="25475" xr:uid="{00000000-0005-0000-0000-000088630000}"/>
    <cellStyle name="Обычный 3 3 4 2 3 3 2 4" xfId="25476" xr:uid="{00000000-0005-0000-0000-000089630000}"/>
    <cellStyle name="Обычный 3 3 4 2 3 3 2 4 2" xfId="25477" xr:uid="{00000000-0005-0000-0000-00008A630000}"/>
    <cellStyle name="Обычный 3 3 4 2 3 3 2 5" xfId="25478" xr:uid="{00000000-0005-0000-0000-00008B630000}"/>
    <cellStyle name="Обычный 3 3 4 2 3 3 2 5 2" xfId="25479" xr:uid="{00000000-0005-0000-0000-00008C630000}"/>
    <cellStyle name="Обычный 3 3 4 2 3 3 2 6" xfId="25480" xr:uid="{00000000-0005-0000-0000-00008D630000}"/>
    <cellStyle name="Обычный 3 3 4 2 3 3 3" xfId="25481" xr:uid="{00000000-0005-0000-0000-00008E630000}"/>
    <cellStyle name="Обычный 3 3 4 2 3 3 3 2" xfId="25482" xr:uid="{00000000-0005-0000-0000-00008F630000}"/>
    <cellStyle name="Обычный 3 3 4 2 3 3 3 2 2" xfId="25483" xr:uid="{00000000-0005-0000-0000-000090630000}"/>
    <cellStyle name="Обычный 3 3 4 2 3 3 3 3" xfId="25484" xr:uid="{00000000-0005-0000-0000-000091630000}"/>
    <cellStyle name="Обычный 3 3 4 2 3 3 3 3 2" xfId="25485" xr:uid="{00000000-0005-0000-0000-000092630000}"/>
    <cellStyle name="Обычный 3 3 4 2 3 3 3 4" xfId="25486" xr:uid="{00000000-0005-0000-0000-000093630000}"/>
    <cellStyle name="Обычный 3 3 4 2 3 3 4" xfId="25487" xr:uid="{00000000-0005-0000-0000-000094630000}"/>
    <cellStyle name="Обычный 3 3 4 2 3 3 4 2" xfId="25488" xr:uid="{00000000-0005-0000-0000-000095630000}"/>
    <cellStyle name="Обычный 3 3 4 2 3 3 4 2 2" xfId="25489" xr:uid="{00000000-0005-0000-0000-000096630000}"/>
    <cellStyle name="Обычный 3 3 4 2 3 3 4 3" xfId="25490" xr:uid="{00000000-0005-0000-0000-000097630000}"/>
    <cellStyle name="Обычный 3 3 4 2 3 3 4 3 2" xfId="25491" xr:uid="{00000000-0005-0000-0000-000098630000}"/>
    <cellStyle name="Обычный 3 3 4 2 3 3 4 4" xfId="25492" xr:uid="{00000000-0005-0000-0000-000099630000}"/>
    <cellStyle name="Обычный 3 3 4 2 3 3 5" xfId="25493" xr:uid="{00000000-0005-0000-0000-00009A630000}"/>
    <cellStyle name="Обычный 3 3 4 2 3 3 5 2" xfId="25494" xr:uid="{00000000-0005-0000-0000-00009B630000}"/>
    <cellStyle name="Обычный 3 3 4 2 3 3 6" xfId="25495" xr:uid="{00000000-0005-0000-0000-00009C630000}"/>
    <cellStyle name="Обычный 3 3 4 2 3 3 6 2" xfId="25496" xr:uid="{00000000-0005-0000-0000-00009D630000}"/>
    <cellStyle name="Обычный 3 3 4 2 3 3 7" xfId="25497" xr:uid="{00000000-0005-0000-0000-00009E630000}"/>
    <cellStyle name="Обычный 3 3 4 2 3 3 7 2" xfId="25498" xr:uid="{00000000-0005-0000-0000-00009F630000}"/>
    <cellStyle name="Обычный 3 3 4 2 3 3 8" xfId="25499" xr:uid="{00000000-0005-0000-0000-0000A0630000}"/>
    <cellStyle name="Обычный 3 3 4 2 3 4" xfId="25500" xr:uid="{00000000-0005-0000-0000-0000A1630000}"/>
    <cellStyle name="Обычный 3 3 4 2 3 4 2" xfId="25501" xr:uid="{00000000-0005-0000-0000-0000A2630000}"/>
    <cellStyle name="Обычный 3 3 4 2 3 4 2 2" xfId="25502" xr:uid="{00000000-0005-0000-0000-0000A3630000}"/>
    <cellStyle name="Обычный 3 3 4 2 3 4 2 2 2" xfId="25503" xr:uid="{00000000-0005-0000-0000-0000A4630000}"/>
    <cellStyle name="Обычный 3 3 4 2 3 4 2 3" xfId="25504" xr:uid="{00000000-0005-0000-0000-0000A5630000}"/>
    <cellStyle name="Обычный 3 3 4 2 3 4 2 3 2" xfId="25505" xr:uid="{00000000-0005-0000-0000-0000A6630000}"/>
    <cellStyle name="Обычный 3 3 4 2 3 4 2 4" xfId="25506" xr:uid="{00000000-0005-0000-0000-0000A7630000}"/>
    <cellStyle name="Обычный 3 3 4 2 3 4 3" xfId="25507" xr:uid="{00000000-0005-0000-0000-0000A8630000}"/>
    <cellStyle name="Обычный 3 3 4 2 3 4 3 2" xfId="25508" xr:uid="{00000000-0005-0000-0000-0000A9630000}"/>
    <cellStyle name="Обычный 3 3 4 2 3 4 3 2 2" xfId="25509" xr:uid="{00000000-0005-0000-0000-0000AA630000}"/>
    <cellStyle name="Обычный 3 3 4 2 3 4 3 3" xfId="25510" xr:uid="{00000000-0005-0000-0000-0000AB630000}"/>
    <cellStyle name="Обычный 3 3 4 2 3 4 3 3 2" xfId="25511" xr:uid="{00000000-0005-0000-0000-0000AC630000}"/>
    <cellStyle name="Обычный 3 3 4 2 3 4 3 4" xfId="25512" xr:uid="{00000000-0005-0000-0000-0000AD630000}"/>
    <cellStyle name="Обычный 3 3 4 2 3 4 4" xfId="25513" xr:uid="{00000000-0005-0000-0000-0000AE630000}"/>
    <cellStyle name="Обычный 3 3 4 2 3 4 4 2" xfId="25514" xr:uid="{00000000-0005-0000-0000-0000AF630000}"/>
    <cellStyle name="Обычный 3 3 4 2 3 4 5" xfId="25515" xr:uid="{00000000-0005-0000-0000-0000B0630000}"/>
    <cellStyle name="Обычный 3 3 4 2 3 4 5 2" xfId="25516" xr:uid="{00000000-0005-0000-0000-0000B1630000}"/>
    <cellStyle name="Обычный 3 3 4 2 3 4 6" xfId="25517" xr:uid="{00000000-0005-0000-0000-0000B2630000}"/>
    <cellStyle name="Обычный 3 3 4 2 3 4 6 2" xfId="25518" xr:uid="{00000000-0005-0000-0000-0000B3630000}"/>
    <cellStyle name="Обычный 3 3 4 2 3 4 7" xfId="25519" xr:uid="{00000000-0005-0000-0000-0000B4630000}"/>
    <cellStyle name="Обычный 3 3 4 2 3 5" xfId="25520" xr:uid="{00000000-0005-0000-0000-0000B5630000}"/>
    <cellStyle name="Обычный 3 3 4 2 3 5 2" xfId="25521" xr:uid="{00000000-0005-0000-0000-0000B6630000}"/>
    <cellStyle name="Обычный 3 3 4 2 3 5 2 2" xfId="25522" xr:uid="{00000000-0005-0000-0000-0000B7630000}"/>
    <cellStyle name="Обычный 3 3 4 2 3 5 3" xfId="25523" xr:uid="{00000000-0005-0000-0000-0000B8630000}"/>
    <cellStyle name="Обычный 3 3 4 2 3 5 3 2" xfId="25524" xr:uid="{00000000-0005-0000-0000-0000B9630000}"/>
    <cellStyle name="Обычный 3 3 4 2 3 5 4" xfId="25525" xr:uid="{00000000-0005-0000-0000-0000BA630000}"/>
    <cellStyle name="Обычный 3 3 4 2 3 6" xfId="25526" xr:uid="{00000000-0005-0000-0000-0000BB630000}"/>
    <cellStyle name="Обычный 3 3 4 2 3 6 2" xfId="25527" xr:uid="{00000000-0005-0000-0000-0000BC630000}"/>
    <cellStyle name="Обычный 3 3 4 2 3 6 2 2" xfId="25528" xr:uid="{00000000-0005-0000-0000-0000BD630000}"/>
    <cellStyle name="Обычный 3 3 4 2 3 6 3" xfId="25529" xr:uid="{00000000-0005-0000-0000-0000BE630000}"/>
    <cellStyle name="Обычный 3 3 4 2 3 6 3 2" xfId="25530" xr:uid="{00000000-0005-0000-0000-0000BF630000}"/>
    <cellStyle name="Обычный 3 3 4 2 3 6 4" xfId="25531" xr:uid="{00000000-0005-0000-0000-0000C0630000}"/>
    <cellStyle name="Обычный 3 3 4 2 3 7" xfId="25532" xr:uid="{00000000-0005-0000-0000-0000C1630000}"/>
    <cellStyle name="Обычный 3 3 4 2 3 7 2" xfId="25533" xr:uid="{00000000-0005-0000-0000-0000C2630000}"/>
    <cellStyle name="Обычный 3 3 4 2 3 8" xfId="25534" xr:uid="{00000000-0005-0000-0000-0000C3630000}"/>
    <cellStyle name="Обычный 3 3 4 2 3 8 2" xfId="25535" xr:uid="{00000000-0005-0000-0000-0000C4630000}"/>
    <cellStyle name="Обычный 3 3 4 2 3 9" xfId="25536" xr:uid="{00000000-0005-0000-0000-0000C5630000}"/>
    <cellStyle name="Обычный 3 3 4 2 3 9 2" xfId="25537" xr:uid="{00000000-0005-0000-0000-0000C6630000}"/>
    <cellStyle name="Обычный 3 3 4 2 4" xfId="25538" xr:uid="{00000000-0005-0000-0000-0000C7630000}"/>
    <cellStyle name="Обычный 3 3 4 2 4 2" xfId="25539" xr:uid="{00000000-0005-0000-0000-0000C8630000}"/>
    <cellStyle name="Обычный 3 3 4 2 4 2 2" xfId="25540" xr:uid="{00000000-0005-0000-0000-0000C9630000}"/>
    <cellStyle name="Обычный 3 3 4 2 4 2 2 2" xfId="25541" xr:uid="{00000000-0005-0000-0000-0000CA630000}"/>
    <cellStyle name="Обычный 3 3 4 2 4 2 2 2 2" xfId="25542" xr:uid="{00000000-0005-0000-0000-0000CB630000}"/>
    <cellStyle name="Обычный 3 3 4 2 4 2 2 3" xfId="25543" xr:uid="{00000000-0005-0000-0000-0000CC630000}"/>
    <cellStyle name="Обычный 3 3 4 2 4 2 2 3 2" xfId="25544" xr:uid="{00000000-0005-0000-0000-0000CD630000}"/>
    <cellStyle name="Обычный 3 3 4 2 4 2 2 4" xfId="25545" xr:uid="{00000000-0005-0000-0000-0000CE630000}"/>
    <cellStyle name="Обычный 3 3 4 2 4 2 3" xfId="25546" xr:uid="{00000000-0005-0000-0000-0000CF630000}"/>
    <cellStyle name="Обычный 3 3 4 2 4 2 3 2" xfId="25547" xr:uid="{00000000-0005-0000-0000-0000D0630000}"/>
    <cellStyle name="Обычный 3 3 4 2 4 2 4" xfId="25548" xr:uid="{00000000-0005-0000-0000-0000D1630000}"/>
    <cellStyle name="Обычный 3 3 4 2 4 2 4 2" xfId="25549" xr:uid="{00000000-0005-0000-0000-0000D2630000}"/>
    <cellStyle name="Обычный 3 3 4 2 4 2 5" xfId="25550" xr:uid="{00000000-0005-0000-0000-0000D3630000}"/>
    <cellStyle name="Обычный 3 3 4 2 4 2 5 2" xfId="25551" xr:uid="{00000000-0005-0000-0000-0000D4630000}"/>
    <cellStyle name="Обычный 3 3 4 2 4 2 6" xfId="25552" xr:uid="{00000000-0005-0000-0000-0000D5630000}"/>
    <cellStyle name="Обычный 3 3 4 2 4 3" xfId="25553" xr:uid="{00000000-0005-0000-0000-0000D6630000}"/>
    <cellStyle name="Обычный 3 3 4 2 4 3 2" xfId="25554" xr:uid="{00000000-0005-0000-0000-0000D7630000}"/>
    <cellStyle name="Обычный 3 3 4 2 4 3 2 2" xfId="25555" xr:uid="{00000000-0005-0000-0000-0000D8630000}"/>
    <cellStyle name="Обычный 3 3 4 2 4 3 3" xfId="25556" xr:uid="{00000000-0005-0000-0000-0000D9630000}"/>
    <cellStyle name="Обычный 3 3 4 2 4 3 3 2" xfId="25557" xr:uid="{00000000-0005-0000-0000-0000DA630000}"/>
    <cellStyle name="Обычный 3 3 4 2 4 3 4" xfId="25558" xr:uid="{00000000-0005-0000-0000-0000DB630000}"/>
    <cellStyle name="Обычный 3 3 4 2 4 4" xfId="25559" xr:uid="{00000000-0005-0000-0000-0000DC630000}"/>
    <cellStyle name="Обычный 3 3 4 2 4 4 2" xfId="25560" xr:uid="{00000000-0005-0000-0000-0000DD630000}"/>
    <cellStyle name="Обычный 3 3 4 2 4 4 2 2" xfId="25561" xr:uid="{00000000-0005-0000-0000-0000DE630000}"/>
    <cellStyle name="Обычный 3 3 4 2 4 4 3" xfId="25562" xr:uid="{00000000-0005-0000-0000-0000DF630000}"/>
    <cellStyle name="Обычный 3 3 4 2 4 4 3 2" xfId="25563" xr:uid="{00000000-0005-0000-0000-0000E0630000}"/>
    <cellStyle name="Обычный 3 3 4 2 4 4 4" xfId="25564" xr:uid="{00000000-0005-0000-0000-0000E1630000}"/>
    <cellStyle name="Обычный 3 3 4 2 4 5" xfId="25565" xr:uid="{00000000-0005-0000-0000-0000E2630000}"/>
    <cellStyle name="Обычный 3 3 4 2 4 5 2" xfId="25566" xr:uid="{00000000-0005-0000-0000-0000E3630000}"/>
    <cellStyle name="Обычный 3 3 4 2 4 6" xfId="25567" xr:uid="{00000000-0005-0000-0000-0000E4630000}"/>
    <cellStyle name="Обычный 3 3 4 2 4 6 2" xfId="25568" xr:uid="{00000000-0005-0000-0000-0000E5630000}"/>
    <cellStyle name="Обычный 3 3 4 2 4 7" xfId="25569" xr:uid="{00000000-0005-0000-0000-0000E6630000}"/>
    <cellStyle name="Обычный 3 3 4 2 4 7 2" xfId="25570" xr:uid="{00000000-0005-0000-0000-0000E7630000}"/>
    <cellStyle name="Обычный 3 3 4 2 4 8" xfId="25571" xr:uid="{00000000-0005-0000-0000-0000E8630000}"/>
    <cellStyle name="Обычный 3 3 4 2 5" xfId="25572" xr:uid="{00000000-0005-0000-0000-0000E9630000}"/>
    <cellStyle name="Обычный 3 3 4 2 5 2" xfId="25573" xr:uid="{00000000-0005-0000-0000-0000EA630000}"/>
    <cellStyle name="Обычный 3 3 4 2 5 2 2" xfId="25574" xr:uid="{00000000-0005-0000-0000-0000EB630000}"/>
    <cellStyle name="Обычный 3 3 4 2 5 2 2 2" xfId="25575" xr:uid="{00000000-0005-0000-0000-0000EC630000}"/>
    <cellStyle name="Обычный 3 3 4 2 5 2 2 2 2" xfId="25576" xr:uid="{00000000-0005-0000-0000-0000ED630000}"/>
    <cellStyle name="Обычный 3 3 4 2 5 2 2 3" xfId="25577" xr:uid="{00000000-0005-0000-0000-0000EE630000}"/>
    <cellStyle name="Обычный 3 3 4 2 5 2 2 3 2" xfId="25578" xr:uid="{00000000-0005-0000-0000-0000EF630000}"/>
    <cellStyle name="Обычный 3 3 4 2 5 2 2 4" xfId="25579" xr:uid="{00000000-0005-0000-0000-0000F0630000}"/>
    <cellStyle name="Обычный 3 3 4 2 5 2 3" xfId="25580" xr:uid="{00000000-0005-0000-0000-0000F1630000}"/>
    <cellStyle name="Обычный 3 3 4 2 5 2 3 2" xfId="25581" xr:uid="{00000000-0005-0000-0000-0000F2630000}"/>
    <cellStyle name="Обычный 3 3 4 2 5 2 4" xfId="25582" xr:uid="{00000000-0005-0000-0000-0000F3630000}"/>
    <cellStyle name="Обычный 3 3 4 2 5 2 4 2" xfId="25583" xr:uid="{00000000-0005-0000-0000-0000F4630000}"/>
    <cellStyle name="Обычный 3 3 4 2 5 2 5" xfId="25584" xr:uid="{00000000-0005-0000-0000-0000F5630000}"/>
    <cellStyle name="Обычный 3 3 4 2 5 2 5 2" xfId="25585" xr:uid="{00000000-0005-0000-0000-0000F6630000}"/>
    <cellStyle name="Обычный 3 3 4 2 5 2 6" xfId="25586" xr:uid="{00000000-0005-0000-0000-0000F7630000}"/>
    <cellStyle name="Обычный 3 3 4 2 5 3" xfId="25587" xr:uid="{00000000-0005-0000-0000-0000F8630000}"/>
    <cellStyle name="Обычный 3 3 4 2 5 3 2" xfId="25588" xr:uid="{00000000-0005-0000-0000-0000F9630000}"/>
    <cellStyle name="Обычный 3 3 4 2 5 3 2 2" xfId="25589" xr:uid="{00000000-0005-0000-0000-0000FA630000}"/>
    <cellStyle name="Обычный 3 3 4 2 5 3 3" xfId="25590" xr:uid="{00000000-0005-0000-0000-0000FB630000}"/>
    <cellStyle name="Обычный 3 3 4 2 5 3 3 2" xfId="25591" xr:uid="{00000000-0005-0000-0000-0000FC630000}"/>
    <cellStyle name="Обычный 3 3 4 2 5 3 4" xfId="25592" xr:uid="{00000000-0005-0000-0000-0000FD630000}"/>
    <cellStyle name="Обычный 3 3 4 2 5 4" xfId="25593" xr:uid="{00000000-0005-0000-0000-0000FE630000}"/>
    <cellStyle name="Обычный 3 3 4 2 5 4 2" xfId="25594" xr:uid="{00000000-0005-0000-0000-0000FF630000}"/>
    <cellStyle name="Обычный 3 3 4 2 5 4 2 2" xfId="25595" xr:uid="{00000000-0005-0000-0000-000000640000}"/>
    <cellStyle name="Обычный 3 3 4 2 5 4 3" xfId="25596" xr:uid="{00000000-0005-0000-0000-000001640000}"/>
    <cellStyle name="Обычный 3 3 4 2 5 4 3 2" xfId="25597" xr:uid="{00000000-0005-0000-0000-000002640000}"/>
    <cellStyle name="Обычный 3 3 4 2 5 4 4" xfId="25598" xr:uid="{00000000-0005-0000-0000-000003640000}"/>
    <cellStyle name="Обычный 3 3 4 2 5 5" xfId="25599" xr:uid="{00000000-0005-0000-0000-000004640000}"/>
    <cellStyle name="Обычный 3 3 4 2 5 5 2" xfId="25600" xr:uid="{00000000-0005-0000-0000-000005640000}"/>
    <cellStyle name="Обычный 3 3 4 2 5 6" xfId="25601" xr:uid="{00000000-0005-0000-0000-000006640000}"/>
    <cellStyle name="Обычный 3 3 4 2 5 6 2" xfId="25602" xr:uid="{00000000-0005-0000-0000-000007640000}"/>
    <cellStyle name="Обычный 3 3 4 2 5 7" xfId="25603" xr:uid="{00000000-0005-0000-0000-000008640000}"/>
    <cellStyle name="Обычный 3 3 4 2 5 7 2" xfId="25604" xr:uid="{00000000-0005-0000-0000-000009640000}"/>
    <cellStyle name="Обычный 3 3 4 2 5 8" xfId="25605" xr:uid="{00000000-0005-0000-0000-00000A640000}"/>
    <cellStyle name="Обычный 3 3 4 2 6" xfId="25606" xr:uid="{00000000-0005-0000-0000-00000B640000}"/>
    <cellStyle name="Обычный 3 3 4 2 6 2" xfId="25607" xr:uid="{00000000-0005-0000-0000-00000C640000}"/>
    <cellStyle name="Обычный 3 3 4 2 6 2 2" xfId="25608" xr:uid="{00000000-0005-0000-0000-00000D640000}"/>
    <cellStyle name="Обычный 3 3 4 2 6 2 2 2" xfId="25609" xr:uid="{00000000-0005-0000-0000-00000E640000}"/>
    <cellStyle name="Обычный 3 3 4 2 6 2 3" xfId="25610" xr:uid="{00000000-0005-0000-0000-00000F640000}"/>
    <cellStyle name="Обычный 3 3 4 2 6 2 3 2" xfId="25611" xr:uid="{00000000-0005-0000-0000-000010640000}"/>
    <cellStyle name="Обычный 3 3 4 2 6 2 4" xfId="25612" xr:uid="{00000000-0005-0000-0000-000011640000}"/>
    <cellStyle name="Обычный 3 3 4 2 6 3" xfId="25613" xr:uid="{00000000-0005-0000-0000-000012640000}"/>
    <cellStyle name="Обычный 3 3 4 2 6 3 2" xfId="25614" xr:uid="{00000000-0005-0000-0000-000013640000}"/>
    <cellStyle name="Обычный 3 3 4 2 6 3 2 2" xfId="25615" xr:uid="{00000000-0005-0000-0000-000014640000}"/>
    <cellStyle name="Обычный 3 3 4 2 6 3 3" xfId="25616" xr:uid="{00000000-0005-0000-0000-000015640000}"/>
    <cellStyle name="Обычный 3 3 4 2 6 3 3 2" xfId="25617" xr:uid="{00000000-0005-0000-0000-000016640000}"/>
    <cellStyle name="Обычный 3 3 4 2 6 3 4" xfId="25618" xr:uid="{00000000-0005-0000-0000-000017640000}"/>
    <cellStyle name="Обычный 3 3 4 2 6 4" xfId="25619" xr:uid="{00000000-0005-0000-0000-000018640000}"/>
    <cellStyle name="Обычный 3 3 4 2 6 4 2" xfId="25620" xr:uid="{00000000-0005-0000-0000-000019640000}"/>
    <cellStyle name="Обычный 3 3 4 2 6 5" xfId="25621" xr:uid="{00000000-0005-0000-0000-00001A640000}"/>
    <cellStyle name="Обычный 3 3 4 2 6 5 2" xfId="25622" xr:uid="{00000000-0005-0000-0000-00001B640000}"/>
    <cellStyle name="Обычный 3 3 4 2 6 6" xfId="25623" xr:uid="{00000000-0005-0000-0000-00001C640000}"/>
    <cellStyle name="Обычный 3 3 4 2 6 6 2" xfId="25624" xr:uid="{00000000-0005-0000-0000-00001D640000}"/>
    <cellStyle name="Обычный 3 3 4 2 6 7" xfId="25625" xr:uid="{00000000-0005-0000-0000-00001E640000}"/>
    <cellStyle name="Обычный 3 3 4 2 7" xfId="25626" xr:uid="{00000000-0005-0000-0000-00001F640000}"/>
    <cellStyle name="Обычный 3 3 4 2 7 2" xfId="25627" xr:uid="{00000000-0005-0000-0000-000020640000}"/>
    <cellStyle name="Обычный 3 3 4 2 7 2 2" xfId="25628" xr:uid="{00000000-0005-0000-0000-000021640000}"/>
    <cellStyle name="Обычный 3 3 4 2 7 2 2 2" xfId="25629" xr:uid="{00000000-0005-0000-0000-000022640000}"/>
    <cellStyle name="Обычный 3 3 4 2 7 2 3" xfId="25630" xr:uid="{00000000-0005-0000-0000-000023640000}"/>
    <cellStyle name="Обычный 3 3 4 2 7 2 3 2" xfId="25631" xr:uid="{00000000-0005-0000-0000-000024640000}"/>
    <cellStyle name="Обычный 3 3 4 2 7 2 4" xfId="25632" xr:uid="{00000000-0005-0000-0000-000025640000}"/>
    <cellStyle name="Обычный 3 3 4 2 7 3" xfId="25633" xr:uid="{00000000-0005-0000-0000-000026640000}"/>
    <cellStyle name="Обычный 3 3 4 2 7 3 2" xfId="25634" xr:uid="{00000000-0005-0000-0000-000027640000}"/>
    <cellStyle name="Обычный 3 3 4 2 7 3 2 2" xfId="25635" xr:uid="{00000000-0005-0000-0000-000028640000}"/>
    <cellStyle name="Обычный 3 3 4 2 7 3 3" xfId="25636" xr:uid="{00000000-0005-0000-0000-000029640000}"/>
    <cellStyle name="Обычный 3 3 4 2 7 3 3 2" xfId="25637" xr:uid="{00000000-0005-0000-0000-00002A640000}"/>
    <cellStyle name="Обычный 3 3 4 2 7 3 4" xfId="25638" xr:uid="{00000000-0005-0000-0000-00002B640000}"/>
    <cellStyle name="Обычный 3 3 4 2 7 4" xfId="25639" xr:uid="{00000000-0005-0000-0000-00002C640000}"/>
    <cellStyle name="Обычный 3 3 4 2 7 4 2" xfId="25640" xr:uid="{00000000-0005-0000-0000-00002D640000}"/>
    <cellStyle name="Обычный 3 3 4 2 7 5" xfId="25641" xr:uid="{00000000-0005-0000-0000-00002E640000}"/>
    <cellStyle name="Обычный 3 3 4 2 7 5 2" xfId="25642" xr:uid="{00000000-0005-0000-0000-00002F640000}"/>
    <cellStyle name="Обычный 3 3 4 2 7 6" xfId="25643" xr:uid="{00000000-0005-0000-0000-000030640000}"/>
    <cellStyle name="Обычный 3 3 4 2 7 6 2" xfId="25644" xr:uid="{00000000-0005-0000-0000-000031640000}"/>
    <cellStyle name="Обычный 3 3 4 2 7 7" xfId="25645" xr:uid="{00000000-0005-0000-0000-000032640000}"/>
    <cellStyle name="Обычный 3 3 4 2 8" xfId="25646" xr:uid="{00000000-0005-0000-0000-000033640000}"/>
    <cellStyle name="Обычный 3 3 4 2 8 2" xfId="25647" xr:uid="{00000000-0005-0000-0000-000034640000}"/>
    <cellStyle name="Обычный 3 3 4 2 8 2 2" xfId="25648" xr:uid="{00000000-0005-0000-0000-000035640000}"/>
    <cellStyle name="Обычный 3 3 4 2 8 3" xfId="25649" xr:uid="{00000000-0005-0000-0000-000036640000}"/>
    <cellStyle name="Обычный 3 3 4 2 8 3 2" xfId="25650" xr:uid="{00000000-0005-0000-0000-000037640000}"/>
    <cellStyle name="Обычный 3 3 4 2 8 4" xfId="25651" xr:uid="{00000000-0005-0000-0000-000038640000}"/>
    <cellStyle name="Обычный 3 3 4 2 9" xfId="25652" xr:uid="{00000000-0005-0000-0000-000039640000}"/>
    <cellStyle name="Обычный 3 3 4 2 9 2" xfId="25653" xr:uid="{00000000-0005-0000-0000-00003A640000}"/>
    <cellStyle name="Обычный 3 3 4 2 9 2 2" xfId="25654" xr:uid="{00000000-0005-0000-0000-00003B640000}"/>
    <cellStyle name="Обычный 3 3 4 2 9 3" xfId="25655" xr:uid="{00000000-0005-0000-0000-00003C640000}"/>
    <cellStyle name="Обычный 3 3 4 2 9 3 2" xfId="25656" xr:uid="{00000000-0005-0000-0000-00003D640000}"/>
    <cellStyle name="Обычный 3 3 4 2 9 4" xfId="25657" xr:uid="{00000000-0005-0000-0000-00003E640000}"/>
    <cellStyle name="Обычный 3 3 4 3" xfId="25658" xr:uid="{00000000-0005-0000-0000-00003F640000}"/>
    <cellStyle name="Обычный 3 3 4 3 10" xfId="25659" xr:uid="{00000000-0005-0000-0000-000040640000}"/>
    <cellStyle name="Обычный 3 3 4 3 10 2" xfId="25660" xr:uid="{00000000-0005-0000-0000-000041640000}"/>
    <cellStyle name="Обычный 3 3 4 3 11" xfId="25661" xr:uid="{00000000-0005-0000-0000-000042640000}"/>
    <cellStyle name="Обычный 3 3 4 3 11 2" xfId="25662" xr:uid="{00000000-0005-0000-0000-000043640000}"/>
    <cellStyle name="Обычный 3 3 4 3 12" xfId="25663" xr:uid="{00000000-0005-0000-0000-000044640000}"/>
    <cellStyle name="Обычный 3 3 4 3 12 2" xfId="25664" xr:uid="{00000000-0005-0000-0000-000045640000}"/>
    <cellStyle name="Обычный 3 3 4 3 13" xfId="25665" xr:uid="{00000000-0005-0000-0000-000046640000}"/>
    <cellStyle name="Обычный 3 3 4 3 2" xfId="25666" xr:uid="{00000000-0005-0000-0000-000047640000}"/>
    <cellStyle name="Обычный 3 3 4 3 2 10" xfId="25667" xr:uid="{00000000-0005-0000-0000-000048640000}"/>
    <cellStyle name="Обычный 3 3 4 3 2 10 2" xfId="25668" xr:uid="{00000000-0005-0000-0000-000049640000}"/>
    <cellStyle name="Обычный 3 3 4 3 2 11" xfId="25669" xr:uid="{00000000-0005-0000-0000-00004A640000}"/>
    <cellStyle name="Обычный 3 3 4 3 2 11 2" xfId="25670" xr:uid="{00000000-0005-0000-0000-00004B640000}"/>
    <cellStyle name="Обычный 3 3 4 3 2 12" xfId="25671" xr:uid="{00000000-0005-0000-0000-00004C640000}"/>
    <cellStyle name="Обычный 3 3 4 3 2 2" xfId="25672" xr:uid="{00000000-0005-0000-0000-00004D640000}"/>
    <cellStyle name="Обычный 3 3 4 3 2 2 10" xfId="25673" xr:uid="{00000000-0005-0000-0000-00004E640000}"/>
    <cellStyle name="Обычный 3 3 4 3 2 2 2" xfId="25674" xr:uid="{00000000-0005-0000-0000-00004F640000}"/>
    <cellStyle name="Обычный 3 3 4 3 2 2 2 2" xfId="25675" xr:uid="{00000000-0005-0000-0000-000050640000}"/>
    <cellStyle name="Обычный 3 3 4 3 2 2 2 2 2" xfId="25676" xr:uid="{00000000-0005-0000-0000-000051640000}"/>
    <cellStyle name="Обычный 3 3 4 3 2 2 2 2 2 2" xfId="25677" xr:uid="{00000000-0005-0000-0000-000052640000}"/>
    <cellStyle name="Обычный 3 3 4 3 2 2 2 2 2 2 2" xfId="25678" xr:uid="{00000000-0005-0000-0000-000053640000}"/>
    <cellStyle name="Обычный 3 3 4 3 2 2 2 2 2 3" xfId="25679" xr:uid="{00000000-0005-0000-0000-000054640000}"/>
    <cellStyle name="Обычный 3 3 4 3 2 2 2 2 2 3 2" xfId="25680" xr:uid="{00000000-0005-0000-0000-000055640000}"/>
    <cellStyle name="Обычный 3 3 4 3 2 2 2 2 2 4" xfId="25681" xr:uid="{00000000-0005-0000-0000-000056640000}"/>
    <cellStyle name="Обычный 3 3 4 3 2 2 2 2 3" xfId="25682" xr:uid="{00000000-0005-0000-0000-000057640000}"/>
    <cellStyle name="Обычный 3 3 4 3 2 2 2 2 3 2" xfId="25683" xr:uid="{00000000-0005-0000-0000-000058640000}"/>
    <cellStyle name="Обычный 3 3 4 3 2 2 2 2 4" xfId="25684" xr:uid="{00000000-0005-0000-0000-000059640000}"/>
    <cellStyle name="Обычный 3 3 4 3 2 2 2 2 4 2" xfId="25685" xr:uid="{00000000-0005-0000-0000-00005A640000}"/>
    <cellStyle name="Обычный 3 3 4 3 2 2 2 2 5" xfId="25686" xr:uid="{00000000-0005-0000-0000-00005B640000}"/>
    <cellStyle name="Обычный 3 3 4 3 2 2 2 2 5 2" xfId="25687" xr:uid="{00000000-0005-0000-0000-00005C640000}"/>
    <cellStyle name="Обычный 3 3 4 3 2 2 2 2 6" xfId="25688" xr:uid="{00000000-0005-0000-0000-00005D640000}"/>
    <cellStyle name="Обычный 3 3 4 3 2 2 2 3" xfId="25689" xr:uid="{00000000-0005-0000-0000-00005E640000}"/>
    <cellStyle name="Обычный 3 3 4 3 2 2 2 3 2" xfId="25690" xr:uid="{00000000-0005-0000-0000-00005F640000}"/>
    <cellStyle name="Обычный 3 3 4 3 2 2 2 3 2 2" xfId="25691" xr:uid="{00000000-0005-0000-0000-000060640000}"/>
    <cellStyle name="Обычный 3 3 4 3 2 2 2 3 3" xfId="25692" xr:uid="{00000000-0005-0000-0000-000061640000}"/>
    <cellStyle name="Обычный 3 3 4 3 2 2 2 3 3 2" xfId="25693" xr:uid="{00000000-0005-0000-0000-000062640000}"/>
    <cellStyle name="Обычный 3 3 4 3 2 2 2 3 4" xfId="25694" xr:uid="{00000000-0005-0000-0000-000063640000}"/>
    <cellStyle name="Обычный 3 3 4 3 2 2 2 4" xfId="25695" xr:uid="{00000000-0005-0000-0000-000064640000}"/>
    <cellStyle name="Обычный 3 3 4 3 2 2 2 4 2" xfId="25696" xr:uid="{00000000-0005-0000-0000-000065640000}"/>
    <cellStyle name="Обычный 3 3 4 3 2 2 2 4 2 2" xfId="25697" xr:uid="{00000000-0005-0000-0000-000066640000}"/>
    <cellStyle name="Обычный 3 3 4 3 2 2 2 4 3" xfId="25698" xr:uid="{00000000-0005-0000-0000-000067640000}"/>
    <cellStyle name="Обычный 3 3 4 3 2 2 2 4 3 2" xfId="25699" xr:uid="{00000000-0005-0000-0000-000068640000}"/>
    <cellStyle name="Обычный 3 3 4 3 2 2 2 4 4" xfId="25700" xr:uid="{00000000-0005-0000-0000-000069640000}"/>
    <cellStyle name="Обычный 3 3 4 3 2 2 2 5" xfId="25701" xr:uid="{00000000-0005-0000-0000-00006A640000}"/>
    <cellStyle name="Обычный 3 3 4 3 2 2 2 5 2" xfId="25702" xr:uid="{00000000-0005-0000-0000-00006B640000}"/>
    <cellStyle name="Обычный 3 3 4 3 2 2 2 6" xfId="25703" xr:uid="{00000000-0005-0000-0000-00006C640000}"/>
    <cellStyle name="Обычный 3 3 4 3 2 2 2 6 2" xfId="25704" xr:uid="{00000000-0005-0000-0000-00006D640000}"/>
    <cellStyle name="Обычный 3 3 4 3 2 2 2 7" xfId="25705" xr:uid="{00000000-0005-0000-0000-00006E640000}"/>
    <cellStyle name="Обычный 3 3 4 3 2 2 2 7 2" xfId="25706" xr:uid="{00000000-0005-0000-0000-00006F640000}"/>
    <cellStyle name="Обычный 3 3 4 3 2 2 2 8" xfId="25707" xr:uid="{00000000-0005-0000-0000-000070640000}"/>
    <cellStyle name="Обычный 3 3 4 3 2 2 3" xfId="25708" xr:uid="{00000000-0005-0000-0000-000071640000}"/>
    <cellStyle name="Обычный 3 3 4 3 2 2 3 2" xfId="25709" xr:uid="{00000000-0005-0000-0000-000072640000}"/>
    <cellStyle name="Обычный 3 3 4 3 2 2 3 2 2" xfId="25710" xr:uid="{00000000-0005-0000-0000-000073640000}"/>
    <cellStyle name="Обычный 3 3 4 3 2 2 3 2 2 2" xfId="25711" xr:uid="{00000000-0005-0000-0000-000074640000}"/>
    <cellStyle name="Обычный 3 3 4 3 2 2 3 2 2 2 2" xfId="25712" xr:uid="{00000000-0005-0000-0000-000075640000}"/>
    <cellStyle name="Обычный 3 3 4 3 2 2 3 2 2 3" xfId="25713" xr:uid="{00000000-0005-0000-0000-000076640000}"/>
    <cellStyle name="Обычный 3 3 4 3 2 2 3 2 2 3 2" xfId="25714" xr:uid="{00000000-0005-0000-0000-000077640000}"/>
    <cellStyle name="Обычный 3 3 4 3 2 2 3 2 2 4" xfId="25715" xr:uid="{00000000-0005-0000-0000-000078640000}"/>
    <cellStyle name="Обычный 3 3 4 3 2 2 3 2 3" xfId="25716" xr:uid="{00000000-0005-0000-0000-000079640000}"/>
    <cellStyle name="Обычный 3 3 4 3 2 2 3 2 3 2" xfId="25717" xr:uid="{00000000-0005-0000-0000-00007A640000}"/>
    <cellStyle name="Обычный 3 3 4 3 2 2 3 2 4" xfId="25718" xr:uid="{00000000-0005-0000-0000-00007B640000}"/>
    <cellStyle name="Обычный 3 3 4 3 2 2 3 2 4 2" xfId="25719" xr:uid="{00000000-0005-0000-0000-00007C640000}"/>
    <cellStyle name="Обычный 3 3 4 3 2 2 3 2 5" xfId="25720" xr:uid="{00000000-0005-0000-0000-00007D640000}"/>
    <cellStyle name="Обычный 3 3 4 3 2 2 3 2 5 2" xfId="25721" xr:uid="{00000000-0005-0000-0000-00007E640000}"/>
    <cellStyle name="Обычный 3 3 4 3 2 2 3 2 6" xfId="25722" xr:uid="{00000000-0005-0000-0000-00007F640000}"/>
    <cellStyle name="Обычный 3 3 4 3 2 2 3 3" xfId="25723" xr:uid="{00000000-0005-0000-0000-000080640000}"/>
    <cellStyle name="Обычный 3 3 4 3 2 2 3 3 2" xfId="25724" xr:uid="{00000000-0005-0000-0000-000081640000}"/>
    <cellStyle name="Обычный 3 3 4 3 2 2 3 3 2 2" xfId="25725" xr:uid="{00000000-0005-0000-0000-000082640000}"/>
    <cellStyle name="Обычный 3 3 4 3 2 2 3 3 3" xfId="25726" xr:uid="{00000000-0005-0000-0000-000083640000}"/>
    <cellStyle name="Обычный 3 3 4 3 2 2 3 3 3 2" xfId="25727" xr:uid="{00000000-0005-0000-0000-000084640000}"/>
    <cellStyle name="Обычный 3 3 4 3 2 2 3 3 4" xfId="25728" xr:uid="{00000000-0005-0000-0000-000085640000}"/>
    <cellStyle name="Обычный 3 3 4 3 2 2 3 4" xfId="25729" xr:uid="{00000000-0005-0000-0000-000086640000}"/>
    <cellStyle name="Обычный 3 3 4 3 2 2 3 4 2" xfId="25730" xr:uid="{00000000-0005-0000-0000-000087640000}"/>
    <cellStyle name="Обычный 3 3 4 3 2 2 3 4 2 2" xfId="25731" xr:uid="{00000000-0005-0000-0000-000088640000}"/>
    <cellStyle name="Обычный 3 3 4 3 2 2 3 4 3" xfId="25732" xr:uid="{00000000-0005-0000-0000-000089640000}"/>
    <cellStyle name="Обычный 3 3 4 3 2 2 3 4 3 2" xfId="25733" xr:uid="{00000000-0005-0000-0000-00008A640000}"/>
    <cellStyle name="Обычный 3 3 4 3 2 2 3 4 4" xfId="25734" xr:uid="{00000000-0005-0000-0000-00008B640000}"/>
    <cellStyle name="Обычный 3 3 4 3 2 2 3 5" xfId="25735" xr:uid="{00000000-0005-0000-0000-00008C640000}"/>
    <cellStyle name="Обычный 3 3 4 3 2 2 3 5 2" xfId="25736" xr:uid="{00000000-0005-0000-0000-00008D640000}"/>
    <cellStyle name="Обычный 3 3 4 3 2 2 3 6" xfId="25737" xr:uid="{00000000-0005-0000-0000-00008E640000}"/>
    <cellStyle name="Обычный 3 3 4 3 2 2 3 6 2" xfId="25738" xr:uid="{00000000-0005-0000-0000-00008F640000}"/>
    <cellStyle name="Обычный 3 3 4 3 2 2 3 7" xfId="25739" xr:uid="{00000000-0005-0000-0000-000090640000}"/>
    <cellStyle name="Обычный 3 3 4 3 2 2 3 7 2" xfId="25740" xr:uid="{00000000-0005-0000-0000-000091640000}"/>
    <cellStyle name="Обычный 3 3 4 3 2 2 3 8" xfId="25741" xr:uid="{00000000-0005-0000-0000-000092640000}"/>
    <cellStyle name="Обычный 3 3 4 3 2 2 4" xfId="25742" xr:uid="{00000000-0005-0000-0000-000093640000}"/>
    <cellStyle name="Обычный 3 3 4 3 2 2 4 2" xfId="25743" xr:uid="{00000000-0005-0000-0000-000094640000}"/>
    <cellStyle name="Обычный 3 3 4 3 2 2 4 2 2" xfId="25744" xr:uid="{00000000-0005-0000-0000-000095640000}"/>
    <cellStyle name="Обычный 3 3 4 3 2 2 4 2 2 2" xfId="25745" xr:uid="{00000000-0005-0000-0000-000096640000}"/>
    <cellStyle name="Обычный 3 3 4 3 2 2 4 2 3" xfId="25746" xr:uid="{00000000-0005-0000-0000-000097640000}"/>
    <cellStyle name="Обычный 3 3 4 3 2 2 4 2 3 2" xfId="25747" xr:uid="{00000000-0005-0000-0000-000098640000}"/>
    <cellStyle name="Обычный 3 3 4 3 2 2 4 2 4" xfId="25748" xr:uid="{00000000-0005-0000-0000-000099640000}"/>
    <cellStyle name="Обычный 3 3 4 3 2 2 4 3" xfId="25749" xr:uid="{00000000-0005-0000-0000-00009A640000}"/>
    <cellStyle name="Обычный 3 3 4 3 2 2 4 3 2" xfId="25750" xr:uid="{00000000-0005-0000-0000-00009B640000}"/>
    <cellStyle name="Обычный 3 3 4 3 2 2 4 3 2 2" xfId="25751" xr:uid="{00000000-0005-0000-0000-00009C640000}"/>
    <cellStyle name="Обычный 3 3 4 3 2 2 4 3 3" xfId="25752" xr:uid="{00000000-0005-0000-0000-00009D640000}"/>
    <cellStyle name="Обычный 3 3 4 3 2 2 4 3 3 2" xfId="25753" xr:uid="{00000000-0005-0000-0000-00009E640000}"/>
    <cellStyle name="Обычный 3 3 4 3 2 2 4 3 4" xfId="25754" xr:uid="{00000000-0005-0000-0000-00009F640000}"/>
    <cellStyle name="Обычный 3 3 4 3 2 2 4 4" xfId="25755" xr:uid="{00000000-0005-0000-0000-0000A0640000}"/>
    <cellStyle name="Обычный 3 3 4 3 2 2 4 4 2" xfId="25756" xr:uid="{00000000-0005-0000-0000-0000A1640000}"/>
    <cellStyle name="Обычный 3 3 4 3 2 2 4 5" xfId="25757" xr:uid="{00000000-0005-0000-0000-0000A2640000}"/>
    <cellStyle name="Обычный 3 3 4 3 2 2 4 5 2" xfId="25758" xr:uid="{00000000-0005-0000-0000-0000A3640000}"/>
    <cellStyle name="Обычный 3 3 4 3 2 2 4 6" xfId="25759" xr:uid="{00000000-0005-0000-0000-0000A4640000}"/>
    <cellStyle name="Обычный 3 3 4 3 2 2 4 6 2" xfId="25760" xr:uid="{00000000-0005-0000-0000-0000A5640000}"/>
    <cellStyle name="Обычный 3 3 4 3 2 2 4 7" xfId="25761" xr:uid="{00000000-0005-0000-0000-0000A6640000}"/>
    <cellStyle name="Обычный 3 3 4 3 2 2 5" xfId="25762" xr:uid="{00000000-0005-0000-0000-0000A7640000}"/>
    <cellStyle name="Обычный 3 3 4 3 2 2 5 2" xfId="25763" xr:uid="{00000000-0005-0000-0000-0000A8640000}"/>
    <cellStyle name="Обычный 3 3 4 3 2 2 5 2 2" xfId="25764" xr:uid="{00000000-0005-0000-0000-0000A9640000}"/>
    <cellStyle name="Обычный 3 3 4 3 2 2 5 3" xfId="25765" xr:uid="{00000000-0005-0000-0000-0000AA640000}"/>
    <cellStyle name="Обычный 3 3 4 3 2 2 5 3 2" xfId="25766" xr:uid="{00000000-0005-0000-0000-0000AB640000}"/>
    <cellStyle name="Обычный 3 3 4 3 2 2 5 4" xfId="25767" xr:uid="{00000000-0005-0000-0000-0000AC640000}"/>
    <cellStyle name="Обычный 3 3 4 3 2 2 6" xfId="25768" xr:uid="{00000000-0005-0000-0000-0000AD640000}"/>
    <cellStyle name="Обычный 3 3 4 3 2 2 6 2" xfId="25769" xr:uid="{00000000-0005-0000-0000-0000AE640000}"/>
    <cellStyle name="Обычный 3 3 4 3 2 2 6 2 2" xfId="25770" xr:uid="{00000000-0005-0000-0000-0000AF640000}"/>
    <cellStyle name="Обычный 3 3 4 3 2 2 6 3" xfId="25771" xr:uid="{00000000-0005-0000-0000-0000B0640000}"/>
    <cellStyle name="Обычный 3 3 4 3 2 2 6 3 2" xfId="25772" xr:uid="{00000000-0005-0000-0000-0000B1640000}"/>
    <cellStyle name="Обычный 3 3 4 3 2 2 6 4" xfId="25773" xr:uid="{00000000-0005-0000-0000-0000B2640000}"/>
    <cellStyle name="Обычный 3 3 4 3 2 2 7" xfId="25774" xr:uid="{00000000-0005-0000-0000-0000B3640000}"/>
    <cellStyle name="Обычный 3 3 4 3 2 2 7 2" xfId="25775" xr:uid="{00000000-0005-0000-0000-0000B4640000}"/>
    <cellStyle name="Обычный 3 3 4 3 2 2 8" xfId="25776" xr:uid="{00000000-0005-0000-0000-0000B5640000}"/>
    <cellStyle name="Обычный 3 3 4 3 2 2 8 2" xfId="25777" xr:uid="{00000000-0005-0000-0000-0000B6640000}"/>
    <cellStyle name="Обычный 3 3 4 3 2 2 9" xfId="25778" xr:uid="{00000000-0005-0000-0000-0000B7640000}"/>
    <cellStyle name="Обычный 3 3 4 3 2 2 9 2" xfId="25779" xr:uid="{00000000-0005-0000-0000-0000B8640000}"/>
    <cellStyle name="Обычный 3 3 4 3 2 3" xfId="25780" xr:uid="{00000000-0005-0000-0000-0000B9640000}"/>
    <cellStyle name="Обычный 3 3 4 3 2 3 2" xfId="25781" xr:uid="{00000000-0005-0000-0000-0000BA640000}"/>
    <cellStyle name="Обычный 3 3 4 3 2 3 2 2" xfId="25782" xr:uid="{00000000-0005-0000-0000-0000BB640000}"/>
    <cellStyle name="Обычный 3 3 4 3 2 3 2 2 2" xfId="25783" xr:uid="{00000000-0005-0000-0000-0000BC640000}"/>
    <cellStyle name="Обычный 3 3 4 3 2 3 2 2 2 2" xfId="25784" xr:uid="{00000000-0005-0000-0000-0000BD640000}"/>
    <cellStyle name="Обычный 3 3 4 3 2 3 2 2 3" xfId="25785" xr:uid="{00000000-0005-0000-0000-0000BE640000}"/>
    <cellStyle name="Обычный 3 3 4 3 2 3 2 2 3 2" xfId="25786" xr:uid="{00000000-0005-0000-0000-0000BF640000}"/>
    <cellStyle name="Обычный 3 3 4 3 2 3 2 2 4" xfId="25787" xr:uid="{00000000-0005-0000-0000-0000C0640000}"/>
    <cellStyle name="Обычный 3 3 4 3 2 3 2 3" xfId="25788" xr:uid="{00000000-0005-0000-0000-0000C1640000}"/>
    <cellStyle name="Обычный 3 3 4 3 2 3 2 3 2" xfId="25789" xr:uid="{00000000-0005-0000-0000-0000C2640000}"/>
    <cellStyle name="Обычный 3 3 4 3 2 3 2 4" xfId="25790" xr:uid="{00000000-0005-0000-0000-0000C3640000}"/>
    <cellStyle name="Обычный 3 3 4 3 2 3 2 4 2" xfId="25791" xr:uid="{00000000-0005-0000-0000-0000C4640000}"/>
    <cellStyle name="Обычный 3 3 4 3 2 3 2 5" xfId="25792" xr:uid="{00000000-0005-0000-0000-0000C5640000}"/>
    <cellStyle name="Обычный 3 3 4 3 2 3 2 5 2" xfId="25793" xr:uid="{00000000-0005-0000-0000-0000C6640000}"/>
    <cellStyle name="Обычный 3 3 4 3 2 3 2 6" xfId="25794" xr:uid="{00000000-0005-0000-0000-0000C7640000}"/>
    <cellStyle name="Обычный 3 3 4 3 2 3 3" xfId="25795" xr:uid="{00000000-0005-0000-0000-0000C8640000}"/>
    <cellStyle name="Обычный 3 3 4 3 2 3 3 2" xfId="25796" xr:uid="{00000000-0005-0000-0000-0000C9640000}"/>
    <cellStyle name="Обычный 3 3 4 3 2 3 3 2 2" xfId="25797" xr:uid="{00000000-0005-0000-0000-0000CA640000}"/>
    <cellStyle name="Обычный 3 3 4 3 2 3 3 3" xfId="25798" xr:uid="{00000000-0005-0000-0000-0000CB640000}"/>
    <cellStyle name="Обычный 3 3 4 3 2 3 3 3 2" xfId="25799" xr:uid="{00000000-0005-0000-0000-0000CC640000}"/>
    <cellStyle name="Обычный 3 3 4 3 2 3 3 4" xfId="25800" xr:uid="{00000000-0005-0000-0000-0000CD640000}"/>
    <cellStyle name="Обычный 3 3 4 3 2 3 4" xfId="25801" xr:uid="{00000000-0005-0000-0000-0000CE640000}"/>
    <cellStyle name="Обычный 3 3 4 3 2 3 4 2" xfId="25802" xr:uid="{00000000-0005-0000-0000-0000CF640000}"/>
    <cellStyle name="Обычный 3 3 4 3 2 3 4 2 2" xfId="25803" xr:uid="{00000000-0005-0000-0000-0000D0640000}"/>
    <cellStyle name="Обычный 3 3 4 3 2 3 4 3" xfId="25804" xr:uid="{00000000-0005-0000-0000-0000D1640000}"/>
    <cellStyle name="Обычный 3 3 4 3 2 3 4 3 2" xfId="25805" xr:uid="{00000000-0005-0000-0000-0000D2640000}"/>
    <cellStyle name="Обычный 3 3 4 3 2 3 4 4" xfId="25806" xr:uid="{00000000-0005-0000-0000-0000D3640000}"/>
    <cellStyle name="Обычный 3 3 4 3 2 3 5" xfId="25807" xr:uid="{00000000-0005-0000-0000-0000D4640000}"/>
    <cellStyle name="Обычный 3 3 4 3 2 3 5 2" xfId="25808" xr:uid="{00000000-0005-0000-0000-0000D5640000}"/>
    <cellStyle name="Обычный 3 3 4 3 2 3 6" xfId="25809" xr:uid="{00000000-0005-0000-0000-0000D6640000}"/>
    <cellStyle name="Обычный 3 3 4 3 2 3 6 2" xfId="25810" xr:uid="{00000000-0005-0000-0000-0000D7640000}"/>
    <cellStyle name="Обычный 3 3 4 3 2 3 7" xfId="25811" xr:uid="{00000000-0005-0000-0000-0000D8640000}"/>
    <cellStyle name="Обычный 3 3 4 3 2 3 7 2" xfId="25812" xr:uid="{00000000-0005-0000-0000-0000D9640000}"/>
    <cellStyle name="Обычный 3 3 4 3 2 3 8" xfId="25813" xr:uid="{00000000-0005-0000-0000-0000DA640000}"/>
    <cellStyle name="Обычный 3 3 4 3 2 4" xfId="25814" xr:uid="{00000000-0005-0000-0000-0000DB640000}"/>
    <cellStyle name="Обычный 3 3 4 3 2 4 2" xfId="25815" xr:uid="{00000000-0005-0000-0000-0000DC640000}"/>
    <cellStyle name="Обычный 3 3 4 3 2 4 2 2" xfId="25816" xr:uid="{00000000-0005-0000-0000-0000DD640000}"/>
    <cellStyle name="Обычный 3 3 4 3 2 4 2 2 2" xfId="25817" xr:uid="{00000000-0005-0000-0000-0000DE640000}"/>
    <cellStyle name="Обычный 3 3 4 3 2 4 2 2 2 2" xfId="25818" xr:uid="{00000000-0005-0000-0000-0000DF640000}"/>
    <cellStyle name="Обычный 3 3 4 3 2 4 2 2 3" xfId="25819" xr:uid="{00000000-0005-0000-0000-0000E0640000}"/>
    <cellStyle name="Обычный 3 3 4 3 2 4 2 2 3 2" xfId="25820" xr:uid="{00000000-0005-0000-0000-0000E1640000}"/>
    <cellStyle name="Обычный 3 3 4 3 2 4 2 2 4" xfId="25821" xr:uid="{00000000-0005-0000-0000-0000E2640000}"/>
    <cellStyle name="Обычный 3 3 4 3 2 4 2 3" xfId="25822" xr:uid="{00000000-0005-0000-0000-0000E3640000}"/>
    <cellStyle name="Обычный 3 3 4 3 2 4 2 3 2" xfId="25823" xr:uid="{00000000-0005-0000-0000-0000E4640000}"/>
    <cellStyle name="Обычный 3 3 4 3 2 4 2 4" xfId="25824" xr:uid="{00000000-0005-0000-0000-0000E5640000}"/>
    <cellStyle name="Обычный 3 3 4 3 2 4 2 4 2" xfId="25825" xr:uid="{00000000-0005-0000-0000-0000E6640000}"/>
    <cellStyle name="Обычный 3 3 4 3 2 4 2 5" xfId="25826" xr:uid="{00000000-0005-0000-0000-0000E7640000}"/>
    <cellStyle name="Обычный 3 3 4 3 2 4 2 5 2" xfId="25827" xr:uid="{00000000-0005-0000-0000-0000E8640000}"/>
    <cellStyle name="Обычный 3 3 4 3 2 4 2 6" xfId="25828" xr:uid="{00000000-0005-0000-0000-0000E9640000}"/>
    <cellStyle name="Обычный 3 3 4 3 2 4 3" xfId="25829" xr:uid="{00000000-0005-0000-0000-0000EA640000}"/>
    <cellStyle name="Обычный 3 3 4 3 2 4 3 2" xfId="25830" xr:uid="{00000000-0005-0000-0000-0000EB640000}"/>
    <cellStyle name="Обычный 3 3 4 3 2 4 3 2 2" xfId="25831" xr:uid="{00000000-0005-0000-0000-0000EC640000}"/>
    <cellStyle name="Обычный 3 3 4 3 2 4 3 3" xfId="25832" xr:uid="{00000000-0005-0000-0000-0000ED640000}"/>
    <cellStyle name="Обычный 3 3 4 3 2 4 3 3 2" xfId="25833" xr:uid="{00000000-0005-0000-0000-0000EE640000}"/>
    <cellStyle name="Обычный 3 3 4 3 2 4 3 4" xfId="25834" xr:uid="{00000000-0005-0000-0000-0000EF640000}"/>
    <cellStyle name="Обычный 3 3 4 3 2 4 4" xfId="25835" xr:uid="{00000000-0005-0000-0000-0000F0640000}"/>
    <cellStyle name="Обычный 3 3 4 3 2 4 4 2" xfId="25836" xr:uid="{00000000-0005-0000-0000-0000F1640000}"/>
    <cellStyle name="Обычный 3 3 4 3 2 4 4 2 2" xfId="25837" xr:uid="{00000000-0005-0000-0000-0000F2640000}"/>
    <cellStyle name="Обычный 3 3 4 3 2 4 4 3" xfId="25838" xr:uid="{00000000-0005-0000-0000-0000F3640000}"/>
    <cellStyle name="Обычный 3 3 4 3 2 4 4 3 2" xfId="25839" xr:uid="{00000000-0005-0000-0000-0000F4640000}"/>
    <cellStyle name="Обычный 3 3 4 3 2 4 4 4" xfId="25840" xr:uid="{00000000-0005-0000-0000-0000F5640000}"/>
    <cellStyle name="Обычный 3 3 4 3 2 4 5" xfId="25841" xr:uid="{00000000-0005-0000-0000-0000F6640000}"/>
    <cellStyle name="Обычный 3 3 4 3 2 4 5 2" xfId="25842" xr:uid="{00000000-0005-0000-0000-0000F7640000}"/>
    <cellStyle name="Обычный 3 3 4 3 2 4 6" xfId="25843" xr:uid="{00000000-0005-0000-0000-0000F8640000}"/>
    <cellStyle name="Обычный 3 3 4 3 2 4 6 2" xfId="25844" xr:uid="{00000000-0005-0000-0000-0000F9640000}"/>
    <cellStyle name="Обычный 3 3 4 3 2 4 7" xfId="25845" xr:uid="{00000000-0005-0000-0000-0000FA640000}"/>
    <cellStyle name="Обычный 3 3 4 3 2 4 7 2" xfId="25846" xr:uid="{00000000-0005-0000-0000-0000FB640000}"/>
    <cellStyle name="Обычный 3 3 4 3 2 4 8" xfId="25847" xr:uid="{00000000-0005-0000-0000-0000FC640000}"/>
    <cellStyle name="Обычный 3 3 4 3 2 5" xfId="25848" xr:uid="{00000000-0005-0000-0000-0000FD640000}"/>
    <cellStyle name="Обычный 3 3 4 3 2 5 2" xfId="25849" xr:uid="{00000000-0005-0000-0000-0000FE640000}"/>
    <cellStyle name="Обычный 3 3 4 3 2 5 2 2" xfId="25850" xr:uid="{00000000-0005-0000-0000-0000FF640000}"/>
    <cellStyle name="Обычный 3 3 4 3 2 5 2 2 2" xfId="25851" xr:uid="{00000000-0005-0000-0000-000000650000}"/>
    <cellStyle name="Обычный 3 3 4 3 2 5 2 3" xfId="25852" xr:uid="{00000000-0005-0000-0000-000001650000}"/>
    <cellStyle name="Обычный 3 3 4 3 2 5 2 3 2" xfId="25853" xr:uid="{00000000-0005-0000-0000-000002650000}"/>
    <cellStyle name="Обычный 3 3 4 3 2 5 2 4" xfId="25854" xr:uid="{00000000-0005-0000-0000-000003650000}"/>
    <cellStyle name="Обычный 3 3 4 3 2 5 3" xfId="25855" xr:uid="{00000000-0005-0000-0000-000004650000}"/>
    <cellStyle name="Обычный 3 3 4 3 2 5 3 2" xfId="25856" xr:uid="{00000000-0005-0000-0000-000005650000}"/>
    <cellStyle name="Обычный 3 3 4 3 2 5 3 2 2" xfId="25857" xr:uid="{00000000-0005-0000-0000-000006650000}"/>
    <cellStyle name="Обычный 3 3 4 3 2 5 3 3" xfId="25858" xr:uid="{00000000-0005-0000-0000-000007650000}"/>
    <cellStyle name="Обычный 3 3 4 3 2 5 3 3 2" xfId="25859" xr:uid="{00000000-0005-0000-0000-000008650000}"/>
    <cellStyle name="Обычный 3 3 4 3 2 5 3 4" xfId="25860" xr:uid="{00000000-0005-0000-0000-000009650000}"/>
    <cellStyle name="Обычный 3 3 4 3 2 5 4" xfId="25861" xr:uid="{00000000-0005-0000-0000-00000A650000}"/>
    <cellStyle name="Обычный 3 3 4 3 2 5 4 2" xfId="25862" xr:uid="{00000000-0005-0000-0000-00000B650000}"/>
    <cellStyle name="Обычный 3 3 4 3 2 5 5" xfId="25863" xr:uid="{00000000-0005-0000-0000-00000C650000}"/>
    <cellStyle name="Обычный 3 3 4 3 2 5 5 2" xfId="25864" xr:uid="{00000000-0005-0000-0000-00000D650000}"/>
    <cellStyle name="Обычный 3 3 4 3 2 5 6" xfId="25865" xr:uid="{00000000-0005-0000-0000-00000E650000}"/>
    <cellStyle name="Обычный 3 3 4 3 2 5 6 2" xfId="25866" xr:uid="{00000000-0005-0000-0000-00000F650000}"/>
    <cellStyle name="Обычный 3 3 4 3 2 5 7" xfId="25867" xr:uid="{00000000-0005-0000-0000-000010650000}"/>
    <cellStyle name="Обычный 3 3 4 3 2 6" xfId="25868" xr:uid="{00000000-0005-0000-0000-000011650000}"/>
    <cellStyle name="Обычный 3 3 4 3 2 6 2" xfId="25869" xr:uid="{00000000-0005-0000-0000-000012650000}"/>
    <cellStyle name="Обычный 3 3 4 3 2 6 2 2" xfId="25870" xr:uid="{00000000-0005-0000-0000-000013650000}"/>
    <cellStyle name="Обычный 3 3 4 3 2 6 2 2 2" xfId="25871" xr:uid="{00000000-0005-0000-0000-000014650000}"/>
    <cellStyle name="Обычный 3 3 4 3 2 6 2 3" xfId="25872" xr:uid="{00000000-0005-0000-0000-000015650000}"/>
    <cellStyle name="Обычный 3 3 4 3 2 6 2 3 2" xfId="25873" xr:uid="{00000000-0005-0000-0000-000016650000}"/>
    <cellStyle name="Обычный 3 3 4 3 2 6 2 4" xfId="25874" xr:uid="{00000000-0005-0000-0000-000017650000}"/>
    <cellStyle name="Обычный 3 3 4 3 2 6 3" xfId="25875" xr:uid="{00000000-0005-0000-0000-000018650000}"/>
    <cellStyle name="Обычный 3 3 4 3 2 6 3 2" xfId="25876" xr:uid="{00000000-0005-0000-0000-000019650000}"/>
    <cellStyle name="Обычный 3 3 4 3 2 6 3 2 2" xfId="25877" xr:uid="{00000000-0005-0000-0000-00001A650000}"/>
    <cellStyle name="Обычный 3 3 4 3 2 6 3 3" xfId="25878" xr:uid="{00000000-0005-0000-0000-00001B650000}"/>
    <cellStyle name="Обычный 3 3 4 3 2 6 3 3 2" xfId="25879" xr:uid="{00000000-0005-0000-0000-00001C650000}"/>
    <cellStyle name="Обычный 3 3 4 3 2 6 3 4" xfId="25880" xr:uid="{00000000-0005-0000-0000-00001D650000}"/>
    <cellStyle name="Обычный 3 3 4 3 2 6 4" xfId="25881" xr:uid="{00000000-0005-0000-0000-00001E650000}"/>
    <cellStyle name="Обычный 3 3 4 3 2 6 4 2" xfId="25882" xr:uid="{00000000-0005-0000-0000-00001F650000}"/>
    <cellStyle name="Обычный 3 3 4 3 2 6 5" xfId="25883" xr:uid="{00000000-0005-0000-0000-000020650000}"/>
    <cellStyle name="Обычный 3 3 4 3 2 6 5 2" xfId="25884" xr:uid="{00000000-0005-0000-0000-000021650000}"/>
    <cellStyle name="Обычный 3 3 4 3 2 6 6" xfId="25885" xr:uid="{00000000-0005-0000-0000-000022650000}"/>
    <cellStyle name="Обычный 3 3 4 3 2 6 6 2" xfId="25886" xr:uid="{00000000-0005-0000-0000-000023650000}"/>
    <cellStyle name="Обычный 3 3 4 3 2 6 7" xfId="25887" xr:uid="{00000000-0005-0000-0000-000024650000}"/>
    <cellStyle name="Обычный 3 3 4 3 2 7" xfId="25888" xr:uid="{00000000-0005-0000-0000-000025650000}"/>
    <cellStyle name="Обычный 3 3 4 3 2 7 2" xfId="25889" xr:uid="{00000000-0005-0000-0000-000026650000}"/>
    <cellStyle name="Обычный 3 3 4 3 2 7 2 2" xfId="25890" xr:uid="{00000000-0005-0000-0000-000027650000}"/>
    <cellStyle name="Обычный 3 3 4 3 2 7 3" xfId="25891" xr:uid="{00000000-0005-0000-0000-000028650000}"/>
    <cellStyle name="Обычный 3 3 4 3 2 7 3 2" xfId="25892" xr:uid="{00000000-0005-0000-0000-000029650000}"/>
    <cellStyle name="Обычный 3 3 4 3 2 7 4" xfId="25893" xr:uid="{00000000-0005-0000-0000-00002A650000}"/>
    <cellStyle name="Обычный 3 3 4 3 2 8" xfId="25894" xr:uid="{00000000-0005-0000-0000-00002B650000}"/>
    <cellStyle name="Обычный 3 3 4 3 2 8 2" xfId="25895" xr:uid="{00000000-0005-0000-0000-00002C650000}"/>
    <cellStyle name="Обычный 3 3 4 3 2 8 2 2" xfId="25896" xr:uid="{00000000-0005-0000-0000-00002D650000}"/>
    <cellStyle name="Обычный 3 3 4 3 2 8 3" xfId="25897" xr:uid="{00000000-0005-0000-0000-00002E650000}"/>
    <cellStyle name="Обычный 3 3 4 3 2 8 3 2" xfId="25898" xr:uid="{00000000-0005-0000-0000-00002F650000}"/>
    <cellStyle name="Обычный 3 3 4 3 2 8 4" xfId="25899" xr:uid="{00000000-0005-0000-0000-000030650000}"/>
    <cellStyle name="Обычный 3 3 4 3 2 9" xfId="25900" xr:uid="{00000000-0005-0000-0000-000031650000}"/>
    <cellStyle name="Обычный 3 3 4 3 2 9 2" xfId="25901" xr:uid="{00000000-0005-0000-0000-000032650000}"/>
    <cellStyle name="Обычный 3 3 4 3 3" xfId="25902" xr:uid="{00000000-0005-0000-0000-000033650000}"/>
    <cellStyle name="Обычный 3 3 4 3 3 10" xfId="25903" xr:uid="{00000000-0005-0000-0000-000034650000}"/>
    <cellStyle name="Обычный 3 3 4 3 3 2" xfId="25904" xr:uid="{00000000-0005-0000-0000-000035650000}"/>
    <cellStyle name="Обычный 3 3 4 3 3 2 2" xfId="25905" xr:uid="{00000000-0005-0000-0000-000036650000}"/>
    <cellStyle name="Обычный 3 3 4 3 3 2 2 2" xfId="25906" xr:uid="{00000000-0005-0000-0000-000037650000}"/>
    <cellStyle name="Обычный 3 3 4 3 3 2 2 2 2" xfId="25907" xr:uid="{00000000-0005-0000-0000-000038650000}"/>
    <cellStyle name="Обычный 3 3 4 3 3 2 2 2 2 2" xfId="25908" xr:uid="{00000000-0005-0000-0000-000039650000}"/>
    <cellStyle name="Обычный 3 3 4 3 3 2 2 2 3" xfId="25909" xr:uid="{00000000-0005-0000-0000-00003A650000}"/>
    <cellStyle name="Обычный 3 3 4 3 3 2 2 2 3 2" xfId="25910" xr:uid="{00000000-0005-0000-0000-00003B650000}"/>
    <cellStyle name="Обычный 3 3 4 3 3 2 2 2 4" xfId="25911" xr:uid="{00000000-0005-0000-0000-00003C650000}"/>
    <cellStyle name="Обычный 3 3 4 3 3 2 2 3" xfId="25912" xr:uid="{00000000-0005-0000-0000-00003D650000}"/>
    <cellStyle name="Обычный 3 3 4 3 3 2 2 3 2" xfId="25913" xr:uid="{00000000-0005-0000-0000-00003E650000}"/>
    <cellStyle name="Обычный 3 3 4 3 3 2 2 4" xfId="25914" xr:uid="{00000000-0005-0000-0000-00003F650000}"/>
    <cellStyle name="Обычный 3 3 4 3 3 2 2 4 2" xfId="25915" xr:uid="{00000000-0005-0000-0000-000040650000}"/>
    <cellStyle name="Обычный 3 3 4 3 3 2 2 5" xfId="25916" xr:uid="{00000000-0005-0000-0000-000041650000}"/>
    <cellStyle name="Обычный 3 3 4 3 3 2 2 5 2" xfId="25917" xr:uid="{00000000-0005-0000-0000-000042650000}"/>
    <cellStyle name="Обычный 3 3 4 3 3 2 2 6" xfId="25918" xr:uid="{00000000-0005-0000-0000-000043650000}"/>
    <cellStyle name="Обычный 3 3 4 3 3 2 3" xfId="25919" xr:uid="{00000000-0005-0000-0000-000044650000}"/>
    <cellStyle name="Обычный 3 3 4 3 3 2 3 2" xfId="25920" xr:uid="{00000000-0005-0000-0000-000045650000}"/>
    <cellStyle name="Обычный 3 3 4 3 3 2 3 2 2" xfId="25921" xr:uid="{00000000-0005-0000-0000-000046650000}"/>
    <cellStyle name="Обычный 3 3 4 3 3 2 3 3" xfId="25922" xr:uid="{00000000-0005-0000-0000-000047650000}"/>
    <cellStyle name="Обычный 3 3 4 3 3 2 3 3 2" xfId="25923" xr:uid="{00000000-0005-0000-0000-000048650000}"/>
    <cellStyle name="Обычный 3 3 4 3 3 2 3 4" xfId="25924" xr:uid="{00000000-0005-0000-0000-000049650000}"/>
    <cellStyle name="Обычный 3 3 4 3 3 2 4" xfId="25925" xr:uid="{00000000-0005-0000-0000-00004A650000}"/>
    <cellStyle name="Обычный 3 3 4 3 3 2 4 2" xfId="25926" xr:uid="{00000000-0005-0000-0000-00004B650000}"/>
    <cellStyle name="Обычный 3 3 4 3 3 2 4 2 2" xfId="25927" xr:uid="{00000000-0005-0000-0000-00004C650000}"/>
    <cellStyle name="Обычный 3 3 4 3 3 2 4 3" xfId="25928" xr:uid="{00000000-0005-0000-0000-00004D650000}"/>
    <cellStyle name="Обычный 3 3 4 3 3 2 4 3 2" xfId="25929" xr:uid="{00000000-0005-0000-0000-00004E650000}"/>
    <cellStyle name="Обычный 3 3 4 3 3 2 4 4" xfId="25930" xr:uid="{00000000-0005-0000-0000-00004F650000}"/>
    <cellStyle name="Обычный 3 3 4 3 3 2 5" xfId="25931" xr:uid="{00000000-0005-0000-0000-000050650000}"/>
    <cellStyle name="Обычный 3 3 4 3 3 2 5 2" xfId="25932" xr:uid="{00000000-0005-0000-0000-000051650000}"/>
    <cellStyle name="Обычный 3 3 4 3 3 2 6" xfId="25933" xr:uid="{00000000-0005-0000-0000-000052650000}"/>
    <cellStyle name="Обычный 3 3 4 3 3 2 6 2" xfId="25934" xr:uid="{00000000-0005-0000-0000-000053650000}"/>
    <cellStyle name="Обычный 3 3 4 3 3 2 7" xfId="25935" xr:uid="{00000000-0005-0000-0000-000054650000}"/>
    <cellStyle name="Обычный 3 3 4 3 3 2 7 2" xfId="25936" xr:uid="{00000000-0005-0000-0000-000055650000}"/>
    <cellStyle name="Обычный 3 3 4 3 3 2 8" xfId="25937" xr:uid="{00000000-0005-0000-0000-000056650000}"/>
    <cellStyle name="Обычный 3 3 4 3 3 3" xfId="25938" xr:uid="{00000000-0005-0000-0000-000057650000}"/>
    <cellStyle name="Обычный 3 3 4 3 3 3 2" xfId="25939" xr:uid="{00000000-0005-0000-0000-000058650000}"/>
    <cellStyle name="Обычный 3 3 4 3 3 3 2 2" xfId="25940" xr:uid="{00000000-0005-0000-0000-000059650000}"/>
    <cellStyle name="Обычный 3 3 4 3 3 3 2 2 2" xfId="25941" xr:uid="{00000000-0005-0000-0000-00005A650000}"/>
    <cellStyle name="Обычный 3 3 4 3 3 3 2 2 2 2" xfId="25942" xr:uid="{00000000-0005-0000-0000-00005B650000}"/>
    <cellStyle name="Обычный 3 3 4 3 3 3 2 2 3" xfId="25943" xr:uid="{00000000-0005-0000-0000-00005C650000}"/>
    <cellStyle name="Обычный 3 3 4 3 3 3 2 2 3 2" xfId="25944" xr:uid="{00000000-0005-0000-0000-00005D650000}"/>
    <cellStyle name="Обычный 3 3 4 3 3 3 2 2 4" xfId="25945" xr:uid="{00000000-0005-0000-0000-00005E650000}"/>
    <cellStyle name="Обычный 3 3 4 3 3 3 2 3" xfId="25946" xr:uid="{00000000-0005-0000-0000-00005F650000}"/>
    <cellStyle name="Обычный 3 3 4 3 3 3 2 3 2" xfId="25947" xr:uid="{00000000-0005-0000-0000-000060650000}"/>
    <cellStyle name="Обычный 3 3 4 3 3 3 2 4" xfId="25948" xr:uid="{00000000-0005-0000-0000-000061650000}"/>
    <cellStyle name="Обычный 3 3 4 3 3 3 2 4 2" xfId="25949" xr:uid="{00000000-0005-0000-0000-000062650000}"/>
    <cellStyle name="Обычный 3 3 4 3 3 3 2 5" xfId="25950" xr:uid="{00000000-0005-0000-0000-000063650000}"/>
    <cellStyle name="Обычный 3 3 4 3 3 3 2 5 2" xfId="25951" xr:uid="{00000000-0005-0000-0000-000064650000}"/>
    <cellStyle name="Обычный 3 3 4 3 3 3 2 6" xfId="25952" xr:uid="{00000000-0005-0000-0000-000065650000}"/>
    <cellStyle name="Обычный 3 3 4 3 3 3 3" xfId="25953" xr:uid="{00000000-0005-0000-0000-000066650000}"/>
    <cellStyle name="Обычный 3 3 4 3 3 3 3 2" xfId="25954" xr:uid="{00000000-0005-0000-0000-000067650000}"/>
    <cellStyle name="Обычный 3 3 4 3 3 3 3 2 2" xfId="25955" xr:uid="{00000000-0005-0000-0000-000068650000}"/>
    <cellStyle name="Обычный 3 3 4 3 3 3 3 3" xfId="25956" xr:uid="{00000000-0005-0000-0000-000069650000}"/>
    <cellStyle name="Обычный 3 3 4 3 3 3 3 3 2" xfId="25957" xr:uid="{00000000-0005-0000-0000-00006A650000}"/>
    <cellStyle name="Обычный 3 3 4 3 3 3 3 4" xfId="25958" xr:uid="{00000000-0005-0000-0000-00006B650000}"/>
    <cellStyle name="Обычный 3 3 4 3 3 3 4" xfId="25959" xr:uid="{00000000-0005-0000-0000-00006C650000}"/>
    <cellStyle name="Обычный 3 3 4 3 3 3 4 2" xfId="25960" xr:uid="{00000000-0005-0000-0000-00006D650000}"/>
    <cellStyle name="Обычный 3 3 4 3 3 3 4 2 2" xfId="25961" xr:uid="{00000000-0005-0000-0000-00006E650000}"/>
    <cellStyle name="Обычный 3 3 4 3 3 3 4 3" xfId="25962" xr:uid="{00000000-0005-0000-0000-00006F650000}"/>
    <cellStyle name="Обычный 3 3 4 3 3 3 4 3 2" xfId="25963" xr:uid="{00000000-0005-0000-0000-000070650000}"/>
    <cellStyle name="Обычный 3 3 4 3 3 3 4 4" xfId="25964" xr:uid="{00000000-0005-0000-0000-000071650000}"/>
    <cellStyle name="Обычный 3 3 4 3 3 3 5" xfId="25965" xr:uid="{00000000-0005-0000-0000-000072650000}"/>
    <cellStyle name="Обычный 3 3 4 3 3 3 5 2" xfId="25966" xr:uid="{00000000-0005-0000-0000-000073650000}"/>
    <cellStyle name="Обычный 3 3 4 3 3 3 6" xfId="25967" xr:uid="{00000000-0005-0000-0000-000074650000}"/>
    <cellStyle name="Обычный 3 3 4 3 3 3 6 2" xfId="25968" xr:uid="{00000000-0005-0000-0000-000075650000}"/>
    <cellStyle name="Обычный 3 3 4 3 3 3 7" xfId="25969" xr:uid="{00000000-0005-0000-0000-000076650000}"/>
    <cellStyle name="Обычный 3 3 4 3 3 3 7 2" xfId="25970" xr:uid="{00000000-0005-0000-0000-000077650000}"/>
    <cellStyle name="Обычный 3 3 4 3 3 3 8" xfId="25971" xr:uid="{00000000-0005-0000-0000-000078650000}"/>
    <cellStyle name="Обычный 3 3 4 3 3 4" xfId="25972" xr:uid="{00000000-0005-0000-0000-000079650000}"/>
    <cellStyle name="Обычный 3 3 4 3 3 4 2" xfId="25973" xr:uid="{00000000-0005-0000-0000-00007A650000}"/>
    <cellStyle name="Обычный 3 3 4 3 3 4 2 2" xfId="25974" xr:uid="{00000000-0005-0000-0000-00007B650000}"/>
    <cellStyle name="Обычный 3 3 4 3 3 4 2 2 2" xfId="25975" xr:uid="{00000000-0005-0000-0000-00007C650000}"/>
    <cellStyle name="Обычный 3 3 4 3 3 4 2 3" xfId="25976" xr:uid="{00000000-0005-0000-0000-00007D650000}"/>
    <cellStyle name="Обычный 3 3 4 3 3 4 2 3 2" xfId="25977" xr:uid="{00000000-0005-0000-0000-00007E650000}"/>
    <cellStyle name="Обычный 3 3 4 3 3 4 2 4" xfId="25978" xr:uid="{00000000-0005-0000-0000-00007F650000}"/>
    <cellStyle name="Обычный 3 3 4 3 3 4 3" xfId="25979" xr:uid="{00000000-0005-0000-0000-000080650000}"/>
    <cellStyle name="Обычный 3 3 4 3 3 4 3 2" xfId="25980" xr:uid="{00000000-0005-0000-0000-000081650000}"/>
    <cellStyle name="Обычный 3 3 4 3 3 4 3 2 2" xfId="25981" xr:uid="{00000000-0005-0000-0000-000082650000}"/>
    <cellStyle name="Обычный 3 3 4 3 3 4 3 3" xfId="25982" xr:uid="{00000000-0005-0000-0000-000083650000}"/>
    <cellStyle name="Обычный 3 3 4 3 3 4 3 3 2" xfId="25983" xr:uid="{00000000-0005-0000-0000-000084650000}"/>
    <cellStyle name="Обычный 3 3 4 3 3 4 3 4" xfId="25984" xr:uid="{00000000-0005-0000-0000-000085650000}"/>
    <cellStyle name="Обычный 3 3 4 3 3 4 4" xfId="25985" xr:uid="{00000000-0005-0000-0000-000086650000}"/>
    <cellStyle name="Обычный 3 3 4 3 3 4 4 2" xfId="25986" xr:uid="{00000000-0005-0000-0000-000087650000}"/>
    <cellStyle name="Обычный 3 3 4 3 3 4 5" xfId="25987" xr:uid="{00000000-0005-0000-0000-000088650000}"/>
    <cellStyle name="Обычный 3 3 4 3 3 4 5 2" xfId="25988" xr:uid="{00000000-0005-0000-0000-000089650000}"/>
    <cellStyle name="Обычный 3 3 4 3 3 4 6" xfId="25989" xr:uid="{00000000-0005-0000-0000-00008A650000}"/>
    <cellStyle name="Обычный 3 3 4 3 3 4 6 2" xfId="25990" xr:uid="{00000000-0005-0000-0000-00008B650000}"/>
    <cellStyle name="Обычный 3 3 4 3 3 4 7" xfId="25991" xr:uid="{00000000-0005-0000-0000-00008C650000}"/>
    <cellStyle name="Обычный 3 3 4 3 3 5" xfId="25992" xr:uid="{00000000-0005-0000-0000-00008D650000}"/>
    <cellStyle name="Обычный 3 3 4 3 3 5 2" xfId="25993" xr:uid="{00000000-0005-0000-0000-00008E650000}"/>
    <cellStyle name="Обычный 3 3 4 3 3 5 2 2" xfId="25994" xr:uid="{00000000-0005-0000-0000-00008F650000}"/>
    <cellStyle name="Обычный 3 3 4 3 3 5 3" xfId="25995" xr:uid="{00000000-0005-0000-0000-000090650000}"/>
    <cellStyle name="Обычный 3 3 4 3 3 5 3 2" xfId="25996" xr:uid="{00000000-0005-0000-0000-000091650000}"/>
    <cellStyle name="Обычный 3 3 4 3 3 5 4" xfId="25997" xr:uid="{00000000-0005-0000-0000-000092650000}"/>
    <cellStyle name="Обычный 3 3 4 3 3 6" xfId="25998" xr:uid="{00000000-0005-0000-0000-000093650000}"/>
    <cellStyle name="Обычный 3 3 4 3 3 6 2" xfId="25999" xr:uid="{00000000-0005-0000-0000-000094650000}"/>
    <cellStyle name="Обычный 3 3 4 3 3 6 2 2" xfId="26000" xr:uid="{00000000-0005-0000-0000-000095650000}"/>
    <cellStyle name="Обычный 3 3 4 3 3 6 3" xfId="26001" xr:uid="{00000000-0005-0000-0000-000096650000}"/>
    <cellStyle name="Обычный 3 3 4 3 3 6 3 2" xfId="26002" xr:uid="{00000000-0005-0000-0000-000097650000}"/>
    <cellStyle name="Обычный 3 3 4 3 3 6 4" xfId="26003" xr:uid="{00000000-0005-0000-0000-000098650000}"/>
    <cellStyle name="Обычный 3 3 4 3 3 7" xfId="26004" xr:uid="{00000000-0005-0000-0000-000099650000}"/>
    <cellStyle name="Обычный 3 3 4 3 3 7 2" xfId="26005" xr:uid="{00000000-0005-0000-0000-00009A650000}"/>
    <cellStyle name="Обычный 3 3 4 3 3 8" xfId="26006" xr:uid="{00000000-0005-0000-0000-00009B650000}"/>
    <cellStyle name="Обычный 3 3 4 3 3 8 2" xfId="26007" xr:uid="{00000000-0005-0000-0000-00009C650000}"/>
    <cellStyle name="Обычный 3 3 4 3 3 9" xfId="26008" xr:uid="{00000000-0005-0000-0000-00009D650000}"/>
    <cellStyle name="Обычный 3 3 4 3 3 9 2" xfId="26009" xr:uid="{00000000-0005-0000-0000-00009E650000}"/>
    <cellStyle name="Обычный 3 3 4 3 4" xfId="26010" xr:uid="{00000000-0005-0000-0000-00009F650000}"/>
    <cellStyle name="Обычный 3 3 4 3 4 2" xfId="26011" xr:uid="{00000000-0005-0000-0000-0000A0650000}"/>
    <cellStyle name="Обычный 3 3 4 3 4 2 2" xfId="26012" xr:uid="{00000000-0005-0000-0000-0000A1650000}"/>
    <cellStyle name="Обычный 3 3 4 3 4 2 2 2" xfId="26013" xr:uid="{00000000-0005-0000-0000-0000A2650000}"/>
    <cellStyle name="Обычный 3 3 4 3 4 2 2 2 2" xfId="26014" xr:uid="{00000000-0005-0000-0000-0000A3650000}"/>
    <cellStyle name="Обычный 3 3 4 3 4 2 2 3" xfId="26015" xr:uid="{00000000-0005-0000-0000-0000A4650000}"/>
    <cellStyle name="Обычный 3 3 4 3 4 2 2 3 2" xfId="26016" xr:uid="{00000000-0005-0000-0000-0000A5650000}"/>
    <cellStyle name="Обычный 3 3 4 3 4 2 2 4" xfId="26017" xr:uid="{00000000-0005-0000-0000-0000A6650000}"/>
    <cellStyle name="Обычный 3 3 4 3 4 2 3" xfId="26018" xr:uid="{00000000-0005-0000-0000-0000A7650000}"/>
    <cellStyle name="Обычный 3 3 4 3 4 2 3 2" xfId="26019" xr:uid="{00000000-0005-0000-0000-0000A8650000}"/>
    <cellStyle name="Обычный 3 3 4 3 4 2 4" xfId="26020" xr:uid="{00000000-0005-0000-0000-0000A9650000}"/>
    <cellStyle name="Обычный 3 3 4 3 4 2 4 2" xfId="26021" xr:uid="{00000000-0005-0000-0000-0000AA650000}"/>
    <cellStyle name="Обычный 3 3 4 3 4 2 5" xfId="26022" xr:uid="{00000000-0005-0000-0000-0000AB650000}"/>
    <cellStyle name="Обычный 3 3 4 3 4 2 5 2" xfId="26023" xr:uid="{00000000-0005-0000-0000-0000AC650000}"/>
    <cellStyle name="Обычный 3 3 4 3 4 2 6" xfId="26024" xr:uid="{00000000-0005-0000-0000-0000AD650000}"/>
    <cellStyle name="Обычный 3 3 4 3 4 3" xfId="26025" xr:uid="{00000000-0005-0000-0000-0000AE650000}"/>
    <cellStyle name="Обычный 3 3 4 3 4 3 2" xfId="26026" xr:uid="{00000000-0005-0000-0000-0000AF650000}"/>
    <cellStyle name="Обычный 3 3 4 3 4 3 2 2" xfId="26027" xr:uid="{00000000-0005-0000-0000-0000B0650000}"/>
    <cellStyle name="Обычный 3 3 4 3 4 3 3" xfId="26028" xr:uid="{00000000-0005-0000-0000-0000B1650000}"/>
    <cellStyle name="Обычный 3 3 4 3 4 3 3 2" xfId="26029" xr:uid="{00000000-0005-0000-0000-0000B2650000}"/>
    <cellStyle name="Обычный 3 3 4 3 4 3 4" xfId="26030" xr:uid="{00000000-0005-0000-0000-0000B3650000}"/>
    <cellStyle name="Обычный 3 3 4 3 4 4" xfId="26031" xr:uid="{00000000-0005-0000-0000-0000B4650000}"/>
    <cellStyle name="Обычный 3 3 4 3 4 4 2" xfId="26032" xr:uid="{00000000-0005-0000-0000-0000B5650000}"/>
    <cellStyle name="Обычный 3 3 4 3 4 4 2 2" xfId="26033" xr:uid="{00000000-0005-0000-0000-0000B6650000}"/>
    <cellStyle name="Обычный 3 3 4 3 4 4 3" xfId="26034" xr:uid="{00000000-0005-0000-0000-0000B7650000}"/>
    <cellStyle name="Обычный 3 3 4 3 4 4 3 2" xfId="26035" xr:uid="{00000000-0005-0000-0000-0000B8650000}"/>
    <cellStyle name="Обычный 3 3 4 3 4 4 4" xfId="26036" xr:uid="{00000000-0005-0000-0000-0000B9650000}"/>
    <cellStyle name="Обычный 3 3 4 3 4 5" xfId="26037" xr:uid="{00000000-0005-0000-0000-0000BA650000}"/>
    <cellStyle name="Обычный 3 3 4 3 4 5 2" xfId="26038" xr:uid="{00000000-0005-0000-0000-0000BB650000}"/>
    <cellStyle name="Обычный 3 3 4 3 4 6" xfId="26039" xr:uid="{00000000-0005-0000-0000-0000BC650000}"/>
    <cellStyle name="Обычный 3 3 4 3 4 6 2" xfId="26040" xr:uid="{00000000-0005-0000-0000-0000BD650000}"/>
    <cellStyle name="Обычный 3 3 4 3 4 7" xfId="26041" xr:uid="{00000000-0005-0000-0000-0000BE650000}"/>
    <cellStyle name="Обычный 3 3 4 3 4 7 2" xfId="26042" xr:uid="{00000000-0005-0000-0000-0000BF650000}"/>
    <cellStyle name="Обычный 3 3 4 3 4 8" xfId="26043" xr:uid="{00000000-0005-0000-0000-0000C0650000}"/>
    <cellStyle name="Обычный 3 3 4 3 5" xfId="26044" xr:uid="{00000000-0005-0000-0000-0000C1650000}"/>
    <cellStyle name="Обычный 3 3 4 3 5 2" xfId="26045" xr:uid="{00000000-0005-0000-0000-0000C2650000}"/>
    <cellStyle name="Обычный 3 3 4 3 5 2 2" xfId="26046" xr:uid="{00000000-0005-0000-0000-0000C3650000}"/>
    <cellStyle name="Обычный 3 3 4 3 5 2 2 2" xfId="26047" xr:uid="{00000000-0005-0000-0000-0000C4650000}"/>
    <cellStyle name="Обычный 3 3 4 3 5 2 2 2 2" xfId="26048" xr:uid="{00000000-0005-0000-0000-0000C5650000}"/>
    <cellStyle name="Обычный 3 3 4 3 5 2 2 3" xfId="26049" xr:uid="{00000000-0005-0000-0000-0000C6650000}"/>
    <cellStyle name="Обычный 3 3 4 3 5 2 2 3 2" xfId="26050" xr:uid="{00000000-0005-0000-0000-0000C7650000}"/>
    <cellStyle name="Обычный 3 3 4 3 5 2 2 4" xfId="26051" xr:uid="{00000000-0005-0000-0000-0000C8650000}"/>
    <cellStyle name="Обычный 3 3 4 3 5 2 3" xfId="26052" xr:uid="{00000000-0005-0000-0000-0000C9650000}"/>
    <cellStyle name="Обычный 3 3 4 3 5 2 3 2" xfId="26053" xr:uid="{00000000-0005-0000-0000-0000CA650000}"/>
    <cellStyle name="Обычный 3 3 4 3 5 2 4" xfId="26054" xr:uid="{00000000-0005-0000-0000-0000CB650000}"/>
    <cellStyle name="Обычный 3 3 4 3 5 2 4 2" xfId="26055" xr:uid="{00000000-0005-0000-0000-0000CC650000}"/>
    <cellStyle name="Обычный 3 3 4 3 5 2 5" xfId="26056" xr:uid="{00000000-0005-0000-0000-0000CD650000}"/>
    <cellStyle name="Обычный 3 3 4 3 5 2 5 2" xfId="26057" xr:uid="{00000000-0005-0000-0000-0000CE650000}"/>
    <cellStyle name="Обычный 3 3 4 3 5 2 6" xfId="26058" xr:uid="{00000000-0005-0000-0000-0000CF650000}"/>
    <cellStyle name="Обычный 3 3 4 3 5 3" xfId="26059" xr:uid="{00000000-0005-0000-0000-0000D0650000}"/>
    <cellStyle name="Обычный 3 3 4 3 5 3 2" xfId="26060" xr:uid="{00000000-0005-0000-0000-0000D1650000}"/>
    <cellStyle name="Обычный 3 3 4 3 5 3 2 2" xfId="26061" xr:uid="{00000000-0005-0000-0000-0000D2650000}"/>
    <cellStyle name="Обычный 3 3 4 3 5 3 3" xfId="26062" xr:uid="{00000000-0005-0000-0000-0000D3650000}"/>
    <cellStyle name="Обычный 3 3 4 3 5 3 3 2" xfId="26063" xr:uid="{00000000-0005-0000-0000-0000D4650000}"/>
    <cellStyle name="Обычный 3 3 4 3 5 3 4" xfId="26064" xr:uid="{00000000-0005-0000-0000-0000D5650000}"/>
    <cellStyle name="Обычный 3 3 4 3 5 4" xfId="26065" xr:uid="{00000000-0005-0000-0000-0000D6650000}"/>
    <cellStyle name="Обычный 3 3 4 3 5 4 2" xfId="26066" xr:uid="{00000000-0005-0000-0000-0000D7650000}"/>
    <cellStyle name="Обычный 3 3 4 3 5 4 2 2" xfId="26067" xr:uid="{00000000-0005-0000-0000-0000D8650000}"/>
    <cellStyle name="Обычный 3 3 4 3 5 4 3" xfId="26068" xr:uid="{00000000-0005-0000-0000-0000D9650000}"/>
    <cellStyle name="Обычный 3 3 4 3 5 4 3 2" xfId="26069" xr:uid="{00000000-0005-0000-0000-0000DA650000}"/>
    <cellStyle name="Обычный 3 3 4 3 5 4 4" xfId="26070" xr:uid="{00000000-0005-0000-0000-0000DB650000}"/>
    <cellStyle name="Обычный 3 3 4 3 5 5" xfId="26071" xr:uid="{00000000-0005-0000-0000-0000DC650000}"/>
    <cellStyle name="Обычный 3 3 4 3 5 5 2" xfId="26072" xr:uid="{00000000-0005-0000-0000-0000DD650000}"/>
    <cellStyle name="Обычный 3 3 4 3 5 6" xfId="26073" xr:uid="{00000000-0005-0000-0000-0000DE650000}"/>
    <cellStyle name="Обычный 3 3 4 3 5 6 2" xfId="26074" xr:uid="{00000000-0005-0000-0000-0000DF650000}"/>
    <cellStyle name="Обычный 3 3 4 3 5 7" xfId="26075" xr:uid="{00000000-0005-0000-0000-0000E0650000}"/>
    <cellStyle name="Обычный 3 3 4 3 5 7 2" xfId="26076" xr:uid="{00000000-0005-0000-0000-0000E1650000}"/>
    <cellStyle name="Обычный 3 3 4 3 5 8" xfId="26077" xr:uid="{00000000-0005-0000-0000-0000E2650000}"/>
    <cellStyle name="Обычный 3 3 4 3 6" xfId="26078" xr:uid="{00000000-0005-0000-0000-0000E3650000}"/>
    <cellStyle name="Обычный 3 3 4 3 6 2" xfId="26079" xr:uid="{00000000-0005-0000-0000-0000E4650000}"/>
    <cellStyle name="Обычный 3 3 4 3 6 2 2" xfId="26080" xr:uid="{00000000-0005-0000-0000-0000E5650000}"/>
    <cellStyle name="Обычный 3 3 4 3 6 2 2 2" xfId="26081" xr:uid="{00000000-0005-0000-0000-0000E6650000}"/>
    <cellStyle name="Обычный 3 3 4 3 6 2 3" xfId="26082" xr:uid="{00000000-0005-0000-0000-0000E7650000}"/>
    <cellStyle name="Обычный 3 3 4 3 6 2 3 2" xfId="26083" xr:uid="{00000000-0005-0000-0000-0000E8650000}"/>
    <cellStyle name="Обычный 3 3 4 3 6 2 4" xfId="26084" xr:uid="{00000000-0005-0000-0000-0000E9650000}"/>
    <cellStyle name="Обычный 3 3 4 3 6 3" xfId="26085" xr:uid="{00000000-0005-0000-0000-0000EA650000}"/>
    <cellStyle name="Обычный 3 3 4 3 6 3 2" xfId="26086" xr:uid="{00000000-0005-0000-0000-0000EB650000}"/>
    <cellStyle name="Обычный 3 3 4 3 6 3 2 2" xfId="26087" xr:uid="{00000000-0005-0000-0000-0000EC650000}"/>
    <cellStyle name="Обычный 3 3 4 3 6 3 3" xfId="26088" xr:uid="{00000000-0005-0000-0000-0000ED650000}"/>
    <cellStyle name="Обычный 3 3 4 3 6 3 3 2" xfId="26089" xr:uid="{00000000-0005-0000-0000-0000EE650000}"/>
    <cellStyle name="Обычный 3 3 4 3 6 3 4" xfId="26090" xr:uid="{00000000-0005-0000-0000-0000EF650000}"/>
    <cellStyle name="Обычный 3 3 4 3 6 4" xfId="26091" xr:uid="{00000000-0005-0000-0000-0000F0650000}"/>
    <cellStyle name="Обычный 3 3 4 3 6 4 2" xfId="26092" xr:uid="{00000000-0005-0000-0000-0000F1650000}"/>
    <cellStyle name="Обычный 3 3 4 3 6 5" xfId="26093" xr:uid="{00000000-0005-0000-0000-0000F2650000}"/>
    <cellStyle name="Обычный 3 3 4 3 6 5 2" xfId="26094" xr:uid="{00000000-0005-0000-0000-0000F3650000}"/>
    <cellStyle name="Обычный 3 3 4 3 6 6" xfId="26095" xr:uid="{00000000-0005-0000-0000-0000F4650000}"/>
    <cellStyle name="Обычный 3 3 4 3 6 6 2" xfId="26096" xr:uid="{00000000-0005-0000-0000-0000F5650000}"/>
    <cellStyle name="Обычный 3 3 4 3 6 7" xfId="26097" xr:uid="{00000000-0005-0000-0000-0000F6650000}"/>
    <cellStyle name="Обычный 3 3 4 3 7" xfId="26098" xr:uid="{00000000-0005-0000-0000-0000F7650000}"/>
    <cellStyle name="Обычный 3 3 4 3 7 2" xfId="26099" xr:uid="{00000000-0005-0000-0000-0000F8650000}"/>
    <cellStyle name="Обычный 3 3 4 3 7 2 2" xfId="26100" xr:uid="{00000000-0005-0000-0000-0000F9650000}"/>
    <cellStyle name="Обычный 3 3 4 3 7 2 2 2" xfId="26101" xr:uid="{00000000-0005-0000-0000-0000FA650000}"/>
    <cellStyle name="Обычный 3 3 4 3 7 2 3" xfId="26102" xr:uid="{00000000-0005-0000-0000-0000FB650000}"/>
    <cellStyle name="Обычный 3 3 4 3 7 2 3 2" xfId="26103" xr:uid="{00000000-0005-0000-0000-0000FC650000}"/>
    <cellStyle name="Обычный 3 3 4 3 7 2 4" xfId="26104" xr:uid="{00000000-0005-0000-0000-0000FD650000}"/>
    <cellStyle name="Обычный 3 3 4 3 7 3" xfId="26105" xr:uid="{00000000-0005-0000-0000-0000FE650000}"/>
    <cellStyle name="Обычный 3 3 4 3 7 3 2" xfId="26106" xr:uid="{00000000-0005-0000-0000-0000FF650000}"/>
    <cellStyle name="Обычный 3 3 4 3 7 3 2 2" xfId="26107" xr:uid="{00000000-0005-0000-0000-000000660000}"/>
    <cellStyle name="Обычный 3 3 4 3 7 3 3" xfId="26108" xr:uid="{00000000-0005-0000-0000-000001660000}"/>
    <cellStyle name="Обычный 3 3 4 3 7 3 3 2" xfId="26109" xr:uid="{00000000-0005-0000-0000-000002660000}"/>
    <cellStyle name="Обычный 3 3 4 3 7 3 4" xfId="26110" xr:uid="{00000000-0005-0000-0000-000003660000}"/>
    <cellStyle name="Обычный 3 3 4 3 7 4" xfId="26111" xr:uid="{00000000-0005-0000-0000-000004660000}"/>
    <cellStyle name="Обычный 3 3 4 3 7 4 2" xfId="26112" xr:uid="{00000000-0005-0000-0000-000005660000}"/>
    <cellStyle name="Обычный 3 3 4 3 7 5" xfId="26113" xr:uid="{00000000-0005-0000-0000-000006660000}"/>
    <cellStyle name="Обычный 3 3 4 3 7 5 2" xfId="26114" xr:uid="{00000000-0005-0000-0000-000007660000}"/>
    <cellStyle name="Обычный 3 3 4 3 7 6" xfId="26115" xr:uid="{00000000-0005-0000-0000-000008660000}"/>
    <cellStyle name="Обычный 3 3 4 3 7 6 2" xfId="26116" xr:uid="{00000000-0005-0000-0000-000009660000}"/>
    <cellStyle name="Обычный 3 3 4 3 7 7" xfId="26117" xr:uid="{00000000-0005-0000-0000-00000A660000}"/>
    <cellStyle name="Обычный 3 3 4 3 8" xfId="26118" xr:uid="{00000000-0005-0000-0000-00000B660000}"/>
    <cellStyle name="Обычный 3 3 4 3 8 2" xfId="26119" xr:uid="{00000000-0005-0000-0000-00000C660000}"/>
    <cellStyle name="Обычный 3 3 4 3 8 2 2" xfId="26120" xr:uid="{00000000-0005-0000-0000-00000D660000}"/>
    <cellStyle name="Обычный 3 3 4 3 8 3" xfId="26121" xr:uid="{00000000-0005-0000-0000-00000E660000}"/>
    <cellStyle name="Обычный 3 3 4 3 8 3 2" xfId="26122" xr:uid="{00000000-0005-0000-0000-00000F660000}"/>
    <cellStyle name="Обычный 3 3 4 3 8 4" xfId="26123" xr:uid="{00000000-0005-0000-0000-000010660000}"/>
    <cellStyle name="Обычный 3 3 4 3 9" xfId="26124" xr:uid="{00000000-0005-0000-0000-000011660000}"/>
    <cellStyle name="Обычный 3 3 4 3 9 2" xfId="26125" xr:uid="{00000000-0005-0000-0000-000012660000}"/>
    <cellStyle name="Обычный 3 3 4 3 9 2 2" xfId="26126" xr:uid="{00000000-0005-0000-0000-000013660000}"/>
    <cellStyle name="Обычный 3 3 4 3 9 3" xfId="26127" xr:uid="{00000000-0005-0000-0000-000014660000}"/>
    <cellStyle name="Обычный 3 3 4 3 9 3 2" xfId="26128" xr:uid="{00000000-0005-0000-0000-000015660000}"/>
    <cellStyle name="Обычный 3 3 4 3 9 4" xfId="26129" xr:uid="{00000000-0005-0000-0000-000016660000}"/>
    <cellStyle name="Обычный 3 3 4 4" xfId="26130" xr:uid="{00000000-0005-0000-0000-000017660000}"/>
    <cellStyle name="Обычный 3 3 4 4 10" xfId="26131" xr:uid="{00000000-0005-0000-0000-000018660000}"/>
    <cellStyle name="Обычный 3 3 4 4 10 2" xfId="26132" xr:uid="{00000000-0005-0000-0000-000019660000}"/>
    <cellStyle name="Обычный 3 3 4 4 11" xfId="26133" xr:uid="{00000000-0005-0000-0000-00001A660000}"/>
    <cellStyle name="Обычный 3 3 4 4 11 2" xfId="26134" xr:uid="{00000000-0005-0000-0000-00001B660000}"/>
    <cellStyle name="Обычный 3 3 4 4 12" xfId="26135" xr:uid="{00000000-0005-0000-0000-00001C660000}"/>
    <cellStyle name="Обычный 3 3 4 4 2" xfId="26136" xr:uid="{00000000-0005-0000-0000-00001D660000}"/>
    <cellStyle name="Обычный 3 3 4 4 2 10" xfId="26137" xr:uid="{00000000-0005-0000-0000-00001E660000}"/>
    <cellStyle name="Обычный 3 3 4 4 2 2" xfId="26138" xr:uid="{00000000-0005-0000-0000-00001F660000}"/>
    <cellStyle name="Обычный 3 3 4 4 2 2 2" xfId="26139" xr:uid="{00000000-0005-0000-0000-000020660000}"/>
    <cellStyle name="Обычный 3 3 4 4 2 2 2 2" xfId="26140" xr:uid="{00000000-0005-0000-0000-000021660000}"/>
    <cellStyle name="Обычный 3 3 4 4 2 2 2 2 2" xfId="26141" xr:uid="{00000000-0005-0000-0000-000022660000}"/>
    <cellStyle name="Обычный 3 3 4 4 2 2 2 2 2 2" xfId="26142" xr:uid="{00000000-0005-0000-0000-000023660000}"/>
    <cellStyle name="Обычный 3 3 4 4 2 2 2 2 3" xfId="26143" xr:uid="{00000000-0005-0000-0000-000024660000}"/>
    <cellStyle name="Обычный 3 3 4 4 2 2 2 2 3 2" xfId="26144" xr:uid="{00000000-0005-0000-0000-000025660000}"/>
    <cellStyle name="Обычный 3 3 4 4 2 2 2 2 4" xfId="26145" xr:uid="{00000000-0005-0000-0000-000026660000}"/>
    <cellStyle name="Обычный 3 3 4 4 2 2 2 3" xfId="26146" xr:uid="{00000000-0005-0000-0000-000027660000}"/>
    <cellStyle name="Обычный 3 3 4 4 2 2 2 3 2" xfId="26147" xr:uid="{00000000-0005-0000-0000-000028660000}"/>
    <cellStyle name="Обычный 3 3 4 4 2 2 2 4" xfId="26148" xr:uid="{00000000-0005-0000-0000-000029660000}"/>
    <cellStyle name="Обычный 3 3 4 4 2 2 2 4 2" xfId="26149" xr:uid="{00000000-0005-0000-0000-00002A660000}"/>
    <cellStyle name="Обычный 3 3 4 4 2 2 2 5" xfId="26150" xr:uid="{00000000-0005-0000-0000-00002B660000}"/>
    <cellStyle name="Обычный 3 3 4 4 2 2 2 5 2" xfId="26151" xr:uid="{00000000-0005-0000-0000-00002C660000}"/>
    <cellStyle name="Обычный 3 3 4 4 2 2 2 6" xfId="26152" xr:uid="{00000000-0005-0000-0000-00002D660000}"/>
    <cellStyle name="Обычный 3 3 4 4 2 2 3" xfId="26153" xr:uid="{00000000-0005-0000-0000-00002E660000}"/>
    <cellStyle name="Обычный 3 3 4 4 2 2 3 2" xfId="26154" xr:uid="{00000000-0005-0000-0000-00002F660000}"/>
    <cellStyle name="Обычный 3 3 4 4 2 2 3 2 2" xfId="26155" xr:uid="{00000000-0005-0000-0000-000030660000}"/>
    <cellStyle name="Обычный 3 3 4 4 2 2 3 3" xfId="26156" xr:uid="{00000000-0005-0000-0000-000031660000}"/>
    <cellStyle name="Обычный 3 3 4 4 2 2 3 3 2" xfId="26157" xr:uid="{00000000-0005-0000-0000-000032660000}"/>
    <cellStyle name="Обычный 3 3 4 4 2 2 3 4" xfId="26158" xr:uid="{00000000-0005-0000-0000-000033660000}"/>
    <cellStyle name="Обычный 3 3 4 4 2 2 4" xfId="26159" xr:uid="{00000000-0005-0000-0000-000034660000}"/>
    <cellStyle name="Обычный 3 3 4 4 2 2 4 2" xfId="26160" xr:uid="{00000000-0005-0000-0000-000035660000}"/>
    <cellStyle name="Обычный 3 3 4 4 2 2 4 2 2" xfId="26161" xr:uid="{00000000-0005-0000-0000-000036660000}"/>
    <cellStyle name="Обычный 3 3 4 4 2 2 4 3" xfId="26162" xr:uid="{00000000-0005-0000-0000-000037660000}"/>
    <cellStyle name="Обычный 3 3 4 4 2 2 4 3 2" xfId="26163" xr:uid="{00000000-0005-0000-0000-000038660000}"/>
    <cellStyle name="Обычный 3 3 4 4 2 2 4 4" xfId="26164" xr:uid="{00000000-0005-0000-0000-000039660000}"/>
    <cellStyle name="Обычный 3 3 4 4 2 2 5" xfId="26165" xr:uid="{00000000-0005-0000-0000-00003A660000}"/>
    <cellStyle name="Обычный 3 3 4 4 2 2 5 2" xfId="26166" xr:uid="{00000000-0005-0000-0000-00003B660000}"/>
    <cellStyle name="Обычный 3 3 4 4 2 2 6" xfId="26167" xr:uid="{00000000-0005-0000-0000-00003C660000}"/>
    <cellStyle name="Обычный 3 3 4 4 2 2 6 2" xfId="26168" xr:uid="{00000000-0005-0000-0000-00003D660000}"/>
    <cellStyle name="Обычный 3 3 4 4 2 2 7" xfId="26169" xr:uid="{00000000-0005-0000-0000-00003E660000}"/>
    <cellStyle name="Обычный 3 3 4 4 2 2 7 2" xfId="26170" xr:uid="{00000000-0005-0000-0000-00003F660000}"/>
    <cellStyle name="Обычный 3 3 4 4 2 2 8" xfId="26171" xr:uid="{00000000-0005-0000-0000-000040660000}"/>
    <cellStyle name="Обычный 3 3 4 4 2 3" xfId="26172" xr:uid="{00000000-0005-0000-0000-000041660000}"/>
    <cellStyle name="Обычный 3 3 4 4 2 3 2" xfId="26173" xr:uid="{00000000-0005-0000-0000-000042660000}"/>
    <cellStyle name="Обычный 3 3 4 4 2 3 2 2" xfId="26174" xr:uid="{00000000-0005-0000-0000-000043660000}"/>
    <cellStyle name="Обычный 3 3 4 4 2 3 2 2 2" xfId="26175" xr:uid="{00000000-0005-0000-0000-000044660000}"/>
    <cellStyle name="Обычный 3 3 4 4 2 3 2 2 2 2" xfId="26176" xr:uid="{00000000-0005-0000-0000-000045660000}"/>
    <cellStyle name="Обычный 3 3 4 4 2 3 2 2 3" xfId="26177" xr:uid="{00000000-0005-0000-0000-000046660000}"/>
    <cellStyle name="Обычный 3 3 4 4 2 3 2 2 3 2" xfId="26178" xr:uid="{00000000-0005-0000-0000-000047660000}"/>
    <cellStyle name="Обычный 3 3 4 4 2 3 2 2 4" xfId="26179" xr:uid="{00000000-0005-0000-0000-000048660000}"/>
    <cellStyle name="Обычный 3 3 4 4 2 3 2 3" xfId="26180" xr:uid="{00000000-0005-0000-0000-000049660000}"/>
    <cellStyle name="Обычный 3 3 4 4 2 3 2 3 2" xfId="26181" xr:uid="{00000000-0005-0000-0000-00004A660000}"/>
    <cellStyle name="Обычный 3 3 4 4 2 3 2 4" xfId="26182" xr:uid="{00000000-0005-0000-0000-00004B660000}"/>
    <cellStyle name="Обычный 3 3 4 4 2 3 2 4 2" xfId="26183" xr:uid="{00000000-0005-0000-0000-00004C660000}"/>
    <cellStyle name="Обычный 3 3 4 4 2 3 2 5" xfId="26184" xr:uid="{00000000-0005-0000-0000-00004D660000}"/>
    <cellStyle name="Обычный 3 3 4 4 2 3 2 5 2" xfId="26185" xr:uid="{00000000-0005-0000-0000-00004E660000}"/>
    <cellStyle name="Обычный 3 3 4 4 2 3 2 6" xfId="26186" xr:uid="{00000000-0005-0000-0000-00004F660000}"/>
    <cellStyle name="Обычный 3 3 4 4 2 3 3" xfId="26187" xr:uid="{00000000-0005-0000-0000-000050660000}"/>
    <cellStyle name="Обычный 3 3 4 4 2 3 3 2" xfId="26188" xr:uid="{00000000-0005-0000-0000-000051660000}"/>
    <cellStyle name="Обычный 3 3 4 4 2 3 3 2 2" xfId="26189" xr:uid="{00000000-0005-0000-0000-000052660000}"/>
    <cellStyle name="Обычный 3 3 4 4 2 3 3 3" xfId="26190" xr:uid="{00000000-0005-0000-0000-000053660000}"/>
    <cellStyle name="Обычный 3 3 4 4 2 3 3 3 2" xfId="26191" xr:uid="{00000000-0005-0000-0000-000054660000}"/>
    <cellStyle name="Обычный 3 3 4 4 2 3 3 4" xfId="26192" xr:uid="{00000000-0005-0000-0000-000055660000}"/>
    <cellStyle name="Обычный 3 3 4 4 2 3 4" xfId="26193" xr:uid="{00000000-0005-0000-0000-000056660000}"/>
    <cellStyle name="Обычный 3 3 4 4 2 3 4 2" xfId="26194" xr:uid="{00000000-0005-0000-0000-000057660000}"/>
    <cellStyle name="Обычный 3 3 4 4 2 3 4 2 2" xfId="26195" xr:uid="{00000000-0005-0000-0000-000058660000}"/>
    <cellStyle name="Обычный 3 3 4 4 2 3 4 3" xfId="26196" xr:uid="{00000000-0005-0000-0000-000059660000}"/>
    <cellStyle name="Обычный 3 3 4 4 2 3 4 3 2" xfId="26197" xr:uid="{00000000-0005-0000-0000-00005A660000}"/>
    <cellStyle name="Обычный 3 3 4 4 2 3 4 4" xfId="26198" xr:uid="{00000000-0005-0000-0000-00005B660000}"/>
    <cellStyle name="Обычный 3 3 4 4 2 3 5" xfId="26199" xr:uid="{00000000-0005-0000-0000-00005C660000}"/>
    <cellStyle name="Обычный 3 3 4 4 2 3 5 2" xfId="26200" xr:uid="{00000000-0005-0000-0000-00005D660000}"/>
    <cellStyle name="Обычный 3 3 4 4 2 3 6" xfId="26201" xr:uid="{00000000-0005-0000-0000-00005E660000}"/>
    <cellStyle name="Обычный 3 3 4 4 2 3 6 2" xfId="26202" xr:uid="{00000000-0005-0000-0000-00005F660000}"/>
    <cellStyle name="Обычный 3 3 4 4 2 3 7" xfId="26203" xr:uid="{00000000-0005-0000-0000-000060660000}"/>
    <cellStyle name="Обычный 3 3 4 4 2 3 7 2" xfId="26204" xr:uid="{00000000-0005-0000-0000-000061660000}"/>
    <cellStyle name="Обычный 3 3 4 4 2 3 8" xfId="26205" xr:uid="{00000000-0005-0000-0000-000062660000}"/>
    <cellStyle name="Обычный 3 3 4 4 2 4" xfId="26206" xr:uid="{00000000-0005-0000-0000-000063660000}"/>
    <cellStyle name="Обычный 3 3 4 4 2 4 2" xfId="26207" xr:uid="{00000000-0005-0000-0000-000064660000}"/>
    <cellStyle name="Обычный 3 3 4 4 2 4 2 2" xfId="26208" xr:uid="{00000000-0005-0000-0000-000065660000}"/>
    <cellStyle name="Обычный 3 3 4 4 2 4 2 2 2" xfId="26209" xr:uid="{00000000-0005-0000-0000-000066660000}"/>
    <cellStyle name="Обычный 3 3 4 4 2 4 2 3" xfId="26210" xr:uid="{00000000-0005-0000-0000-000067660000}"/>
    <cellStyle name="Обычный 3 3 4 4 2 4 2 3 2" xfId="26211" xr:uid="{00000000-0005-0000-0000-000068660000}"/>
    <cellStyle name="Обычный 3 3 4 4 2 4 2 4" xfId="26212" xr:uid="{00000000-0005-0000-0000-000069660000}"/>
    <cellStyle name="Обычный 3 3 4 4 2 4 3" xfId="26213" xr:uid="{00000000-0005-0000-0000-00006A660000}"/>
    <cellStyle name="Обычный 3 3 4 4 2 4 3 2" xfId="26214" xr:uid="{00000000-0005-0000-0000-00006B660000}"/>
    <cellStyle name="Обычный 3 3 4 4 2 4 3 2 2" xfId="26215" xr:uid="{00000000-0005-0000-0000-00006C660000}"/>
    <cellStyle name="Обычный 3 3 4 4 2 4 3 3" xfId="26216" xr:uid="{00000000-0005-0000-0000-00006D660000}"/>
    <cellStyle name="Обычный 3 3 4 4 2 4 3 3 2" xfId="26217" xr:uid="{00000000-0005-0000-0000-00006E660000}"/>
    <cellStyle name="Обычный 3 3 4 4 2 4 3 4" xfId="26218" xr:uid="{00000000-0005-0000-0000-00006F660000}"/>
    <cellStyle name="Обычный 3 3 4 4 2 4 4" xfId="26219" xr:uid="{00000000-0005-0000-0000-000070660000}"/>
    <cellStyle name="Обычный 3 3 4 4 2 4 4 2" xfId="26220" xr:uid="{00000000-0005-0000-0000-000071660000}"/>
    <cellStyle name="Обычный 3 3 4 4 2 4 5" xfId="26221" xr:uid="{00000000-0005-0000-0000-000072660000}"/>
    <cellStyle name="Обычный 3 3 4 4 2 4 5 2" xfId="26222" xr:uid="{00000000-0005-0000-0000-000073660000}"/>
    <cellStyle name="Обычный 3 3 4 4 2 4 6" xfId="26223" xr:uid="{00000000-0005-0000-0000-000074660000}"/>
    <cellStyle name="Обычный 3 3 4 4 2 4 6 2" xfId="26224" xr:uid="{00000000-0005-0000-0000-000075660000}"/>
    <cellStyle name="Обычный 3 3 4 4 2 4 7" xfId="26225" xr:uid="{00000000-0005-0000-0000-000076660000}"/>
    <cellStyle name="Обычный 3 3 4 4 2 5" xfId="26226" xr:uid="{00000000-0005-0000-0000-000077660000}"/>
    <cellStyle name="Обычный 3 3 4 4 2 5 2" xfId="26227" xr:uid="{00000000-0005-0000-0000-000078660000}"/>
    <cellStyle name="Обычный 3 3 4 4 2 5 2 2" xfId="26228" xr:uid="{00000000-0005-0000-0000-000079660000}"/>
    <cellStyle name="Обычный 3 3 4 4 2 5 3" xfId="26229" xr:uid="{00000000-0005-0000-0000-00007A660000}"/>
    <cellStyle name="Обычный 3 3 4 4 2 5 3 2" xfId="26230" xr:uid="{00000000-0005-0000-0000-00007B660000}"/>
    <cellStyle name="Обычный 3 3 4 4 2 5 4" xfId="26231" xr:uid="{00000000-0005-0000-0000-00007C660000}"/>
    <cellStyle name="Обычный 3 3 4 4 2 6" xfId="26232" xr:uid="{00000000-0005-0000-0000-00007D660000}"/>
    <cellStyle name="Обычный 3 3 4 4 2 6 2" xfId="26233" xr:uid="{00000000-0005-0000-0000-00007E660000}"/>
    <cellStyle name="Обычный 3 3 4 4 2 6 2 2" xfId="26234" xr:uid="{00000000-0005-0000-0000-00007F660000}"/>
    <cellStyle name="Обычный 3 3 4 4 2 6 3" xfId="26235" xr:uid="{00000000-0005-0000-0000-000080660000}"/>
    <cellStyle name="Обычный 3 3 4 4 2 6 3 2" xfId="26236" xr:uid="{00000000-0005-0000-0000-000081660000}"/>
    <cellStyle name="Обычный 3 3 4 4 2 6 4" xfId="26237" xr:uid="{00000000-0005-0000-0000-000082660000}"/>
    <cellStyle name="Обычный 3 3 4 4 2 7" xfId="26238" xr:uid="{00000000-0005-0000-0000-000083660000}"/>
    <cellStyle name="Обычный 3 3 4 4 2 7 2" xfId="26239" xr:uid="{00000000-0005-0000-0000-000084660000}"/>
    <cellStyle name="Обычный 3 3 4 4 2 8" xfId="26240" xr:uid="{00000000-0005-0000-0000-000085660000}"/>
    <cellStyle name="Обычный 3 3 4 4 2 8 2" xfId="26241" xr:uid="{00000000-0005-0000-0000-000086660000}"/>
    <cellStyle name="Обычный 3 3 4 4 2 9" xfId="26242" xr:uid="{00000000-0005-0000-0000-000087660000}"/>
    <cellStyle name="Обычный 3 3 4 4 2 9 2" xfId="26243" xr:uid="{00000000-0005-0000-0000-000088660000}"/>
    <cellStyle name="Обычный 3 3 4 4 3" xfId="26244" xr:uid="{00000000-0005-0000-0000-000089660000}"/>
    <cellStyle name="Обычный 3 3 4 4 3 2" xfId="26245" xr:uid="{00000000-0005-0000-0000-00008A660000}"/>
    <cellStyle name="Обычный 3 3 4 4 3 2 2" xfId="26246" xr:uid="{00000000-0005-0000-0000-00008B660000}"/>
    <cellStyle name="Обычный 3 3 4 4 3 2 2 2" xfId="26247" xr:uid="{00000000-0005-0000-0000-00008C660000}"/>
    <cellStyle name="Обычный 3 3 4 4 3 2 2 2 2" xfId="26248" xr:uid="{00000000-0005-0000-0000-00008D660000}"/>
    <cellStyle name="Обычный 3 3 4 4 3 2 2 3" xfId="26249" xr:uid="{00000000-0005-0000-0000-00008E660000}"/>
    <cellStyle name="Обычный 3 3 4 4 3 2 2 3 2" xfId="26250" xr:uid="{00000000-0005-0000-0000-00008F660000}"/>
    <cellStyle name="Обычный 3 3 4 4 3 2 2 4" xfId="26251" xr:uid="{00000000-0005-0000-0000-000090660000}"/>
    <cellStyle name="Обычный 3 3 4 4 3 2 3" xfId="26252" xr:uid="{00000000-0005-0000-0000-000091660000}"/>
    <cellStyle name="Обычный 3 3 4 4 3 2 3 2" xfId="26253" xr:uid="{00000000-0005-0000-0000-000092660000}"/>
    <cellStyle name="Обычный 3 3 4 4 3 2 4" xfId="26254" xr:uid="{00000000-0005-0000-0000-000093660000}"/>
    <cellStyle name="Обычный 3 3 4 4 3 2 4 2" xfId="26255" xr:uid="{00000000-0005-0000-0000-000094660000}"/>
    <cellStyle name="Обычный 3 3 4 4 3 2 5" xfId="26256" xr:uid="{00000000-0005-0000-0000-000095660000}"/>
    <cellStyle name="Обычный 3 3 4 4 3 2 5 2" xfId="26257" xr:uid="{00000000-0005-0000-0000-000096660000}"/>
    <cellStyle name="Обычный 3 3 4 4 3 2 6" xfId="26258" xr:uid="{00000000-0005-0000-0000-000097660000}"/>
    <cellStyle name="Обычный 3 3 4 4 3 3" xfId="26259" xr:uid="{00000000-0005-0000-0000-000098660000}"/>
    <cellStyle name="Обычный 3 3 4 4 3 3 2" xfId="26260" xr:uid="{00000000-0005-0000-0000-000099660000}"/>
    <cellStyle name="Обычный 3 3 4 4 3 3 2 2" xfId="26261" xr:uid="{00000000-0005-0000-0000-00009A660000}"/>
    <cellStyle name="Обычный 3 3 4 4 3 3 3" xfId="26262" xr:uid="{00000000-0005-0000-0000-00009B660000}"/>
    <cellStyle name="Обычный 3 3 4 4 3 3 3 2" xfId="26263" xr:uid="{00000000-0005-0000-0000-00009C660000}"/>
    <cellStyle name="Обычный 3 3 4 4 3 3 4" xfId="26264" xr:uid="{00000000-0005-0000-0000-00009D660000}"/>
    <cellStyle name="Обычный 3 3 4 4 3 4" xfId="26265" xr:uid="{00000000-0005-0000-0000-00009E660000}"/>
    <cellStyle name="Обычный 3 3 4 4 3 4 2" xfId="26266" xr:uid="{00000000-0005-0000-0000-00009F660000}"/>
    <cellStyle name="Обычный 3 3 4 4 3 4 2 2" xfId="26267" xr:uid="{00000000-0005-0000-0000-0000A0660000}"/>
    <cellStyle name="Обычный 3 3 4 4 3 4 3" xfId="26268" xr:uid="{00000000-0005-0000-0000-0000A1660000}"/>
    <cellStyle name="Обычный 3 3 4 4 3 4 3 2" xfId="26269" xr:uid="{00000000-0005-0000-0000-0000A2660000}"/>
    <cellStyle name="Обычный 3 3 4 4 3 4 4" xfId="26270" xr:uid="{00000000-0005-0000-0000-0000A3660000}"/>
    <cellStyle name="Обычный 3 3 4 4 3 5" xfId="26271" xr:uid="{00000000-0005-0000-0000-0000A4660000}"/>
    <cellStyle name="Обычный 3 3 4 4 3 5 2" xfId="26272" xr:uid="{00000000-0005-0000-0000-0000A5660000}"/>
    <cellStyle name="Обычный 3 3 4 4 3 6" xfId="26273" xr:uid="{00000000-0005-0000-0000-0000A6660000}"/>
    <cellStyle name="Обычный 3 3 4 4 3 6 2" xfId="26274" xr:uid="{00000000-0005-0000-0000-0000A7660000}"/>
    <cellStyle name="Обычный 3 3 4 4 3 7" xfId="26275" xr:uid="{00000000-0005-0000-0000-0000A8660000}"/>
    <cellStyle name="Обычный 3 3 4 4 3 7 2" xfId="26276" xr:uid="{00000000-0005-0000-0000-0000A9660000}"/>
    <cellStyle name="Обычный 3 3 4 4 3 8" xfId="26277" xr:uid="{00000000-0005-0000-0000-0000AA660000}"/>
    <cellStyle name="Обычный 3 3 4 4 4" xfId="26278" xr:uid="{00000000-0005-0000-0000-0000AB660000}"/>
    <cellStyle name="Обычный 3 3 4 4 4 2" xfId="26279" xr:uid="{00000000-0005-0000-0000-0000AC660000}"/>
    <cellStyle name="Обычный 3 3 4 4 4 2 2" xfId="26280" xr:uid="{00000000-0005-0000-0000-0000AD660000}"/>
    <cellStyle name="Обычный 3 3 4 4 4 2 2 2" xfId="26281" xr:uid="{00000000-0005-0000-0000-0000AE660000}"/>
    <cellStyle name="Обычный 3 3 4 4 4 2 2 2 2" xfId="26282" xr:uid="{00000000-0005-0000-0000-0000AF660000}"/>
    <cellStyle name="Обычный 3 3 4 4 4 2 2 3" xfId="26283" xr:uid="{00000000-0005-0000-0000-0000B0660000}"/>
    <cellStyle name="Обычный 3 3 4 4 4 2 2 3 2" xfId="26284" xr:uid="{00000000-0005-0000-0000-0000B1660000}"/>
    <cellStyle name="Обычный 3 3 4 4 4 2 2 4" xfId="26285" xr:uid="{00000000-0005-0000-0000-0000B2660000}"/>
    <cellStyle name="Обычный 3 3 4 4 4 2 3" xfId="26286" xr:uid="{00000000-0005-0000-0000-0000B3660000}"/>
    <cellStyle name="Обычный 3 3 4 4 4 2 3 2" xfId="26287" xr:uid="{00000000-0005-0000-0000-0000B4660000}"/>
    <cellStyle name="Обычный 3 3 4 4 4 2 4" xfId="26288" xr:uid="{00000000-0005-0000-0000-0000B5660000}"/>
    <cellStyle name="Обычный 3 3 4 4 4 2 4 2" xfId="26289" xr:uid="{00000000-0005-0000-0000-0000B6660000}"/>
    <cellStyle name="Обычный 3 3 4 4 4 2 5" xfId="26290" xr:uid="{00000000-0005-0000-0000-0000B7660000}"/>
    <cellStyle name="Обычный 3 3 4 4 4 2 5 2" xfId="26291" xr:uid="{00000000-0005-0000-0000-0000B8660000}"/>
    <cellStyle name="Обычный 3 3 4 4 4 2 6" xfId="26292" xr:uid="{00000000-0005-0000-0000-0000B9660000}"/>
    <cellStyle name="Обычный 3 3 4 4 4 3" xfId="26293" xr:uid="{00000000-0005-0000-0000-0000BA660000}"/>
    <cellStyle name="Обычный 3 3 4 4 4 3 2" xfId="26294" xr:uid="{00000000-0005-0000-0000-0000BB660000}"/>
    <cellStyle name="Обычный 3 3 4 4 4 3 2 2" xfId="26295" xr:uid="{00000000-0005-0000-0000-0000BC660000}"/>
    <cellStyle name="Обычный 3 3 4 4 4 3 3" xfId="26296" xr:uid="{00000000-0005-0000-0000-0000BD660000}"/>
    <cellStyle name="Обычный 3 3 4 4 4 3 3 2" xfId="26297" xr:uid="{00000000-0005-0000-0000-0000BE660000}"/>
    <cellStyle name="Обычный 3 3 4 4 4 3 4" xfId="26298" xr:uid="{00000000-0005-0000-0000-0000BF660000}"/>
    <cellStyle name="Обычный 3 3 4 4 4 4" xfId="26299" xr:uid="{00000000-0005-0000-0000-0000C0660000}"/>
    <cellStyle name="Обычный 3 3 4 4 4 4 2" xfId="26300" xr:uid="{00000000-0005-0000-0000-0000C1660000}"/>
    <cellStyle name="Обычный 3 3 4 4 4 4 2 2" xfId="26301" xr:uid="{00000000-0005-0000-0000-0000C2660000}"/>
    <cellStyle name="Обычный 3 3 4 4 4 4 3" xfId="26302" xr:uid="{00000000-0005-0000-0000-0000C3660000}"/>
    <cellStyle name="Обычный 3 3 4 4 4 4 3 2" xfId="26303" xr:uid="{00000000-0005-0000-0000-0000C4660000}"/>
    <cellStyle name="Обычный 3 3 4 4 4 4 4" xfId="26304" xr:uid="{00000000-0005-0000-0000-0000C5660000}"/>
    <cellStyle name="Обычный 3 3 4 4 4 5" xfId="26305" xr:uid="{00000000-0005-0000-0000-0000C6660000}"/>
    <cellStyle name="Обычный 3 3 4 4 4 5 2" xfId="26306" xr:uid="{00000000-0005-0000-0000-0000C7660000}"/>
    <cellStyle name="Обычный 3 3 4 4 4 6" xfId="26307" xr:uid="{00000000-0005-0000-0000-0000C8660000}"/>
    <cellStyle name="Обычный 3 3 4 4 4 6 2" xfId="26308" xr:uid="{00000000-0005-0000-0000-0000C9660000}"/>
    <cellStyle name="Обычный 3 3 4 4 4 7" xfId="26309" xr:uid="{00000000-0005-0000-0000-0000CA660000}"/>
    <cellStyle name="Обычный 3 3 4 4 4 7 2" xfId="26310" xr:uid="{00000000-0005-0000-0000-0000CB660000}"/>
    <cellStyle name="Обычный 3 3 4 4 4 8" xfId="26311" xr:uid="{00000000-0005-0000-0000-0000CC660000}"/>
    <cellStyle name="Обычный 3 3 4 4 5" xfId="26312" xr:uid="{00000000-0005-0000-0000-0000CD660000}"/>
    <cellStyle name="Обычный 3 3 4 4 5 2" xfId="26313" xr:uid="{00000000-0005-0000-0000-0000CE660000}"/>
    <cellStyle name="Обычный 3 3 4 4 5 2 2" xfId="26314" xr:uid="{00000000-0005-0000-0000-0000CF660000}"/>
    <cellStyle name="Обычный 3 3 4 4 5 2 2 2" xfId="26315" xr:uid="{00000000-0005-0000-0000-0000D0660000}"/>
    <cellStyle name="Обычный 3 3 4 4 5 2 3" xfId="26316" xr:uid="{00000000-0005-0000-0000-0000D1660000}"/>
    <cellStyle name="Обычный 3 3 4 4 5 2 3 2" xfId="26317" xr:uid="{00000000-0005-0000-0000-0000D2660000}"/>
    <cellStyle name="Обычный 3 3 4 4 5 2 4" xfId="26318" xr:uid="{00000000-0005-0000-0000-0000D3660000}"/>
    <cellStyle name="Обычный 3 3 4 4 5 3" xfId="26319" xr:uid="{00000000-0005-0000-0000-0000D4660000}"/>
    <cellStyle name="Обычный 3 3 4 4 5 3 2" xfId="26320" xr:uid="{00000000-0005-0000-0000-0000D5660000}"/>
    <cellStyle name="Обычный 3 3 4 4 5 3 2 2" xfId="26321" xr:uid="{00000000-0005-0000-0000-0000D6660000}"/>
    <cellStyle name="Обычный 3 3 4 4 5 3 3" xfId="26322" xr:uid="{00000000-0005-0000-0000-0000D7660000}"/>
    <cellStyle name="Обычный 3 3 4 4 5 3 3 2" xfId="26323" xr:uid="{00000000-0005-0000-0000-0000D8660000}"/>
    <cellStyle name="Обычный 3 3 4 4 5 3 4" xfId="26324" xr:uid="{00000000-0005-0000-0000-0000D9660000}"/>
    <cellStyle name="Обычный 3 3 4 4 5 4" xfId="26325" xr:uid="{00000000-0005-0000-0000-0000DA660000}"/>
    <cellStyle name="Обычный 3 3 4 4 5 4 2" xfId="26326" xr:uid="{00000000-0005-0000-0000-0000DB660000}"/>
    <cellStyle name="Обычный 3 3 4 4 5 5" xfId="26327" xr:uid="{00000000-0005-0000-0000-0000DC660000}"/>
    <cellStyle name="Обычный 3 3 4 4 5 5 2" xfId="26328" xr:uid="{00000000-0005-0000-0000-0000DD660000}"/>
    <cellStyle name="Обычный 3 3 4 4 5 6" xfId="26329" xr:uid="{00000000-0005-0000-0000-0000DE660000}"/>
    <cellStyle name="Обычный 3 3 4 4 5 6 2" xfId="26330" xr:uid="{00000000-0005-0000-0000-0000DF660000}"/>
    <cellStyle name="Обычный 3 3 4 4 5 7" xfId="26331" xr:uid="{00000000-0005-0000-0000-0000E0660000}"/>
    <cellStyle name="Обычный 3 3 4 4 6" xfId="26332" xr:uid="{00000000-0005-0000-0000-0000E1660000}"/>
    <cellStyle name="Обычный 3 3 4 4 6 2" xfId="26333" xr:uid="{00000000-0005-0000-0000-0000E2660000}"/>
    <cellStyle name="Обычный 3 3 4 4 6 2 2" xfId="26334" xr:uid="{00000000-0005-0000-0000-0000E3660000}"/>
    <cellStyle name="Обычный 3 3 4 4 6 2 2 2" xfId="26335" xr:uid="{00000000-0005-0000-0000-0000E4660000}"/>
    <cellStyle name="Обычный 3 3 4 4 6 2 3" xfId="26336" xr:uid="{00000000-0005-0000-0000-0000E5660000}"/>
    <cellStyle name="Обычный 3 3 4 4 6 2 3 2" xfId="26337" xr:uid="{00000000-0005-0000-0000-0000E6660000}"/>
    <cellStyle name="Обычный 3 3 4 4 6 2 4" xfId="26338" xr:uid="{00000000-0005-0000-0000-0000E7660000}"/>
    <cellStyle name="Обычный 3 3 4 4 6 3" xfId="26339" xr:uid="{00000000-0005-0000-0000-0000E8660000}"/>
    <cellStyle name="Обычный 3 3 4 4 6 3 2" xfId="26340" xr:uid="{00000000-0005-0000-0000-0000E9660000}"/>
    <cellStyle name="Обычный 3 3 4 4 6 3 2 2" xfId="26341" xr:uid="{00000000-0005-0000-0000-0000EA660000}"/>
    <cellStyle name="Обычный 3 3 4 4 6 3 3" xfId="26342" xr:uid="{00000000-0005-0000-0000-0000EB660000}"/>
    <cellStyle name="Обычный 3 3 4 4 6 3 3 2" xfId="26343" xr:uid="{00000000-0005-0000-0000-0000EC660000}"/>
    <cellStyle name="Обычный 3 3 4 4 6 3 4" xfId="26344" xr:uid="{00000000-0005-0000-0000-0000ED660000}"/>
    <cellStyle name="Обычный 3 3 4 4 6 4" xfId="26345" xr:uid="{00000000-0005-0000-0000-0000EE660000}"/>
    <cellStyle name="Обычный 3 3 4 4 6 4 2" xfId="26346" xr:uid="{00000000-0005-0000-0000-0000EF660000}"/>
    <cellStyle name="Обычный 3 3 4 4 6 5" xfId="26347" xr:uid="{00000000-0005-0000-0000-0000F0660000}"/>
    <cellStyle name="Обычный 3 3 4 4 6 5 2" xfId="26348" xr:uid="{00000000-0005-0000-0000-0000F1660000}"/>
    <cellStyle name="Обычный 3 3 4 4 6 6" xfId="26349" xr:uid="{00000000-0005-0000-0000-0000F2660000}"/>
    <cellStyle name="Обычный 3 3 4 4 6 6 2" xfId="26350" xr:uid="{00000000-0005-0000-0000-0000F3660000}"/>
    <cellStyle name="Обычный 3 3 4 4 6 7" xfId="26351" xr:uid="{00000000-0005-0000-0000-0000F4660000}"/>
    <cellStyle name="Обычный 3 3 4 4 7" xfId="26352" xr:uid="{00000000-0005-0000-0000-0000F5660000}"/>
    <cellStyle name="Обычный 3 3 4 4 7 2" xfId="26353" xr:uid="{00000000-0005-0000-0000-0000F6660000}"/>
    <cellStyle name="Обычный 3 3 4 4 7 2 2" xfId="26354" xr:uid="{00000000-0005-0000-0000-0000F7660000}"/>
    <cellStyle name="Обычный 3 3 4 4 7 3" xfId="26355" xr:uid="{00000000-0005-0000-0000-0000F8660000}"/>
    <cellStyle name="Обычный 3 3 4 4 7 3 2" xfId="26356" xr:uid="{00000000-0005-0000-0000-0000F9660000}"/>
    <cellStyle name="Обычный 3 3 4 4 7 4" xfId="26357" xr:uid="{00000000-0005-0000-0000-0000FA660000}"/>
    <cellStyle name="Обычный 3 3 4 4 8" xfId="26358" xr:uid="{00000000-0005-0000-0000-0000FB660000}"/>
    <cellStyle name="Обычный 3 3 4 4 8 2" xfId="26359" xr:uid="{00000000-0005-0000-0000-0000FC660000}"/>
    <cellStyle name="Обычный 3 3 4 4 8 2 2" xfId="26360" xr:uid="{00000000-0005-0000-0000-0000FD660000}"/>
    <cellStyle name="Обычный 3 3 4 4 8 3" xfId="26361" xr:uid="{00000000-0005-0000-0000-0000FE660000}"/>
    <cellStyle name="Обычный 3 3 4 4 8 3 2" xfId="26362" xr:uid="{00000000-0005-0000-0000-0000FF660000}"/>
    <cellStyle name="Обычный 3 3 4 4 8 4" xfId="26363" xr:uid="{00000000-0005-0000-0000-000000670000}"/>
    <cellStyle name="Обычный 3 3 4 4 9" xfId="26364" xr:uid="{00000000-0005-0000-0000-000001670000}"/>
    <cellStyle name="Обычный 3 3 4 4 9 2" xfId="26365" xr:uid="{00000000-0005-0000-0000-000002670000}"/>
    <cellStyle name="Обычный 3 3 4 5" xfId="26366" xr:uid="{00000000-0005-0000-0000-000003670000}"/>
    <cellStyle name="Обычный 3 3 4 5 10" xfId="26367" xr:uid="{00000000-0005-0000-0000-000004670000}"/>
    <cellStyle name="Обычный 3 3 4 5 2" xfId="26368" xr:uid="{00000000-0005-0000-0000-000005670000}"/>
    <cellStyle name="Обычный 3 3 4 5 2 2" xfId="26369" xr:uid="{00000000-0005-0000-0000-000006670000}"/>
    <cellStyle name="Обычный 3 3 4 5 2 2 2" xfId="26370" xr:uid="{00000000-0005-0000-0000-000007670000}"/>
    <cellStyle name="Обычный 3 3 4 5 2 2 2 2" xfId="26371" xr:uid="{00000000-0005-0000-0000-000008670000}"/>
    <cellStyle name="Обычный 3 3 4 5 2 2 2 2 2" xfId="26372" xr:uid="{00000000-0005-0000-0000-000009670000}"/>
    <cellStyle name="Обычный 3 3 4 5 2 2 2 3" xfId="26373" xr:uid="{00000000-0005-0000-0000-00000A670000}"/>
    <cellStyle name="Обычный 3 3 4 5 2 2 2 3 2" xfId="26374" xr:uid="{00000000-0005-0000-0000-00000B670000}"/>
    <cellStyle name="Обычный 3 3 4 5 2 2 2 4" xfId="26375" xr:uid="{00000000-0005-0000-0000-00000C670000}"/>
    <cellStyle name="Обычный 3 3 4 5 2 2 3" xfId="26376" xr:uid="{00000000-0005-0000-0000-00000D670000}"/>
    <cellStyle name="Обычный 3 3 4 5 2 2 3 2" xfId="26377" xr:uid="{00000000-0005-0000-0000-00000E670000}"/>
    <cellStyle name="Обычный 3 3 4 5 2 2 4" xfId="26378" xr:uid="{00000000-0005-0000-0000-00000F670000}"/>
    <cellStyle name="Обычный 3 3 4 5 2 2 4 2" xfId="26379" xr:uid="{00000000-0005-0000-0000-000010670000}"/>
    <cellStyle name="Обычный 3 3 4 5 2 2 5" xfId="26380" xr:uid="{00000000-0005-0000-0000-000011670000}"/>
    <cellStyle name="Обычный 3 3 4 5 2 2 5 2" xfId="26381" xr:uid="{00000000-0005-0000-0000-000012670000}"/>
    <cellStyle name="Обычный 3 3 4 5 2 2 6" xfId="26382" xr:uid="{00000000-0005-0000-0000-000013670000}"/>
    <cellStyle name="Обычный 3 3 4 5 2 3" xfId="26383" xr:uid="{00000000-0005-0000-0000-000014670000}"/>
    <cellStyle name="Обычный 3 3 4 5 2 3 2" xfId="26384" xr:uid="{00000000-0005-0000-0000-000015670000}"/>
    <cellStyle name="Обычный 3 3 4 5 2 3 2 2" xfId="26385" xr:uid="{00000000-0005-0000-0000-000016670000}"/>
    <cellStyle name="Обычный 3 3 4 5 2 3 3" xfId="26386" xr:uid="{00000000-0005-0000-0000-000017670000}"/>
    <cellStyle name="Обычный 3 3 4 5 2 3 3 2" xfId="26387" xr:uid="{00000000-0005-0000-0000-000018670000}"/>
    <cellStyle name="Обычный 3 3 4 5 2 3 4" xfId="26388" xr:uid="{00000000-0005-0000-0000-000019670000}"/>
    <cellStyle name="Обычный 3 3 4 5 2 4" xfId="26389" xr:uid="{00000000-0005-0000-0000-00001A670000}"/>
    <cellStyle name="Обычный 3 3 4 5 2 4 2" xfId="26390" xr:uid="{00000000-0005-0000-0000-00001B670000}"/>
    <cellStyle name="Обычный 3 3 4 5 2 4 2 2" xfId="26391" xr:uid="{00000000-0005-0000-0000-00001C670000}"/>
    <cellStyle name="Обычный 3 3 4 5 2 4 3" xfId="26392" xr:uid="{00000000-0005-0000-0000-00001D670000}"/>
    <cellStyle name="Обычный 3 3 4 5 2 4 3 2" xfId="26393" xr:uid="{00000000-0005-0000-0000-00001E670000}"/>
    <cellStyle name="Обычный 3 3 4 5 2 4 4" xfId="26394" xr:uid="{00000000-0005-0000-0000-00001F670000}"/>
    <cellStyle name="Обычный 3 3 4 5 2 5" xfId="26395" xr:uid="{00000000-0005-0000-0000-000020670000}"/>
    <cellStyle name="Обычный 3 3 4 5 2 5 2" xfId="26396" xr:uid="{00000000-0005-0000-0000-000021670000}"/>
    <cellStyle name="Обычный 3 3 4 5 2 6" xfId="26397" xr:uid="{00000000-0005-0000-0000-000022670000}"/>
    <cellStyle name="Обычный 3 3 4 5 2 6 2" xfId="26398" xr:uid="{00000000-0005-0000-0000-000023670000}"/>
    <cellStyle name="Обычный 3 3 4 5 2 7" xfId="26399" xr:uid="{00000000-0005-0000-0000-000024670000}"/>
    <cellStyle name="Обычный 3 3 4 5 2 7 2" xfId="26400" xr:uid="{00000000-0005-0000-0000-000025670000}"/>
    <cellStyle name="Обычный 3 3 4 5 2 8" xfId="26401" xr:uid="{00000000-0005-0000-0000-000026670000}"/>
    <cellStyle name="Обычный 3 3 4 5 3" xfId="26402" xr:uid="{00000000-0005-0000-0000-000027670000}"/>
    <cellStyle name="Обычный 3 3 4 5 3 2" xfId="26403" xr:uid="{00000000-0005-0000-0000-000028670000}"/>
    <cellStyle name="Обычный 3 3 4 5 3 2 2" xfId="26404" xr:uid="{00000000-0005-0000-0000-000029670000}"/>
    <cellStyle name="Обычный 3 3 4 5 3 2 2 2" xfId="26405" xr:uid="{00000000-0005-0000-0000-00002A670000}"/>
    <cellStyle name="Обычный 3 3 4 5 3 2 2 2 2" xfId="26406" xr:uid="{00000000-0005-0000-0000-00002B670000}"/>
    <cellStyle name="Обычный 3 3 4 5 3 2 2 3" xfId="26407" xr:uid="{00000000-0005-0000-0000-00002C670000}"/>
    <cellStyle name="Обычный 3 3 4 5 3 2 2 3 2" xfId="26408" xr:uid="{00000000-0005-0000-0000-00002D670000}"/>
    <cellStyle name="Обычный 3 3 4 5 3 2 2 4" xfId="26409" xr:uid="{00000000-0005-0000-0000-00002E670000}"/>
    <cellStyle name="Обычный 3 3 4 5 3 2 3" xfId="26410" xr:uid="{00000000-0005-0000-0000-00002F670000}"/>
    <cellStyle name="Обычный 3 3 4 5 3 2 3 2" xfId="26411" xr:uid="{00000000-0005-0000-0000-000030670000}"/>
    <cellStyle name="Обычный 3 3 4 5 3 2 4" xfId="26412" xr:uid="{00000000-0005-0000-0000-000031670000}"/>
    <cellStyle name="Обычный 3 3 4 5 3 2 4 2" xfId="26413" xr:uid="{00000000-0005-0000-0000-000032670000}"/>
    <cellStyle name="Обычный 3 3 4 5 3 2 5" xfId="26414" xr:uid="{00000000-0005-0000-0000-000033670000}"/>
    <cellStyle name="Обычный 3 3 4 5 3 2 5 2" xfId="26415" xr:uid="{00000000-0005-0000-0000-000034670000}"/>
    <cellStyle name="Обычный 3 3 4 5 3 2 6" xfId="26416" xr:uid="{00000000-0005-0000-0000-000035670000}"/>
    <cellStyle name="Обычный 3 3 4 5 3 3" xfId="26417" xr:uid="{00000000-0005-0000-0000-000036670000}"/>
    <cellStyle name="Обычный 3 3 4 5 3 3 2" xfId="26418" xr:uid="{00000000-0005-0000-0000-000037670000}"/>
    <cellStyle name="Обычный 3 3 4 5 3 3 2 2" xfId="26419" xr:uid="{00000000-0005-0000-0000-000038670000}"/>
    <cellStyle name="Обычный 3 3 4 5 3 3 3" xfId="26420" xr:uid="{00000000-0005-0000-0000-000039670000}"/>
    <cellStyle name="Обычный 3 3 4 5 3 3 3 2" xfId="26421" xr:uid="{00000000-0005-0000-0000-00003A670000}"/>
    <cellStyle name="Обычный 3 3 4 5 3 3 4" xfId="26422" xr:uid="{00000000-0005-0000-0000-00003B670000}"/>
    <cellStyle name="Обычный 3 3 4 5 3 4" xfId="26423" xr:uid="{00000000-0005-0000-0000-00003C670000}"/>
    <cellStyle name="Обычный 3 3 4 5 3 4 2" xfId="26424" xr:uid="{00000000-0005-0000-0000-00003D670000}"/>
    <cellStyle name="Обычный 3 3 4 5 3 4 2 2" xfId="26425" xr:uid="{00000000-0005-0000-0000-00003E670000}"/>
    <cellStyle name="Обычный 3 3 4 5 3 4 3" xfId="26426" xr:uid="{00000000-0005-0000-0000-00003F670000}"/>
    <cellStyle name="Обычный 3 3 4 5 3 4 3 2" xfId="26427" xr:uid="{00000000-0005-0000-0000-000040670000}"/>
    <cellStyle name="Обычный 3 3 4 5 3 4 4" xfId="26428" xr:uid="{00000000-0005-0000-0000-000041670000}"/>
    <cellStyle name="Обычный 3 3 4 5 3 5" xfId="26429" xr:uid="{00000000-0005-0000-0000-000042670000}"/>
    <cellStyle name="Обычный 3 3 4 5 3 5 2" xfId="26430" xr:uid="{00000000-0005-0000-0000-000043670000}"/>
    <cellStyle name="Обычный 3 3 4 5 3 6" xfId="26431" xr:uid="{00000000-0005-0000-0000-000044670000}"/>
    <cellStyle name="Обычный 3 3 4 5 3 6 2" xfId="26432" xr:uid="{00000000-0005-0000-0000-000045670000}"/>
    <cellStyle name="Обычный 3 3 4 5 3 7" xfId="26433" xr:uid="{00000000-0005-0000-0000-000046670000}"/>
    <cellStyle name="Обычный 3 3 4 5 3 7 2" xfId="26434" xr:uid="{00000000-0005-0000-0000-000047670000}"/>
    <cellStyle name="Обычный 3 3 4 5 3 8" xfId="26435" xr:uid="{00000000-0005-0000-0000-000048670000}"/>
    <cellStyle name="Обычный 3 3 4 5 4" xfId="26436" xr:uid="{00000000-0005-0000-0000-000049670000}"/>
    <cellStyle name="Обычный 3 3 4 5 4 2" xfId="26437" xr:uid="{00000000-0005-0000-0000-00004A670000}"/>
    <cellStyle name="Обычный 3 3 4 5 4 2 2" xfId="26438" xr:uid="{00000000-0005-0000-0000-00004B670000}"/>
    <cellStyle name="Обычный 3 3 4 5 4 2 2 2" xfId="26439" xr:uid="{00000000-0005-0000-0000-00004C670000}"/>
    <cellStyle name="Обычный 3 3 4 5 4 2 3" xfId="26440" xr:uid="{00000000-0005-0000-0000-00004D670000}"/>
    <cellStyle name="Обычный 3 3 4 5 4 2 3 2" xfId="26441" xr:uid="{00000000-0005-0000-0000-00004E670000}"/>
    <cellStyle name="Обычный 3 3 4 5 4 2 4" xfId="26442" xr:uid="{00000000-0005-0000-0000-00004F670000}"/>
    <cellStyle name="Обычный 3 3 4 5 4 3" xfId="26443" xr:uid="{00000000-0005-0000-0000-000050670000}"/>
    <cellStyle name="Обычный 3 3 4 5 4 3 2" xfId="26444" xr:uid="{00000000-0005-0000-0000-000051670000}"/>
    <cellStyle name="Обычный 3 3 4 5 4 3 2 2" xfId="26445" xr:uid="{00000000-0005-0000-0000-000052670000}"/>
    <cellStyle name="Обычный 3 3 4 5 4 3 3" xfId="26446" xr:uid="{00000000-0005-0000-0000-000053670000}"/>
    <cellStyle name="Обычный 3 3 4 5 4 3 3 2" xfId="26447" xr:uid="{00000000-0005-0000-0000-000054670000}"/>
    <cellStyle name="Обычный 3 3 4 5 4 3 4" xfId="26448" xr:uid="{00000000-0005-0000-0000-000055670000}"/>
    <cellStyle name="Обычный 3 3 4 5 4 4" xfId="26449" xr:uid="{00000000-0005-0000-0000-000056670000}"/>
    <cellStyle name="Обычный 3 3 4 5 4 4 2" xfId="26450" xr:uid="{00000000-0005-0000-0000-000057670000}"/>
    <cellStyle name="Обычный 3 3 4 5 4 5" xfId="26451" xr:uid="{00000000-0005-0000-0000-000058670000}"/>
    <cellStyle name="Обычный 3 3 4 5 4 5 2" xfId="26452" xr:uid="{00000000-0005-0000-0000-000059670000}"/>
    <cellStyle name="Обычный 3 3 4 5 4 6" xfId="26453" xr:uid="{00000000-0005-0000-0000-00005A670000}"/>
    <cellStyle name="Обычный 3 3 4 5 4 6 2" xfId="26454" xr:uid="{00000000-0005-0000-0000-00005B670000}"/>
    <cellStyle name="Обычный 3 3 4 5 4 7" xfId="26455" xr:uid="{00000000-0005-0000-0000-00005C670000}"/>
    <cellStyle name="Обычный 3 3 4 5 5" xfId="26456" xr:uid="{00000000-0005-0000-0000-00005D670000}"/>
    <cellStyle name="Обычный 3 3 4 5 5 2" xfId="26457" xr:uid="{00000000-0005-0000-0000-00005E670000}"/>
    <cellStyle name="Обычный 3 3 4 5 5 2 2" xfId="26458" xr:uid="{00000000-0005-0000-0000-00005F670000}"/>
    <cellStyle name="Обычный 3 3 4 5 5 3" xfId="26459" xr:uid="{00000000-0005-0000-0000-000060670000}"/>
    <cellStyle name="Обычный 3 3 4 5 5 3 2" xfId="26460" xr:uid="{00000000-0005-0000-0000-000061670000}"/>
    <cellStyle name="Обычный 3 3 4 5 5 4" xfId="26461" xr:uid="{00000000-0005-0000-0000-000062670000}"/>
    <cellStyle name="Обычный 3 3 4 5 6" xfId="26462" xr:uid="{00000000-0005-0000-0000-000063670000}"/>
    <cellStyle name="Обычный 3 3 4 5 6 2" xfId="26463" xr:uid="{00000000-0005-0000-0000-000064670000}"/>
    <cellStyle name="Обычный 3 3 4 5 6 2 2" xfId="26464" xr:uid="{00000000-0005-0000-0000-000065670000}"/>
    <cellStyle name="Обычный 3 3 4 5 6 3" xfId="26465" xr:uid="{00000000-0005-0000-0000-000066670000}"/>
    <cellStyle name="Обычный 3 3 4 5 6 3 2" xfId="26466" xr:uid="{00000000-0005-0000-0000-000067670000}"/>
    <cellStyle name="Обычный 3 3 4 5 6 4" xfId="26467" xr:uid="{00000000-0005-0000-0000-000068670000}"/>
    <cellStyle name="Обычный 3 3 4 5 7" xfId="26468" xr:uid="{00000000-0005-0000-0000-000069670000}"/>
    <cellStyle name="Обычный 3 3 4 5 7 2" xfId="26469" xr:uid="{00000000-0005-0000-0000-00006A670000}"/>
    <cellStyle name="Обычный 3 3 4 5 8" xfId="26470" xr:uid="{00000000-0005-0000-0000-00006B670000}"/>
    <cellStyle name="Обычный 3 3 4 5 8 2" xfId="26471" xr:uid="{00000000-0005-0000-0000-00006C670000}"/>
    <cellStyle name="Обычный 3 3 4 5 9" xfId="26472" xr:uid="{00000000-0005-0000-0000-00006D670000}"/>
    <cellStyle name="Обычный 3 3 4 5 9 2" xfId="26473" xr:uid="{00000000-0005-0000-0000-00006E670000}"/>
    <cellStyle name="Обычный 3 3 4 6" xfId="26474" xr:uid="{00000000-0005-0000-0000-00006F670000}"/>
    <cellStyle name="Обычный 3 3 4 6 2" xfId="26475" xr:uid="{00000000-0005-0000-0000-000070670000}"/>
    <cellStyle name="Обычный 3 3 4 6 2 2" xfId="26476" xr:uid="{00000000-0005-0000-0000-000071670000}"/>
    <cellStyle name="Обычный 3 3 4 6 2 2 2" xfId="26477" xr:uid="{00000000-0005-0000-0000-000072670000}"/>
    <cellStyle name="Обычный 3 3 4 6 2 2 2 2" xfId="26478" xr:uid="{00000000-0005-0000-0000-000073670000}"/>
    <cellStyle name="Обычный 3 3 4 6 2 2 3" xfId="26479" xr:uid="{00000000-0005-0000-0000-000074670000}"/>
    <cellStyle name="Обычный 3 3 4 6 2 2 3 2" xfId="26480" xr:uid="{00000000-0005-0000-0000-000075670000}"/>
    <cellStyle name="Обычный 3 3 4 6 2 2 4" xfId="26481" xr:uid="{00000000-0005-0000-0000-000076670000}"/>
    <cellStyle name="Обычный 3 3 4 6 2 3" xfId="26482" xr:uid="{00000000-0005-0000-0000-000077670000}"/>
    <cellStyle name="Обычный 3 3 4 6 2 3 2" xfId="26483" xr:uid="{00000000-0005-0000-0000-000078670000}"/>
    <cellStyle name="Обычный 3 3 4 6 2 4" xfId="26484" xr:uid="{00000000-0005-0000-0000-000079670000}"/>
    <cellStyle name="Обычный 3 3 4 6 2 4 2" xfId="26485" xr:uid="{00000000-0005-0000-0000-00007A670000}"/>
    <cellStyle name="Обычный 3 3 4 6 2 5" xfId="26486" xr:uid="{00000000-0005-0000-0000-00007B670000}"/>
    <cellStyle name="Обычный 3 3 4 6 2 5 2" xfId="26487" xr:uid="{00000000-0005-0000-0000-00007C670000}"/>
    <cellStyle name="Обычный 3 3 4 6 2 6" xfId="26488" xr:uid="{00000000-0005-0000-0000-00007D670000}"/>
    <cellStyle name="Обычный 3 3 4 6 3" xfId="26489" xr:uid="{00000000-0005-0000-0000-00007E670000}"/>
    <cellStyle name="Обычный 3 3 4 6 3 2" xfId="26490" xr:uid="{00000000-0005-0000-0000-00007F670000}"/>
    <cellStyle name="Обычный 3 3 4 6 3 2 2" xfId="26491" xr:uid="{00000000-0005-0000-0000-000080670000}"/>
    <cellStyle name="Обычный 3 3 4 6 3 3" xfId="26492" xr:uid="{00000000-0005-0000-0000-000081670000}"/>
    <cellStyle name="Обычный 3 3 4 6 3 3 2" xfId="26493" xr:uid="{00000000-0005-0000-0000-000082670000}"/>
    <cellStyle name="Обычный 3 3 4 6 3 4" xfId="26494" xr:uid="{00000000-0005-0000-0000-000083670000}"/>
    <cellStyle name="Обычный 3 3 4 6 4" xfId="26495" xr:uid="{00000000-0005-0000-0000-000084670000}"/>
    <cellStyle name="Обычный 3 3 4 6 4 2" xfId="26496" xr:uid="{00000000-0005-0000-0000-000085670000}"/>
    <cellStyle name="Обычный 3 3 4 6 4 2 2" xfId="26497" xr:uid="{00000000-0005-0000-0000-000086670000}"/>
    <cellStyle name="Обычный 3 3 4 6 4 3" xfId="26498" xr:uid="{00000000-0005-0000-0000-000087670000}"/>
    <cellStyle name="Обычный 3 3 4 6 4 3 2" xfId="26499" xr:uid="{00000000-0005-0000-0000-000088670000}"/>
    <cellStyle name="Обычный 3 3 4 6 4 4" xfId="26500" xr:uid="{00000000-0005-0000-0000-000089670000}"/>
    <cellStyle name="Обычный 3 3 4 6 5" xfId="26501" xr:uid="{00000000-0005-0000-0000-00008A670000}"/>
    <cellStyle name="Обычный 3 3 4 6 5 2" xfId="26502" xr:uid="{00000000-0005-0000-0000-00008B670000}"/>
    <cellStyle name="Обычный 3 3 4 6 6" xfId="26503" xr:uid="{00000000-0005-0000-0000-00008C670000}"/>
    <cellStyle name="Обычный 3 3 4 6 6 2" xfId="26504" xr:uid="{00000000-0005-0000-0000-00008D670000}"/>
    <cellStyle name="Обычный 3 3 4 6 7" xfId="26505" xr:uid="{00000000-0005-0000-0000-00008E670000}"/>
    <cellStyle name="Обычный 3 3 4 6 7 2" xfId="26506" xr:uid="{00000000-0005-0000-0000-00008F670000}"/>
    <cellStyle name="Обычный 3 3 4 6 8" xfId="26507" xr:uid="{00000000-0005-0000-0000-000090670000}"/>
    <cellStyle name="Обычный 3 3 4 7" xfId="26508" xr:uid="{00000000-0005-0000-0000-000091670000}"/>
    <cellStyle name="Обычный 3 3 4 7 2" xfId="26509" xr:uid="{00000000-0005-0000-0000-000092670000}"/>
    <cellStyle name="Обычный 3 3 4 7 2 2" xfId="26510" xr:uid="{00000000-0005-0000-0000-000093670000}"/>
    <cellStyle name="Обычный 3 3 4 7 2 2 2" xfId="26511" xr:uid="{00000000-0005-0000-0000-000094670000}"/>
    <cellStyle name="Обычный 3 3 4 7 2 2 2 2" xfId="26512" xr:uid="{00000000-0005-0000-0000-000095670000}"/>
    <cellStyle name="Обычный 3 3 4 7 2 2 3" xfId="26513" xr:uid="{00000000-0005-0000-0000-000096670000}"/>
    <cellStyle name="Обычный 3 3 4 7 2 2 3 2" xfId="26514" xr:uid="{00000000-0005-0000-0000-000097670000}"/>
    <cellStyle name="Обычный 3 3 4 7 2 2 4" xfId="26515" xr:uid="{00000000-0005-0000-0000-000098670000}"/>
    <cellStyle name="Обычный 3 3 4 7 2 3" xfId="26516" xr:uid="{00000000-0005-0000-0000-000099670000}"/>
    <cellStyle name="Обычный 3 3 4 7 2 3 2" xfId="26517" xr:uid="{00000000-0005-0000-0000-00009A670000}"/>
    <cellStyle name="Обычный 3 3 4 7 2 4" xfId="26518" xr:uid="{00000000-0005-0000-0000-00009B670000}"/>
    <cellStyle name="Обычный 3 3 4 7 2 4 2" xfId="26519" xr:uid="{00000000-0005-0000-0000-00009C670000}"/>
    <cellStyle name="Обычный 3 3 4 7 2 5" xfId="26520" xr:uid="{00000000-0005-0000-0000-00009D670000}"/>
    <cellStyle name="Обычный 3 3 4 7 2 5 2" xfId="26521" xr:uid="{00000000-0005-0000-0000-00009E670000}"/>
    <cellStyle name="Обычный 3 3 4 7 2 6" xfId="26522" xr:uid="{00000000-0005-0000-0000-00009F670000}"/>
    <cellStyle name="Обычный 3 3 4 7 3" xfId="26523" xr:uid="{00000000-0005-0000-0000-0000A0670000}"/>
    <cellStyle name="Обычный 3 3 4 7 3 2" xfId="26524" xr:uid="{00000000-0005-0000-0000-0000A1670000}"/>
    <cellStyle name="Обычный 3 3 4 7 3 2 2" xfId="26525" xr:uid="{00000000-0005-0000-0000-0000A2670000}"/>
    <cellStyle name="Обычный 3 3 4 7 3 3" xfId="26526" xr:uid="{00000000-0005-0000-0000-0000A3670000}"/>
    <cellStyle name="Обычный 3 3 4 7 3 3 2" xfId="26527" xr:uid="{00000000-0005-0000-0000-0000A4670000}"/>
    <cellStyle name="Обычный 3 3 4 7 3 4" xfId="26528" xr:uid="{00000000-0005-0000-0000-0000A5670000}"/>
    <cellStyle name="Обычный 3 3 4 7 4" xfId="26529" xr:uid="{00000000-0005-0000-0000-0000A6670000}"/>
    <cellStyle name="Обычный 3 3 4 7 4 2" xfId="26530" xr:uid="{00000000-0005-0000-0000-0000A7670000}"/>
    <cellStyle name="Обычный 3 3 4 7 4 2 2" xfId="26531" xr:uid="{00000000-0005-0000-0000-0000A8670000}"/>
    <cellStyle name="Обычный 3 3 4 7 4 3" xfId="26532" xr:uid="{00000000-0005-0000-0000-0000A9670000}"/>
    <cellStyle name="Обычный 3 3 4 7 4 3 2" xfId="26533" xr:uid="{00000000-0005-0000-0000-0000AA670000}"/>
    <cellStyle name="Обычный 3 3 4 7 4 4" xfId="26534" xr:uid="{00000000-0005-0000-0000-0000AB670000}"/>
    <cellStyle name="Обычный 3 3 4 7 5" xfId="26535" xr:uid="{00000000-0005-0000-0000-0000AC670000}"/>
    <cellStyle name="Обычный 3 3 4 7 5 2" xfId="26536" xr:uid="{00000000-0005-0000-0000-0000AD670000}"/>
    <cellStyle name="Обычный 3 3 4 7 6" xfId="26537" xr:uid="{00000000-0005-0000-0000-0000AE670000}"/>
    <cellStyle name="Обычный 3 3 4 7 6 2" xfId="26538" xr:uid="{00000000-0005-0000-0000-0000AF670000}"/>
    <cellStyle name="Обычный 3 3 4 7 7" xfId="26539" xr:uid="{00000000-0005-0000-0000-0000B0670000}"/>
    <cellStyle name="Обычный 3 3 4 7 7 2" xfId="26540" xr:uid="{00000000-0005-0000-0000-0000B1670000}"/>
    <cellStyle name="Обычный 3 3 4 7 8" xfId="26541" xr:uid="{00000000-0005-0000-0000-0000B2670000}"/>
    <cellStyle name="Обычный 3 3 4 8" xfId="26542" xr:uid="{00000000-0005-0000-0000-0000B3670000}"/>
    <cellStyle name="Обычный 3 3 4 8 2" xfId="26543" xr:uid="{00000000-0005-0000-0000-0000B4670000}"/>
    <cellStyle name="Обычный 3 3 4 8 2 2" xfId="26544" xr:uid="{00000000-0005-0000-0000-0000B5670000}"/>
    <cellStyle name="Обычный 3 3 4 8 2 2 2" xfId="26545" xr:uid="{00000000-0005-0000-0000-0000B6670000}"/>
    <cellStyle name="Обычный 3 3 4 8 2 3" xfId="26546" xr:uid="{00000000-0005-0000-0000-0000B7670000}"/>
    <cellStyle name="Обычный 3 3 4 8 2 3 2" xfId="26547" xr:uid="{00000000-0005-0000-0000-0000B8670000}"/>
    <cellStyle name="Обычный 3 3 4 8 2 4" xfId="26548" xr:uid="{00000000-0005-0000-0000-0000B9670000}"/>
    <cellStyle name="Обычный 3 3 4 8 3" xfId="26549" xr:uid="{00000000-0005-0000-0000-0000BA670000}"/>
    <cellStyle name="Обычный 3 3 4 8 3 2" xfId="26550" xr:uid="{00000000-0005-0000-0000-0000BB670000}"/>
    <cellStyle name="Обычный 3 3 4 8 3 2 2" xfId="26551" xr:uid="{00000000-0005-0000-0000-0000BC670000}"/>
    <cellStyle name="Обычный 3 3 4 8 3 3" xfId="26552" xr:uid="{00000000-0005-0000-0000-0000BD670000}"/>
    <cellStyle name="Обычный 3 3 4 8 3 3 2" xfId="26553" xr:uid="{00000000-0005-0000-0000-0000BE670000}"/>
    <cellStyle name="Обычный 3 3 4 8 3 4" xfId="26554" xr:uid="{00000000-0005-0000-0000-0000BF670000}"/>
    <cellStyle name="Обычный 3 3 4 8 4" xfId="26555" xr:uid="{00000000-0005-0000-0000-0000C0670000}"/>
    <cellStyle name="Обычный 3 3 4 8 4 2" xfId="26556" xr:uid="{00000000-0005-0000-0000-0000C1670000}"/>
    <cellStyle name="Обычный 3 3 4 8 5" xfId="26557" xr:uid="{00000000-0005-0000-0000-0000C2670000}"/>
    <cellStyle name="Обычный 3 3 4 8 5 2" xfId="26558" xr:uid="{00000000-0005-0000-0000-0000C3670000}"/>
    <cellStyle name="Обычный 3 3 4 8 6" xfId="26559" xr:uid="{00000000-0005-0000-0000-0000C4670000}"/>
    <cellStyle name="Обычный 3 3 4 8 6 2" xfId="26560" xr:uid="{00000000-0005-0000-0000-0000C5670000}"/>
    <cellStyle name="Обычный 3 3 4 8 7" xfId="26561" xr:uid="{00000000-0005-0000-0000-0000C6670000}"/>
    <cellStyle name="Обычный 3 3 4 9" xfId="26562" xr:uid="{00000000-0005-0000-0000-0000C7670000}"/>
    <cellStyle name="Обычный 3 3 4 9 2" xfId="26563" xr:uid="{00000000-0005-0000-0000-0000C8670000}"/>
    <cellStyle name="Обычный 3 3 4 9 2 2" xfId="26564" xr:uid="{00000000-0005-0000-0000-0000C9670000}"/>
    <cellStyle name="Обычный 3 3 4 9 2 2 2" xfId="26565" xr:uid="{00000000-0005-0000-0000-0000CA670000}"/>
    <cellStyle name="Обычный 3 3 4 9 2 3" xfId="26566" xr:uid="{00000000-0005-0000-0000-0000CB670000}"/>
    <cellStyle name="Обычный 3 3 4 9 2 3 2" xfId="26567" xr:uid="{00000000-0005-0000-0000-0000CC670000}"/>
    <cellStyle name="Обычный 3 3 4 9 2 4" xfId="26568" xr:uid="{00000000-0005-0000-0000-0000CD670000}"/>
    <cellStyle name="Обычный 3 3 4 9 3" xfId="26569" xr:uid="{00000000-0005-0000-0000-0000CE670000}"/>
    <cellStyle name="Обычный 3 3 4 9 3 2" xfId="26570" xr:uid="{00000000-0005-0000-0000-0000CF670000}"/>
    <cellStyle name="Обычный 3 3 4 9 3 2 2" xfId="26571" xr:uid="{00000000-0005-0000-0000-0000D0670000}"/>
    <cellStyle name="Обычный 3 3 4 9 3 3" xfId="26572" xr:uid="{00000000-0005-0000-0000-0000D1670000}"/>
    <cellStyle name="Обычный 3 3 4 9 3 3 2" xfId="26573" xr:uid="{00000000-0005-0000-0000-0000D2670000}"/>
    <cellStyle name="Обычный 3 3 4 9 3 4" xfId="26574" xr:uid="{00000000-0005-0000-0000-0000D3670000}"/>
    <cellStyle name="Обычный 3 3 4 9 4" xfId="26575" xr:uid="{00000000-0005-0000-0000-0000D4670000}"/>
    <cellStyle name="Обычный 3 3 4 9 4 2" xfId="26576" xr:uid="{00000000-0005-0000-0000-0000D5670000}"/>
    <cellStyle name="Обычный 3 3 4 9 5" xfId="26577" xr:uid="{00000000-0005-0000-0000-0000D6670000}"/>
    <cellStyle name="Обычный 3 3 4 9 5 2" xfId="26578" xr:uid="{00000000-0005-0000-0000-0000D7670000}"/>
    <cellStyle name="Обычный 3 3 4 9 6" xfId="26579" xr:uid="{00000000-0005-0000-0000-0000D8670000}"/>
    <cellStyle name="Обычный 3 3 4 9 6 2" xfId="26580" xr:uid="{00000000-0005-0000-0000-0000D9670000}"/>
    <cellStyle name="Обычный 3 3 4 9 7" xfId="26581" xr:uid="{00000000-0005-0000-0000-0000DA670000}"/>
    <cellStyle name="Обычный 3 3 5" xfId="26582" xr:uid="{00000000-0005-0000-0000-0000DB670000}"/>
    <cellStyle name="Обычный 3 3 5 10" xfId="26583" xr:uid="{00000000-0005-0000-0000-0000DC670000}"/>
    <cellStyle name="Обычный 3 3 5 10 2" xfId="26584" xr:uid="{00000000-0005-0000-0000-0000DD670000}"/>
    <cellStyle name="Обычный 3 3 5 10 2 2" xfId="26585" xr:uid="{00000000-0005-0000-0000-0000DE670000}"/>
    <cellStyle name="Обычный 3 3 5 10 3" xfId="26586" xr:uid="{00000000-0005-0000-0000-0000DF670000}"/>
    <cellStyle name="Обычный 3 3 5 10 3 2" xfId="26587" xr:uid="{00000000-0005-0000-0000-0000E0670000}"/>
    <cellStyle name="Обычный 3 3 5 10 4" xfId="26588" xr:uid="{00000000-0005-0000-0000-0000E1670000}"/>
    <cellStyle name="Обычный 3 3 5 11" xfId="26589" xr:uid="{00000000-0005-0000-0000-0000E2670000}"/>
    <cellStyle name="Обычный 3 3 5 11 2" xfId="26590" xr:uid="{00000000-0005-0000-0000-0000E3670000}"/>
    <cellStyle name="Обычный 3 3 5 11 2 2" xfId="26591" xr:uid="{00000000-0005-0000-0000-0000E4670000}"/>
    <cellStyle name="Обычный 3 3 5 11 3" xfId="26592" xr:uid="{00000000-0005-0000-0000-0000E5670000}"/>
    <cellStyle name="Обычный 3 3 5 11 3 2" xfId="26593" xr:uid="{00000000-0005-0000-0000-0000E6670000}"/>
    <cellStyle name="Обычный 3 3 5 11 4" xfId="26594" xr:uid="{00000000-0005-0000-0000-0000E7670000}"/>
    <cellStyle name="Обычный 3 3 5 12" xfId="26595" xr:uid="{00000000-0005-0000-0000-0000E8670000}"/>
    <cellStyle name="Обычный 3 3 5 12 2" xfId="26596" xr:uid="{00000000-0005-0000-0000-0000E9670000}"/>
    <cellStyle name="Обычный 3 3 5 13" xfId="26597" xr:uid="{00000000-0005-0000-0000-0000EA670000}"/>
    <cellStyle name="Обычный 3 3 5 13 2" xfId="26598" xr:uid="{00000000-0005-0000-0000-0000EB670000}"/>
    <cellStyle name="Обычный 3 3 5 14" xfId="26599" xr:uid="{00000000-0005-0000-0000-0000EC670000}"/>
    <cellStyle name="Обычный 3 3 5 14 2" xfId="26600" xr:uid="{00000000-0005-0000-0000-0000ED670000}"/>
    <cellStyle name="Обычный 3 3 5 15" xfId="26601" xr:uid="{00000000-0005-0000-0000-0000EE670000}"/>
    <cellStyle name="Обычный 3 3 5 2" xfId="26602" xr:uid="{00000000-0005-0000-0000-0000EF670000}"/>
    <cellStyle name="Обычный 3 3 5 2 10" xfId="26603" xr:uid="{00000000-0005-0000-0000-0000F0670000}"/>
    <cellStyle name="Обычный 3 3 5 2 10 2" xfId="26604" xr:uid="{00000000-0005-0000-0000-0000F1670000}"/>
    <cellStyle name="Обычный 3 3 5 2 11" xfId="26605" xr:uid="{00000000-0005-0000-0000-0000F2670000}"/>
    <cellStyle name="Обычный 3 3 5 2 11 2" xfId="26606" xr:uid="{00000000-0005-0000-0000-0000F3670000}"/>
    <cellStyle name="Обычный 3 3 5 2 12" xfId="26607" xr:uid="{00000000-0005-0000-0000-0000F4670000}"/>
    <cellStyle name="Обычный 3 3 5 2 12 2" xfId="26608" xr:uid="{00000000-0005-0000-0000-0000F5670000}"/>
    <cellStyle name="Обычный 3 3 5 2 13" xfId="26609" xr:uid="{00000000-0005-0000-0000-0000F6670000}"/>
    <cellStyle name="Обычный 3 3 5 2 2" xfId="26610" xr:uid="{00000000-0005-0000-0000-0000F7670000}"/>
    <cellStyle name="Обычный 3 3 5 2 2 10" xfId="26611" xr:uid="{00000000-0005-0000-0000-0000F8670000}"/>
    <cellStyle name="Обычный 3 3 5 2 2 10 2" xfId="26612" xr:uid="{00000000-0005-0000-0000-0000F9670000}"/>
    <cellStyle name="Обычный 3 3 5 2 2 11" xfId="26613" xr:uid="{00000000-0005-0000-0000-0000FA670000}"/>
    <cellStyle name="Обычный 3 3 5 2 2 11 2" xfId="26614" xr:uid="{00000000-0005-0000-0000-0000FB670000}"/>
    <cellStyle name="Обычный 3 3 5 2 2 12" xfId="26615" xr:uid="{00000000-0005-0000-0000-0000FC670000}"/>
    <cellStyle name="Обычный 3 3 5 2 2 2" xfId="26616" xr:uid="{00000000-0005-0000-0000-0000FD670000}"/>
    <cellStyle name="Обычный 3 3 5 2 2 2 10" xfId="26617" xr:uid="{00000000-0005-0000-0000-0000FE670000}"/>
    <cellStyle name="Обычный 3 3 5 2 2 2 2" xfId="26618" xr:uid="{00000000-0005-0000-0000-0000FF670000}"/>
    <cellStyle name="Обычный 3 3 5 2 2 2 2 2" xfId="26619" xr:uid="{00000000-0005-0000-0000-000000680000}"/>
    <cellStyle name="Обычный 3 3 5 2 2 2 2 2 2" xfId="26620" xr:uid="{00000000-0005-0000-0000-000001680000}"/>
    <cellStyle name="Обычный 3 3 5 2 2 2 2 2 2 2" xfId="26621" xr:uid="{00000000-0005-0000-0000-000002680000}"/>
    <cellStyle name="Обычный 3 3 5 2 2 2 2 2 2 2 2" xfId="26622" xr:uid="{00000000-0005-0000-0000-000003680000}"/>
    <cellStyle name="Обычный 3 3 5 2 2 2 2 2 2 3" xfId="26623" xr:uid="{00000000-0005-0000-0000-000004680000}"/>
    <cellStyle name="Обычный 3 3 5 2 2 2 2 2 2 3 2" xfId="26624" xr:uid="{00000000-0005-0000-0000-000005680000}"/>
    <cellStyle name="Обычный 3 3 5 2 2 2 2 2 2 4" xfId="26625" xr:uid="{00000000-0005-0000-0000-000006680000}"/>
    <cellStyle name="Обычный 3 3 5 2 2 2 2 2 3" xfId="26626" xr:uid="{00000000-0005-0000-0000-000007680000}"/>
    <cellStyle name="Обычный 3 3 5 2 2 2 2 2 3 2" xfId="26627" xr:uid="{00000000-0005-0000-0000-000008680000}"/>
    <cellStyle name="Обычный 3 3 5 2 2 2 2 2 4" xfId="26628" xr:uid="{00000000-0005-0000-0000-000009680000}"/>
    <cellStyle name="Обычный 3 3 5 2 2 2 2 2 4 2" xfId="26629" xr:uid="{00000000-0005-0000-0000-00000A680000}"/>
    <cellStyle name="Обычный 3 3 5 2 2 2 2 2 5" xfId="26630" xr:uid="{00000000-0005-0000-0000-00000B680000}"/>
    <cellStyle name="Обычный 3 3 5 2 2 2 2 2 5 2" xfId="26631" xr:uid="{00000000-0005-0000-0000-00000C680000}"/>
    <cellStyle name="Обычный 3 3 5 2 2 2 2 2 6" xfId="26632" xr:uid="{00000000-0005-0000-0000-00000D680000}"/>
    <cellStyle name="Обычный 3 3 5 2 2 2 2 3" xfId="26633" xr:uid="{00000000-0005-0000-0000-00000E680000}"/>
    <cellStyle name="Обычный 3 3 5 2 2 2 2 3 2" xfId="26634" xr:uid="{00000000-0005-0000-0000-00000F680000}"/>
    <cellStyle name="Обычный 3 3 5 2 2 2 2 3 2 2" xfId="26635" xr:uid="{00000000-0005-0000-0000-000010680000}"/>
    <cellStyle name="Обычный 3 3 5 2 2 2 2 3 3" xfId="26636" xr:uid="{00000000-0005-0000-0000-000011680000}"/>
    <cellStyle name="Обычный 3 3 5 2 2 2 2 3 3 2" xfId="26637" xr:uid="{00000000-0005-0000-0000-000012680000}"/>
    <cellStyle name="Обычный 3 3 5 2 2 2 2 3 4" xfId="26638" xr:uid="{00000000-0005-0000-0000-000013680000}"/>
    <cellStyle name="Обычный 3 3 5 2 2 2 2 4" xfId="26639" xr:uid="{00000000-0005-0000-0000-000014680000}"/>
    <cellStyle name="Обычный 3 3 5 2 2 2 2 4 2" xfId="26640" xr:uid="{00000000-0005-0000-0000-000015680000}"/>
    <cellStyle name="Обычный 3 3 5 2 2 2 2 4 2 2" xfId="26641" xr:uid="{00000000-0005-0000-0000-000016680000}"/>
    <cellStyle name="Обычный 3 3 5 2 2 2 2 4 3" xfId="26642" xr:uid="{00000000-0005-0000-0000-000017680000}"/>
    <cellStyle name="Обычный 3 3 5 2 2 2 2 4 3 2" xfId="26643" xr:uid="{00000000-0005-0000-0000-000018680000}"/>
    <cellStyle name="Обычный 3 3 5 2 2 2 2 4 4" xfId="26644" xr:uid="{00000000-0005-0000-0000-000019680000}"/>
    <cellStyle name="Обычный 3 3 5 2 2 2 2 5" xfId="26645" xr:uid="{00000000-0005-0000-0000-00001A680000}"/>
    <cellStyle name="Обычный 3 3 5 2 2 2 2 5 2" xfId="26646" xr:uid="{00000000-0005-0000-0000-00001B680000}"/>
    <cellStyle name="Обычный 3 3 5 2 2 2 2 6" xfId="26647" xr:uid="{00000000-0005-0000-0000-00001C680000}"/>
    <cellStyle name="Обычный 3 3 5 2 2 2 2 6 2" xfId="26648" xr:uid="{00000000-0005-0000-0000-00001D680000}"/>
    <cellStyle name="Обычный 3 3 5 2 2 2 2 7" xfId="26649" xr:uid="{00000000-0005-0000-0000-00001E680000}"/>
    <cellStyle name="Обычный 3 3 5 2 2 2 2 7 2" xfId="26650" xr:uid="{00000000-0005-0000-0000-00001F680000}"/>
    <cellStyle name="Обычный 3 3 5 2 2 2 2 8" xfId="26651" xr:uid="{00000000-0005-0000-0000-000020680000}"/>
    <cellStyle name="Обычный 3 3 5 2 2 2 3" xfId="26652" xr:uid="{00000000-0005-0000-0000-000021680000}"/>
    <cellStyle name="Обычный 3 3 5 2 2 2 3 2" xfId="26653" xr:uid="{00000000-0005-0000-0000-000022680000}"/>
    <cellStyle name="Обычный 3 3 5 2 2 2 3 2 2" xfId="26654" xr:uid="{00000000-0005-0000-0000-000023680000}"/>
    <cellStyle name="Обычный 3 3 5 2 2 2 3 2 2 2" xfId="26655" xr:uid="{00000000-0005-0000-0000-000024680000}"/>
    <cellStyle name="Обычный 3 3 5 2 2 2 3 2 2 2 2" xfId="26656" xr:uid="{00000000-0005-0000-0000-000025680000}"/>
    <cellStyle name="Обычный 3 3 5 2 2 2 3 2 2 3" xfId="26657" xr:uid="{00000000-0005-0000-0000-000026680000}"/>
    <cellStyle name="Обычный 3 3 5 2 2 2 3 2 2 3 2" xfId="26658" xr:uid="{00000000-0005-0000-0000-000027680000}"/>
    <cellStyle name="Обычный 3 3 5 2 2 2 3 2 2 4" xfId="26659" xr:uid="{00000000-0005-0000-0000-000028680000}"/>
    <cellStyle name="Обычный 3 3 5 2 2 2 3 2 3" xfId="26660" xr:uid="{00000000-0005-0000-0000-000029680000}"/>
    <cellStyle name="Обычный 3 3 5 2 2 2 3 2 3 2" xfId="26661" xr:uid="{00000000-0005-0000-0000-00002A680000}"/>
    <cellStyle name="Обычный 3 3 5 2 2 2 3 2 4" xfId="26662" xr:uid="{00000000-0005-0000-0000-00002B680000}"/>
    <cellStyle name="Обычный 3 3 5 2 2 2 3 2 4 2" xfId="26663" xr:uid="{00000000-0005-0000-0000-00002C680000}"/>
    <cellStyle name="Обычный 3 3 5 2 2 2 3 2 5" xfId="26664" xr:uid="{00000000-0005-0000-0000-00002D680000}"/>
    <cellStyle name="Обычный 3 3 5 2 2 2 3 2 5 2" xfId="26665" xr:uid="{00000000-0005-0000-0000-00002E680000}"/>
    <cellStyle name="Обычный 3 3 5 2 2 2 3 2 6" xfId="26666" xr:uid="{00000000-0005-0000-0000-00002F680000}"/>
    <cellStyle name="Обычный 3 3 5 2 2 2 3 3" xfId="26667" xr:uid="{00000000-0005-0000-0000-000030680000}"/>
    <cellStyle name="Обычный 3 3 5 2 2 2 3 3 2" xfId="26668" xr:uid="{00000000-0005-0000-0000-000031680000}"/>
    <cellStyle name="Обычный 3 3 5 2 2 2 3 3 2 2" xfId="26669" xr:uid="{00000000-0005-0000-0000-000032680000}"/>
    <cellStyle name="Обычный 3 3 5 2 2 2 3 3 3" xfId="26670" xr:uid="{00000000-0005-0000-0000-000033680000}"/>
    <cellStyle name="Обычный 3 3 5 2 2 2 3 3 3 2" xfId="26671" xr:uid="{00000000-0005-0000-0000-000034680000}"/>
    <cellStyle name="Обычный 3 3 5 2 2 2 3 3 4" xfId="26672" xr:uid="{00000000-0005-0000-0000-000035680000}"/>
    <cellStyle name="Обычный 3 3 5 2 2 2 3 4" xfId="26673" xr:uid="{00000000-0005-0000-0000-000036680000}"/>
    <cellStyle name="Обычный 3 3 5 2 2 2 3 4 2" xfId="26674" xr:uid="{00000000-0005-0000-0000-000037680000}"/>
    <cellStyle name="Обычный 3 3 5 2 2 2 3 4 2 2" xfId="26675" xr:uid="{00000000-0005-0000-0000-000038680000}"/>
    <cellStyle name="Обычный 3 3 5 2 2 2 3 4 3" xfId="26676" xr:uid="{00000000-0005-0000-0000-000039680000}"/>
    <cellStyle name="Обычный 3 3 5 2 2 2 3 4 3 2" xfId="26677" xr:uid="{00000000-0005-0000-0000-00003A680000}"/>
    <cellStyle name="Обычный 3 3 5 2 2 2 3 4 4" xfId="26678" xr:uid="{00000000-0005-0000-0000-00003B680000}"/>
    <cellStyle name="Обычный 3 3 5 2 2 2 3 5" xfId="26679" xr:uid="{00000000-0005-0000-0000-00003C680000}"/>
    <cellStyle name="Обычный 3 3 5 2 2 2 3 5 2" xfId="26680" xr:uid="{00000000-0005-0000-0000-00003D680000}"/>
    <cellStyle name="Обычный 3 3 5 2 2 2 3 6" xfId="26681" xr:uid="{00000000-0005-0000-0000-00003E680000}"/>
    <cellStyle name="Обычный 3 3 5 2 2 2 3 6 2" xfId="26682" xr:uid="{00000000-0005-0000-0000-00003F680000}"/>
    <cellStyle name="Обычный 3 3 5 2 2 2 3 7" xfId="26683" xr:uid="{00000000-0005-0000-0000-000040680000}"/>
    <cellStyle name="Обычный 3 3 5 2 2 2 3 7 2" xfId="26684" xr:uid="{00000000-0005-0000-0000-000041680000}"/>
    <cellStyle name="Обычный 3 3 5 2 2 2 3 8" xfId="26685" xr:uid="{00000000-0005-0000-0000-000042680000}"/>
    <cellStyle name="Обычный 3 3 5 2 2 2 4" xfId="26686" xr:uid="{00000000-0005-0000-0000-000043680000}"/>
    <cellStyle name="Обычный 3 3 5 2 2 2 4 2" xfId="26687" xr:uid="{00000000-0005-0000-0000-000044680000}"/>
    <cellStyle name="Обычный 3 3 5 2 2 2 4 2 2" xfId="26688" xr:uid="{00000000-0005-0000-0000-000045680000}"/>
    <cellStyle name="Обычный 3 3 5 2 2 2 4 2 2 2" xfId="26689" xr:uid="{00000000-0005-0000-0000-000046680000}"/>
    <cellStyle name="Обычный 3 3 5 2 2 2 4 2 3" xfId="26690" xr:uid="{00000000-0005-0000-0000-000047680000}"/>
    <cellStyle name="Обычный 3 3 5 2 2 2 4 2 3 2" xfId="26691" xr:uid="{00000000-0005-0000-0000-000048680000}"/>
    <cellStyle name="Обычный 3 3 5 2 2 2 4 2 4" xfId="26692" xr:uid="{00000000-0005-0000-0000-000049680000}"/>
    <cellStyle name="Обычный 3 3 5 2 2 2 4 3" xfId="26693" xr:uid="{00000000-0005-0000-0000-00004A680000}"/>
    <cellStyle name="Обычный 3 3 5 2 2 2 4 3 2" xfId="26694" xr:uid="{00000000-0005-0000-0000-00004B680000}"/>
    <cellStyle name="Обычный 3 3 5 2 2 2 4 3 2 2" xfId="26695" xr:uid="{00000000-0005-0000-0000-00004C680000}"/>
    <cellStyle name="Обычный 3 3 5 2 2 2 4 3 3" xfId="26696" xr:uid="{00000000-0005-0000-0000-00004D680000}"/>
    <cellStyle name="Обычный 3 3 5 2 2 2 4 3 3 2" xfId="26697" xr:uid="{00000000-0005-0000-0000-00004E680000}"/>
    <cellStyle name="Обычный 3 3 5 2 2 2 4 3 4" xfId="26698" xr:uid="{00000000-0005-0000-0000-00004F680000}"/>
    <cellStyle name="Обычный 3 3 5 2 2 2 4 4" xfId="26699" xr:uid="{00000000-0005-0000-0000-000050680000}"/>
    <cellStyle name="Обычный 3 3 5 2 2 2 4 4 2" xfId="26700" xr:uid="{00000000-0005-0000-0000-000051680000}"/>
    <cellStyle name="Обычный 3 3 5 2 2 2 4 5" xfId="26701" xr:uid="{00000000-0005-0000-0000-000052680000}"/>
    <cellStyle name="Обычный 3 3 5 2 2 2 4 5 2" xfId="26702" xr:uid="{00000000-0005-0000-0000-000053680000}"/>
    <cellStyle name="Обычный 3 3 5 2 2 2 4 6" xfId="26703" xr:uid="{00000000-0005-0000-0000-000054680000}"/>
    <cellStyle name="Обычный 3 3 5 2 2 2 4 6 2" xfId="26704" xr:uid="{00000000-0005-0000-0000-000055680000}"/>
    <cellStyle name="Обычный 3 3 5 2 2 2 4 7" xfId="26705" xr:uid="{00000000-0005-0000-0000-000056680000}"/>
    <cellStyle name="Обычный 3 3 5 2 2 2 5" xfId="26706" xr:uid="{00000000-0005-0000-0000-000057680000}"/>
    <cellStyle name="Обычный 3 3 5 2 2 2 5 2" xfId="26707" xr:uid="{00000000-0005-0000-0000-000058680000}"/>
    <cellStyle name="Обычный 3 3 5 2 2 2 5 2 2" xfId="26708" xr:uid="{00000000-0005-0000-0000-000059680000}"/>
    <cellStyle name="Обычный 3 3 5 2 2 2 5 3" xfId="26709" xr:uid="{00000000-0005-0000-0000-00005A680000}"/>
    <cellStyle name="Обычный 3 3 5 2 2 2 5 3 2" xfId="26710" xr:uid="{00000000-0005-0000-0000-00005B680000}"/>
    <cellStyle name="Обычный 3 3 5 2 2 2 5 4" xfId="26711" xr:uid="{00000000-0005-0000-0000-00005C680000}"/>
    <cellStyle name="Обычный 3 3 5 2 2 2 6" xfId="26712" xr:uid="{00000000-0005-0000-0000-00005D680000}"/>
    <cellStyle name="Обычный 3 3 5 2 2 2 6 2" xfId="26713" xr:uid="{00000000-0005-0000-0000-00005E680000}"/>
    <cellStyle name="Обычный 3 3 5 2 2 2 6 2 2" xfId="26714" xr:uid="{00000000-0005-0000-0000-00005F680000}"/>
    <cellStyle name="Обычный 3 3 5 2 2 2 6 3" xfId="26715" xr:uid="{00000000-0005-0000-0000-000060680000}"/>
    <cellStyle name="Обычный 3 3 5 2 2 2 6 3 2" xfId="26716" xr:uid="{00000000-0005-0000-0000-000061680000}"/>
    <cellStyle name="Обычный 3 3 5 2 2 2 6 4" xfId="26717" xr:uid="{00000000-0005-0000-0000-000062680000}"/>
    <cellStyle name="Обычный 3 3 5 2 2 2 7" xfId="26718" xr:uid="{00000000-0005-0000-0000-000063680000}"/>
    <cellStyle name="Обычный 3 3 5 2 2 2 7 2" xfId="26719" xr:uid="{00000000-0005-0000-0000-000064680000}"/>
    <cellStyle name="Обычный 3 3 5 2 2 2 8" xfId="26720" xr:uid="{00000000-0005-0000-0000-000065680000}"/>
    <cellStyle name="Обычный 3 3 5 2 2 2 8 2" xfId="26721" xr:uid="{00000000-0005-0000-0000-000066680000}"/>
    <cellStyle name="Обычный 3 3 5 2 2 2 9" xfId="26722" xr:uid="{00000000-0005-0000-0000-000067680000}"/>
    <cellStyle name="Обычный 3 3 5 2 2 2 9 2" xfId="26723" xr:uid="{00000000-0005-0000-0000-000068680000}"/>
    <cellStyle name="Обычный 3 3 5 2 2 3" xfId="26724" xr:uid="{00000000-0005-0000-0000-000069680000}"/>
    <cellStyle name="Обычный 3 3 5 2 2 3 2" xfId="26725" xr:uid="{00000000-0005-0000-0000-00006A680000}"/>
    <cellStyle name="Обычный 3 3 5 2 2 3 2 2" xfId="26726" xr:uid="{00000000-0005-0000-0000-00006B680000}"/>
    <cellStyle name="Обычный 3 3 5 2 2 3 2 2 2" xfId="26727" xr:uid="{00000000-0005-0000-0000-00006C680000}"/>
    <cellStyle name="Обычный 3 3 5 2 2 3 2 2 2 2" xfId="26728" xr:uid="{00000000-0005-0000-0000-00006D680000}"/>
    <cellStyle name="Обычный 3 3 5 2 2 3 2 2 3" xfId="26729" xr:uid="{00000000-0005-0000-0000-00006E680000}"/>
    <cellStyle name="Обычный 3 3 5 2 2 3 2 2 3 2" xfId="26730" xr:uid="{00000000-0005-0000-0000-00006F680000}"/>
    <cellStyle name="Обычный 3 3 5 2 2 3 2 2 4" xfId="26731" xr:uid="{00000000-0005-0000-0000-000070680000}"/>
    <cellStyle name="Обычный 3 3 5 2 2 3 2 3" xfId="26732" xr:uid="{00000000-0005-0000-0000-000071680000}"/>
    <cellStyle name="Обычный 3 3 5 2 2 3 2 3 2" xfId="26733" xr:uid="{00000000-0005-0000-0000-000072680000}"/>
    <cellStyle name="Обычный 3 3 5 2 2 3 2 4" xfId="26734" xr:uid="{00000000-0005-0000-0000-000073680000}"/>
    <cellStyle name="Обычный 3 3 5 2 2 3 2 4 2" xfId="26735" xr:uid="{00000000-0005-0000-0000-000074680000}"/>
    <cellStyle name="Обычный 3 3 5 2 2 3 2 5" xfId="26736" xr:uid="{00000000-0005-0000-0000-000075680000}"/>
    <cellStyle name="Обычный 3 3 5 2 2 3 2 5 2" xfId="26737" xr:uid="{00000000-0005-0000-0000-000076680000}"/>
    <cellStyle name="Обычный 3 3 5 2 2 3 2 6" xfId="26738" xr:uid="{00000000-0005-0000-0000-000077680000}"/>
    <cellStyle name="Обычный 3 3 5 2 2 3 3" xfId="26739" xr:uid="{00000000-0005-0000-0000-000078680000}"/>
    <cellStyle name="Обычный 3 3 5 2 2 3 3 2" xfId="26740" xr:uid="{00000000-0005-0000-0000-000079680000}"/>
    <cellStyle name="Обычный 3 3 5 2 2 3 3 2 2" xfId="26741" xr:uid="{00000000-0005-0000-0000-00007A680000}"/>
    <cellStyle name="Обычный 3 3 5 2 2 3 3 3" xfId="26742" xr:uid="{00000000-0005-0000-0000-00007B680000}"/>
    <cellStyle name="Обычный 3 3 5 2 2 3 3 3 2" xfId="26743" xr:uid="{00000000-0005-0000-0000-00007C680000}"/>
    <cellStyle name="Обычный 3 3 5 2 2 3 3 4" xfId="26744" xr:uid="{00000000-0005-0000-0000-00007D680000}"/>
    <cellStyle name="Обычный 3 3 5 2 2 3 4" xfId="26745" xr:uid="{00000000-0005-0000-0000-00007E680000}"/>
    <cellStyle name="Обычный 3 3 5 2 2 3 4 2" xfId="26746" xr:uid="{00000000-0005-0000-0000-00007F680000}"/>
    <cellStyle name="Обычный 3 3 5 2 2 3 4 2 2" xfId="26747" xr:uid="{00000000-0005-0000-0000-000080680000}"/>
    <cellStyle name="Обычный 3 3 5 2 2 3 4 3" xfId="26748" xr:uid="{00000000-0005-0000-0000-000081680000}"/>
    <cellStyle name="Обычный 3 3 5 2 2 3 4 3 2" xfId="26749" xr:uid="{00000000-0005-0000-0000-000082680000}"/>
    <cellStyle name="Обычный 3 3 5 2 2 3 4 4" xfId="26750" xr:uid="{00000000-0005-0000-0000-000083680000}"/>
    <cellStyle name="Обычный 3 3 5 2 2 3 5" xfId="26751" xr:uid="{00000000-0005-0000-0000-000084680000}"/>
    <cellStyle name="Обычный 3 3 5 2 2 3 5 2" xfId="26752" xr:uid="{00000000-0005-0000-0000-000085680000}"/>
    <cellStyle name="Обычный 3 3 5 2 2 3 6" xfId="26753" xr:uid="{00000000-0005-0000-0000-000086680000}"/>
    <cellStyle name="Обычный 3 3 5 2 2 3 6 2" xfId="26754" xr:uid="{00000000-0005-0000-0000-000087680000}"/>
    <cellStyle name="Обычный 3 3 5 2 2 3 7" xfId="26755" xr:uid="{00000000-0005-0000-0000-000088680000}"/>
    <cellStyle name="Обычный 3 3 5 2 2 3 7 2" xfId="26756" xr:uid="{00000000-0005-0000-0000-000089680000}"/>
    <cellStyle name="Обычный 3 3 5 2 2 3 8" xfId="26757" xr:uid="{00000000-0005-0000-0000-00008A680000}"/>
    <cellStyle name="Обычный 3 3 5 2 2 4" xfId="26758" xr:uid="{00000000-0005-0000-0000-00008B680000}"/>
    <cellStyle name="Обычный 3 3 5 2 2 4 2" xfId="26759" xr:uid="{00000000-0005-0000-0000-00008C680000}"/>
    <cellStyle name="Обычный 3 3 5 2 2 4 2 2" xfId="26760" xr:uid="{00000000-0005-0000-0000-00008D680000}"/>
    <cellStyle name="Обычный 3 3 5 2 2 4 2 2 2" xfId="26761" xr:uid="{00000000-0005-0000-0000-00008E680000}"/>
    <cellStyle name="Обычный 3 3 5 2 2 4 2 2 2 2" xfId="26762" xr:uid="{00000000-0005-0000-0000-00008F680000}"/>
    <cellStyle name="Обычный 3 3 5 2 2 4 2 2 3" xfId="26763" xr:uid="{00000000-0005-0000-0000-000090680000}"/>
    <cellStyle name="Обычный 3 3 5 2 2 4 2 2 3 2" xfId="26764" xr:uid="{00000000-0005-0000-0000-000091680000}"/>
    <cellStyle name="Обычный 3 3 5 2 2 4 2 2 4" xfId="26765" xr:uid="{00000000-0005-0000-0000-000092680000}"/>
    <cellStyle name="Обычный 3 3 5 2 2 4 2 3" xfId="26766" xr:uid="{00000000-0005-0000-0000-000093680000}"/>
    <cellStyle name="Обычный 3 3 5 2 2 4 2 3 2" xfId="26767" xr:uid="{00000000-0005-0000-0000-000094680000}"/>
    <cellStyle name="Обычный 3 3 5 2 2 4 2 4" xfId="26768" xr:uid="{00000000-0005-0000-0000-000095680000}"/>
    <cellStyle name="Обычный 3 3 5 2 2 4 2 4 2" xfId="26769" xr:uid="{00000000-0005-0000-0000-000096680000}"/>
    <cellStyle name="Обычный 3 3 5 2 2 4 2 5" xfId="26770" xr:uid="{00000000-0005-0000-0000-000097680000}"/>
    <cellStyle name="Обычный 3 3 5 2 2 4 2 5 2" xfId="26771" xr:uid="{00000000-0005-0000-0000-000098680000}"/>
    <cellStyle name="Обычный 3 3 5 2 2 4 2 6" xfId="26772" xr:uid="{00000000-0005-0000-0000-000099680000}"/>
    <cellStyle name="Обычный 3 3 5 2 2 4 3" xfId="26773" xr:uid="{00000000-0005-0000-0000-00009A680000}"/>
    <cellStyle name="Обычный 3 3 5 2 2 4 3 2" xfId="26774" xr:uid="{00000000-0005-0000-0000-00009B680000}"/>
    <cellStyle name="Обычный 3 3 5 2 2 4 3 2 2" xfId="26775" xr:uid="{00000000-0005-0000-0000-00009C680000}"/>
    <cellStyle name="Обычный 3 3 5 2 2 4 3 3" xfId="26776" xr:uid="{00000000-0005-0000-0000-00009D680000}"/>
    <cellStyle name="Обычный 3 3 5 2 2 4 3 3 2" xfId="26777" xr:uid="{00000000-0005-0000-0000-00009E680000}"/>
    <cellStyle name="Обычный 3 3 5 2 2 4 3 4" xfId="26778" xr:uid="{00000000-0005-0000-0000-00009F680000}"/>
    <cellStyle name="Обычный 3 3 5 2 2 4 4" xfId="26779" xr:uid="{00000000-0005-0000-0000-0000A0680000}"/>
    <cellStyle name="Обычный 3 3 5 2 2 4 4 2" xfId="26780" xr:uid="{00000000-0005-0000-0000-0000A1680000}"/>
    <cellStyle name="Обычный 3 3 5 2 2 4 4 2 2" xfId="26781" xr:uid="{00000000-0005-0000-0000-0000A2680000}"/>
    <cellStyle name="Обычный 3 3 5 2 2 4 4 3" xfId="26782" xr:uid="{00000000-0005-0000-0000-0000A3680000}"/>
    <cellStyle name="Обычный 3 3 5 2 2 4 4 3 2" xfId="26783" xr:uid="{00000000-0005-0000-0000-0000A4680000}"/>
    <cellStyle name="Обычный 3 3 5 2 2 4 4 4" xfId="26784" xr:uid="{00000000-0005-0000-0000-0000A5680000}"/>
    <cellStyle name="Обычный 3 3 5 2 2 4 5" xfId="26785" xr:uid="{00000000-0005-0000-0000-0000A6680000}"/>
    <cellStyle name="Обычный 3 3 5 2 2 4 5 2" xfId="26786" xr:uid="{00000000-0005-0000-0000-0000A7680000}"/>
    <cellStyle name="Обычный 3 3 5 2 2 4 6" xfId="26787" xr:uid="{00000000-0005-0000-0000-0000A8680000}"/>
    <cellStyle name="Обычный 3 3 5 2 2 4 6 2" xfId="26788" xr:uid="{00000000-0005-0000-0000-0000A9680000}"/>
    <cellStyle name="Обычный 3 3 5 2 2 4 7" xfId="26789" xr:uid="{00000000-0005-0000-0000-0000AA680000}"/>
    <cellStyle name="Обычный 3 3 5 2 2 4 7 2" xfId="26790" xr:uid="{00000000-0005-0000-0000-0000AB680000}"/>
    <cellStyle name="Обычный 3 3 5 2 2 4 8" xfId="26791" xr:uid="{00000000-0005-0000-0000-0000AC680000}"/>
    <cellStyle name="Обычный 3 3 5 2 2 5" xfId="26792" xr:uid="{00000000-0005-0000-0000-0000AD680000}"/>
    <cellStyle name="Обычный 3 3 5 2 2 5 2" xfId="26793" xr:uid="{00000000-0005-0000-0000-0000AE680000}"/>
    <cellStyle name="Обычный 3 3 5 2 2 5 2 2" xfId="26794" xr:uid="{00000000-0005-0000-0000-0000AF680000}"/>
    <cellStyle name="Обычный 3 3 5 2 2 5 2 2 2" xfId="26795" xr:uid="{00000000-0005-0000-0000-0000B0680000}"/>
    <cellStyle name="Обычный 3 3 5 2 2 5 2 3" xfId="26796" xr:uid="{00000000-0005-0000-0000-0000B1680000}"/>
    <cellStyle name="Обычный 3 3 5 2 2 5 2 3 2" xfId="26797" xr:uid="{00000000-0005-0000-0000-0000B2680000}"/>
    <cellStyle name="Обычный 3 3 5 2 2 5 2 4" xfId="26798" xr:uid="{00000000-0005-0000-0000-0000B3680000}"/>
    <cellStyle name="Обычный 3 3 5 2 2 5 3" xfId="26799" xr:uid="{00000000-0005-0000-0000-0000B4680000}"/>
    <cellStyle name="Обычный 3 3 5 2 2 5 3 2" xfId="26800" xr:uid="{00000000-0005-0000-0000-0000B5680000}"/>
    <cellStyle name="Обычный 3 3 5 2 2 5 3 2 2" xfId="26801" xr:uid="{00000000-0005-0000-0000-0000B6680000}"/>
    <cellStyle name="Обычный 3 3 5 2 2 5 3 3" xfId="26802" xr:uid="{00000000-0005-0000-0000-0000B7680000}"/>
    <cellStyle name="Обычный 3 3 5 2 2 5 3 3 2" xfId="26803" xr:uid="{00000000-0005-0000-0000-0000B8680000}"/>
    <cellStyle name="Обычный 3 3 5 2 2 5 3 4" xfId="26804" xr:uid="{00000000-0005-0000-0000-0000B9680000}"/>
    <cellStyle name="Обычный 3 3 5 2 2 5 4" xfId="26805" xr:uid="{00000000-0005-0000-0000-0000BA680000}"/>
    <cellStyle name="Обычный 3 3 5 2 2 5 4 2" xfId="26806" xr:uid="{00000000-0005-0000-0000-0000BB680000}"/>
    <cellStyle name="Обычный 3 3 5 2 2 5 5" xfId="26807" xr:uid="{00000000-0005-0000-0000-0000BC680000}"/>
    <cellStyle name="Обычный 3 3 5 2 2 5 5 2" xfId="26808" xr:uid="{00000000-0005-0000-0000-0000BD680000}"/>
    <cellStyle name="Обычный 3 3 5 2 2 5 6" xfId="26809" xr:uid="{00000000-0005-0000-0000-0000BE680000}"/>
    <cellStyle name="Обычный 3 3 5 2 2 5 6 2" xfId="26810" xr:uid="{00000000-0005-0000-0000-0000BF680000}"/>
    <cellStyle name="Обычный 3 3 5 2 2 5 7" xfId="26811" xr:uid="{00000000-0005-0000-0000-0000C0680000}"/>
    <cellStyle name="Обычный 3 3 5 2 2 6" xfId="26812" xr:uid="{00000000-0005-0000-0000-0000C1680000}"/>
    <cellStyle name="Обычный 3 3 5 2 2 6 2" xfId="26813" xr:uid="{00000000-0005-0000-0000-0000C2680000}"/>
    <cellStyle name="Обычный 3 3 5 2 2 6 2 2" xfId="26814" xr:uid="{00000000-0005-0000-0000-0000C3680000}"/>
    <cellStyle name="Обычный 3 3 5 2 2 6 2 2 2" xfId="26815" xr:uid="{00000000-0005-0000-0000-0000C4680000}"/>
    <cellStyle name="Обычный 3 3 5 2 2 6 2 3" xfId="26816" xr:uid="{00000000-0005-0000-0000-0000C5680000}"/>
    <cellStyle name="Обычный 3 3 5 2 2 6 2 3 2" xfId="26817" xr:uid="{00000000-0005-0000-0000-0000C6680000}"/>
    <cellStyle name="Обычный 3 3 5 2 2 6 2 4" xfId="26818" xr:uid="{00000000-0005-0000-0000-0000C7680000}"/>
    <cellStyle name="Обычный 3 3 5 2 2 6 3" xfId="26819" xr:uid="{00000000-0005-0000-0000-0000C8680000}"/>
    <cellStyle name="Обычный 3 3 5 2 2 6 3 2" xfId="26820" xr:uid="{00000000-0005-0000-0000-0000C9680000}"/>
    <cellStyle name="Обычный 3 3 5 2 2 6 3 2 2" xfId="26821" xr:uid="{00000000-0005-0000-0000-0000CA680000}"/>
    <cellStyle name="Обычный 3 3 5 2 2 6 3 3" xfId="26822" xr:uid="{00000000-0005-0000-0000-0000CB680000}"/>
    <cellStyle name="Обычный 3 3 5 2 2 6 3 3 2" xfId="26823" xr:uid="{00000000-0005-0000-0000-0000CC680000}"/>
    <cellStyle name="Обычный 3 3 5 2 2 6 3 4" xfId="26824" xr:uid="{00000000-0005-0000-0000-0000CD680000}"/>
    <cellStyle name="Обычный 3 3 5 2 2 6 4" xfId="26825" xr:uid="{00000000-0005-0000-0000-0000CE680000}"/>
    <cellStyle name="Обычный 3 3 5 2 2 6 4 2" xfId="26826" xr:uid="{00000000-0005-0000-0000-0000CF680000}"/>
    <cellStyle name="Обычный 3 3 5 2 2 6 5" xfId="26827" xr:uid="{00000000-0005-0000-0000-0000D0680000}"/>
    <cellStyle name="Обычный 3 3 5 2 2 6 5 2" xfId="26828" xr:uid="{00000000-0005-0000-0000-0000D1680000}"/>
    <cellStyle name="Обычный 3 3 5 2 2 6 6" xfId="26829" xr:uid="{00000000-0005-0000-0000-0000D2680000}"/>
    <cellStyle name="Обычный 3 3 5 2 2 6 6 2" xfId="26830" xr:uid="{00000000-0005-0000-0000-0000D3680000}"/>
    <cellStyle name="Обычный 3 3 5 2 2 6 7" xfId="26831" xr:uid="{00000000-0005-0000-0000-0000D4680000}"/>
    <cellStyle name="Обычный 3 3 5 2 2 7" xfId="26832" xr:uid="{00000000-0005-0000-0000-0000D5680000}"/>
    <cellStyle name="Обычный 3 3 5 2 2 7 2" xfId="26833" xr:uid="{00000000-0005-0000-0000-0000D6680000}"/>
    <cellStyle name="Обычный 3 3 5 2 2 7 2 2" xfId="26834" xr:uid="{00000000-0005-0000-0000-0000D7680000}"/>
    <cellStyle name="Обычный 3 3 5 2 2 7 3" xfId="26835" xr:uid="{00000000-0005-0000-0000-0000D8680000}"/>
    <cellStyle name="Обычный 3 3 5 2 2 7 3 2" xfId="26836" xr:uid="{00000000-0005-0000-0000-0000D9680000}"/>
    <cellStyle name="Обычный 3 3 5 2 2 7 4" xfId="26837" xr:uid="{00000000-0005-0000-0000-0000DA680000}"/>
    <cellStyle name="Обычный 3 3 5 2 2 8" xfId="26838" xr:uid="{00000000-0005-0000-0000-0000DB680000}"/>
    <cellStyle name="Обычный 3 3 5 2 2 8 2" xfId="26839" xr:uid="{00000000-0005-0000-0000-0000DC680000}"/>
    <cellStyle name="Обычный 3 3 5 2 2 8 2 2" xfId="26840" xr:uid="{00000000-0005-0000-0000-0000DD680000}"/>
    <cellStyle name="Обычный 3 3 5 2 2 8 3" xfId="26841" xr:uid="{00000000-0005-0000-0000-0000DE680000}"/>
    <cellStyle name="Обычный 3 3 5 2 2 8 3 2" xfId="26842" xr:uid="{00000000-0005-0000-0000-0000DF680000}"/>
    <cellStyle name="Обычный 3 3 5 2 2 8 4" xfId="26843" xr:uid="{00000000-0005-0000-0000-0000E0680000}"/>
    <cellStyle name="Обычный 3 3 5 2 2 9" xfId="26844" xr:uid="{00000000-0005-0000-0000-0000E1680000}"/>
    <cellStyle name="Обычный 3 3 5 2 2 9 2" xfId="26845" xr:uid="{00000000-0005-0000-0000-0000E2680000}"/>
    <cellStyle name="Обычный 3 3 5 2 3" xfId="26846" xr:uid="{00000000-0005-0000-0000-0000E3680000}"/>
    <cellStyle name="Обычный 3 3 5 2 3 10" xfId="26847" xr:uid="{00000000-0005-0000-0000-0000E4680000}"/>
    <cellStyle name="Обычный 3 3 5 2 3 2" xfId="26848" xr:uid="{00000000-0005-0000-0000-0000E5680000}"/>
    <cellStyle name="Обычный 3 3 5 2 3 2 2" xfId="26849" xr:uid="{00000000-0005-0000-0000-0000E6680000}"/>
    <cellStyle name="Обычный 3 3 5 2 3 2 2 2" xfId="26850" xr:uid="{00000000-0005-0000-0000-0000E7680000}"/>
    <cellStyle name="Обычный 3 3 5 2 3 2 2 2 2" xfId="26851" xr:uid="{00000000-0005-0000-0000-0000E8680000}"/>
    <cellStyle name="Обычный 3 3 5 2 3 2 2 2 2 2" xfId="26852" xr:uid="{00000000-0005-0000-0000-0000E9680000}"/>
    <cellStyle name="Обычный 3 3 5 2 3 2 2 2 3" xfId="26853" xr:uid="{00000000-0005-0000-0000-0000EA680000}"/>
    <cellStyle name="Обычный 3 3 5 2 3 2 2 2 3 2" xfId="26854" xr:uid="{00000000-0005-0000-0000-0000EB680000}"/>
    <cellStyle name="Обычный 3 3 5 2 3 2 2 2 4" xfId="26855" xr:uid="{00000000-0005-0000-0000-0000EC680000}"/>
    <cellStyle name="Обычный 3 3 5 2 3 2 2 3" xfId="26856" xr:uid="{00000000-0005-0000-0000-0000ED680000}"/>
    <cellStyle name="Обычный 3 3 5 2 3 2 2 3 2" xfId="26857" xr:uid="{00000000-0005-0000-0000-0000EE680000}"/>
    <cellStyle name="Обычный 3 3 5 2 3 2 2 4" xfId="26858" xr:uid="{00000000-0005-0000-0000-0000EF680000}"/>
    <cellStyle name="Обычный 3 3 5 2 3 2 2 4 2" xfId="26859" xr:uid="{00000000-0005-0000-0000-0000F0680000}"/>
    <cellStyle name="Обычный 3 3 5 2 3 2 2 5" xfId="26860" xr:uid="{00000000-0005-0000-0000-0000F1680000}"/>
    <cellStyle name="Обычный 3 3 5 2 3 2 2 5 2" xfId="26861" xr:uid="{00000000-0005-0000-0000-0000F2680000}"/>
    <cellStyle name="Обычный 3 3 5 2 3 2 2 6" xfId="26862" xr:uid="{00000000-0005-0000-0000-0000F3680000}"/>
    <cellStyle name="Обычный 3 3 5 2 3 2 3" xfId="26863" xr:uid="{00000000-0005-0000-0000-0000F4680000}"/>
    <cellStyle name="Обычный 3 3 5 2 3 2 3 2" xfId="26864" xr:uid="{00000000-0005-0000-0000-0000F5680000}"/>
    <cellStyle name="Обычный 3 3 5 2 3 2 3 2 2" xfId="26865" xr:uid="{00000000-0005-0000-0000-0000F6680000}"/>
    <cellStyle name="Обычный 3 3 5 2 3 2 3 3" xfId="26866" xr:uid="{00000000-0005-0000-0000-0000F7680000}"/>
    <cellStyle name="Обычный 3 3 5 2 3 2 3 3 2" xfId="26867" xr:uid="{00000000-0005-0000-0000-0000F8680000}"/>
    <cellStyle name="Обычный 3 3 5 2 3 2 3 4" xfId="26868" xr:uid="{00000000-0005-0000-0000-0000F9680000}"/>
    <cellStyle name="Обычный 3 3 5 2 3 2 4" xfId="26869" xr:uid="{00000000-0005-0000-0000-0000FA680000}"/>
    <cellStyle name="Обычный 3 3 5 2 3 2 4 2" xfId="26870" xr:uid="{00000000-0005-0000-0000-0000FB680000}"/>
    <cellStyle name="Обычный 3 3 5 2 3 2 4 2 2" xfId="26871" xr:uid="{00000000-0005-0000-0000-0000FC680000}"/>
    <cellStyle name="Обычный 3 3 5 2 3 2 4 3" xfId="26872" xr:uid="{00000000-0005-0000-0000-0000FD680000}"/>
    <cellStyle name="Обычный 3 3 5 2 3 2 4 3 2" xfId="26873" xr:uid="{00000000-0005-0000-0000-0000FE680000}"/>
    <cellStyle name="Обычный 3 3 5 2 3 2 4 4" xfId="26874" xr:uid="{00000000-0005-0000-0000-0000FF680000}"/>
    <cellStyle name="Обычный 3 3 5 2 3 2 5" xfId="26875" xr:uid="{00000000-0005-0000-0000-000000690000}"/>
    <cellStyle name="Обычный 3 3 5 2 3 2 5 2" xfId="26876" xr:uid="{00000000-0005-0000-0000-000001690000}"/>
    <cellStyle name="Обычный 3 3 5 2 3 2 6" xfId="26877" xr:uid="{00000000-0005-0000-0000-000002690000}"/>
    <cellStyle name="Обычный 3 3 5 2 3 2 6 2" xfId="26878" xr:uid="{00000000-0005-0000-0000-000003690000}"/>
    <cellStyle name="Обычный 3 3 5 2 3 2 7" xfId="26879" xr:uid="{00000000-0005-0000-0000-000004690000}"/>
    <cellStyle name="Обычный 3 3 5 2 3 2 7 2" xfId="26880" xr:uid="{00000000-0005-0000-0000-000005690000}"/>
    <cellStyle name="Обычный 3 3 5 2 3 2 8" xfId="26881" xr:uid="{00000000-0005-0000-0000-000006690000}"/>
    <cellStyle name="Обычный 3 3 5 2 3 3" xfId="26882" xr:uid="{00000000-0005-0000-0000-000007690000}"/>
    <cellStyle name="Обычный 3 3 5 2 3 3 2" xfId="26883" xr:uid="{00000000-0005-0000-0000-000008690000}"/>
    <cellStyle name="Обычный 3 3 5 2 3 3 2 2" xfId="26884" xr:uid="{00000000-0005-0000-0000-000009690000}"/>
    <cellStyle name="Обычный 3 3 5 2 3 3 2 2 2" xfId="26885" xr:uid="{00000000-0005-0000-0000-00000A690000}"/>
    <cellStyle name="Обычный 3 3 5 2 3 3 2 2 2 2" xfId="26886" xr:uid="{00000000-0005-0000-0000-00000B690000}"/>
    <cellStyle name="Обычный 3 3 5 2 3 3 2 2 3" xfId="26887" xr:uid="{00000000-0005-0000-0000-00000C690000}"/>
    <cellStyle name="Обычный 3 3 5 2 3 3 2 2 3 2" xfId="26888" xr:uid="{00000000-0005-0000-0000-00000D690000}"/>
    <cellStyle name="Обычный 3 3 5 2 3 3 2 2 4" xfId="26889" xr:uid="{00000000-0005-0000-0000-00000E690000}"/>
    <cellStyle name="Обычный 3 3 5 2 3 3 2 3" xfId="26890" xr:uid="{00000000-0005-0000-0000-00000F690000}"/>
    <cellStyle name="Обычный 3 3 5 2 3 3 2 3 2" xfId="26891" xr:uid="{00000000-0005-0000-0000-000010690000}"/>
    <cellStyle name="Обычный 3 3 5 2 3 3 2 4" xfId="26892" xr:uid="{00000000-0005-0000-0000-000011690000}"/>
    <cellStyle name="Обычный 3 3 5 2 3 3 2 4 2" xfId="26893" xr:uid="{00000000-0005-0000-0000-000012690000}"/>
    <cellStyle name="Обычный 3 3 5 2 3 3 2 5" xfId="26894" xr:uid="{00000000-0005-0000-0000-000013690000}"/>
    <cellStyle name="Обычный 3 3 5 2 3 3 2 5 2" xfId="26895" xr:uid="{00000000-0005-0000-0000-000014690000}"/>
    <cellStyle name="Обычный 3 3 5 2 3 3 2 6" xfId="26896" xr:uid="{00000000-0005-0000-0000-000015690000}"/>
    <cellStyle name="Обычный 3 3 5 2 3 3 3" xfId="26897" xr:uid="{00000000-0005-0000-0000-000016690000}"/>
    <cellStyle name="Обычный 3 3 5 2 3 3 3 2" xfId="26898" xr:uid="{00000000-0005-0000-0000-000017690000}"/>
    <cellStyle name="Обычный 3 3 5 2 3 3 3 2 2" xfId="26899" xr:uid="{00000000-0005-0000-0000-000018690000}"/>
    <cellStyle name="Обычный 3 3 5 2 3 3 3 3" xfId="26900" xr:uid="{00000000-0005-0000-0000-000019690000}"/>
    <cellStyle name="Обычный 3 3 5 2 3 3 3 3 2" xfId="26901" xr:uid="{00000000-0005-0000-0000-00001A690000}"/>
    <cellStyle name="Обычный 3 3 5 2 3 3 3 4" xfId="26902" xr:uid="{00000000-0005-0000-0000-00001B690000}"/>
    <cellStyle name="Обычный 3 3 5 2 3 3 4" xfId="26903" xr:uid="{00000000-0005-0000-0000-00001C690000}"/>
    <cellStyle name="Обычный 3 3 5 2 3 3 4 2" xfId="26904" xr:uid="{00000000-0005-0000-0000-00001D690000}"/>
    <cellStyle name="Обычный 3 3 5 2 3 3 4 2 2" xfId="26905" xr:uid="{00000000-0005-0000-0000-00001E690000}"/>
    <cellStyle name="Обычный 3 3 5 2 3 3 4 3" xfId="26906" xr:uid="{00000000-0005-0000-0000-00001F690000}"/>
    <cellStyle name="Обычный 3 3 5 2 3 3 4 3 2" xfId="26907" xr:uid="{00000000-0005-0000-0000-000020690000}"/>
    <cellStyle name="Обычный 3 3 5 2 3 3 4 4" xfId="26908" xr:uid="{00000000-0005-0000-0000-000021690000}"/>
    <cellStyle name="Обычный 3 3 5 2 3 3 5" xfId="26909" xr:uid="{00000000-0005-0000-0000-000022690000}"/>
    <cellStyle name="Обычный 3 3 5 2 3 3 5 2" xfId="26910" xr:uid="{00000000-0005-0000-0000-000023690000}"/>
    <cellStyle name="Обычный 3 3 5 2 3 3 6" xfId="26911" xr:uid="{00000000-0005-0000-0000-000024690000}"/>
    <cellStyle name="Обычный 3 3 5 2 3 3 6 2" xfId="26912" xr:uid="{00000000-0005-0000-0000-000025690000}"/>
    <cellStyle name="Обычный 3 3 5 2 3 3 7" xfId="26913" xr:uid="{00000000-0005-0000-0000-000026690000}"/>
    <cellStyle name="Обычный 3 3 5 2 3 3 7 2" xfId="26914" xr:uid="{00000000-0005-0000-0000-000027690000}"/>
    <cellStyle name="Обычный 3 3 5 2 3 3 8" xfId="26915" xr:uid="{00000000-0005-0000-0000-000028690000}"/>
    <cellStyle name="Обычный 3 3 5 2 3 4" xfId="26916" xr:uid="{00000000-0005-0000-0000-000029690000}"/>
    <cellStyle name="Обычный 3 3 5 2 3 4 2" xfId="26917" xr:uid="{00000000-0005-0000-0000-00002A690000}"/>
    <cellStyle name="Обычный 3 3 5 2 3 4 2 2" xfId="26918" xr:uid="{00000000-0005-0000-0000-00002B690000}"/>
    <cellStyle name="Обычный 3 3 5 2 3 4 2 2 2" xfId="26919" xr:uid="{00000000-0005-0000-0000-00002C690000}"/>
    <cellStyle name="Обычный 3 3 5 2 3 4 2 3" xfId="26920" xr:uid="{00000000-0005-0000-0000-00002D690000}"/>
    <cellStyle name="Обычный 3 3 5 2 3 4 2 3 2" xfId="26921" xr:uid="{00000000-0005-0000-0000-00002E690000}"/>
    <cellStyle name="Обычный 3 3 5 2 3 4 2 4" xfId="26922" xr:uid="{00000000-0005-0000-0000-00002F690000}"/>
    <cellStyle name="Обычный 3 3 5 2 3 4 3" xfId="26923" xr:uid="{00000000-0005-0000-0000-000030690000}"/>
    <cellStyle name="Обычный 3 3 5 2 3 4 3 2" xfId="26924" xr:uid="{00000000-0005-0000-0000-000031690000}"/>
    <cellStyle name="Обычный 3 3 5 2 3 4 3 2 2" xfId="26925" xr:uid="{00000000-0005-0000-0000-000032690000}"/>
    <cellStyle name="Обычный 3 3 5 2 3 4 3 3" xfId="26926" xr:uid="{00000000-0005-0000-0000-000033690000}"/>
    <cellStyle name="Обычный 3 3 5 2 3 4 3 3 2" xfId="26927" xr:uid="{00000000-0005-0000-0000-000034690000}"/>
    <cellStyle name="Обычный 3 3 5 2 3 4 3 4" xfId="26928" xr:uid="{00000000-0005-0000-0000-000035690000}"/>
    <cellStyle name="Обычный 3 3 5 2 3 4 4" xfId="26929" xr:uid="{00000000-0005-0000-0000-000036690000}"/>
    <cellStyle name="Обычный 3 3 5 2 3 4 4 2" xfId="26930" xr:uid="{00000000-0005-0000-0000-000037690000}"/>
    <cellStyle name="Обычный 3 3 5 2 3 4 5" xfId="26931" xr:uid="{00000000-0005-0000-0000-000038690000}"/>
    <cellStyle name="Обычный 3 3 5 2 3 4 5 2" xfId="26932" xr:uid="{00000000-0005-0000-0000-000039690000}"/>
    <cellStyle name="Обычный 3 3 5 2 3 4 6" xfId="26933" xr:uid="{00000000-0005-0000-0000-00003A690000}"/>
    <cellStyle name="Обычный 3 3 5 2 3 4 6 2" xfId="26934" xr:uid="{00000000-0005-0000-0000-00003B690000}"/>
    <cellStyle name="Обычный 3 3 5 2 3 4 7" xfId="26935" xr:uid="{00000000-0005-0000-0000-00003C690000}"/>
    <cellStyle name="Обычный 3 3 5 2 3 5" xfId="26936" xr:uid="{00000000-0005-0000-0000-00003D690000}"/>
    <cellStyle name="Обычный 3 3 5 2 3 5 2" xfId="26937" xr:uid="{00000000-0005-0000-0000-00003E690000}"/>
    <cellStyle name="Обычный 3 3 5 2 3 5 2 2" xfId="26938" xr:uid="{00000000-0005-0000-0000-00003F690000}"/>
    <cellStyle name="Обычный 3 3 5 2 3 5 3" xfId="26939" xr:uid="{00000000-0005-0000-0000-000040690000}"/>
    <cellStyle name="Обычный 3 3 5 2 3 5 3 2" xfId="26940" xr:uid="{00000000-0005-0000-0000-000041690000}"/>
    <cellStyle name="Обычный 3 3 5 2 3 5 4" xfId="26941" xr:uid="{00000000-0005-0000-0000-000042690000}"/>
    <cellStyle name="Обычный 3 3 5 2 3 6" xfId="26942" xr:uid="{00000000-0005-0000-0000-000043690000}"/>
    <cellStyle name="Обычный 3 3 5 2 3 6 2" xfId="26943" xr:uid="{00000000-0005-0000-0000-000044690000}"/>
    <cellStyle name="Обычный 3 3 5 2 3 6 2 2" xfId="26944" xr:uid="{00000000-0005-0000-0000-000045690000}"/>
    <cellStyle name="Обычный 3 3 5 2 3 6 3" xfId="26945" xr:uid="{00000000-0005-0000-0000-000046690000}"/>
    <cellStyle name="Обычный 3 3 5 2 3 6 3 2" xfId="26946" xr:uid="{00000000-0005-0000-0000-000047690000}"/>
    <cellStyle name="Обычный 3 3 5 2 3 6 4" xfId="26947" xr:uid="{00000000-0005-0000-0000-000048690000}"/>
    <cellStyle name="Обычный 3 3 5 2 3 7" xfId="26948" xr:uid="{00000000-0005-0000-0000-000049690000}"/>
    <cellStyle name="Обычный 3 3 5 2 3 7 2" xfId="26949" xr:uid="{00000000-0005-0000-0000-00004A690000}"/>
    <cellStyle name="Обычный 3 3 5 2 3 8" xfId="26950" xr:uid="{00000000-0005-0000-0000-00004B690000}"/>
    <cellStyle name="Обычный 3 3 5 2 3 8 2" xfId="26951" xr:uid="{00000000-0005-0000-0000-00004C690000}"/>
    <cellStyle name="Обычный 3 3 5 2 3 9" xfId="26952" xr:uid="{00000000-0005-0000-0000-00004D690000}"/>
    <cellStyle name="Обычный 3 3 5 2 3 9 2" xfId="26953" xr:uid="{00000000-0005-0000-0000-00004E690000}"/>
    <cellStyle name="Обычный 3 3 5 2 4" xfId="26954" xr:uid="{00000000-0005-0000-0000-00004F690000}"/>
    <cellStyle name="Обычный 3 3 5 2 4 2" xfId="26955" xr:uid="{00000000-0005-0000-0000-000050690000}"/>
    <cellStyle name="Обычный 3 3 5 2 4 2 2" xfId="26956" xr:uid="{00000000-0005-0000-0000-000051690000}"/>
    <cellStyle name="Обычный 3 3 5 2 4 2 2 2" xfId="26957" xr:uid="{00000000-0005-0000-0000-000052690000}"/>
    <cellStyle name="Обычный 3 3 5 2 4 2 2 2 2" xfId="26958" xr:uid="{00000000-0005-0000-0000-000053690000}"/>
    <cellStyle name="Обычный 3 3 5 2 4 2 2 3" xfId="26959" xr:uid="{00000000-0005-0000-0000-000054690000}"/>
    <cellStyle name="Обычный 3 3 5 2 4 2 2 3 2" xfId="26960" xr:uid="{00000000-0005-0000-0000-000055690000}"/>
    <cellStyle name="Обычный 3 3 5 2 4 2 2 4" xfId="26961" xr:uid="{00000000-0005-0000-0000-000056690000}"/>
    <cellStyle name="Обычный 3 3 5 2 4 2 3" xfId="26962" xr:uid="{00000000-0005-0000-0000-000057690000}"/>
    <cellStyle name="Обычный 3 3 5 2 4 2 3 2" xfId="26963" xr:uid="{00000000-0005-0000-0000-000058690000}"/>
    <cellStyle name="Обычный 3 3 5 2 4 2 4" xfId="26964" xr:uid="{00000000-0005-0000-0000-000059690000}"/>
    <cellStyle name="Обычный 3 3 5 2 4 2 4 2" xfId="26965" xr:uid="{00000000-0005-0000-0000-00005A690000}"/>
    <cellStyle name="Обычный 3 3 5 2 4 2 5" xfId="26966" xr:uid="{00000000-0005-0000-0000-00005B690000}"/>
    <cellStyle name="Обычный 3 3 5 2 4 2 5 2" xfId="26967" xr:uid="{00000000-0005-0000-0000-00005C690000}"/>
    <cellStyle name="Обычный 3 3 5 2 4 2 6" xfId="26968" xr:uid="{00000000-0005-0000-0000-00005D690000}"/>
    <cellStyle name="Обычный 3 3 5 2 4 3" xfId="26969" xr:uid="{00000000-0005-0000-0000-00005E690000}"/>
    <cellStyle name="Обычный 3 3 5 2 4 3 2" xfId="26970" xr:uid="{00000000-0005-0000-0000-00005F690000}"/>
    <cellStyle name="Обычный 3 3 5 2 4 3 2 2" xfId="26971" xr:uid="{00000000-0005-0000-0000-000060690000}"/>
    <cellStyle name="Обычный 3 3 5 2 4 3 3" xfId="26972" xr:uid="{00000000-0005-0000-0000-000061690000}"/>
    <cellStyle name="Обычный 3 3 5 2 4 3 3 2" xfId="26973" xr:uid="{00000000-0005-0000-0000-000062690000}"/>
    <cellStyle name="Обычный 3 3 5 2 4 3 4" xfId="26974" xr:uid="{00000000-0005-0000-0000-000063690000}"/>
    <cellStyle name="Обычный 3 3 5 2 4 4" xfId="26975" xr:uid="{00000000-0005-0000-0000-000064690000}"/>
    <cellStyle name="Обычный 3 3 5 2 4 4 2" xfId="26976" xr:uid="{00000000-0005-0000-0000-000065690000}"/>
    <cellStyle name="Обычный 3 3 5 2 4 4 2 2" xfId="26977" xr:uid="{00000000-0005-0000-0000-000066690000}"/>
    <cellStyle name="Обычный 3 3 5 2 4 4 3" xfId="26978" xr:uid="{00000000-0005-0000-0000-000067690000}"/>
    <cellStyle name="Обычный 3 3 5 2 4 4 3 2" xfId="26979" xr:uid="{00000000-0005-0000-0000-000068690000}"/>
    <cellStyle name="Обычный 3 3 5 2 4 4 4" xfId="26980" xr:uid="{00000000-0005-0000-0000-000069690000}"/>
    <cellStyle name="Обычный 3 3 5 2 4 5" xfId="26981" xr:uid="{00000000-0005-0000-0000-00006A690000}"/>
    <cellStyle name="Обычный 3 3 5 2 4 5 2" xfId="26982" xr:uid="{00000000-0005-0000-0000-00006B690000}"/>
    <cellStyle name="Обычный 3 3 5 2 4 6" xfId="26983" xr:uid="{00000000-0005-0000-0000-00006C690000}"/>
    <cellStyle name="Обычный 3 3 5 2 4 6 2" xfId="26984" xr:uid="{00000000-0005-0000-0000-00006D690000}"/>
    <cellStyle name="Обычный 3 3 5 2 4 7" xfId="26985" xr:uid="{00000000-0005-0000-0000-00006E690000}"/>
    <cellStyle name="Обычный 3 3 5 2 4 7 2" xfId="26986" xr:uid="{00000000-0005-0000-0000-00006F690000}"/>
    <cellStyle name="Обычный 3 3 5 2 4 8" xfId="26987" xr:uid="{00000000-0005-0000-0000-000070690000}"/>
    <cellStyle name="Обычный 3 3 5 2 5" xfId="26988" xr:uid="{00000000-0005-0000-0000-000071690000}"/>
    <cellStyle name="Обычный 3 3 5 2 5 2" xfId="26989" xr:uid="{00000000-0005-0000-0000-000072690000}"/>
    <cellStyle name="Обычный 3 3 5 2 5 2 2" xfId="26990" xr:uid="{00000000-0005-0000-0000-000073690000}"/>
    <cellStyle name="Обычный 3 3 5 2 5 2 2 2" xfId="26991" xr:uid="{00000000-0005-0000-0000-000074690000}"/>
    <cellStyle name="Обычный 3 3 5 2 5 2 2 2 2" xfId="26992" xr:uid="{00000000-0005-0000-0000-000075690000}"/>
    <cellStyle name="Обычный 3 3 5 2 5 2 2 3" xfId="26993" xr:uid="{00000000-0005-0000-0000-000076690000}"/>
    <cellStyle name="Обычный 3 3 5 2 5 2 2 3 2" xfId="26994" xr:uid="{00000000-0005-0000-0000-000077690000}"/>
    <cellStyle name="Обычный 3 3 5 2 5 2 2 4" xfId="26995" xr:uid="{00000000-0005-0000-0000-000078690000}"/>
    <cellStyle name="Обычный 3 3 5 2 5 2 3" xfId="26996" xr:uid="{00000000-0005-0000-0000-000079690000}"/>
    <cellStyle name="Обычный 3 3 5 2 5 2 3 2" xfId="26997" xr:uid="{00000000-0005-0000-0000-00007A690000}"/>
    <cellStyle name="Обычный 3 3 5 2 5 2 4" xfId="26998" xr:uid="{00000000-0005-0000-0000-00007B690000}"/>
    <cellStyle name="Обычный 3 3 5 2 5 2 4 2" xfId="26999" xr:uid="{00000000-0005-0000-0000-00007C690000}"/>
    <cellStyle name="Обычный 3 3 5 2 5 2 5" xfId="27000" xr:uid="{00000000-0005-0000-0000-00007D690000}"/>
    <cellStyle name="Обычный 3 3 5 2 5 2 5 2" xfId="27001" xr:uid="{00000000-0005-0000-0000-00007E690000}"/>
    <cellStyle name="Обычный 3 3 5 2 5 2 6" xfId="27002" xr:uid="{00000000-0005-0000-0000-00007F690000}"/>
    <cellStyle name="Обычный 3 3 5 2 5 3" xfId="27003" xr:uid="{00000000-0005-0000-0000-000080690000}"/>
    <cellStyle name="Обычный 3 3 5 2 5 3 2" xfId="27004" xr:uid="{00000000-0005-0000-0000-000081690000}"/>
    <cellStyle name="Обычный 3 3 5 2 5 3 2 2" xfId="27005" xr:uid="{00000000-0005-0000-0000-000082690000}"/>
    <cellStyle name="Обычный 3 3 5 2 5 3 3" xfId="27006" xr:uid="{00000000-0005-0000-0000-000083690000}"/>
    <cellStyle name="Обычный 3 3 5 2 5 3 3 2" xfId="27007" xr:uid="{00000000-0005-0000-0000-000084690000}"/>
    <cellStyle name="Обычный 3 3 5 2 5 3 4" xfId="27008" xr:uid="{00000000-0005-0000-0000-000085690000}"/>
    <cellStyle name="Обычный 3 3 5 2 5 4" xfId="27009" xr:uid="{00000000-0005-0000-0000-000086690000}"/>
    <cellStyle name="Обычный 3 3 5 2 5 4 2" xfId="27010" xr:uid="{00000000-0005-0000-0000-000087690000}"/>
    <cellStyle name="Обычный 3 3 5 2 5 4 2 2" xfId="27011" xr:uid="{00000000-0005-0000-0000-000088690000}"/>
    <cellStyle name="Обычный 3 3 5 2 5 4 3" xfId="27012" xr:uid="{00000000-0005-0000-0000-000089690000}"/>
    <cellStyle name="Обычный 3 3 5 2 5 4 3 2" xfId="27013" xr:uid="{00000000-0005-0000-0000-00008A690000}"/>
    <cellStyle name="Обычный 3 3 5 2 5 4 4" xfId="27014" xr:uid="{00000000-0005-0000-0000-00008B690000}"/>
    <cellStyle name="Обычный 3 3 5 2 5 5" xfId="27015" xr:uid="{00000000-0005-0000-0000-00008C690000}"/>
    <cellStyle name="Обычный 3 3 5 2 5 5 2" xfId="27016" xr:uid="{00000000-0005-0000-0000-00008D690000}"/>
    <cellStyle name="Обычный 3 3 5 2 5 6" xfId="27017" xr:uid="{00000000-0005-0000-0000-00008E690000}"/>
    <cellStyle name="Обычный 3 3 5 2 5 6 2" xfId="27018" xr:uid="{00000000-0005-0000-0000-00008F690000}"/>
    <cellStyle name="Обычный 3 3 5 2 5 7" xfId="27019" xr:uid="{00000000-0005-0000-0000-000090690000}"/>
    <cellStyle name="Обычный 3 3 5 2 5 7 2" xfId="27020" xr:uid="{00000000-0005-0000-0000-000091690000}"/>
    <cellStyle name="Обычный 3 3 5 2 5 8" xfId="27021" xr:uid="{00000000-0005-0000-0000-000092690000}"/>
    <cellStyle name="Обычный 3 3 5 2 6" xfId="27022" xr:uid="{00000000-0005-0000-0000-000093690000}"/>
    <cellStyle name="Обычный 3 3 5 2 6 2" xfId="27023" xr:uid="{00000000-0005-0000-0000-000094690000}"/>
    <cellStyle name="Обычный 3 3 5 2 6 2 2" xfId="27024" xr:uid="{00000000-0005-0000-0000-000095690000}"/>
    <cellStyle name="Обычный 3 3 5 2 6 2 2 2" xfId="27025" xr:uid="{00000000-0005-0000-0000-000096690000}"/>
    <cellStyle name="Обычный 3 3 5 2 6 2 3" xfId="27026" xr:uid="{00000000-0005-0000-0000-000097690000}"/>
    <cellStyle name="Обычный 3 3 5 2 6 2 3 2" xfId="27027" xr:uid="{00000000-0005-0000-0000-000098690000}"/>
    <cellStyle name="Обычный 3 3 5 2 6 2 4" xfId="27028" xr:uid="{00000000-0005-0000-0000-000099690000}"/>
    <cellStyle name="Обычный 3 3 5 2 6 3" xfId="27029" xr:uid="{00000000-0005-0000-0000-00009A690000}"/>
    <cellStyle name="Обычный 3 3 5 2 6 3 2" xfId="27030" xr:uid="{00000000-0005-0000-0000-00009B690000}"/>
    <cellStyle name="Обычный 3 3 5 2 6 3 2 2" xfId="27031" xr:uid="{00000000-0005-0000-0000-00009C690000}"/>
    <cellStyle name="Обычный 3 3 5 2 6 3 3" xfId="27032" xr:uid="{00000000-0005-0000-0000-00009D690000}"/>
    <cellStyle name="Обычный 3 3 5 2 6 3 3 2" xfId="27033" xr:uid="{00000000-0005-0000-0000-00009E690000}"/>
    <cellStyle name="Обычный 3 3 5 2 6 3 4" xfId="27034" xr:uid="{00000000-0005-0000-0000-00009F690000}"/>
    <cellStyle name="Обычный 3 3 5 2 6 4" xfId="27035" xr:uid="{00000000-0005-0000-0000-0000A0690000}"/>
    <cellStyle name="Обычный 3 3 5 2 6 4 2" xfId="27036" xr:uid="{00000000-0005-0000-0000-0000A1690000}"/>
    <cellStyle name="Обычный 3 3 5 2 6 5" xfId="27037" xr:uid="{00000000-0005-0000-0000-0000A2690000}"/>
    <cellStyle name="Обычный 3 3 5 2 6 5 2" xfId="27038" xr:uid="{00000000-0005-0000-0000-0000A3690000}"/>
    <cellStyle name="Обычный 3 3 5 2 6 6" xfId="27039" xr:uid="{00000000-0005-0000-0000-0000A4690000}"/>
    <cellStyle name="Обычный 3 3 5 2 6 6 2" xfId="27040" xr:uid="{00000000-0005-0000-0000-0000A5690000}"/>
    <cellStyle name="Обычный 3 3 5 2 6 7" xfId="27041" xr:uid="{00000000-0005-0000-0000-0000A6690000}"/>
    <cellStyle name="Обычный 3 3 5 2 7" xfId="27042" xr:uid="{00000000-0005-0000-0000-0000A7690000}"/>
    <cellStyle name="Обычный 3 3 5 2 7 2" xfId="27043" xr:uid="{00000000-0005-0000-0000-0000A8690000}"/>
    <cellStyle name="Обычный 3 3 5 2 7 2 2" xfId="27044" xr:uid="{00000000-0005-0000-0000-0000A9690000}"/>
    <cellStyle name="Обычный 3 3 5 2 7 2 2 2" xfId="27045" xr:uid="{00000000-0005-0000-0000-0000AA690000}"/>
    <cellStyle name="Обычный 3 3 5 2 7 2 3" xfId="27046" xr:uid="{00000000-0005-0000-0000-0000AB690000}"/>
    <cellStyle name="Обычный 3 3 5 2 7 2 3 2" xfId="27047" xr:uid="{00000000-0005-0000-0000-0000AC690000}"/>
    <cellStyle name="Обычный 3 3 5 2 7 2 4" xfId="27048" xr:uid="{00000000-0005-0000-0000-0000AD690000}"/>
    <cellStyle name="Обычный 3 3 5 2 7 3" xfId="27049" xr:uid="{00000000-0005-0000-0000-0000AE690000}"/>
    <cellStyle name="Обычный 3 3 5 2 7 3 2" xfId="27050" xr:uid="{00000000-0005-0000-0000-0000AF690000}"/>
    <cellStyle name="Обычный 3 3 5 2 7 3 2 2" xfId="27051" xr:uid="{00000000-0005-0000-0000-0000B0690000}"/>
    <cellStyle name="Обычный 3 3 5 2 7 3 3" xfId="27052" xr:uid="{00000000-0005-0000-0000-0000B1690000}"/>
    <cellStyle name="Обычный 3 3 5 2 7 3 3 2" xfId="27053" xr:uid="{00000000-0005-0000-0000-0000B2690000}"/>
    <cellStyle name="Обычный 3 3 5 2 7 3 4" xfId="27054" xr:uid="{00000000-0005-0000-0000-0000B3690000}"/>
    <cellStyle name="Обычный 3 3 5 2 7 4" xfId="27055" xr:uid="{00000000-0005-0000-0000-0000B4690000}"/>
    <cellStyle name="Обычный 3 3 5 2 7 4 2" xfId="27056" xr:uid="{00000000-0005-0000-0000-0000B5690000}"/>
    <cellStyle name="Обычный 3 3 5 2 7 5" xfId="27057" xr:uid="{00000000-0005-0000-0000-0000B6690000}"/>
    <cellStyle name="Обычный 3 3 5 2 7 5 2" xfId="27058" xr:uid="{00000000-0005-0000-0000-0000B7690000}"/>
    <cellStyle name="Обычный 3 3 5 2 7 6" xfId="27059" xr:uid="{00000000-0005-0000-0000-0000B8690000}"/>
    <cellStyle name="Обычный 3 3 5 2 7 6 2" xfId="27060" xr:uid="{00000000-0005-0000-0000-0000B9690000}"/>
    <cellStyle name="Обычный 3 3 5 2 7 7" xfId="27061" xr:uid="{00000000-0005-0000-0000-0000BA690000}"/>
    <cellStyle name="Обычный 3 3 5 2 8" xfId="27062" xr:uid="{00000000-0005-0000-0000-0000BB690000}"/>
    <cellStyle name="Обычный 3 3 5 2 8 2" xfId="27063" xr:uid="{00000000-0005-0000-0000-0000BC690000}"/>
    <cellStyle name="Обычный 3 3 5 2 8 2 2" xfId="27064" xr:uid="{00000000-0005-0000-0000-0000BD690000}"/>
    <cellStyle name="Обычный 3 3 5 2 8 3" xfId="27065" xr:uid="{00000000-0005-0000-0000-0000BE690000}"/>
    <cellStyle name="Обычный 3 3 5 2 8 3 2" xfId="27066" xr:uid="{00000000-0005-0000-0000-0000BF690000}"/>
    <cellStyle name="Обычный 3 3 5 2 8 4" xfId="27067" xr:uid="{00000000-0005-0000-0000-0000C0690000}"/>
    <cellStyle name="Обычный 3 3 5 2 9" xfId="27068" xr:uid="{00000000-0005-0000-0000-0000C1690000}"/>
    <cellStyle name="Обычный 3 3 5 2 9 2" xfId="27069" xr:uid="{00000000-0005-0000-0000-0000C2690000}"/>
    <cellStyle name="Обычный 3 3 5 2 9 2 2" xfId="27070" xr:uid="{00000000-0005-0000-0000-0000C3690000}"/>
    <cellStyle name="Обычный 3 3 5 2 9 3" xfId="27071" xr:uid="{00000000-0005-0000-0000-0000C4690000}"/>
    <cellStyle name="Обычный 3 3 5 2 9 3 2" xfId="27072" xr:uid="{00000000-0005-0000-0000-0000C5690000}"/>
    <cellStyle name="Обычный 3 3 5 2 9 4" xfId="27073" xr:uid="{00000000-0005-0000-0000-0000C6690000}"/>
    <cellStyle name="Обычный 3 3 5 3" xfId="27074" xr:uid="{00000000-0005-0000-0000-0000C7690000}"/>
    <cellStyle name="Обычный 3 3 5 3 10" xfId="27075" xr:uid="{00000000-0005-0000-0000-0000C8690000}"/>
    <cellStyle name="Обычный 3 3 5 3 10 2" xfId="27076" xr:uid="{00000000-0005-0000-0000-0000C9690000}"/>
    <cellStyle name="Обычный 3 3 5 3 11" xfId="27077" xr:uid="{00000000-0005-0000-0000-0000CA690000}"/>
    <cellStyle name="Обычный 3 3 5 3 11 2" xfId="27078" xr:uid="{00000000-0005-0000-0000-0000CB690000}"/>
    <cellStyle name="Обычный 3 3 5 3 12" xfId="27079" xr:uid="{00000000-0005-0000-0000-0000CC690000}"/>
    <cellStyle name="Обычный 3 3 5 3 12 2" xfId="27080" xr:uid="{00000000-0005-0000-0000-0000CD690000}"/>
    <cellStyle name="Обычный 3 3 5 3 13" xfId="27081" xr:uid="{00000000-0005-0000-0000-0000CE690000}"/>
    <cellStyle name="Обычный 3 3 5 3 2" xfId="27082" xr:uid="{00000000-0005-0000-0000-0000CF690000}"/>
    <cellStyle name="Обычный 3 3 5 3 2 10" xfId="27083" xr:uid="{00000000-0005-0000-0000-0000D0690000}"/>
    <cellStyle name="Обычный 3 3 5 3 2 10 2" xfId="27084" xr:uid="{00000000-0005-0000-0000-0000D1690000}"/>
    <cellStyle name="Обычный 3 3 5 3 2 11" xfId="27085" xr:uid="{00000000-0005-0000-0000-0000D2690000}"/>
    <cellStyle name="Обычный 3 3 5 3 2 11 2" xfId="27086" xr:uid="{00000000-0005-0000-0000-0000D3690000}"/>
    <cellStyle name="Обычный 3 3 5 3 2 12" xfId="27087" xr:uid="{00000000-0005-0000-0000-0000D4690000}"/>
    <cellStyle name="Обычный 3 3 5 3 2 2" xfId="27088" xr:uid="{00000000-0005-0000-0000-0000D5690000}"/>
    <cellStyle name="Обычный 3 3 5 3 2 2 10" xfId="27089" xr:uid="{00000000-0005-0000-0000-0000D6690000}"/>
    <cellStyle name="Обычный 3 3 5 3 2 2 2" xfId="27090" xr:uid="{00000000-0005-0000-0000-0000D7690000}"/>
    <cellStyle name="Обычный 3 3 5 3 2 2 2 2" xfId="27091" xr:uid="{00000000-0005-0000-0000-0000D8690000}"/>
    <cellStyle name="Обычный 3 3 5 3 2 2 2 2 2" xfId="27092" xr:uid="{00000000-0005-0000-0000-0000D9690000}"/>
    <cellStyle name="Обычный 3 3 5 3 2 2 2 2 2 2" xfId="27093" xr:uid="{00000000-0005-0000-0000-0000DA690000}"/>
    <cellStyle name="Обычный 3 3 5 3 2 2 2 2 2 2 2" xfId="27094" xr:uid="{00000000-0005-0000-0000-0000DB690000}"/>
    <cellStyle name="Обычный 3 3 5 3 2 2 2 2 2 3" xfId="27095" xr:uid="{00000000-0005-0000-0000-0000DC690000}"/>
    <cellStyle name="Обычный 3 3 5 3 2 2 2 2 2 3 2" xfId="27096" xr:uid="{00000000-0005-0000-0000-0000DD690000}"/>
    <cellStyle name="Обычный 3 3 5 3 2 2 2 2 2 4" xfId="27097" xr:uid="{00000000-0005-0000-0000-0000DE690000}"/>
    <cellStyle name="Обычный 3 3 5 3 2 2 2 2 3" xfId="27098" xr:uid="{00000000-0005-0000-0000-0000DF690000}"/>
    <cellStyle name="Обычный 3 3 5 3 2 2 2 2 3 2" xfId="27099" xr:uid="{00000000-0005-0000-0000-0000E0690000}"/>
    <cellStyle name="Обычный 3 3 5 3 2 2 2 2 4" xfId="27100" xr:uid="{00000000-0005-0000-0000-0000E1690000}"/>
    <cellStyle name="Обычный 3 3 5 3 2 2 2 2 4 2" xfId="27101" xr:uid="{00000000-0005-0000-0000-0000E2690000}"/>
    <cellStyle name="Обычный 3 3 5 3 2 2 2 2 5" xfId="27102" xr:uid="{00000000-0005-0000-0000-0000E3690000}"/>
    <cellStyle name="Обычный 3 3 5 3 2 2 2 2 5 2" xfId="27103" xr:uid="{00000000-0005-0000-0000-0000E4690000}"/>
    <cellStyle name="Обычный 3 3 5 3 2 2 2 2 6" xfId="27104" xr:uid="{00000000-0005-0000-0000-0000E5690000}"/>
    <cellStyle name="Обычный 3 3 5 3 2 2 2 3" xfId="27105" xr:uid="{00000000-0005-0000-0000-0000E6690000}"/>
    <cellStyle name="Обычный 3 3 5 3 2 2 2 3 2" xfId="27106" xr:uid="{00000000-0005-0000-0000-0000E7690000}"/>
    <cellStyle name="Обычный 3 3 5 3 2 2 2 3 2 2" xfId="27107" xr:uid="{00000000-0005-0000-0000-0000E8690000}"/>
    <cellStyle name="Обычный 3 3 5 3 2 2 2 3 3" xfId="27108" xr:uid="{00000000-0005-0000-0000-0000E9690000}"/>
    <cellStyle name="Обычный 3 3 5 3 2 2 2 3 3 2" xfId="27109" xr:uid="{00000000-0005-0000-0000-0000EA690000}"/>
    <cellStyle name="Обычный 3 3 5 3 2 2 2 3 4" xfId="27110" xr:uid="{00000000-0005-0000-0000-0000EB690000}"/>
    <cellStyle name="Обычный 3 3 5 3 2 2 2 4" xfId="27111" xr:uid="{00000000-0005-0000-0000-0000EC690000}"/>
    <cellStyle name="Обычный 3 3 5 3 2 2 2 4 2" xfId="27112" xr:uid="{00000000-0005-0000-0000-0000ED690000}"/>
    <cellStyle name="Обычный 3 3 5 3 2 2 2 4 2 2" xfId="27113" xr:uid="{00000000-0005-0000-0000-0000EE690000}"/>
    <cellStyle name="Обычный 3 3 5 3 2 2 2 4 3" xfId="27114" xr:uid="{00000000-0005-0000-0000-0000EF690000}"/>
    <cellStyle name="Обычный 3 3 5 3 2 2 2 4 3 2" xfId="27115" xr:uid="{00000000-0005-0000-0000-0000F0690000}"/>
    <cellStyle name="Обычный 3 3 5 3 2 2 2 4 4" xfId="27116" xr:uid="{00000000-0005-0000-0000-0000F1690000}"/>
    <cellStyle name="Обычный 3 3 5 3 2 2 2 5" xfId="27117" xr:uid="{00000000-0005-0000-0000-0000F2690000}"/>
    <cellStyle name="Обычный 3 3 5 3 2 2 2 5 2" xfId="27118" xr:uid="{00000000-0005-0000-0000-0000F3690000}"/>
    <cellStyle name="Обычный 3 3 5 3 2 2 2 6" xfId="27119" xr:uid="{00000000-0005-0000-0000-0000F4690000}"/>
    <cellStyle name="Обычный 3 3 5 3 2 2 2 6 2" xfId="27120" xr:uid="{00000000-0005-0000-0000-0000F5690000}"/>
    <cellStyle name="Обычный 3 3 5 3 2 2 2 7" xfId="27121" xr:uid="{00000000-0005-0000-0000-0000F6690000}"/>
    <cellStyle name="Обычный 3 3 5 3 2 2 2 7 2" xfId="27122" xr:uid="{00000000-0005-0000-0000-0000F7690000}"/>
    <cellStyle name="Обычный 3 3 5 3 2 2 2 8" xfId="27123" xr:uid="{00000000-0005-0000-0000-0000F8690000}"/>
    <cellStyle name="Обычный 3 3 5 3 2 2 3" xfId="27124" xr:uid="{00000000-0005-0000-0000-0000F9690000}"/>
    <cellStyle name="Обычный 3 3 5 3 2 2 3 2" xfId="27125" xr:uid="{00000000-0005-0000-0000-0000FA690000}"/>
    <cellStyle name="Обычный 3 3 5 3 2 2 3 2 2" xfId="27126" xr:uid="{00000000-0005-0000-0000-0000FB690000}"/>
    <cellStyle name="Обычный 3 3 5 3 2 2 3 2 2 2" xfId="27127" xr:uid="{00000000-0005-0000-0000-0000FC690000}"/>
    <cellStyle name="Обычный 3 3 5 3 2 2 3 2 2 2 2" xfId="27128" xr:uid="{00000000-0005-0000-0000-0000FD690000}"/>
    <cellStyle name="Обычный 3 3 5 3 2 2 3 2 2 3" xfId="27129" xr:uid="{00000000-0005-0000-0000-0000FE690000}"/>
    <cellStyle name="Обычный 3 3 5 3 2 2 3 2 2 3 2" xfId="27130" xr:uid="{00000000-0005-0000-0000-0000FF690000}"/>
    <cellStyle name="Обычный 3 3 5 3 2 2 3 2 2 4" xfId="27131" xr:uid="{00000000-0005-0000-0000-0000006A0000}"/>
    <cellStyle name="Обычный 3 3 5 3 2 2 3 2 3" xfId="27132" xr:uid="{00000000-0005-0000-0000-0000016A0000}"/>
    <cellStyle name="Обычный 3 3 5 3 2 2 3 2 3 2" xfId="27133" xr:uid="{00000000-0005-0000-0000-0000026A0000}"/>
    <cellStyle name="Обычный 3 3 5 3 2 2 3 2 4" xfId="27134" xr:uid="{00000000-0005-0000-0000-0000036A0000}"/>
    <cellStyle name="Обычный 3 3 5 3 2 2 3 2 4 2" xfId="27135" xr:uid="{00000000-0005-0000-0000-0000046A0000}"/>
    <cellStyle name="Обычный 3 3 5 3 2 2 3 2 5" xfId="27136" xr:uid="{00000000-0005-0000-0000-0000056A0000}"/>
    <cellStyle name="Обычный 3 3 5 3 2 2 3 2 5 2" xfId="27137" xr:uid="{00000000-0005-0000-0000-0000066A0000}"/>
    <cellStyle name="Обычный 3 3 5 3 2 2 3 2 6" xfId="27138" xr:uid="{00000000-0005-0000-0000-0000076A0000}"/>
    <cellStyle name="Обычный 3 3 5 3 2 2 3 3" xfId="27139" xr:uid="{00000000-0005-0000-0000-0000086A0000}"/>
    <cellStyle name="Обычный 3 3 5 3 2 2 3 3 2" xfId="27140" xr:uid="{00000000-0005-0000-0000-0000096A0000}"/>
    <cellStyle name="Обычный 3 3 5 3 2 2 3 3 2 2" xfId="27141" xr:uid="{00000000-0005-0000-0000-00000A6A0000}"/>
    <cellStyle name="Обычный 3 3 5 3 2 2 3 3 3" xfId="27142" xr:uid="{00000000-0005-0000-0000-00000B6A0000}"/>
    <cellStyle name="Обычный 3 3 5 3 2 2 3 3 3 2" xfId="27143" xr:uid="{00000000-0005-0000-0000-00000C6A0000}"/>
    <cellStyle name="Обычный 3 3 5 3 2 2 3 3 4" xfId="27144" xr:uid="{00000000-0005-0000-0000-00000D6A0000}"/>
    <cellStyle name="Обычный 3 3 5 3 2 2 3 4" xfId="27145" xr:uid="{00000000-0005-0000-0000-00000E6A0000}"/>
    <cellStyle name="Обычный 3 3 5 3 2 2 3 4 2" xfId="27146" xr:uid="{00000000-0005-0000-0000-00000F6A0000}"/>
    <cellStyle name="Обычный 3 3 5 3 2 2 3 4 2 2" xfId="27147" xr:uid="{00000000-0005-0000-0000-0000106A0000}"/>
    <cellStyle name="Обычный 3 3 5 3 2 2 3 4 3" xfId="27148" xr:uid="{00000000-0005-0000-0000-0000116A0000}"/>
    <cellStyle name="Обычный 3 3 5 3 2 2 3 4 3 2" xfId="27149" xr:uid="{00000000-0005-0000-0000-0000126A0000}"/>
    <cellStyle name="Обычный 3 3 5 3 2 2 3 4 4" xfId="27150" xr:uid="{00000000-0005-0000-0000-0000136A0000}"/>
    <cellStyle name="Обычный 3 3 5 3 2 2 3 5" xfId="27151" xr:uid="{00000000-0005-0000-0000-0000146A0000}"/>
    <cellStyle name="Обычный 3 3 5 3 2 2 3 5 2" xfId="27152" xr:uid="{00000000-0005-0000-0000-0000156A0000}"/>
    <cellStyle name="Обычный 3 3 5 3 2 2 3 6" xfId="27153" xr:uid="{00000000-0005-0000-0000-0000166A0000}"/>
    <cellStyle name="Обычный 3 3 5 3 2 2 3 6 2" xfId="27154" xr:uid="{00000000-0005-0000-0000-0000176A0000}"/>
    <cellStyle name="Обычный 3 3 5 3 2 2 3 7" xfId="27155" xr:uid="{00000000-0005-0000-0000-0000186A0000}"/>
    <cellStyle name="Обычный 3 3 5 3 2 2 3 7 2" xfId="27156" xr:uid="{00000000-0005-0000-0000-0000196A0000}"/>
    <cellStyle name="Обычный 3 3 5 3 2 2 3 8" xfId="27157" xr:uid="{00000000-0005-0000-0000-00001A6A0000}"/>
    <cellStyle name="Обычный 3 3 5 3 2 2 4" xfId="27158" xr:uid="{00000000-0005-0000-0000-00001B6A0000}"/>
    <cellStyle name="Обычный 3 3 5 3 2 2 4 2" xfId="27159" xr:uid="{00000000-0005-0000-0000-00001C6A0000}"/>
    <cellStyle name="Обычный 3 3 5 3 2 2 4 2 2" xfId="27160" xr:uid="{00000000-0005-0000-0000-00001D6A0000}"/>
    <cellStyle name="Обычный 3 3 5 3 2 2 4 2 2 2" xfId="27161" xr:uid="{00000000-0005-0000-0000-00001E6A0000}"/>
    <cellStyle name="Обычный 3 3 5 3 2 2 4 2 3" xfId="27162" xr:uid="{00000000-0005-0000-0000-00001F6A0000}"/>
    <cellStyle name="Обычный 3 3 5 3 2 2 4 2 3 2" xfId="27163" xr:uid="{00000000-0005-0000-0000-0000206A0000}"/>
    <cellStyle name="Обычный 3 3 5 3 2 2 4 2 4" xfId="27164" xr:uid="{00000000-0005-0000-0000-0000216A0000}"/>
    <cellStyle name="Обычный 3 3 5 3 2 2 4 3" xfId="27165" xr:uid="{00000000-0005-0000-0000-0000226A0000}"/>
    <cellStyle name="Обычный 3 3 5 3 2 2 4 3 2" xfId="27166" xr:uid="{00000000-0005-0000-0000-0000236A0000}"/>
    <cellStyle name="Обычный 3 3 5 3 2 2 4 3 2 2" xfId="27167" xr:uid="{00000000-0005-0000-0000-0000246A0000}"/>
    <cellStyle name="Обычный 3 3 5 3 2 2 4 3 3" xfId="27168" xr:uid="{00000000-0005-0000-0000-0000256A0000}"/>
    <cellStyle name="Обычный 3 3 5 3 2 2 4 3 3 2" xfId="27169" xr:uid="{00000000-0005-0000-0000-0000266A0000}"/>
    <cellStyle name="Обычный 3 3 5 3 2 2 4 3 4" xfId="27170" xr:uid="{00000000-0005-0000-0000-0000276A0000}"/>
    <cellStyle name="Обычный 3 3 5 3 2 2 4 4" xfId="27171" xr:uid="{00000000-0005-0000-0000-0000286A0000}"/>
    <cellStyle name="Обычный 3 3 5 3 2 2 4 4 2" xfId="27172" xr:uid="{00000000-0005-0000-0000-0000296A0000}"/>
    <cellStyle name="Обычный 3 3 5 3 2 2 4 5" xfId="27173" xr:uid="{00000000-0005-0000-0000-00002A6A0000}"/>
    <cellStyle name="Обычный 3 3 5 3 2 2 4 5 2" xfId="27174" xr:uid="{00000000-0005-0000-0000-00002B6A0000}"/>
    <cellStyle name="Обычный 3 3 5 3 2 2 4 6" xfId="27175" xr:uid="{00000000-0005-0000-0000-00002C6A0000}"/>
    <cellStyle name="Обычный 3 3 5 3 2 2 4 6 2" xfId="27176" xr:uid="{00000000-0005-0000-0000-00002D6A0000}"/>
    <cellStyle name="Обычный 3 3 5 3 2 2 4 7" xfId="27177" xr:uid="{00000000-0005-0000-0000-00002E6A0000}"/>
    <cellStyle name="Обычный 3 3 5 3 2 2 5" xfId="27178" xr:uid="{00000000-0005-0000-0000-00002F6A0000}"/>
    <cellStyle name="Обычный 3 3 5 3 2 2 5 2" xfId="27179" xr:uid="{00000000-0005-0000-0000-0000306A0000}"/>
    <cellStyle name="Обычный 3 3 5 3 2 2 5 2 2" xfId="27180" xr:uid="{00000000-0005-0000-0000-0000316A0000}"/>
    <cellStyle name="Обычный 3 3 5 3 2 2 5 3" xfId="27181" xr:uid="{00000000-0005-0000-0000-0000326A0000}"/>
    <cellStyle name="Обычный 3 3 5 3 2 2 5 3 2" xfId="27182" xr:uid="{00000000-0005-0000-0000-0000336A0000}"/>
    <cellStyle name="Обычный 3 3 5 3 2 2 5 4" xfId="27183" xr:uid="{00000000-0005-0000-0000-0000346A0000}"/>
    <cellStyle name="Обычный 3 3 5 3 2 2 6" xfId="27184" xr:uid="{00000000-0005-0000-0000-0000356A0000}"/>
    <cellStyle name="Обычный 3 3 5 3 2 2 6 2" xfId="27185" xr:uid="{00000000-0005-0000-0000-0000366A0000}"/>
    <cellStyle name="Обычный 3 3 5 3 2 2 6 2 2" xfId="27186" xr:uid="{00000000-0005-0000-0000-0000376A0000}"/>
    <cellStyle name="Обычный 3 3 5 3 2 2 6 3" xfId="27187" xr:uid="{00000000-0005-0000-0000-0000386A0000}"/>
    <cellStyle name="Обычный 3 3 5 3 2 2 6 3 2" xfId="27188" xr:uid="{00000000-0005-0000-0000-0000396A0000}"/>
    <cellStyle name="Обычный 3 3 5 3 2 2 6 4" xfId="27189" xr:uid="{00000000-0005-0000-0000-00003A6A0000}"/>
    <cellStyle name="Обычный 3 3 5 3 2 2 7" xfId="27190" xr:uid="{00000000-0005-0000-0000-00003B6A0000}"/>
    <cellStyle name="Обычный 3 3 5 3 2 2 7 2" xfId="27191" xr:uid="{00000000-0005-0000-0000-00003C6A0000}"/>
    <cellStyle name="Обычный 3 3 5 3 2 2 8" xfId="27192" xr:uid="{00000000-0005-0000-0000-00003D6A0000}"/>
    <cellStyle name="Обычный 3 3 5 3 2 2 8 2" xfId="27193" xr:uid="{00000000-0005-0000-0000-00003E6A0000}"/>
    <cellStyle name="Обычный 3 3 5 3 2 2 9" xfId="27194" xr:uid="{00000000-0005-0000-0000-00003F6A0000}"/>
    <cellStyle name="Обычный 3 3 5 3 2 2 9 2" xfId="27195" xr:uid="{00000000-0005-0000-0000-0000406A0000}"/>
    <cellStyle name="Обычный 3 3 5 3 2 3" xfId="27196" xr:uid="{00000000-0005-0000-0000-0000416A0000}"/>
    <cellStyle name="Обычный 3 3 5 3 2 3 2" xfId="27197" xr:uid="{00000000-0005-0000-0000-0000426A0000}"/>
    <cellStyle name="Обычный 3 3 5 3 2 3 2 2" xfId="27198" xr:uid="{00000000-0005-0000-0000-0000436A0000}"/>
    <cellStyle name="Обычный 3 3 5 3 2 3 2 2 2" xfId="27199" xr:uid="{00000000-0005-0000-0000-0000446A0000}"/>
    <cellStyle name="Обычный 3 3 5 3 2 3 2 2 2 2" xfId="27200" xr:uid="{00000000-0005-0000-0000-0000456A0000}"/>
    <cellStyle name="Обычный 3 3 5 3 2 3 2 2 3" xfId="27201" xr:uid="{00000000-0005-0000-0000-0000466A0000}"/>
    <cellStyle name="Обычный 3 3 5 3 2 3 2 2 3 2" xfId="27202" xr:uid="{00000000-0005-0000-0000-0000476A0000}"/>
    <cellStyle name="Обычный 3 3 5 3 2 3 2 2 4" xfId="27203" xr:uid="{00000000-0005-0000-0000-0000486A0000}"/>
    <cellStyle name="Обычный 3 3 5 3 2 3 2 3" xfId="27204" xr:uid="{00000000-0005-0000-0000-0000496A0000}"/>
    <cellStyle name="Обычный 3 3 5 3 2 3 2 3 2" xfId="27205" xr:uid="{00000000-0005-0000-0000-00004A6A0000}"/>
    <cellStyle name="Обычный 3 3 5 3 2 3 2 4" xfId="27206" xr:uid="{00000000-0005-0000-0000-00004B6A0000}"/>
    <cellStyle name="Обычный 3 3 5 3 2 3 2 4 2" xfId="27207" xr:uid="{00000000-0005-0000-0000-00004C6A0000}"/>
    <cellStyle name="Обычный 3 3 5 3 2 3 2 5" xfId="27208" xr:uid="{00000000-0005-0000-0000-00004D6A0000}"/>
    <cellStyle name="Обычный 3 3 5 3 2 3 2 5 2" xfId="27209" xr:uid="{00000000-0005-0000-0000-00004E6A0000}"/>
    <cellStyle name="Обычный 3 3 5 3 2 3 2 6" xfId="27210" xr:uid="{00000000-0005-0000-0000-00004F6A0000}"/>
    <cellStyle name="Обычный 3 3 5 3 2 3 3" xfId="27211" xr:uid="{00000000-0005-0000-0000-0000506A0000}"/>
    <cellStyle name="Обычный 3 3 5 3 2 3 3 2" xfId="27212" xr:uid="{00000000-0005-0000-0000-0000516A0000}"/>
    <cellStyle name="Обычный 3 3 5 3 2 3 3 2 2" xfId="27213" xr:uid="{00000000-0005-0000-0000-0000526A0000}"/>
    <cellStyle name="Обычный 3 3 5 3 2 3 3 3" xfId="27214" xr:uid="{00000000-0005-0000-0000-0000536A0000}"/>
    <cellStyle name="Обычный 3 3 5 3 2 3 3 3 2" xfId="27215" xr:uid="{00000000-0005-0000-0000-0000546A0000}"/>
    <cellStyle name="Обычный 3 3 5 3 2 3 3 4" xfId="27216" xr:uid="{00000000-0005-0000-0000-0000556A0000}"/>
    <cellStyle name="Обычный 3 3 5 3 2 3 4" xfId="27217" xr:uid="{00000000-0005-0000-0000-0000566A0000}"/>
    <cellStyle name="Обычный 3 3 5 3 2 3 4 2" xfId="27218" xr:uid="{00000000-0005-0000-0000-0000576A0000}"/>
    <cellStyle name="Обычный 3 3 5 3 2 3 4 2 2" xfId="27219" xr:uid="{00000000-0005-0000-0000-0000586A0000}"/>
    <cellStyle name="Обычный 3 3 5 3 2 3 4 3" xfId="27220" xr:uid="{00000000-0005-0000-0000-0000596A0000}"/>
    <cellStyle name="Обычный 3 3 5 3 2 3 4 3 2" xfId="27221" xr:uid="{00000000-0005-0000-0000-00005A6A0000}"/>
    <cellStyle name="Обычный 3 3 5 3 2 3 4 4" xfId="27222" xr:uid="{00000000-0005-0000-0000-00005B6A0000}"/>
    <cellStyle name="Обычный 3 3 5 3 2 3 5" xfId="27223" xr:uid="{00000000-0005-0000-0000-00005C6A0000}"/>
    <cellStyle name="Обычный 3 3 5 3 2 3 5 2" xfId="27224" xr:uid="{00000000-0005-0000-0000-00005D6A0000}"/>
    <cellStyle name="Обычный 3 3 5 3 2 3 6" xfId="27225" xr:uid="{00000000-0005-0000-0000-00005E6A0000}"/>
    <cellStyle name="Обычный 3 3 5 3 2 3 6 2" xfId="27226" xr:uid="{00000000-0005-0000-0000-00005F6A0000}"/>
    <cellStyle name="Обычный 3 3 5 3 2 3 7" xfId="27227" xr:uid="{00000000-0005-0000-0000-0000606A0000}"/>
    <cellStyle name="Обычный 3 3 5 3 2 3 7 2" xfId="27228" xr:uid="{00000000-0005-0000-0000-0000616A0000}"/>
    <cellStyle name="Обычный 3 3 5 3 2 3 8" xfId="27229" xr:uid="{00000000-0005-0000-0000-0000626A0000}"/>
    <cellStyle name="Обычный 3 3 5 3 2 4" xfId="27230" xr:uid="{00000000-0005-0000-0000-0000636A0000}"/>
    <cellStyle name="Обычный 3 3 5 3 2 4 2" xfId="27231" xr:uid="{00000000-0005-0000-0000-0000646A0000}"/>
    <cellStyle name="Обычный 3 3 5 3 2 4 2 2" xfId="27232" xr:uid="{00000000-0005-0000-0000-0000656A0000}"/>
    <cellStyle name="Обычный 3 3 5 3 2 4 2 2 2" xfId="27233" xr:uid="{00000000-0005-0000-0000-0000666A0000}"/>
    <cellStyle name="Обычный 3 3 5 3 2 4 2 2 2 2" xfId="27234" xr:uid="{00000000-0005-0000-0000-0000676A0000}"/>
    <cellStyle name="Обычный 3 3 5 3 2 4 2 2 3" xfId="27235" xr:uid="{00000000-0005-0000-0000-0000686A0000}"/>
    <cellStyle name="Обычный 3 3 5 3 2 4 2 2 3 2" xfId="27236" xr:uid="{00000000-0005-0000-0000-0000696A0000}"/>
    <cellStyle name="Обычный 3 3 5 3 2 4 2 2 4" xfId="27237" xr:uid="{00000000-0005-0000-0000-00006A6A0000}"/>
    <cellStyle name="Обычный 3 3 5 3 2 4 2 3" xfId="27238" xr:uid="{00000000-0005-0000-0000-00006B6A0000}"/>
    <cellStyle name="Обычный 3 3 5 3 2 4 2 3 2" xfId="27239" xr:uid="{00000000-0005-0000-0000-00006C6A0000}"/>
    <cellStyle name="Обычный 3 3 5 3 2 4 2 4" xfId="27240" xr:uid="{00000000-0005-0000-0000-00006D6A0000}"/>
    <cellStyle name="Обычный 3 3 5 3 2 4 2 4 2" xfId="27241" xr:uid="{00000000-0005-0000-0000-00006E6A0000}"/>
    <cellStyle name="Обычный 3 3 5 3 2 4 2 5" xfId="27242" xr:uid="{00000000-0005-0000-0000-00006F6A0000}"/>
    <cellStyle name="Обычный 3 3 5 3 2 4 2 5 2" xfId="27243" xr:uid="{00000000-0005-0000-0000-0000706A0000}"/>
    <cellStyle name="Обычный 3 3 5 3 2 4 2 6" xfId="27244" xr:uid="{00000000-0005-0000-0000-0000716A0000}"/>
    <cellStyle name="Обычный 3 3 5 3 2 4 3" xfId="27245" xr:uid="{00000000-0005-0000-0000-0000726A0000}"/>
    <cellStyle name="Обычный 3 3 5 3 2 4 3 2" xfId="27246" xr:uid="{00000000-0005-0000-0000-0000736A0000}"/>
    <cellStyle name="Обычный 3 3 5 3 2 4 3 2 2" xfId="27247" xr:uid="{00000000-0005-0000-0000-0000746A0000}"/>
    <cellStyle name="Обычный 3 3 5 3 2 4 3 3" xfId="27248" xr:uid="{00000000-0005-0000-0000-0000756A0000}"/>
    <cellStyle name="Обычный 3 3 5 3 2 4 3 3 2" xfId="27249" xr:uid="{00000000-0005-0000-0000-0000766A0000}"/>
    <cellStyle name="Обычный 3 3 5 3 2 4 3 4" xfId="27250" xr:uid="{00000000-0005-0000-0000-0000776A0000}"/>
    <cellStyle name="Обычный 3 3 5 3 2 4 4" xfId="27251" xr:uid="{00000000-0005-0000-0000-0000786A0000}"/>
    <cellStyle name="Обычный 3 3 5 3 2 4 4 2" xfId="27252" xr:uid="{00000000-0005-0000-0000-0000796A0000}"/>
    <cellStyle name="Обычный 3 3 5 3 2 4 4 2 2" xfId="27253" xr:uid="{00000000-0005-0000-0000-00007A6A0000}"/>
    <cellStyle name="Обычный 3 3 5 3 2 4 4 3" xfId="27254" xr:uid="{00000000-0005-0000-0000-00007B6A0000}"/>
    <cellStyle name="Обычный 3 3 5 3 2 4 4 3 2" xfId="27255" xr:uid="{00000000-0005-0000-0000-00007C6A0000}"/>
    <cellStyle name="Обычный 3 3 5 3 2 4 4 4" xfId="27256" xr:uid="{00000000-0005-0000-0000-00007D6A0000}"/>
    <cellStyle name="Обычный 3 3 5 3 2 4 5" xfId="27257" xr:uid="{00000000-0005-0000-0000-00007E6A0000}"/>
    <cellStyle name="Обычный 3 3 5 3 2 4 5 2" xfId="27258" xr:uid="{00000000-0005-0000-0000-00007F6A0000}"/>
    <cellStyle name="Обычный 3 3 5 3 2 4 6" xfId="27259" xr:uid="{00000000-0005-0000-0000-0000806A0000}"/>
    <cellStyle name="Обычный 3 3 5 3 2 4 6 2" xfId="27260" xr:uid="{00000000-0005-0000-0000-0000816A0000}"/>
    <cellStyle name="Обычный 3 3 5 3 2 4 7" xfId="27261" xr:uid="{00000000-0005-0000-0000-0000826A0000}"/>
    <cellStyle name="Обычный 3 3 5 3 2 4 7 2" xfId="27262" xr:uid="{00000000-0005-0000-0000-0000836A0000}"/>
    <cellStyle name="Обычный 3 3 5 3 2 4 8" xfId="27263" xr:uid="{00000000-0005-0000-0000-0000846A0000}"/>
    <cellStyle name="Обычный 3 3 5 3 2 5" xfId="27264" xr:uid="{00000000-0005-0000-0000-0000856A0000}"/>
    <cellStyle name="Обычный 3 3 5 3 2 5 2" xfId="27265" xr:uid="{00000000-0005-0000-0000-0000866A0000}"/>
    <cellStyle name="Обычный 3 3 5 3 2 5 2 2" xfId="27266" xr:uid="{00000000-0005-0000-0000-0000876A0000}"/>
    <cellStyle name="Обычный 3 3 5 3 2 5 2 2 2" xfId="27267" xr:uid="{00000000-0005-0000-0000-0000886A0000}"/>
    <cellStyle name="Обычный 3 3 5 3 2 5 2 3" xfId="27268" xr:uid="{00000000-0005-0000-0000-0000896A0000}"/>
    <cellStyle name="Обычный 3 3 5 3 2 5 2 3 2" xfId="27269" xr:uid="{00000000-0005-0000-0000-00008A6A0000}"/>
    <cellStyle name="Обычный 3 3 5 3 2 5 2 4" xfId="27270" xr:uid="{00000000-0005-0000-0000-00008B6A0000}"/>
    <cellStyle name="Обычный 3 3 5 3 2 5 3" xfId="27271" xr:uid="{00000000-0005-0000-0000-00008C6A0000}"/>
    <cellStyle name="Обычный 3 3 5 3 2 5 3 2" xfId="27272" xr:uid="{00000000-0005-0000-0000-00008D6A0000}"/>
    <cellStyle name="Обычный 3 3 5 3 2 5 3 2 2" xfId="27273" xr:uid="{00000000-0005-0000-0000-00008E6A0000}"/>
    <cellStyle name="Обычный 3 3 5 3 2 5 3 3" xfId="27274" xr:uid="{00000000-0005-0000-0000-00008F6A0000}"/>
    <cellStyle name="Обычный 3 3 5 3 2 5 3 3 2" xfId="27275" xr:uid="{00000000-0005-0000-0000-0000906A0000}"/>
    <cellStyle name="Обычный 3 3 5 3 2 5 3 4" xfId="27276" xr:uid="{00000000-0005-0000-0000-0000916A0000}"/>
    <cellStyle name="Обычный 3 3 5 3 2 5 4" xfId="27277" xr:uid="{00000000-0005-0000-0000-0000926A0000}"/>
    <cellStyle name="Обычный 3 3 5 3 2 5 4 2" xfId="27278" xr:uid="{00000000-0005-0000-0000-0000936A0000}"/>
    <cellStyle name="Обычный 3 3 5 3 2 5 5" xfId="27279" xr:uid="{00000000-0005-0000-0000-0000946A0000}"/>
    <cellStyle name="Обычный 3 3 5 3 2 5 5 2" xfId="27280" xr:uid="{00000000-0005-0000-0000-0000956A0000}"/>
    <cellStyle name="Обычный 3 3 5 3 2 5 6" xfId="27281" xr:uid="{00000000-0005-0000-0000-0000966A0000}"/>
    <cellStyle name="Обычный 3 3 5 3 2 5 6 2" xfId="27282" xr:uid="{00000000-0005-0000-0000-0000976A0000}"/>
    <cellStyle name="Обычный 3 3 5 3 2 5 7" xfId="27283" xr:uid="{00000000-0005-0000-0000-0000986A0000}"/>
    <cellStyle name="Обычный 3 3 5 3 2 6" xfId="27284" xr:uid="{00000000-0005-0000-0000-0000996A0000}"/>
    <cellStyle name="Обычный 3 3 5 3 2 6 2" xfId="27285" xr:uid="{00000000-0005-0000-0000-00009A6A0000}"/>
    <cellStyle name="Обычный 3 3 5 3 2 6 2 2" xfId="27286" xr:uid="{00000000-0005-0000-0000-00009B6A0000}"/>
    <cellStyle name="Обычный 3 3 5 3 2 6 2 2 2" xfId="27287" xr:uid="{00000000-0005-0000-0000-00009C6A0000}"/>
    <cellStyle name="Обычный 3 3 5 3 2 6 2 3" xfId="27288" xr:uid="{00000000-0005-0000-0000-00009D6A0000}"/>
    <cellStyle name="Обычный 3 3 5 3 2 6 2 3 2" xfId="27289" xr:uid="{00000000-0005-0000-0000-00009E6A0000}"/>
    <cellStyle name="Обычный 3 3 5 3 2 6 2 4" xfId="27290" xr:uid="{00000000-0005-0000-0000-00009F6A0000}"/>
    <cellStyle name="Обычный 3 3 5 3 2 6 3" xfId="27291" xr:uid="{00000000-0005-0000-0000-0000A06A0000}"/>
    <cellStyle name="Обычный 3 3 5 3 2 6 3 2" xfId="27292" xr:uid="{00000000-0005-0000-0000-0000A16A0000}"/>
    <cellStyle name="Обычный 3 3 5 3 2 6 3 2 2" xfId="27293" xr:uid="{00000000-0005-0000-0000-0000A26A0000}"/>
    <cellStyle name="Обычный 3 3 5 3 2 6 3 3" xfId="27294" xr:uid="{00000000-0005-0000-0000-0000A36A0000}"/>
    <cellStyle name="Обычный 3 3 5 3 2 6 3 3 2" xfId="27295" xr:uid="{00000000-0005-0000-0000-0000A46A0000}"/>
    <cellStyle name="Обычный 3 3 5 3 2 6 3 4" xfId="27296" xr:uid="{00000000-0005-0000-0000-0000A56A0000}"/>
    <cellStyle name="Обычный 3 3 5 3 2 6 4" xfId="27297" xr:uid="{00000000-0005-0000-0000-0000A66A0000}"/>
    <cellStyle name="Обычный 3 3 5 3 2 6 4 2" xfId="27298" xr:uid="{00000000-0005-0000-0000-0000A76A0000}"/>
    <cellStyle name="Обычный 3 3 5 3 2 6 5" xfId="27299" xr:uid="{00000000-0005-0000-0000-0000A86A0000}"/>
    <cellStyle name="Обычный 3 3 5 3 2 6 5 2" xfId="27300" xr:uid="{00000000-0005-0000-0000-0000A96A0000}"/>
    <cellStyle name="Обычный 3 3 5 3 2 6 6" xfId="27301" xr:uid="{00000000-0005-0000-0000-0000AA6A0000}"/>
    <cellStyle name="Обычный 3 3 5 3 2 6 6 2" xfId="27302" xr:uid="{00000000-0005-0000-0000-0000AB6A0000}"/>
    <cellStyle name="Обычный 3 3 5 3 2 6 7" xfId="27303" xr:uid="{00000000-0005-0000-0000-0000AC6A0000}"/>
    <cellStyle name="Обычный 3 3 5 3 2 7" xfId="27304" xr:uid="{00000000-0005-0000-0000-0000AD6A0000}"/>
    <cellStyle name="Обычный 3 3 5 3 2 7 2" xfId="27305" xr:uid="{00000000-0005-0000-0000-0000AE6A0000}"/>
    <cellStyle name="Обычный 3 3 5 3 2 7 2 2" xfId="27306" xr:uid="{00000000-0005-0000-0000-0000AF6A0000}"/>
    <cellStyle name="Обычный 3 3 5 3 2 7 3" xfId="27307" xr:uid="{00000000-0005-0000-0000-0000B06A0000}"/>
    <cellStyle name="Обычный 3 3 5 3 2 7 3 2" xfId="27308" xr:uid="{00000000-0005-0000-0000-0000B16A0000}"/>
    <cellStyle name="Обычный 3 3 5 3 2 7 4" xfId="27309" xr:uid="{00000000-0005-0000-0000-0000B26A0000}"/>
    <cellStyle name="Обычный 3 3 5 3 2 8" xfId="27310" xr:uid="{00000000-0005-0000-0000-0000B36A0000}"/>
    <cellStyle name="Обычный 3 3 5 3 2 8 2" xfId="27311" xr:uid="{00000000-0005-0000-0000-0000B46A0000}"/>
    <cellStyle name="Обычный 3 3 5 3 2 8 2 2" xfId="27312" xr:uid="{00000000-0005-0000-0000-0000B56A0000}"/>
    <cellStyle name="Обычный 3 3 5 3 2 8 3" xfId="27313" xr:uid="{00000000-0005-0000-0000-0000B66A0000}"/>
    <cellStyle name="Обычный 3 3 5 3 2 8 3 2" xfId="27314" xr:uid="{00000000-0005-0000-0000-0000B76A0000}"/>
    <cellStyle name="Обычный 3 3 5 3 2 8 4" xfId="27315" xr:uid="{00000000-0005-0000-0000-0000B86A0000}"/>
    <cellStyle name="Обычный 3 3 5 3 2 9" xfId="27316" xr:uid="{00000000-0005-0000-0000-0000B96A0000}"/>
    <cellStyle name="Обычный 3 3 5 3 2 9 2" xfId="27317" xr:uid="{00000000-0005-0000-0000-0000BA6A0000}"/>
    <cellStyle name="Обычный 3 3 5 3 3" xfId="27318" xr:uid="{00000000-0005-0000-0000-0000BB6A0000}"/>
    <cellStyle name="Обычный 3 3 5 3 3 10" xfId="27319" xr:uid="{00000000-0005-0000-0000-0000BC6A0000}"/>
    <cellStyle name="Обычный 3 3 5 3 3 2" xfId="27320" xr:uid="{00000000-0005-0000-0000-0000BD6A0000}"/>
    <cellStyle name="Обычный 3 3 5 3 3 2 2" xfId="27321" xr:uid="{00000000-0005-0000-0000-0000BE6A0000}"/>
    <cellStyle name="Обычный 3 3 5 3 3 2 2 2" xfId="27322" xr:uid="{00000000-0005-0000-0000-0000BF6A0000}"/>
    <cellStyle name="Обычный 3 3 5 3 3 2 2 2 2" xfId="27323" xr:uid="{00000000-0005-0000-0000-0000C06A0000}"/>
    <cellStyle name="Обычный 3 3 5 3 3 2 2 2 2 2" xfId="27324" xr:uid="{00000000-0005-0000-0000-0000C16A0000}"/>
    <cellStyle name="Обычный 3 3 5 3 3 2 2 2 3" xfId="27325" xr:uid="{00000000-0005-0000-0000-0000C26A0000}"/>
    <cellStyle name="Обычный 3 3 5 3 3 2 2 2 3 2" xfId="27326" xr:uid="{00000000-0005-0000-0000-0000C36A0000}"/>
    <cellStyle name="Обычный 3 3 5 3 3 2 2 2 4" xfId="27327" xr:uid="{00000000-0005-0000-0000-0000C46A0000}"/>
    <cellStyle name="Обычный 3 3 5 3 3 2 2 3" xfId="27328" xr:uid="{00000000-0005-0000-0000-0000C56A0000}"/>
    <cellStyle name="Обычный 3 3 5 3 3 2 2 3 2" xfId="27329" xr:uid="{00000000-0005-0000-0000-0000C66A0000}"/>
    <cellStyle name="Обычный 3 3 5 3 3 2 2 4" xfId="27330" xr:uid="{00000000-0005-0000-0000-0000C76A0000}"/>
    <cellStyle name="Обычный 3 3 5 3 3 2 2 4 2" xfId="27331" xr:uid="{00000000-0005-0000-0000-0000C86A0000}"/>
    <cellStyle name="Обычный 3 3 5 3 3 2 2 5" xfId="27332" xr:uid="{00000000-0005-0000-0000-0000C96A0000}"/>
    <cellStyle name="Обычный 3 3 5 3 3 2 2 5 2" xfId="27333" xr:uid="{00000000-0005-0000-0000-0000CA6A0000}"/>
    <cellStyle name="Обычный 3 3 5 3 3 2 2 6" xfId="27334" xr:uid="{00000000-0005-0000-0000-0000CB6A0000}"/>
    <cellStyle name="Обычный 3 3 5 3 3 2 3" xfId="27335" xr:uid="{00000000-0005-0000-0000-0000CC6A0000}"/>
    <cellStyle name="Обычный 3 3 5 3 3 2 3 2" xfId="27336" xr:uid="{00000000-0005-0000-0000-0000CD6A0000}"/>
    <cellStyle name="Обычный 3 3 5 3 3 2 3 2 2" xfId="27337" xr:uid="{00000000-0005-0000-0000-0000CE6A0000}"/>
    <cellStyle name="Обычный 3 3 5 3 3 2 3 3" xfId="27338" xr:uid="{00000000-0005-0000-0000-0000CF6A0000}"/>
    <cellStyle name="Обычный 3 3 5 3 3 2 3 3 2" xfId="27339" xr:uid="{00000000-0005-0000-0000-0000D06A0000}"/>
    <cellStyle name="Обычный 3 3 5 3 3 2 3 4" xfId="27340" xr:uid="{00000000-0005-0000-0000-0000D16A0000}"/>
    <cellStyle name="Обычный 3 3 5 3 3 2 4" xfId="27341" xr:uid="{00000000-0005-0000-0000-0000D26A0000}"/>
    <cellStyle name="Обычный 3 3 5 3 3 2 4 2" xfId="27342" xr:uid="{00000000-0005-0000-0000-0000D36A0000}"/>
    <cellStyle name="Обычный 3 3 5 3 3 2 4 2 2" xfId="27343" xr:uid="{00000000-0005-0000-0000-0000D46A0000}"/>
    <cellStyle name="Обычный 3 3 5 3 3 2 4 3" xfId="27344" xr:uid="{00000000-0005-0000-0000-0000D56A0000}"/>
    <cellStyle name="Обычный 3 3 5 3 3 2 4 3 2" xfId="27345" xr:uid="{00000000-0005-0000-0000-0000D66A0000}"/>
    <cellStyle name="Обычный 3 3 5 3 3 2 4 4" xfId="27346" xr:uid="{00000000-0005-0000-0000-0000D76A0000}"/>
    <cellStyle name="Обычный 3 3 5 3 3 2 5" xfId="27347" xr:uid="{00000000-0005-0000-0000-0000D86A0000}"/>
    <cellStyle name="Обычный 3 3 5 3 3 2 5 2" xfId="27348" xr:uid="{00000000-0005-0000-0000-0000D96A0000}"/>
    <cellStyle name="Обычный 3 3 5 3 3 2 6" xfId="27349" xr:uid="{00000000-0005-0000-0000-0000DA6A0000}"/>
    <cellStyle name="Обычный 3 3 5 3 3 2 6 2" xfId="27350" xr:uid="{00000000-0005-0000-0000-0000DB6A0000}"/>
    <cellStyle name="Обычный 3 3 5 3 3 2 7" xfId="27351" xr:uid="{00000000-0005-0000-0000-0000DC6A0000}"/>
    <cellStyle name="Обычный 3 3 5 3 3 2 7 2" xfId="27352" xr:uid="{00000000-0005-0000-0000-0000DD6A0000}"/>
    <cellStyle name="Обычный 3 3 5 3 3 2 8" xfId="27353" xr:uid="{00000000-0005-0000-0000-0000DE6A0000}"/>
    <cellStyle name="Обычный 3 3 5 3 3 3" xfId="27354" xr:uid="{00000000-0005-0000-0000-0000DF6A0000}"/>
    <cellStyle name="Обычный 3 3 5 3 3 3 2" xfId="27355" xr:uid="{00000000-0005-0000-0000-0000E06A0000}"/>
    <cellStyle name="Обычный 3 3 5 3 3 3 2 2" xfId="27356" xr:uid="{00000000-0005-0000-0000-0000E16A0000}"/>
    <cellStyle name="Обычный 3 3 5 3 3 3 2 2 2" xfId="27357" xr:uid="{00000000-0005-0000-0000-0000E26A0000}"/>
    <cellStyle name="Обычный 3 3 5 3 3 3 2 2 2 2" xfId="27358" xr:uid="{00000000-0005-0000-0000-0000E36A0000}"/>
    <cellStyle name="Обычный 3 3 5 3 3 3 2 2 3" xfId="27359" xr:uid="{00000000-0005-0000-0000-0000E46A0000}"/>
    <cellStyle name="Обычный 3 3 5 3 3 3 2 2 3 2" xfId="27360" xr:uid="{00000000-0005-0000-0000-0000E56A0000}"/>
    <cellStyle name="Обычный 3 3 5 3 3 3 2 2 4" xfId="27361" xr:uid="{00000000-0005-0000-0000-0000E66A0000}"/>
    <cellStyle name="Обычный 3 3 5 3 3 3 2 3" xfId="27362" xr:uid="{00000000-0005-0000-0000-0000E76A0000}"/>
    <cellStyle name="Обычный 3 3 5 3 3 3 2 3 2" xfId="27363" xr:uid="{00000000-0005-0000-0000-0000E86A0000}"/>
    <cellStyle name="Обычный 3 3 5 3 3 3 2 4" xfId="27364" xr:uid="{00000000-0005-0000-0000-0000E96A0000}"/>
    <cellStyle name="Обычный 3 3 5 3 3 3 2 4 2" xfId="27365" xr:uid="{00000000-0005-0000-0000-0000EA6A0000}"/>
    <cellStyle name="Обычный 3 3 5 3 3 3 2 5" xfId="27366" xr:uid="{00000000-0005-0000-0000-0000EB6A0000}"/>
    <cellStyle name="Обычный 3 3 5 3 3 3 2 5 2" xfId="27367" xr:uid="{00000000-0005-0000-0000-0000EC6A0000}"/>
    <cellStyle name="Обычный 3 3 5 3 3 3 2 6" xfId="27368" xr:uid="{00000000-0005-0000-0000-0000ED6A0000}"/>
    <cellStyle name="Обычный 3 3 5 3 3 3 3" xfId="27369" xr:uid="{00000000-0005-0000-0000-0000EE6A0000}"/>
    <cellStyle name="Обычный 3 3 5 3 3 3 3 2" xfId="27370" xr:uid="{00000000-0005-0000-0000-0000EF6A0000}"/>
    <cellStyle name="Обычный 3 3 5 3 3 3 3 2 2" xfId="27371" xr:uid="{00000000-0005-0000-0000-0000F06A0000}"/>
    <cellStyle name="Обычный 3 3 5 3 3 3 3 3" xfId="27372" xr:uid="{00000000-0005-0000-0000-0000F16A0000}"/>
    <cellStyle name="Обычный 3 3 5 3 3 3 3 3 2" xfId="27373" xr:uid="{00000000-0005-0000-0000-0000F26A0000}"/>
    <cellStyle name="Обычный 3 3 5 3 3 3 3 4" xfId="27374" xr:uid="{00000000-0005-0000-0000-0000F36A0000}"/>
    <cellStyle name="Обычный 3 3 5 3 3 3 4" xfId="27375" xr:uid="{00000000-0005-0000-0000-0000F46A0000}"/>
    <cellStyle name="Обычный 3 3 5 3 3 3 4 2" xfId="27376" xr:uid="{00000000-0005-0000-0000-0000F56A0000}"/>
    <cellStyle name="Обычный 3 3 5 3 3 3 4 2 2" xfId="27377" xr:uid="{00000000-0005-0000-0000-0000F66A0000}"/>
    <cellStyle name="Обычный 3 3 5 3 3 3 4 3" xfId="27378" xr:uid="{00000000-0005-0000-0000-0000F76A0000}"/>
    <cellStyle name="Обычный 3 3 5 3 3 3 4 3 2" xfId="27379" xr:uid="{00000000-0005-0000-0000-0000F86A0000}"/>
    <cellStyle name="Обычный 3 3 5 3 3 3 4 4" xfId="27380" xr:uid="{00000000-0005-0000-0000-0000F96A0000}"/>
    <cellStyle name="Обычный 3 3 5 3 3 3 5" xfId="27381" xr:uid="{00000000-0005-0000-0000-0000FA6A0000}"/>
    <cellStyle name="Обычный 3 3 5 3 3 3 5 2" xfId="27382" xr:uid="{00000000-0005-0000-0000-0000FB6A0000}"/>
    <cellStyle name="Обычный 3 3 5 3 3 3 6" xfId="27383" xr:uid="{00000000-0005-0000-0000-0000FC6A0000}"/>
    <cellStyle name="Обычный 3 3 5 3 3 3 6 2" xfId="27384" xr:uid="{00000000-0005-0000-0000-0000FD6A0000}"/>
    <cellStyle name="Обычный 3 3 5 3 3 3 7" xfId="27385" xr:uid="{00000000-0005-0000-0000-0000FE6A0000}"/>
    <cellStyle name="Обычный 3 3 5 3 3 3 7 2" xfId="27386" xr:uid="{00000000-0005-0000-0000-0000FF6A0000}"/>
    <cellStyle name="Обычный 3 3 5 3 3 3 8" xfId="27387" xr:uid="{00000000-0005-0000-0000-0000006B0000}"/>
    <cellStyle name="Обычный 3 3 5 3 3 4" xfId="27388" xr:uid="{00000000-0005-0000-0000-0000016B0000}"/>
    <cellStyle name="Обычный 3 3 5 3 3 4 2" xfId="27389" xr:uid="{00000000-0005-0000-0000-0000026B0000}"/>
    <cellStyle name="Обычный 3 3 5 3 3 4 2 2" xfId="27390" xr:uid="{00000000-0005-0000-0000-0000036B0000}"/>
    <cellStyle name="Обычный 3 3 5 3 3 4 2 2 2" xfId="27391" xr:uid="{00000000-0005-0000-0000-0000046B0000}"/>
    <cellStyle name="Обычный 3 3 5 3 3 4 2 3" xfId="27392" xr:uid="{00000000-0005-0000-0000-0000056B0000}"/>
    <cellStyle name="Обычный 3 3 5 3 3 4 2 3 2" xfId="27393" xr:uid="{00000000-0005-0000-0000-0000066B0000}"/>
    <cellStyle name="Обычный 3 3 5 3 3 4 2 4" xfId="27394" xr:uid="{00000000-0005-0000-0000-0000076B0000}"/>
    <cellStyle name="Обычный 3 3 5 3 3 4 3" xfId="27395" xr:uid="{00000000-0005-0000-0000-0000086B0000}"/>
    <cellStyle name="Обычный 3 3 5 3 3 4 3 2" xfId="27396" xr:uid="{00000000-0005-0000-0000-0000096B0000}"/>
    <cellStyle name="Обычный 3 3 5 3 3 4 3 2 2" xfId="27397" xr:uid="{00000000-0005-0000-0000-00000A6B0000}"/>
    <cellStyle name="Обычный 3 3 5 3 3 4 3 3" xfId="27398" xr:uid="{00000000-0005-0000-0000-00000B6B0000}"/>
    <cellStyle name="Обычный 3 3 5 3 3 4 3 3 2" xfId="27399" xr:uid="{00000000-0005-0000-0000-00000C6B0000}"/>
    <cellStyle name="Обычный 3 3 5 3 3 4 3 4" xfId="27400" xr:uid="{00000000-0005-0000-0000-00000D6B0000}"/>
    <cellStyle name="Обычный 3 3 5 3 3 4 4" xfId="27401" xr:uid="{00000000-0005-0000-0000-00000E6B0000}"/>
    <cellStyle name="Обычный 3 3 5 3 3 4 4 2" xfId="27402" xr:uid="{00000000-0005-0000-0000-00000F6B0000}"/>
    <cellStyle name="Обычный 3 3 5 3 3 4 5" xfId="27403" xr:uid="{00000000-0005-0000-0000-0000106B0000}"/>
    <cellStyle name="Обычный 3 3 5 3 3 4 5 2" xfId="27404" xr:uid="{00000000-0005-0000-0000-0000116B0000}"/>
    <cellStyle name="Обычный 3 3 5 3 3 4 6" xfId="27405" xr:uid="{00000000-0005-0000-0000-0000126B0000}"/>
    <cellStyle name="Обычный 3 3 5 3 3 4 6 2" xfId="27406" xr:uid="{00000000-0005-0000-0000-0000136B0000}"/>
    <cellStyle name="Обычный 3 3 5 3 3 4 7" xfId="27407" xr:uid="{00000000-0005-0000-0000-0000146B0000}"/>
    <cellStyle name="Обычный 3 3 5 3 3 5" xfId="27408" xr:uid="{00000000-0005-0000-0000-0000156B0000}"/>
    <cellStyle name="Обычный 3 3 5 3 3 5 2" xfId="27409" xr:uid="{00000000-0005-0000-0000-0000166B0000}"/>
    <cellStyle name="Обычный 3 3 5 3 3 5 2 2" xfId="27410" xr:uid="{00000000-0005-0000-0000-0000176B0000}"/>
    <cellStyle name="Обычный 3 3 5 3 3 5 3" xfId="27411" xr:uid="{00000000-0005-0000-0000-0000186B0000}"/>
    <cellStyle name="Обычный 3 3 5 3 3 5 3 2" xfId="27412" xr:uid="{00000000-0005-0000-0000-0000196B0000}"/>
    <cellStyle name="Обычный 3 3 5 3 3 5 4" xfId="27413" xr:uid="{00000000-0005-0000-0000-00001A6B0000}"/>
    <cellStyle name="Обычный 3 3 5 3 3 6" xfId="27414" xr:uid="{00000000-0005-0000-0000-00001B6B0000}"/>
    <cellStyle name="Обычный 3 3 5 3 3 6 2" xfId="27415" xr:uid="{00000000-0005-0000-0000-00001C6B0000}"/>
    <cellStyle name="Обычный 3 3 5 3 3 6 2 2" xfId="27416" xr:uid="{00000000-0005-0000-0000-00001D6B0000}"/>
    <cellStyle name="Обычный 3 3 5 3 3 6 3" xfId="27417" xr:uid="{00000000-0005-0000-0000-00001E6B0000}"/>
    <cellStyle name="Обычный 3 3 5 3 3 6 3 2" xfId="27418" xr:uid="{00000000-0005-0000-0000-00001F6B0000}"/>
    <cellStyle name="Обычный 3 3 5 3 3 6 4" xfId="27419" xr:uid="{00000000-0005-0000-0000-0000206B0000}"/>
    <cellStyle name="Обычный 3 3 5 3 3 7" xfId="27420" xr:uid="{00000000-0005-0000-0000-0000216B0000}"/>
    <cellStyle name="Обычный 3 3 5 3 3 7 2" xfId="27421" xr:uid="{00000000-0005-0000-0000-0000226B0000}"/>
    <cellStyle name="Обычный 3 3 5 3 3 8" xfId="27422" xr:uid="{00000000-0005-0000-0000-0000236B0000}"/>
    <cellStyle name="Обычный 3 3 5 3 3 8 2" xfId="27423" xr:uid="{00000000-0005-0000-0000-0000246B0000}"/>
    <cellStyle name="Обычный 3 3 5 3 3 9" xfId="27424" xr:uid="{00000000-0005-0000-0000-0000256B0000}"/>
    <cellStyle name="Обычный 3 3 5 3 3 9 2" xfId="27425" xr:uid="{00000000-0005-0000-0000-0000266B0000}"/>
    <cellStyle name="Обычный 3 3 5 3 4" xfId="27426" xr:uid="{00000000-0005-0000-0000-0000276B0000}"/>
    <cellStyle name="Обычный 3 3 5 3 4 2" xfId="27427" xr:uid="{00000000-0005-0000-0000-0000286B0000}"/>
    <cellStyle name="Обычный 3 3 5 3 4 2 2" xfId="27428" xr:uid="{00000000-0005-0000-0000-0000296B0000}"/>
    <cellStyle name="Обычный 3 3 5 3 4 2 2 2" xfId="27429" xr:uid="{00000000-0005-0000-0000-00002A6B0000}"/>
    <cellStyle name="Обычный 3 3 5 3 4 2 2 2 2" xfId="27430" xr:uid="{00000000-0005-0000-0000-00002B6B0000}"/>
    <cellStyle name="Обычный 3 3 5 3 4 2 2 3" xfId="27431" xr:uid="{00000000-0005-0000-0000-00002C6B0000}"/>
    <cellStyle name="Обычный 3 3 5 3 4 2 2 3 2" xfId="27432" xr:uid="{00000000-0005-0000-0000-00002D6B0000}"/>
    <cellStyle name="Обычный 3 3 5 3 4 2 2 4" xfId="27433" xr:uid="{00000000-0005-0000-0000-00002E6B0000}"/>
    <cellStyle name="Обычный 3 3 5 3 4 2 3" xfId="27434" xr:uid="{00000000-0005-0000-0000-00002F6B0000}"/>
    <cellStyle name="Обычный 3 3 5 3 4 2 3 2" xfId="27435" xr:uid="{00000000-0005-0000-0000-0000306B0000}"/>
    <cellStyle name="Обычный 3 3 5 3 4 2 4" xfId="27436" xr:uid="{00000000-0005-0000-0000-0000316B0000}"/>
    <cellStyle name="Обычный 3 3 5 3 4 2 4 2" xfId="27437" xr:uid="{00000000-0005-0000-0000-0000326B0000}"/>
    <cellStyle name="Обычный 3 3 5 3 4 2 5" xfId="27438" xr:uid="{00000000-0005-0000-0000-0000336B0000}"/>
    <cellStyle name="Обычный 3 3 5 3 4 2 5 2" xfId="27439" xr:uid="{00000000-0005-0000-0000-0000346B0000}"/>
    <cellStyle name="Обычный 3 3 5 3 4 2 6" xfId="27440" xr:uid="{00000000-0005-0000-0000-0000356B0000}"/>
    <cellStyle name="Обычный 3 3 5 3 4 3" xfId="27441" xr:uid="{00000000-0005-0000-0000-0000366B0000}"/>
    <cellStyle name="Обычный 3 3 5 3 4 3 2" xfId="27442" xr:uid="{00000000-0005-0000-0000-0000376B0000}"/>
    <cellStyle name="Обычный 3 3 5 3 4 3 2 2" xfId="27443" xr:uid="{00000000-0005-0000-0000-0000386B0000}"/>
    <cellStyle name="Обычный 3 3 5 3 4 3 3" xfId="27444" xr:uid="{00000000-0005-0000-0000-0000396B0000}"/>
    <cellStyle name="Обычный 3 3 5 3 4 3 3 2" xfId="27445" xr:uid="{00000000-0005-0000-0000-00003A6B0000}"/>
    <cellStyle name="Обычный 3 3 5 3 4 3 4" xfId="27446" xr:uid="{00000000-0005-0000-0000-00003B6B0000}"/>
    <cellStyle name="Обычный 3 3 5 3 4 4" xfId="27447" xr:uid="{00000000-0005-0000-0000-00003C6B0000}"/>
    <cellStyle name="Обычный 3 3 5 3 4 4 2" xfId="27448" xr:uid="{00000000-0005-0000-0000-00003D6B0000}"/>
    <cellStyle name="Обычный 3 3 5 3 4 4 2 2" xfId="27449" xr:uid="{00000000-0005-0000-0000-00003E6B0000}"/>
    <cellStyle name="Обычный 3 3 5 3 4 4 3" xfId="27450" xr:uid="{00000000-0005-0000-0000-00003F6B0000}"/>
    <cellStyle name="Обычный 3 3 5 3 4 4 3 2" xfId="27451" xr:uid="{00000000-0005-0000-0000-0000406B0000}"/>
    <cellStyle name="Обычный 3 3 5 3 4 4 4" xfId="27452" xr:uid="{00000000-0005-0000-0000-0000416B0000}"/>
    <cellStyle name="Обычный 3 3 5 3 4 5" xfId="27453" xr:uid="{00000000-0005-0000-0000-0000426B0000}"/>
    <cellStyle name="Обычный 3 3 5 3 4 5 2" xfId="27454" xr:uid="{00000000-0005-0000-0000-0000436B0000}"/>
    <cellStyle name="Обычный 3 3 5 3 4 6" xfId="27455" xr:uid="{00000000-0005-0000-0000-0000446B0000}"/>
    <cellStyle name="Обычный 3 3 5 3 4 6 2" xfId="27456" xr:uid="{00000000-0005-0000-0000-0000456B0000}"/>
    <cellStyle name="Обычный 3 3 5 3 4 7" xfId="27457" xr:uid="{00000000-0005-0000-0000-0000466B0000}"/>
    <cellStyle name="Обычный 3 3 5 3 4 7 2" xfId="27458" xr:uid="{00000000-0005-0000-0000-0000476B0000}"/>
    <cellStyle name="Обычный 3 3 5 3 4 8" xfId="27459" xr:uid="{00000000-0005-0000-0000-0000486B0000}"/>
    <cellStyle name="Обычный 3 3 5 3 5" xfId="27460" xr:uid="{00000000-0005-0000-0000-0000496B0000}"/>
    <cellStyle name="Обычный 3 3 5 3 5 2" xfId="27461" xr:uid="{00000000-0005-0000-0000-00004A6B0000}"/>
    <cellStyle name="Обычный 3 3 5 3 5 2 2" xfId="27462" xr:uid="{00000000-0005-0000-0000-00004B6B0000}"/>
    <cellStyle name="Обычный 3 3 5 3 5 2 2 2" xfId="27463" xr:uid="{00000000-0005-0000-0000-00004C6B0000}"/>
    <cellStyle name="Обычный 3 3 5 3 5 2 2 2 2" xfId="27464" xr:uid="{00000000-0005-0000-0000-00004D6B0000}"/>
    <cellStyle name="Обычный 3 3 5 3 5 2 2 3" xfId="27465" xr:uid="{00000000-0005-0000-0000-00004E6B0000}"/>
    <cellStyle name="Обычный 3 3 5 3 5 2 2 3 2" xfId="27466" xr:uid="{00000000-0005-0000-0000-00004F6B0000}"/>
    <cellStyle name="Обычный 3 3 5 3 5 2 2 4" xfId="27467" xr:uid="{00000000-0005-0000-0000-0000506B0000}"/>
    <cellStyle name="Обычный 3 3 5 3 5 2 3" xfId="27468" xr:uid="{00000000-0005-0000-0000-0000516B0000}"/>
    <cellStyle name="Обычный 3 3 5 3 5 2 3 2" xfId="27469" xr:uid="{00000000-0005-0000-0000-0000526B0000}"/>
    <cellStyle name="Обычный 3 3 5 3 5 2 4" xfId="27470" xr:uid="{00000000-0005-0000-0000-0000536B0000}"/>
    <cellStyle name="Обычный 3 3 5 3 5 2 4 2" xfId="27471" xr:uid="{00000000-0005-0000-0000-0000546B0000}"/>
    <cellStyle name="Обычный 3 3 5 3 5 2 5" xfId="27472" xr:uid="{00000000-0005-0000-0000-0000556B0000}"/>
    <cellStyle name="Обычный 3 3 5 3 5 2 5 2" xfId="27473" xr:uid="{00000000-0005-0000-0000-0000566B0000}"/>
    <cellStyle name="Обычный 3 3 5 3 5 2 6" xfId="27474" xr:uid="{00000000-0005-0000-0000-0000576B0000}"/>
    <cellStyle name="Обычный 3 3 5 3 5 3" xfId="27475" xr:uid="{00000000-0005-0000-0000-0000586B0000}"/>
    <cellStyle name="Обычный 3 3 5 3 5 3 2" xfId="27476" xr:uid="{00000000-0005-0000-0000-0000596B0000}"/>
    <cellStyle name="Обычный 3 3 5 3 5 3 2 2" xfId="27477" xr:uid="{00000000-0005-0000-0000-00005A6B0000}"/>
    <cellStyle name="Обычный 3 3 5 3 5 3 3" xfId="27478" xr:uid="{00000000-0005-0000-0000-00005B6B0000}"/>
    <cellStyle name="Обычный 3 3 5 3 5 3 3 2" xfId="27479" xr:uid="{00000000-0005-0000-0000-00005C6B0000}"/>
    <cellStyle name="Обычный 3 3 5 3 5 3 4" xfId="27480" xr:uid="{00000000-0005-0000-0000-00005D6B0000}"/>
    <cellStyle name="Обычный 3 3 5 3 5 4" xfId="27481" xr:uid="{00000000-0005-0000-0000-00005E6B0000}"/>
    <cellStyle name="Обычный 3 3 5 3 5 4 2" xfId="27482" xr:uid="{00000000-0005-0000-0000-00005F6B0000}"/>
    <cellStyle name="Обычный 3 3 5 3 5 4 2 2" xfId="27483" xr:uid="{00000000-0005-0000-0000-0000606B0000}"/>
    <cellStyle name="Обычный 3 3 5 3 5 4 3" xfId="27484" xr:uid="{00000000-0005-0000-0000-0000616B0000}"/>
    <cellStyle name="Обычный 3 3 5 3 5 4 3 2" xfId="27485" xr:uid="{00000000-0005-0000-0000-0000626B0000}"/>
    <cellStyle name="Обычный 3 3 5 3 5 4 4" xfId="27486" xr:uid="{00000000-0005-0000-0000-0000636B0000}"/>
    <cellStyle name="Обычный 3 3 5 3 5 5" xfId="27487" xr:uid="{00000000-0005-0000-0000-0000646B0000}"/>
    <cellStyle name="Обычный 3 3 5 3 5 5 2" xfId="27488" xr:uid="{00000000-0005-0000-0000-0000656B0000}"/>
    <cellStyle name="Обычный 3 3 5 3 5 6" xfId="27489" xr:uid="{00000000-0005-0000-0000-0000666B0000}"/>
    <cellStyle name="Обычный 3 3 5 3 5 6 2" xfId="27490" xr:uid="{00000000-0005-0000-0000-0000676B0000}"/>
    <cellStyle name="Обычный 3 3 5 3 5 7" xfId="27491" xr:uid="{00000000-0005-0000-0000-0000686B0000}"/>
    <cellStyle name="Обычный 3 3 5 3 5 7 2" xfId="27492" xr:uid="{00000000-0005-0000-0000-0000696B0000}"/>
    <cellStyle name="Обычный 3 3 5 3 5 8" xfId="27493" xr:uid="{00000000-0005-0000-0000-00006A6B0000}"/>
    <cellStyle name="Обычный 3 3 5 3 6" xfId="27494" xr:uid="{00000000-0005-0000-0000-00006B6B0000}"/>
    <cellStyle name="Обычный 3 3 5 3 6 2" xfId="27495" xr:uid="{00000000-0005-0000-0000-00006C6B0000}"/>
    <cellStyle name="Обычный 3 3 5 3 6 2 2" xfId="27496" xr:uid="{00000000-0005-0000-0000-00006D6B0000}"/>
    <cellStyle name="Обычный 3 3 5 3 6 2 2 2" xfId="27497" xr:uid="{00000000-0005-0000-0000-00006E6B0000}"/>
    <cellStyle name="Обычный 3 3 5 3 6 2 3" xfId="27498" xr:uid="{00000000-0005-0000-0000-00006F6B0000}"/>
    <cellStyle name="Обычный 3 3 5 3 6 2 3 2" xfId="27499" xr:uid="{00000000-0005-0000-0000-0000706B0000}"/>
    <cellStyle name="Обычный 3 3 5 3 6 2 4" xfId="27500" xr:uid="{00000000-0005-0000-0000-0000716B0000}"/>
    <cellStyle name="Обычный 3 3 5 3 6 3" xfId="27501" xr:uid="{00000000-0005-0000-0000-0000726B0000}"/>
    <cellStyle name="Обычный 3 3 5 3 6 3 2" xfId="27502" xr:uid="{00000000-0005-0000-0000-0000736B0000}"/>
    <cellStyle name="Обычный 3 3 5 3 6 3 2 2" xfId="27503" xr:uid="{00000000-0005-0000-0000-0000746B0000}"/>
    <cellStyle name="Обычный 3 3 5 3 6 3 3" xfId="27504" xr:uid="{00000000-0005-0000-0000-0000756B0000}"/>
    <cellStyle name="Обычный 3 3 5 3 6 3 3 2" xfId="27505" xr:uid="{00000000-0005-0000-0000-0000766B0000}"/>
    <cellStyle name="Обычный 3 3 5 3 6 3 4" xfId="27506" xr:uid="{00000000-0005-0000-0000-0000776B0000}"/>
    <cellStyle name="Обычный 3 3 5 3 6 4" xfId="27507" xr:uid="{00000000-0005-0000-0000-0000786B0000}"/>
    <cellStyle name="Обычный 3 3 5 3 6 4 2" xfId="27508" xr:uid="{00000000-0005-0000-0000-0000796B0000}"/>
    <cellStyle name="Обычный 3 3 5 3 6 5" xfId="27509" xr:uid="{00000000-0005-0000-0000-00007A6B0000}"/>
    <cellStyle name="Обычный 3 3 5 3 6 5 2" xfId="27510" xr:uid="{00000000-0005-0000-0000-00007B6B0000}"/>
    <cellStyle name="Обычный 3 3 5 3 6 6" xfId="27511" xr:uid="{00000000-0005-0000-0000-00007C6B0000}"/>
    <cellStyle name="Обычный 3 3 5 3 6 6 2" xfId="27512" xr:uid="{00000000-0005-0000-0000-00007D6B0000}"/>
    <cellStyle name="Обычный 3 3 5 3 6 7" xfId="27513" xr:uid="{00000000-0005-0000-0000-00007E6B0000}"/>
    <cellStyle name="Обычный 3 3 5 3 7" xfId="27514" xr:uid="{00000000-0005-0000-0000-00007F6B0000}"/>
    <cellStyle name="Обычный 3 3 5 3 7 2" xfId="27515" xr:uid="{00000000-0005-0000-0000-0000806B0000}"/>
    <cellStyle name="Обычный 3 3 5 3 7 2 2" xfId="27516" xr:uid="{00000000-0005-0000-0000-0000816B0000}"/>
    <cellStyle name="Обычный 3 3 5 3 7 2 2 2" xfId="27517" xr:uid="{00000000-0005-0000-0000-0000826B0000}"/>
    <cellStyle name="Обычный 3 3 5 3 7 2 3" xfId="27518" xr:uid="{00000000-0005-0000-0000-0000836B0000}"/>
    <cellStyle name="Обычный 3 3 5 3 7 2 3 2" xfId="27519" xr:uid="{00000000-0005-0000-0000-0000846B0000}"/>
    <cellStyle name="Обычный 3 3 5 3 7 2 4" xfId="27520" xr:uid="{00000000-0005-0000-0000-0000856B0000}"/>
    <cellStyle name="Обычный 3 3 5 3 7 3" xfId="27521" xr:uid="{00000000-0005-0000-0000-0000866B0000}"/>
    <cellStyle name="Обычный 3 3 5 3 7 3 2" xfId="27522" xr:uid="{00000000-0005-0000-0000-0000876B0000}"/>
    <cellStyle name="Обычный 3 3 5 3 7 3 2 2" xfId="27523" xr:uid="{00000000-0005-0000-0000-0000886B0000}"/>
    <cellStyle name="Обычный 3 3 5 3 7 3 3" xfId="27524" xr:uid="{00000000-0005-0000-0000-0000896B0000}"/>
    <cellStyle name="Обычный 3 3 5 3 7 3 3 2" xfId="27525" xr:uid="{00000000-0005-0000-0000-00008A6B0000}"/>
    <cellStyle name="Обычный 3 3 5 3 7 3 4" xfId="27526" xr:uid="{00000000-0005-0000-0000-00008B6B0000}"/>
    <cellStyle name="Обычный 3 3 5 3 7 4" xfId="27527" xr:uid="{00000000-0005-0000-0000-00008C6B0000}"/>
    <cellStyle name="Обычный 3 3 5 3 7 4 2" xfId="27528" xr:uid="{00000000-0005-0000-0000-00008D6B0000}"/>
    <cellStyle name="Обычный 3 3 5 3 7 5" xfId="27529" xr:uid="{00000000-0005-0000-0000-00008E6B0000}"/>
    <cellStyle name="Обычный 3 3 5 3 7 5 2" xfId="27530" xr:uid="{00000000-0005-0000-0000-00008F6B0000}"/>
    <cellStyle name="Обычный 3 3 5 3 7 6" xfId="27531" xr:uid="{00000000-0005-0000-0000-0000906B0000}"/>
    <cellStyle name="Обычный 3 3 5 3 7 6 2" xfId="27532" xr:uid="{00000000-0005-0000-0000-0000916B0000}"/>
    <cellStyle name="Обычный 3 3 5 3 7 7" xfId="27533" xr:uid="{00000000-0005-0000-0000-0000926B0000}"/>
    <cellStyle name="Обычный 3 3 5 3 8" xfId="27534" xr:uid="{00000000-0005-0000-0000-0000936B0000}"/>
    <cellStyle name="Обычный 3 3 5 3 8 2" xfId="27535" xr:uid="{00000000-0005-0000-0000-0000946B0000}"/>
    <cellStyle name="Обычный 3 3 5 3 8 2 2" xfId="27536" xr:uid="{00000000-0005-0000-0000-0000956B0000}"/>
    <cellStyle name="Обычный 3 3 5 3 8 3" xfId="27537" xr:uid="{00000000-0005-0000-0000-0000966B0000}"/>
    <cellStyle name="Обычный 3 3 5 3 8 3 2" xfId="27538" xr:uid="{00000000-0005-0000-0000-0000976B0000}"/>
    <cellStyle name="Обычный 3 3 5 3 8 4" xfId="27539" xr:uid="{00000000-0005-0000-0000-0000986B0000}"/>
    <cellStyle name="Обычный 3 3 5 3 9" xfId="27540" xr:uid="{00000000-0005-0000-0000-0000996B0000}"/>
    <cellStyle name="Обычный 3 3 5 3 9 2" xfId="27541" xr:uid="{00000000-0005-0000-0000-00009A6B0000}"/>
    <cellStyle name="Обычный 3 3 5 3 9 2 2" xfId="27542" xr:uid="{00000000-0005-0000-0000-00009B6B0000}"/>
    <cellStyle name="Обычный 3 3 5 3 9 3" xfId="27543" xr:uid="{00000000-0005-0000-0000-00009C6B0000}"/>
    <cellStyle name="Обычный 3 3 5 3 9 3 2" xfId="27544" xr:uid="{00000000-0005-0000-0000-00009D6B0000}"/>
    <cellStyle name="Обычный 3 3 5 3 9 4" xfId="27545" xr:uid="{00000000-0005-0000-0000-00009E6B0000}"/>
    <cellStyle name="Обычный 3 3 5 4" xfId="27546" xr:uid="{00000000-0005-0000-0000-00009F6B0000}"/>
    <cellStyle name="Обычный 3 3 5 4 10" xfId="27547" xr:uid="{00000000-0005-0000-0000-0000A06B0000}"/>
    <cellStyle name="Обычный 3 3 5 4 10 2" xfId="27548" xr:uid="{00000000-0005-0000-0000-0000A16B0000}"/>
    <cellStyle name="Обычный 3 3 5 4 11" xfId="27549" xr:uid="{00000000-0005-0000-0000-0000A26B0000}"/>
    <cellStyle name="Обычный 3 3 5 4 11 2" xfId="27550" xr:uid="{00000000-0005-0000-0000-0000A36B0000}"/>
    <cellStyle name="Обычный 3 3 5 4 12" xfId="27551" xr:uid="{00000000-0005-0000-0000-0000A46B0000}"/>
    <cellStyle name="Обычный 3 3 5 4 2" xfId="27552" xr:uid="{00000000-0005-0000-0000-0000A56B0000}"/>
    <cellStyle name="Обычный 3 3 5 4 2 10" xfId="27553" xr:uid="{00000000-0005-0000-0000-0000A66B0000}"/>
    <cellStyle name="Обычный 3 3 5 4 2 2" xfId="27554" xr:uid="{00000000-0005-0000-0000-0000A76B0000}"/>
    <cellStyle name="Обычный 3 3 5 4 2 2 2" xfId="27555" xr:uid="{00000000-0005-0000-0000-0000A86B0000}"/>
    <cellStyle name="Обычный 3 3 5 4 2 2 2 2" xfId="27556" xr:uid="{00000000-0005-0000-0000-0000A96B0000}"/>
    <cellStyle name="Обычный 3 3 5 4 2 2 2 2 2" xfId="27557" xr:uid="{00000000-0005-0000-0000-0000AA6B0000}"/>
    <cellStyle name="Обычный 3 3 5 4 2 2 2 2 2 2" xfId="27558" xr:uid="{00000000-0005-0000-0000-0000AB6B0000}"/>
    <cellStyle name="Обычный 3 3 5 4 2 2 2 2 3" xfId="27559" xr:uid="{00000000-0005-0000-0000-0000AC6B0000}"/>
    <cellStyle name="Обычный 3 3 5 4 2 2 2 2 3 2" xfId="27560" xr:uid="{00000000-0005-0000-0000-0000AD6B0000}"/>
    <cellStyle name="Обычный 3 3 5 4 2 2 2 2 4" xfId="27561" xr:uid="{00000000-0005-0000-0000-0000AE6B0000}"/>
    <cellStyle name="Обычный 3 3 5 4 2 2 2 3" xfId="27562" xr:uid="{00000000-0005-0000-0000-0000AF6B0000}"/>
    <cellStyle name="Обычный 3 3 5 4 2 2 2 3 2" xfId="27563" xr:uid="{00000000-0005-0000-0000-0000B06B0000}"/>
    <cellStyle name="Обычный 3 3 5 4 2 2 2 4" xfId="27564" xr:uid="{00000000-0005-0000-0000-0000B16B0000}"/>
    <cellStyle name="Обычный 3 3 5 4 2 2 2 4 2" xfId="27565" xr:uid="{00000000-0005-0000-0000-0000B26B0000}"/>
    <cellStyle name="Обычный 3 3 5 4 2 2 2 5" xfId="27566" xr:uid="{00000000-0005-0000-0000-0000B36B0000}"/>
    <cellStyle name="Обычный 3 3 5 4 2 2 2 5 2" xfId="27567" xr:uid="{00000000-0005-0000-0000-0000B46B0000}"/>
    <cellStyle name="Обычный 3 3 5 4 2 2 2 6" xfId="27568" xr:uid="{00000000-0005-0000-0000-0000B56B0000}"/>
    <cellStyle name="Обычный 3 3 5 4 2 2 3" xfId="27569" xr:uid="{00000000-0005-0000-0000-0000B66B0000}"/>
    <cellStyle name="Обычный 3 3 5 4 2 2 3 2" xfId="27570" xr:uid="{00000000-0005-0000-0000-0000B76B0000}"/>
    <cellStyle name="Обычный 3 3 5 4 2 2 3 2 2" xfId="27571" xr:uid="{00000000-0005-0000-0000-0000B86B0000}"/>
    <cellStyle name="Обычный 3 3 5 4 2 2 3 3" xfId="27572" xr:uid="{00000000-0005-0000-0000-0000B96B0000}"/>
    <cellStyle name="Обычный 3 3 5 4 2 2 3 3 2" xfId="27573" xr:uid="{00000000-0005-0000-0000-0000BA6B0000}"/>
    <cellStyle name="Обычный 3 3 5 4 2 2 3 4" xfId="27574" xr:uid="{00000000-0005-0000-0000-0000BB6B0000}"/>
    <cellStyle name="Обычный 3 3 5 4 2 2 4" xfId="27575" xr:uid="{00000000-0005-0000-0000-0000BC6B0000}"/>
    <cellStyle name="Обычный 3 3 5 4 2 2 4 2" xfId="27576" xr:uid="{00000000-0005-0000-0000-0000BD6B0000}"/>
    <cellStyle name="Обычный 3 3 5 4 2 2 4 2 2" xfId="27577" xr:uid="{00000000-0005-0000-0000-0000BE6B0000}"/>
    <cellStyle name="Обычный 3 3 5 4 2 2 4 3" xfId="27578" xr:uid="{00000000-0005-0000-0000-0000BF6B0000}"/>
    <cellStyle name="Обычный 3 3 5 4 2 2 4 3 2" xfId="27579" xr:uid="{00000000-0005-0000-0000-0000C06B0000}"/>
    <cellStyle name="Обычный 3 3 5 4 2 2 4 4" xfId="27580" xr:uid="{00000000-0005-0000-0000-0000C16B0000}"/>
    <cellStyle name="Обычный 3 3 5 4 2 2 5" xfId="27581" xr:uid="{00000000-0005-0000-0000-0000C26B0000}"/>
    <cellStyle name="Обычный 3 3 5 4 2 2 5 2" xfId="27582" xr:uid="{00000000-0005-0000-0000-0000C36B0000}"/>
    <cellStyle name="Обычный 3 3 5 4 2 2 6" xfId="27583" xr:uid="{00000000-0005-0000-0000-0000C46B0000}"/>
    <cellStyle name="Обычный 3 3 5 4 2 2 6 2" xfId="27584" xr:uid="{00000000-0005-0000-0000-0000C56B0000}"/>
    <cellStyle name="Обычный 3 3 5 4 2 2 7" xfId="27585" xr:uid="{00000000-0005-0000-0000-0000C66B0000}"/>
    <cellStyle name="Обычный 3 3 5 4 2 2 7 2" xfId="27586" xr:uid="{00000000-0005-0000-0000-0000C76B0000}"/>
    <cellStyle name="Обычный 3 3 5 4 2 2 8" xfId="27587" xr:uid="{00000000-0005-0000-0000-0000C86B0000}"/>
    <cellStyle name="Обычный 3 3 5 4 2 3" xfId="27588" xr:uid="{00000000-0005-0000-0000-0000C96B0000}"/>
    <cellStyle name="Обычный 3 3 5 4 2 3 2" xfId="27589" xr:uid="{00000000-0005-0000-0000-0000CA6B0000}"/>
    <cellStyle name="Обычный 3 3 5 4 2 3 2 2" xfId="27590" xr:uid="{00000000-0005-0000-0000-0000CB6B0000}"/>
    <cellStyle name="Обычный 3 3 5 4 2 3 2 2 2" xfId="27591" xr:uid="{00000000-0005-0000-0000-0000CC6B0000}"/>
    <cellStyle name="Обычный 3 3 5 4 2 3 2 2 2 2" xfId="27592" xr:uid="{00000000-0005-0000-0000-0000CD6B0000}"/>
    <cellStyle name="Обычный 3 3 5 4 2 3 2 2 3" xfId="27593" xr:uid="{00000000-0005-0000-0000-0000CE6B0000}"/>
    <cellStyle name="Обычный 3 3 5 4 2 3 2 2 3 2" xfId="27594" xr:uid="{00000000-0005-0000-0000-0000CF6B0000}"/>
    <cellStyle name="Обычный 3 3 5 4 2 3 2 2 4" xfId="27595" xr:uid="{00000000-0005-0000-0000-0000D06B0000}"/>
    <cellStyle name="Обычный 3 3 5 4 2 3 2 3" xfId="27596" xr:uid="{00000000-0005-0000-0000-0000D16B0000}"/>
    <cellStyle name="Обычный 3 3 5 4 2 3 2 3 2" xfId="27597" xr:uid="{00000000-0005-0000-0000-0000D26B0000}"/>
    <cellStyle name="Обычный 3 3 5 4 2 3 2 4" xfId="27598" xr:uid="{00000000-0005-0000-0000-0000D36B0000}"/>
    <cellStyle name="Обычный 3 3 5 4 2 3 2 4 2" xfId="27599" xr:uid="{00000000-0005-0000-0000-0000D46B0000}"/>
    <cellStyle name="Обычный 3 3 5 4 2 3 2 5" xfId="27600" xr:uid="{00000000-0005-0000-0000-0000D56B0000}"/>
    <cellStyle name="Обычный 3 3 5 4 2 3 2 5 2" xfId="27601" xr:uid="{00000000-0005-0000-0000-0000D66B0000}"/>
    <cellStyle name="Обычный 3 3 5 4 2 3 2 6" xfId="27602" xr:uid="{00000000-0005-0000-0000-0000D76B0000}"/>
    <cellStyle name="Обычный 3 3 5 4 2 3 3" xfId="27603" xr:uid="{00000000-0005-0000-0000-0000D86B0000}"/>
    <cellStyle name="Обычный 3 3 5 4 2 3 3 2" xfId="27604" xr:uid="{00000000-0005-0000-0000-0000D96B0000}"/>
    <cellStyle name="Обычный 3 3 5 4 2 3 3 2 2" xfId="27605" xr:uid="{00000000-0005-0000-0000-0000DA6B0000}"/>
    <cellStyle name="Обычный 3 3 5 4 2 3 3 3" xfId="27606" xr:uid="{00000000-0005-0000-0000-0000DB6B0000}"/>
    <cellStyle name="Обычный 3 3 5 4 2 3 3 3 2" xfId="27607" xr:uid="{00000000-0005-0000-0000-0000DC6B0000}"/>
    <cellStyle name="Обычный 3 3 5 4 2 3 3 4" xfId="27608" xr:uid="{00000000-0005-0000-0000-0000DD6B0000}"/>
    <cellStyle name="Обычный 3 3 5 4 2 3 4" xfId="27609" xr:uid="{00000000-0005-0000-0000-0000DE6B0000}"/>
    <cellStyle name="Обычный 3 3 5 4 2 3 4 2" xfId="27610" xr:uid="{00000000-0005-0000-0000-0000DF6B0000}"/>
    <cellStyle name="Обычный 3 3 5 4 2 3 4 2 2" xfId="27611" xr:uid="{00000000-0005-0000-0000-0000E06B0000}"/>
    <cellStyle name="Обычный 3 3 5 4 2 3 4 3" xfId="27612" xr:uid="{00000000-0005-0000-0000-0000E16B0000}"/>
    <cellStyle name="Обычный 3 3 5 4 2 3 4 3 2" xfId="27613" xr:uid="{00000000-0005-0000-0000-0000E26B0000}"/>
    <cellStyle name="Обычный 3 3 5 4 2 3 4 4" xfId="27614" xr:uid="{00000000-0005-0000-0000-0000E36B0000}"/>
    <cellStyle name="Обычный 3 3 5 4 2 3 5" xfId="27615" xr:uid="{00000000-0005-0000-0000-0000E46B0000}"/>
    <cellStyle name="Обычный 3 3 5 4 2 3 5 2" xfId="27616" xr:uid="{00000000-0005-0000-0000-0000E56B0000}"/>
    <cellStyle name="Обычный 3 3 5 4 2 3 6" xfId="27617" xr:uid="{00000000-0005-0000-0000-0000E66B0000}"/>
    <cellStyle name="Обычный 3 3 5 4 2 3 6 2" xfId="27618" xr:uid="{00000000-0005-0000-0000-0000E76B0000}"/>
    <cellStyle name="Обычный 3 3 5 4 2 3 7" xfId="27619" xr:uid="{00000000-0005-0000-0000-0000E86B0000}"/>
    <cellStyle name="Обычный 3 3 5 4 2 3 7 2" xfId="27620" xr:uid="{00000000-0005-0000-0000-0000E96B0000}"/>
    <cellStyle name="Обычный 3 3 5 4 2 3 8" xfId="27621" xr:uid="{00000000-0005-0000-0000-0000EA6B0000}"/>
    <cellStyle name="Обычный 3 3 5 4 2 4" xfId="27622" xr:uid="{00000000-0005-0000-0000-0000EB6B0000}"/>
    <cellStyle name="Обычный 3 3 5 4 2 4 2" xfId="27623" xr:uid="{00000000-0005-0000-0000-0000EC6B0000}"/>
    <cellStyle name="Обычный 3 3 5 4 2 4 2 2" xfId="27624" xr:uid="{00000000-0005-0000-0000-0000ED6B0000}"/>
    <cellStyle name="Обычный 3 3 5 4 2 4 2 2 2" xfId="27625" xr:uid="{00000000-0005-0000-0000-0000EE6B0000}"/>
    <cellStyle name="Обычный 3 3 5 4 2 4 2 3" xfId="27626" xr:uid="{00000000-0005-0000-0000-0000EF6B0000}"/>
    <cellStyle name="Обычный 3 3 5 4 2 4 2 3 2" xfId="27627" xr:uid="{00000000-0005-0000-0000-0000F06B0000}"/>
    <cellStyle name="Обычный 3 3 5 4 2 4 2 4" xfId="27628" xr:uid="{00000000-0005-0000-0000-0000F16B0000}"/>
    <cellStyle name="Обычный 3 3 5 4 2 4 3" xfId="27629" xr:uid="{00000000-0005-0000-0000-0000F26B0000}"/>
    <cellStyle name="Обычный 3 3 5 4 2 4 3 2" xfId="27630" xr:uid="{00000000-0005-0000-0000-0000F36B0000}"/>
    <cellStyle name="Обычный 3 3 5 4 2 4 3 2 2" xfId="27631" xr:uid="{00000000-0005-0000-0000-0000F46B0000}"/>
    <cellStyle name="Обычный 3 3 5 4 2 4 3 3" xfId="27632" xr:uid="{00000000-0005-0000-0000-0000F56B0000}"/>
    <cellStyle name="Обычный 3 3 5 4 2 4 3 3 2" xfId="27633" xr:uid="{00000000-0005-0000-0000-0000F66B0000}"/>
    <cellStyle name="Обычный 3 3 5 4 2 4 3 4" xfId="27634" xr:uid="{00000000-0005-0000-0000-0000F76B0000}"/>
    <cellStyle name="Обычный 3 3 5 4 2 4 4" xfId="27635" xr:uid="{00000000-0005-0000-0000-0000F86B0000}"/>
    <cellStyle name="Обычный 3 3 5 4 2 4 4 2" xfId="27636" xr:uid="{00000000-0005-0000-0000-0000F96B0000}"/>
    <cellStyle name="Обычный 3 3 5 4 2 4 5" xfId="27637" xr:uid="{00000000-0005-0000-0000-0000FA6B0000}"/>
    <cellStyle name="Обычный 3 3 5 4 2 4 5 2" xfId="27638" xr:uid="{00000000-0005-0000-0000-0000FB6B0000}"/>
    <cellStyle name="Обычный 3 3 5 4 2 4 6" xfId="27639" xr:uid="{00000000-0005-0000-0000-0000FC6B0000}"/>
    <cellStyle name="Обычный 3 3 5 4 2 4 6 2" xfId="27640" xr:uid="{00000000-0005-0000-0000-0000FD6B0000}"/>
    <cellStyle name="Обычный 3 3 5 4 2 4 7" xfId="27641" xr:uid="{00000000-0005-0000-0000-0000FE6B0000}"/>
    <cellStyle name="Обычный 3 3 5 4 2 5" xfId="27642" xr:uid="{00000000-0005-0000-0000-0000FF6B0000}"/>
    <cellStyle name="Обычный 3 3 5 4 2 5 2" xfId="27643" xr:uid="{00000000-0005-0000-0000-0000006C0000}"/>
    <cellStyle name="Обычный 3 3 5 4 2 5 2 2" xfId="27644" xr:uid="{00000000-0005-0000-0000-0000016C0000}"/>
    <cellStyle name="Обычный 3 3 5 4 2 5 3" xfId="27645" xr:uid="{00000000-0005-0000-0000-0000026C0000}"/>
    <cellStyle name="Обычный 3 3 5 4 2 5 3 2" xfId="27646" xr:uid="{00000000-0005-0000-0000-0000036C0000}"/>
    <cellStyle name="Обычный 3 3 5 4 2 5 4" xfId="27647" xr:uid="{00000000-0005-0000-0000-0000046C0000}"/>
    <cellStyle name="Обычный 3 3 5 4 2 6" xfId="27648" xr:uid="{00000000-0005-0000-0000-0000056C0000}"/>
    <cellStyle name="Обычный 3 3 5 4 2 6 2" xfId="27649" xr:uid="{00000000-0005-0000-0000-0000066C0000}"/>
    <cellStyle name="Обычный 3 3 5 4 2 6 2 2" xfId="27650" xr:uid="{00000000-0005-0000-0000-0000076C0000}"/>
    <cellStyle name="Обычный 3 3 5 4 2 6 3" xfId="27651" xr:uid="{00000000-0005-0000-0000-0000086C0000}"/>
    <cellStyle name="Обычный 3 3 5 4 2 6 3 2" xfId="27652" xr:uid="{00000000-0005-0000-0000-0000096C0000}"/>
    <cellStyle name="Обычный 3 3 5 4 2 6 4" xfId="27653" xr:uid="{00000000-0005-0000-0000-00000A6C0000}"/>
    <cellStyle name="Обычный 3 3 5 4 2 7" xfId="27654" xr:uid="{00000000-0005-0000-0000-00000B6C0000}"/>
    <cellStyle name="Обычный 3 3 5 4 2 7 2" xfId="27655" xr:uid="{00000000-0005-0000-0000-00000C6C0000}"/>
    <cellStyle name="Обычный 3 3 5 4 2 8" xfId="27656" xr:uid="{00000000-0005-0000-0000-00000D6C0000}"/>
    <cellStyle name="Обычный 3 3 5 4 2 8 2" xfId="27657" xr:uid="{00000000-0005-0000-0000-00000E6C0000}"/>
    <cellStyle name="Обычный 3 3 5 4 2 9" xfId="27658" xr:uid="{00000000-0005-0000-0000-00000F6C0000}"/>
    <cellStyle name="Обычный 3 3 5 4 2 9 2" xfId="27659" xr:uid="{00000000-0005-0000-0000-0000106C0000}"/>
    <cellStyle name="Обычный 3 3 5 4 3" xfId="27660" xr:uid="{00000000-0005-0000-0000-0000116C0000}"/>
    <cellStyle name="Обычный 3 3 5 4 3 2" xfId="27661" xr:uid="{00000000-0005-0000-0000-0000126C0000}"/>
    <cellStyle name="Обычный 3 3 5 4 3 2 2" xfId="27662" xr:uid="{00000000-0005-0000-0000-0000136C0000}"/>
    <cellStyle name="Обычный 3 3 5 4 3 2 2 2" xfId="27663" xr:uid="{00000000-0005-0000-0000-0000146C0000}"/>
    <cellStyle name="Обычный 3 3 5 4 3 2 2 2 2" xfId="27664" xr:uid="{00000000-0005-0000-0000-0000156C0000}"/>
    <cellStyle name="Обычный 3 3 5 4 3 2 2 3" xfId="27665" xr:uid="{00000000-0005-0000-0000-0000166C0000}"/>
    <cellStyle name="Обычный 3 3 5 4 3 2 2 3 2" xfId="27666" xr:uid="{00000000-0005-0000-0000-0000176C0000}"/>
    <cellStyle name="Обычный 3 3 5 4 3 2 2 4" xfId="27667" xr:uid="{00000000-0005-0000-0000-0000186C0000}"/>
    <cellStyle name="Обычный 3 3 5 4 3 2 3" xfId="27668" xr:uid="{00000000-0005-0000-0000-0000196C0000}"/>
    <cellStyle name="Обычный 3 3 5 4 3 2 3 2" xfId="27669" xr:uid="{00000000-0005-0000-0000-00001A6C0000}"/>
    <cellStyle name="Обычный 3 3 5 4 3 2 4" xfId="27670" xr:uid="{00000000-0005-0000-0000-00001B6C0000}"/>
    <cellStyle name="Обычный 3 3 5 4 3 2 4 2" xfId="27671" xr:uid="{00000000-0005-0000-0000-00001C6C0000}"/>
    <cellStyle name="Обычный 3 3 5 4 3 2 5" xfId="27672" xr:uid="{00000000-0005-0000-0000-00001D6C0000}"/>
    <cellStyle name="Обычный 3 3 5 4 3 2 5 2" xfId="27673" xr:uid="{00000000-0005-0000-0000-00001E6C0000}"/>
    <cellStyle name="Обычный 3 3 5 4 3 2 6" xfId="27674" xr:uid="{00000000-0005-0000-0000-00001F6C0000}"/>
    <cellStyle name="Обычный 3 3 5 4 3 3" xfId="27675" xr:uid="{00000000-0005-0000-0000-0000206C0000}"/>
    <cellStyle name="Обычный 3 3 5 4 3 3 2" xfId="27676" xr:uid="{00000000-0005-0000-0000-0000216C0000}"/>
    <cellStyle name="Обычный 3 3 5 4 3 3 2 2" xfId="27677" xr:uid="{00000000-0005-0000-0000-0000226C0000}"/>
    <cellStyle name="Обычный 3 3 5 4 3 3 3" xfId="27678" xr:uid="{00000000-0005-0000-0000-0000236C0000}"/>
    <cellStyle name="Обычный 3 3 5 4 3 3 3 2" xfId="27679" xr:uid="{00000000-0005-0000-0000-0000246C0000}"/>
    <cellStyle name="Обычный 3 3 5 4 3 3 4" xfId="27680" xr:uid="{00000000-0005-0000-0000-0000256C0000}"/>
    <cellStyle name="Обычный 3 3 5 4 3 4" xfId="27681" xr:uid="{00000000-0005-0000-0000-0000266C0000}"/>
    <cellStyle name="Обычный 3 3 5 4 3 4 2" xfId="27682" xr:uid="{00000000-0005-0000-0000-0000276C0000}"/>
    <cellStyle name="Обычный 3 3 5 4 3 4 2 2" xfId="27683" xr:uid="{00000000-0005-0000-0000-0000286C0000}"/>
    <cellStyle name="Обычный 3 3 5 4 3 4 3" xfId="27684" xr:uid="{00000000-0005-0000-0000-0000296C0000}"/>
    <cellStyle name="Обычный 3 3 5 4 3 4 3 2" xfId="27685" xr:uid="{00000000-0005-0000-0000-00002A6C0000}"/>
    <cellStyle name="Обычный 3 3 5 4 3 4 4" xfId="27686" xr:uid="{00000000-0005-0000-0000-00002B6C0000}"/>
    <cellStyle name="Обычный 3 3 5 4 3 5" xfId="27687" xr:uid="{00000000-0005-0000-0000-00002C6C0000}"/>
    <cellStyle name="Обычный 3 3 5 4 3 5 2" xfId="27688" xr:uid="{00000000-0005-0000-0000-00002D6C0000}"/>
    <cellStyle name="Обычный 3 3 5 4 3 6" xfId="27689" xr:uid="{00000000-0005-0000-0000-00002E6C0000}"/>
    <cellStyle name="Обычный 3 3 5 4 3 6 2" xfId="27690" xr:uid="{00000000-0005-0000-0000-00002F6C0000}"/>
    <cellStyle name="Обычный 3 3 5 4 3 7" xfId="27691" xr:uid="{00000000-0005-0000-0000-0000306C0000}"/>
    <cellStyle name="Обычный 3 3 5 4 3 7 2" xfId="27692" xr:uid="{00000000-0005-0000-0000-0000316C0000}"/>
    <cellStyle name="Обычный 3 3 5 4 3 8" xfId="27693" xr:uid="{00000000-0005-0000-0000-0000326C0000}"/>
    <cellStyle name="Обычный 3 3 5 4 4" xfId="27694" xr:uid="{00000000-0005-0000-0000-0000336C0000}"/>
    <cellStyle name="Обычный 3 3 5 4 4 2" xfId="27695" xr:uid="{00000000-0005-0000-0000-0000346C0000}"/>
    <cellStyle name="Обычный 3 3 5 4 4 2 2" xfId="27696" xr:uid="{00000000-0005-0000-0000-0000356C0000}"/>
    <cellStyle name="Обычный 3 3 5 4 4 2 2 2" xfId="27697" xr:uid="{00000000-0005-0000-0000-0000366C0000}"/>
    <cellStyle name="Обычный 3 3 5 4 4 2 2 2 2" xfId="27698" xr:uid="{00000000-0005-0000-0000-0000376C0000}"/>
    <cellStyle name="Обычный 3 3 5 4 4 2 2 3" xfId="27699" xr:uid="{00000000-0005-0000-0000-0000386C0000}"/>
    <cellStyle name="Обычный 3 3 5 4 4 2 2 3 2" xfId="27700" xr:uid="{00000000-0005-0000-0000-0000396C0000}"/>
    <cellStyle name="Обычный 3 3 5 4 4 2 2 4" xfId="27701" xr:uid="{00000000-0005-0000-0000-00003A6C0000}"/>
    <cellStyle name="Обычный 3 3 5 4 4 2 3" xfId="27702" xr:uid="{00000000-0005-0000-0000-00003B6C0000}"/>
    <cellStyle name="Обычный 3 3 5 4 4 2 3 2" xfId="27703" xr:uid="{00000000-0005-0000-0000-00003C6C0000}"/>
    <cellStyle name="Обычный 3 3 5 4 4 2 4" xfId="27704" xr:uid="{00000000-0005-0000-0000-00003D6C0000}"/>
    <cellStyle name="Обычный 3 3 5 4 4 2 4 2" xfId="27705" xr:uid="{00000000-0005-0000-0000-00003E6C0000}"/>
    <cellStyle name="Обычный 3 3 5 4 4 2 5" xfId="27706" xr:uid="{00000000-0005-0000-0000-00003F6C0000}"/>
    <cellStyle name="Обычный 3 3 5 4 4 2 5 2" xfId="27707" xr:uid="{00000000-0005-0000-0000-0000406C0000}"/>
    <cellStyle name="Обычный 3 3 5 4 4 2 6" xfId="27708" xr:uid="{00000000-0005-0000-0000-0000416C0000}"/>
    <cellStyle name="Обычный 3 3 5 4 4 3" xfId="27709" xr:uid="{00000000-0005-0000-0000-0000426C0000}"/>
    <cellStyle name="Обычный 3 3 5 4 4 3 2" xfId="27710" xr:uid="{00000000-0005-0000-0000-0000436C0000}"/>
    <cellStyle name="Обычный 3 3 5 4 4 3 2 2" xfId="27711" xr:uid="{00000000-0005-0000-0000-0000446C0000}"/>
    <cellStyle name="Обычный 3 3 5 4 4 3 3" xfId="27712" xr:uid="{00000000-0005-0000-0000-0000456C0000}"/>
    <cellStyle name="Обычный 3 3 5 4 4 3 3 2" xfId="27713" xr:uid="{00000000-0005-0000-0000-0000466C0000}"/>
    <cellStyle name="Обычный 3 3 5 4 4 3 4" xfId="27714" xr:uid="{00000000-0005-0000-0000-0000476C0000}"/>
    <cellStyle name="Обычный 3 3 5 4 4 4" xfId="27715" xr:uid="{00000000-0005-0000-0000-0000486C0000}"/>
    <cellStyle name="Обычный 3 3 5 4 4 4 2" xfId="27716" xr:uid="{00000000-0005-0000-0000-0000496C0000}"/>
    <cellStyle name="Обычный 3 3 5 4 4 4 2 2" xfId="27717" xr:uid="{00000000-0005-0000-0000-00004A6C0000}"/>
    <cellStyle name="Обычный 3 3 5 4 4 4 3" xfId="27718" xr:uid="{00000000-0005-0000-0000-00004B6C0000}"/>
    <cellStyle name="Обычный 3 3 5 4 4 4 3 2" xfId="27719" xr:uid="{00000000-0005-0000-0000-00004C6C0000}"/>
    <cellStyle name="Обычный 3 3 5 4 4 4 4" xfId="27720" xr:uid="{00000000-0005-0000-0000-00004D6C0000}"/>
    <cellStyle name="Обычный 3 3 5 4 4 5" xfId="27721" xr:uid="{00000000-0005-0000-0000-00004E6C0000}"/>
    <cellStyle name="Обычный 3 3 5 4 4 5 2" xfId="27722" xr:uid="{00000000-0005-0000-0000-00004F6C0000}"/>
    <cellStyle name="Обычный 3 3 5 4 4 6" xfId="27723" xr:uid="{00000000-0005-0000-0000-0000506C0000}"/>
    <cellStyle name="Обычный 3 3 5 4 4 6 2" xfId="27724" xr:uid="{00000000-0005-0000-0000-0000516C0000}"/>
    <cellStyle name="Обычный 3 3 5 4 4 7" xfId="27725" xr:uid="{00000000-0005-0000-0000-0000526C0000}"/>
    <cellStyle name="Обычный 3 3 5 4 4 7 2" xfId="27726" xr:uid="{00000000-0005-0000-0000-0000536C0000}"/>
    <cellStyle name="Обычный 3 3 5 4 4 8" xfId="27727" xr:uid="{00000000-0005-0000-0000-0000546C0000}"/>
    <cellStyle name="Обычный 3 3 5 4 5" xfId="27728" xr:uid="{00000000-0005-0000-0000-0000556C0000}"/>
    <cellStyle name="Обычный 3 3 5 4 5 2" xfId="27729" xr:uid="{00000000-0005-0000-0000-0000566C0000}"/>
    <cellStyle name="Обычный 3 3 5 4 5 2 2" xfId="27730" xr:uid="{00000000-0005-0000-0000-0000576C0000}"/>
    <cellStyle name="Обычный 3 3 5 4 5 2 2 2" xfId="27731" xr:uid="{00000000-0005-0000-0000-0000586C0000}"/>
    <cellStyle name="Обычный 3 3 5 4 5 2 3" xfId="27732" xr:uid="{00000000-0005-0000-0000-0000596C0000}"/>
    <cellStyle name="Обычный 3 3 5 4 5 2 3 2" xfId="27733" xr:uid="{00000000-0005-0000-0000-00005A6C0000}"/>
    <cellStyle name="Обычный 3 3 5 4 5 2 4" xfId="27734" xr:uid="{00000000-0005-0000-0000-00005B6C0000}"/>
    <cellStyle name="Обычный 3 3 5 4 5 3" xfId="27735" xr:uid="{00000000-0005-0000-0000-00005C6C0000}"/>
    <cellStyle name="Обычный 3 3 5 4 5 3 2" xfId="27736" xr:uid="{00000000-0005-0000-0000-00005D6C0000}"/>
    <cellStyle name="Обычный 3 3 5 4 5 3 2 2" xfId="27737" xr:uid="{00000000-0005-0000-0000-00005E6C0000}"/>
    <cellStyle name="Обычный 3 3 5 4 5 3 3" xfId="27738" xr:uid="{00000000-0005-0000-0000-00005F6C0000}"/>
    <cellStyle name="Обычный 3 3 5 4 5 3 3 2" xfId="27739" xr:uid="{00000000-0005-0000-0000-0000606C0000}"/>
    <cellStyle name="Обычный 3 3 5 4 5 3 4" xfId="27740" xr:uid="{00000000-0005-0000-0000-0000616C0000}"/>
    <cellStyle name="Обычный 3 3 5 4 5 4" xfId="27741" xr:uid="{00000000-0005-0000-0000-0000626C0000}"/>
    <cellStyle name="Обычный 3 3 5 4 5 4 2" xfId="27742" xr:uid="{00000000-0005-0000-0000-0000636C0000}"/>
    <cellStyle name="Обычный 3 3 5 4 5 5" xfId="27743" xr:uid="{00000000-0005-0000-0000-0000646C0000}"/>
    <cellStyle name="Обычный 3 3 5 4 5 5 2" xfId="27744" xr:uid="{00000000-0005-0000-0000-0000656C0000}"/>
    <cellStyle name="Обычный 3 3 5 4 5 6" xfId="27745" xr:uid="{00000000-0005-0000-0000-0000666C0000}"/>
    <cellStyle name="Обычный 3 3 5 4 5 6 2" xfId="27746" xr:uid="{00000000-0005-0000-0000-0000676C0000}"/>
    <cellStyle name="Обычный 3 3 5 4 5 7" xfId="27747" xr:uid="{00000000-0005-0000-0000-0000686C0000}"/>
    <cellStyle name="Обычный 3 3 5 4 6" xfId="27748" xr:uid="{00000000-0005-0000-0000-0000696C0000}"/>
    <cellStyle name="Обычный 3 3 5 4 6 2" xfId="27749" xr:uid="{00000000-0005-0000-0000-00006A6C0000}"/>
    <cellStyle name="Обычный 3 3 5 4 6 2 2" xfId="27750" xr:uid="{00000000-0005-0000-0000-00006B6C0000}"/>
    <cellStyle name="Обычный 3 3 5 4 6 2 2 2" xfId="27751" xr:uid="{00000000-0005-0000-0000-00006C6C0000}"/>
    <cellStyle name="Обычный 3 3 5 4 6 2 3" xfId="27752" xr:uid="{00000000-0005-0000-0000-00006D6C0000}"/>
    <cellStyle name="Обычный 3 3 5 4 6 2 3 2" xfId="27753" xr:uid="{00000000-0005-0000-0000-00006E6C0000}"/>
    <cellStyle name="Обычный 3 3 5 4 6 2 4" xfId="27754" xr:uid="{00000000-0005-0000-0000-00006F6C0000}"/>
    <cellStyle name="Обычный 3 3 5 4 6 3" xfId="27755" xr:uid="{00000000-0005-0000-0000-0000706C0000}"/>
    <cellStyle name="Обычный 3 3 5 4 6 3 2" xfId="27756" xr:uid="{00000000-0005-0000-0000-0000716C0000}"/>
    <cellStyle name="Обычный 3 3 5 4 6 3 2 2" xfId="27757" xr:uid="{00000000-0005-0000-0000-0000726C0000}"/>
    <cellStyle name="Обычный 3 3 5 4 6 3 3" xfId="27758" xr:uid="{00000000-0005-0000-0000-0000736C0000}"/>
    <cellStyle name="Обычный 3 3 5 4 6 3 3 2" xfId="27759" xr:uid="{00000000-0005-0000-0000-0000746C0000}"/>
    <cellStyle name="Обычный 3 3 5 4 6 3 4" xfId="27760" xr:uid="{00000000-0005-0000-0000-0000756C0000}"/>
    <cellStyle name="Обычный 3 3 5 4 6 4" xfId="27761" xr:uid="{00000000-0005-0000-0000-0000766C0000}"/>
    <cellStyle name="Обычный 3 3 5 4 6 4 2" xfId="27762" xr:uid="{00000000-0005-0000-0000-0000776C0000}"/>
    <cellStyle name="Обычный 3 3 5 4 6 5" xfId="27763" xr:uid="{00000000-0005-0000-0000-0000786C0000}"/>
    <cellStyle name="Обычный 3 3 5 4 6 5 2" xfId="27764" xr:uid="{00000000-0005-0000-0000-0000796C0000}"/>
    <cellStyle name="Обычный 3 3 5 4 6 6" xfId="27765" xr:uid="{00000000-0005-0000-0000-00007A6C0000}"/>
    <cellStyle name="Обычный 3 3 5 4 6 6 2" xfId="27766" xr:uid="{00000000-0005-0000-0000-00007B6C0000}"/>
    <cellStyle name="Обычный 3 3 5 4 6 7" xfId="27767" xr:uid="{00000000-0005-0000-0000-00007C6C0000}"/>
    <cellStyle name="Обычный 3 3 5 4 7" xfId="27768" xr:uid="{00000000-0005-0000-0000-00007D6C0000}"/>
    <cellStyle name="Обычный 3 3 5 4 7 2" xfId="27769" xr:uid="{00000000-0005-0000-0000-00007E6C0000}"/>
    <cellStyle name="Обычный 3 3 5 4 7 2 2" xfId="27770" xr:uid="{00000000-0005-0000-0000-00007F6C0000}"/>
    <cellStyle name="Обычный 3 3 5 4 7 3" xfId="27771" xr:uid="{00000000-0005-0000-0000-0000806C0000}"/>
    <cellStyle name="Обычный 3 3 5 4 7 3 2" xfId="27772" xr:uid="{00000000-0005-0000-0000-0000816C0000}"/>
    <cellStyle name="Обычный 3 3 5 4 7 4" xfId="27773" xr:uid="{00000000-0005-0000-0000-0000826C0000}"/>
    <cellStyle name="Обычный 3 3 5 4 8" xfId="27774" xr:uid="{00000000-0005-0000-0000-0000836C0000}"/>
    <cellStyle name="Обычный 3 3 5 4 8 2" xfId="27775" xr:uid="{00000000-0005-0000-0000-0000846C0000}"/>
    <cellStyle name="Обычный 3 3 5 4 8 2 2" xfId="27776" xr:uid="{00000000-0005-0000-0000-0000856C0000}"/>
    <cellStyle name="Обычный 3 3 5 4 8 3" xfId="27777" xr:uid="{00000000-0005-0000-0000-0000866C0000}"/>
    <cellStyle name="Обычный 3 3 5 4 8 3 2" xfId="27778" xr:uid="{00000000-0005-0000-0000-0000876C0000}"/>
    <cellStyle name="Обычный 3 3 5 4 8 4" xfId="27779" xr:uid="{00000000-0005-0000-0000-0000886C0000}"/>
    <cellStyle name="Обычный 3 3 5 4 9" xfId="27780" xr:uid="{00000000-0005-0000-0000-0000896C0000}"/>
    <cellStyle name="Обычный 3 3 5 4 9 2" xfId="27781" xr:uid="{00000000-0005-0000-0000-00008A6C0000}"/>
    <cellStyle name="Обычный 3 3 5 5" xfId="27782" xr:uid="{00000000-0005-0000-0000-00008B6C0000}"/>
    <cellStyle name="Обычный 3 3 5 5 10" xfId="27783" xr:uid="{00000000-0005-0000-0000-00008C6C0000}"/>
    <cellStyle name="Обычный 3 3 5 5 2" xfId="27784" xr:uid="{00000000-0005-0000-0000-00008D6C0000}"/>
    <cellStyle name="Обычный 3 3 5 5 2 2" xfId="27785" xr:uid="{00000000-0005-0000-0000-00008E6C0000}"/>
    <cellStyle name="Обычный 3 3 5 5 2 2 2" xfId="27786" xr:uid="{00000000-0005-0000-0000-00008F6C0000}"/>
    <cellStyle name="Обычный 3 3 5 5 2 2 2 2" xfId="27787" xr:uid="{00000000-0005-0000-0000-0000906C0000}"/>
    <cellStyle name="Обычный 3 3 5 5 2 2 2 2 2" xfId="27788" xr:uid="{00000000-0005-0000-0000-0000916C0000}"/>
    <cellStyle name="Обычный 3 3 5 5 2 2 2 3" xfId="27789" xr:uid="{00000000-0005-0000-0000-0000926C0000}"/>
    <cellStyle name="Обычный 3 3 5 5 2 2 2 3 2" xfId="27790" xr:uid="{00000000-0005-0000-0000-0000936C0000}"/>
    <cellStyle name="Обычный 3 3 5 5 2 2 2 4" xfId="27791" xr:uid="{00000000-0005-0000-0000-0000946C0000}"/>
    <cellStyle name="Обычный 3 3 5 5 2 2 3" xfId="27792" xr:uid="{00000000-0005-0000-0000-0000956C0000}"/>
    <cellStyle name="Обычный 3 3 5 5 2 2 3 2" xfId="27793" xr:uid="{00000000-0005-0000-0000-0000966C0000}"/>
    <cellStyle name="Обычный 3 3 5 5 2 2 4" xfId="27794" xr:uid="{00000000-0005-0000-0000-0000976C0000}"/>
    <cellStyle name="Обычный 3 3 5 5 2 2 4 2" xfId="27795" xr:uid="{00000000-0005-0000-0000-0000986C0000}"/>
    <cellStyle name="Обычный 3 3 5 5 2 2 5" xfId="27796" xr:uid="{00000000-0005-0000-0000-0000996C0000}"/>
    <cellStyle name="Обычный 3 3 5 5 2 2 5 2" xfId="27797" xr:uid="{00000000-0005-0000-0000-00009A6C0000}"/>
    <cellStyle name="Обычный 3 3 5 5 2 2 6" xfId="27798" xr:uid="{00000000-0005-0000-0000-00009B6C0000}"/>
    <cellStyle name="Обычный 3 3 5 5 2 3" xfId="27799" xr:uid="{00000000-0005-0000-0000-00009C6C0000}"/>
    <cellStyle name="Обычный 3 3 5 5 2 3 2" xfId="27800" xr:uid="{00000000-0005-0000-0000-00009D6C0000}"/>
    <cellStyle name="Обычный 3 3 5 5 2 3 2 2" xfId="27801" xr:uid="{00000000-0005-0000-0000-00009E6C0000}"/>
    <cellStyle name="Обычный 3 3 5 5 2 3 3" xfId="27802" xr:uid="{00000000-0005-0000-0000-00009F6C0000}"/>
    <cellStyle name="Обычный 3 3 5 5 2 3 3 2" xfId="27803" xr:uid="{00000000-0005-0000-0000-0000A06C0000}"/>
    <cellStyle name="Обычный 3 3 5 5 2 3 4" xfId="27804" xr:uid="{00000000-0005-0000-0000-0000A16C0000}"/>
    <cellStyle name="Обычный 3 3 5 5 2 4" xfId="27805" xr:uid="{00000000-0005-0000-0000-0000A26C0000}"/>
    <cellStyle name="Обычный 3 3 5 5 2 4 2" xfId="27806" xr:uid="{00000000-0005-0000-0000-0000A36C0000}"/>
    <cellStyle name="Обычный 3 3 5 5 2 4 2 2" xfId="27807" xr:uid="{00000000-0005-0000-0000-0000A46C0000}"/>
    <cellStyle name="Обычный 3 3 5 5 2 4 3" xfId="27808" xr:uid="{00000000-0005-0000-0000-0000A56C0000}"/>
    <cellStyle name="Обычный 3 3 5 5 2 4 3 2" xfId="27809" xr:uid="{00000000-0005-0000-0000-0000A66C0000}"/>
    <cellStyle name="Обычный 3 3 5 5 2 4 4" xfId="27810" xr:uid="{00000000-0005-0000-0000-0000A76C0000}"/>
    <cellStyle name="Обычный 3 3 5 5 2 5" xfId="27811" xr:uid="{00000000-0005-0000-0000-0000A86C0000}"/>
    <cellStyle name="Обычный 3 3 5 5 2 5 2" xfId="27812" xr:uid="{00000000-0005-0000-0000-0000A96C0000}"/>
    <cellStyle name="Обычный 3 3 5 5 2 6" xfId="27813" xr:uid="{00000000-0005-0000-0000-0000AA6C0000}"/>
    <cellStyle name="Обычный 3 3 5 5 2 6 2" xfId="27814" xr:uid="{00000000-0005-0000-0000-0000AB6C0000}"/>
    <cellStyle name="Обычный 3 3 5 5 2 7" xfId="27815" xr:uid="{00000000-0005-0000-0000-0000AC6C0000}"/>
    <cellStyle name="Обычный 3 3 5 5 2 7 2" xfId="27816" xr:uid="{00000000-0005-0000-0000-0000AD6C0000}"/>
    <cellStyle name="Обычный 3 3 5 5 2 8" xfId="27817" xr:uid="{00000000-0005-0000-0000-0000AE6C0000}"/>
    <cellStyle name="Обычный 3 3 5 5 3" xfId="27818" xr:uid="{00000000-0005-0000-0000-0000AF6C0000}"/>
    <cellStyle name="Обычный 3 3 5 5 3 2" xfId="27819" xr:uid="{00000000-0005-0000-0000-0000B06C0000}"/>
    <cellStyle name="Обычный 3 3 5 5 3 2 2" xfId="27820" xr:uid="{00000000-0005-0000-0000-0000B16C0000}"/>
    <cellStyle name="Обычный 3 3 5 5 3 2 2 2" xfId="27821" xr:uid="{00000000-0005-0000-0000-0000B26C0000}"/>
    <cellStyle name="Обычный 3 3 5 5 3 2 2 2 2" xfId="27822" xr:uid="{00000000-0005-0000-0000-0000B36C0000}"/>
    <cellStyle name="Обычный 3 3 5 5 3 2 2 3" xfId="27823" xr:uid="{00000000-0005-0000-0000-0000B46C0000}"/>
    <cellStyle name="Обычный 3 3 5 5 3 2 2 3 2" xfId="27824" xr:uid="{00000000-0005-0000-0000-0000B56C0000}"/>
    <cellStyle name="Обычный 3 3 5 5 3 2 2 4" xfId="27825" xr:uid="{00000000-0005-0000-0000-0000B66C0000}"/>
    <cellStyle name="Обычный 3 3 5 5 3 2 3" xfId="27826" xr:uid="{00000000-0005-0000-0000-0000B76C0000}"/>
    <cellStyle name="Обычный 3 3 5 5 3 2 3 2" xfId="27827" xr:uid="{00000000-0005-0000-0000-0000B86C0000}"/>
    <cellStyle name="Обычный 3 3 5 5 3 2 4" xfId="27828" xr:uid="{00000000-0005-0000-0000-0000B96C0000}"/>
    <cellStyle name="Обычный 3 3 5 5 3 2 4 2" xfId="27829" xr:uid="{00000000-0005-0000-0000-0000BA6C0000}"/>
    <cellStyle name="Обычный 3 3 5 5 3 2 5" xfId="27830" xr:uid="{00000000-0005-0000-0000-0000BB6C0000}"/>
    <cellStyle name="Обычный 3 3 5 5 3 2 5 2" xfId="27831" xr:uid="{00000000-0005-0000-0000-0000BC6C0000}"/>
    <cellStyle name="Обычный 3 3 5 5 3 2 6" xfId="27832" xr:uid="{00000000-0005-0000-0000-0000BD6C0000}"/>
    <cellStyle name="Обычный 3 3 5 5 3 3" xfId="27833" xr:uid="{00000000-0005-0000-0000-0000BE6C0000}"/>
    <cellStyle name="Обычный 3 3 5 5 3 3 2" xfId="27834" xr:uid="{00000000-0005-0000-0000-0000BF6C0000}"/>
    <cellStyle name="Обычный 3 3 5 5 3 3 2 2" xfId="27835" xr:uid="{00000000-0005-0000-0000-0000C06C0000}"/>
    <cellStyle name="Обычный 3 3 5 5 3 3 3" xfId="27836" xr:uid="{00000000-0005-0000-0000-0000C16C0000}"/>
    <cellStyle name="Обычный 3 3 5 5 3 3 3 2" xfId="27837" xr:uid="{00000000-0005-0000-0000-0000C26C0000}"/>
    <cellStyle name="Обычный 3 3 5 5 3 3 4" xfId="27838" xr:uid="{00000000-0005-0000-0000-0000C36C0000}"/>
    <cellStyle name="Обычный 3 3 5 5 3 4" xfId="27839" xr:uid="{00000000-0005-0000-0000-0000C46C0000}"/>
    <cellStyle name="Обычный 3 3 5 5 3 4 2" xfId="27840" xr:uid="{00000000-0005-0000-0000-0000C56C0000}"/>
    <cellStyle name="Обычный 3 3 5 5 3 4 2 2" xfId="27841" xr:uid="{00000000-0005-0000-0000-0000C66C0000}"/>
    <cellStyle name="Обычный 3 3 5 5 3 4 3" xfId="27842" xr:uid="{00000000-0005-0000-0000-0000C76C0000}"/>
    <cellStyle name="Обычный 3 3 5 5 3 4 3 2" xfId="27843" xr:uid="{00000000-0005-0000-0000-0000C86C0000}"/>
    <cellStyle name="Обычный 3 3 5 5 3 4 4" xfId="27844" xr:uid="{00000000-0005-0000-0000-0000C96C0000}"/>
    <cellStyle name="Обычный 3 3 5 5 3 5" xfId="27845" xr:uid="{00000000-0005-0000-0000-0000CA6C0000}"/>
    <cellStyle name="Обычный 3 3 5 5 3 5 2" xfId="27846" xr:uid="{00000000-0005-0000-0000-0000CB6C0000}"/>
    <cellStyle name="Обычный 3 3 5 5 3 6" xfId="27847" xr:uid="{00000000-0005-0000-0000-0000CC6C0000}"/>
    <cellStyle name="Обычный 3 3 5 5 3 6 2" xfId="27848" xr:uid="{00000000-0005-0000-0000-0000CD6C0000}"/>
    <cellStyle name="Обычный 3 3 5 5 3 7" xfId="27849" xr:uid="{00000000-0005-0000-0000-0000CE6C0000}"/>
    <cellStyle name="Обычный 3 3 5 5 3 7 2" xfId="27850" xr:uid="{00000000-0005-0000-0000-0000CF6C0000}"/>
    <cellStyle name="Обычный 3 3 5 5 3 8" xfId="27851" xr:uid="{00000000-0005-0000-0000-0000D06C0000}"/>
    <cellStyle name="Обычный 3 3 5 5 4" xfId="27852" xr:uid="{00000000-0005-0000-0000-0000D16C0000}"/>
    <cellStyle name="Обычный 3 3 5 5 4 2" xfId="27853" xr:uid="{00000000-0005-0000-0000-0000D26C0000}"/>
    <cellStyle name="Обычный 3 3 5 5 4 2 2" xfId="27854" xr:uid="{00000000-0005-0000-0000-0000D36C0000}"/>
    <cellStyle name="Обычный 3 3 5 5 4 2 2 2" xfId="27855" xr:uid="{00000000-0005-0000-0000-0000D46C0000}"/>
    <cellStyle name="Обычный 3 3 5 5 4 2 3" xfId="27856" xr:uid="{00000000-0005-0000-0000-0000D56C0000}"/>
    <cellStyle name="Обычный 3 3 5 5 4 2 3 2" xfId="27857" xr:uid="{00000000-0005-0000-0000-0000D66C0000}"/>
    <cellStyle name="Обычный 3 3 5 5 4 2 4" xfId="27858" xr:uid="{00000000-0005-0000-0000-0000D76C0000}"/>
    <cellStyle name="Обычный 3 3 5 5 4 3" xfId="27859" xr:uid="{00000000-0005-0000-0000-0000D86C0000}"/>
    <cellStyle name="Обычный 3 3 5 5 4 3 2" xfId="27860" xr:uid="{00000000-0005-0000-0000-0000D96C0000}"/>
    <cellStyle name="Обычный 3 3 5 5 4 3 2 2" xfId="27861" xr:uid="{00000000-0005-0000-0000-0000DA6C0000}"/>
    <cellStyle name="Обычный 3 3 5 5 4 3 3" xfId="27862" xr:uid="{00000000-0005-0000-0000-0000DB6C0000}"/>
    <cellStyle name="Обычный 3 3 5 5 4 3 3 2" xfId="27863" xr:uid="{00000000-0005-0000-0000-0000DC6C0000}"/>
    <cellStyle name="Обычный 3 3 5 5 4 3 4" xfId="27864" xr:uid="{00000000-0005-0000-0000-0000DD6C0000}"/>
    <cellStyle name="Обычный 3 3 5 5 4 4" xfId="27865" xr:uid="{00000000-0005-0000-0000-0000DE6C0000}"/>
    <cellStyle name="Обычный 3 3 5 5 4 4 2" xfId="27866" xr:uid="{00000000-0005-0000-0000-0000DF6C0000}"/>
    <cellStyle name="Обычный 3 3 5 5 4 5" xfId="27867" xr:uid="{00000000-0005-0000-0000-0000E06C0000}"/>
    <cellStyle name="Обычный 3 3 5 5 4 5 2" xfId="27868" xr:uid="{00000000-0005-0000-0000-0000E16C0000}"/>
    <cellStyle name="Обычный 3 3 5 5 4 6" xfId="27869" xr:uid="{00000000-0005-0000-0000-0000E26C0000}"/>
    <cellStyle name="Обычный 3 3 5 5 4 6 2" xfId="27870" xr:uid="{00000000-0005-0000-0000-0000E36C0000}"/>
    <cellStyle name="Обычный 3 3 5 5 4 7" xfId="27871" xr:uid="{00000000-0005-0000-0000-0000E46C0000}"/>
    <cellStyle name="Обычный 3 3 5 5 5" xfId="27872" xr:uid="{00000000-0005-0000-0000-0000E56C0000}"/>
    <cellStyle name="Обычный 3 3 5 5 5 2" xfId="27873" xr:uid="{00000000-0005-0000-0000-0000E66C0000}"/>
    <cellStyle name="Обычный 3 3 5 5 5 2 2" xfId="27874" xr:uid="{00000000-0005-0000-0000-0000E76C0000}"/>
    <cellStyle name="Обычный 3 3 5 5 5 3" xfId="27875" xr:uid="{00000000-0005-0000-0000-0000E86C0000}"/>
    <cellStyle name="Обычный 3 3 5 5 5 3 2" xfId="27876" xr:uid="{00000000-0005-0000-0000-0000E96C0000}"/>
    <cellStyle name="Обычный 3 3 5 5 5 4" xfId="27877" xr:uid="{00000000-0005-0000-0000-0000EA6C0000}"/>
    <cellStyle name="Обычный 3 3 5 5 6" xfId="27878" xr:uid="{00000000-0005-0000-0000-0000EB6C0000}"/>
    <cellStyle name="Обычный 3 3 5 5 6 2" xfId="27879" xr:uid="{00000000-0005-0000-0000-0000EC6C0000}"/>
    <cellStyle name="Обычный 3 3 5 5 6 2 2" xfId="27880" xr:uid="{00000000-0005-0000-0000-0000ED6C0000}"/>
    <cellStyle name="Обычный 3 3 5 5 6 3" xfId="27881" xr:uid="{00000000-0005-0000-0000-0000EE6C0000}"/>
    <cellStyle name="Обычный 3 3 5 5 6 3 2" xfId="27882" xr:uid="{00000000-0005-0000-0000-0000EF6C0000}"/>
    <cellStyle name="Обычный 3 3 5 5 6 4" xfId="27883" xr:uid="{00000000-0005-0000-0000-0000F06C0000}"/>
    <cellStyle name="Обычный 3 3 5 5 7" xfId="27884" xr:uid="{00000000-0005-0000-0000-0000F16C0000}"/>
    <cellStyle name="Обычный 3 3 5 5 7 2" xfId="27885" xr:uid="{00000000-0005-0000-0000-0000F26C0000}"/>
    <cellStyle name="Обычный 3 3 5 5 8" xfId="27886" xr:uid="{00000000-0005-0000-0000-0000F36C0000}"/>
    <cellStyle name="Обычный 3 3 5 5 8 2" xfId="27887" xr:uid="{00000000-0005-0000-0000-0000F46C0000}"/>
    <cellStyle name="Обычный 3 3 5 5 9" xfId="27888" xr:uid="{00000000-0005-0000-0000-0000F56C0000}"/>
    <cellStyle name="Обычный 3 3 5 5 9 2" xfId="27889" xr:uid="{00000000-0005-0000-0000-0000F66C0000}"/>
    <cellStyle name="Обычный 3 3 5 6" xfId="27890" xr:uid="{00000000-0005-0000-0000-0000F76C0000}"/>
    <cellStyle name="Обычный 3 3 5 6 2" xfId="27891" xr:uid="{00000000-0005-0000-0000-0000F86C0000}"/>
    <cellStyle name="Обычный 3 3 5 6 2 2" xfId="27892" xr:uid="{00000000-0005-0000-0000-0000F96C0000}"/>
    <cellStyle name="Обычный 3 3 5 6 2 2 2" xfId="27893" xr:uid="{00000000-0005-0000-0000-0000FA6C0000}"/>
    <cellStyle name="Обычный 3 3 5 6 2 2 2 2" xfId="27894" xr:uid="{00000000-0005-0000-0000-0000FB6C0000}"/>
    <cellStyle name="Обычный 3 3 5 6 2 2 3" xfId="27895" xr:uid="{00000000-0005-0000-0000-0000FC6C0000}"/>
    <cellStyle name="Обычный 3 3 5 6 2 2 3 2" xfId="27896" xr:uid="{00000000-0005-0000-0000-0000FD6C0000}"/>
    <cellStyle name="Обычный 3 3 5 6 2 2 4" xfId="27897" xr:uid="{00000000-0005-0000-0000-0000FE6C0000}"/>
    <cellStyle name="Обычный 3 3 5 6 2 3" xfId="27898" xr:uid="{00000000-0005-0000-0000-0000FF6C0000}"/>
    <cellStyle name="Обычный 3 3 5 6 2 3 2" xfId="27899" xr:uid="{00000000-0005-0000-0000-0000006D0000}"/>
    <cellStyle name="Обычный 3 3 5 6 2 4" xfId="27900" xr:uid="{00000000-0005-0000-0000-0000016D0000}"/>
    <cellStyle name="Обычный 3 3 5 6 2 4 2" xfId="27901" xr:uid="{00000000-0005-0000-0000-0000026D0000}"/>
    <cellStyle name="Обычный 3 3 5 6 2 5" xfId="27902" xr:uid="{00000000-0005-0000-0000-0000036D0000}"/>
    <cellStyle name="Обычный 3 3 5 6 2 5 2" xfId="27903" xr:uid="{00000000-0005-0000-0000-0000046D0000}"/>
    <cellStyle name="Обычный 3 3 5 6 2 6" xfId="27904" xr:uid="{00000000-0005-0000-0000-0000056D0000}"/>
    <cellStyle name="Обычный 3 3 5 6 3" xfId="27905" xr:uid="{00000000-0005-0000-0000-0000066D0000}"/>
    <cellStyle name="Обычный 3 3 5 6 3 2" xfId="27906" xr:uid="{00000000-0005-0000-0000-0000076D0000}"/>
    <cellStyle name="Обычный 3 3 5 6 3 2 2" xfId="27907" xr:uid="{00000000-0005-0000-0000-0000086D0000}"/>
    <cellStyle name="Обычный 3 3 5 6 3 3" xfId="27908" xr:uid="{00000000-0005-0000-0000-0000096D0000}"/>
    <cellStyle name="Обычный 3 3 5 6 3 3 2" xfId="27909" xr:uid="{00000000-0005-0000-0000-00000A6D0000}"/>
    <cellStyle name="Обычный 3 3 5 6 3 4" xfId="27910" xr:uid="{00000000-0005-0000-0000-00000B6D0000}"/>
    <cellStyle name="Обычный 3 3 5 6 4" xfId="27911" xr:uid="{00000000-0005-0000-0000-00000C6D0000}"/>
    <cellStyle name="Обычный 3 3 5 6 4 2" xfId="27912" xr:uid="{00000000-0005-0000-0000-00000D6D0000}"/>
    <cellStyle name="Обычный 3 3 5 6 4 2 2" xfId="27913" xr:uid="{00000000-0005-0000-0000-00000E6D0000}"/>
    <cellStyle name="Обычный 3 3 5 6 4 3" xfId="27914" xr:uid="{00000000-0005-0000-0000-00000F6D0000}"/>
    <cellStyle name="Обычный 3 3 5 6 4 3 2" xfId="27915" xr:uid="{00000000-0005-0000-0000-0000106D0000}"/>
    <cellStyle name="Обычный 3 3 5 6 4 4" xfId="27916" xr:uid="{00000000-0005-0000-0000-0000116D0000}"/>
    <cellStyle name="Обычный 3 3 5 6 5" xfId="27917" xr:uid="{00000000-0005-0000-0000-0000126D0000}"/>
    <cellStyle name="Обычный 3 3 5 6 5 2" xfId="27918" xr:uid="{00000000-0005-0000-0000-0000136D0000}"/>
    <cellStyle name="Обычный 3 3 5 6 6" xfId="27919" xr:uid="{00000000-0005-0000-0000-0000146D0000}"/>
    <cellStyle name="Обычный 3 3 5 6 6 2" xfId="27920" xr:uid="{00000000-0005-0000-0000-0000156D0000}"/>
    <cellStyle name="Обычный 3 3 5 6 7" xfId="27921" xr:uid="{00000000-0005-0000-0000-0000166D0000}"/>
    <cellStyle name="Обычный 3 3 5 6 7 2" xfId="27922" xr:uid="{00000000-0005-0000-0000-0000176D0000}"/>
    <cellStyle name="Обычный 3 3 5 6 8" xfId="27923" xr:uid="{00000000-0005-0000-0000-0000186D0000}"/>
    <cellStyle name="Обычный 3 3 5 7" xfId="27924" xr:uid="{00000000-0005-0000-0000-0000196D0000}"/>
    <cellStyle name="Обычный 3 3 5 7 2" xfId="27925" xr:uid="{00000000-0005-0000-0000-00001A6D0000}"/>
    <cellStyle name="Обычный 3 3 5 7 2 2" xfId="27926" xr:uid="{00000000-0005-0000-0000-00001B6D0000}"/>
    <cellStyle name="Обычный 3 3 5 7 2 2 2" xfId="27927" xr:uid="{00000000-0005-0000-0000-00001C6D0000}"/>
    <cellStyle name="Обычный 3 3 5 7 2 2 2 2" xfId="27928" xr:uid="{00000000-0005-0000-0000-00001D6D0000}"/>
    <cellStyle name="Обычный 3 3 5 7 2 2 3" xfId="27929" xr:uid="{00000000-0005-0000-0000-00001E6D0000}"/>
    <cellStyle name="Обычный 3 3 5 7 2 2 3 2" xfId="27930" xr:uid="{00000000-0005-0000-0000-00001F6D0000}"/>
    <cellStyle name="Обычный 3 3 5 7 2 2 4" xfId="27931" xr:uid="{00000000-0005-0000-0000-0000206D0000}"/>
    <cellStyle name="Обычный 3 3 5 7 2 3" xfId="27932" xr:uid="{00000000-0005-0000-0000-0000216D0000}"/>
    <cellStyle name="Обычный 3 3 5 7 2 3 2" xfId="27933" xr:uid="{00000000-0005-0000-0000-0000226D0000}"/>
    <cellStyle name="Обычный 3 3 5 7 2 4" xfId="27934" xr:uid="{00000000-0005-0000-0000-0000236D0000}"/>
    <cellStyle name="Обычный 3 3 5 7 2 4 2" xfId="27935" xr:uid="{00000000-0005-0000-0000-0000246D0000}"/>
    <cellStyle name="Обычный 3 3 5 7 2 5" xfId="27936" xr:uid="{00000000-0005-0000-0000-0000256D0000}"/>
    <cellStyle name="Обычный 3 3 5 7 2 5 2" xfId="27937" xr:uid="{00000000-0005-0000-0000-0000266D0000}"/>
    <cellStyle name="Обычный 3 3 5 7 2 6" xfId="27938" xr:uid="{00000000-0005-0000-0000-0000276D0000}"/>
    <cellStyle name="Обычный 3 3 5 7 3" xfId="27939" xr:uid="{00000000-0005-0000-0000-0000286D0000}"/>
    <cellStyle name="Обычный 3 3 5 7 3 2" xfId="27940" xr:uid="{00000000-0005-0000-0000-0000296D0000}"/>
    <cellStyle name="Обычный 3 3 5 7 3 2 2" xfId="27941" xr:uid="{00000000-0005-0000-0000-00002A6D0000}"/>
    <cellStyle name="Обычный 3 3 5 7 3 3" xfId="27942" xr:uid="{00000000-0005-0000-0000-00002B6D0000}"/>
    <cellStyle name="Обычный 3 3 5 7 3 3 2" xfId="27943" xr:uid="{00000000-0005-0000-0000-00002C6D0000}"/>
    <cellStyle name="Обычный 3 3 5 7 3 4" xfId="27944" xr:uid="{00000000-0005-0000-0000-00002D6D0000}"/>
    <cellStyle name="Обычный 3 3 5 7 4" xfId="27945" xr:uid="{00000000-0005-0000-0000-00002E6D0000}"/>
    <cellStyle name="Обычный 3 3 5 7 4 2" xfId="27946" xr:uid="{00000000-0005-0000-0000-00002F6D0000}"/>
    <cellStyle name="Обычный 3 3 5 7 4 2 2" xfId="27947" xr:uid="{00000000-0005-0000-0000-0000306D0000}"/>
    <cellStyle name="Обычный 3 3 5 7 4 3" xfId="27948" xr:uid="{00000000-0005-0000-0000-0000316D0000}"/>
    <cellStyle name="Обычный 3 3 5 7 4 3 2" xfId="27949" xr:uid="{00000000-0005-0000-0000-0000326D0000}"/>
    <cellStyle name="Обычный 3 3 5 7 4 4" xfId="27950" xr:uid="{00000000-0005-0000-0000-0000336D0000}"/>
    <cellStyle name="Обычный 3 3 5 7 5" xfId="27951" xr:uid="{00000000-0005-0000-0000-0000346D0000}"/>
    <cellStyle name="Обычный 3 3 5 7 5 2" xfId="27952" xr:uid="{00000000-0005-0000-0000-0000356D0000}"/>
    <cellStyle name="Обычный 3 3 5 7 6" xfId="27953" xr:uid="{00000000-0005-0000-0000-0000366D0000}"/>
    <cellStyle name="Обычный 3 3 5 7 6 2" xfId="27954" xr:uid="{00000000-0005-0000-0000-0000376D0000}"/>
    <cellStyle name="Обычный 3 3 5 7 7" xfId="27955" xr:uid="{00000000-0005-0000-0000-0000386D0000}"/>
    <cellStyle name="Обычный 3 3 5 7 7 2" xfId="27956" xr:uid="{00000000-0005-0000-0000-0000396D0000}"/>
    <cellStyle name="Обычный 3 3 5 7 8" xfId="27957" xr:uid="{00000000-0005-0000-0000-00003A6D0000}"/>
    <cellStyle name="Обычный 3 3 5 8" xfId="27958" xr:uid="{00000000-0005-0000-0000-00003B6D0000}"/>
    <cellStyle name="Обычный 3 3 5 8 2" xfId="27959" xr:uid="{00000000-0005-0000-0000-00003C6D0000}"/>
    <cellStyle name="Обычный 3 3 5 8 2 2" xfId="27960" xr:uid="{00000000-0005-0000-0000-00003D6D0000}"/>
    <cellStyle name="Обычный 3 3 5 8 2 2 2" xfId="27961" xr:uid="{00000000-0005-0000-0000-00003E6D0000}"/>
    <cellStyle name="Обычный 3 3 5 8 2 3" xfId="27962" xr:uid="{00000000-0005-0000-0000-00003F6D0000}"/>
    <cellStyle name="Обычный 3 3 5 8 2 3 2" xfId="27963" xr:uid="{00000000-0005-0000-0000-0000406D0000}"/>
    <cellStyle name="Обычный 3 3 5 8 2 4" xfId="27964" xr:uid="{00000000-0005-0000-0000-0000416D0000}"/>
    <cellStyle name="Обычный 3 3 5 8 3" xfId="27965" xr:uid="{00000000-0005-0000-0000-0000426D0000}"/>
    <cellStyle name="Обычный 3 3 5 8 3 2" xfId="27966" xr:uid="{00000000-0005-0000-0000-0000436D0000}"/>
    <cellStyle name="Обычный 3 3 5 8 3 2 2" xfId="27967" xr:uid="{00000000-0005-0000-0000-0000446D0000}"/>
    <cellStyle name="Обычный 3 3 5 8 3 3" xfId="27968" xr:uid="{00000000-0005-0000-0000-0000456D0000}"/>
    <cellStyle name="Обычный 3 3 5 8 3 3 2" xfId="27969" xr:uid="{00000000-0005-0000-0000-0000466D0000}"/>
    <cellStyle name="Обычный 3 3 5 8 3 4" xfId="27970" xr:uid="{00000000-0005-0000-0000-0000476D0000}"/>
    <cellStyle name="Обычный 3 3 5 8 4" xfId="27971" xr:uid="{00000000-0005-0000-0000-0000486D0000}"/>
    <cellStyle name="Обычный 3 3 5 8 4 2" xfId="27972" xr:uid="{00000000-0005-0000-0000-0000496D0000}"/>
    <cellStyle name="Обычный 3 3 5 8 5" xfId="27973" xr:uid="{00000000-0005-0000-0000-00004A6D0000}"/>
    <cellStyle name="Обычный 3 3 5 8 5 2" xfId="27974" xr:uid="{00000000-0005-0000-0000-00004B6D0000}"/>
    <cellStyle name="Обычный 3 3 5 8 6" xfId="27975" xr:uid="{00000000-0005-0000-0000-00004C6D0000}"/>
    <cellStyle name="Обычный 3 3 5 8 6 2" xfId="27976" xr:uid="{00000000-0005-0000-0000-00004D6D0000}"/>
    <cellStyle name="Обычный 3 3 5 8 7" xfId="27977" xr:uid="{00000000-0005-0000-0000-00004E6D0000}"/>
    <cellStyle name="Обычный 3 3 5 9" xfId="27978" xr:uid="{00000000-0005-0000-0000-00004F6D0000}"/>
    <cellStyle name="Обычный 3 3 5 9 2" xfId="27979" xr:uid="{00000000-0005-0000-0000-0000506D0000}"/>
    <cellStyle name="Обычный 3 3 5 9 2 2" xfId="27980" xr:uid="{00000000-0005-0000-0000-0000516D0000}"/>
    <cellStyle name="Обычный 3 3 5 9 2 2 2" xfId="27981" xr:uid="{00000000-0005-0000-0000-0000526D0000}"/>
    <cellStyle name="Обычный 3 3 5 9 2 3" xfId="27982" xr:uid="{00000000-0005-0000-0000-0000536D0000}"/>
    <cellStyle name="Обычный 3 3 5 9 2 3 2" xfId="27983" xr:uid="{00000000-0005-0000-0000-0000546D0000}"/>
    <cellStyle name="Обычный 3 3 5 9 2 4" xfId="27984" xr:uid="{00000000-0005-0000-0000-0000556D0000}"/>
    <cellStyle name="Обычный 3 3 5 9 3" xfId="27985" xr:uid="{00000000-0005-0000-0000-0000566D0000}"/>
    <cellStyle name="Обычный 3 3 5 9 3 2" xfId="27986" xr:uid="{00000000-0005-0000-0000-0000576D0000}"/>
    <cellStyle name="Обычный 3 3 5 9 3 2 2" xfId="27987" xr:uid="{00000000-0005-0000-0000-0000586D0000}"/>
    <cellStyle name="Обычный 3 3 5 9 3 3" xfId="27988" xr:uid="{00000000-0005-0000-0000-0000596D0000}"/>
    <cellStyle name="Обычный 3 3 5 9 3 3 2" xfId="27989" xr:uid="{00000000-0005-0000-0000-00005A6D0000}"/>
    <cellStyle name="Обычный 3 3 5 9 3 4" xfId="27990" xr:uid="{00000000-0005-0000-0000-00005B6D0000}"/>
    <cellStyle name="Обычный 3 3 5 9 4" xfId="27991" xr:uid="{00000000-0005-0000-0000-00005C6D0000}"/>
    <cellStyle name="Обычный 3 3 5 9 4 2" xfId="27992" xr:uid="{00000000-0005-0000-0000-00005D6D0000}"/>
    <cellStyle name="Обычный 3 3 5 9 5" xfId="27993" xr:uid="{00000000-0005-0000-0000-00005E6D0000}"/>
    <cellStyle name="Обычный 3 3 5 9 5 2" xfId="27994" xr:uid="{00000000-0005-0000-0000-00005F6D0000}"/>
    <cellStyle name="Обычный 3 3 5 9 6" xfId="27995" xr:uid="{00000000-0005-0000-0000-0000606D0000}"/>
    <cellStyle name="Обычный 3 3 5 9 6 2" xfId="27996" xr:uid="{00000000-0005-0000-0000-0000616D0000}"/>
    <cellStyle name="Обычный 3 3 5 9 7" xfId="27997" xr:uid="{00000000-0005-0000-0000-0000626D0000}"/>
    <cellStyle name="Обычный 3 3 6" xfId="27998" xr:uid="{00000000-0005-0000-0000-0000636D0000}"/>
    <cellStyle name="Обычный 3 3 6 10" xfId="27999" xr:uid="{00000000-0005-0000-0000-0000646D0000}"/>
    <cellStyle name="Обычный 3 3 6 10 2" xfId="28000" xr:uid="{00000000-0005-0000-0000-0000656D0000}"/>
    <cellStyle name="Обычный 3 3 6 10 2 2" xfId="28001" xr:uid="{00000000-0005-0000-0000-0000666D0000}"/>
    <cellStyle name="Обычный 3 3 6 10 3" xfId="28002" xr:uid="{00000000-0005-0000-0000-0000676D0000}"/>
    <cellStyle name="Обычный 3 3 6 10 3 2" xfId="28003" xr:uid="{00000000-0005-0000-0000-0000686D0000}"/>
    <cellStyle name="Обычный 3 3 6 10 4" xfId="28004" xr:uid="{00000000-0005-0000-0000-0000696D0000}"/>
    <cellStyle name="Обычный 3 3 6 11" xfId="28005" xr:uid="{00000000-0005-0000-0000-00006A6D0000}"/>
    <cellStyle name="Обычный 3 3 6 11 2" xfId="28006" xr:uid="{00000000-0005-0000-0000-00006B6D0000}"/>
    <cellStyle name="Обычный 3 3 6 12" xfId="28007" xr:uid="{00000000-0005-0000-0000-00006C6D0000}"/>
    <cellStyle name="Обычный 3 3 6 12 2" xfId="28008" xr:uid="{00000000-0005-0000-0000-00006D6D0000}"/>
    <cellStyle name="Обычный 3 3 6 13" xfId="28009" xr:uid="{00000000-0005-0000-0000-00006E6D0000}"/>
    <cellStyle name="Обычный 3 3 6 13 2" xfId="28010" xr:uid="{00000000-0005-0000-0000-00006F6D0000}"/>
    <cellStyle name="Обычный 3 3 6 14" xfId="28011" xr:uid="{00000000-0005-0000-0000-0000706D0000}"/>
    <cellStyle name="Обычный 3 3 6 2" xfId="28012" xr:uid="{00000000-0005-0000-0000-0000716D0000}"/>
    <cellStyle name="Обычный 3 3 6 2 10" xfId="28013" xr:uid="{00000000-0005-0000-0000-0000726D0000}"/>
    <cellStyle name="Обычный 3 3 6 2 10 2" xfId="28014" xr:uid="{00000000-0005-0000-0000-0000736D0000}"/>
    <cellStyle name="Обычный 3 3 6 2 11" xfId="28015" xr:uid="{00000000-0005-0000-0000-0000746D0000}"/>
    <cellStyle name="Обычный 3 3 6 2 11 2" xfId="28016" xr:uid="{00000000-0005-0000-0000-0000756D0000}"/>
    <cellStyle name="Обычный 3 3 6 2 12" xfId="28017" xr:uid="{00000000-0005-0000-0000-0000766D0000}"/>
    <cellStyle name="Обычный 3 3 6 2 12 2" xfId="28018" xr:uid="{00000000-0005-0000-0000-0000776D0000}"/>
    <cellStyle name="Обычный 3 3 6 2 13" xfId="28019" xr:uid="{00000000-0005-0000-0000-0000786D0000}"/>
    <cellStyle name="Обычный 3 3 6 2 2" xfId="28020" xr:uid="{00000000-0005-0000-0000-0000796D0000}"/>
    <cellStyle name="Обычный 3 3 6 2 2 10" xfId="28021" xr:uid="{00000000-0005-0000-0000-00007A6D0000}"/>
    <cellStyle name="Обычный 3 3 6 2 2 10 2" xfId="28022" xr:uid="{00000000-0005-0000-0000-00007B6D0000}"/>
    <cellStyle name="Обычный 3 3 6 2 2 11" xfId="28023" xr:uid="{00000000-0005-0000-0000-00007C6D0000}"/>
    <cellStyle name="Обычный 3 3 6 2 2 11 2" xfId="28024" xr:uid="{00000000-0005-0000-0000-00007D6D0000}"/>
    <cellStyle name="Обычный 3 3 6 2 2 12" xfId="28025" xr:uid="{00000000-0005-0000-0000-00007E6D0000}"/>
    <cellStyle name="Обычный 3 3 6 2 2 2" xfId="28026" xr:uid="{00000000-0005-0000-0000-00007F6D0000}"/>
    <cellStyle name="Обычный 3 3 6 2 2 2 10" xfId="28027" xr:uid="{00000000-0005-0000-0000-0000806D0000}"/>
    <cellStyle name="Обычный 3 3 6 2 2 2 2" xfId="28028" xr:uid="{00000000-0005-0000-0000-0000816D0000}"/>
    <cellStyle name="Обычный 3 3 6 2 2 2 2 2" xfId="28029" xr:uid="{00000000-0005-0000-0000-0000826D0000}"/>
    <cellStyle name="Обычный 3 3 6 2 2 2 2 2 2" xfId="28030" xr:uid="{00000000-0005-0000-0000-0000836D0000}"/>
    <cellStyle name="Обычный 3 3 6 2 2 2 2 2 2 2" xfId="28031" xr:uid="{00000000-0005-0000-0000-0000846D0000}"/>
    <cellStyle name="Обычный 3 3 6 2 2 2 2 2 2 2 2" xfId="28032" xr:uid="{00000000-0005-0000-0000-0000856D0000}"/>
    <cellStyle name="Обычный 3 3 6 2 2 2 2 2 2 3" xfId="28033" xr:uid="{00000000-0005-0000-0000-0000866D0000}"/>
    <cellStyle name="Обычный 3 3 6 2 2 2 2 2 2 3 2" xfId="28034" xr:uid="{00000000-0005-0000-0000-0000876D0000}"/>
    <cellStyle name="Обычный 3 3 6 2 2 2 2 2 2 4" xfId="28035" xr:uid="{00000000-0005-0000-0000-0000886D0000}"/>
    <cellStyle name="Обычный 3 3 6 2 2 2 2 2 3" xfId="28036" xr:uid="{00000000-0005-0000-0000-0000896D0000}"/>
    <cellStyle name="Обычный 3 3 6 2 2 2 2 2 3 2" xfId="28037" xr:uid="{00000000-0005-0000-0000-00008A6D0000}"/>
    <cellStyle name="Обычный 3 3 6 2 2 2 2 2 4" xfId="28038" xr:uid="{00000000-0005-0000-0000-00008B6D0000}"/>
    <cellStyle name="Обычный 3 3 6 2 2 2 2 2 4 2" xfId="28039" xr:uid="{00000000-0005-0000-0000-00008C6D0000}"/>
    <cellStyle name="Обычный 3 3 6 2 2 2 2 2 5" xfId="28040" xr:uid="{00000000-0005-0000-0000-00008D6D0000}"/>
    <cellStyle name="Обычный 3 3 6 2 2 2 2 2 5 2" xfId="28041" xr:uid="{00000000-0005-0000-0000-00008E6D0000}"/>
    <cellStyle name="Обычный 3 3 6 2 2 2 2 2 6" xfId="28042" xr:uid="{00000000-0005-0000-0000-00008F6D0000}"/>
    <cellStyle name="Обычный 3 3 6 2 2 2 2 3" xfId="28043" xr:uid="{00000000-0005-0000-0000-0000906D0000}"/>
    <cellStyle name="Обычный 3 3 6 2 2 2 2 3 2" xfId="28044" xr:uid="{00000000-0005-0000-0000-0000916D0000}"/>
    <cellStyle name="Обычный 3 3 6 2 2 2 2 3 2 2" xfId="28045" xr:uid="{00000000-0005-0000-0000-0000926D0000}"/>
    <cellStyle name="Обычный 3 3 6 2 2 2 2 3 3" xfId="28046" xr:uid="{00000000-0005-0000-0000-0000936D0000}"/>
    <cellStyle name="Обычный 3 3 6 2 2 2 2 3 3 2" xfId="28047" xr:uid="{00000000-0005-0000-0000-0000946D0000}"/>
    <cellStyle name="Обычный 3 3 6 2 2 2 2 3 4" xfId="28048" xr:uid="{00000000-0005-0000-0000-0000956D0000}"/>
    <cellStyle name="Обычный 3 3 6 2 2 2 2 4" xfId="28049" xr:uid="{00000000-0005-0000-0000-0000966D0000}"/>
    <cellStyle name="Обычный 3 3 6 2 2 2 2 4 2" xfId="28050" xr:uid="{00000000-0005-0000-0000-0000976D0000}"/>
    <cellStyle name="Обычный 3 3 6 2 2 2 2 4 2 2" xfId="28051" xr:uid="{00000000-0005-0000-0000-0000986D0000}"/>
    <cellStyle name="Обычный 3 3 6 2 2 2 2 4 3" xfId="28052" xr:uid="{00000000-0005-0000-0000-0000996D0000}"/>
    <cellStyle name="Обычный 3 3 6 2 2 2 2 4 3 2" xfId="28053" xr:uid="{00000000-0005-0000-0000-00009A6D0000}"/>
    <cellStyle name="Обычный 3 3 6 2 2 2 2 4 4" xfId="28054" xr:uid="{00000000-0005-0000-0000-00009B6D0000}"/>
    <cellStyle name="Обычный 3 3 6 2 2 2 2 5" xfId="28055" xr:uid="{00000000-0005-0000-0000-00009C6D0000}"/>
    <cellStyle name="Обычный 3 3 6 2 2 2 2 5 2" xfId="28056" xr:uid="{00000000-0005-0000-0000-00009D6D0000}"/>
    <cellStyle name="Обычный 3 3 6 2 2 2 2 6" xfId="28057" xr:uid="{00000000-0005-0000-0000-00009E6D0000}"/>
    <cellStyle name="Обычный 3 3 6 2 2 2 2 6 2" xfId="28058" xr:uid="{00000000-0005-0000-0000-00009F6D0000}"/>
    <cellStyle name="Обычный 3 3 6 2 2 2 2 7" xfId="28059" xr:uid="{00000000-0005-0000-0000-0000A06D0000}"/>
    <cellStyle name="Обычный 3 3 6 2 2 2 2 7 2" xfId="28060" xr:uid="{00000000-0005-0000-0000-0000A16D0000}"/>
    <cellStyle name="Обычный 3 3 6 2 2 2 2 8" xfId="28061" xr:uid="{00000000-0005-0000-0000-0000A26D0000}"/>
    <cellStyle name="Обычный 3 3 6 2 2 2 3" xfId="28062" xr:uid="{00000000-0005-0000-0000-0000A36D0000}"/>
    <cellStyle name="Обычный 3 3 6 2 2 2 3 2" xfId="28063" xr:uid="{00000000-0005-0000-0000-0000A46D0000}"/>
    <cellStyle name="Обычный 3 3 6 2 2 2 3 2 2" xfId="28064" xr:uid="{00000000-0005-0000-0000-0000A56D0000}"/>
    <cellStyle name="Обычный 3 3 6 2 2 2 3 2 2 2" xfId="28065" xr:uid="{00000000-0005-0000-0000-0000A66D0000}"/>
    <cellStyle name="Обычный 3 3 6 2 2 2 3 2 2 2 2" xfId="28066" xr:uid="{00000000-0005-0000-0000-0000A76D0000}"/>
    <cellStyle name="Обычный 3 3 6 2 2 2 3 2 2 3" xfId="28067" xr:uid="{00000000-0005-0000-0000-0000A86D0000}"/>
    <cellStyle name="Обычный 3 3 6 2 2 2 3 2 2 3 2" xfId="28068" xr:uid="{00000000-0005-0000-0000-0000A96D0000}"/>
    <cellStyle name="Обычный 3 3 6 2 2 2 3 2 2 4" xfId="28069" xr:uid="{00000000-0005-0000-0000-0000AA6D0000}"/>
    <cellStyle name="Обычный 3 3 6 2 2 2 3 2 3" xfId="28070" xr:uid="{00000000-0005-0000-0000-0000AB6D0000}"/>
    <cellStyle name="Обычный 3 3 6 2 2 2 3 2 3 2" xfId="28071" xr:uid="{00000000-0005-0000-0000-0000AC6D0000}"/>
    <cellStyle name="Обычный 3 3 6 2 2 2 3 2 4" xfId="28072" xr:uid="{00000000-0005-0000-0000-0000AD6D0000}"/>
    <cellStyle name="Обычный 3 3 6 2 2 2 3 2 4 2" xfId="28073" xr:uid="{00000000-0005-0000-0000-0000AE6D0000}"/>
    <cellStyle name="Обычный 3 3 6 2 2 2 3 2 5" xfId="28074" xr:uid="{00000000-0005-0000-0000-0000AF6D0000}"/>
    <cellStyle name="Обычный 3 3 6 2 2 2 3 2 5 2" xfId="28075" xr:uid="{00000000-0005-0000-0000-0000B06D0000}"/>
    <cellStyle name="Обычный 3 3 6 2 2 2 3 2 6" xfId="28076" xr:uid="{00000000-0005-0000-0000-0000B16D0000}"/>
    <cellStyle name="Обычный 3 3 6 2 2 2 3 3" xfId="28077" xr:uid="{00000000-0005-0000-0000-0000B26D0000}"/>
    <cellStyle name="Обычный 3 3 6 2 2 2 3 3 2" xfId="28078" xr:uid="{00000000-0005-0000-0000-0000B36D0000}"/>
    <cellStyle name="Обычный 3 3 6 2 2 2 3 3 2 2" xfId="28079" xr:uid="{00000000-0005-0000-0000-0000B46D0000}"/>
    <cellStyle name="Обычный 3 3 6 2 2 2 3 3 3" xfId="28080" xr:uid="{00000000-0005-0000-0000-0000B56D0000}"/>
    <cellStyle name="Обычный 3 3 6 2 2 2 3 3 3 2" xfId="28081" xr:uid="{00000000-0005-0000-0000-0000B66D0000}"/>
    <cellStyle name="Обычный 3 3 6 2 2 2 3 3 4" xfId="28082" xr:uid="{00000000-0005-0000-0000-0000B76D0000}"/>
    <cellStyle name="Обычный 3 3 6 2 2 2 3 4" xfId="28083" xr:uid="{00000000-0005-0000-0000-0000B86D0000}"/>
    <cellStyle name="Обычный 3 3 6 2 2 2 3 4 2" xfId="28084" xr:uid="{00000000-0005-0000-0000-0000B96D0000}"/>
    <cellStyle name="Обычный 3 3 6 2 2 2 3 4 2 2" xfId="28085" xr:uid="{00000000-0005-0000-0000-0000BA6D0000}"/>
    <cellStyle name="Обычный 3 3 6 2 2 2 3 4 3" xfId="28086" xr:uid="{00000000-0005-0000-0000-0000BB6D0000}"/>
    <cellStyle name="Обычный 3 3 6 2 2 2 3 4 3 2" xfId="28087" xr:uid="{00000000-0005-0000-0000-0000BC6D0000}"/>
    <cellStyle name="Обычный 3 3 6 2 2 2 3 4 4" xfId="28088" xr:uid="{00000000-0005-0000-0000-0000BD6D0000}"/>
    <cellStyle name="Обычный 3 3 6 2 2 2 3 5" xfId="28089" xr:uid="{00000000-0005-0000-0000-0000BE6D0000}"/>
    <cellStyle name="Обычный 3 3 6 2 2 2 3 5 2" xfId="28090" xr:uid="{00000000-0005-0000-0000-0000BF6D0000}"/>
    <cellStyle name="Обычный 3 3 6 2 2 2 3 6" xfId="28091" xr:uid="{00000000-0005-0000-0000-0000C06D0000}"/>
    <cellStyle name="Обычный 3 3 6 2 2 2 3 6 2" xfId="28092" xr:uid="{00000000-0005-0000-0000-0000C16D0000}"/>
    <cellStyle name="Обычный 3 3 6 2 2 2 3 7" xfId="28093" xr:uid="{00000000-0005-0000-0000-0000C26D0000}"/>
    <cellStyle name="Обычный 3 3 6 2 2 2 3 7 2" xfId="28094" xr:uid="{00000000-0005-0000-0000-0000C36D0000}"/>
    <cellStyle name="Обычный 3 3 6 2 2 2 3 8" xfId="28095" xr:uid="{00000000-0005-0000-0000-0000C46D0000}"/>
    <cellStyle name="Обычный 3 3 6 2 2 2 4" xfId="28096" xr:uid="{00000000-0005-0000-0000-0000C56D0000}"/>
    <cellStyle name="Обычный 3 3 6 2 2 2 4 2" xfId="28097" xr:uid="{00000000-0005-0000-0000-0000C66D0000}"/>
    <cellStyle name="Обычный 3 3 6 2 2 2 4 2 2" xfId="28098" xr:uid="{00000000-0005-0000-0000-0000C76D0000}"/>
    <cellStyle name="Обычный 3 3 6 2 2 2 4 2 2 2" xfId="28099" xr:uid="{00000000-0005-0000-0000-0000C86D0000}"/>
    <cellStyle name="Обычный 3 3 6 2 2 2 4 2 3" xfId="28100" xr:uid="{00000000-0005-0000-0000-0000C96D0000}"/>
    <cellStyle name="Обычный 3 3 6 2 2 2 4 2 3 2" xfId="28101" xr:uid="{00000000-0005-0000-0000-0000CA6D0000}"/>
    <cellStyle name="Обычный 3 3 6 2 2 2 4 2 4" xfId="28102" xr:uid="{00000000-0005-0000-0000-0000CB6D0000}"/>
    <cellStyle name="Обычный 3 3 6 2 2 2 4 3" xfId="28103" xr:uid="{00000000-0005-0000-0000-0000CC6D0000}"/>
    <cellStyle name="Обычный 3 3 6 2 2 2 4 3 2" xfId="28104" xr:uid="{00000000-0005-0000-0000-0000CD6D0000}"/>
    <cellStyle name="Обычный 3 3 6 2 2 2 4 3 2 2" xfId="28105" xr:uid="{00000000-0005-0000-0000-0000CE6D0000}"/>
    <cellStyle name="Обычный 3 3 6 2 2 2 4 3 3" xfId="28106" xr:uid="{00000000-0005-0000-0000-0000CF6D0000}"/>
    <cellStyle name="Обычный 3 3 6 2 2 2 4 3 3 2" xfId="28107" xr:uid="{00000000-0005-0000-0000-0000D06D0000}"/>
    <cellStyle name="Обычный 3 3 6 2 2 2 4 3 4" xfId="28108" xr:uid="{00000000-0005-0000-0000-0000D16D0000}"/>
    <cellStyle name="Обычный 3 3 6 2 2 2 4 4" xfId="28109" xr:uid="{00000000-0005-0000-0000-0000D26D0000}"/>
    <cellStyle name="Обычный 3 3 6 2 2 2 4 4 2" xfId="28110" xr:uid="{00000000-0005-0000-0000-0000D36D0000}"/>
    <cellStyle name="Обычный 3 3 6 2 2 2 4 5" xfId="28111" xr:uid="{00000000-0005-0000-0000-0000D46D0000}"/>
    <cellStyle name="Обычный 3 3 6 2 2 2 4 5 2" xfId="28112" xr:uid="{00000000-0005-0000-0000-0000D56D0000}"/>
    <cellStyle name="Обычный 3 3 6 2 2 2 4 6" xfId="28113" xr:uid="{00000000-0005-0000-0000-0000D66D0000}"/>
    <cellStyle name="Обычный 3 3 6 2 2 2 4 6 2" xfId="28114" xr:uid="{00000000-0005-0000-0000-0000D76D0000}"/>
    <cellStyle name="Обычный 3 3 6 2 2 2 4 7" xfId="28115" xr:uid="{00000000-0005-0000-0000-0000D86D0000}"/>
    <cellStyle name="Обычный 3 3 6 2 2 2 5" xfId="28116" xr:uid="{00000000-0005-0000-0000-0000D96D0000}"/>
    <cellStyle name="Обычный 3 3 6 2 2 2 5 2" xfId="28117" xr:uid="{00000000-0005-0000-0000-0000DA6D0000}"/>
    <cellStyle name="Обычный 3 3 6 2 2 2 5 2 2" xfId="28118" xr:uid="{00000000-0005-0000-0000-0000DB6D0000}"/>
    <cellStyle name="Обычный 3 3 6 2 2 2 5 3" xfId="28119" xr:uid="{00000000-0005-0000-0000-0000DC6D0000}"/>
    <cellStyle name="Обычный 3 3 6 2 2 2 5 3 2" xfId="28120" xr:uid="{00000000-0005-0000-0000-0000DD6D0000}"/>
    <cellStyle name="Обычный 3 3 6 2 2 2 5 4" xfId="28121" xr:uid="{00000000-0005-0000-0000-0000DE6D0000}"/>
    <cellStyle name="Обычный 3 3 6 2 2 2 6" xfId="28122" xr:uid="{00000000-0005-0000-0000-0000DF6D0000}"/>
    <cellStyle name="Обычный 3 3 6 2 2 2 6 2" xfId="28123" xr:uid="{00000000-0005-0000-0000-0000E06D0000}"/>
    <cellStyle name="Обычный 3 3 6 2 2 2 6 2 2" xfId="28124" xr:uid="{00000000-0005-0000-0000-0000E16D0000}"/>
    <cellStyle name="Обычный 3 3 6 2 2 2 6 3" xfId="28125" xr:uid="{00000000-0005-0000-0000-0000E26D0000}"/>
    <cellStyle name="Обычный 3 3 6 2 2 2 6 3 2" xfId="28126" xr:uid="{00000000-0005-0000-0000-0000E36D0000}"/>
    <cellStyle name="Обычный 3 3 6 2 2 2 6 4" xfId="28127" xr:uid="{00000000-0005-0000-0000-0000E46D0000}"/>
    <cellStyle name="Обычный 3 3 6 2 2 2 7" xfId="28128" xr:uid="{00000000-0005-0000-0000-0000E56D0000}"/>
    <cellStyle name="Обычный 3 3 6 2 2 2 7 2" xfId="28129" xr:uid="{00000000-0005-0000-0000-0000E66D0000}"/>
    <cellStyle name="Обычный 3 3 6 2 2 2 8" xfId="28130" xr:uid="{00000000-0005-0000-0000-0000E76D0000}"/>
    <cellStyle name="Обычный 3 3 6 2 2 2 8 2" xfId="28131" xr:uid="{00000000-0005-0000-0000-0000E86D0000}"/>
    <cellStyle name="Обычный 3 3 6 2 2 2 9" xfId="28132" xr:uid="{00000000-0005-0000-0000-0000E96D0000}"/>
    <cellStyle name="Обычный 3 3 6 2 2 2 9 2" xfId="28133" xr:uid="{00000000-0005-0000-0000-0000EA6D0000}"/>
    <cellStyle name="Обычный 3 3 6 2 2 3" xfId="28134" xr:uid="{00000000-0005-0000-0000-0000EB6D0000}"/>
    <cellStyle name="Обычный 3 3 6 2 2 3 2" xfId="28135" xr:uid="{00000000-0005-0000-0000-0000EC6D0000}"/>
    <cellStyle name="Обычный 3 3 6 2 2 3 2 2" xfId="28136" xr:uid="{00000000-0005-0000-0000-0000ED6D0000}"/>
    <cellStyle name="Обычный 3 3 6 2 2 3 2 2 2" xfId="28137" xr:uid="{00000000-0005-0000-0000-0000EE6D0000}"/>
    <cellStyle name="Обычный 3 3 6 2 2 3 2 2 2 2" xfId="28138" xr:uid="{00000000-0005-0000-0000-0000EF6D0000}"/>
    <cellStyle name="Обычный 3 3 6 2 2 3 2 2 3" xfId="28139" xr:uid="{00000000-0005-0000-0000-0000F06D0000}"/>
    <cellStyle name="Обычный 3 3 6 2 2 3 2 2 3 2" xfId="28140" xr:uid="{00000000-0005-0000-0000-0000F16D0000}"/>
    <cellStyle name="Обычный 3 3 6 2 2 3 2 2 4" xfId="28141" xr:uid="{00000000-0005-0000-0000-0000F26D0000}"/>
    <cellStyle name="Обычный 3 3 6 2 2 3 2 3" xfId="28142" xr:uid="{00000000-0005-0000-0000-0000F36D0000}"/>
    <cellStyle name="Обычный 3 3 6 2 2 3 2 3 2" xfId="28143" xr:uid="{00000000-0005-0000-0000-0000F46D0000}"/>
    <cellStyle name="Обычный 3 3 6 2 2 3 2 4" xfId="28144" xr:uid="{00000000-0005-0000-0000-0000F56D0000}"/>
    <cellStyle name="Обычный 3 3 6 2 2 3 2 4 2" xfId="28145" xr:uid="{00000000-0005-0000-0000-0000F66D0000}"/>
    <cellStyle name="Обычный 3 3 6 2 2 3 2 5" xfId="28146" xr:uid="{00000000-0005-0000-0000-0000F76D0000}"/>
    <cellStyle name="Обычный 3 3 6 2 2 3 2 5 2" xfId="28147" xr:uid="{00000000-0005-0000-0000-0000F86D0000}"/>
    <cellStyle name="Обычный 3 3 6 2 2 3 2 6" xfId="28148" xr:uid="{00000000-0005-0000-0000-0000F96D0000}"/>
    <cellStyle name="Обычный 3 3 6 2 2 3 3" xfId="28149" xr:uid="{00000000-0005-0000-0000-0000FA6D0000}"/>
    <cellStyle name="Обычный 3 3 6 2 2 3 3 2" xfId="28150" xr:uid="{00000000-0005-0000-0000-0000FB6D0000}"/>
    <cellStyle name="Обычный 3 3 6 2 2 3 3 2 2" xfId="28151" xr:uid="{00000000-0005-0000-0000-0000FC6D0000}"/>
    <cellStyle name="Обычный 3 3 6 2 2 3 3 3" xfId="28152" xr:uid="{00000000-0005-0000-0000-0000FD6D0000}"/>
    <cellStyle name="Обычный 3 3 6 2 2 3 3 3 2" xfId="28153" xr:uid="{00000000-0005-0000-0000-0000FE6D0000}"/>
    <cellStyle name="Обычный 3 3 6 2 2 3 3 4" xfId="28154" xr:uid="{00000000-0005-0000-0000-0000FF6D0000}"/>
    <cellStyle name="Обычный 3 3 6 2 2 3 4" xfId="28155" xr:uid="{00000000-0005-0000-0000-0000006E0000}"/>
    <cellStyle name="Обычный 3 3 6 2 2 3 4 2" xfId="28156" xr:uid="{00000000-0005-0000-0000-0000016E0000}"/>
    <cellStyle name="Обычный 3 3 6 2 2 3 4 2 2" xfId="28157" xr:uid="{00000000-0005-0000-0000-0000026E0000}"/>
    <cellStyle name="Обычный 3 3 6 2 2 3 4 3" xfId="28158" xr:uid="{00000000-0005-0000-0000-0000036E0000}"/>
    <cellStyle name="Обычный 3 3 6 2 2 3 4 3 2" xfId="28159" xr:uid="{00000000-0005-0000-0000-0000046E0000}"/>
    <cellStyle name="Обычный 3 3 6 2 2 3 4 4" xfId="28160" xr:uid="{00000000-0005-0000-0000-0000056E0000}"/>
    <cellStyle name="Обычный 3 3 6 2 2 3 5" xfId="28161" xr:uid="{00000000-0005-0000-0000-0000066E0000}"/>
    <cellStyle name="Обычный 3 3 6 2 2 3 5 2" xfId="28162" xr:uid="{00000000-0005-0000-0000-0000076E0000}"/>
    <cellStyle name="Обычный 3 3 6 2 2 3 6" xfId="28163" xr:uid="{00000000-0005-0000-0000-0000086E0000}"/>
    <cellStyle name="Обычный 3 3 6 2 2 3 6 2" xfId="28164" xr:uid="{00000000-0005-0000-0000-0000096E0000}"/>
    <cellStyle name="Обычный 3 3 6 2 2 3 7" xfId="28165" xr:uid="{00000000-0005-0000-0000-00000A6E0000}"/>
    <cellStyle name="Обычный 3 3 6 2 2 3 7 2" xfId="28166" xr:uid="{00000000-0005-0000-0000-00000B6E0000}"/>
    <cellStyle name="Обычный 3 3 6 2 2 3 8" xfId="28167" xr:uid="{00000000-0005-0000-0000-00000C6E0000}"/>
    <cellStyle name="Обычный 3 3 6 2 2 4" xfId="28168" xr:uid="{00000000-0005-0000-0000-00000D6E0000}"/>
    <cellStyle name="Обычный 3 3 6 2 2 4 2" xfId="28169" xr:uid="{00000000-0005-0000-0000-00000E6E0000}"/>
    <cellStyle name="Обычный 3 3 6 2 2 4 2 2" xfId="28170" xr:uid="{00000000-0005-0000-0000-00000F6E0000}"/>
    <cellStyle name="Обычный 3 3 6 2 2 4 2 2 2" xfId="28171" xr:uid="{00000000-0005-0000-0000-0000106E0000}"/>
    <cellStyle name="Обычный 3 3 6 2 2 4 2 2 2 2" xfId="28172" xr:uid="{00000000-0005-0000-0000-0000116E0000}"/>
    <cellStyle name="Обычный 3 3 6 2 2 4 2 2 3" xfId="28173" xr:uid="{00000000-0005-0000-0000-0000126E0000}"/>
    <cellStyle name="Обычный 3 3 6 2 2 4 2 2 3 2" xfId="28174" xr:uid="{00000000-0005-0000-0000-0000136E0000}"/>
    <cellStyle name="Обычный 3 3 6 2 2 4 2 2 4" xfId="28175" xr:uid="{00000000-0005-0000-0000-0000146E0000}"/>
    <cellStyle name="Обычный 3 3 6 2 2 4 2 3" xfId="28176" xr:uid="{00000000-0005-0000-0000-0000156E0000}"/>
    <cellStyle name="Обычный 3 3 6 2 2 4 2 3 2" xfId="28177" xr:uid="{00000000-0005-0000-0000-0000166E0000}"/>
    <cellStyle name="Обычный 3 3 6 2 2 4 2 4" xfId="28178" xr:uid="{00000000-0005-0000-0000-0000176E0000}"/>
    <cellStyle name="Обычный 3 3 6 2 2 4 2 4 2" xfId="28179" xr:uid="{00000000-0005-0000-0000-0000186E0000}"/>
    <cellStyle name="Обычный 3 3 6 2 2 4 2 5" xfId="28180" xr:uid="{00000000-0005-0000-0000-0000196E0000}"/>
    <cellStyle name="Обычный 3 3 6 2 2 4 2 5 2" xfId="28181" xr:uid="{00000000-0005-0000-0000-00001A6E0000}"/>
    <cellStyle name="Обычный 3 3 6 2 2 4 2 6" xfId="28182" xr:uid="{00000000-0005-0000-0000-00001B6E0000}"/>
    <cellStyle name="Обычный 3 3 6 2 2 4 3" xfId="28183" xr:uid="{00000000-0005-0000-0000-00001C6E0000}"/>
    <cellStyle name="Обычный 3 3 6 2 2 4 3 2" xfId="28184" xr:uid="{00000000-0005-0000-0000-00001D6E0000}"/>
    <cellStyle name="Обычный 3 3 6 2 2 4 3 2 2" xfId="28185" xr:uid="{00000000-0005-0000-0000-00001E6E0000}"/>
    <cellStyle name="Обычный 3 3 6 2 2 4 3 3" xfId="28186" xr:uid="{00000000-0005-0000-0000-00001F6E0000}"/>
    <cellStyle name="Обычный 3 3 6 2 2 4 3 3 2" xfId="28187" xr:uid="{00000000-0005-0000-0000-0000206E0000}"/>
    <cellStyle name="Обычный 3 3 6 2 2 4 3 4" xfId="28188" xr:uid="{00000000-0005-0000-0000-0000216E0000}"/>
    <cellStyle name="Обычный 3 3 6 2 2 4 4" xfId="28189" xr:uid="{00000000-0005-0000-0000-0000226E0000}"/>
    <cellStyle name="Обычный 3 3 6 2 2 4 4 2" xfId="28190" xr:uid="{00000000-0005-0000-0000-0000236E0000}"/>
    <cellStyle name="Обычный 3 3 6 2 2 4 4 2 2" xfId="28191" xr:uid="{00000000-0005-0000-0000-0000246E0000}"/>
    <cellStyle name="Обычный 3 3 6 2 2 4 4 3" xfId="28192" xr:uid="{00000000-0005-0000-0000-0000256E0000}"/>
    <cellStyle name="Обычный 3 3 6 2 2 4 4 3 2" xfId="28193" xr:uid="{00000000-0005-0000-0000-0000266E0000}"/>
    <cellStyle name="Обычный 3 3 6 2 2 4 4 4" xfId="28194" xr:uid="{00000000-0005-0000-0000-0000276E0000}"/>
    <cellStyle name="Обычный 3 3 6 2 2 4 5" xfId="28195" xr:uid="{00000000-0005-0000-0000-0000286E0000}"/>
    <cellStyle name="Обычный 3 3 6 2 2 4 5 2" xfId="28196" xr:uid="{00000000-0005-0000-0000-0000296E0000}"/>
    <cellStyle name="Обычный 3 3 6 2 2 4 6" xfId="28197" xr:uid="{00000000-0005-0000-0000-00002A6E0000}"/>
    <cellStyle name="Обычный 3 3 6 2 2 4 6 2" xfId="28198" xr:uid="{00000000-0005-0000-0000-00002B6E0000}"/>
    <cellStyle name="Обычный 3 3 6 2 2 4 7" xfId="28199" xr:uid="{00000000-0005-0000-0000-00002C6E0000}"/>
    <cellStyle name="Обычный 3 3 6 2 2 4 7 2" xfId="28200" xr:uid="{00000000-0005-0000-0000-00002D6E0000}"/>
    <cellStyle name="Обычный 3 3 6 2 2 4 8" xfId="28201" xr:uid="{00000000-0005-0000-0000-00002E6E0000}"/>
    <cellStyle name="Обычный 3 3 6 2 2 5" xfId="28202" xr:uid="{00000000-0005-0000-0000-00002F6E0000}"/>
    <cellStyle name="Обычный 3 3 6 2 2 5 2" xfId="28203" xr:uid="{00000000-0005-0000-0000-0000306E0000}"/>
    <cellStyle name="Обычный 3 3 6 2 2 5 2 2" xfId="28204" xr:uid="{00000000-0005-0000-0000-0000316E0000}"/>
    <cellStyle name="Обычный 3 3 6 2 2 5 2 2 2" xfId="28205" xr:uid="{00000000-0005-0000-0000-0000326E0000}"/>
    <cellStyle name="Обычный 3 3 6 2 2 5 2 3" xfId="28206" xr:uid="{00000000-0005-0000-0000-0000336E0000}"/>
    <cellStyle name="Обычный 3 3 6 2 2 5 2 3 2" xfId="28207" xr:uid="{00000000-0005-0000-0000-0000346E0000}"/>
    <cellStyle name="Обычный 3 3 6 2 2 5 2 4" xfId="28208" xr:uid="{00000000-0005-0000-0000-0000356E0000}"/>
    <cellStyle name="Обычный 3 3 6 2 2 5 3" xfId="28209" xr:uid="{00000000-0005-0000-0000-0000366E0000}"/>
    <cellStyle name="Обычный 3 3 6 2 2 5 3 2" xfId="28210" xr:uid="{00000000-0005-0000-0000-0000376E0000}"/>
    <cellStyle name="Обычный 3 3 6 2 2 5 3 2 2" xfId="28211" xr:uid="{00000000-0005-0000-0000-0000386E0000}"/>
    <cellStyle name="Обычный 3 3 6 2 2 5 3 3" xfId="28212" xr:uid="{00000000-0005-0000-0000-0000396E0000}"/>
    <cellStyle name="Обычный 3 3 6 2 2 5 3 3 2" xfId="28213" xr:uid="{00000000-0005-0000-0000-00003A6E0000}"/>
    <cellStyle name="Обычный 3 3 6 2 2 5 3 4" xfId="28214" xr:uid="{00000000-0005-0000-0000-00003B6E0000}"/>
    <cellStyle name="Обычный 3 3 6 2 2 5 4" xfId="28215" xr:uid="{00000000-0005-0000-0000-00003C6E0000}"/>
    <cellStyle name="Обычный 3 3 6 2 2 5 4 2" xfId="28216" xr:uid="{00000000-0005-0000-0000-00003D6E0000}"/>
    <cellStyle name="Обычный 3 3 6 2 2 5 5" xfId="28217" xr:uid="{00000000-0005-0000-0000-00003E6E0000}"/>
    <cellStyle name="Обычный 3 3 6 2 2 5 5 2" xfId="28218" xr:uid="{00000000-0005-0000-0000-00003F6E0000}"/>
    <cellStyle name="Обычный 3 3 6 2 2 5 6" xfId="28219" xr:uid="{00000000-0005-0000-0000-0000406E0000}"/>
    <cellStyle name="Обычный 3 3 6 2 2 5 6 2" xfId="28220" xr:uid="{00000000-0005-0000-0000-0000416E0000}"/>
    <cellStyle name="Обычный 3 3 6 2 2 5 7" xfId="28221" xr:uid="{00000000-0005-0000-0000-0000426E0000}"/>
    <cellStyle name="Обычный 3 3 6 2 2 6" xfId="28222" xr:uid="{00000000-0005-0000-0000-0000436E0000}"/>
    <cellStyle name="Обычный 3 3 6 2 2 6 2" xfId="28223" xr:uid="{00000000-0005-0000-0000-0000446E0000}"/>
    <cellStyle name="Обычный 3 3 6 2 2 6 2 2" xfId="28224" xr:uid="{00000000-0005-0000-0000-0000456E0000}"/>
    <cellStyle name="Обычный 3 3 6 2 2 6 2 2 2" xfId="28225" xr:uid="{00000000-0005-0000-0000-0000466E0000}"/>
    <cellStyle name="Обычный 3 3 6 2 2 6 2 3" xfId="28226" xr:uid="{00000000-0005-0000-0000-0000476E0000}"/>
    <cellStyle name="Обычный 3 3 6 2 2 6 2 3 2" xfId="28227" xr:uid="{00000000-0005-0000-0000-0000486E0000}"/>
    <cellStyle name="Обычный 3 3 6 2 2 6 2 4" xfId="28228" xr:uid="{00000000-0005-0000-0000-0000496E0000}"/>
    <cellStyle name="Обычный 3 3 6 2 2 6 3" xfId="28229" xr:uid="{00000000-0005-0000-0000-00004A6E0000}"/>
    <cellStyle name="Обычный 3 3 6 2 2 6 3 2" xfId="28230" xr:uid="{00000000-0005-0000-0000-00004B6E0000}"/>
    <cellStyle name="Обычный 3 3 6 2 2 6 3 2 2" xfId="28231" xr:uid="{00000000-0005-0000-0000-00004C6E0000}"/>
    <cellStyle name="Обычный 3 3 6 2 2 6 3 3" xfId="28232" xr:uid="{00000000-0005-0000-0000-00004D6E0000}"/>
    <cellStyle name="Обычный 3 3 6 2 2 6 3 3 2" xfId="28233" xr:uid="{00000000-0005-0000-0000-00004E6E0000}"/>
    <cellStyle name="Обычный 3 3 6 2 2 6 3 4" xfId="28234" xr:uid="{00000000-0005-0000-0000-00004F6E0000}"/>
    <cellStyle name="Обычный 3 3 6 2 2 6 4" xfId="28235" xr:uid="{00000000-0005-0000-0000-0000506E0000}"/>
    <cellStyle name="Обычный 3 3 6 2 2 6 4 2" xfId="28236" xr:uid="{00000000-0005-0000-0000-0000516E0000}"/>
    <cellStyle name="Обычный 3 3 6 2 2 6 5" xfId="28237" xr:uid="{00000000-0005-0000-0000-0000526E0000}"/>
    <cellStyle name="Обычный 3 3 6 2 2 6 5 2" xfId="28238" xr:uid="{00000000-0005-0000-0000-0000536E0000}"/>
    <cellStyle name="Обычный 3 3 6 2 2 6 6" xfId="28239" xr:uid="{00000000-0005-0000-0000-0000546E0000}"/>
    <cellStyle name="Обычный 3 3 6 2 2 6 6 2" xfId="28240" xr:uid="{00000000-0005-0000-0000-0000556E0000}"/>
    <cellStyle name="Обычный 3 3 6 2 2 6 7" xfId="28241" xr:uid="{00000000-0005-0000-0000-0000566E0000}"/>
    <cellStyle name="Обычный 3 3 6 2 2 7" xfId="28242" xr:uid="{00000000-0005-0000-0000-0000576E0000}"/>
    <cellStyle name="Обычный 3 3 6 2 2 7 2" xfId="28243" xr:uid="{00000000-0005-0000-0000-0000586E0000}"/>
    <cellStyle name="Обычный 3 3 6 2 2 7 2 2" xfId="28244" xr:uid="{00000000-0005-0000-0000-0000596E0000}"/>
    <cellStyle name="Обычный 3 3 6 2 2 7 3" xfId="28245" xr:uid="{00000000-0005-0000-0000-00005A6E0000}"/>
    <cellStyle name="Обычный 3 3 6 2 2 7 3 2" xfId="28246" xr:uid="{00000000-0005-0000-0000-00005B6E0000}"/>
    <cellStyle name="Обычный 3 3 6 2 2 7 4" xfId="28247" xr:uid="{00000000-0005-0000-0000-00005C6E0000}"/>
    <cellStyle name="Обычный 3 3 6 2 2 8" xfId="28248" xr:uid="{00000000-0005-0000-0000-00005D6E0000}"/>
    <cellStyle name="Обычный 3 3 6 2 2 8 2" xfId="28249" xr:uid="{00000000-0005-0000-0000-00005E6E0000}"/>
    <cellStyle name="Обычный 3 3 6 2 2 8 2 2" xfId="28250" xr:uid="{00000000-0005-0000-0000-00005F6E0000}"/>
    <cellStyle name="Обычный 3 3 6 2 2 8 3" xfId="28251" xr:uid="{00000000-0005-0000-0000-0000606E0000}"/>
    <cellStyle name="Обычный 3 3 6 2 2 8 3 2" xfId="28252" xr:uid="{00000000-0005-0000-0000-0000616E0000}"/>
    <cellStyle name="Обычный 3 3 6 2 2 8 4" xfId="28253" xr:uid="{00000000-0005-0000-0000-0000626E0000}"/>
    <cellStyle name="Обычный 3 3 6 2 2 9" xfId="28254" xr:uid="{00000000-0005-0000-0000-0000636E0000}"/>
    <cellStyle name="Обычный 3 3 6 2 2 9 2" xfId="28255" xr:uid="{00000000-0005-0000-0000-0000646E0000}"/>
    <cellStyle name="Обычный 3 3 6 2 3" xfId="28256" xr:uid="{00000000-0005-0000-0000-0000656E0000}"/>
    <cellStyle name="Обычный 3 3 6 2 3 10" xfId="28257" xr:uid="{00000000-0005-0000-0000-0000666E0000}"/>
    <cellStyle name="Обычный 3 3 6 2 3 2" xfId="28258" xr:uid="{00000000-0005-0000-0000-0000676E0000}"/>
    <cellStyle name="Обычный 3 3 6 2 3 2 2" xfId="28259" xr:uid="{00000000-0005-0000-0000-0000686E0000}"/>
    <cellStyle name="Обычный 3 3 6 2 3 2 2 2" xfId="28260" xr:uid="{00000000-0005-0000-0000-0000696E0000}"/>
    <cellStyle name="Обычный 3 3 6 2 3 2 2 2 2" xfId="28261" xr:uid="{00000000-0005-0000-0000-00006A6E0000}"/>
    <cellStyle name="Обычный 3 3 6 2 3 2 2 2 2 2" xfId="28262" xr:uid="{00000000-0005-0000-0000-00006B6E0000}"/>
    <cellStyle name="Обычный 3 3 6 2 3 2 2 2 3" xfId="28263" xr:uid="{00000000-0005-0000-0000-00006C6E0000}"/>
    <cellStyle name="Обычный 3 3 6 2 3 2 2 2 3 2" xfId="28264" xr:uid="{00000000-0005-0000-0000-00006D6E0000}"/>
    <cellStyle name="Обычный 3 3 6 2 3 2 2 2 4" xfId="28265" xr:uid="{00000000-0005-0000-0000-00006E6E0000}"/>
    <cellStyle name="Обычный 3 3 6 2 3 2 2 3" xfId="28266" xr:uid="{00000000-0005-0000-0000-00006F6E0000}"/>
    <cellStyle name="Обычный 3 3 6 2 3 2 2 3 2" xfId="28267" xr:uid="{00000000-0005-0000-0000-0000706E0000}"/>
    <cellStyle name="Обычный 3 3 6 2 3 2 2 4" xfId="28268" xr:uid="{00000000-0005-0000-0000-0000716E0000}"/>
    <cellStyle name="Обычный 3 3 6 2 3 2 2 4 2" xfId="28269" xr:uid="{00000000-0005-0000-0000-0000726E0000}"/>
    <cellStyle name="Обычный 3 3 6 2 3 2 2 5" xfId="28270" xr:uid="{00000000-0005-0000-0000-0000736E0000}"/>
    <cellStyle name="Обычный 3 3 6 2 3 2 2 5 2" xfId="28271" xr:uid="{00000000-0005-0000-0000-0000746E0000}"/>
    <cellStyle name="Обычный 3 3 6 2 3 2 2 6" xfId="28272" xr:uid="{00000000-0005-0000-0000-0000756E0000}"/>
    <cellStyle name="Обычный 3 3 6 2 3 2 3" xfId="28273" xr:uid="{00000000-0005-0000-0000-0000766E0000}"/>
    <cellStyle name="Обычный 3 3 6 2 3 2 3 2" xfId="28274" xr:uid="{00000000-0005-0000-0000-0000776E0000}"/>
    <cellStyle name="Обычный 3 3 6 2 3 2 3 2 2" xfId="28275" xr:uid="{00000000-0005-0000-0000-0000786E0000}"/>
    <cellStyle name="Обычный 3 3 6 2 3 2 3 3" xfId="28276" xr:uid="{00000000-0005-0000-0000-0000796E0000}"/>
    <cellStyle name="Обычный 3 3 6 2 3 2 3 3 2" xfId="28277" xr:uid="{00000000-0005-0000-0000-00007A6E0000}"/>
    <cellStyle name="Обычный 3 3 6 2 3 2 3 4" xfId="28278" xr:uid="{00000000-0005-0000-0000-00007B6E0000}"/>
    <cellStyle name="Обычный 3 3 6 2 3 2 4" xfId="28279" xr:uid="{00000000-0005-0000-0000-00007C6E0000}"/>
    <cellStyle name="Обычный 3 3 6 2 3 2 4 2" xfId="28280" xr:uid="{00000000-0005-0000-0000-00007D6E0000}"/>
    <cellStyle name="Обычный 3 3 6 2 3 2 4 2 2" xfId="28281" xr:uid="{00000000-0005-0000-0000-00007E6E0000}"/>
    <cellStyle name="Обычный 3 3 6 2 3 2 4 3" xfId="28282" xr:uid="{00000000-0005-0000-0000-00007F6E0000}"/>
    <cellStyle name="Обычный 3 3 6 2 3 2 4 3 2" xfId="28283" xr:uid="{00000000-0005-0000-0000-0000806E0000}"/>
    <cellStyle name="Обычный 3 3 6 2 3 2 4 4" xfId="28284" xr:uid="{00000000-0005-0000-0000-0000816E0000}"/>
    <cellStyle name="Обычный 3 3 6 2 3 2 5" xfId="28285" xr:uid="{00000000-0005-0000-0000-0000826E0000}"/>
    <cellStyle name="Обычный 3 3 6 2 3 2 5 2" xfId="28286" xr:uid="{00000000-0005-0000-0000-0000836E0000}"/>
    <cellStyle name="Обычный 3 3 6 2 3 2 6" xfId="28287" xr:uid="{00000000-0005-0000-0000-0000846E0000}"/>
    <cellStyle name="Обычный 3 3 6 2 3 2 6 2" xfId="28288" xr:uid="{00000000-0005-0000-0000-0000856E0000}"/>
    <cellStyle name="Обычный 3 3 6 2 3 2 7" xfId="28289" xr:uid="{00000000-0005-0000-0000-0000866E0000}"/>
    <cellStyle name="Обычный 3 3 6 2 3 2 7 2" xfId="28290" xr:uid="{00000000-0005-0000-0000-0000876E0000}"/>
    <cellStyle name="Обычный 3 3 6 2 3 2 8" xfId="28291" xr:uid="{00000000-0005-0000-0000-0000886E0000}"/>
    <cellStyle name="Обычный 3 3 6 2 3 3" xfId="28292" xr:uid="{00000000-0005-0000-0000-0000896E0000}"/>
    <cellStyle name="Обычный 3 3 6 2 3 3 2" xfId="28293" xr:uid="{00000000-0005-0000-0000-00008A6E0000}"/>
    <cellStyle name="Обычный 3 3 6 2 3 3 2 2" xfId="28294" xr:uid="{00000000-0005-0000-0000-00008B6E0000}"/>
    <cellStyle name="Обычный 3 3 6 2 3 3 2 2 2" xfId="28295" xr:uid="{00000000-0005-0000-0000-00008C6E0000}"/>
    <cellStyle name="Обычный 3 3 6 2 3 3 2 2 2 2" xfId="28296" xr:uid="{00000000-0005-0000-0000-00008D6E0000}"/>
    <cellStyle name="Обычный 3 3 6 2 3 3 2 2 3" xfId="28297" xr:uid="{00000000-0005-0000-0000-00008E6E0000}"/>
    <cellStyle name="Обычный 3 3 6 2 3 3 2 2 3 2" xfId="28298" xr:uid="{00000000-0005-0000-0000-00008F6E0000}"/>
    <cellStyle name="Обычный 3 3 6 2 3 3 2 2 4" xfId="28299" xr:uid="{00000000-0005-0000-0000-0000906E0000}"/>
    <cellStyle name="Обычный 3 3 6 2 3 3 2 3" xfId="28300" xr:uid="{00000000-0005-0000-0000-0000916E0000}"/>
    <cellStyle name="Обычный 3 3 6 2 3 3 2 3 2" xfId="28301" xr:uid="{00000000-0005-0000-0000-0000926E0000}"/>
    <cellStyle name="Обычный 3 3 6 2 3 3 2 4" xfId="28302" xr:uid="{00000000-0005-0000-0000-0000936E0000}"/>
    <cellStyle name="Обычный 3 3 6 2 3 3 2 4 2" xfId="28303" xr:uid="{00000000-0005-0000-0000-0000946E0000}"/>
    <cellStyle name="Обычный 3 3 6 2 3 3 2 5" xfId="28304" xr:uid="{00000000-0005-0000-0000-0000956E0000}"/>
    <cellStyle name="Обычный 3 3 6 2 3 3 2 5 2" xfId="28305" xr:uid="{00000000-0005-0000-0000-0000966E0000}"/>
    <cellStyle name="Обычный 3 3 6 2 3 3 2 6" xfId="28306" xr:uid="{00000000-0005-0000-0000-0000976E0000}"/>
    <cellStyle name="Обычный 3 3 6 2 3 3 3" xfId="28307" xr:uid="{00000000-0005-0000-0000-0000986E0000}"/>
    <cellStyle name="Обычный 3 3 6 2 3 3 3 2" xfId="28308" xr:uid="{00000000-0005-0000-0000-0000996E0000}"/>
    <cellStyle name="Обычный 3 3 6 2 3 3 3 2 2" xfId="28309" xr:uid="{00000000-0005-0000-0000-00009A6E0000}"/>
    <cellStyle name="Обычный 3 3 6 2 3 3 3 3" xfId="28310" xr:uid="{00000000-0005-0000-0000-00009B6E0000}"/>
    <cellStyle name="Обычный 3 3 6 2 3 3 3 3 2" xfId="28311" xr:uid="{00000000-0005-0000-0000-00009C6E0000}"/>
    <cellStyle name="Обычный 3 3 6 2 3 3 3 4" xfId="28312" xr:uid="{00000000-0005-0000-0000-00009D6E0000}"/>
    <cellStyle name="Обычный 3 3 6 2 3 3 4" xfId="28313" xr:uid="{00000000-0005-0000-0000-00009E6E0000}"/>
    <cellStyle name="Обычный 3 3 6 2 3 3 4 2" xfId="28314" xr:uid="{00000000-0005-0000-0000-00009F6E0000}"/>
    <cellStyle name="Обычный 3 3 6 2 3 3 4 2 2" xfId="28315" xr:uid="{00000000-0005-0000-0000-0000A06E0000}"/>
    <cellStyle name="Обычный 3 3 6 2 3 3 4 3" xfId="28316" xr:uid="{00000000-0005-0000-0000-0000A16E0000}"/>
    <cellStyle name="Обычный 3 3 6 2 3 3 4 3 2" xfId="28317" xr:uid="{00000000-0005-0000-0000-0000A26E0000}"/>
    <cellStyle name="Обычный 3 3 6 2 3 3 4 4" xfId="28318" xr:uid="{00000000-0005-0000-0000-0000A36E0000}"/>
    <cellStyle name="Обычный 3 3 6 2 3 3 5" xfId="28319" xr:uid="{00000000-0005-0000-0000-0000A46E0000}"/>
    <cellStyle name="Обычный 3 3 6 2 3 3 5 2" xfId="28320" xr:uid="{00000000-0005-0000-0000-0000A56E0000}"/>
    <cellStyle name="Обычный 3 3 6 2 3 3 6" xfId="28321" xr:uid="{00000000-0005-0000-0000-0000A66E0000}"/>
    <cellStyle name="Обычный 3 3 6 2 3 3 6 2" xfId="28322" xr:uid="{00000000-0005-0000-0000-0000A76E0000}"/>
    <cellStyle name="Обычный 3 3 6 2 3 3 7" xfId="28323" xr:uid="{00000000-0005-0000-0000-0000A86E0000}"/>
    <cellStyle name="Обычный 3 3 6 2 3 3 7 2" xfId="28324" xr:uid="{00000000-0005-0000-0000-0000A96E0000}"/>
    <cellStyle name="Обычный 3 3 6 2 3 3 8" xfId="28325" xr:uid="{00000000-0005-0000-0000-0000AA6E0000}"/>
    <cellStyle name="Обычный 3 3 6 2 3 4" xfId="28326" xr:uid="{00000000-0005-0000-0000-0000AB6E0000}"/>
    <cellStyle name="Обычный 3 3 6 2 3 4 2" xfId="28327" xr:uid="{00000000-0005-0000-0000-0000AC6E0000}"/>
    <cellStyle name="Обычный 3 3 6 2 3 4 2 2" xfId="28328" xr:uid="{00000000-0005-0000-0000-0000AD6E0000}"/>
    <cellStyle name="Обычный 3 3 6 2 3 4 2 2 2" xfId="28329" xr:uid="{00000000-0005-0000-0000-0000AE6E0000}"/>
    <cellStyle name="Обычный 3 3 6 2 3 4 2 3" xfId="28330" xr:uid="{00000000-0005-0000-0000-0000AF6E0000}"/>
    <cellStyle name="Обычный 3 3 6 2 3 4 2 3 2" xfId="28331" xr:uid="{00000000-0005-0000-0000-0000B06E0000}"/>
    <cellStyle name="Обычный 3 3 6 2 3 4 2 4" xfId="28332" xr:uid="{00000000-0005-0000-0000-0000B16E0000}"/>
    <cellStyle name="Обычный 3 3 6 2 3 4 3" xfId="28333" xr:uid="{00000000-0005-0000-0000-0000B26E0000}"/>
    <cellStyle name="Обычный 3 3 6 2 3 4 3 2" xfId="28334" xr:uid="{00000000-0005-0000-0000-0000B36E0000}"/>
    <cellStyle name="Обычный 3 3 6 2 3 4 3 2 2" xfId="28335" xr:uid="{00000000-0005-0000-0000-0000B46E0000}"/>
    <cellStyle name="Обычный 3 3 6 2 3 4 3 3" xfId="28336" xr:uid="{00000000-0005-0000-0000-0000B56E0000}"/>
    <cellStyle name="Обычный 3 3 6 2 3 4 3 3 2" xfId="28337" xr:uid="{00000000-0005-0000-0000-0000B66E0000}"/>
    <cellStyle name="Обычный 3 3 6 2 3 4 3 4" xfId="28338" xr:uid="{00000000-0005-0000-0000-0000B76E0000}"/>
    <cellStyle name="Обычный 3 3 6 2 3 4 4" xfId="28339" xr:uid="{00000000-0005-0000-0000-0000B86E0000}"/>
    <cellStyle name="Обычный 3 3 6 2 3 4 4 2" xfId="28340" xr:uid="{00000000-0005-0000-0000-0000B96E0000}"/>
    <cellStyle name="Обычный 3 3 6 2 3 4 5" xfId="28341" xr:uid="{00000000-0005-0000-0000-0000BA6E0000}"/>
    <cellStyle name="Обычный 3 3 6 2 3 4 5 2" xfId="28342" xr:uid="{00000000-0005-0000-0000-0000BB6E0000}"/>
    <cellStyle name="Обычный 3 3 6 2 3 4 6" xfId="28343" xr:uid="{00000000-0005-0000-0000-0000BC6E0000}"/>
    <cellStyle name="Обычный 3 3 6 2 3 4 6 2" xfId="28344" xr:uid="{00000000-0005-0000-0000-0000BD6E0000}"/>
    <cellStyle name="Обычный 3 3 6 2 3 4 7" xfId="28345" xr:uid="{00000000-0005-0000-0000-0000BE6E0000}"/>
    <cellStyle name="Обычный 3 3 6 2 3 5" xfId="28346" xr:uid="{00000000-0005-0000-0000-0000BF6E0000}"/>
    <cellStyle name="Обычный 3 3 6 2 3 5 2" xfId="28347" xr:uid="{00000000-0005-0000-0000-0000C06E0000}"/>
    <cellStyle name="Обычный 3 3 6 2 3 5 2 2" xfId="28348" xr:uid="{00000000-0005-0000-0000-0000C16E0000}"/>
    <cellStyle name="Обычный 3 3 6 2 3 5 3" xfId="28349" xr:uid="{00000000-0005-0000-0000-0000C26E0000}"/>
    <cellStyle name="Обычный 3 3 6 2 3 5 3 2" xfId="28350" xr:uid="{00000000-0005-0000-0000-0000C36E0000}"/>
    <cellStyle name="Обычный 3 3 6 2 3 5 4" xfId="28351" xr:uid="{00000000-0005-0000-0000-0000C46E0000}"/>
    <cellStyle name="Обычный 3 3 6 2 3 6" xfId="28352" xr:uid="{00000000-0005-0000-0000-0000C56E0000}"/>
    <cellStyle name="Обычный 3 3 6 2 3 6 2" xfId="28353" xr:uid="{00000000-0005-0000-0000-0000C66E0000}"/>
    <cellStyle name="Обычный 3 3 6 2 3 6 2 2" xfId="28354" xr:uid="{00000000-0005-0000-0000-0000C76E0000}"/>
    <cellStyle name="Обычный 3 3 6 2 3 6 3" xfId="28355" xr:uid="{00000000-0005-0000-0000-0000C86E0000}"/>
    <cellStyle name="Обычный 3 3 6 2 3 6 3 2" xfId="28356" xr:uid="{00000000-0005-0000-0000-0000C96E0000}"/>
    <cellStyle name="Обычный 3 3 6 2 3 6 4" xfId="28357" xr:uid="{00000000-0005-0000-0000-0000CA6E0000}"/>
    <cellStyle name="Обычный 3 3 6 2 3 7" xfId="28358" xr:uid="{00000000-0005-0000-0000-0000CB6E0000}"/>
    <cellStyle name="Обычный 3 3 6 2 3 7 2" xfId="28359" xr:uid="{00000000-0005-0000-0000-0000CC6E0000}"/>
    <cellStyle name="Обычный 3 3 6 2 3 8" xfId="28360" xr:uid="{00000000-0005-0000-0000-0000CD6E0000}"/>
    <cellStyle name="Обычный 3 3 6 2 3 8 2" xfId="28361" xr:uid="{00000000-0005-0000-0000-0000CE6E0000}"/>
    <cellStyle name="Обычный 3 3 6 2 3 9" xfId="28362" xr:uid="{00000000-0005-0000-0000-0000CF6E0000}"/>
    <cellStyle name="Обычный 3 3 6 2 3 9 2" xfId="28363" xr:uid="{00000000-0005-0000-0000-0000D06E0000}"/>
    <cellStyle name="Обычный 3 3 6 2 4" xfId="28364" xr:uid="{00000000-0005-0000-0000-0000D16E0000}"/>
    <cellStyle name="Обычный 3 3 6 2 4 2" xfId="28365" xr:uid="{00000000-0005-0000-0000-0000D26E0000}"/>
    <cellStyle name="Обычный 3 3 6 2 4 2 2" xfId="28366" xr:uid="{00000000-0005-0000-0000-0000D36E0000}"/>
    <cellStyle name="Обычный 3 3 6 2 4 2 2 2" xfId="28367" xr:uid="{00000000-0005-0000-0000-0000D46E0000}"/>
    <cellStyle name="Обычный 3 3 6 2 4 2 2 2 2" xfId="28368" xr:uid="{00000000-0005-0000-0000-0000D56E0000}"/>
    <cellStyle name="Обычный 3 3 6 2 4 2 2 3" xfId="28369" xr:uid="{00000000-0005-0000-0000-0000D66E0000}"/>
    <cellStyle name="Обычный 3 3 6 2 4 2 2 3 2" xfId="28370" xr:uid="{00000000-0005-0000-0000-0000D76E0000}"/>
    <cellStyle name="Обычный 3 3 6 2 4 2 2 4" xfId="28371" xr:uid="{00000000-0005-0000-0000-0000D86E0000}"/>
    <cellStyle name="Обычный 3 3 6 2 4 2 3" xfId="28372" xr:uid="{00000000-0005-0000-0000-0000D96E0000}"/>
    <cellStyle name="Обычный 3 3 6 2 4 2 3 2" xfId="28373" xr:uid="{00000000-0005-0000-0000-0000DA6E0000}"/>
    <cellStyle name="Обычный 3 3 6 2 4 2 4" xfId="28374" xr:uid="{00000000-0005-0000-0000-0000DB6E0000}"/>
    <cellStyle name="Обычный 3 3 6 2 4 2 4 2" xfId="28375" xr:uid="{00000000-0005-0000-0000-0000DC6E0000}"/>
    <cellStyle name="Обычный 3 3 6 2 4 2 5" xfId="28376" xr:uid="{00000000-0005-0000-0000-0000DD6E0000}"/>
    <cellStyle name="Обычный 3 3 6 2 4 2 5 2" xfId="28377" xr:uid="{00000000-0005-0000-0000-0000DE6E0000}"/>
    <cellStyle name="Обычный 3 3 6 2 4 2 6" xfId="28378" xr:uid="{00000000-0005-0000-0000-0000DF6E0000}"/>
    <cellStyle name="Обычный 3 3 6 2 4 3" xfId="28379" xr:uid="{00000000-0005-0000-0000-0000E06E0000}"/>
    <cellStyle name="Обычный 3 3 6 2 4 3 2" xfId="28380" xr:uid="{00000000-0005-0000-0000-0000E16E0000}"/>
    <cellStyle name="Обычный 3 3 6 2 4 3 2 2" xfId="28381" xr:uid="{00000000-0005-0000-0000-0000E26E0000}"/>
    <cellStyle name="Обычный 3 3 6 2 4 3 3" xfId="28382" xr:uid="{00000000-0005-0000-0000-0000E36E0000}"/>
    <cellStyle name="Обычный 3 3 6 2 4 3 3 2" xfId="28383" xr:uid="{00000000-0005-0000-0000-0000E46E0000}"/>
    <cellStyle name="Обычный 3 3 6 2 4 3 4" xfId="28384" xr:uid="{00000000-0005-0000-0000-0000E56E0000}"/>
    <cellStyle name="Обычный 3 3 6 2 4 4" xfId="28385" xr:uid="{00000000-0005-0000-0000-0000E66E0000}"/>
    <cellStyle name="Обычный 3 3 6 2 4 4 2" xfId="28386" xr:uid="{00000000-0005-0000-0000-0000E76E0000}"/>
    <cellStyle name="Обычный 3 3 6 2 4 4 2 2" xfId="28387" xr:uid="{00000000-0005-0000-0000-0000E86E0000}"/>
    <cellStyle name="Обычный 3 3 6 2 4 4 3" xfId="28388" xr:uid="{00000000-0005-0000-0000-0000E96E0000}"/>
    <cellStyle name="Обычный 3 3 6 2 4 4 3 2" xfId="28389" xr:uid="{00000000-0005-0000-0000-0000EA6E0000}"/>
    <cellStyle name="Обычный 3 3 6 2 4 4 4" xfId="28390" xr:uid="{00000000-0005-0000-0000-0000EB6E0000}"/>
    <cellStyle name="Обычный 3 3 6 2 4 5" xfId="28391" xr:uid="{00000000-0005-0000-0000-0000EC6E0000}"/>
    <cellStyle name="Обычный 3 3 6 2 4 5 2" xfId="28392" xr:uid="{00000000-0005-0000-0000-0000ED6E0000}"/>
    <cellStyle name="Обычный 3 3 6 2 4 6" xfId="28393" xr:uid="{00000000-0005-0000-0000-0000EE6E0000}"/>
    <cellStyle name="Обычный 3 3 6 2 4 6 2" xfId="28394" xr:uid="{00000000-0005-0000-0000-0000EF6E0000}"/>
    <cellStyle name="Обычный 3 3 6 2 4 7" xfId="28395" xr:uid="{00000000-0005-0000-0000-0000F06E0000}"/>
    <cellStyle name="Обычный 3 3 6 2 4 7 2" xfId="28396" xr:uid="{00000000-0005-0000-0000-0000F16E0000}"/>
    <cellStyle name="Обычный 3 3 6 2 4 8" xfId="28397" xr:uid="{00000000-0005-0000-0000-0000F26E0000}"/>
    <cellStyle name="Обычный 3 3 6 2 5" xfId="28398" xr:uid="{00000000-0005-0000-0000-0000F36E0000}"/>
    <cellStyle name="Обычный 3 3 6 2 5 2" xfId="28399" xr:uid="{00000000-0005-0000-0000-0000F46E0000}"/>
    <cellStyle name="Обычный 3 3 6 2 5 2 2" xfId="28400" xr:uid="{00000000-0005-0000-0000-0000F56E0000}"/>
    <cellStyle name="Обычный 3 3 6 2 5 2 2 2" xfId="28401" xr:uid="{00000000-0005-0000-0000-0000F66E0000}"/>
    <cellStyle name="Обычный 3 3 6 2 5 2 2 2 2" xfId="28402" xr:uid="{00000000-0005-0000-0000-0000F76E0000}"/>
    <cellStyle name="Обычный 3 3 6 2 5 2 2 3" xfId="28403" xr:uid="{00000000-0005-0000-0000-0000F86E0000}"/>
    <cellStyle name="Обычный 3 3 6 2 5 2 2 3 2" xfId="28404" xr:uid="{00000000-0005-0000-0000-0000F96E0000}"/>
    <cellStyle name="Обычный 3 3 6 2 5 2 2 4" xfId="28405" xr:uid="{00000000-0005-0000-0000-0000FA6E0000}"/>
    <cellStyle name="Обычный 3 3 6 2 5 2 3" xfId="28406" xr:uid="{00000000-0005-0000-0000-0000FB6E0000}"/>
    <cellStyle name="Обычный 3 3 6 2 5 2 3 2" xfId="28407" xr:uid="{00000000-0005-0000-0000-0000FC6E0000}"/>
    <cellStyle name="Обычный 3 3 6 2 5 2 4" xfId="28408" xr:uid="{00000000-0005-0000-0000-0000FD6E0000}"/>
    <cellStyle name="Обычный 3 3 6 2 5 2 4 2" xfId="28409" xr:uid="{00000000-0005-0000-0000-0000FE6E0000}"/>
    <cellStyle name="Обычный 3 3 6 2 5 2 5" xfId="28410" xr:uid="{00000000-0005-0000-0000-0000FF6E0000}"/>
    <cellStyle name="Обычный 3 3 6 2 5 2 5 2" xfId="28411" xr:uid="{00000000-0005-0000-0000-0000006F0000}"/>
    <cellStyle name="Обычный 3 3 6 2 5 2 6" xfId="28412" xr:uid="{00000000-0005-0000-0000-0000016F0000}"/>
    <cellStyle name="Обычный 3 3 6 2 5 3" xfId="28413" xr:uid="{00000000-0005-0000-0000-0000026F0000}"/>
    <cellStyle name="Обычный 3 3 6 2 5 3 2" xfId="28414" xr:uid="{00000000-0005-0000-0000-0000036F0000}"/>
    <cellStyle name="Обычный 3 3 6 2 5 3 2 2" xfId="28415" xr:uid="{00000000-0005-0000-0000-0000046F0000}"/>
    <cellStyle name="Обычный 3 3 6 2 5 3 3" xfId="28416" xr:uid="{00000000-0005-0000-0000-0000056F0000}"/>
    <cellStyle name="Обычный 3 3 6 2 5 3 3 2" xfId="28417" xr:uid="{00000000-0005-0000-0000-0000066F0000}"/>
    <cellStyle name="Обычный 3 3 6 2 5 3 4" xfId="28418" xr:uid="{00000000-0005-0000-0000-0000076F0000}"/>
    <cellStyle name="Обычный 3 3 6 2 5 4" xfId="28419" xr:uid="{00000000-0005-0000-0000-0000086F0000}"/>
    <cellStyle name="Обычный 3 3 6 2 5 4 2" xfId="28420" xr:uid="{00000000-0005-0000-0000-0000096F0000}"/>
    <cellStyle name="Обычный 3 3 6 2 5 4 2 2" xfId="28421" xr:uid="{00000000-0005-0000-0000-00000A6F0000}"/>
    <cellStyle name="Обычный 3 3 6 2 5 4 3" xfId="28422" xr:uid="{00000000-0005-0000-0000-00000B6F0000}"/>
    <cellStyle name="Обычный 3 3 6 2 5 4 3 2" xfId="28423" xr:uid="{00000000-0005-0000-0000-00000C6F0000}"/>
    <cellStyle name="Обычный 3 3 6 2 5 4 4" xfId="28424" xr:uid="{00000000-0005-0000-0000-00000D6F0000}"/>
    <cellStyle name="Обычный 3 3 6 2 5 5" xfId="28425" xr:uid="{00000000-0005-0000-0000-00000E6F0000}"/>
    <cellStyle name="Обычный 3 3 6 2 5 5 2" xfId="28426" xr:uid="{00000000-0005-0000-0000-00000F6F0000}"/>
    <cellStyle name="Обычный 3 3 6 2 5 6" xfId="28427" xr:uid="{00000000-0005-0000-0000-0000106F0000}"/>
    <cellStyle name="Обычный 3 3 6 2 5 6 2" xfId="28428" xr:uid="{00000000-0005-0000-0000-0000116F0000}"/>
    <cellStyle name="Обычный 3 3 6 2 5 7" xfId="28429" xr:uid="{00000000-0005-0000-0000-0000126F0000}"/>
    <cellStyle name="Обычный 3 3 6 2 5 7 2" xfId="28430" xr:uid="{00000000-0005-0000-0000-0000136F0000}"/>
    <cellStyle name="Обычный 3 3 6 2 5 8" xfId="28431" xr:uid="{00000000-0005-0000-0000-0000146F0000}"/>
    <cellStyle name="Обычный 3 3 6 2 6" xfId="28432" xr:uid="{00000000-0005-0000-0000-0000156F0000}"/>
    <cellStyle name="Обычный 3 3 6 2 6 2" xfId="28433" xr:uid="{00000000-0005-0000-0000-0000166F0000}"/>
    <cellStyle name="Обычный 3 3 6 2 6 2 2" xfId="28434" xr:uid="{00000000-0005-0000-0000-0000176F0000}"/>
    <cellStyle name="Обычный 3 3 6 2 6 2 2 2" xfId="28435" xr:uid="{00000000-0005-0000-0000-0000186F0000}"/>
    <cellStyle name="Обычный 3 3 6 2 6 2 3" xfId="28436" xr:uid="{00000000-0005-0000-0000-0000196F0000}"/>
    <cellStyle name="Обычный 3 3 6 2 6 2 3 2" xfId="28437" xr:uid="{00000000-0005-0000-0000-00001A6F0000}"/>
    <cellStyle name="Обычный 3 3 6 2 6 2 4" xfId="28438" xr:uid="{00000000-0005-0000-0000-00001B6F0000}"/>
    <cellStyle name="Обычный 3 3 6 2 6 3" xfId="28439" xr:uid="{00000000-0005-0000-0000-00001C6F0000}"/>
    <cellStyle name="Обычный 3 3 6 2 6 3 2" xfId="28440" xr:uid="{00000000-0005-0000-0000-00001D6F0000}"/>
    <cellStyle name="Обычный 3 3 6 2 6 3 2 2" xfId="28441" xr:uid="{00000000-0005-0000-0000-00001E6F0000}"/>
    <cellStyle name="Обычный 3 3 6 2 6 3 3" xfId="28442" xr:uid="{00000000-0005-0000-0000-00001F6F0000}"/>
    <cellStyle name="Обычный 3 3 6 2 6 3 3 2" xfId="28443" xr:uid="{00000000-0005-0000-0000-0000206F0000}"/>
    <cellStyle name="Обычный 3 3 6 2 6 3 4" xfId="28444" xr:uid="{00000000-0005-0000-0000-0000216F0000}"/>
    <cellStyle name="Обычный 3 3 6 2 6 4" xfId="28445" xr:uid="{00000000-0005-0000-0000-0000226F0000}"/>
    <cellStyle name="Обычный 3 3 6 2 6 4 2" xfId="28446" xr:uid="{00000000-0005-0000-0000-0000236F0000}"/>
    <cellStyle name="Обычный 3 3 6 2 6 5" xfId="28447" xr:uid="{00000000-0005-0000-0000-0000246F0000}"/>
    <cellStyle name="Обычный 3 3 6 2 6 5 2" xfId="28448" xr:uid="{00000000-0005-0000-0000-0000256F0000}"/>
    <cellStyle name="Обычный 3 3 6 2 6 6" xfId="28449" xr:uid="{00000000-0005-0000-0000-0000266F0000}"/>
    <cellStyle name="Обычный 3 3 6 2 6 6 2" xfId="28450" xr:uid="{00000000-0005-0000-0000-0000276F0000}"/>
    <cellStyle name="Обычный 3 3 6 2 6 7" xfId="28451" xr:uid="{00000000-0005-0000-0000-0000286F0000}"/>
    <cellStyle name="Обычный 3 3 6 2 7" xfId="28452" xr:uid="{00000000-0005-0000-0000-0000296F0000}"/>
    <cellStyle name="Обычный 3 3 6 2 7 2" xfId="28453" xr:uid="{00000000-0005-0000-0000-00002A6F0000}"/>
    <cellStyle name="Обычный 3 3 6 2 7 2 2" xfId="28454" xr:uid="{00000000-0005-0000-0000-00002B6F0000}"/>
    <cellStyle name="Обычный 3 3 6 2 7 2 2 2" xfId="28455" xr:uid="{00000000-0005-0000-0000-00002C6F0000}"/>
    <cellStyle name="Обычный 3 3 6 2 7 2 3" xfId="28456" xr:uid="{00000000-0005-0000-0000-00002D6F0000}"/>
    <cellStyle name="Обычный 3 3 6 2 7 2 3 2" xfId="28457" xr:uid="{00000000-0005-0000-0000-00002E6F0000}"/>
    <cellStyle name="Обычный 3 3 6 2 7 2 4" xfId="28458" xr:uid="{00000000-0005-0000-0000-00002F6F0000}"/>
    <cellStyle name="Обычный 3 3 6 2 7 3" xfId="28459" xr:uid="{00000000-0005-0000-0000-0000306F0000}"/>
    <cellStyle name="Обычный 3 3 6 2 7 3 2" xfId="28460" xr:uid="{00000000-0005-0000-0000-0000316F0000}"/>
    <cellStyle name="Обычный 3 3 6 2 7 3 2 2" xfId="28461" xr:uid="{00000000-0005-0000-0000-0000326F0000}"/>
    <cellStyle name="Обычный 3 3 6 2 7 3 3" xfId="28462" xr:uid="{00000000-0005-0000-0000-0000336F0000}"/>
    <cellStyle name="Обычный 3 3 6 2 7 3 3 2" xfId="28463" xr:uid="{00000000-0005-0000-0000-0000346F0000}"/>
    <cellStyle name="Обычный 3 3 6 2 7 3 4" xfId="28464" xr:uid="{00000000-0005-0000-0000-0000356F0000}"/>
    <cellStyle name="Обычный 3 3 6 2 7 4" xfId="28465" xr:uid="{00000000-0005-0000-0000-0000366F0000}"/>
    <cellStyle name="Обычный 3 3 6 2 7 4 2" xfId="28466" xr:uid="{00000000-0005-0000-0000-0000376F0000}"/>
    <cellStyle name="Обычный 3 3 6 2 7 5" xfId="28467" xr:uid="{00000000-0005-0000-0000-0000386F0000}"/>
    <cellStyle name="Обычный 3 3 6 2 7 5 2" xfId="28468" xr:uid="{00000000-0005-0000-0000-0000396F0000}"/>
    <cellStyle name="Обычный 3 3 6 2 7 6" xfId="28469" xr:uid="{00000000-0005-0000-0000-00003A6F0000}"/>
    <cellStyle name="Обычный 3 3 6 2 7 6 2" xfId="28470" xr:uid="{00000000-0005-0000-0000-00003B6F0000}"/>
    <cellStyle name="Обычный 3 3 6 2 7 7" xfId="28471" xr:uid="{00000000-0005-0000-0000-00003C6F0000}"/>
    <cellStyle name="Обычный 3 3 6 2 8" xfId="28472" xr:uid="{00000000-0005-0000-0000-00003D6F0000}"/>
    <cellStyle name="Обычный 3 3 6 2 8 2" xfId="28473" xr:uid="{00000000-0005-0000-0000-00003E6F0000}"/>
    <cellStyle name="Обычный 3 3 6 2 8 2 2" xfId="28474" xr:uid="{00000000-0005-0000-0000-00003F6F0000}"/>
    <cellStyle name="Обычный 3 3 6 2 8 3" xfId="28475" xr:uid="{00000000-0005-0000-0000-0000406F0000}"/>
    <cellStyle name="Обычный 3 3 6 2 8 3 2" xfId="28476" xr:uid="{00000000-0005-0000-0000-0000416F0000}"/>
    <cellStyle name="Обычный 3 3 6 2 8 4" xfId="28477" xr:uid="{00000000-0005-0000-0000-0000426F0000}"/>
    <cellStyle name="Обычный 3 3 6 2 9" xfId="28478" xr:uid="{00000000-0005-0000-0000-0000436F0000}"/>
    <cellStyle name="Обычный 3 3 6 2 9 2" xfId="28479" xr:uid="{00000000-0005-0000-0000-0000446F0000}"/>
    <cellStyle name="Обычный 3 3 6 2 9 2 2" xfId="28480" xr:uid="{00000000-0005-0000-0000-0000456F0000}"/>
    <cellStyle name="Обычный 3 3 6 2 9 3" xfId="28481" xr:uid="{00000000-0005-0000-0000-0000466F0000}"/>
    <cellStyle name="Обычный 3 3 6 2 9 3 2" xfId="28482" xr:uid="{00000000-0005-0000-0000-0000476F0000}"/>
    <cellStyle name="Обычный 3 3 6 2 9 4" xfId="28483" xr:uid="{00000000-0005-0000-0000-0000486F0000}"/>
    <cellStyle name="Обычный 3 3 6 3" xfId="28484" xr:uid="{00000000-0005-0000-0000-0000496F0000}"/>
    <cellStyle name="Обычный 3 3 6 3 10" xfId="28485" xr:uid="{00000000-0005-0000-0000-00004A6F0000}"/>
    <cellStyle name="Обычный 3 3 6 3 10 2" xfId="28486" xr:uid="{00000000-0005-0000-0000-00004B6F0000}"/>
    <cellStyle name="Обычный 3 3 6 3 11" xfId="28487" xr:uid="{00000000-0005-0000-0000-00004C6F0000}"/>
    <cellStyle name="Обычный 3 3 6 3 11 2" xfId="28488" xr:uid="{00000000-0005-0000-0000-00004D6F0000}"/>
    <cellStyle name="Обычный 3 3 6 3 12" xfId="28489" xr:uid="{00000000-0005-0000-0000-00004E6F0000}"/>
    <cellStyle name="Обычный 3 3 6 3 2" xfId="28490" xr:uid="{00000000-0005-0000-0000-00004F6F0000}"/>
    <cellStyle name="Обычный 3 3 6 3 2 10" xfId="28491" xr:uid="{00000000-0005-0000-0000-0000506F0000}"/>
    <cellStyle name="Обычный 3 3 6 3 2 2" xfId="28492" xr:uid="{00000000-0005-0000-0000-0000516F0000}"/>
    <cellStyle name="Обычный 3 3 6 3 2 2 2" xfId="28493" xr:uid="{00000000-0005-0000-0000-0000526F0000}"/>
    <cellStyle name="Обычный 3 3 6 3 2 2 2 2" xfId="28494" xr:uid="{00000000-0005-0000-0000-0000536F0000}"/>
    <cellStyle name="Обычный 3 3 6 3 2 2 2 2 2" xfId="28495" xr:uid="{00000000-0005-0000-0000-0000546F0000}"/>
    <cellStyle name="Обычный 3 3 6 3 2 2 2 2 2 2" xfId="28496" xr:uid="{00000000-0005-0000-0000-0000556F0000}"/>
    <cellStyle name="Обычный 3 3 6 3 2 2 2 2 3" xfId="28497" xr:uid="{00000000-0005-0000-0000-0000566F0000}"/>
    <cellStyle name="Обычный 3 3 6 3 2 2 2 2 3 2" xfId="28498" xr:uid="{00000000-0005-0000-0000-0000576F0000}"/>
    <cellStyle name="Обычный 3 3 6 3 2 2 2 2 4" xfId="28499" xr:uid="{00000000-0005-0000-0000-0000586F0000}"/>
    <cellStyle name="Обычный 3 3 6 3 2 2 2 3" xfId="28500" xr:uid="{00000000-0005-0000-0000-0000596F0000}"/>
    <cellStyle name="Обычный 3 3 6 3 2 2 2 3 2" xfId="28501" xr:uid="{00000000-0005-0000-0000-00005A6F0000}"/>
    <cellStyle name="Обычный 3 3 6 3 2 2 2 4" xfId="28502" xr:uid="{00000000-0005-0000-0000-00005B6F0000}"/>
    <cellStyle name="Обычный 3 3 6 3 2 2 2 4 2" xfId="28503" xr:uid="{00000000-0005-0000-0000-00005C6F0000}"/>
    <cellStyle name="Обычный 3 3 6 3 2 2 2 5" xfId="28504" xr:uid="{00000000-0005-0000-0000-00005D6F0000}"/>
    <cellStyle name="Обычный 3 3 6 3 2 2 2 5 2" xfId="28505" xr:uid="{00000000-0005-0000-0000-00005E6F0000}"/>
    <cellStyle name="Обычный 3 3 6 3 2 2 2 6" xfId="28506" xr:uid="{00000000-0005-0000-0000-00005F6F0000}"/>
    <cellStyle name="Обычный 3 3 6 3 2 2 3" xfId="28507" xr:uid="{00000000-0005-0000-0000-0000606F0000}"/>
    <cellStyle name="Обычный 3 3 6 3 2 2 3 2" xfId="28508" xr:uid="{00000000-0005-0000-0000-0000616F0000}"/>
    <cellStyle name="Обычный 3 3 6 3 2 2 3 2 2" xfId="28509" xr:uid="{00000000-0005-0000-0000-0000626F0000}"/>
    <cellStyle name="Обычный 3 3 6 3 2 2 3 3" xfId="28510" xr:uid="{00000000-0005-0000-0000-0000636F0000}"/>
    <cellStyle name="Обычный 3 3 6 3 2 2 3 3 2" xfId="28511" xr:uid="{00000000-0005-0000-0000-0000646F0000}"/>
    <cellStyle name="Обычный 3 3 6 3 2 2 3 4" xfId="28512" xr:uid="{00000000-0005-0000-0000-0000656F0000}"/>
    <cellStyle name="Обычный 3 3 6 3 2 2 4" xfId="28513" xr:uid="{00000000-0005-0000-0000-0000666F0000}"/>
    <cellStyle name="Обычный 3 3 6 3 2 2 4 2" xfId="28514" xr:uid="{00000000-0005-0000-0000-0000676F0000}"/>
    <cellStyle name="Обычный 3 3 6 3 2 2 4 2 2" xfId="28515" xr:uid="{00000000-0005-0000-0000-0000686F0000}"/>
    <cellStyle name="Обычный 3 3 6 3 2 2 4 3" xfId="28516" xr:uid="{00000000-0005-0000-0000-0000696F0000}"/>
    <cellStyle name="Обычный 3 3 6 3 2 2 4 3 2" xfId="28517" xr:uid="{00000000-0005-0000-0000-00006A6F0000}"/>
    <cellStyle name="Обычный 3 3 6 3 2 2 4 4" xfId="28518" xr:uid="{00000000-0005-0000-0000-00006B6F0000}"/>
    <cellStyle name="Обычный 3 3 6 3 2 2 5" xfId="28519" xr:uid="{00000000-0005-0000-0000-00006C6F0000}"/>
    <cellStyle name="Обычный 3 3 6 3 2 2 5 2" xfId="28520" xr:uid="{00000000-0005-0000-0000-00006D6F0000}"/>
    <cellStyle name="Обычный 3 3 6 3 2 2 6" xfId="28521" xr:uid="{00000000-0005-0000-0000-00006E6F0000}"/>
    <cellStyle name="Обычный 3 3 6 3 2 2 6 2" xfId="28522" xr:uid="{00000000-0005-0000-0000-00006F6F0000}"/>
    <cellStyle name="Обычный 3 3 6 3 2 2 7" xfId="28523" xr:uid="{00000000-0005-0000-0000-0000706F0000}"/>
    <cellStyle name="Обычный 3 3 6 3 2 2 7 2" xfId="28524" xr:uid="{00000000-0005-0000-0000-0000716F0000}"/>
    <cellStyle name="Обычный 3 3 6 3 2 2 8" xfId="28525" xr:uid="{00000000-0005-0000-0000-0000726F0000}"/>
    <cellStyle name="Обычный 3 3 6 3 2 3" xfId="28526" xr:uid="{00000000-0005-0000-0000-0000736F0000}"/>
    <cellStyle name="Обычный 3 3 6 3 2 3 2" xfId="28527" xr:uid="{00000000-0005-0000-0000-0000746F0000}"/>
    <cellStyle name="Обычный 3 3 6 3 2 3 2 2" xfId="28528" xr:uid="{00000000-0005-0000-0000-0000756F0000}"/>
    <cellStyle name="Обычный 3 3 6 3 2 3 2 2 2" xfId="28529" xr:uid="{00000000-0005-0000-0000-0000766F0000}"/>
    <cellStyle name="Обычный 3 3 6 3 2 3 2 2 2 2" xfId="28530" xr:uid="{00000000-0005-0000-0000-0000776F0000}"/>
    <cellStyle name="Обычный 3 3 6 3 2 3 2 2 3" xfId="28531" xr:uid="{00000000-0005-0000-0000-0000786F0000}"/>
    <cellStyle name="Обычный 3 3 6 3 2 3 2 2 3 2" xfId="28532" xr:uid="{00000000-0005-0000-0000-0000796F0000}"/>
    <cellStyle name="Обычный 3 3 6 3 2 3 2 2 4" xfId="28533" xr:uid="{00000000-0005-0000-0000-00007A6F0000}"/>
    <cellStyle name="Обычный 3 3 6 3 2 3 2 3" xfId="28534" xr:uid="{00000000-0005-0000-0000-00007B6F0000}"/>
    <cellStyle name="Обычный 3 3 6 3 2 3 2 3 2" xfId="28535" xr:uid="{00000000-0005-0000-0000-00007C6F0000}"/>
    <cellStyle name="Обычный 3 3 6 3 2 3 2 4" xfId="28536" xr:uid="{00000000-0005-0000-0000-00007D6F0000}"/>
    <cellStyle name="Обычный 3 3 6 3 2 3 2 4 2" xfId="28537" xr:uid="{00000000-0005-0000-0000-00007E6F0000}"/>
    <cellStyle name="Обычный 3 3 6 3 2 3 2 5" xfId="28538" xr:uid="{00000000-0005-0000-0000-00007F6F0000}"/>
    <cellStyle name="Обычный 3 3 6 3 2 3 2 5 2" xfId="28539" xr:uid="{00000000-0005-0000-0000-0000806F0000}"/>
    <cellStyle name="Обычный 3 3 6 3 2 3 2 6" xfId="28540" xr:uid="{00000000-0005-0000-0000-0000816F0000}"/>
    <cellStyle name="Обычный 3 3 6 3 2 3 3" xfId="28541" xr:uid="{00000000-0005-0000-0000-0000826F0000}"/>
    <cellStyle name="Обычный 3 3 6 3 2 3 3 2" xfId="28542" xr:uid="{00000000-0005-0000-0000-0000836F0000}"/>
    <cellStyle name="Обычный 3 3 6 3 2 3 3 2 2" xfId="28543" xr:uid="{00000000-0005-0000-0000-0000846F0000}"/>
    <cellStyle name="Обычный 3 3 6 3 2 3 3 3" xfId="28544" xr:uid="{00000000-0005-0000-0000-0000856F0000}"/>
    <cellStyle name="Обычный 3 3 6 3 2 3 3 3 2" xfId="28545" xr:uid="{00000000-0005-0000-0000-0000866F0000}"/>
    <cellStyle name="Обычный 3 3 6 3 2 3 3 4" xfId="28546" xr:uid="{00000000-0005-0000-0000-0000876F0000}"/>
    <cellStyle name="Обычный 3 3 6 3 2 3 4" xfId="28547" xr:uid="{00000000-0005-0000-0000-0000886F0000}"/>
    <cellStyle name="Обычный 3 3 6 3 2 3 4 2" xfId="28548" xr:uid="{00000000-0005-0000-0000-0000896F0000}"/>
    <cellStyle name="Обычный 3 3 6 3 2 3 4 2 2" xfId="28549" xr:uid="{00000000-0005-0000-0000-00008A6F0000}"/>
    <cellStyle name="Обычный 3 3 6 3 2 3 4 3" xfId="28550" xr:uid="{00000000-0005-0000-0000-00008B6F0000}"/>
    <cellStyle name="Обычный 3 3 6 3 2 3 4 3 2" xfId="28551" xr:uid="{00000000-0005-0000-0000-00008C6F0000}"/>
    <cellStyle name="Обычный 3 3 6 3 2 3 4 4" xfId="28552" xr:uid="{00000000-0005-0000-0000-00008D6F0000}"/>
    <cellStyle name="Обычный 3 3 6 3 2 3 5" xfId="28553" xr:uid="{00000000-0005-0000-0000-00008E6F0000}"/>
    <cellStyle name="Обычный 3 3 6 3 2 3 5 2" xfId="28554" xr:uid="{00000000-0005-0000-0000-00008F6F0000}"/>
    <cellStyle name="Обычный 3 3 6 3 2 3 6" xfId="28555" xr:uid="{00000000-0005-0000-0000-0000906F0000}"/>
    <cellStyle name="Обычный 3 3 6 3 2 3 6 2" xfId="28556" xr:uid="{00000000-0005-0000-0000-0000916F0000}"/>
    <cellStyle name="Обычный 3 3 6 3 2 3 7" xfId="28557" xr:uid="{00000000-0005-0000-0000-0000926F0000}"/>
    <cellStyle name="Обычный 3 3 6 3 2 3 7 2" xfId="28558" xr:uid="{00000000-0005-0000-0000-0000936F0000}"/>
    <cellStyle name="Обычный 3 3 6 3 2 3 8" xfId="28559" xr:uid="{00000000-0005-0000-0000-0000946F0000}"/>
    <cellStyle name="Обычный 3 3 6 3 2 4" xfId="28560" xr:uid="{00000000-0005-0000-0000-0000956F0000}"/>
    <cellStyle name="Обычный 3 3 6 3 2 4 2" xfId="28561" xr:uid="{00000000-0005-0000-0000-0000966F0000}"/>
    <cellStyle name="Обычный 3 3 6 3 2 4 2 2" xfId="28562" xr:uid="{00000000-0005-0000-0000-0000976F0000}"/>
    <cellStyle name="Обычный 3 3 6 3 2 4 2 2 2" xfId="28563" xr:uid="{00000000-0005-0000-0000-0000986F0000}"/>
    <cellStyle name="Обычный 3 3 6 3 2 4 2 3" xfId="28564" xr:uid="{00000000-0005-0000-0000-0000996F0000}"/>
    <cellStyle name="Обычный 3 3 6 3 2 4 2 3 2" xfId="28565" xr:uid="{00000000-0005-0000-0000-00009A6F0000}"/>
    <cellStyle name="Обычный 3 3 6 3 2 4 2 4" xfId="28566" xr:uid="{00000000-0005-0000-0000-00009B6F0000}"/>
    <cellStyle name="Обычный 3 3 6 3 2 4 3" xfId="28567" xr:uid="{00000000-0005-0000-0000-00009C6F0000}"/>
    <cellStyle name="Обычный 3 3 6 3 2 4 3 2" xfId="28568" xr:uid="{00000000-0005-0000-0000-00009D6F0000}"/>
    <cellStyle name="Обычный 3 3 6 3 2 4 3 2 2" xfId="28569" xr:uid="{00000000-0005-0000-0000-00009E6F0000}"/>
    <cellStyle name="Обычный 3 3 6 3 2 4 3 3" xfId="28570" xr:uid="{00000000-0005-0000-0000-00009F6F0000}"/>
    <cellStyle name="Обычный 3 3 6 3 2 4 3 3 2" xfId="28571" xr:uid="{00000000-0005-0000-0000-0000A06F0000}"/>
    <cellStyle name="Обычный 3 3 6 3 2 4 3 4" xfId="28572" xr:uid="{00000000-0005-0000-0000-0000A16F0000}"/>
    <cellStyle name="Обычный 3 3 6 3 2 4 4" xfId="28573" xr:uid="{00000000-0005-0000-0000-0000A26F0000}"/>
    <cellStyle name="Обычный 3 3 6 3 2 4 4 2" xfId="28574" xr:uid="{00000000-0005-0000-0000-0000A36F0000}"/>
    <cellStyle name="Обычный 3 3 6 3 2 4 5" xfId="28575" xr:uid="{00000000-0005-0000-0000-0000A46F0000}"/>
    <cellStyle name="Обычный 3 3 6 3 2 4 5 2" xfId="28576" xr:uid="{00000000-0005-0000-0000-0000A56F0000}"/>
    <cellStyle name="Обычный 3 3 6 3 2 4 6" xfId="28577" xr:uid="{00000000-0005-0000-0000-0000A66F0000}"/>
    <cellStyle name="Обычный 3 3 6 3 2 4 6 2" xfId="28578" xr:uid="{00000000-0005-0000-0000-0000A76F0000}"/>
    <cellStyle name="Обычный 3 3 6 3 2 4 7" xfId="28579" xr:uid="{00000000-0005-0000-0000-0000A86F0000}"/>
    <cellStyle name="Обычный 3 3 6 3 2 5" xfId="28580" xr:uid="{00000000-0005-0000-0000-0000A96F0000}"/>
    <cellStyle name="Обычный 3 3 6 3 2 5 2" xfId="28581" xr:uid="{00000000-0005-0000-0000-0000AA6F0000}"/>
    <cellStyle name="Обычный 3 3 6 3 2 5 2 2" xfId="28582" xr:uid="{00000000-0005-0000-0000-0000AB6F0000}"/>
    <cellStyle name="Обычный 3 3 6 3 2 5 3" xfId="28583" xr:uid="{00000000-0005-0000-0000-0000AC6F0000}"/>
    <cellStyle name="Обычный 3 3 6 3 2 5 3 2" xfId="28584" xr:uid="{00000000-0005-0000-0000-0000AD6F0000}"/>
    <cellStyle name="Обычный 3 3 6 3 2 5 4" xfId="28585" xr:uid="{00000000-0005-0000-0000-0000AE6F0000}"/>
    <cellStyle name="Обычный 3 3 6 3 2 6" xfId="28586" xr:uid="{00000000-0005-0000-0000-0000AF6F0000}"/>
    <cellStyle name="Обычный 3 3 6 3 2 6 2" xfId="28587" xr:uid="{00000000-0005-0000-0000-0000B06F0000}"/>
    <cellStyle name="Обычный 3 3 6 3 2 6 2 2" xfId="28588" xr:uid="{00000000-0005-0000-0000-0000B16F0000}"/>
    <cellStyle name="Обычный 3 3 6 3 2 6 3" xfId="28589" xr:uid="{00000000-0005-0000-0000-0000B26F0000}"/>
    <cellStyle name="Обычный 3 3 6 3 2 6 3 2" xfId="28590" xr:uid="{00000000-0005-0000-0000-0000B36F0000}"/>
    <cellStyle name="Обычный 3 3 6 3 2 6 4" xfId="28591" xr:uid="{00000000-0005-0000-0000-0000B46F0000}"/>
    <cellStyle name="Обычный 3 3 6 3 2 7" xfId="28592" xr:uid="{00000000-0005-0000-0000-0000B56F0000}"/>
    <cellStyle name="Обычный 3 3 6 3 2 7 2" xfId="28593" xr:uid="{00000000-0005-0000-0000-0000B66F0000}"/>
    <cellStyle name="Обычный 3 3 6 3 2 8" xfId="28594" xr:uid="{00000000-0005-0000-0000-0000B76F0000}"/>
    <cellStyle name="Обычный 3 3 6 3 2 8 2" xfId="28595" xr:uid="{00000000-0005-0000-0000-0000B86F0000}"/>
    <cellStyle name="Обычный 3 3 6 3 2 9" xfId="28596" xr:uid="{00000000-0005-0000-0000-0000B96F0000}"/>
    <cellStyle name="Обычный 3 3 6 3 2 9 2" xfId="28597" xr:uid="{00000000-0005-0000-0000-0000BA6F0000}"/>
    <cellStyle name="Обычный 3 3 6 3 3" xfId="28598" xr:uid="{00000000-0005-0000-0000-0000BB6F0000}"/>
    <cellStyle name="Обычный 3 3 6 3 3 2" xfId="28599" xr:uid="{00000000-0005-0000-0000-0000BC6F0000}"/>
    <cellStyle name="Обычный 3 3 6 3 3 2 2" xfId="28600" xr:uid="{00000000-0005-0000-0000-0000BD6F0000}"/>
    <cellStyle name="Обычный 3 3 6 3 3 2 2 2" xfId="28601" xr:uid="{00000000-0005-0000-0000-0000BE6F0000}"/>
    <cellStyle name="Обычный 3 3 6 3 3 2 2 2 2" xfId="28602" xr:uid="{00000000-0005-0000-0000-0000BF6F0000}"/>
    <cellStyle name="Обычный 3 3 6 3 3 2 2 3" xfId="28603" xr:uid="{00000000-0005-0000-0000-0000C06F0000}"/>
    <cellStyle name="Обычный 3 3 6 3 3 2 2 3 2" xfId="28604" xr:uid="{00000000-0005-0000-0000-0000C16F0000}"/>
    <cellStyle name="Обычный 3 3 6 3 3 2 2 4" xfId="28605" xr:uid="{00000000-0005-0000-0000-0000C26F0000}"/>
    <cellStyle name="Обычный 3 3 6 3 3 2 3" xfId="28606" xr:uid="{00000000-0005-0000-0000-0000C36F0000}"/>
    <cellStyle name="Обычный 3 3 6 3 3 2 3 2" xfId="28607" xr:uid="{00000000-0005-0000-0000-0000C46F0000}"/>
    <cellStyle name="Обычный 3 3 6 3 3 2 4" xfId="28608" xr:uid="{00000000-0005-0000-0000-0000C56F0000}"/>
    <cellStyle name="Обычный 3 3 6 3 3 2 4 2" xfId="28609" xr:uid="{00000000-0005-0000-0000-0000C66F0000}"/>
    <cellStyle name="Обычный 3 3 6 3 3 2 5" xfId="28610" xr:uid="{00000000-0005-0000-0000-0000C76F0000}"/>
    <cellStyle name="Обычный 3 3 6 3 3 2 5 2" xfId="28611" xr:uid="{00000000-0005-0000-0000-0000C86F0000}"/>
    <cellStyle name="Обычный 3 3 6 3 3 2 6" xfId="28612" xr:uid="{00000000-0005-0000-0000-0000C96F0000}"/>
    <cellStyle name="Обычный 3 3 6 3 3 3" xfId="28613" xr:uid="{00000000-0005-0000-0000-0000CA6F0000}"/>
    <cellStyle name="Обычный 3 3 6 3 3 3 2" xfId="28614" xr:uid="{00000000-0005-0000-0000-0000CB6F0000}"/>
    <cellStyle name="Обычный 3 3 6 3 3 3 2 2" xfId="28615" xr:uid="{00000000-0005-0000-0000-0000CC6F0000}"/>
    <cellStyle name="Обычный 3 3 6 3 3 3 3" xfId="28616" xr:uid="{00000000-0005-0000-0000-0000CD6F0000}"/>
    <cellStyle name="Обычный 3 3 6 3 3 3 3 2" xfId="28617" xr:uid="{00000000-0005-0000-0000-0000CE6F0000}"/>
    <cellStyle name="Обычный 3 3 6 3 3 3 4" xfId="28618" xr:uid="{00000000-0005-0000-0000-0000CF6F0000}"/>
    <cellStyle name="Обычный 3 3 6 3 3 4" xfId="28619" xr:uid="{00000000-0005-0000-0000-0000D06F0000}"/>
    <cellStyle name="Обычный 3 3 6 3 3 4 2" xfId="28620" xr:uid="{00000000-0005-0000-0000-0000D16F0000}"/>
    <cellStyle name="Обычный 3 3 6 3 3 4 2 2" xfId="28621" xr:uid="{00000000-0005-0000-0000-0000D26F0000}"/>
    <cellStyle name="Обычный 3 3 6 3 3 4 3" xfId="28622" xr:uid="{00000000-0005-0000-0000-0000D36F0000}"/>
    <cellStyle name="Обычный 3 3 6 3 3 4 3 2" xfId="28623" xr:uid="{00000000-0005-0000-0000-0000D46F0000}"/>
    <cellStyle name="Обычный 3 3 6 3 3 4 4" xfId="28624" xr:uid="{00000000-0005-0000-0000-0000D56F0000}"/>
    <cellStyle name="Обычный 3 3 6 3 3 5" xfId="28625" xr:uid="{00000000-0005-0000-0000-0000D66F0000}"/>
    <cellStyle name="Обычный 3 3 6 3 3 5 2" xfId="28626" xr:uid="{00000000-0005-0000-0000-0000D76F0000}"/>
    <cellStyle name="Обычный 3 3 6 3 3 6" xfId="28627" xr:uid="{00000000-0005-0000-0000-0000D86F0000}"/>
    <cellStyle name="Обычный 3 3 6 3 3 6 2" xfId="28628" xr:uid="{00000000-0005-0000-0000-0000D96F0000}"/>
    <cellStyle name="Обычный 3 3 6 3 3 7" xfId="28629" xr:uid="{00000000-0005-0000-0000-0000DA6F0000}"/>
    <cellStyle name="Обычный 3 3 6 3 3 7 2" xfId="28630" xr:uid="{00000000-0005-0000-0000-0000DB6F0000}"/>
    <cellStyle name="Обычный 3 3 6 3 3 8" xfId="28631" xr:uid="{00000000-0005-0000-0000-0000DC6F0000}"/>
    <cellStyle name="Обычный 3 3 6 3 4" xfId="28632" xr:uid="{00000000-0005-0000-0000-0000DD6F0000}"/>
    <cellStyle name="Обычный 3 3 6 3 4 2" xfId="28633" xr:uid="{00000000-0005-0000-0000-0000DE6F0000}"/>
    <cellStyle name="Обычный 3 3 6 3 4 2 2" xfId="28634" xr:uid="{00000000-0005-0000-0000-0000DF6F0000}"/>
    <cellStyle name="Обычный 3 3 6 3 4 2 2 2" xfId="28635" xr:uid="{00000000-0005-0000-0000-0000E06F0000}"/>
    <cellStyle name="Обычный 3 3 6 3 4 2 2 2 2" xfId="28636" xr:uid="{00000000-0005-0000-0000-0000E16F0000}"/>
    <cellStyle name="Обычный 3 3 6 3 4 2 2 3" xfId="28637" xr:uid="{00000000-0005-0000-0000-0000E26F0000}"/>
    <cellStyle name="Обычный 3 3 6 3 4 2 2 3 2" xfId="28638" xr:uid="{00000000-0005-0000-0000-0000E36F0000}"/>
    <cellStyle name="Обычный 3 3 6 3 4 2 2 4" xfId="28639" xr:uid="{00000000-0005-0000-0000-0000E46F0000}"/>
    <cellStyle name="Обычный 3 3 6 3 4 2 3" xfId="28640" xr:uid="{00000000-0005-0000-0000-0000E56F0000}"/>
    <cellStyle name="Обычный 3 3 6 3 4 2 3 2" xfId="28641" xr:uid="{00000000-0005-0000-0000-0000E66F0000}"/>
    <cellStyle name="Обычный 3 3 6 3 4 2 4" xfId="28642" xr:uid="{00000000-0005-0000-0000-0000E76F0000}"/>
    <cellStyle name="Обычный 3 3 6 3 4 2 4 2" xfId="28643" xr:uid="{00000000-0005-0000-0000-0000E86F0000}"/>
    <cellStyle name="Обычный 3 3 6 3 4 2 5" xfId="28644" xr:uid="{00000000-0005-0000-0000-0000E96F0000}"/>
    <cellStyle name="Обычный 3 3 6 3 4 2 5 2" xfId="28645" xr:uid="{00000000-0005-0000-0000-0000EA6F0000}"/>
    <cellStyle name="Обычный 3 3 6 3 4 2 6" xfId="28646" xr:uid="{00000000-0005-0000-0000-0000EB6F0000}"/>
    <cellStyle name="Обычный 3 3 6 3 4 3" xfId="28647" xr:uid="{00000000-0005-0000-0000-0000EC6F0000}"/>
    <cellStyle name="Обычный 3 3 6 3 4 3 2" xfId="28648" xr:uid="{00000000-0005-0000-0000-0000ED6F0000}"/>
    <cellStyle name="Обычный 3 3 6 3 4 3 2 2" xfId="28649" xr:uid="{00000000-0005-0000-0000-0000EE6F0000}"/>
    <cellStyle name="Обычный 3 3 6 3 4 3 3" xfId="28650" xr:uid="{00000000-0005-0000-0000-0000EF6F0000}"/>
    <cellStyle name="Обычный 3 3 6 3 4 3 3 2" xfId="28651" xr:uid="{00000000-0005-0000-0000-0000F06F0000}"/>
    <cellStyle name="Обычный 3 3 6 3 4 3 4" xfId="28652" xr:uid="{00000000-0005-0000-0000-0000F16F0000}"/>
    <cellStyle name="Обычный 3 3 6 3 4 4" xfId="28653" xr:uid="{00000000-0005-0000-0000-0000F26F0000}"/>
    <cellStyle name="Обычный 3 3 6 3 4 4 2" xfId="28654" xr:uid="{00000000-0005-0000-0000-0000F36F0000}"/>
    <cellStyle name="Обычный 3 3 6 3 4 4 2 2" xfId="28655" xr:uid="{00000000-0005-0000-0000-0000F46F0000}"/>
    <cellStyle name="Обычный 3 3 6 3 4 4 3" xfId="28656" xr:uid="{00000000-0005-0000-0000-0000F56F0000}"/>
    <cellStyle name="Обычный 3 3 6 3 4 4 3 2" xfId="28657" xr:uid="{00000000-0005-0000-0000-0000F66F0000}"/>
    <cellStyle name="Обычный 3 3 6 3 4 4 4" xfId="28658" xr:uid="{00000000-0005-0000-0000-0000F76F0000}"/>
    <cellStyle name="Обычный 3 3 6 3 4 5" xfId="28659" xr:uid="{00000000-0005-0000-0000-0000F86F0000}"/>
    <cellStyle name="Обычный 3 3 6 3 4 5 2" xfId="28660" xr:uid="{00000000-0005-0000-0000-0000F96F0000}"/>
    <cellStyle name="Обычный 3 3 6 3 4 6" xfId="28661" xr:uid="{00000000-0005-0000-0000-0000FA6F0000}"/>
    <cellStyle name="Обычный 3 3 6 3 4 6 2" xfId="28662" xr:uid="{00000000-0005-0000-0000-0000FB6F0000}"/>
    <cellStyle name="Обычный 3 3 6 3 4 7" xfId="28663" xr:uid="{00000000-0005-0000-0000-0000FC6F0000}"/>
    <cellStyle name="Обычный 3 3 6 3 4 7 2" xfId="28664" xr:uid="{00000000-0005-0000-0000-0000FD6F0000}"/>
    <cellStyle name="Обычный 3 3 6 3 4 8" xfId="28665" xr:uid="{00000000-0005-0000-0000-0000FE6F0000}"/>
    <cellStyle name="Обычный 3 3 6 3 5" xfId="28666" xr:uid="{00000000-0005-0000-0000-0000FF6F0000}"/>
    <cellStyle name="Обычный 3 3 6 3 5 2" xfId="28667" xr:uid="{00000000-0005-0000-0000-000000700000}"/>
    <cellStyle name="Обычный 3 3 6 3 5 2 2" xfId="28668" xr:uid="{00000000-0005-0000-0000-000001700000}"/>
    <cellStyle name="Обычный 3 3 6 3 5 2 2 2" xfId="28669" xr:uid="{00000000-0005-0000-0000-000002700000}"/>
    <cellStyle name="Обычный 3 3 6 3 5 2 3" xfId="28670" xr:uid="{00000000-0005-0000-0000-000003700000}"/>
    <cellStyle name="Обычный 3 3 6 3 5 2 3 2" xfId="28671" xr:uid="{00000000-0005-0000-0000-000004700000}"/>
    <cellStyle name="Обычный 3 3 6 3 5 2 4" xfId="28672" xr:uid="{00000000-0005-0000-0000-000005700000}"/>
    <cellStyle name="Обычный 3 3 6 3 5 3" xfId="28673" xr:uid="{00000000-0005-0000-0000-000006700000}"/>
    <cellStyle name="Обычный 3 3 6 3 5 3 2" xfId="28674" xr:uid="{00000000-0005-0000-0000-000007700000}"/>
    <cellStyle name="Обычный 3 3 6 3 5 3 2 2" xfId="28675" xr:uid="{00000000-0005-0000-0000-000008700000}"/>
    <cellStyle name="Обычный 3 3 6 3 5 3 3" xfId="28676" xr:uid="{00000000-0005-0000-0000-000009700000}"/>
    <cellStyle name="Обычный 3 3 6 3 5 3 3 2" xfId="28677" xr:uid="{00000000-0005-0000-0000-00000A700000}"/>
    <cellStyle name="Обычный 3 3 6 3 5 3 4" xfId="28678" xr:uid="{00000000-0005-0000-0000-00000B700000}"/>
    <cellStyle name="Обычный 3 3 6 3 5 4" xfId="28679" xr:uid="{00000000-0005-0000-0000-00000C700000}"/>
    <cellStyle name="Обычный 3 3 6 3 5 4 2" xfId="28680" xr:uid="{00000000-0005-0000-0000-00000D700000}"/>
    <cellStyle name="Обычный 3 3 6 3 5 5" xfId="28681" xr:uid="{00000000-0005-0000-0000-00000E700000}"/>
    <cellStyle name="Обычный 3 3 6 3 5 5 2" xfId="28682" xr:uid="{00000000-0005-0000-0000-00000F700000}"/>
    <cellStyle name="Обычный 3 3 6 3 5 6" xfId="28683" xr:uid="{00000000-0005-0000-0000-000010700000}"/>
    <cellStyle name="Обычный 3 3 6 3 5 6 2" xfId="28684" xr:uid="{00000000-0005-0000-0000-000011700000}"/>
    <cellStyle name="Обычный 3 3 6 3 5 7" xfId="28685" xr:uid="{00000000-0005-0000-0000-000012700000}"/>
    <cellStyle name="Обычный 3 3 6 3 6" xfId="28686" xr:uid="{00000000-0005-0000-0000-000013700000}"/>
    <cellStyle name="Обычный 3 3 6 3 6 2" xfId="28687" xr:uid="{00000000-0005-0000-0000-000014700000}"/>
    <cellStyle name="Обычный 3 3 6 3 6 2 2" xfId="28688" xr:uid="{00000000-0005-0000-0000-000015700000}"/>
    <cellStyle name="Обычный 3 3 6 3 6 2 2 2" xfId="28689" xr:uid="{00000000-0005-0000-0000-000016700000}"/>
    <cellStyle name="Обычный 3 3 6 3 6 2 3" xfId="28690" xr:uid="{00000000-0005-0000-0000-000017700000}"/>
    <cellStyle name="Обычный 3 3 6 3 6 2 3 2" xfId="28691" xr:uid="{00000000-0005-0000-0000-000018700000}"/>
    <cellStyle name="Обычный 3 3 6 3 6 2 4" xfId="28692" xr:uid="{00000000-0005-0000-0000-000019700000}"/>
    <cellStyle name="Обычный 3 3 6 3 6 3" xfId="28693" xr:uid="{00000000-0005-0000-0000-00001A700000}"/>
    <cellStyle name="Обычный 3 3 6 3 6 3 2" xfId="28694" xr:uid="{00000000-0005-0000-0000-00001B700000}"/>
    <cellStyle name="Обычный 3 3 6 3 6 3 2 2" xfId="28695" xr:uid="{00000000-0005-0000-0000-00001C700000}"/>
    <cellStyle name="Обычный 3 3 6 3 6 3 3" xfId="28696" xr:uid="{00000000-0005-0000-0000-00001D700000}"/>
    <cellStyle name="Обычный 3 3 6 3 6 3 3 2" xfId="28697" xr:uid="{00000000-0005-0000-0000-00001E700000}"/>
    <cellStyle name="Обычный 3 3 6 3 6 3 4" xfId="28698" xr:uid="{00000000-0005-0000-0000-00001F700000}"/>
    <cellStyle name="Обычный 3 3 6 3 6 4" xfId="28699" xr:uid="{00000000-0005-0000-0000-000020700000}"/>
    <cellStyle name="Обычный 3 3 6 3 6 4 2" xfId="28700" xr:uid="{00000000-0005-0000-0000-000021700000}"/>
    <cellStyle name="Обычный 3 3 6 3 6 5" xfId="28701" xr:uid="{00000000-0005-0000-0000-000022700000}"/>
    <cellStyle name="Обычный 3 3 6 3 6 5 2" xfId="28702" xr:uid="{00000000-0005-0000-0000-000023700000}"/>
    <cellStyle name="Обычный 3 3 6 3 6 6" xfId="28703" xr:uid="{00000000-0005-0000-0000-000024700000}"/>
    <cellStyle name="Обычный 3 3 6 3 6 6 2" xfId="28704" xr:uid="{00000000-0005-0000-0000-000025700000}"/>
    <cellStyle name="Обычный 3 3 6 3 6 7" xfId="28705" xr:uid="{00000000-0005-0000-0000-000026700000}"/>
    <cellStyle name="Обычный 3 3 6 3 7" xfId="28706" xr:uid="{00000000-0005-0000-0000-000027700000}"/>
    <cellStyle name="Обычный 3 3 6 3 7 2" xfId="28707" xr:uid="{00000000-0005-0000-0000-000028700000}"/>
    <cellStyle name="Обычный 3 3 6 3 7 2 2" xfId="28708" xr:uid="{00000000-0005-0000-0000-000029700000}"/>
    <cellStyle name="Обычный 3 3 6 3 7 3" xfId="28709" xr:uid="{00000000-0005-0000-0000-00002A700000}"/>
    <cellStyle name="Обычный 3 3 6 3 7 3 2" xfId="28710" xr:uid="{00000000-0005-0000-0000-00002B700000}"/>
    <cellStyle name="Обычный 3 3 6 3 7 4" xfId="28711" xr:uid="{00000000-0005-0000-0000-00002C700000}"/>
    <cellStyle name="Обычный 3 3 6 3 8" xfId="28712" xr:uid="{00000000-0005-0000-0000-00002D700000}"/>
    <cellStyle name="Обычный 3 3 6 3 8 2" xfId="28713" xr:uid="{00000000-0005-0000-0000-00002E700000}"/>
    <cellStyle name="Обычный 3 3 6 3 8 2 2" xfId="28714" xr:uid="{00000000-0005-0000-0000-00002F700000}"/>
    <cellStyle name="Обычный 3 3 6 3 8 3" xfId="28715" xr:uid="{00000000-0005-0000-0000-000030700000}"/>
    <cellStyle name="Обычный 3 3 6 3 8 3 2" xfId="28716" xr:uid="{00000000-0005-0000-0000-000031700000}"/>
    <cellStyle name="Обычный 3 3 6 3 8 4" xfId="28717" xr:uid="{00000000-0005-0000-0000-000032700000}"/>
    <cellStyle name="Обычный 3 3 6 3 9" xfId="28718" xr:uid="{00000000-0005-0000-0000-000033700000}"/>
    <cellStyle name="Обычный 3 3 6 3 9 2" xfId="28719" xr:uid="{00000000-0005-0000-0000-000034700000}"/>
    <cellStyle name="Обычный 3 3 6 4" xfId="28720" xr:uid="{00000000-0005-0000-0000-000035700000}"/>
    <cellStyle name="Обычный 3 3 6 4 10" xfId="28721" xr:uid="{00000000-0005-0000-0000-000036700000}"/>
    <cellStyle name="Обычный 3 3 6 4 2" xfId="28722" xr:uid="{00000000-0005-0000-0000-000037700000}"/>
    <cellStyle name="Обычный 3 3 6 4 2 2" xfId="28723" xr:uid="{00000000-0005-0000-0000-000038700000}"/>
    <cellStyle name="Обычный 3 3 6 4 2 2 2" xfId="28724" xr:uid="{00000000-0005-0000-0000-000039700000}"/>
    <cellStyle name="Обычный 3 3 6 4 2 2 2 2" xfId="28725" xr:uid="{00000000-0005-0000-0000-00003A700000}"/>
    <cellStyle name="Обычный 3 3 6 4 2 2 2 2 2" xfId="28726" xr:uid="{00000000-0005-0000-0000-00003B700000}"/>
    <cellStyle name="Обычный 3 3 6 4 2 2 2 3" xfId="28727" xr:uid="{00000000-0005-0000-0000-00003C700000}"/>
    <cellStyle name="Обычный 3 3 6 4 2 2 2 3 2" xfId="28728" xr:uid="{00000000-0005-0000-0000-00003D700000}"/>
    <cellStyle name="Обычный 3 3 6 4 2 2 2 4" xfId="28729" xr:uid="{00000000-0005-0000-0000-00003E700000}"/>
    <cellStyle name="Обычный 3 3 6 4 2 2 3" xfId="28730" xr:uid="{00000000-0005-0000-0000-00003F700000}"/>
    <cellStyle name="Обычный 3 3 6 4 2 2 3 2" xfId="28731" xr:uid="{00000000-0005-0000-0000-000040700000}"/>
    <cellStyle name="Обычный 3 3 6 4 2 2 4" xfId="28732" xr:uid="{00000000-0005-0000-0000-000041700000}"/>
    <cellStyle name="Обычный 3 3 6 4 2 2 4 2" xfId="28733" xr:uid="{00000000-0005-0000-0000-000042700000}"/>
    <cellStyle name="Обычный 3 3 6 4 2 2 5" xfId="28734" xr:uid="{00000000-0005-0000-0000-000043700000}"/>
    <cellStyle name="Обычный 3 3 6 4 2 2 5 2" xfId="28735" xr:uid="{00000000-0005-0000-0000-000044700000}"/>
    <cellStyle name="Обычный 3 3 6 4 2 2 6" xfId="28736" xr:uid="{00000000-0005-0000-0000-000045700000}"/>
    <cellStyle name="Обычный 3 3 6 4 2 3" xfId="28737" xr:uid="{00000000-0005-0000-0000-000046700000}"/>
    <cellStyle name="Обычный 3 3 6 4 2 3 2" xfId="28738" xr:uid="{00000000-0005-0000-0000-000047700000}"/>
    <cellStyle name="Обычный 3 3 6 4 2 3 2 2" xfId="28739" xr:uid="{00000000-0005-0000-0000-000048700000}"/>
    <cellStyle name="Обычный 3 3 6 4 2 3 3" xfId="28740" xr:uid="{00000000-0005-0000-0000-000049700000}"/>
    <cellStyle name="Обычный 3 3 6 4 2 3 3 2" xfId="28741" xr:uid="{00000000-0005-0000-0000-00004A700000}"/>
    <cellStyle name="Обычный 3 3 6 4 2 3 4" xfId="28742" xr:uid="{00000000-0005-0000-0000-00004B700000}"/>
    <cellStyle name="Обычный 3 3 6 4 2 4" xfId="28743" xr:uid="{00000000-0005-0000-0000-00004C700000}"/>
    <cellStyle name="Обычный 3 3 6 4 2 4 2" xfId="28744" xr:uid="{00000000-0005-0000-0000-00004D700000}"/>
    <cellStyle name="Обычный 3 3 6 4 2 4 2 2" xfId="28745" xr:uid="{00000000-0005-0000-0000-00004E700000}"/>
    <cellStyle name="Обычный 3 3 6 4 2 4 3" xfId="28746" xr:uid="{00000000-0005-0000-0000-00004F700000}"/>
    <cellStyle name="Обычный 3 3 6 4 2 4 3 2" xfId="28747" xr:uid="{00000000-0005-0000-0000-000050700000}"/>
    <cellStyle name="Обычный 3 3 6 4 2 4 4" xfId="28748" xr:uid="{00000000-0005-0000-0000-000051700000}"/>
    <cellStyle name="Обычный 3 3 6 4 2 5" xfId="28749" xr:uid="{00000000-0005-0000-0000-000052700000}"/>
    <cellStyle name="Обычный 3 3 6 4 2 5 2" xfId="28750" xr:uid="{00000000-0005-0000-0000-000053700000}"/>
    <cellStyle name="Обычный 3 3 6 4 2 6" xfId="28751" xr:uid="{00000000-0005-0000-0000-000054700000}"/>
    <cellStyle name="Обычный 3 3 6 4 2 6 2" xfId="28752" xr:uid="{00000000-0005-0000-0000-000055700000}"/>
    <cellStyle name="Обычный 3 3 6 4 2 7" xfId="28753" xr:uid="{00000000-0005-0000-0000-000056700000}"/>
    <cellStyle name="Обычный 3 3 6 4 2 7 2" xfId="28754" xr:uid="{00000000-0005-0000-0000-000057700000}"/>
    <cellStyle name="Обычный 3 3 6 4 2 8" xfId="28755" xr:uid="{00000000-0005-0000-0000-000058700000}"/>
    <cellStyle name="Обычный 3 3 6 4 3" xfId="28756" xr:uid="{00000000-0005-0000-0000-000059700000}"/>
    <cellStyle name="Обычный 3 3 6 4 3 2" xfId="28757" xr:uid="{00000000-0005-0000-0000-00005A700000}"/>
    <cellStyle name="Обычный 3 3 6 4 3 2 2" xfId="28758" xr:uid="{00000000-0005-0000-0000-00005B700000}"/>
    <cellStyle name="Обычный 3 3 6 4 3 2 2 2" xfId="28759" xr:uid="{00000000-0005-0000-0000-00005C700000}"/>
    <cellStyle name="Обычный 3 3 6 4 3 2 2 2 2" xfId="28760" xr:uid="{00000000-0005-0000-0000-00005D700000}"/>
    <cellStyle name="Обычный 3 3 6 4 3 2 2 3" xfId="28761" xr:uid="{00000000-0005-0000-0000-00005E700000}"/>
    <cellStyle name="Обычный 3 3 6 4 3 2 2 3 2" xfId="28762" xr:uid="{00000000-0005-0000-0000-00005F700000}"/>
    <cellStyle name="Обычный 3 3 6 4 3 2 2 4" xfId="28763" xr:uid="{00000000-0005-0000-0000-000060700000}"/>
    <cellStyle name="Обычный 3 3 6 4 3 2 3" xfId="28764" xr:uid="{00000000-0005-0000-0000-000061700000}"/>
    <cellStyle name="Обычный 3 3 6 4 3 2 3 2" xfId="28765" xr:uid="{00000000-0005-0000-0000-000062700000}"/>
    <cellStyle name="Обычный 3 3 6 4 3 2 4" xfId="28766" xr:uid="{00000000-0005-0000-0000-000063700000}"/>
    <cellStyle name="Обычный 3 3 6 4 3 2 4 2" xfId="28767" xr:uid="{00000000-0005-0000-0000-000064700000}"/>
    <cellStyle name="Обычный 3 3 6 4 3 2 5" xfId="28768" xr:uid="{00000000-0005-0000-0000-000065700000}"/>
    <cellStyle name="Обычный 3 3 6 4 3 2 5 2" xfId="28769" xr:uid="{00000000-0005-0000-0000-000066700000}"/>
    <cellStyle name="Обычный 3 3 6 4 3 2 6" xfId="28770" xr:uid="{00000000-0005-0000-0000-000067700000}"/>
    <cellStyle name="Обычный 3 3 6 4 3 3" xfId="28771" xr:uid="{00000000-0005-0000-0000-000068700000}"/>
    <cellStyle name="Обычный 3 3 6 4 3 3 2" xfId="28772" xr:uid="{00000000-0005-0000-0000-000069700000}"/>
    <cellStyle name="Обычный 3 3 6 4 3 3 2 2" xfId="28773" xr:uid="{00000000-0005-0000-0000-00006A700000}"/>
    <cellStyle name="Обычный 3 3 6 4 3 3 3" xfId="28774" xr:uid="{00000000-0005-0000-0000-00006B700000}"/>
    <cellStyle name="Обычный 3 3 6 4 3 3 3 2" xfId="28775" xr:uid="{00000000-0005-0000-0000-00006C700000}"/>
    <cellStyle name="Обычный 3 3 6 4 3 3 4" xfId="28776" xr:uid="{00000000-0005-0000-0000-00006D700000}"/>
    <cellStyle name="Обычный 3 3 6 4 3 4" xfId="28777" xr:uid="{00000000-0005-0000-0000-00006E700000}"/>
    <cellStyle name="Обычный 3 3 6 4 3 4 2" xfId="28778" xr:uid="{00000000-0005-0000-0000-00006F700000}"/>
    <cellStyle name="Обычный 3 3 6 4 3 4 2 2" xfId="28779" xr:uid="{00000000-0005-0000-0000-000070700000}"/>
    <cellStyle name="Обычный 3 3 6 4 3 4 3" xfId="28780" xr:uid="{00000000-0005-0000-0000-000071700000}"/>
    <cellStyle name="Обычный 3 3 6 4 3 4 3 2" xfId="28781" xr:uid="{00000000-0005-0000-0000-000072700000}"/>
    <cellStyle name="Обычный 3 3 6 4 3 4 4" xfId="28782" xr:uid="{00000000-0005-0000-0000-000073700000}"/>
    <cellStyle name="Обычный 3 3 6 4 3 5" xfId="28783" xr:uid="{00000000-0005-0000-0000-000074700000}"/>
    <cellStyle name="Обычный 3 3 6 4 3 5 2" xfId="28784" xr:uid="{00000000-0005-0000-0000-000075700000}"/>
    <cellStyle name="Обычный 3 3 6 4 3 6" xfId="28785" xr:uid="{00000000-0005-0000-0000-000076700000}"/>
    <cellStyle name="Обычный 3 3 6 4 3 6 2" xfId="28786" xr:uid="{00000000-0005-0000-0000-000077700000}"/>
    <cellStyle name="Обычный 3 3 6 4 3 7" xfId="28787" xr:uid="{00000000-0005-0000-0000-000078700000}"/>
    <cellStyle name="Обычный 3 3 6 4 3 7 2" xfId="28788" xr:uid="{00000000-0005-0000-0000-000079700000}"/>
    <cellStyle name="Обычный 3 3 6 4 3 8" xfId="28789" xr:uid="{00000000-0005-0000-0000-00007A700000}"/>
    <cellStyle name="Обычный 3 3 6 4 4" xfId="28790" xr:uid="{00000000-0005-0000-0000-00007B700000}"/>
    <cellStyle name="Обычный 3 3 6 4 4 2" xfId="28791" xr:uid="{00000000-0005-0000-0000-00007C700000}"/>
    <cellStyle name="Обычный 3 3 6 4 4 2 2" xfId="28792" xr:uid="{00000000-0005-0000-0000-00007D700000}"/>
    <cellStyle name="Обычный 3 3 6 4 4 2 2 2" xfId="28793" xr:uid="{00000000-0005-0000-0000-00007E700000}"/>
    <cellStyle name="Обычный 3 3 6 4 4 2 3" xfId="28794" xr:uid="{00000000-0005-0000-0000-00007F700000}"/>
    <cellStyle name="Обычный 3 3 6 4 4 2 3 2" xfId="28795" xr:uid="{00000000-0005-0000-0000-000080700000}"/>
    <cellStyle name="Обычный 3 3 6 4 4 2 4" xfId="28796" xr:uid="{00000000-0005-0000-0000-000081700000}"/>
    <cellStyle name="Обычный 3 3 6 4 4 3" xfId="28797" xr:uid="{00000000-0005-0000-0000-000082700000}"/>
    <cellStyle name="Обычный 3 3 6 4 4 3 2" xfId="28798" xr:uid="{00000000-0005-0000-0000-000083700000}"/>
    <cellStyle name="Обычный 3 3 6 4 4 3 2 2" xfId="28799" xr:uid="{00000000-0005-0000-0000-000084700000}"/>
    <cellStyle name="Обычный 3 3 6 4 4 3 3" xfId="28800" xr:uid="{00000000-0005-0000-0000-000085700000}"/>
    <cellStyle name="Обычный 3 3 6 4 4 3 3 2" xfId="28801" xr:uid="{00000000-0005-0000-0000-000086700000}"/>
    <cellStyle name="Обычный 3 3 6 4 4 3 4" xfId="28802" xr:uid="{00000000-0005-0000-0000-000087700000}"/>
    <cellStyle name="Обычный 3 3 6 4 4 4" xfId="28803" xr:uid="{00000000-0005-0000-0000-000088700000}"/>
    <cellStyle name="Обычный 3 3 6 4 4 4 2" xfId="28804" xr:uid="{00000000-0005-0000-0000-000089700000}"/>
    <cellStyle name="Обычный 3 3 6 4 4 5" xfId="28805" xr:uid="{00000000-0005-0000-0000-00008A700000}"/>
    <cellStyle name="Обычный 3 3 6 4 4 5 2" xfId="28806" xr:uid="{00000000-0005-0000-0000-00008B700000}"/>
    <cellStyle name="Обычный 3 3 6 4 4 6" xfId="28807" xr:uid="{00000000-0005-0000-0000-00008C700000}"/>
    <cellStyle name="Обычный 3 3 6 4 4 6 2" xfId="28808" xr:uid="{00000000-0005-0000-0000-00008D700000}"/>
    <cellStyle name="Обычный 3 3 6 4 4 7" xfId="28809" xr:uid="{00000000-0005-0000-0000-00008E700000}"/>
    <cellStyle name="Обычный 3 3 6 4 5" xfId="28810" xr:uid="{00000000-0005-0000-0000-00008F700000}"/>
    <cellStyle name="Обычный 3 3 6 4 5 2" xfId="28811" xr:uid="{00000000-0005-0000-0000-000090700000}"/>
    <cellStyle name="Обычный 3 3 6 4 5 2 2" xfId="28812" xr:uid="{00000000-0005-0000-0000-000091700000}"/>
    <cellStyle name="Обычный 3 3 6 4 5 3" xfId="28813" xr:uid="{00000000-0005-0000-0000-000092700000}"/>
    <cellStyle name="Обычный 3 3 6 4 5 3 2" xfId="28814" xr:uid="{00000000-0005-0000-0000-000093700000}"/>
    <cellStyle name="Обычный 3 3 6 4 5 4" xfId="28815" xr:uid="{00000000-0005-0000-0000-000094700000}"/>
    <cellStyle name="Обычный 3 3 6 4 6" xfId="28816" xr:uid="{00000000-0005-0000-0000-000095700000}"/>
    <cellStyle name="Обычный 3 3 6 4 6 2" xfId="28817" xr:uid="{00000000-0005-0000-0000-000096700000}"/>
    <cellStyle name="Обычный 3 3 6 4 6 2 2" xfId="28818" xr:uid="{00000000-0005-0000-0000-000097700000}"/>
    <cellStyle name="Обычный 3 3 6 4 6 3" xfId="28819" xr:uid="{00000000-0005-0000-0000-000098700000}"/>
    <cellStyle name="Обычный 3 3 6 4 6 3 2" xfId="28820" xr:uid="{00000000-0005-0000-0000-000099700000}"/>
    <cellStyle name="Обычный 3 3 6 4 6 4" xfId="28821" xr:uid="{00000000-0005-0000-0000-00009A700000}"/>
    <cellStyle name="Обычный 3 3 6 4 7" xfId="28822" xr:uid="{00000000-0005-0000-0000-00009B700000}"/>
    <cellStyle name="Обычный 3 3 6 4 7 2" xfId="28823" xr:uid="{00000000-0005-0000-0000-00009C700000}"/>
    <cellStyle name="Обычный 3 3 6 4 8" xfId="28824" xr:uid="{00000000-0005-0000-0000-00009D700000}"/>
    <cellStyle name="Обычный 3 3 6 4 8 2" xfId="28825" xr:uid="{00000000-0005-0000-0000-00009E700000}"/>
    <cellStyle name="Обычный 3 3 6 4 9" xfId="28826" xr:uid="{00000000-0005-0000-0000-00009F700000}"/>
    <cellStyle name="Обычный 3 3 6 4 9 2" xfId="28827" xr:uid="{00000000-0005-0000-0000-0000A0700000}"/>
    <cellStyle name="Обычный 3 3 6 5" xfId="28828" xr:uid="{00000000-0005-0000-0000-0000A1700000}"/>
    <cellStyle name="Обычный 3 3 6 5 2" xfId="28829" xr:uid="{00000000-0005-0000-0000-0000A2700000}"/>
    <cellStyle name="Обычный 3 3 6 5 2 2" xfId="28830" xr:uid="{00000000-0005-0000-0000-0000A3700000}"/>
    <cellStyle name="Обычный 3 3 6 5 2 2 2" xfId="28831" xr:uid="{00000000-0005-0000-0000-0000A4700000}"/>
    <cellStyle name="Обычный 3 3 6 5 2 2 2 2" xfId="28832" xr:uid="{00000000-0005-0000-0000-0000A5700000}"/>
    <cellStyle name="Обычный 3 3 6 5 2 2 3" xfId="28833" xr:uid="{00000000-0005-0000-0000-0000A6700000}"/>
    <cellStyle name="Обычный 3 3 6 5 2 2 3 2" xfId="28834" xr:uid="{00000000-0005-0000-0000-0000A7700000}"/>
    <cellStyle name="Обычный 3 3 6 5 2 2 4" xfId="28835" xr:uid="{00000000-0005-0000-0000-0000A8700000}"/>
    <cellStyle name="Обычный 3 3 6 5 2 3" xfId="28836" xr:uid="{00000000-0005-0000-0000-0000A9700000}"/>
    <cellStyle name="Обычный 3 3 6 5 2 3 2" xfId="28837" xr:uid="{00000000-0005-0000-0000-0000AA700000}"/>
    <cellStyle name="Обычный 3 3 6 5 2 4" xfId="28838" xr:uid="{00000000-0005-0000-0000-0000AB700000}"/>
    <cellStyle name="Обычный 3 3 6 5 2 4 2" xfId="28839" xr:uid="{00000000-0005-0000-0000-0000AC700000}"/>
    <cellStyle name="Обычный 3 3 6 5 2 5" xfId="28840" xr:uid="{00000000-0005-0000-0000-0000AD700000}"/>
    <cellStyle name="Обычный 3 3 6 5 2 5 2" xfId="28841" xr:uid="{00000000-0005-0000-0000-0000AE700000}"/>
    <cellStyle name="Обычный 3 3 6 5 2 6" xfId="28842" xr:uid="{00000000-0005-0000-0000-0000AF700000}"/>
    <cellStyle name="Обычный 3 3 6 5 3" xfId="28843" xr:uid="{00000000-0005-0000-0000-0000B0700000}"/>
    <cellStyle name="Обычный 3 3 6 5 3 2" xfId="28844" xr:uid="{00000000-0005-0000-0000-0000B1700000}"/>
    <cellStyle name="Обычный 3 3 6 5 3 2 2" xfId="28845" xr:uid="{00000000-0005-0000-0000-0000B2700000}"/>
    <cellStyle name="Обычный 3 3 6 5 3 3" xfId="28846" xr:uid="{00000000-0005-0000-0000-0000B3700000}"/>
    <cellStyle name="Обычный 3 3 6 5 3 3 2" xfId="28847" xr:uid="{00000000-0005-0000-0000-0000B4700000}"/>
    <cellStyle name="Обычный 3 3 6 5 3 4" xfId="28848" xr:uid="{00000000-0005-0000-0000-0000B5700000}"/>
    <cellStyle name="Обычный 3 3 6 5 4" xfId="28849" xr:uid="{00000000-0005-0000-0000-0000B6700000}"/>
    <cellStyle name="Обычный 3 3 6 5 4 2" xfId="28850" xr:uid="{00000000-0005-0000-0000-0000B7700000}"/>
    <cellStyle name="Обычный 3 3 6 5 4 2 2" xfId="28851" xr:uid="{00000000-0005-0000-0000-0000B8700000}"/>
    <cellStyle name="Обычный 3 3 6 5 4 3" xfId="28852" xr:uid="{00000000-0005-0000-0000-0000B9700000}"/>
    <cellStyle name="Обычный 3 3 6 5 4 3 2" xfId="28853" xr:uid="{00000000-0005-0000-0000-0000BA700000}"/>
    <cellStyle name="Обычный 3 3 6 5 4 4" xfId="28854" xr:uid="{00000000-0005-0000-0000-0000BB700000}"/>
    <cellStyle name="Обычный 3 3 6 5 5" xfId="28855" xr:uid="{00000000-0005-0000-0000-0000BC700000}"/>
    <cellStyle name="Обычный 3 3 6 5 5 2" xfId="28856" xr:uid="{00000000-0005-0000-0000-0000BD700000}"/>
    <cellStyle name="Обычный 3 3 6 5 6" xfId="28857" xr:uid="{00000000-0005-0000-0000-0000BE700000}"/>
    <cellStyle name="Обычный 3 3 6 5 6 2" xfId="28858" xr:uid="{00000000-0005-0000-0000-0000BF700000}"/>
    <cellStyle name="Обычный 3 3 6 5 7" xfId="28859" xr:uid="{00000000-0005-0000-0000-0000C0700000}"/>
    <cellStyle name="Обычный 3 3 6 5 7 2" xfId="28860" xr:uid="{00000000-0005-0000-0000-0000C1700000}"/>
    <cellStyle name="Обычный 3 3 6 5 8" xfId="28861" xr:uid="{00000000-0005-0000-0000-0000C2700000}"/>
    <cellStyle name="Обычный 3 3 6 6" xfId="28862" xr:uid="{00000000-0005-0000-0000-0000C3700000}"/>
    <cellStyle name="Обычный 3 3 6 6 2" xfId="28863" xr:uid="{00000000-0005-0000-0000-0000C4700000}"/>
    <cellStyle name="Обычный 3 3 6 6 2 2" xfId="28864" xr:uid="{00000000-0005-0000-0000-0000C5700000}"/>
    <cellStyle name="Обычный 3 3 6 6 2 2 2" xfId="28865" xr:uid="{00000000-0005-0000-0000-0000C6700000}"/>
    <cellStyle name="Обычный 3 3 6 6 2 2 2 2" xfId="28866" xr:uid="{00000000-0005-0000-0000-0000C7700000}"/>
    <cellStyle name="Обычный 3 3 6 6 2 2 3" xfId="28867" xr:uid="{00000000-0005-0000-0000-0000C8700000}"/>
    <cellStyle name="Обычный 3 3 6 6 2 2 3 2" xfId="28868" xr:uid="{00000000-0005-0000-0000-0000C9700000}"/>
    <cellStyle name="Обычный 3 3 6 6 2 2 4" xfId="28869" xr:uid="{00000000-0005-0000-0000-0000CA700000}"/>
    <cellStyle name="Обычный 3 3 6 6 2 3" xfId="28870" xr:uid="{00000000-0005-0000-0000-0000CB700000}"/>
    <cellStyle name="Обычный 3 3 6 6 2 3 2" xfId="28871" xr:uid="{00000000-0005-0000-0000-0000CC700000}"/>
    <cellStyle name="Обычный 3 3 6 6 2 4" xfId="28872" xr:uid="{00000000-0005-0000-0000-0000CD700000}"/>
    <cellStyle name="Обычный 3 3 6 6 2 4 2" xfId="28873" xr:uid="{00000000-0005-0000-0000-0000CE700000}"/>
    <cellStyle name="Обычный 3 3 6 6 2 5" xfId="28874" xr:uid="{00000000-0005-0000-0000-0000CF700000}"/>
    <cellStyle name="Обычный 3 3 6 6 2 5 2" xfId="28875" xr:uid="{00000000-0005-0000-0000-0000D0700000}"/>
    <cellStyle name="Обычный 3 3 6 6 2 6" xfId="28876" xr:uid="{00000000-0005-0000-0000-0000D1700000}"/>
    <cellStyle name="Обычный 3 3 6 6 3" xfId="28877" xr:uid="{00000000-0005-0000-0000-0000D2700000}"/>
    <cellStyle name="Обычный 3 3 6 6 3 2" xfId="28878" xr:uid="{00000000-0005-0000-0000-0000D3700000}"/>
    <cellStyle name="Обычный 3 3 6 6 3 2 2" xfId="28879" xr:uid="{00000000-0005-0000-0000-0000D4700000}"/>
    <cellStyle name="Обычный 3 3 6 6 3 3" xfId="28880" xr:uid="{00000000-0005-0000-0000-0000D5700000}"/>
    <cellStyle name="Обычный 3 3 6 6 3 3 2" xfId="28881" xr:uid="{00000000-0005-0000-0000-0000D6700000}"/>
    <cellStyle name="Обычный 3 3 6 6 3 4" xfId="28882" xr:uid="{00000000-0005-0000-0000-0000D7700000}"/>
    <cellStyle name="Обычный 3 3 6 6 4" xfId="28883" xr:uid="{00000000-0005-0000-0000-0000D8700000}"/>
    <cellStyle name="Обычный 3 3 6 6 4 2" xfId="28884" xr:uid="{00000000-0005-0000-0000-0000D9700000}"/>
    <cellStyle name="Обычный 3 3 6 6 4 2 2" xfId="28885" xr:uid="{00000000-0005-0000-0000-0000DA700000}"/>
    <cellStyle name="Обычный 3 3 6 6 4 3" xfId="28886" xr:uid="{00000000-0005-0000-0000-0000DB700000}"/>
    <cellStyle name="Обычный 3 3 6 6 4 3 2" xfId="28887" xr:uid="{00000000-0005-0000-0000-0000DC700000}"/>
    <cellStyle name="Обычный 3 3 6 6 4 4" xfId="28888" xr:uid="{00000000-0005-0000-0000-0000DD700000}"/>
    <cellStyle name="Обычный 3 3 6 6 5" xfId="28889" xr:uid="{00000000-0005-0000-0000-0000DE700000}"/>
    <cellStyle name="Обычный 3 3 6 6 5 2" xfId="28890" xr:uid="{00000000-0005-0000-0000-0000DF700000}"/>
    <cellStyle name="Обычный 3 3 6 6 6" xfId="28891" xr:uid="{00000000-0005-0000-0000-0000E0700000}"/>
    <cellStyle name="Обычный 3 3 6 6 6 2" xfId="28892" xr:uid="{00000000-0005-0000-0000-0000E1700000}"/>
    <cellStyle name="Обычный 3 3 6 6 7" xfId="28893" xr:uid="{00000000-0005-0000-0000-0000E2700000}"/>
    <cellStyle name="Обычный 3 3 6 6 7 2" xfId="28894" xr:uid="{00000000-0005-0000-0000-0000E3700000}"/>
    <cellStyle name="Обычный 3 3 6 6 8" xfId="28895" xr:uid="{00000000-0005-0000-0000-0000E4700000}"/>
    <cellStyle name="Обычный 3 3 6 7" xfId="28896" xr:uid="{00000000-0005-0000-0000-0000E5700000}"/>
    <cellStyle name="Обычный 3 3 6 7 2" xfId="28897" xr:uid="{00000000-0005-0000-0000-0000E6700000}"/>
    <cellStyle name="Обычный 3 3 6 7 2 2" xfId="28898" xr:uid="{00000000-0005-0000-0000-0000E7700000}"/>
    <cellStyle name="Обычный 3 3 6 7 2 2 2" xfId="28899" xr:uid="{00000000-0005-0000-0000-0000E8700000}"/>
    <cellStyle name="Обычный 3 3 6 7 2 3" xfId="28900" xr:uid="{00000000-0005-0000-0000-0000E9700000}"/>
    <cellStyle name="Обычный 3 3 6 7 2 3 2" xfId="28901" xr:uid="{00000000-0005-0000-0000-0000EA700000}"/>
    <cellStyle name="Обычный 3 3 6 7 2 4" xfId="28902" xr:uid="{00000000-0005-0000-0000-0000EB700000}"/>
    <cellStyle name="Обычный 3 3 6 7 3" xfId="28903" xr:uid="{00000000-0005-0000-0000-0000EC700000}"/>
    <cellStyle name="Обычный 3 3 6 7 3 2" xfId="28904" xr:uid="{00000000-0005-0000-0000-0000ED700000}"/>
    <cellStyle name="Обычный 3 3 6 7 3 2 2" xfId="28905" xr:uid="{00000000-0005-0000-0000-0000EE700000}"/>
    <cellStyle name="Обычный 3 3 6 7 3 3" xfId="28906" xr:uid="{00000000-0005-0000-0000-0000EF700000}"/>
    <cellStyle name="Обычный 3 3 6 7 3 3 2" xfId="28907" xr:uid="{00000000-0005-0000-0000-0000F0700000}"/>
    <cellStyle name="Обычный 3 3 6 7 3 4" xfId="28908" xr:uid="{00000000-0005-0000-0000-0000F1700000}"/>
    <cellStyle name="Обычный 3 3 6 7 4" xfId="28909" xr:uid="{00000000-0005-0000-0000-0000F2700000}"/>
    <cellStyle name="Обычный 3 3 6 7 4 2" xfId="28910" xr:uid="{00000000-0005-0000-0000-0000F3700000}"/>
    <cellStyle name="Обычный 3 3 6 7 5" xfId="28911" xr:uid="{00000000-0005-0000-0000-0000F4700000}"/>
    <cellStyle name="Обычный 3 3 6 7 5 2" xfId="28912" xr:uid="{00000000-0005-0000-0000-0000F5700000}"/>
    <cellStyle name="Обычный 3 3 6 7 6" xfId="28913" xr:uid="{00000000-0005-0000-0000-0000F6700000}"/>
    <cellStyle name="Обычный 3 3 6 7 6 2" xfId="28914" xr:uid="{00000000-0005-0000-0000-0000F7700000}"/>
    <cellStyle name="Обычный 3 3 6 7 7" xfId="28915" xr:uid="{00000000-0005-0000-0000-0000F8700000}"/>
    <cellStyle name="Обычный 3 3 6 8" xfId="28916" xr:uid="{00000000-0005-0000-0000-0000F9700000}"/>
    <cellStyle name="Обычный 3 3 6 8 2" xfId="28917" xr:uid="{00000000-0005-0000-0000-0000FA700000}"/>
    <cellStyle name="Обычный 3 3 6 8 2 2" xfId="28918" xr:uid="{00000000-0005-0000-0000-0000FB700000}"/>
    <cellStyle name="Обычный 3 3 6 8 2 2 2" xfId="28919" xr:uid="{00000000-0005-0000-0000-0000FC700000}"/>
    <cellStyle name="Обычный 3 3 6 8 2 3" xfId="28920" xr:uid="{00000000-0005-0000-0000-0000FD700000}"/>
    <cellStyle name="Обычный 3 3 6 8 2 3 2" xfId="28921" xr:uid="{00000000-0005-0000-0000-0000FE700000}"/>
    <cellStyle name="Обычный 3 3 6 8 2 4" xfId="28922" xr:uid="{00000000-0005-0000-0000-0000FF700000}"/>
    <cellStyle name="Обычный 3 3 6 8 3" xfId="28923" xr:uid="{00000000-0005-0000-0000-000000710000}"/>
    <cellStyle name="Обычный 3 3 6 8 3 2" xfId="28924" xr:uid="{00000000-0005-0000-0000-000001710000}"/>
    <cellStyle name="Обычный 3 3 6 8 3 2 2" xfId="28925" xr:uid="{00000000-0005-0000-0000-000002710000}"/>
    <cellStyle name="Обычный 3 3 6 8 3 3" xfId="28926" xr:uid="{00000000-0005-0000-0000-000003710000}"/>
    <cellStyle name="Обычный 3 3 6 8 3 3 2" xfId="28927" xr:uid="{00000000-0005-0000-0000-000004710000}"/>
    <cellStyle name="Обычный 3 3 6 8 3 4" xfId="28928" xr:uid="{00000000-0005-0000-0000-000005710000}"/>
    <cellStyle name="Обычный 3 3 6 8 4" xfId="28929" xr:uid="{00000000-0005-0000-0000-000006710000}"/>
    <cellStyle name="Обычный 3 3 6 8 4 2" xfId="28930" xr:uid="{00000000-0005-0000-0000-000007710000}"/>
    <cellStyle name="Обычный 3 3 6 8 5" xfId="28931" xr:uid="{00000000-0005-0000-0000-000008710000}"/>
    <cellStyle name="Обычный 3 3 6 8 5 2" xfId="28932" xr:uid="{00000000-0005-0000-0000-000009710000}"/>
    <cellStyle name="Обычный 3 3 6 8 6" xfId="28933" xr:uid="{00000000-0005-0000-0000-00000A710000}"/>
    <cellStyle name="Обычный 3 3 6 8 6 2" xfId="28934" xr:uid="{00000000-0005-0000-0000-00000B710000}"/>
    <cellStyle name="Обычный 3 3 6 8 7" xfId="28935" xr:uid="{00000000-0005-0000-0000-00000C710000}"/>
    <cellStyle name="Обычный 3 3 6 9" xfId="28936" xr:uid="{00000000-0005-0000-0000-00000D710000}"/>
    <cellStyle name="Обычный 3 3 6 9 2" xfId="28937" xr:uid="{00000000-0005-0000-0000-00000E710000}"/>
    <cellStyle name="Обычный 3 3 6 9 2 2" xfId="28938" xr:uid="{00000000-0005-0000-0000-00000F710000}"/>
    <cellStyle name="Обычный 3 3 6 9 3" xfId="28939" xr:uid="{00000000-0005-0000-0000-000010710000}"/>
    <cellStyle name="Обычный 3 3 6 9 3 2" xfId="28940" xr:uid="{00000000-0005-0000-0000-000011710000}"/>
    <cellStyle name="Обычный 3 3 6 9 4" xfId="28941" xr:uid="{00000000-0005-0000-0000-000012710000}"/>
    <cellStyle name="Обычный 3 3 7" xfId="28942" xr:uid="{00000000-0005-0000-0000-000013710000}"/>
    <cellStyle name="Обычный 3 3 7 10" xfId="28943" xr:uid="{00000000-0005-0000-0000-000014710000}"/>
    <cellStyle name="Обычный 3 3 7 10 2" xfId="28944" xr:uid="{00000000-0005-0000-0000-000015710000}"/>
    <cellStyle name="Обычный 3 3 7 11" xfId="28945" xr:uid="{00000000-0005-0000-0000-000016710000}"/>
    <cellStyle name="Обычный 3 3 7 11 2" xfId="28946" xr:uid="{00000000-0005-0000-0000-000017710000}"/>
    <cellStyle name="Обычный 3 3 7 12" xfId="28947" xr:uid="{00000000-0005-0000-0000-000018710000}"/>
    <cellStyle name="Обычный 3 3 7 12 2" xfId="28948" xr:uid="{00000000-0005-0000-0000-000019710000}"/>
    <cellStyle name="Обычный 3 3 7 13" xfId="28949" xr:uid="{00000000-0005-0000-0000-00001A710000}"/>
    <cellStyle name="Обычный 3 3 7 2" xfId="28950" xr:uid="{00000000-0005-0000-0000-00001B710000}"/>
    <cellStyle name="Обычный 3 3 7 2 10" xfId="28951" xr:uid="{00000000-0005-0000-0000-00001C710000}"/>
    <cellStyle name="Обычный 3 3 7 2 10 2" xfId="28952" xr:uid="{00000000-0005-0000-0000-00001D710000}"/>
    <cellStyle name="Обычный 3 3 7 2 11" xfId="28953" xr:uid="{00000000-0005-0000-0000-00001E710000}"/>
    <cellStyle name="Обычный 3 3 7 2 11 2" xfId="28954" xr:uid="{00000000-0005-0000-0000-00001F710000}"/>
    <cellStyle name="Обычный 3 3 7 2 12" xfId="28955" xr:uid="{00000000-0005-0000-0000-000020710000}"/>
    <cellStyle name="Обычный 3 3 7 2 2" xfId="28956" xr:uid="{00000000-0005-0000-0000-000021710000}"/>
    <cellStyle name="Обычный 3 3 7 2 2 10" xfId="28957" xr:uid="{00000000-0005-0000-0000-000022710000}"/>
    <cellStyle name="Обычный 3 3 7 2 2 2" xfId="28958" xr:uid="{00000000-0005-0000-0000-000023710000}"/>
    <cellStyle name="Обычный 3 3 7 2 2 2 2" xfId="28959" xr:uid="{00000000-0005-0000-0000-000024710000}"/>
    <cellStyle name="Обычный 3 3 7 2 2 2 2 2" xfId="28960" xr:uid="{00000000-0005-0000-0000-000025710000}"/>
    <cellStyle name="Обычный 3 3 7 2 2 2 2 2 2" xfId="28961" xr:uid="{00000000-0005-0000-0000-000026710000}"/>
    <cellStyle name="Обычный 3 3 7 2 2 2 2 2 2 2" xfId="28962" xr:uid="{00000000-0005-0000-0000-000027710000}"/>
    <cellStyle name="Обычный 3 3 7 2 2 2 2 2 3" xfId="28963" xr:uid="{00000000-0005-0000-0000-000028710000}"/>
    <cellStyle name="Обычный 3 3 7 2 2 2 2 2 3 2" xfId="28964" xr:uid="{00000000-0005-0000-0000-000029710000}"/>
    <cellStyle name="Обычный 3 3 7 2 2 2 2 2 4" xfId="28965" xr:uid="{00000000-0005-0000-0000-00002A710000}"/>
    <cellStyle name="Обычный 3 3 7 2 2 2 2 3" xfId="28966" xr:uid="{00000000-0005-0000-0000-00002B710000}"/>
    <cellStyle name="Обычный 3 3 7 2 2 2 2 3 2" xfId="28967" xr:uid="{00000000-0005-0000-0000-00002C710000}"/>
    <cellStyle name="Обычный 3 3 7 2 2 2 2 4" xfId="28968" xr:uid="{00000000-0005-0000-0000-00002D710000}"/>
    <cellStyle name="Обычный 3 3 7 2 2 2 2 4 2" xfId="28969" xr:uid="{00000000-0005-0000-0000-00002E710000}"/>
    <cellStyle name="Обычный 3 3 7 2 2 2 2 5" xfId="28970" xr:uid="{00000000-0005-0000-0000-00002F710000}"/>
    <cellStyle name="Обычный 3 3 7 2 2 2 2 5 2" xfId="28971" xr:uid="{00000000-0005-0000-0000-000030710000}"/>
    <cellStyle name="Обычный 3 3 7 2 2 2 2 6" xfId="28972" xr:uid="{00000000-0005-0000-0000-000031710000}"/>
    <cellStyle name="Обычный 3 3 7 2 2 2 3" xfId="28973" xr:uid="{00000000-0005-0000-0000-000032710000}"/>
    <cellStyle name="Обычный 3 3 7 2 2 2 3 2" xfId="28974" xr:uid="{00000000-0005-0000-0000-000033710000}"/>
    <cellStyle name="Обычный 3 3 7 2 2 2 3 2 2" xfId="28975" xr:uid="{00000000-0005-0000-0000-000034710000}"/>
    <cellStyle name="Обычный 3 3 7 2 2 2 3 3" xfId="28976" xr:uid="{00000000-0005-0000-0000-000035710000}"/>
    <cellStyle name="Обычный 3 3 7 2 2 2 3 3 2" xfId="28977" xr:uid="{00000000-0005-0000-0000-000036710000}"/>
    <cellStyle name="Обычный 3 3 7 2 2 2 3 4" xfId="28978" xr:uid="{00000000-0005-0000-0000-000037710000}"/>
    <cellStyle name="Обычный 3 3 7 2 2 2 4" xfId="28979" xr:uid="{00000000-0005-0000-0000-000038710000}"/>
    <cellStyle name="Обычный 3 3 7 2 2 2 4 2" xfId="28980" xr:uid="{00000000-0005-0000-0000-000039710000}"/>
    <cellStyle name="Обычный 3 3 7 2 2 2 4 2 2" xfId="28981" xr:uid="{00000000-0005-0000-0000-00003A710000}"/>
    <cellStyle name="Обычный 3 3 7 2 2 2 4 3" xfId="28982" xr:uid="{00000000-0005-0000-0000-00003B710000}"/>
    <cellStyle name="Обычный 3 3 7 2 2 2 4 3 2" xfId="28983" xr:uid="{00000000-0005-0000-0000-00003C710000}"/>
    <cellStyle name="Обычный 3 3 7 2 2 2 4 4" xfId="28984" xr:uid="{00000000-0005-0000-0000-00003D710000}"/>
    <cellStyle name="Обычный 3 3 7 2 2 2 5" xfId="28985" xr:uid="{00000000-0005-0000-0000-00003E710000}"/>
    <cellStyle name="Обычный 3 3 7 2 2 2 5 2" xfId="28986" xr:uid="{00000000-0005-0000-0000-00003F710000}"/>
    <cellStyle name="Обычный 3 3 7 2 2 2 6" xfId="28987" xr:uid="{00000000-0005-0000-0000-000040710000}"/>
    <cellStyle name="Обычный 3 3 7 2 2 2 6 2" xfId="28988" xr:uid="{00000000-0005-0000-0000-000041710000}"/>
    <cellStyle name="Обычный 3 3 7 2 2 2 7" xfId="28989" xr:uid="{00000000-0005-0000-0000-000042710000}"/>
    <cellStyle name="Обычный 3 3 7 2 2 2 7 2" xfId="28990" xr:uid="{00000000-0005-0000-0000-000043710000}"/>
    <cellStyle name="Обычный 3 3 7 2 2 2 8" xfId="28991" xr:uid="{00000000-0005-0000-0000-000044710000}"/>
    <cellStyle name="Обычный 3 3 7 2 2 3" xfId="28992" xr:uid="{00000000-0005-0000-0000-000045710000}"/>
    <cellStyle name="Обычный 3 3 7 2 2 3 2" xfId="28993" xr:uid="{00000000-0005-0000-0000-000046710000}"/>
    <cellStyle name="Обычный 3 3 7 2 2 3 2 2" xfId="28994" xr:uid="{00000000-0005-0000-0000-000047710000}"/>
    <cellStyle name="Обычный 3 3 7 2 2 3 2 2 2" xfId="28995" xr:uid="{00000000-0005-0000-0000-000048710000}"/>
    <cellStyle name="Обычный 3 3 7 2 2 3 2 2 2 2" xfId="28996" xr:uid="{00000000-0005-0000-0000-000049710000}"/>
    <cellStyle name="Обычный 3 3 7 2 2 3 2 2 3" xfId="28997" xr:uid="{00000000-0005-0000-0000-00004A710000}"/>
    <cellStyle name="Обычный 3 3 7 2 2 3 2 2 3 2" xfId="28998" xr:uid="{00000000-0005-0000-0000-00004B710000}"/>
    <cellStyle name="Обычный 3 3 7 2 2 3 2 2 4" xfId="28999" xr:uid="{00000000-0005-0000-0000-00004C710000}"/>
    <cellStyle name="Обычный 3 3 7 2 2 3 2 3" xfId="29000" xr:uid="{00000000-0005-0000-0000-00004D710000}"/>
    <cellStyle name="Обычный 3 3 7 2 2 3 2 3 2" xfId="29001" xr:uid="{00000000-0005-0000-0000-00004E710000}"/>
    <cellStyle name="Обычный 3 3 7 2 2 3 2 4" xfId="29002" xr:uid="{00000000-0005-0000-0000-00004F710000}"/>
    <cellStyle name="Обычный 3 3 7 2 2 3 2 4 2" xfId="29003" xr:uid="{00000000-0005-0000-0000-000050710000}"/>
    <cellStyle name="Обычный 3 3 7 2 2 3 2 5" xfId="29004" xr:uid="{00000000-0005-0000-0000-000051710000}"/>
    <cellStyle name="Обычный 3 3 7 2 2 3 2 5 2" xfId="29005" xr:uid="{00000000-0005-0000-0000-000052710000}"/>
    <cellStyle name="Обычный 3 3 7 2 2 3 2 6" xfId="29006" xr:uid="{00000000-0005-0000-0000-000053710000}"/>
    <cellStyle name="Обычный 3 3 7 2 2 3 3" xfId="29007" xr:uid="{00000000-0005-0000-0000-000054710000}"/>
    <cellStyle name="Обычный 3 3 7 2 2 3 3 2" xfId="29008" xr:uid="{00000000-0005-0000-0000-000055710000}"/>
    <cellStyle name="Обычный 3 3 7 2 2 3 3 2 2" xfId="29009" xr:uid="{00000000-0005-0000-0000-000056710000}"/>
    <cellStyle name="Обычный 3 3 7 2 2 3 3 3" xfId="29010" xr:uid="{00000000-0005-0000-0000-000057710000}"/>
    <cellStyle name="Обычный 3 3 7 2 2 3 3 3 2" xfId="29011" xr:uid="{00000000-0005-0000-0000-000058710000}"/>
    <cellStyle name="Обычный 3 3 7 2 2 3 3 4" xfId="29012" xr:uid="{00000000-0005-0000-0000-000059710000}"/>
    <cellStyle name="Обычный 3 3 7 2 2 3 4" xfId="29013" xr:uid="{00000000-0005-0000-0000-00005A710000}"/>
    <cellStyle name="Обычный 3 3 7 2 2 3 4 2" xfId="29014" xr:uid="{00000000-0005-0000-0000-00005B710000}"/>
    <cellStyle name="Обычный 3 3 7 2 2 3 4 2 2" xfId="29015" xr:uid="{00000000-0005-0000-0000-00005C710000}"/>
    <cellStyle name="Обычный 3 3 7 2 2 3 4 3" xfId="29016" xr:uid="{00000000-0005-0000-0000-00005D710000}"/>
    <cellStyle name="Обычный 3 3 7 2 2 3 4 3 2" xfId="29017" xr:uid="{00000000-0005-0000-0000-00005E710000}"/>
    <cellStyle name="Обычный 3 3 7 2 2 3 4 4" xfId="29018" xr:uid="{00000000-0005-0000-0000-00005F710000}"/>
    <cellStyle name="Обычный 3 3 7 2 2 3 5" xfId="29019" xr:uid="{00000000-0005-0000-0000-000060710000}"/>
    <cellStyle name="Обычный 3 3 7 2 2 3 5 2" xfId="29020" xr:uid="{00000000-0005-0000-0000-000061710000}"/>
    <cellStyle name="Обычный 3 3 7 2 2 3 6" xfId="29021" xr:uid="{00000000-0005-0000-0000-000062710000}"/>
    <cellStyle name="Обычный 3 3 7 2 2 3 6 2" xfId="29022" xr:uid="{00000000-0005-0000-0000-000063710000}"/>
    <cellStyle name="Обычный 3 3 7 2 2 3 7" xfId="29023" xr:uid="{00000000-0005-0000-0000-000064710000}"/>
    <cellStyle name="Обычный 3 3 7 2 2 3 7 2" xfId="29024" xr:uid="{00000000-0005-0000-0000-000065710000}"/>
    <cellStyle name="Обычный 3 3 7 2 2 3 8" xfId="29025" xr:uid="{00000000-0005-0000-0000-000066710000}"/>
    <cellStyle name="Обычный 3 3 7 2 2 4" xfId="29026" xr:uid="{00000000-0005-0000-0000-000067710000}"/>
    <cellStyle name="Обычный 3 3 7 2 2 4 2" xfId="29027" xr:uid="{00000000-0005-0000-0000-000068710000}"/>
    <cellStyle name="Обычный 3 3 7 2 2 4 2 2" xfId="29028" xr:uid="{00000000-0005-0000-0000-000069710000}"/>
    <cellStyle name="Обычный 3 3 7 2 2 4 2 2 2" xfId="29029" xr:uid="{00000000-0005-0000-0000-00006A710000}"/>
    <cellStyle name="Обычный 3 3 7 2 2 4 2 3" xfId="29030" xr:uid="{00000000-0005-0000-0000-00006B710000}"/>
    <cellStyle name="Обычный 3 3 7 2 2 4 2 3 2" xfId="29031" xr:uid="{00000000-0005-0000-0000-00006C710000}"/>
    <cellStyle name="Обычный 3 3 7 2 2 4 2 4" xfId="29032" xr:uid="{00000000-0005-0000-0000-00006D710000}"/>
    <cellStyle name="Обычный 3 3 7 2 2 4 3" xfId="29033" xr:uid="{00000000-0005-0000-0000-00006E710000}"/>
    <cellStyle name="Обычный 3 3 7 2 2 4 3 2" xfId="29034" xr:uid="{00000000-0005-0000-0000-00006F710000}"/>
    <cellStyle name="Обычный 3 3 7 2 2 4 3 2 2" xfId="29035" xr:uid="{00000000-0005-0000-0000-000070710000}"/>
    <cellStyle name="Обычный 3 3 7 2 2 4 3 3" xfId="29036" xr:uid="{00000000-0005-0000-0000-000071710000}"/>
    <cellStyle name="Обычный 3 3 7 2 2 4 3 3 2" xfId="29037" xr:uid="{00000000-0005-0000-0000-000072710000}"/>
    <cellStyle name="Обычный 3 3 7 2 2 4 3 4" xfId="29038" xr:uid="{00000000-0005-0000-0000-000073710000}"/>
    <cellStyle name="Обычный 3 3 7 2 2 4 4" xfId="29039" xr:uid="{00000000-0005-0000-0000-000074710000}"/>
    <cellStyle name="Обычный 3 3 7 2 2 4 4 2" xfId="29040" xr:uid="{00000000-0005-0000-0000-000075710000}"/>
    <cellStyle name="Обычный 3 3 7 2 2 4 5" xfId="29041" xr:uid="{00000000-0005-0000-0000-000076710000}"/>
    <cellStyle name="Обычный 3 3 7 2 2 4 5 2" xfId="29042" xr:uid="{00000000-0005-0000-0000-000077710000}"/>
    <cellStyle name="Обычный 3 3 7 2 2 4 6" xfId="29043" xr:uid="{00000000-0005-0000-0000-000078710000}"/>
    <cellStyle name="Обычный 3 3 7 2 2 4 6 2" xfId="29044" xr:uid="{00000000-0005-0000-0000-000079710000}"/>
    <cellStyle name="Обычный 3 3 7 2 2 4 7" xfId="29045" xr:uid="{00000000-0005-0000-0000-00007A710000}"/>
    <cellStyle name="Обычный 3 3 7 2 2 5" xfId="29046" xr:uid="{00000000-0005-0000-0000-00007B710000}"/>
    <cellStyle name="Обычный 3 3 7 2 2 5 2" xfId="29047" xr:uid="{00000000-0005-0000-0000-00007C710000}"/>
    <cellStyle name="Обычный 3 3 7 2 2 5 2 2" xfId="29048" xr:uid="{00000000-0005-0000-0000-00007D710000}"/>
    <cellStyle name="Обычный 3 3 7 2 2 5 3" xfId="29049" xr:uid="{00000000-0005-0000-0000-00007E710000}"/>
    <cellStyle name="Обычный 3 3 7 2 2 5 3 2" xfId="29050" xr:uid="{00000000-0005-0000-0000-00007F710000}"/>
    <cellStyle name="Обычный 3 3 7 2 2 5 4" xfId="29051" xr:uid="{00000000-0005-0000-0000-000080710000}"/>
    <cellStyle name="Обычный 3 3 7 2 2 6" xfId="29052" xr:uid="{00000000-0005-0000-0000-000081710000}"/>
    <cellStyle name="Обычный 3 3 7 2 2 6 2" xfId="29053" xr:uid="{00000000-0005-0000-0000-000082710000}"/>
    <cellStyle name="Обычный 3 3 7 2 2 6 2 2" xfId="29054" xr:uid="{00000000-0005-0000-0000-000083710000}"/>
    <cellStyle name="Обычный 3 3 7 2 2 6 3" xfId="29055" xr:uid="{00000000-0005-0000-0000-000084710000}"/>
    <cellStyle name="Обычный 3 3 7 2 2 6 3 2" xfId="29056" xr:uid="{00000000-0005-0000-0000-000085710000}"/>
    <cellStyle name="Обычный 3 3 7 2 2 6 4" xfId="29057" xr:uid="{00000000-0005-0000-0000-000086710000}"/>
    <cellStyle name="Обычный 3 3 7 2 2 7" xfId="29058" xr:uid="{00000000-0005-0000-0000-000087710000}"/>
    <cellStyle name="Обычный 3 3 7 2 2 7 2" xfId="29059" xr:uid="{00000000-0005-0000-0000-000088710000}"/>
    <cellStyle name="Обычный 3 3 7 2 2 8" xfId="29060" xr:uid="{00000000-0005-0000-0000-000089710000}"/>
    <cellStyle name="Обычный 3 3 7 2 2 8 2" xfId="29061" xr:uid="{00000000-0005-0000-0000-00008A710000}"/>
    <cellStyle name="Обычный 3 3 7 2 2 9" xfId="29062" xr:uid="{00000000-0005-0000-0000-00008B710000}"/>
    <cellStyle name="Обычный 3 3 7 2 2 9 2" xfId="29063" xr:uid="{00000000-0005-0000-0000-00008C710000}"/>
    <cellStyle name="Обычный 3 3 7 2 3" xfId="29064" xr:uid="{00000000-0005-0000-0000-00008D710000}"/>
    <cellStyle name="Обычный 3 3 7 2 3 2" xfId="29065" xr:uid="{00000000-0005-0000-0000-00008E710000}"/>
    <cellStyle name="Обычный 3 3 7 2 3 2 2" xfId="29066" xr:uid="{00000000-0005-0000-0000-00008F710000}"/>
    <cellStyle name="Обычный 3 3 7 2 3 2 2 2" xfId="29067" xr:uid="{00000000-0005-0000-0000-000090710000}"/>
    <cellStyle name="Обычный 3 3 7 2 3 2 2 2 2" xfId="29068" xr:uid="{00000000-0005-0000-0000-000091710000}"/>
    <cellStyle name="Обычный 3 3 7 2 3 2 2 3" xfId="29069" xr:uid="{00000000-0005-0000-0000-000092710000}"/>
    <cellStyle name="Обычный 3 3 7 2 3 2 2 3 2" xfId="29070" xr:uid="{00000000-0005-0000-0000-000093710000}"/>
    <cellStyle name="Обычный 3 3 7 2 3 2 2 4" xfId="29071" xr:uid="{00000000-0005-0000-0000-000094710000}"/>
    <cellStyle name="Обычный 3 3 7 2 3 2 3" xfId="29072" xr:uid="{00000000-0005-0000-0000-000095710000}"/>
    <cellStyle name="Обычный 3 3 7 2 3 2 3 2" xfId="29073" xr:uid="{00000000-0005-0000-0000-000096710000}"/>
    <cellStyle name="Обычный 3 3 7 2 3 2 4" xfId="29074" xr:uid="{00000000-0005-0000-0000-000097710000}"/>
    <cellStyle name="Обычный 3 3 7 2 3 2 4 2" xfId="29075" xr:uid="{00000000-0005-0000-0000-000098710000}"/>
    <cellStyle name="Обычный 3 3 7 2 3 2 5" xfId="29076" xr:uid="{00000000-0005-0000-0000-000099710000}"/>
    <cellStyle name="Обычный 3 3 7 2 3 2 5 2" xfId="29077" xr:uid="{00000000-0005-0000-0000-00009A710000}"/>
    <cellStyle name="Обычный 3 3 7 2 3 2 6" xfId="29078" xr:uid="{00000000-0005-0000-0000-00009B710000}"/>
    <cellStyle name="Обычный 3 3 7 2 3 3" xfId="29079" xr:uid="{00000000-0005-0000-0000-00009C710000}"/>
    <cellStyle name="Обычный 3 3 7 2 3 3 2" xfId="29080" xr:uid="{00000000-0005-0000-0000-00009D710000}"/>
    <cellStyle name="Обычный 3 3 7 2 3 3 2 2" xfId="29081" xr:uid="{00000000-0005-0000-0000-00009E710000}"/>
    <cellStyle name="Обычный 3 3 7 2 3 3 3" xfId="29082" xr:uid="{00000000-0005-0000-0000-00009F710000}"/>
    <cellStyle name="Обычный 3 3 7 2 3 3 3 2" xfId="29083" xr:uid="{00000000-0005-0000-0000-0000A0710000}"/>
    <cellStyle name="Обычный 3 3 7 2 3 3 4" xfId="29084" xr:uid="{00000000-0005-0000-0000-0000A1710000}"/>
    <cellStyle name="Обычный 3 3 7 2 3 4" xfId="29085" xr:uid="{00000000-0005-0000-0000-0000A2710000}"/>
    <cellStyle name="Обычный 3 3 7 2 3 4 2" xfId="29086" xr:uid="{00000000-0005-0000-0000-0000A3710000}"/>
    <cellStyle name="Обычный 3 3 7 2 3 4 2 2" xfId="29087" xr:uid="{00000000-0005-0000-0000-0000A4710000}"/>
    <cellStyle name="Обычный 3 3 7 2 3 4 3" xfId="29088" xr:uid="{00000000-0005-0000-0000-0000A5710000}"/>
    <cellStyle name="Обычный 3 3 7 2 3 4 3 2" xfId="29089" xr:uid="{00000000-0005-0000-0000-0000A6710000}"/>
    <cellStyle name="Обычный 3 3 7 2 3 4 4" xfId="29090" xr:uid="{00000000-0005-0000-0000-0000A7710000}"/>
    <cellStyle name="Обычный 3 3 7 2 3 5" xfId="29091" xr:uid="{00000000-0005-0000-0000-0000A8710000}"/>
    <cellStyle name="Обычный 3 3 7 2 3 5 2" xfId="29092" xr:uid="{00000000-0005-0000-0000-0000A9710000}"/>
    <cellStyle name="Обычный 3 3 7 2 3 6" xfId="29093" xr:uid="{00000000-0005-0000-0000-0000AA710000}"/>
    <cellStyle name="Обычный 3 3 7 2 3 6 2" xfId="29094" xr:uid="{00000000-0005-0000-0000-0000AB710000}"/>
    <cellStyle name="Обычный 3 3 7 2 3 7" xfId="29095" xr:uid="{00000000-0005-0000-0000-0000AC710000}"/>
    <cellStyle name="Обычный 3 3 7 2 3 7 2" xfId="29096" xr:uid="{00000000-0005-0000-0000-0000AD710000}"/>
    <cellStyle name="Обычный 3 3 7 2 3 8" xfId="29097" xr:uid="{00000000-0005-0000-0000-0000AE710000}"/>
    <cellStyle name="Обычный 3 3 7 2 4" xfId="29098" xr:uid="{00000000-0005-0000-0000-0000AF710000}"/>
    <cellStyle name="Обычный 3 3 7 2 4 2" xfId="29099" xr:uid="{00000000-0005-0000-0000-0000B0710000}"/>
    <cellStyle name="Обычный 3 3 7 2 4 2 2" xfId="29100" xr:uid="{00000000-0005-0000-0000-0000B1710000}"/>
    <cellStyle name="Обычный 3 3 7 2 4 2 2 2" xfId="29101" xr:uid="{00000000-0005-0000-0000-0000B2710000}"/>
    <cellStyle name="Обычный 3 3 7 2 4 2 2 2 2" xfId="29102" xr:uid="{00000000-0005-0000-0000-0000B3710000}"/>
    <cellStyle name="Обычный 3 3 7 2 4 2 2 3" xfId="29103" xr:uid="{00000000-0005-0000-0000-0000B4710000}"/>
    <cellStyle name="Обычный 3 3 7 2 4 2 2 3 2" xfId="29104" xr:uid="{00000000-0005-0000-0000-0000B5710000}"/>
    <cellStyle name="Обычный 3 3 7 2 4 2 2 4" xfId="29105" xr:uid="{00000000-0005-0000-0000-0000B6710000}"/>
    <cellStyle name="Обычный 3 3 7 2 4 2 3" xfId="29106" xr:uid="{00000000-0005-0000-0000-0000B7710000}"/>
    <cellStyle name="Обычный 3 3 7 2 4 2 3 2" xfId="29107" xr:uid="{00000000-0005-0000-0000-0000B8710000}"/>
    <cellStyle name="Обычный 3 3 7 2 4 2 4" xfId="29108" xr:uid="{00000000-0005-0000-0000-0000B9710000}"/>
    <cellStyle name="Обычный 3 3 7 2 4 2 4 2" xfId="29109" xr:uid="{00000000-0005-0000-0000-0000BA710000}"/>
    <cellStyle name="Обычный 3 3 7 2 4 2 5" xfId="29110" xr:uid="{00000000-0005-0000-0000-0000BB710000}"/>
    <cellStyle name="Обычный 3 3 7 2 4 2 5 2" xfId="29111" xr:uid="{00000000-0005-0000-0000-0000BC710000}"/>
    <cellStyle name="Обычный 3 3 7 2 4 2 6" xfId="29112" xr:uid="{00000000-0005-0000-0000-0000BD710000}"/>
    <cellStyle name="Обычный 3 3 7 2 4 3" xfId="29113" xr:uid="{00000000-0005-0000-0000-0000BE710000}"/>
    <cellStyle name="Обычный 3 3 7 2 4 3 2" xfId="29114" xr:uid="{00000000-0005-0000-0000-0000BF710000}"/>
    <cellStyle name="Обычный 3 3 7 2 4 3 2 2" xfId="29115" xr:uid="{00000000-0005-0000-0000-0000C0710000}"/>
    <cellStyle name="Обычный 3 3 7 2 4 3 3" xfId="29116" xr:uid="{00000000-0005-0000-0000-0000C1710000}"/>
    <cellStyle name="Обычный 3 3 7 2 4 3 3 2" xfId="29117" xr:uid="{00000000-0005-0000-0000-0000C2710000}"/>
    <cellStyle name="Обычный 3 3 7 2 4 3 4" xfId="29118" xr:uid="{00000000-0005-0000-0000-0000C3710000}"/>
    <cellStyle name="Обычный 3 3 7 2 4 4" xfId="29119" xr:uid="{00000000-0005-0000-0000-0000C4710000}"/>
    <cellStyle name="Обычный 3 3 7 2 4 4 2" xfId="29120" xr:uid="{00000000-0005-0000-0000-0000C5710000}"/>
    <cellStyle name="Обычный 3 3 7 2 4 4 2 2" xfId="29121" xr:uid="{00000000-0005-0000-0000-0000C6710000}"/>
    <cellStyle name="Обычный 3 3 7 2 4 4 3" xfId="29122" xr:uid="{00000000-0005-0000-0000-0000C7710000}"/>
    <cellStyle name="Обычный 3 3 7 2 4 4 3 2" xfId="29123" xr:uid="{00000000-0005-0000-0000-0000C8710000}"/>
    <cellStyle name="Обычный 3 3 7 2 4 4 4" xfId="29124" xr:uid="{00000000-0005-0000-0000-0000C9710000}"/>
    <cellStyle name="Обычный 3 3 7 2 4 5" xfId="29125" xr:uid="{00000000-0005-0000-0000-0000CA710000}"/>
    <cellStyle name="Обычный 3 3 7 2 4 5 2" xfId="29126" xr:uid="{00000000-0005-0000-0000-0000CB710000}"/>
    <cellStyle name="Обычный 3 3 7 2 4 6" xfId="29127" xr:uid="{00000000-0005-0000-0000-0000CC710000}"/>
    <cellStyle name="Обычный 3 3 7 2 4 6 2" xfId="29128" xr:uid="{00000000-0005-0000-0000-0000CD710000}"/>
    <cellStyle name="Обычный 3 3 7 2 4 7" xfId="29129" xr:uid="{00000000-0005-0000-0000-0000CE710000}"/>
    <cellStyle name="Обычный 3 3 7 2 4 7 2" xfId="29130" xr:uid="{00000000-0005-0000-0000-0000CF710000}"/>
    <cellStyle name="Обычный 3 3 7 2 4 8" xfId="29131" xr:uid="{00000000-0005-0000-0000-0000D0710000}"/>
    <cellStyle name="Обычный 3 3 7 2 5" xfId="29132" xr:uid="{00000000-0005-0000-0000-0000D1710000}"/>
    <cellStyle name="Обычный 3 3 7 2 5 2" xfId="29133" xr:uid="{00000000-0005-0000-0000-0000D2710000}"/>
    <cellStyle name="Обычный 3 3 7 2 5 2 2" xfId="29134" xr:uid="{00000000-0005-0000-0000-0000D3710000}"/>
    <cellStyle name="Обычный 3 3 7 2 5 2 2 2" xfId="29135" xr:uid="{00000000-0005-0000-0000-0000D4710000}"/>
    <cellStyle name="Обычный 3 3 7 2 5 2 3" xfId="29136" xr:uid="{00000000-0005-0000-0000-0000D5710000}"/>
    <cellStyle name="Обычный 3 3 7 2 5 2 3 2" xfId="29137" xr:uid="{00000000-0005-0000-0000-0000D6710000}"/>
    <cellStyle name="Обычный 3 3 7 2 5 2 4" xfId="29138" xr:uid="{00000000-0005-0000-0000-0000D7710000}"/>
    <cellStyle name="Обычный 3 3 7 2 5 3" xfId="29139" xr:uid="{00000000-0005-0000-0000-0000D8710000}"/>
    <cellStyle name="Обычный 3 3 7 2 5 3 2" xfId="29140" xr:uid="{00000000-0005-0000-0000-0000D9710000}"/>
    <cellStyle name="Обычный 3 3 7 2 5 3 2 2" xfId="29141" xr:uid="{00000000-0005-0000-0000-0000DA710000}"/>
    <cellStyle name="Обычный 3 3 7 2 5 3 3" xfId="29142" xr:uid="{00000000-0005-0000-0000-0000DB710000}"/>
    <cellStyle name="Обычный 3 3 7 2 5 3 3 2" xfId="29143" xr:uid="{00000000-0005-0000-0000-0000DC710000}"/>
    <cellStyle name="Обычный 3 3 7 2 5 3 4" xfId="29144" xr:uid="{00000000-0005-0000-0000-0000DD710000}"/>
    <cellStyle name="Обычный 3 3 7 2 5 4" xfId="29145" xr:uid="{00000000-0005-0000-0000-0000DE710000}"/>
    <cellStyle name="Обычный 3 3 7 2 5 4 2" xfId="29146" xr:uid="{00000000-0005-0000-0000-0000DF710000}"/>
    <cellStyle name="Обычный 3 3 7 2 5 5" xfId="29147" xr:uid="{00000000-0005-0000-0000-0000E0710000}"/>
    <cellStyle name="Обычный 3 3 7 2 5 5 2" xfId="29148" xr:uid="{00000000-0005-0000-0000-0000E1710000}"/>
    <cellStyle name="Обычный 3 3 7 2 5 6" xfId="29149" xr:uid="{00000000-0005-0000-0000-0000E2710000}"/>
    <cellStyle name="Обычный 3 3 7 2 5 6 2" xfId="29150" xr:uid="{00000000-0005-0000-0000-0000E3710000}"/>
    <cellStyle name="Обычный 3 3 7 2 5 7" xfId="29151" xr:uid="{00000000-0005-0000-0000-0000E4710000}"/>
    <cellStyle name="Обычный 3 3 7 2 6" xfId="29152" xr:uid="{00000000-0005-0000-0000-0000E5710000}"/>
    <cellStyle name="Обычный 3 3 7 2 6 2" xfId="29153" xr:uid="{00000000-0005-0000-0000-0000E6710000}"/>
    <cellStyle name="Обычный 3 3 7 2 6 2 2" xfId="29154" xr:uid="{00000000-0005-0000-0000-0000E7710000}"/>
    <cellStyle name="Обычный 3 3 7 2 6 2 2 2" xfId="29155" xr:uid="{00000000-0005-0000-0000-0000E8710000}"/>
    <cellStyle name="Обычный 3 3 7 2 6 2 3" xfId="29156" xr:uid="{00000000-0005-0000-0000-0000E9710000}"/>
    <cellStyle name="Обычный 3 3 7 2 6 2 3 2" xfId="29157" xr:uid="{00000000-0005-0000-0000-0000EA710000}"/>
    <cellStyle name="Обычный 3 3 7 2 6 2 4" xfId="29158" xr:uid="{00000000-0005-0000-0000-0000EB710000}"/>
    <cellStyle name="Обычный 3 3 7 2 6 3" xfId="29159" xr:uid="{00000000-0005-0000-0000-0000EC710000}"/>
    <cellStyle name="Обычный 3 3 7 2 6 3 2" xfId="29160" xr:uid="{00000000-0005-0000-0000-0000ED710000}"/>
    <cellStyle name="Обычный 3 3 7 2 6 3 2 2" xfId="29161" xr:uid="{00000000-0005-0000-0000-0000EE710000}"/>
    <cellStyle name="Обычный 3 3 7 2 6 3 3" xfId="29162" xr:uid="{00000000-0005-0000-0000-0000EF710000}"/>
    <cellStyle name="Обычный 3 3 7 2 6 3 3 2" xfId="29163" xr:uid="{00000000-0005-0000-0000-0000F0710000}"/>
    <cellStyle name="Обычный 3 3 7 2 6 3 4" xfId="29164" xr:uid="{00000000-0005-0000-0000-0000F1710000}"/>
    <cellStyle name="Обычный 3 3 7 2 6 4" xfId="29165" xr:uid="{00000000-0005-0000-0000-0000F2710000}"/>
    <cellStyle name="Обычный 3 3 7 2 6 4 2" xfId="29166" xr:uid="{00000000-0005-0000-0000-0000F3710000}"/>
    <cellStyle name="Обычный 3 3 7 2 6 5" xfId="29167" xr:uid="{00000000-0005-0000-0000-0000F4710000}"/>
    <cellStyle name="Обычный 3 3 7 2 6 5 2" xfId="29168" xr:uid="{00000000-0005-0000-0000-0000F5710000}"/>
    <cellStyle name="Обычный 3 3 7 2 6 6" xfId="29169" xr:uid="{00000000-0005-0000-0000-0000F6710000}"/>
    <cellStyle name="Обычный 3 3 7 2 6 6 2" xfId="29170" xr:uid="{00000000-0005-0000-0000-0000F7710000}"/>
    <cellStyle name="Обычный 3 3 7 2 6 7" xfId="29171" xr:uid="{00000000-0005-0000-0000-0000F8710000}"/>
    <cellStyle name="Обычный 3 3 7 2 7" xfId="29172" xr:uid="{00000000-0005-0000-0000-0000F9710000}"/>
    <cellStyle name="Обычный 3 3 7 2 7 2" xfId="29173" xr:uid="{00000000-0005-0000-0000-0000FA710000}"/>
    <cellStyle name="Обычный 3 3 7 2 7 2 2" xfId="29174" xr:uid="{00000000-0005-0000-0000-0000FB710000}"/>
    <cellStyle name="Обычный 3 3 7 2 7 3" xfId="29175" xr:uid="{00000000-0005-0000-0000-0000FC710000}"/>
    <cellStyle name="Обычный 3 3 7 2 7 3 2" xfId="29176" xr:uid="{00000000-0005-0000-0000-0000FD710000}"/>
    <cellStyle name="Обычный 3 3 7 2 7 4" xfId="29177" xr:uid="{00000000-0005-0000-0000-0000FE710000}"/>
    <cellStyle name="Обычный 3 3 7 2 8" xfId="29178" xr:uid="{00000000-0005-0000-0000-0000FF710000}"/>
    <cellStyle name="Обычный 3 3 7 2 8 2" xfId="29179" xr:uid="{00000000-0005-0000-0000-000000720000}"/>
    <cellStyle name="Обычный 3 3 7 2 8 2 2" xfId="29180" xr:uid="{00000000-0005-0000-0000-000001720000}"/>
    <cellStyle name="Обычный 3 3 7 2 8 3" xfId="29181" xr:uid="{00000000-0005-0000-0000-000002720000}"/>
    <cellStyle name="Обычный 3 3 7 2 8 3 2" xfId="29182" xr:uid="{00000000-0005-0000-0000-000003720000}"/>
    <cellStyle name="Обычный 3 3 7 2 8 4" xfId="29183" xr:uid="{00000000-0005-0000-0000-000004720000}"/>
    <cellStyle name="Обычный 3 3 7 2 9" xfId="29184" xr:uid="{00000000-0005-0000-0000-000005720000}"/>
    <cellStyle name="Обычный 3 3 7 2 9 2" xfId="29185" xr:uid="{00000000-0005-0000-0000-000006720000}"/>
    <cellStyle name="Обычный 3 3 7 3" xfId="29186" xr:uid="{00000000-0005-0000-0000-000007720000}"/>
    <cellStyle name="Обычный 3 3 7 3 10" xfId="29187" xr:uid="{00000000-0005-0000-0000-000008720000}"/>
    <cellStyle name="Обычный 3 3 7 3 2" xfId="29188" xr:uid="{00000000-0005-0000-0000-000009720000}"/>
    <cellStyle name="Обычный 3 3 7 3 2 2" xfId="29189" xr:uid="{00000000-0005-0000-0000-00000A720000}"/>
    <cellStyle name="Обычный 3 3 7 3 2 2 2" xfId="29190" xr:uid="{00000000-0005-0000-0000-00000B720000}"/>
    <cellStyle name="Обычный 3 3 7 3 2 2 2 2" xfId="29191" xr:uid="{00000000-0005-0000-0000-00000C720000}"/>
    <cellStyle name="Обычный 3 3 7 3 2 2 2 2 2" xfId="29192" xr:uid="{00000000-0005-0000-0000-00000D720000}"/>
    <cellStyle name="Обычный 3 3 7 3 2 2 2 3" xfId="29193" xr:uid="{00000000-0005-0000-0000-00000E720000}"/>
    <cellStyle name="Обычный 3 3 7 3 2 2 2 3 2" xfId="29194" xr:uid="{00000000-0005-0000-0000-00000F720000}"/>
    <cellStyle name="Обычный 3 3 7 3 2 2 2 4" xfId="29195" xr:uid="{00000000-0005-0000-0000-000010720000}"/>
    <cellStyle name="Обычный 3 3 7 3 2 2 3" xfId="29196" xr:uid="{00000000-0005-0000-0000-000011720000}"/>
    <cellStyle name="Обычный 3 3 7 3 2 2 3 2" xfId="29197" xr:uid="{00000000-0005-0000-0000-000012720000}"/>
    <cellStyle name="Обычный 3 3 7 3 2 2 4" xfId="29198" xr:uid="{00000000-0005-0000-0000-000013720000}"/>
    <cellStyle name="Обычный 3 3 7 3 2 2 4 2" xfId="29199" xr:uid="{00000000-0005-0000-0000-000014720000}"/>
    <cellStyle name="Обычный 3 3 7 3 2 2 5" xfId="29200" xr:uid="{00000000-0005-0000-0000-000015720000}"/>
    <cellStyle name="Обычный 3 3 7 3 2 2 5 2" xfId="29201" xr:uid="{00000000-0005-0000-0000-000016720000}"/>
    <cellStyle name="Обычный 3 3 7 3 2 2 6" xfId="29202" xr:uid="{00000000-0005-0000-0000-000017720000}"/>
    <cellStyle name="Обычный 3 3 7 3 2 3" xfId="29203" xr:uid="{00000000-0005-0000-0000-000018720000}"/>
    <cellStyle name="Обычный 3 3 7 3 2 3 2" xfId="29204" xr:uid="{00000000-0005-0000-0000-000019720000}"/>
    <cellStyle name="Обычный 3 3 7 3 2 3 2 2" xfId="29205" xr:uid="{00000000-0005-0000-0000-00001A720000}"/>
    <cellStyle name="Обычный 3 3 7 3 2 3 3" xfId="29206" xr:uid="{00000000-0005-0000-0000-00001B720000}"/>
    <cellStyle name="Обычный 3 3 7 3 2 3 3 2" xfId="29207" xr:uid="{00000000-0005-0000-0000-00001C720000}"/>
    <cellStyle name="Обычный 3 3 7 3 2 3 4" xfId="29208" xr:uid="{00000000-0005-0000-0000-00001D720000}"/>
    <cellStyle name="Обычный 3 3 7 3 2 4" xfId="29209" xr:uid="{00000000-0005-0000-0000-00001E720000}"/>
    <cellStyle name="Обычный 3 3 7 3 2 4 2" xfId="29210" xr:uid="{00000000-0005-0000-0000-00001F720000}"/>
    <cellStyle name="Обычный 3 3 7 3 2 4 2 2" xfId="29211" xr:uid="{00000000-0005-0000-0000-000020720000}"/>
    <cellStyle name="Обычный 3 3 7 3 2 4 3" xfId="29212" xr:uid="{00000000-0005-0000-0000-000021720000}"/>
    <cellStyle name="Обычный 3 3 7 3 2 4 3 2" xfId="29213" xr:uid="{00000000-0005-0000-0000-000022720000}"/>
    <cellStyle name="Обычный 3 3 7 3 2 4 4" xfId="29214" xr:uid="{00000000-0005-0000-0000-000023720000}"/>
    <cellStyle name="Обычный 3 3 7 3 2 5" xfId="29215" xr:uid="{00000000-0005-0000-0000-000024720000}"/>
    <cellStyle name="Обычный 3 3 7 3 2 5 2" xfId="29216" xr:uid="{00000000-0005-0000-0000-000025720000}"/>
    <cellStyle name="Обычный 3 3 7 3 2 6" xfId="29217" xr:uid="{00000000-0005-0000-0000-000026720000}"/>
    <cellStyle name="Обычный 3 3 7 3 2 6 2" xfId="29218" xr:uid="{00000000-0005-0000-0000-000027720000}"/>
    <cellStyle name="Обычный 3 3 7 3 2 7" xfId="29219" xr:uid="{00000000-0005-0000-0000-000028720000}"/>
    <cellStyle name="Обычный 3 3 7 3 2 7 2" xfId="29220" xr:uid="{00000000-0005-0000-0000-000029720000}"/>
    <cellStyle name="Обычный 3 3 7 3 2 8" xfId="29221" xr:uid="{00000000-0005-0000-0000-00002A720000}"/>
    <cellStyle name="Обычный 3 3 7 3 3" xfId="29222" xr:uid="{00000000-0005-0000-0000-00002B720000}"/>
    <cellStyle name="Обычный 3 3 7 3 3 2" xfId="29223" xr:uid="{00000000-0005-0000-0000-00002C720000}"/>
    <cellStyle name="Обычный 3 3 7 3 3 2 2" xfId="29224" xr:uid="{00000000-0005-0000-0000-00002D720000}"/>
    <cellStyle name="Обычный 3 3 7 3 3 2 2 2" xfId="29225" xr:uid="{00000000-0005-0000-0000-00002E720000}"/>
    <cellStyle name="Обычный 3 3 7 3 3 2 2 2 2" xfId="29226" xr:uid="{00000000-0005-0000-0000-00002F720000}"/>
    <cellStyle name="Обычный 3 3 7 3 3 2 2 3" xfId="29227" xr:uid="{00000000-0005-0000-0000-000030720000}"/>
    <cellStyle name="Обычный 3 3 7 3 3 2 2 3 2" xfId="29228" xr:uid="{00000000-0005-0000-0000-000031720000}"/>
    <cellStyle name="Обычный 3 3 7 3 3 2 2 4" xfId="29229" xr:uid="{00000000-0005-0000-0000-000032720000}"/>
    <cellStyle name="Обычный 3 3 7 3 3 2 3" xfId="29230" xr:uid="{00000000-0005-0000-0000-000033720000}"/>
    <cellStyle name="Обычный 3 3 7 3 3 2 3 2" xfId="29231" xr:uid="{00000000-0005-0000-0000-000034720000}"/>
    <cellStyle name="Обычный 3 3 7 3 3 2 4" xfId="29232" xr:uid="{00000000-0005-0000-0000-000035720000}"/>
    <cellStyle name="Обычный 3 3 7 3 3 2 4 2" xfId="29233" xr:uid="{00000000-0005-0000-0000-000036720000}"/>
    <cellStyle name="Обычный 3 3 7 3 3 2 5" xfId="29234" xr:uid="{00000000-0005-0000-0000-000037720000}"/>
    <cellStyle name="Обычный 3 3 7 3 3 2 5 2" xfId="29235" xr:uid="{00000000-0005-0000-0000-000038720000}"/>
    <cellStyle name="Обычный 3 3 7 3 3 2 6" xfId="29236" xr:uid="{00000000-0005-0000-0000-000039720000}"/>
    <cellStyle name="Обычный 3 3 7 3 3 3" xfId="29237" xr:uid="{00000000-0005-0000-0000-00003A720000}"/>
    <cellStyle name="Обычный 3 3 7 3 3 3 2" xfId="29238" xr:uid="{00000000-0005-0000-0000-00003B720000}"/>
    <cellStyle name="Обычный 3 3 7 3 3 3 2 2" xfId="29239" xr:uid="{00000000-0005-0000-0000-00003C720000}"/>
    <cellStyle name="Обычный 3 3 7 3 3 3 3" xfId="29240" xr:uid="{00000000-0005-0000-0000-00003D720000}"/>
    <cellStyle name="Обычный 3 3 7 3 3 3 3 2" xfId="29241" xr:uid="{00000000-0005-0000-0000-00003E720000}"/>
    <cellStyle name="Обычный 3 3 7 3 3 3 4" xfId="29242" xr:uid="{00000000-0005-0000-0000-00003F720000}"/>
    <cellStyle name="Обычный 3 3 7 3 3 4" xfId="29243" xr:uid="{00000000-0005-0000-0000-000040720000}"/>
    <cellStyle name="Обычный 3 3 7 3 3 4 2" xfId="29244" xr:uid="{00000000-0005-0000-0000-000041720000}"/>
    <cellStyle name="Обычный 3 3 7 3 3 4 2 2" xfId="29245" xr:uid="{00000000-0005-0000-0000-000042720000}"/>
    <cellStyle name="Обычный 3 3 7 3 3 4 3" xfId="29246" xr:uid="{00000000-0005-0000-0000-000043720000}"/>
    <cellStyle name="Обычный 3 3 7 3 3 4 3 2" xfId="29247" xr:uid="{00000000-0005-0000-0000-000044720000}"/>
    <cellStyle name="Обычный 3 3 7 3 3 4 4" xfId="29248" xr:uid="{00000000-0005-0000-0000-000045720000}"/>
    <cellStyle name="Обычный 3 3 7 3 3 5" xfId="29249" xr:uid="{00000000-0005-0000-0000-000046720000}"/>
    <cellStyle name="Обычный 3 3 7 3 3 5 2" xfId="29250" xr:uid="{00000000-0005-0000-0000-000047720000}"/>
    <cellStyle name="Обычный 3 3 7 3 3 6" xfId="29251" xr:uid="{00000000-0005-0000-0000-000048720000}"/>
    <cellStyle name="Обычный 3 3 7 3 3 6 2" xfId="29252" xr:uid="{00000000-0005-0000-0000-000049720000}"/>
    <cellStyle name="Обычный 3 3 7 3 3 7" xfId="29253" xr:uid="{00000000-0005-0000-0000-00004A720000}"/>
    <cellStyle name="Обычный 3 3 7 3 3 7 2" xfId="29254" xr:uid="{00000000-0005-0000-0000-00004B720000}"/>
    <cellStyle name="Обычный 3 3 7 3 3 8" xfId="29255" xr:uid="{00000000-0005-0000-0000-00004C720000}"/>
    <cellStyle name="Обычный 3 3 7 3 4" xfId="29256" xr:uid="{00000000-0005-0000-0000-00004D720000}"/>
    <cellStyle name="Обычный 3 3 7 3 4 2" xfId="29257" xr:uid="{00000000-0005-0000-0000-00004E720000}"/>
    <cellStyle name="Обычный 3 3 7 3 4 2 2" xfId="29258" xr:uid="{00000000-0005-0000-0000-00004F720000}"/>
    <cellStyle name="Обычный 3 3 7 3 4 2 2 2" xfId="29259" xr:uid="{00000000-0005-0000-0000-000050720000}"/>
    <cellStyle name="Обычный 3 3 7 3 4 2 3" xfId="29260" xr:uid="{00000000-0005-0000-0000-000051720000}"/>
    <cellStyle name="Обычный 3 3 7 3 4 2 3 2" xfId="29261" xr:uid="{00000000-0005-0000-0000-000052720000}"/>
    <cellStyle name="Обычный 3 3 7 3 4 2 4" xfId="29262" xr:uid="{00000000-0005-0000-0000-000053720000}"/>
    <cellStyle name="Обычный 3 3 7 3 4 3" xfId="29263" xr:uid="{00000000-0005-0000-0000-000054720000}"/>
    <cellStyle name="Обычный 3 3 7 3 4 3 2" xfId="29264" xr:uid="{00000000-0005-0000-0000-000055720000}"/>
    <cellStyle name="Обычный 3 3 7 3 4 3 2 2" xfId="29265" xr:uid="{00000000-0005-0000-0000-000056720000}"/>
    <cellStyle name="Обычный 3 3 7 3 4 3 3" xfId="29266" xr:uid="{00000000-0005-0000-0000-000057720000}"/>
    <cellStyle name="Обычный 3 3 7 3 4 3 3 2" xfId="29267" xr:uid="{00000000-0005-0000-0000-000058720000}"/>
    <cellStyle name="Обычный 3 3 7 3 4 3 4" xfId="29268" xr:uid="{00000000-0005-0000-0000-000059720000}"/>
    <cellStyle name="Обычный 3 3 7 3 4 4" xfId="29269" xr:uid="{00000000-0005-0000-0000-00005A720000}"/>
    <cellStyle name="Обычный 3 3 7 3 4 4 2" xfId="29270" xr:uid="{00000000-0005-0000-0000-00005B720000}"/>
    <cellStyle name="Обычный 3 3 7 3 4 5" xfId="29271" xr:uid="{00000000-0005-0000-0000-00005C720000}"/>
    <cellStyle name="Обычный 3 3 7 3 4 5 2" xfId="29272" xr:uid="{00000000-0005-0000-0000-00005D720000}"/>
    <cellStyle name="Обычный 3 3 7 3 4 6" xfId="29273" xr:uid="{00000000-0005-0000-0000-00005E720000}"/>
    <cellStyle name="Обычный 3 3 7 3 4 6 2" xfId="29274" xr:uid="{00000000-0005-0000-0000-00005F720000}"/>
    <cellStyle name="Обычный 3 3 7 3 4 7" xfId="29275" xr:uid="{00000000-0005-0000-0000-000060720000}"/>
    <cellStyle name="Обычный 3 3 7 3 5" xfId="29276" xr:uid="{00000000-0005-0000-0000-000061720000}"/>
    <cellStyle name="Обычный 3 3 7 3 5 2" xfId="29277" xr:uid="{00000000-0005-0000-0000-000062720000}"/>
    <cellStyle name="Обычный 3 3 7 3 5 2 2" xfId="29278" xr:uid="{00000000-0005-0000-0000-000063720000}"/>
    <cellStyle name="Обычный 3 3 7 3 5 3" xfId="29279" xr:uid="{00000000-0005-0000-0000-000064720000}"/>
    <cellStyle name="Обычный 3 3 7 3 5 3 2" xfId="29280" xr:uid="{00000000-0005-0000-0000-000065720000}"/>
    <cellStyle name="Обычный 3 3 7 3 5 4" xfId="29281" xr:uid="{00000000-0005-0000-0000-000066720000}"/>
    <cellStyle name="Обычный 3 3 7 3 6" xfId="29282" xr:uid="{00000000-0005-0000-0000-000067720000}"/>
    <cellStyle name="Обычный 3 3 7 3 6 2" xfId="29283" xr:uid="{00000000-0005-0000-0000-000068720000}"/>
    <cellStyle name="Обычный 3 3 7 3 6 2 2" xfId="29284" xr:uid="{00000000-0005-0000-0000-000069720000}"/>
    <cellStyle name="Обычный 3 3 7 3 6 3" xfId="29285" xr:uid="{00000000-0005-0000-0000-00006A720000}"/>
    <cellStyle name="Обычный 3 3 7 3 6 3 2" xfId="29286" xr:uid="{00000000-0005-0000-0000-00006B720000}"/>
    <cellStyle name="Обычный 3 3 7 3 6 4" xfId="29287" xr:uid="{00000000-0005-0000-0000-00006C720000}"/>
    <cellStyle name="Обычный 3 3 7 3 7" xfId="29288" xr:uid="{00000000-0005-0000-0000-00006D720000}"/>
    <cellStyle name="Обычный 3 3 7 3 7 2" xfId="29289" xr:uid="{00000000-0005-0000-0000-00006E720000}"/>
    <cellStyle name="Обычный 3 3 7 3 8" xfId="29290" xr:uid="{00000000-0005-0000-0000-00006F720000}"/>
    <cellStyle name="Обычный 3 3 7 3 8 2" xfId="29291" xr:uid="{00000000-0005-0000-0000-000070720000}"/>
    <cellStyle name="Обычный 3 3 7 3 9" xfId="29292" xr:uid="{00000000-0005-0000-0000-000071720000}"/>
    <cellStyle name="Обычный 3 3 7 3 9 2" xfId="29293" xr:uid="{00000000-0005-0000-0000-000072720000}"/>
    <cellStyle name="Обычный 3 3 7 4" xfId="29294" xr:uid="{00000000-0005-0000-0000-000073720000}"/>
    <cellStyle name="Обычный 3 3 7 4 2" xfId="29295" xr:uid="{00000000-0005-0000-0000-000074720000}"/>
    <cellStyle name="Обычный 3 3 7 4 2 2" xfId="29296" xr:uid="{00000000-0005-0000-0000-000075720000}"/>
    <cellStyle name="Обычный 3 3 7 4 2 2 2" xfId="29297" xr:uid="{00000000-0005-0000-0000-000076720000}"/>
    <cellStyle name="Обычный 3 3 7 4 2 2 2 2" xfId="29298" xr:uid="{00000000-0005-0000-0000-000077720000}"/>
    <cellStyle name="Обычный 3 3 7 4 2 2 3" xfId="29299" xr:uid="{00000000-0005-0000-0000-000078720000}"/>
    <cellStyle name="Обычный 3 3 7 4 2 2 3 2" xfId="29300" xr:uid="{00000000-0005-0000-0000-000079720000}"/>
    <cellStyle name="Обычный 3 3 7 4 2 2 4" xfId="29301" xr:uid="{00000000-0005-0000-0000-00007A720000}"/>
    <cellStyle name="Обычный 3 3 7 4 2 3" xfId="29302" xr:uid="{00000000-0005-0000-0000-00007B720000}"/>
    <cellStyle name="Обычный 3 3 7 4 2 3 2" xfId="29303" xr:uid="{00000000-0005-0000-0000-00007C720000}"/>
    <cellStyle name="Обычный 3 3 7 4 2 4" xfId="29304" xr:uid="{00000000-0005-0000-0000-00007D720000}"/>
    <cellStyle name="Обычный 3 3 7 4 2 4 2" xfId="29305" xr:uid="{00000000-0005-0000-0000-00007E720000}"/>
    <cellStyle name="Обычный 3 3 7 4 2 5" xfId="29306" xr:uid="{00000000-0005-0000-0000-00007F720000}"/>
    <cellStyle name="Обычный 3 3 7 4 2 5 2" xfId="29307" xr:uid="{00000000-0005-0000-0000-000080720000}"/>
    <cellStyle name="Обычный 3 3 7 4 2 6" xfId="29308" xr:uid="{00000000-0005-0000-0000-000081720000}"/>
    <cellStyle name="Обычный 3 3 7 4 3" xfId="29309" xr:uid="{00000000-0005-0000-0000-000082720000}"/>
    <cellStyle name="Обычный 3 3 7 4 3 2" xfId="29310" xr:uid="{00000000-0005-0000-0000-000083720000}"/>
    <cellStyle name="Обычный 3 3 7 4 3 2 2" xfId="29311" xr:uid="{00000000-0005-0000-0000-000084720000}"/>
    <cellStyle name="Обычный 3 3 7 4 3 3" xfId="29312" xr:uid="{00000000-0005-0000-0000-000085720000}"/>
    <cellStyle name="Обычный 3 3 7 4 3 3 2" xfId="29313" xr:uid="{00000000-0005-0000-0000-000086720000}"/>
    <cellStyle name="Обычный 3 3 7 4 3 4" xfId="29314" xr:uid="{00000000-0005-0000-0000-000087720000}"/>
    <cellStyle name="Обычный 3 3 7 4 4" xfId="29315" xr:uid="{00000000-0005-0000-0000-000088720000}"/>
    <cellStyle name="Обычный 3 3 7 4 4 2" xfId="29316" xr:uid="{00000000-0005-0000-0000-000089720000}"/>
    <cellStyle name="Обычный 3 3 7 4 4 2 2" xfId="29317" xr:uid="{00000000-0005-0000-0000-00008A720000}"/>
    <cellStyle name="Обычный 3 3 7 4 4 3" xfId="29318" xr:uid="{00000000-0005-0000-0000-00008B720000}"/>
    <cellStyle name="Обычный 3 3 7 4 4 3 2" xfId="29319" xr:uid="{00000000-0005-0000-0000-00008C720000}"/>
    <cellStyle name="Обычный 3 3 7 4 4 4" xfId="29320" xr:uid="{00000000-0005-0000-0000-00008D720000}"/>
    <cellStyle name="Обычный 3 3 7 4 5" xfId="29321" xr:uid="{00000000-0005-0000-0000-00008E720000}"/>
    <cellStyle name="Обычный 3 3 7 4 5 2" xfId="29322" xr:uid="{00000000-0005-0000-0000-00008F720000}"/>
    <cellStyle name="Обычный 3 3 7 4 6" xfId="29323" xr:uid="{00000000-0005-0000-0000-000090720000}"/>
    <cellStyle name="Обычный 3 3 7 4 6 2" xfId="29324" xr:uid="{00000000-0005-0000-0000-000091720000}"/>
    <cellStyle name="Обычный 3 3 7 4 7" xfId="29325" xr:uid="{00000000-0005-0000-0000-000092720000}"/>
    <cellStyle name="Обычный 3 3 7 4 7 2" xfId="29326" xr:uid="{00000000-0005-0000-0000-000093720000}"/>
    <cellStyle name="Обычный 3 3 7 4 8" xfId="29327" xr:uid="{00000000-0005-0000-0000-000094720000}"/>
    <cellStyle name="Обычный 3 3 7 5" xfId="29328" xr:uid="{00000000-0005-0000-0000-000095720000}"/>
    <cellStyle name="Обычный 3 3 7 5 2" xfId="29329" xr:uid="{00000000-0005-0000-0000-000096720000}"/>
    <cellStyle name="Обычный 3 3 7 5 2 2" xfId="29330" xr:uid="{00000000-0005-0000-0000-000097720000}"/>
    <cellStyle name="Обычный 3 3 7 5 2 2 2" xfId="29331" xr:uid="{00000000-0005-0000-0000-000098720000}"/>
    <cellStyle name="Обычный 3 3 7 5 2 2 2 2" xfId="29332" xr:uid="{00000000-0005-0000-0000-000099720000}"/>
    <cellStyle name="Обычный 3 3 7 5 2 2 3" xfId="29333" xr:uid="{00000000-0005-0000-0000-00009A720000}"/>
    <cellStyle name="Обычный 3 3 7 5 2 2 3 2" xfId="29334" xr:uid="{00000000-0005-0000-0000-00009B720000}"/>
    <cellStyle name="Обычный 3 3 7 5 2 2 4" xfId="29335" xr:uid="{00000000-0005-0000-0000-00009C720000}"/>
    <cellStyle name="Обычный 3 3 7 5 2 3" xfId="29336" xr:uid="{00000000-0005-0000-0000-00009D720000}"/>
    <cellStyle name="Обычный 3 3 7 5 2 3 2" xfId="29337" xr:uid="{00000000-0005-0000-0000-00009E720000}"/>
    <cellStyle name="Обычный 3 3 7 5 2 4" xfId="29338" xr:uid="{00000000-0005-0000-0000-00009F720000}"/>
    <cellStyle name="Обычный 3 3 7 5 2 4 2" xfId="29339" xr:uid="{00000000-0005-0000-0000-0000A0720000}"/>
    <cellStyle name="Обычный 3 3 7 5 2 5" xfId="29340" xr:uid="{00000000-0005-0000-0000-0000A1720000}"/>
    <cellStyle name="Обычный 3 3 7 5 2 5 2" xfId="29341" xr:uid="{00000000-0005-0000-0000-0000A2720000}"/>
    <cellStyle name="Обычный 3 3 7 5 2 6" xfId="29342" xr:uid="{00000000-0005-0000-0000-0000A3720000}"/>
    <cellStyle name="Обычный 3 3 7 5 3" xfId="29343" xr:uid="{00000000-0005-0000-0000-0000A4720000}"/>
    <cellStyle name="Обычный 3 3 7 5 3 2" xfId="29344" xr:uid="{00000000-0005-0000-0000-0000A5720000}"/>
    <cellStyle name="Обычный 3 3 7 5 3 2 2" xfId="29345" xr:uid="{00000000-0005-0000-0000-0000A6720000}"/>
    <cellStyle name="Обычный 3 3 7 5 3 3" xfId="29346" xr:uid="{00000000-0005-0000-0000-0000A7720000}"/>
    <cellStyle name="Обычный 3 3 7 5 3 3 2" xfId="29347" xr:uid="{00000000-0005-0000-0000-0000A8720000}"/>
    <cellStyle name="Обычный 3 3 7 5 3 4" xfId="29348" xr:uid="{00000000-0005-0000-0000-0000A9720000}"/>
    <cellStyle name="Обычный 3 3 7 5 4" xfId="29349" xr:uid="{00000000-0005-0000-0000-0000AA720000}"/>
    <cellStyle name="Обычный 3 3 7 5 4 2" xfId="29350" xr:uid="{00000000-0005-0000-0000-0000AB720000}"/>
    <cellStyle name="Обычный 3 3 7 5 4 2 2" xfId="29351" xr:uid="{00000000-0005-0000-0000-0000AC720000}"/>
    <cellStyle name="Обычный 3 3 7 5 4 3" xfId="29352" xr:uid="{00000000-0005-0000-0000-0000AD720000}"/>
    <cellStyle name="Обычный 3 3 7 5 4 3 2" xfId="29353" xr:uid="{00000000-0005-0000-0000-0000AE720000}"/>
    <cellStyle name="Обычный 3 3 7 5 4 4" xfId="29354" xr:uid="{00000000-0005-0000-0000-0000AF720000}"/>
    <cellStyle name="Обычный 3 3 7 5 5" xfId="29355" xr:uid="{00000000-0005-0000-0000-0000B0720000}"/>
    <cellStyle name="Обычный 3 3 7 5 5 2" xfId="29356" xr:uid="{00000000-0005-0000-0000-0000B1720000}"/>
    <cellStyle name="Обычный 3 3 7 5 6" xfId="29357" xr:uid="{00000000-0005-0000-0000-0000B2720000}"/>
    <cellStyle name="Обычный 3 3 7 5 6 2" xfId="29358" xr:uid="{00000000-0005-0000-0000-0000B3720000}"/>
    <cellStyle name="Обычный 3 3 7 5 7" xfId="29359" xr:uid="{00000000-0005-0000-0000-0000B4720000}"/>
    <cellStyle name="Обычный 3 3 7 5 7 2" xfId="29360" xr:uid="{00000000-0005-0000-0000-0000B5720000}"/>
    <cellStyle name="Обычный 3 3 7 5 8" xfId="29361" xr:uid="{00000000-0005-0000-0000-0000B6720000}"/>
    <cellStyle name="Обычный 3 3 7 6" xfId="29362" xr:uid="{00000000-0005-0000-0000-0000B7720000}"/>
    <cellStyle name="Обычный 3 3 7 6 2" xfId="29363" xr:uid="{00000000-0005-0000-0000-0000B8720000}"/>
    <cellStyle name="Обычный 3 3 7 6 2 2" xfId="29364" xr:uid="{00000000-0005-0000-0000-0000B9720000}"/>
    <cellStyle name="Обычный 3 3 7 6 2 2 2" xfId="29365" xr:uid="{00000000-0005-0000-0000-0000BA720000}"/>
    <cellStyle name="Обычный 3 3 7 6 2 3" xfId="29366" xr:uid="{00000000-0005-0000-0000-0000BB720000}"/>
    <cellStyle name="Обычный 3 3 7 6 2 3 2" xfId="29367" xr:uid="{00000000-0005-0000-0000-0000BC720000}"/>
    <cellStyle name="Обычный 3 3 7 6 2 4" xfId="29368" xr:uid="{00000000-0005-0000-0000-0000BD720000}"/>
    <cellStyle name="Обычный 3 3 7 6 3" xfId="29369" xr:uid="{00000000-0005-0000-0000-0000BE720000}"/>
    <cellStyle name="Обычный 3 3 7 6 3 2" xfId="29370" xr:uid="{00000000-0005-0000-0000-0000BF720000}"/>
    <cellStyle name="Обычный 3 3 7 6 3 2 2" xfId="29371" xr:uid="{00000000-0005-0000-0000-0000C0720000}"/>
    <cellStyle name="Обычный 3 3 7 6 3 3" xfId="29372" xr:uid="{00000000-0005-0000-0000-0000C1720000}"/>
    <cellStyle name="Обычный 3 3 7 6 3 3 2" xfId="29373" xr:uid="{00000000-0005-0000-0000-0000C2720000}"/>
    <cellStyle name="Обычный 3 3 7 6 3 4" xfId="29374" xr:uid="{00000000-0005-0000-0000-0000C3720000}"/>
    <cellStyle name="Обычный 3 3 7 6 4" xfId="29375" xr:uid="{00000000-0005-0000-0000-0000C4720000}"/>
    <cellStyle name="Обычный 3 3 7 6 4 2" xfId="29376" xr:uid="{00000000-0005-0000-0000-0000C5720000}"/>
    <cellStyle name="Обычный 3 3 7 6 5" xfId="29377" xr:uid="{00000000-0005-0000-0000-0000C6720000}"/>
    <cellStyle name="Обычный 3 3 7 6 5 2" xfId="29378" xr:uid="{00000000-0005-0000-0000-0000C7720000}"/>
    <cellStyle name="Обычный 3 3 7 6 6" xfId="29379" xr:uid="{00000000-0005-0000-0000-0000C8720000}"/>
    <cellStyle name="Обычный 3 3 7 6 6 2" xfId="29380" xr:uid="{00000000-0005-0000-0000-0000C9720000}"/>
    <cellStyle name="Обычный 3 3 7 6 7" xfId="29381" xr:uid="{00000000-0005-0000-0000-0000CA720000}"/>
    <cellStyle name="Обычный 3 3 7 7" xfId="29382" xr:uid="{00000000-0005-0000-0000-0000CB720000}"/>
    <cellStyle name="Обычный 3 3 7 7 2" xfId="29383" xr:uid="{00000000-0005-0000-0000-0000CC720000}"/>
    <cellStyle name="Обычный 3 3 7 7 2 2" xfId="29384" xr:uid="{00000000-0005-0000-0000-0000CD720000}"/>
    <cellStyle name="Обычный 3 3 7 7 2 2 2" xfId="29385" xr:uid="{00000000-0005-0000-0000-0000CE720000}"/>
    <cellStyle name="Обычный 3 3 7 7 2 3" xfId="29386" xr:uid="{00000000-0005-0000-0000-0000CF720000}"/>
    <cellStyle name="Обычный 3 3 7 7 2 3 2" xfId="29387" xr:uid="{00000000-0005-0000-0000-0000D0720000}"/>
    <cellStyle name="Обычный 3 3 7 7 2 4" xfId="29388" xr:uid="{00000000-0005-0000-0000-0000D1720000}"/>
    <cellStyle name="Обычный 3 3 7 7 3" xfId="29389" xr:uid="{00000000-0005-0000-0000-0000D2720000}"/>
    <cellStyle name="Обычный 3 3 7 7 3 2" xfId="29390" xr:uid="{00000000-0005-0000-0000-0000D3720000}"/>
    <cellStyle name="Обычный 3 3 7 7 3 2 2" xfId="29391" xr:uid="{00000000-0005-0000-0000-0000D4720000}"/>
    <cellStyle name="Обычный 3 3 7 7 3 3" xfId="29392" xr:uid="{00000000-0005-0000-0000-0000D5720000}"/>
    <cellStyle name="Обычный 3 3 7 7 3 3 2" xfId="29393" xr:uid="{00000000-0005-0000-0000-0000D6720000}"/>
    <cellStyle name="Обычный 3 3 7 7 3 4" xfId="29394" xr:uid="{00000000-0005-0000-0000-0000D7720000}"/>
    <cellStyle name="Обычный 3 3 7 7 4" xfId="29395" xr:uid="{00000000-0005-0000-0000-0000D8720000}"/>
    <cellStyle name="Обычный 3 3 7 7 4 2" xfId="29396" xr:uid="{00000000-0005-0000-0000-0000D9720000}"/>
    <cellStyle name="Обычный 3 3 7 7 5" xfId="29397" xr:uid="{00000000-0005-0000-0000-0000DA720000}"/>
    <cellStyle name="Обычный 3 3 7 7 5 2" xfId="29398" xr:uid="{00000000-0005-0000-0000-0000DB720000}"/>
    <cellStyle name="Обычный 3 3 7 7 6" xfId="29399" xr:uid="{00000000-0005-0000-0000-0000DC720000}"/>
    <cellStyle name="Обычный 3 3 7 7 6 2" xfId="29400" xr:uid="{00000000-0005-0000-0000-0000DD720000}"/>
    <cellStyle name="Обычный 3 3 7 7 7" xfId="29401" xr:uid="{00000000-0005-0000-0000-0000DE720000}"/>
    <cellStyle name="Обычный 3 3 7 8" xfId="29402" xr:uid="{00000000-0005-0000-0000-0000DF720000}"/>
    <cellStyle name="Обычный 3 3 7 8 2" xfId="29403" xr:uid="{00000000-0005-0000-0000-0000E0720000}"/>
    <cellStyle name="Обычный 3 3 7 8 2 2" xfId="29404" xr:uid="{00000000-0005-0000-0000-0000E1720000}"/>
    <cellStyle name="Обычный 3 3 7 8 3" xfId="29405" xr:uid="{00000000-0005-0000-0000-0000E2720000}"/>
    <cellStyle name="Обычный 3 3 7 8 3 2" xfId="29406" xr:uid="{00000000-0005-0000-0000-0000E3720000}"/>
    <cellStyle name="Обычный 3 3 7 8 4" xfId="29407" xr:uid="{00000000-0005-0000-0000-0000E4720000}"/>
    <cellStyle name="Обычный 3 3 7 9" xfId="29408" xr:uid="{00000000-0005-0000-0000-0000E5720000}"/>
    <cellStyle name="Обычный 3 3 7 9 2" xfId="29409" xr:uid="{00000000-0005-0000-0000-0000E6720000}"/>
    <cellStyle name="Обычный 3 3 7 9 2 2" xfId="29410" xr:uid="{00000000-0005-0000-0000-0000E7720000}"/>
    <cellStyle name="Обычный 3 3 7 9 3" xfId="29411" xr:uid="{00000000-0005-0000-0000-0000E8720000}"/>
    <cellStyle name="Обычный 3 3 7 9 3 2" xfId="29412" xr:uid="{00000000-0005-0000-0000-0000E9720000}"/>
    <cellStyle name="Обычный 3 3 7 9 4" xfId="29413" xr:uid="{00000000-0005-0000-0000-0000EA720000}"/>
    <cellStyle name="Обычный 3 3 8" xfId="29414" xr:uid="{00000000-0005-0000-0000-0000EB720000}"/>
    <cellStyle name="Обычный 3 3 8 10" xfId="29415" xr:uid="{00000000-0005-0000-0000-0000EC720000}"/>
    <cellStyle name="Обычный 3 3 8 10 2" xfId="29416" xr:uid="{00000000-0005-0000-0000-0000ED720000}"/>
    <cellStyle name="Обычный 3 3 8 11" xfId="29417" xr:uid="{00000000-0005-0000-0000-0000EE720000}"/>
    <cellStyle name="Обычный 3 3 8 11 2" xfId="29418" xr:uid="{00000000-0005-0000-0000-0000EF720000}"/>
    <cellStyle name="Обычный 3 3 8 12" xfId="29419" xr:uid="{00000000-0005-0000-0000-0000F0720000}"/>
    <cellStyle name="Обычный 3 3 8 12 2" xfId="29420" xr:uid="{00000000-0005-0000-0000-0000F1720000}"/>
    <cellStyle name="Обычный 3 3 8 13" xfId="29421" xr:uid="{00000000-0005-0000-0000-0000F2720000}"/>
    <cellStyle name="Обычный 3 3 8 2" xfId="29422" xr:uid="{00000000-0005-0000-0000-0000F3720000}"/>
    <cellStyle name="Обычный 3 3 8 2 10" xfId="29423" xr:uid="{00000000-0005-0000-0000-0000F4720000}"/>
    <cellStyle name="Обычный 3 3 8 2 10 2" xfId="29424" xr:uid="{00000000-0005-0000-0000-0000F5720000}"/>
    <cellStyle name="Обычный 3 3 8 2 11" xfId="29425" xr:uid="{00000000-0005-0000-0000-0000F6720000}"/>
    <cellStyle name="Обычный 3 3 8 2 11 2" xfId="29426" xr:uid="{00000000-0005-0000-0000-0000F7720000}"/>
    <cellStyle name="Обычный 3 3 8 2 12" xfId="29427" xr:uid="{00000000-0005-0000-0000-0000F8720000}"/>
    <cellStyle name="Обычный 3 3 8 2 2" xfId="29428" xr:uid="{00000000-0005-0000-0000-0000F9720000}"/>
    <cellStyle name="Обычный 3 3 8 2 2 10" xfId="29429" xr:uid="{00000000-0005-0000-0000-0000FA720000}"/>
    <cellStyle name="Обычный 3 3 8 2 2 2" xfId="29430" xr:uid="{00000000-0005-0000-0000-0000FB720000}"/>
    <cellStyle name="Обычный 3 3 8 2 2 2 2" xfId="29431" xr:uid="{00000000-0005-0000-0000-0000FC720000}"/>
    <cellStyle name="Обычный 3 3 8 2 2 2 2 2" xfId="29432" xr:uid="{00000000-0005-0000-0000-0000FD720000}"/>
    <cellStyle name="Обычный 3 3 8 2 2 2 2 2 2" xfId="29433" xr:uid="{00000000-0005-0000-0000-0000FE720000}"/>
    <cellStyle name="Обычный 3 3 8 2 2 2 2 2 2 2" xfId="29434" xr:uid="{00000000-0005-0000-0000-0000FF720000}"/>
    <cellStyle name="Обычный 3 3 8 2 2 2 2 2 3" xfId="29435" xr:uid="{00000000-0005-0000-0000-000000730000}"/>
    <cellStyle name="Обычный 3 3 8 2 2 2 2 2 3 2" xfId="29436" xr:uid="{00000000-0005-0000-0000-000001730000}"/>
    <cellStyle name="Обычный 3 3 8 2 2 2 2 2 4" xfId="29437" xr:uid="{00000000-0005-0000-0000-000002730000}"/>
    <cellStyle name="Обычный 3 3 8 2 2 2 2 3" xfId="29438" xr:uid="{00000000-0005-0000-0000-000003730000}"/>
    <cellStyle name="Обычный 3 3 8 2 2 2 2 3 2" xfId="29439" xr:uid="{00000000-0005-0000-0000-000004730000}"/>
    <cellStyle name="Обычный 3 3 8 2 2 2 2 4" xfId="29440" xr:uid="{00000000-0005-0000-0000-000005730000}"/>
    <cellStyle name="Обычный 3 3 8 2 2 2 2 4 2" xfId="29441" xr:uid="{00000000-0005-0000-0000-000006730000}"/>
    <cellStyle name="Обычный 3 3 8 2 2 2 2 5" xfId="29442" xr:uid="{00000000-0005-0000-0000-000007730000}"/>
    <cellStyle name="Обычный 3 3 8 2 2 2 2 5 2" xfId="29443" xr:uid="{00000000-0005-0000-0000-000008730000}"/>
    <cellStyle name="Обычный 3 3 8 2 2 2 2 6" xfId="29444" xr:uid="{00000000-0005-0000-0000-000009730000}"/>
    <cellStyle name="Обычный 3 3 8 2 2 2 3" xfId="29445" xr:uid="{00000000-0005-0000-0000-00000A730000}"/>
    <cellStyle name="Обычный 3 3 8 2 2 2 3 2" xfId="29446" xr:uid="{00000000-0005-0000-0000-00000B730000}"/>
    <cellStyle name="Обычный 3 3 8 2 2 2 3 2 2" xfId="29447" xr:uid="{00000000-0005-0000-0000-00000C730000}"/>
    <cellStyle name="Обычный 3 3 8 2 2 2 3 3" xfId="29448" xr:uid="{00000000-0005-0000-0000-00000D730000}"/>
    <cellStyle name="Обычный 3 3 8 2 2 2 3 3 2" xfId="29449" xr:uid="{00000000-0005-0000-0000-00000E730000}"/>
    <cellStyle name="Обычный 3 3 8 2 2 2 3 4" xfId="29450" xr:uid="{00000000-0005-0000-0000-00000F730000}"/>
    <cellStyle name="Обычный 3 3 8 2 2 2 4" xfId="29451" xr:uid="{00000000-0005-0000-0000-000010730000}"/>
    <cellStyle name="Обычный 3 3 8 2 2 2 4 2" xfId="29452" xr:uid="{00000000-0005-0000-0000-000011730000}"/>
    <cellStyle name="Обычный 3 3 8 2 2 2 4 2 2" xfId="29453" xr:uid="{00000000-0005-0000-0000-000012730000}"/>
    <cellStyle name="Обычный 3 3 8 2 2 2 4 3" xfId="29454" xr:uid="{00000000-0005-0000-0000-000013730000}"/>
    <cellStyle name="Обычный 3 3 8 2 2 2 4 3 2" xfId="29455" xr:uid="{00000000-0005-0000-0000-000014730000}"/>
    <cellStyle name="Обычный 3 3 8 2 2 2 4 4" xfId="29456" xr:uid="{00000000-0005-0000-0000-000015730000}"/>
    <cellStyle name="Обычный 3 3 8 2 2 2 5" xfId="29457" xr:uid="{00000000-0005-0000-0000-000016730000}"/>
    <cellStyle name="Обычный 3 3 8 2 2 2 5 2" xfId="29458" xr:uid="{00000000-0005-0000-0000-000017730000}"/>
    <cellStyle name="Обычный 3 3 8 2 2 2 6" xfId="29459" xr:uid="{00000000-0005-0000-0000-000018730000}"/>
    <cellStyle name="Обычный 3 3 8 2 2 2 6 2" xfId="29460" xr:uid="{00000000-0005-0000-0000-000019730000}"/>
    <cellStyle name="Обычный 3 3 8 2 2 2 7" xfId="29461" xr:uid="{00000000-0005-0000-0000-00001A730000}"/>
    <cellStyle name="Обычный 3 3 8 2 2 2 7 2" xfId="29462" xr:uid="{00000000-0005-0000-0000-00001B730000}"/>
    <cellStyle name="Обычный 3 3 8 2 2 2 8" xfId="29463" xr:uid="{00000000-0005-0000-0000-00001C730000}"/>
    <cellStyle name="Обычный 3 3 8 2 2 3" xfId="29464" xr:uid="{00000000-0005-0000-0000-00001D730000}"/>
    <cellStyle name="Обычный 3 3 8 2 2 3 2" xfId="29465" xr:uid="{00000000-0005-0000-0000-00001E730000}"/>
    <cellStyle name="Обычный 3 3 8 2 2 3 2 2" xfId="29466" xr:uid="{00000000-0005-0000-0000-00001F730000}"/>
    <cellStyle name="Обычный 3 3 8 2 2 3 2 2 2" xfId="29467" xr:uid="{00000000-0005-0000-0000-000020730000}"/>
    <cellStyle name="Обычный 3 3 8 2 2 3 2 2 2 2" xfId="29468" xr:uid="{00000000-0005-0000-0000-000021730000}"/>
    <cellStyle name="Обычный 3 3 8 2 2 3 2 2 3" xfId="29469" xr:uid="{00000000-0005-0000-0000-000022730000}"/>
    <cellStyle name="Обычный 3 3 8 2 2 3 2 2 3 2" xfId="29470" xr:uid="{00000000-0005-0000-0000-000023730000}"/>
    <cellStyle name="Обычный 3 3 8 2 2 3 2 2 4" xfId="29471" xr:uid="{00000000-0005-0000-0000-000024730000}"/>
    <cellStyle name="Обычный 3 3 8 2 2 3 2 3" xfId="29472" xr:uid="{00000000-0005-0000-0000-000025730000}"/>
    <cellStyle name="Обычный 3 3 8 2 2 3 2 3 2" xfId="29473" xr:uid="{00000000-0005-0000-0000-000026730000}"/>
    <cellStyle name="Обычный 3 3 8 2 2 3 2 4" xfId="29474" xr:uid="{00000000-0005-0000-0000-000027730000}"/>
    <cellStyle name="Обычный 3 3 8 2 2 3 2 4 2" xfId="29475" xr:uid="{00000000-0005-0000-0000-000028730000}"/>
    <cellStyle name="Обычный 3 3 8 2 2 3 2 5" xfId="29476" xr:uid="{00000000-0005-0000-0000-000029730000}"/>
    <cellStyle name="Обычный 3 3 8 2 2 3 2 5 2" xfId="29477" xr:uid="{00000000-0005-0000-0000-00002A730000}"/>
    <cellStyle name="Обычный 3 3 8 2 2 3 2 6" xfId="29478" xr:uid="{00000000-0005-0000-0000-00002B730000}"/>
    <cellStyle name="Обычный 3 3 8 2 2 3 3" xfId="29479" xr:uid="{00000000-0005-0000-0000-00002C730000}"/>
    <cellStyle name="Обычный 3 3 8 2 2 3 3 2" xfId="29480" xr:uid="{00000000-0005-0000-0000-00002D730000}"/>
    <cellStyle name="Обычный 3 3 8 2 2 3 3 2 2" xfId="29481" xr:uid="{00000000-0005-0000-0000-00002E730000}"/>
    <cellStyle name="Обычный 3 3 8 2 2 3 3 3" xfId="29482" xr:uid="{00000000-0005-0000-0000-00002F730000}"/>
    <cellStyle name="Обычный 3 3 8 2 2 3 3 3 2" xfId="29483" xr:uid="{00000000-0005-0000-0000-000030730000}"/>
    <cellStyle name="Обычный 3 3 8 2 2 3 3 4" xfId="29484" xr:uid="{00000000-0005-0000-0000-000031730000}"/>
    <cellStyle name="Обычный 3 3 8 2 2 3 4" xfId="29485" xr:uid="{00000000-0005-0000-0000-000032730000}"/>
    <cellStyle name="Обычный 3 3 8 2 2 3 4 2" xfId="29486" xr:uid="{00000000-0005-0000-0000-000033730000}"/>
    <cellStyle name="Обычный 3 3 8 2 2 3 4 2 2" xfId="29487" xr:uid="{00000000-0005-0000-0000-000034730000}"/>
    <cellStyle name="Обычный 3 3 8 2 2 3 4 3" xfId="29488" xr:uid="{00000000-0005-0000-0000-000035730000}"/>
    <cellStyle name="Обычный 3 3 8 2 2 3 4 3 2" xfId="29489" xr:uid="{00000000-0005-0000-0000-000036730000}"/>
    <cellStyle name="Обычный 3 3 8 2 2 3 4 4" xfId="29490" xr:uid="{00000000-0005-0000-0000-000037730000}"/>
    <cellStyle name="Обычный 3 3 8 2 2 3 5" xfId="29491" xr:uid="{00000000-0005-0000-0000-000038730000}"/>
    <cellStyle name="Обычный 3 3 8 2 2 3 5 2" xfId="29492" xr:uid="{00000000-0005-0000-0000-000039730000}"/>
    <cellStyle name="Обычный 3 3 8 2 2 3 6" xfId="29493" xr:uid="{00000000-0005-0000-0000-00003A730000}"/>
    <cellStyle name="Обычный 3 3 8 2 2 3 6 2" xfId="29494" xr:uid="{00000000-0005-0000-0000-00003B730000}"/>
    <cellStyle name="Обычный 3 3 8 2 2 3 7" xfId="29495" xr:uid="{00000000-0005-0000-0000-00003C730000}"/>
    <cellStyle name="Обычный 3 3 8 2 2 3 7 2" xfId="29496" xr:uid="{00000000-0005-0000-0000-00003D730000}"/>
    <cellStyle name="Обычный 3 3 8 2 2 3 8" xfId="29497" xr:uid="{00000000-0005-0000-0000-00003E730000}"/>
    <cellStyle name="Обычный 3 3 8 2 2 4" xfId="29498" xr:uid="{00000000-0005-0000-0000-00003F730000}"/>
    <cellStyle name="Обычный 3 3 8 2 2 4 2" xfId="29499" xr:uid="{00000000-0005-0000-0000-000040730000}"/>
    <cellStyle name="Обычный 3 3 8 2 2 4 2 2" xfId="29500" xr:uid="{00000000-0005-0000-0000-000041730000}"/>
    <cellStyle name="Обычный 3 3 8 2 2 4 2 2 2" xfId="29501" xr:uid="{00000000-0005-0000-0000-000042730000}"/>
    <cellStyle name="Обычный 3 3 8 2 2 4 2 3" xfId="29502" xr:uid="{00000000-0005-0000-0000-000043730000}"/>
    <cellStyle name="Обычный 3 3 8 2 2 4 2 3 2" xfId="29503" xr:uid="{00000000-0005-0000-0000-000044730000}"/>
    <cellStyle name="Обычный 3 3 8 2 2 4 2 4" xfId="29504" xr:uid="{00000000-0005-0000-0000-000045730000}"/>
    <cellStyle name="Обычный 3 3 8 2 2 4 3" xfId="29505" xr:uid="{00000000-0005-0000-0000-000046730000}"/>
    <cellStyle name="Обычный 3 3 8 2 2 4 3 2" xfId="29506" xr:uid="{00000000-0005-0000-0000-000047730000}"/>
    <cellStyle name="Обычный 3 3 8 2 2 4 3 2 2" xfId="29507" xr:uid="{00000000-0005-0000-0000-000048730000}"/>
    <cellStyle name="Обычный 3 3 8 2 2 4 3 3" xfId="29508" xr:uid="{00000000-0005-0000-0000-000049730000}"/>
    <cellStyle name="Обычный 3 3 8 2 2 4 3 3 2" xfId="29509" xr:uid="{00000000-0005-0000-0000-00004A730000}"/>
    <cellStyle name="Обычный 3 3 8 2 2 4 3 4" xfId="29510" xr:uid="{00000000-0005-0000-0000-00004B730000}"/>
    <cellStyle name="Обычный 3 3 8 2 2 4 4" xfId="29511" xr:uid="{00000000-0005-0000-0000-00004C730000}"/>
    <cellStyle name="Обычный 3 3 8 2 2 4 4 2" xfId="29512" xr:uid="{00000000-0005-0000-0000-00004D730000}"/>
    <cellStyle name="Обычный 3 3 8 2 2 4 5" xfId="29513" xr:uid="{00000000-0005-0000-0000-00004E730000}"/>
    <cellStyle name="Обычный 3 3 8 2 2 4 5 2" xfId="29514" xr:uid="{00000000-0005-0000-0000-00004F730000}"/>
    <cellStyle name="Обычный 3 3 8 2 2 4 6" xfId="29515" xr:uid="{00000000-0005-0000-0000-000050730000}"/>
    <cellStyle name="Обычный 3 3 8 2 2 4 6 2" xfId="29516" xr:uid="{00000000-0005-0000-0000-000051730000}"/>
    <cellStyle name="Обычный 3 3 8 2 2 4 7" xfId="29517" xr:uid="{00000000-0005-0000-0000-000052730000}"/>
    <cellStyle name="Обычный 3 3 8 2 2 5" xfId="29518" xr:uid="{00000000-0005-0000-0000-000053730000}"/>
    <cellStyle name="Обычный 3 3 8 2 2 5 2" xfId="29519" xr:uid="{00000000-0005-0000-0000-000054730000}"/>
    <cellStyle name="Обычный 3 3 8 2 2 5 2 2" xfId="29520" xr:uid="{00000000-0005-0000-0000-000055730000}"/>
    <cellStyle name="Обычный 3 3 8 2 2 5 3" xfId="29521" xr:uid="{00000000-0005-0000-0000-000056730000}"/>
    <cellStyle name="Обычный 3 3 8 2 2 5 3 2" xfId="29522" xr:uid="{00000000-0005-0000-0000-000057730000}"/>
    <cellStyle name="Обычный 3 3 8 2 2 5 4" xfId="29523" xr:uid="{00000000-0005-0000-0000-000058730000}"/>
    <cellStyle name="Обычный 3 3 8 2 2 6" xfId="29524" xr:uid="{00000000-0005-0000-0000-000059730000}"/>
    <cellStyle name="Обычный 3 3 8 2 2 6 2" xfId="29525" xr:uid="{00000000-0005-0000-0000-00005A730000}"/>
    <cellStyle name="Обычный 3 3 8 2 2 6 2 2" xfId="29526" xr:uid="{00000000-0005-0000-0000-00005B730000}"/>
    <cellStyle name="Обычный 3 3 8 2 2 6 3" xfId="29527" xr:uid="{00000000-0005-0000-0000-00005C730000}"/>
    <cellStyle name="Обычный 3 3 8 2 2 6 3 2" xfId="29528" xr:uid="{00000000-0005-0000-0000-00005D730000}"/>
    <cellStyle name="Обычный 3 3 8 2 2 6 4" xfId="29529" xr:uid="{00000000-0005-0000-0000-00005E730000}"/>
    <cellStyle name="Обычный 3 3 8 2 2 7" xfId="29530" xr:uid="{00000000-0005-0000-0000-00005F730000}"/>
    <cellStyle name="Обычный 3 3 8 2 2 7 2" xfId="29531" xr:uid="{00000000-0005-0000-0000-000060730000}"/>
    <cellStyle name="Обычный 3 3 8 2 2 8" xfId="29532" xr:uid="{00000000-0005-0000-0000-000061730000}"/>
    <cellStyle name="Обычный 3 3 8 2 2 8 2" xfId="29533" xr:uid="{00000000-0005-0000-0000-000062730000}"/>
    <cellStyle name="Обычный 3 3 8 2 2 9" xfId="29534" xr:uid="{00000000-0005-0000-0000-000063730000}"/>
    <cellStyle name="Обычный 3 3 8 2 2 9 2" xfId="29535" xr:uid="{00000000-0005-0000-0000-000064730000}"/>
    <cellStyle name="Обычный 3 3 8 2 3" xfId="29536" xr:uid="{00000000-0005-0000-0000-000065730000}"/>
    <cellStyle name="Обычный 3 3 8 2 3 2" xfId="29537" xr:uid="{00000000-0005-0000-0000-000066730000}"/>
    <cellStyle name="Обычный 3 3 8 2 3 2 2" xfId="29538" xr:uid="{00000000-0005-0000-0000-000067730000}"/>
    <cellStyle name="Обычный 3 3 8 2 3 2 2 2" xfId="29539" xr:uid="{00000000-0005-0000-0000-000068730000}"/>
    <cellStyle name="Обычный 3 3 8 2 3 2 2 2 2" xfId="29540" xr:uid="{00000000-0005-0000-0000-000069730000}"/>
    <cellStyle name="Обычный 3 3 8 2 3 2 2 3" xfId="29541" xr:uid="{00000000-0005-0000-0000-00006A730000}"/>
    <cellStyle name="Обычный 3 3 8 2 3 2 2 3 2" xfId="29542" xr:uid="{00000000-0005-0000-0000-00006B730000}"/>
    <cellStyle name="Обычный 3 3 8 2 3 2 2 4" xfId="29543" xr:uid="{00000000-0005-0000-0000-00006C730000}"/>
    <cellStyle name="Обычный 3 3 8 2 3 2 3" xfId="29544" xr:uid="{00000000-0005-0000-0000-00006D730000}"/>
    <cellStyle name="Обычный 3 3 8 2 3 2 3 2" xfId="29545" xr:uid="{00000000-0005-0000-0000-00006E730000}"/>
    <cellStyle name="Обычный 3 3 8 2 3 2 4" xfId="29546" xr:uid="{00000000-0005-0000-0000-00006F730000}"/>
    <cellStyle name="Обычный 3 3 8 2 3 2 4 2" xfId="29547" xr:uid="{00000000-0005-0000-0000-000070730000}"/>
    <cellStyle name="Обычный 3 3 8 2 3 2 5" xfId="29548" xr:uid="{00000000-0005-0000-0000-000071730000}"/>
    <cellStyle name="Обычный 3 3 8 2 3 2 5 2" xfId="29549" xr:uid="{00000000-0005-0000-0000-000072730000}"/>
    <cellStyle name="Обычный 3 3 8 2 3 2 6" xfId="29550" xr:uid="{00000000-0005-0000-0000-000073730000}"/>
    <cellStyle name="Обычный 3 3 8 2 3 3" xfId="29551" xr:uid="{00000000-0005-0000-0000-000074730000}"/>
    <cellStyle name="Обычный 3 3 8 2 3 3 2" xfId="29552" xr:uid="{00000000-0005-0000-0000-000075730000}"/>
    <cellStyle name="Обычный 3 3 8 2 3 3 2 2" xfId="29553" xr:uid="{00000000-0005-0000-0000-000076730000}"/>
    <cellStyle name="Обычный 3 3 8 2 3 3 3" xfId="29554" xr:uid="{00000000-0005-0000-0000-000077730000}"/>
    <cellStyle name="Обычный 3 3 8 2 3 3 3 2" xfId="29555" xr:uid="{00000000-0005-0000-0000-000078730000}"/>
    <cellStyle name="Обычный 3 3 8 2 3 3 4" xfId="29556" xr:uid="{00000000-0005-0000-0000-000079730000}"/>
    <cellStyle name="Обычный 3 3 8 2 3 4" xfId="29557" xr:uid="{00000000-0005-0000-0000-00007A730000}"/>
    <cellStyle name="Обычный 3 3 8 2 3 4 2" xfId="29558" xr:uid="{00000000-0005-0000-0000-00007B730000}"/>
    <cellStyle name="Обычный 3 3 8 2 3 4 2 2" xfId="29559" xr:uid="{00000000-0005-0000-0000-00007C730000}"/>
    <cellStyle name="Обычный 3 3 8 2 3 4 3" xfId="29560" xr:uid="{00000000-0005-0000-0000-00007D730000}"/>
    <cellStyle name="Обычный 3 3 8 2 3 4 3 2" xfId="29561" xr:uid="{00000000-0005-0000-0000-00007E730000}"/>
    <cellStyle name="Обычный 3 3 8 2 3 4 4" xfId="29562" xr:uid="{00000000-0005-0000-0000-00007F730000}"/>
    <cellStyle name="Обычный 3 3 8 2 3 5" xfId="29563" xr:uid="{00000000-0005-0000-0000-000080730000}"/>
    <cellStyle name="Обычный 3 3 8 2 3 5 2" xfId="29564" xr:uid="{00000000-0005-0000-0000-000081730000}"/>
    <cellStyle name="Обычный 3 3 8 2 3 6" xfId="29565" xr:uid="{00000000-0005-0000-0000-000082730000}"/>
    <cellStyle name="Обычный 3 3 8 2 3 6 2" xfId="29566" xr:uid="{00000000-0005-0000-0000-000083730000}"/>
    <cellStyle name="Обычный 3 3 8 2 3 7" xfId="29567" xr:uid="{00000000-0005-0000-0000-000084730000}"/>
    <cellStyle name="Обычный 3 3 8 2 3 7 2" xfId="29568" xr:uid="{00000000-0005-0000-0000-000085730000}"/>
    <cellStyle name="Обычный 3 3 8 2 3 8" xfId="29569" xr:uid="{00000000-0005-0000-0000-000086730000}"/>
    <cellStyle name="Обычный 3 3 8 2 4" xfId="29570" xr:uid="{00000000-0005-0000-0000-000087730000}"/>
    <cellStyle name="Обычный 3 3 8 2 4 2" xfId="29571" xr:uid="{00000000-0005-0000-0000-000088730000}"/>
    <cellStyle name="Обычный 3 3 8 2 4 2 2" xfId="29572" xr:uid="{00000000-0005-0000-0000-000089730000}"/>
    <cellStyle name="Обычный 3 3 8 2 4 2 2 2" xfId="29573" xr:uid="{00000000-0005-0000-0000-00008A730000}"/>
    <cellStyle name="Обычный 3 3 8 2 4 2 2 2 2" xfId="29574" xr:uid="{00000000-0005-0000-0000-00008B730000}"/>
    <cellStyle name="Обычный 3 3 8 2 4 2 2 3" xfId="29575" xr:uid="{00000000-0005-0000-0000-00008C730000}"/>
    <cellStyle name="Обычный 3 3 8 2 4 2 2 3 2" xfId="29576" xr:uid="{00000000-0005-0000-0000-00008D730000}"/>
    <cellStyle name="Обычный 3 3 8 2 4 2 2 4" xfId="29577" xr:uid="{00000000-0005-0000-0000-00008E730000}"/>
    <cellStyle name="Обычный 3 3 8 2 4 2 3" xfId="29578" xr:uid="{00000000-0005-0000-0000-00008F730000}"/>
    <cellStyle name="Обычный 3 3 8 2 4 2 3 2" xfId="29579" xr:uid="{00000000-0005-0000-0000-000090730000}"/>
    <cellStyle name="Обычный 3 3 8 2 4 2 4" xfId="29580" xr:uid="{00000000-0005-0000-0000-000091730000}"/>
    <cellStyle name="Обычный 3 3 8 2 4 2 4 2" xfId="29581" xr:uid="{00000000-0005-0000-0000-000092730000}"/>
    <cellStyle name="Обычный 3 3 8 2 4 2 5" xfId="29582" xr:uid="{00000000-0005-0000-0000-000093730000}"/>
    <cellStyle name="Обычный 3 3 8 2 4 2 5 2" xfId="29583" xr:uid="{00000000-0005-0000-0000-000094730000}"/>
    <cellStyle name="Обычный 3 3 8 2 4 2 6" xfId="29584" xr:uid="{00000000-0005-0000-0000-000095730000}"/>
    <cellStyle name="Обычный 3 3 8 2 4 3" xfId="29585" xr:uid="{00000000-0005-0000-0000-000096730000}"/>
    <cellStyle name="Обычный 3 3 8 2 4 3 2" xfId="29586" xr:uid="{00000000-0005-0000-0000-000097730000}"/>
    <cellStyle name="Обычный 3 3 8 2 4 3 2 2" xfId="29587" xr:uid="{00000000-0005-0000-0000-000098730000}"/>
    <cellStyle name="Обычный 3 3 8 2 4 3 3" xfId="29588" xr:uid="{00000000-0005-0000-0000-000099730000}"/>
    <cellStyle name="Обычный 3 3 8 2 4 3 3 2" xfId="29589" xr:uid="{00000000-0005-0000-0000-00009A730000}"/>
    <cellStyle name="Обычный 3 3 8 2 4 3 4" xfId="29590" xr:uid="{00000000-0005-0000-0000-00009B730000}"/>
    <cellStyle name="Обычный 3 3 8 2 4 4" xfId="29591" xr:uid="{00000000-0005-0000-0000-00009C730000}"/>
    <cellStyle name="Обычный 3 3 8 2 4 4 2" xfId="29592" xr:uid="{00000000-0005-0000-0000-00009D730000}"/>
    <cellStyle name="Обычный 3 3 8 2 4 4 2 2" xfId="29593" xr:uid="{00000000-0005-0000-0000-00009E730000}"/>
    <cellStyle name="Обычный 3 3 8 2 4 4 3" xfId="29594" xr:uid="{00000000-0005-0000-0000-00009F730000}"/>
    <cellStyle name="Обычный 3 3 8 2 4 4 3 2" xfId="29595" xr:uid="{00000000-0005-0000-0000-0000A0730000}"/>
    <cellStyle name="Обычный 3 3 8 2 4 4 4" xfId="29596" xr:uid="{00000000-0005-0000-0000-0000A1730000}"/>
    <cellStyle name="Обычный 3 3 8 2 4 5" xfId="29597" xr:uid="{00000000-0005-0000-0000-0000A2730000}"/>
    <cellStyle name="Обычный 3 3 8 2 4 5 2" xfId="29598" xr:uid="{00000000-0005-0000-0000-0000A3730000}"/>
    <cellStyle name="Обычный 3 3 8 2 4 6" xfId="29599" xr:uid="{00000000-0005-0000-0000-0000A4730000}"/>
    <cellStyle name="Обычный 3 3 8 2 4 6 2" xfId="29600" xr:uid="{00000000-0005-0000-0000-0000A5730000}"/>
    <cellStyle name="Обычный 3 3 8 2 4 7" xfId="29601" xr:uid="{00000000-0005-0000-0000-0000A6730000}"/>
    <cellStyle name="Обычный 3 3 8 2 4 7 2" xfId="29602" xr:uid="{00000000-0005-0000-0000-0000A7730000}"/>
    <cellStyle name="Обычный 3 3 8 2 4 8" xfId="29603" xr:uid="{00000000-0005-0000-0000-0000A8730000}"/>
    <cellStyle name="Обычный 3 3 8 2 5" xfId="29604" xr:uid="{00000000-0005-0000-0000-0000A9730000}"/>
    <cellStyle name="Обычный 3 3 8 2 5 2" xfId="29605" xr:uid="{00000000-0005-0000-0000-0000AA730000}"/>
    <cellStyle name="Обычный 3 3 8 2 5 2 2" xfId="29606" xr:uid="{00000000-0005-0000-0000-0000AB730000}"/>
    <cellStyle name="Обычный 3 3 8 2 5 2 2 2" xfId="29607" xr:uid="{00000000-0005-0000-0000-0000AC730000}"/>
    <cellStyle name="Обычный 3 3 8 2 5 2 3" xfId="29608" xr:uid="{00000000-0005-0000-0000-0000AD730000}"/>
    <cellStyle name="Обычный 3 3 8 2 5 2 3 2" xfId="29609" xr:uid="{00000000-0005-0000-0000-0000AE730000}"/>
    <cellStyle name="Обычный 3 3 8 2 5 2 4" xfId="29610" xr:uid="{00000000-0005-0000-0000-0000AF730000}"/>
    <cellStyle name="Обычный 3 3 8 2 5 3" xfId="29611" xr:uid="{00000000-0005-0000-0000-0000B0730000}"/>
    <cellStyle name="Обычный 3 3 8 2 5 3 2" xfId="29612" xr:uid="{00000000-0005-0000-0000-0000B1730000}"/>
    <cellStyle name="Обычный 3 3 8 2 5 3 2 2" xfId="29613" xr:uid="{00000000-0005-0000-0000-0000B2730000}"/>
    <cellStyle name="Обычный 3 3 8 2 5 3 3" xfId="29614" xr:uid="{00000000-0005-0000-0000-0000B3730000}"/>
    <cellStyle name="Обычный 3 3 8 2 5 3 3 2" xfId="29615" xr:uid="{00000000-0005-0000-0000-0000B4730000}"/>
    <cellStyle name="Обычный 3 3 8 2 5 3 4" xfId="29616" xr:uid="{00000000-0005-0000-0000-0000B5730000}"/>
    <cellStyle name="Обычный 3 3 8 2 5 4" xfId="29617" xr:uid="{00000000-0005-0000-0000-0000B6730000}"/>
    <cellStyle name="Обычный 3 3 8 2 5 4 2" xfId="29618" xr:uid="{00000000-0005-0000-0000-0000B7730000}"/>
    <cellStyle name="Обычный 3 3 8 2 5 5" xfId="29619" xr:uid="{00000000-0005-0000-0000-0000B8730000}"/>
    <cellStyle name="Обычный 3 3 8 2 5 5 2" xfId="29620" xr:uid="{00000000-0005-0000-0000-0000B9730000}"/>
    <cellStyle name="Обычный 3 3 8 2 5 6" xfId="29621" xr:uid="{00000000-0005-0000-0000-0000BA730000}"/>
    <cellStyle name="Обычный 3 3 8 2 5 6 2" xfId="29622" xr:uid="{00000000-0005-0000-0000-0000BB730000}"/>
    <cellStyle name="Обычный 3 3 8 2 5 7" xfId="29623" xr:uid="{00000000-0005-0000-0000-0000BC730000}"/>
    <cellStyle name="Обычный 3 3 8 2 6" xfId="29624" xr:uid="{00000000-0005-0000-0000-0000BD730000}"/>
    <cellStyle name="Обычный 3 3 8 2 6 2" xfId="29625" xr:uid="{00000000-0005-0000-0000-0000BE730000}"/>
    <cellStyle name="Обычный 3 3 8 2 6 2 2" xfId="29626" xr:uid="{00000000-0005-0000-0000-0000BF730000}"/>
    <cellStyle name="Обычный 3 3 8 2 6 2 2 2" xfId="29627" xr:uid="{00000000-0005-0000-0000-0000C0730000}"/>
    <cellStyle name="Обычный 3 3 8 2 6 2 3" xfId="29628" xr:uid="{00000000-0005-0000-0000-0000C1730000}"/>
    <cellStyle name="Обычный 3 3 8 2 6 2 3 2" xfId="29629" xr:uid="{00000000-0005-0000-0000-0000C2730000}"/>
    <cellStyle name="Обычный 3 3 8 2 6 2 4" xfId="29630" xr:uid="{00000000-0005-0000-0000-0000C3730000}"/>
    <cellStyle name="Обычный 3 3 8 2 6 3" xfId="29631" xr:uid="{00000000-0005-0000-0000-0000C4730000}"/>
    <cellStyle name="Обычный 3 3 8 2 6 3 2" xfId="29632" xr:uid="{00000000-0005-0000-0000-0000C5730000}"/>
    <cellStyle name="Обычный 3 3 8 2 6 3 2 2" xfId="29633" xr:uid="{00000000-0005-0000-0000-0000C6730000}"/>
    <cellStyle name="Обычный 3 3 8 2 6 3 3" xfId="29634" xr:uid="{00000000-0005-0000-0000-0000C7730000}"/>
    <cellStyle name="Обычный 3 3 8 2 6 3 3 2" xfId="29635" xr:uid="{00000000-0005-0000-0000-0000C8730000}"/>
    <cellStyle name="Обычный 3 3 8 2 6 3 4" xfId="29636" xr:uid="{00000000-0005-0000-0000-0000C9730000}"/>
    <cellStyle name="Обычный 3 3 8 2 6 4" xfId="29637" xr:uid="{00000000-0005-0000-0000-0000CA730000}"/>
    <cellStyle name="Обычный 3 3 8 2 6 4 2" xfId="29638" xr:uid="{00000000-0005-0000-0000-0000CB730000}"/>
    <cellStyle name="Обычный 3 3 8 2 6 5" xfId="29639" xr:uid="{00000000-0005-0000-0000-0000CC730000}"/>
    <cellStyle name="Обычный 3 3 8 2 6 5 2" xfId="29640" xr:uid="{00000000-0005-0000-0000-0000CD730000}"/>
    <cellStyle name="Обычный 3 3 8 2 6 6" xfId="29641" xr:uid="{00000000-0005-0000-0000-0000CE730000}"/>
    <cellStyle name="Обычный 3 3 8 2 6 6 2" xfId="29642" xr:uid="{00000000-0005-0000-0000-0000CF730000}"/>
    <cellStyle name="Обычный 3 3 8 2 6 7" xfId="29643" xr:uid="{00000000-0005-0000-0000-0000D0730000}"/>
    <cellStyle name="Обычный 3 3 8 2 7" xfId="29644" xr:uid="{00000000-0005-0000-0000-0000D1730000}"/>
    <cellStyle name="Обычный 3 3 8 2 7 2" xfId="29645" xr:uid="{00000000-0005-0000-0000-0000D2730000}"/>
    <cellStyle name="Обычный 3 3 8 2 7 2 2" xfId="29646" xr:uid="{00000000-0005-0000-0000-0000D3730000}"/>
    <cellStyle name="Обычный 3 3 8 2 7 3" xfId="29647" xr:uid="{00000000-0005-0000-0000-0000D4730000}"/>
    <cellStyle name="Обычный 3 3 8 2 7 3 2" xfId="29648" xr:uid="{00000000-0005-0000-0000-0000D5730000}"/>
    <cellStyle name="Обычный 3 3 8 2 7 4" xfId="29649" xr:uid="{00000000-0005-0000-0000-0000D6730000}"/>
    <cellStyle name="Обычный 3 3 8 2 8" xfId="29650" xr:uid="{00000000-0005-0000-0000-0000D7730000}"/>
    <cellStyle name="Обычный 3 3 8 2 8 2" xfId="29651" xr:uid="{00000000-0005-0000-0000-0000D8730000}"/>
    <cellStyle name="Обычный 3 3 8 2 8 2 2" xfId="29652" xr:uid="{00000000-0005-0000-0000-0000D9730000}"/>
    <cellStyle name="Обычный 3 3 8 2 8 3" xfId="29653" xr:uid="{00000000-0005-0000-0000-0000DA730000}"/>
    <cellStyle name="Обычный 3 3 8 2 8 3 2" xfId="29654" xr:uid="{00000000-0005-0000-0000-0000DB730000}"/>
    <cellStyle name="Обычный 3 3 8 2 8 4" xfId="29655" xr:uid="{00000000-0005-0000-0000-0000DC730000}"/>
    <cellStyle name="Обычный 3 3 8 2 9" xfId="29656" xr:uid="{00000000-0005-0000-0000-0000DD730000}"/>
    <cellStyle name="Обычный 3 3 8 2 9 2" xfId="29657" xr:uid="{00000000-0005-0000-0000-0000DE730000}"/>
    <cellStyle name="Обычный 3 3 8 3" xfId="29658" xr:uid="{00000000-0005-0000-0000-0000DF730000}"/>
    <cellStyle name="Обычный 3 3 8 3 10" xfId="29659" xr:uid="{00000000-0005-0000-0000-0000E0730000}"/>
    <cellStyle name="Обычный 3 3 8 3 2" xfId="29660" xr:uid="{00000000-0005-0000-0000-0000E1730000}"/>
    <cellStyle name="Обычный 3 3 8 3 2 2" xfId="29661" xr:uid="{00000000-0005-0000-0000-0000E2730000}"/>
    <cellStyle name="Обычный 3 3 8 3 2 2 2" xfId="29662" xr:uid="{00000000-0005-0000-0000-0000E3730000}"/>
    <cellStyle name="Обычный 3 3 8 3 2 2 2 2" xfId="29663" xr:uid="{00000000-0005-0000-0000-0000E4730000}"/>
    <cellStyle name="Обычный 3 3 8 3 2 2 2 2 2" xfId="29664" xr:uid="{00000000-0005-0000-0000-0000E5730000}"/>
    <cellStyle name="Обычный 3 3 8 3 2 2 2 3" xfId="29665" xr:uid="{00000000-0005-0000-0000-0000E6730000}"/>
    <cellStyle name="Обычный 3 3 8 3 2 2 2 3 2" xfId="29666" xr:uid="{00000000-0005-0000-0000-0000E7730000}"/>
    <cellStyle name="Обычный 3 3 8 3 2 2 2 4" xfId="29667" xr:uid="{00000000-0005-0000-0000-0000E8730000}"/>
    <cellStyle name="Обычный 3 3 8 3 2 2 3" xfId="29668" xr:uid="{00000000-0005-0000-0000-0000E9730000}"/>
    <cellStyle name="Обычный 3 3 8 3 2 2 3 2" xfId="29669" xr:uid="{00000000-0005-0000-0000-0000EA730000}"/>
    <cellStyle name="Обычный 3 3 8 3 2 2 4" xfId="29670" xr:uid="{00000000-0005-0000-0000-0000EB730000}"/>
    <cellStyle name="Обычный 3 3 8 3 2 2 4 2" xfId="29671" xr:uid="{00000000-0005-0000-0000-0000EC730000}"/>
    <cellStyle name="Обычный 3 3 8 3 2 2 5" xfId="29672" xr:uid="{00000000-0005-0000-0000-0000ED730000}"/>
    <cellStyle name="Обычный 3 3 8 3 2 2 5 2" xfId="29673" xr:uid="{00000000-0005-0000-0000-0000EE730000}"/>
    <cellStyle name="Обычный 3 3 8 3 2 2 6" xfId="29674" xr:uid="{00000000-0005-0000-0000-0000EF730000}"/>
    <cellStyle name="Обычный 3 3 8 3 2 3" xfId="29675" xr:uid="{00000000-0005-0000-0000-0000F0730000}"/>
    <cellStyle name="Обычный 3 3 8 3 2 3 2" xfId="29676" xr:uid="{00000000-0005-0000-0000-0000F1730000}"/>
    <cellStyle name="Обычный 3 3 8 3 2 3 2 2" xfId="29677" xr:uid="{00000000-0005-0000-0000-0000F2730000}"/>
    <cellStyle name="Обычный 3 3 8 3 2 3 3" xfId="29678" xr:uid="{00000000-0005-0000-0000-0000F3730000}"/>
    <cellStyle name="Обычный 3 3 8 3 2 3 3 2" xfId="29679" xr:uid="{00000000-0005-0000-0000-0000F4730000}"/>
    <cellStyle name="Обычный 3 3 8 3 2 3 4" xfId="29680" xr:uid="{00000000-0005-0000-0000-0000F5730000}"/>
    <cellStyle name="Обычный 3 3 8 3 2 4" xfId="29681" xr:uid="{00000000-0005-0000-0000-0000F6730000}"/>
    <cellStyle name="Обычный 3 3 8 3 2 4 2" xfId="29682" xr:uid="{00000000-0005-0000-0000-0000F7730000}"/>
    <cellStyle name="Обычный 3 3 8 3 2 4 2 2" xfId="29683" xr:uid="{00000000-0005-0000-0000-0000F8730000}"/>
    <cellStyle name="Обычный 3 3 8 3 2 4 3" xfId="29684" xr:uid="{00000000-0005-0000-0000-0000F9730000}"/>
    <cellStyle name="Обычный 3 3 8 3 2 4 3 2" xfId="29685" xr:uid="{00000000-0005-0000-0000-0000FA730000}"/>
    <cellStyle name="Обычный 3 3 8 3 2 4 4" xfId="29686" xr:uid="{00000000-0005-0000-0000-0000FB730000}"/>
    <cellStyle name="Обычный 3 3 8 3 2 5" xfId="29687" xr:uid="{00000000-0005-0000-0000-0000FC730000}"/>
    <cellStyle name="Обычный 3 3 8 3 2 5 2" xfId="29688" xr:uid="{00000000-0005-0000-0000-0000FD730000}"/>
    <cellStyle name="Обычный 3 3 8 3 2 6" xfId="29689" xr:uid="{00000000-0005-0000-0000-0000FE730000}"/>
    <cellStyle name="Обычный 3 3 8 3 2 6 2" xfId="29690" xr:uid="{00000000-0005-0000-0000-0000FF730000}"/>
    <cellStyle name="Обычный 3 3 8 3 2 7" xfId="29691" xr:uid="{00000000-0005-0000-0000-000000740000}"/>
    <cellStyle name="Обычный 3 3 8 3 2 7 2" xfId="29692" xr:uid="{00000000-0005-0000-0000-000001740000}"/>
    <cellStyle name="Обычный 3 3 8 3 2 8" xfId="29693" xr:uid="{00000000-0005-0000-0000-000002740000}"/>
    <cellStyle name="Обычный 3 3 8 3 3" xfId="29694" xr:uid="{00000000-0005-0000-0000-000003740000}"/>
    <cellStyle name="Обычный 3 3 8 3 3 2" xfId="29695" xr:uid="{00000000-0005-0000-0000-000004740000}"/>
    <cellStyle name="Обычный 3 3 8 3 3 2 2" xfId="29696" xr:uid="{00000000-0005-0000-0000-000005740000}"/>
    <cellStyle name="Обычный 3 3 8 3 3 2 2 2" xfId="29697" xr:uid="{00000000-0005-0000-0000-000006740000}"/>
    <cellStyle name="Обычный 3 3 8 3 3 2 2 2 2" xfId="29698" xr:uid="{00000000-0005-0000-0000-000007740000}"/>
    <cellStyle name="Обычный 3 3 8 3 3 2 2 3" xfId="29699" xr:uid="{00000000-0005-0000-0000-000008740000}"/>
    <cellStyle name="Обычный 3 3 8 3 3 2 2 3 2" xfId="29700" xr:uid="{00000000-0005-0000-0000-000009740000}"/>
    <cellStyle name="Обычный 3 3 8 3 3 2 2 4" xfId="29701" xr:uid="{00000000-0005-0000-0000-00000A740000}"/>
    <cellStyle name="Обычный 3 3 8 3 3 2 3" xfId="29702" xr:uid="{00000000-0005-0000-0000-00000B740000}"/>
    <cellStyle name="Обычный 3 3 8 3 3 2 3 2" xfId="29703" xr:uid="{00000000-0005-0000-0000-00000C740000}"/>
    <cellStyle name="Обычный 3 3 8 3 3 2 4" xfId="29704" xr:uid="{00000000-0005-0000-0000-00000D740000}"/>
    <cellStyle name="Обычный 3 3 8 3 3 2 4 2" xfId="29705" xr:uid="{00000000-0005-0000-0000-00000E740000}"/>
    <cellStyle name="Обычный 3 3 8 3 3 2 5" xfId="29706" xr:uid="{00000000-0005-0000-0000-00000F740000}"/>
    <cellStyle name="Обычный 3 3 8 3 3 2 5 2" xfId="29707" xr:uid="{00000000-0005-0000-0000-000010740000}"/>
    <cellStyle name="Обычный 3 3 8 3 3 2 6" xfId="29708" xr:uid="{00000000-0005-0000-0000-000011740000}"/>
    <cellStyle name="Обычный 3 3 8 3 3 3" xfId="29709" xr:uid="{00000000-0005-0000-0000-000012740000}"/>
    <cellStyle name="Обычный 3 3 8 3 3 3 2" xfId="29710" xr:uid="{00000000-0005-0000-0000-000013740000}"/>
    <cellStyle name="Обычный 3 3 8 3 3 3 2 2" xfId="29711" xr:uid="{00000000-0005-0000-0000-000014740000}"/>
    <cellStyle name="Обычный 3 3 8 3 3 3 3" xfId="29712" xr:uid="{00000000-0005-0000-0000-000015740000}"/>
    <cellStyle name="Обычный 3 3 8 3 3 3 3 2" xfId="29713" xr:uid="{00000000-0005-0000-0000-000016740000}"/>
    <cellStyle name="Обычный 3 3 8 3 3 3 4" xfId="29714" xr:uid="{00000000-0005-0000-0000-000017740000}"/>
    <cellStyle name="Обычный 3 3 8 3 3 4" xfId="29715" xr:uid="{00000000-0005-0000-0000-000018740000}"/>
    <cellStyle name="Обычный 3 3 8 3 3 4 2" xfId="29716" xr:uid="{00000000-0005-0000-0000-000019740000}"/>
    <cellStyle name="Обычный 3 3 8 3 3 4 2 2" xfId="29717" xr:uid="{00000000-0005-0000-0000-00001A740000}"/>
    <cellStyle name="Обычный 3 3 8 3 3 4 3" xfId="29718" xr:uid="{00000000-0005-0000-0000-00001B740000}"/>
    <cellStyle name="Обычный 3 3 8 3 3 4 3 2" xfId="29719" xr:uid="{00000000-0005-0000-0000-00001C740000}"/>
    <cellStyle name="Обычный 3 3 8 3 3 4 4" xfId="29720" xr:uid="{00000000-0005-0000-0000-00001D740000}"/>
    <cellStyle name="Обычный 3 3 8 3 3 5" xfId="29721" xr:uid="{00000000-0005-0000-0000-00001E740000}"/>
    <cellStyle name="Обычный 3 3 8 3 3 5 2" xfId="29722" xr:uid="{00000000-0005-0000-0000-00001F740000}"/>
    <cellStyle name="Обычный 3 3 8 3 3 6" xfId="29723" xr:uid="{00000000-0005-0000-0000-000020740000}"/>
    <cellStyle name="Обычный 3 3 8 3 3 6 2" xfId="29724" xr:uid="{00000000-0005-0000-0000-000021740000}"/>
    <cellStyle name="Обычный 3 3 8 3 3 7" xfId="29725" xr:uid="{00000000-0005-0000-0000-000022740000}"/>
    <cellStyle name="Обычный 3 3 8 3 3 7 2" xfId="29726" xr:uid="{00000000-0005-0000-0000-000023740000}"/>
    <cellStyle name="Обычный 3 3 8 3 3 8" xfId="29727" xr:uid="{00000000-0005-0000-0000-000024740000}"/>
    <cellStyle name="Обычный 3 3 8 3 4" xfId="29728" xr:uid="{00000000-0005-0000-0000-000025740000}"/>
    <cellStyle name="Обычный 3 3 8 3 4 2" xfId="29729" xr:uid="{00000000-0005-0000-0000-000026740000}"/>
    <cellStyle name="Обычный 3 3 8 3 4 2 2" xfId="29730" xr:uid="{00000000-0005-0000-0000-000027740000}"/>
    <cellStyle name="Обычный 3 3 8 3 4 2 2 2" xfId="29731" xr:uid="{00000000-0005-0000-0000-000028740000}"/>
    <cellStyle name="Обычный 3 3 8 3 4 2 3" xfId="29732" xr:uid="{00000000-0005-0000-0000-000029740000}"/>
    <cellStyle name="Обычный 3 3 8 3 4 2 3 2" xfId="29733" xr:uid="{00000000-0005-0000-0000-00002A740000}"/>
    <cellStyle name="Обычный 3 3 8 3 4 2 4" xfId="29734" xr:uid="{00000000-0005-0000-0000-00002B740000}"/>
    <cellStyle name="Обычный 3 3 8 3 4 3" xfId="29735" xr:uid="{00000000-0005-0000-0000-00002C740000}"/>
    <cellStyle name="Обычный 3 3 8 3 4 3 2" xfId="29736" xr:uid="{00000000-0005-0000-0000-00002D740000}"/>
    <cellStyle name="Обычный 3 3 8 3 4 3 2 2" xfId="29737" xr:uid="{00000000-0005-0000-0000-00002E740000}"/>
    <cellStyle name="Обычный 3 3 8 3 4 3 3" xfId="29738" xr:uid="{00000000-0005-0000-0000-00002F740000}"/>
    <cellStyle name="Обычный 3 3 8 3 4 3 3 2" xfId="29739" xr:uid="{00000000-0005-0000-0000-000030740000}"/>
    <cellStyle name="Обычный 3 3 8 3 4 3 4" xfId="29740" xr:uid="{00000000-0005-0000-0000-000031740000}"/>
    <cellStyle name="Обычный 3 3 8 3 4 4" xfId="29741" xr:uid="{00000000-0005-0000-0000-000032740000}"/>
    <cellStyle name="Обычный 3 3 8 3 4 4 2" xfId="29742" xr:uid="{00000000-0005-0000-0000-000033740000}"/>
    <cellStyle name="Обычный 3 3 8 3 4 5" xfId="29743" xr:uid="{00000000-0005-0000-0000-000034740000}"/>
    <cellStyle name="Обычный 3 3 8 3 4 5 2" xfId="29744" xr:uid="{00000000-0005-0000-0000-000035740000}"/>
    <cellStyle name="Обычный 3 3 8 3 4 6" xfId="29745" xr:uid="{00000000-0005-0000-0000-000036740000}"/>
    <cellStyle name="Обычный 3 3 8 3 4 6 2" xfId="29746" xr:uid="{00000000-0005-0000-0000-000037740000}"/>
    <cellStyle name="Обычный 3 3 8 3 4 7" xfId="29747" xr:uid="{00000000-0005-0000-0000-000038740000}"/>
    <cellStyle name="Обычный 3 3 8 3 5" xfId="29748" xr:uid="{00000000-0005-0000-0000-000039740000}"/>
    <cellStyle name="Обычный 3 3 8 3 5 2" xfId="29749" xr:uid="{00000000-0005-0000-0000-00003A740000}"/>
    <cellStyle name="Обычный 3 3 8 3 5 2 2" xfId="29750" xr:uid="{00000000-0005-0000-0000-00003B740000}"/>
    <cellStyle name="Обычный 3 3 8 3 5 3" xfId="29751" xr:uid="{00000000-0005-0000-0000-00003C740000}"/>
    <cellStyle name="Обычный 3 3 8 3 5 3 2" xfId="29752" xr:uid="{00000000-0005-0000-0000-00003D740000}"/>
    <cellStyle name="Обычный 3 3 8 3 5 4" xfId="29753" xr:uid="{00000000-0005-0000-0000-00003E740000}"/>
    <cellStyle name="Обычный 3 3 8 3 6" xfId="29754" xr:uid="{00000000-0005-0000-0000-00003F740000}"/>
    <cellStyle name="Обычный 3 3 8 3 6 2" xfId="29755" xr:uid="{00000000-0005-0000-0000-000040740000}"/>
    <cellStyle name="Обычный 3 3 8 3 6 2 2" xfId="29756" xr:uid="{00000000-0005-0000-0000-000041740000}"/>
    <cellStyle name="Обычный 3 3 8 3 6 3" xfId="29757" xr:uid="{00000000-0005-0000-0000-000042740000}"/>
    <cellStyle name="Обычный 3 3 8 3 6 3 2" xfId="29758" xr:uid="{00000000-0005-0000-0000-000043740000}"/>
    <cellStyle name="Обычный 3 3 8 3 6 4" xfId="29759" xr:uid="{00000000-0005-0000-0000-000044740000}"/>
    <cellStyle name="Обычный 3 3 8 3 7" xfId="29760" xr:uid="{00000000-0005-0000-0000-000045740000}"/>
    <cellStyle name="Обычный 3 3 8 3 7 2" xfId="29761" xr:uid="{00000000-0005-0000-0000-000046740000}"/>
    <cellStyle name="Обычный 3 3 8 3 8" xfId="29762" xr:uid="{00000000-0005-0000-0000-000047740000}"/>
    <cellStyle name="Обычный 3 3 8 3 8 2" xfId="29763" xr:uid="{00000000-0005-0000-0000-000048740000}"/>
    <cellStyle name="Обычный 3 3 8 3 9" xfId="29764" xr:uid="{00000000-0005-0000-0000-000049740000}"/>
    <cellStyle name="Обычный 3 3 8 3 9 2" xfId="29765" xr:uid="{00000000-0005-0000-0000-00004A740000}"/>
    <cellStyle name="Обычный 3 3 8 4" xfId="29766" xr:uid="{00000000-0005-0000-0000-00004B740000}"/>
    <cellStyle name="Обычный 3 3 8 4 2" xfId="29767" xr:uid="{00000000-0005-0000-0000-00004C740000}"/>
    <cellStyle name="Обычный 3 3 8 4 2 2" xfId="29768" xr:uid="{00000000-0005-0000-0000-00004D740000}"/>
    <cellStyle name="Обычный 3 3 8 4 2 2 2" xfId="29769" xr:uid="{00000000-0005-0000-0000-00004E740000}"/>
    <cellStyle name="Обычный 3 3 8 4 2 2 2 2" xfId="29770" xr:uid="{00000000-0005-0000-0000-00004F740000}"/>
    <cellStyle name="Обычный 3 3 8 4 2 2 3" xfId="29771" xr:uid="{00000000-0005-0000-0000-000050740000}"/>
    <cellStyle name="Обычный 3 3 8 4 2 2 3 2" xfId="29772" xr:uid="{00000000-0005-0000-0000-000051740000}"/>
    <cellStyle name="Обычный 3 3 8 4 2 2 4" xfId="29773" xr:uid="{00000000-0005-0000-0000-000052740000}"/>
    <cellStyle name="Обычный 3 3 8 4 2 3" xfId="29774" xr:uid="{00000000-0005-0000-0000-000053740000}"/>
    <cellStyle name="Обычный 3 3 8 4 2 3 2" xfId="29775" xr:uid="{00000000-0005-0000-0000-000054740000}"/>
    <cellStyle name="Обычный 3 3 8 4 2 4" xfId="29776" xr:uid="{00000000-0005-0000-0000-000055740000}"/>
    <cellStyle name="Обычный 3 3 8 4 2 4 2" xfId="29777" xr:uid="{00000000-0005-0000-0000-000056740000}"/>
    <cellStyle name="Обычный 3 3 8 4 2 5" xfId="29778" xr:uid="{00000000-0005-0000-0000-000057740000}"/>
    <cellStyle name="Обычный 3 3 8 4 2 5 2" xfId="29779" xr:uid="{00000000-0005-0000-0000-000058740000}"/>
    <cellStyle name="Обычный 3 3 8 4 2 6" xfId="29780" xr:uid="{00000000-0005-0000-0000-000059740000}"/>
    <cellStyle name="Обычный 3 3 8 4 3" xfId="29781" xr:uid="{00000000-0005-0000-0000-00005A740000}"/>
    <cellStyle name="Обычный 3 3 8 4 3 2" xfId="29782" xr:uid="{00000000-0005-0000-0000-00005B740000}"/>
    <cellStyle name="Обычный 3 3 8 4 3 2 2" xfId="29783" xr:uid="{00000000-0005-0000-0000-00005C740000}"/>
    <cellStyle name="Обычный 3 3 8 4 3 3" xfId="29784" xr:uid="{00000000-0005-0000-0000-00005D740000}"/>
    <cellStyle name="Обычный 3 3 8 4 3 3 2" xfId="29785" xr:uid="{00000000-0005-0000-0000-00005E740000}"/>
    <cellStyle name="Обычный 3 3 8 4 3 4" xfId="29786" xr:uid="{00000000-0005-0000-0000-00005F740000}"/>
    <cellStyle name="Обычный 3 3 8 4 4" xfId="29787" xr:uid="{00000000-0005-0000-0000-000060740000}"/>
    <cellStyle name="Обычный 3 3 8 4 4 2" xfId="29788" xr:uid="{00000000-0005-0000-0000-000061740000}"/>
    <cellStyle name="Обычный 3 3 8 4 4 2 2" xfId="29789" xr:uid="{00000000-0005-0000-0000-000062740000}"/>
    <cellStyle name="Обычный 3 3 8 4 4 3" xfId="29790" xr:uid="{00000000-0005-0000-0000-000063740000}"/>
    <cellStyle name="Обычный 3 3 8 4 4 3 2" xfId="29791" xr:uid="{00000000-0005-0000-0000-000064740000}"/>
    <cellStyle name="Обычный 3 3 8 4 4 4" xfId="29792" xr:uid="{00000000-0005-0000-0000-000065740000}"/>
    <cellStyle name="Обычный 3 3 8 4 5" xfId="29793" xr:uid="{00000000-0005-0000-0000-000066740000}"/>
    <cellStyle name="Обычный 3 3 8 4 5 2" xfId="29794" xr:uid="{00000000-0005-0000-0000-000067740000}"/>
    <cellStyle name="Обычный 3 3 8 4 6" xfId="29795" xr:uid="{00000000-0005-0000-0000-000068740000}"/>
    <cellStyle name="Обычный 3 3 8 4 6 2" xfId="29796" xr:uid="{00000000-0005-0000-0000-000069740000}"/>
    <cellStyle name="Обычный 3 3 8 4 7" xfId="29797" xr:uid="{00000000-0005-0000-0000-00006A740000}"/>
    <cellStyle name="Обычный 3 3 8 4 7 2" xfId="29798" xr:uid="{00000000-0005-0000-0000-00006B740000}"/>
    <cellStyle name="Обычный 3 3 8 4 8" xfId="29799" xr:uid="{00000000-0005-0000-0000-00006C740000}"/>
    <cellStyle name="Обычный 3 3 8 5" xfId="29800" xr:uid="{00000000-0005-0000-0000-00006D740000}"/>
    <cellStyle name="Обычный 3 3 8 5 2" xfId="29801" xr:uid="{00000000-0005-0000-0000-00006E740000}"/>
    <cellStyle name="Обычный 3 3 8 5 2 2" xfId="29802" xr:uid="{00000000-0005-0000-0000-00006F740000}"/>
    <cellStyle name="Обычный 3 3 8 5 2 2 2" xfId="29803" xr:uid="{00000000-0005-0000-0000-000070740000}"/>
    <cellStyle name="Обычный 3 3 8 5 2 2 2 2" xfId="29804" xr:uid="{00000000-0005-0000-0000-000071740000}"/>
    <cellStyle name="Обычный 3 3 8 5 2 2 3" xfId="29805" xr:uid="{00000000-0005-0000-0000-000072740000}"/>
    <cellStyle name="Обычный 3 3 8 5 2 2 3 2" xfId="29806" xr:uid="{00000000-0005-0000-0000-000073740000}"/>
    <cellStyle name="Обычный 3 3 8 5 2 2 4" xfId="29807" xr:uid="{00000000-0005-0000-0000-000074740000}"/>
    <cellStyle name="Обычный 3 3 8 5 2 3" xfId="29808" xr:uid="{00000000-0005-0000-0000-000075740000}"/>
    <cellStyle name="Обычный 3 3 8 5 2 3 2" xfId="29809" xr:uid="{00000000-0005-0000-0000-000076740000}"/>
    <cellStyle name="Обычный 3 3 8 5 2 4" xfId="29810" xr:uid="{00000000-0005-0000-0000-000077740000}"/>
    <cellStyle name="Обычный 3 3 8 5 2 4 2" xfId="29811" xr:uid="{00000000-0005-0000-0000-000078740000}"/>
    <cellStyle name="Обычный 3 3 8 5 2 5" xfId="29812" xr:uid="{00000000-0005-0000-0000-000079740000}"/>
    <cellStyle name="Обычный 3 3 8 5 2 5 2" xfId="29813" xr:uid="{00000000-0005-0000-0000-00007A740000}"/>
    <cellStyle name="Обычный 3 3 8 5 2 6" xfId="29814" xr:uid="{00000000-0005-0000-0000-00007B740000}"/>
    <cellStyle name="Обычный 3 3 8 5 3" xfId="29815" xr:uid="{00000000-0005-0000-0000-00007C740000}"/>
    <cellStyle name="Обычный 3 3 8 5 3 2" xfId="29816" xr:uid="{00000000-0005-0000-0000-00007D740000}"/>
    <cellStyle name="Обычный 3 3 8 5 3 2 2" xfId="29817" xr:uid="{00000000-0005-0000-0000-00007E740000}"/>
    <cellStyle name="Обычный 3 3 8 5 3 3" xfId="29818" xr:uid="{00000000-0005-0000-0000-00007F740000}"/>
    <cellStyle name="Обычный 3 3 8 5 3 3 2" xfId="29819" xr:uid="{00000000-0005-0000-0000-000080740000}"/>
    <cellStyle name="Обычный 3 3 8 5 3 4" xfId="29820" xr:uid="{00000000-0005-0000-0000-000081740000}"/>
    <cellStyle name="Обычный 3 3 8 5 4" xfId="29821" xr:uid="{00000000-0005-0000-0000-000082740000}"/>
    <cellStyle name="Обычный 3 3 8 5 4 2" xfId="29822" xr:uid="{00000000-0005-0000-0000-000083740000}"/>
    <cellStyle name="Обычный 3 3 8 5 4 2 2" xfId="29823" xr:uid="{00000000-0005-0000-0000-000084740000}"/>
    <cellStyle name="Обычный 3 3 8 5 4 3" xfId="29824" xr:uid="{00000000-0005-0000-0000-000085740000}"/>
    <cellStyle name="Обычный 3 3 8 5 4 3 2" xfId="29825" xr:uid="{00000000-0005-0000-0000-000086740000}"/>
    <cellStyle name="Обычный 3 3 8 5 4 4" xfId="29826" xr:uid="{00000000-0005-0000-0000-000087740000}"/>
    <cellStyle name="Обычный 3 3 8 5 5" xfId="29827" xr:uid="{00000000-0005-0000-0000-000088740000}"/>
    <cellStyle name="Обычный 3 3 8 5 5 2" xfId="29828" xr:uid="{00000000-0005-0000-0000-000089740000}"/>
    <cellStyle name="Обычный 3 3 8 5 6" xfId="29829" xr:uid="{00000000-0005-0000-0000-00008A740000}"/>
    <cellStyle name="Обычный 3 3 8 5 6 2" xfId="29830" xr:uid="{00000000-0005-0000-0000-00008B740000}"/>
    <cellStyle name="Обычный 3 3 8 5 7" xfId="29831" xr:uid="{00000000-0005-0000-0000-00008C740000}"/>
    <cellStyle name="Обычный 3 3 8 5 7 2" xfId="29832" xr:uid="{00000000-0005-0000-0000-00008D740000}"/>
    <cellStyle name="Обычный 3 3 8 5 8" xfId="29833" xr:uid="{00000000-0005-0000-0000-00008E740000}"/>
    <cellStyle name="Обычный 3 3 8 6" xfId="29834" xr:uid="{00000000-0005-0000-0000-00008F740000}"/>
    <cellStyle name="Обычный 3 3 8 6 2" xfId="29835" xr:uid="{00000000-0005-0000-0000-000090740000}"/>
    <cellStyle name="Обычный 3 3 8 6 2 2" xfId="29836" xr:uid="{00000000-0005-0000-0000-000091740000}"/>
    <cellStyle name="Обычный 3 3 8 6 2 2 2" xfId="29837" xr:uid="{00000000-0005-0000-0000-000092740000}"/>
    <cellStyle name="Обычный 3 3 8 6 2 3" xfId="29838" xr:uid="{00000000-0005-0000-0000-000093740000}"/>
    <cellStyle name="Обычный 3 3 8 6 2 3 2" xfId="29839" xr:uid="{00000000-0005-0000-0000-000094740000}"/>
    <cellStyle name="Обычный 3 3 8 6 2 4" xfId="29840" xr:uid="{00000000-0005-0000-0000-000095740000}"/>
    <cellStyle name="Обычный 3 3 8 6 3" xfId="29841" xr:uid="{00000000-0005-0000-0000-000096740000}"/>
    <cellStyle name="Обычный 3 3 8 6 3 2" xfId="29842" xr:uid="{00000000-0005-0000-0000-000097740000}"/>
    <cellStyle name="Обычный 3 3 8 6 3 2 2" xfId="29843" xr:uid="{00000000-0005-0000-0000-000098740000}"/>
    <cellStyle name="Обычный 3 3 8 6 3 3" xfId="29844" xr:uid="{00000000-0005-0000-0000-000099740000}"/>
    <cellStyle name="Обычный 3 3 8 6 3 3 2" xfId="29845" xr:uid="{00000000-0005-0000-0000-00009A740000}"/>
    <cellStyle name="Обычный 3 3 8 6 3 4" xfId="29846" xr:uid="{00000000-0005-0000-0000-00009B740000}"/>
    <cellStyle name="Обычный 3 3 8 6 4" xfId="29847" xr:uid="{00000000-0005-0000-0000-00009C740000}"/>
    <cellStyle name="Обычный 3 3 8 6 4 2" xfId="29848" xr:uid="{00000000-0005-0000-0000-00009D740000}"/>
    <cellStyle name="Обычный 3 3 8 6 5" xfId="29849" xr:uid="{00000000-0005-0000-0000-00009E740000}"/>
    <cellStyle name="Обычный 3 3 8 6 5 2" xfId="29850" xr:uid="{00000000-0005-0000-0000-00009F740000}"/>
    <cellStyle name="Обычный 3 3 8 6 6" xfId="29851" xr:uid="{00000000-0005-0000-0000-0000A0740000}"/>
    <cellStyle name="Обычный 3 3 8 6 6 2" xfId="29852" xr:uid="{00000000-0005-0000-0000-0000A1740000}"/>
    <cellStyle name="Обычный 3 3 8 6 7" xfId="29853" xr:uid="{00000000-0005-0000-0000-0000A2740000}"/>
    <cellStyle name="Обычный 3 3 8 7" xfId="29854" xr:uid="{00000000-0005-0000-0000-0000A3740000}"/>
    <cellStyle name="Обычный 3 3 8 7 2" xfId="29855" xr:uid="{00000000-0005-0000-0000-0000A4740000}"/>
    <cellStyle name="Обычный 3 3 8 7 2 2" xfId="29856" xr:uid="{00000000-0005-0000-0000-0000A5740000}"/>
    <cellStyle name="Обычный 3 3 8 7 2 2 2" xfId="29857" xr:uid="{00000000-0005-0000-0000-0000A6740000}"/>
    <cellStyle name="Обычный 3 3 8 7 2 3" xfId="29858" xr:uid="{00000000-0005-0000-0000-0000A7740000}"/>
    <cellStyle name="Обычный 3 3 8 7 2 3 2" xfId="29859" xr:uid="{00000000-0005-0000-0000-0000A8740000}"/>
    <cellStyle name="Обычный 3 3 8 7 2 4" xfId="29860" xr:uid="{00000000-0005-0000-0000-0000A9740000}"/>
    <cellStyle name="Обычный 3 3 8 7 3" xfId="29861" xr:uid="{00000000-0005-0000-0000-0000AA740000}"/>
    <cellStyle name="Обычный 3 3 8 7 3 2" xfId="29862" xr:uid="{00000000-0005-0000-0000-0000AB740000}"/>
    <cellStyle name="Обычный 3 3 8 7 3 2 2" xfId="29863" xr:uid="{00000000-0005-0000-0000-0000AC740000}"/>
    <cellStyle name="Обычный 3 3 8 7 3 3" xfId="29864" xr:uid="{00000000-0005-0000-0000-0000AD740000}"/>
    <cellStyle name="Обычный 3 3 8 7 3 3 2" xfId="29865" xr:uid="{00000000-0005-0000-0000-0000AE740000}"/>
    <cellStyle name="Обычный 3 3 8 7 3 4" xfId="29866" xr:uid="{00000000-0005-0000-0000-0000AF740000}"/>
    <cellStyle name="Обычный 3 3 8 7 4" xfId="29867" xr:uid="{00000000-0005-0000-0000-0000B0740000}"/>
    <cellStyle name="Обычный 3 3 8 7 4 2" xfId="29868" xr:uid="{00000000-0005-0000-0000-0000B1740000}"/>
    <cellStyle name="Обычный 3 3 8 7 5" xfId="29869" xr:uid="{00000000-0005-0000-0000-0000B2740000}"/>
    <cellStyle name="Обычный 3 3 8 7 5 2" xfId="29870" xr:uid="{00000000-0005-0000-0000-0000B3740000}"/>
    <cellStyle name="Обычный 3 3 8 7 6" xfId="29871" xr:uid="{00000000-0005-0000-0000-0000B4740000}"/>
    <cellStyle name="Обычный 3 3 8 7 6 2" xfId="29872" xr:uid="{00000000-0005-0000-0000-0000B5740000}"/>
    <cellStyle name="Обычный 3 3 8 7 7" xfId="29873" xr:uid="{00000000-0005-0000-0000-0000B6740000}"/>
    <cellStyle name="Обычный 3 3 8 8" xfId="29874" xr:uid="{00000000-0005-0000-0000-0000B7740000}"/>
    <cellStyle name="Обычный 3 3 8 8 2" xfId="29875" xr:uid="{00000000-0005-0000-0000-0000B8740000}"/>
    <cellStyle name="Обычный 3 3 8 8 2 2" xfId="29876" xr:uid="{00000000-0005-0000-0000-0000B9740000}"/>
    <cellStyle name="Обычный 3 3 8 8 3" xfId="29877" xr:uid="{00000000-0005-0000-0000-0000BA740000}"/>
    <cellStyle name="Обычный 3 3 8 8 3 2" xfId="29878" xr:uid="{00000000-0005-0000-0000-0000BB740000}"/>
    <cellStyle name="Обычный 3 3 8 8 4" xfId="29879" xr:uid="{00000000-0005-0000-0000-0000BC740000}"/>
    <cellStyle name="Обычный 3 3 8 9" xfId="29880" xr:uid="{00000000-0005-0000-0000-0000BD740000}"/>
    <cellStyle name="Обычный 3 3 8 9 2" xfId="29881" xr:uid="{00000000-0005-0000-0000-0000BE740000}"/>
    <cellStyle name="Обычный 3 3 8 9 2 2" xfId="29882" xr:uid="{00000000-0005-0000-0000-0000BF740000}"/>
    <cellStyle name="Обычный 3 3 8 9 3" xfId="29883" xr:uid="{00000000-0005-0000-0000-0000C0740000}"/>
    <cellStyle name="Обычный 3 3 8 9 3 2" xfId="29884" xr:uid="{00000000-0005-0000-0000-0000C1740000}"/>
    <cellStyle name="Обычный 3 3 8 9 4" xfId="29885" xr:uid="{00000000-0005-0000-0000-0000C2740000}"/>
    <cellStyle name="Обычный 3 3 9" xfId="29886" xr:uid="{00000000-0005-0000-0000-0000C3740000}"/>
    <cellStyle name="Обычный 3 3 9 10" xfId="29887" xr:uid="{00000000-0005-0000-0000-0000C4740000}"/>
    <cellStyle name="Обычный 3 3 9 10 2" xfId="29888" xr:uid="{00000000-0005-0000-0000-0000C5740000}"/>
    <cellStyle name="Обычный 3 3 9 11" xfId="29889" xr:uid="{00000000-0005-0000-0000-0000C6740000}"/>
    <cellStyle name="Обычный 3 3 9 11 2" xfId="29890" xr:uid="{00000000-0005-0000-0000-0000C7740000}"/>
    <cellStyle name="Обычный 3 3 9 12" xfId="29891" xr:uid="{00000000-0005-0000-0000-0000C8740000}"/>
    <cellStyle name="Обычный 3 3 9 12 2" xfId="29892" xr:uid="{00000000-0005-0000-0000-0000C9740000}"/>
    <cellStyle name="Обычный 3 3 9 13" xfId="29893" xr:uid="{00000000-0005-0000-0000-0000CA740000}"/>
    <cellStyle name="Обычный 3 3 9 2" xfId="29894" xr:uid="{00000000-0005-0000-0000-0000CB740000}"/>
    <cellStyle name="Обычный 3 3 9 2 10" xfId="29895" xr:uid="{00000000-0005-0000-0000-0000CC740000}"/>
    <cellStyle name="Обычный 3 3 9 2 10 2" xfId="29896" xr:uid="{00000000-0005-0000-0000-0000CD740000}"/>
    <cellStyle name="Обычный 3 3 9 2 11" xfId="29897" xr:uid="{00000000-0005-0000-0000-0000CE740000}"/>
    <cellStyle name="Обычный 3 3 9 2 11 2" xfId="29898" xr:uid="{00000000-0005-0000-0000-0000CF740000}"/>
    <cellStyle name="Обычный 3 3 9 2 12" xfId="29899" xr:uid="{00000000-0005-0000-0000-0000D0740000}"/>
    <cellStyle name="Обычный 3 3 9 2 2" xfId="29900" xr:uid="{00000000-0005-0000-0000-0000D1740000}"/>
    <cellStyle name="Обычный 3 3 9 2 2 10" xfId="29901" xr:uid="{00000000-0005-0000-0000-0000D2740000}"/>
    <cellStyle name="Обычный 3 3 9 2 2 2" xfId="29902" xr:uid="{00000000-0005-0000-0000-0000D3740000}"/>
    <cellStyle name="Обычный 3 3 9 2 2 2 2" xfId="29903" xr:uid="{00000000-0005-0000-0000-0000D4740000}"/>
    <cellStyle name="Обычный 3 3 9 2 2 2 2 2" xfId="29904" xr:uid="{00000000-0005-0000-0000-0000D5740000}"/>
    <cellStyle name="Обычный 3 3 9 2 2 2 2 2 2" xfId="29905" xr:uid="{00000000-0005-0000-0000-0000D6740000}"/>
    <cellStyle name="Обычный 3 3 9 2 2 2 2 2 2 2" xfId="29906" xr:uid="{00000000-0005-0000-0000-0000D7740000}"/>
    <cellStyle name="Обычный 3 3 9 2 2 2 2 2 3" xfId="29907" xr:uid="{00000000-0005-0000-0000-0000D8740000}"/>
    <cellStyle name="Обычный 3 3 9 2 2 2 2 2 3 2" xfId="29908" xr:uid="{00000000-0005-0000-0000-0000D9740000}"/>
    <cellStyle name="Обычный 3 3 9 2 2 2 2 2 4" xfId="29909" xr:uid="{00000000-0005-0000-0000-0000DA740000}"/>
    <cellStyle name="Обычный 3 3 9 2 2 2 2 3" xfId="29910" xr:uid="{00000000-0005-0000-0000-0000DB740000}"/>
    <cellStyle name="Обычный 3 3 9 2 2 2 2 3 2" xfId="29911" xr:uid="{00000000-0005-0000-0000-0000DC740000}"/>
    <cellStyle name="Обычный 3 3 9 2 2 2 2 4" xfId="29912" xr:uid="{00000000-0005-0000-0000-0000DD740000}"/>
    <cellStyle name="Обычный 3 3 9 2 2 2 2 4 2" xfId="29913" xr:uid="{00000000-0005-0000-0000-0000DE740000}"/>
    <cellStyle name="Обычный 3 3 9 2 2 2 2 5" xfId="29914" xr:uid="{00000000-0005-0000-0000-0000DF740000}"/>
    <cellStyle name="Обычный 3 3 9 2 2 2 2 5 2" xfId="29915" xr:uid="{00000000-0005-0000-0000-0000E0740000}"/>
    <cellStyle name="Обычный 3 3 9 2 2 2 2 6" xfId="29916" xr:uid="{00000000-0005-0000-0000-0000E1740000}"/>
    <cellStyle name="Обычный 3 3 9 2 2 2 3" xfId="29917" xr:uid="{00000000-0005-0000-0000-0000E2740000}"/>
    <cellStyle name="Обычный 3 3 9 2 2 2 3 2" xfId="29918" xr:uid="{00000000-0005-0000-0000-0000E3740000}"/>
    <cellStyle name="Обычный 3 3 9 2 2 2 3 2 2" xfId="29919" xr:uid="{00000000-0005-0000-0000-0000E4740000}"/>
    <cellStyle name="Обычный 3 3 9 2 2 2 3 3" xfId="29920" xr:uid="{00000000-0005-0000-0000-0000E5740000}"/>
    <cellStyle name="Обычный 3 3 9 2 2 2 3 3 2" xfId="29921" xr:uid="{00000000-0005-0000-0000-0000E6740000}"/>
    <cellStyle name="Обычный 3 3 9 2 2 2 3 4" xfId="29922" xr:uid="{00000000-0005-0000-0000-0000E7740000}"/>
    <cellStyle name="Обычный 3 3 9 2 2 2 4" xfId="29923" xr:uid="{00000000-0005-0000-0000-0000E8740000}"/>
    <cellStyle name="Обычный 3 3 9 2 2 2 4 2" xfId="29924" xr:uid="{00000000-0005-0000-0000-0000E9740000}"/>
    <cellStyle name="Обычный 3 3 9 2 2 2 4 2 2" xfId="29925" xr:uid="{00000000-0005-0000-0000-0000EA740000}"/>
    <cellStyle name="Обычный 3 3 9 2 2 2 4 3" xfId="29926" xr:uid="{00000000-0005-0000-0000-0000EB740000}"/>
    <cellStyle name="Обычный 3 3 9 2 2 2 4 3 2" xfId="29927" xr:uid="{00000000-0005-0000-0000-0000EC740000}"/>
    <cellStyle name="Обычный 3 3 9 2 2 2 4 4" xfId="29928" xr:uid="{00000000-0005-0000-0000-0000ED740000}"/>
    <cellStyle name="Обычный 3 3 9 2 2 2 5" xfId="29929" xr:uid="{00000000-0005-0000-0000-0000EE740000}"/>
    <cellStyle name="Обычный 3 3 9 2 2 2 5 2" xfId="29930" xr:uid="{00000000-0005-0000-0000-0000EF740000}"/>
    <cellStyle name="Обычный 3 3 9 2 2 2 6" xfId="29931" xr:uid="{00000000-0005-0000-0000-0000F0740000}"/>
    <cellStyle name="Обычный 3 3 9 2 2 2 6 2" xfId="29932" xr:uid="{00000000-0005-0000-0000-0000F1740000}"/>
    <cellStyle name="Обычный 3 3 9 2 2 2 7" xfId="29933" xr:uid="{00000000-0005-0000-0000-0000F2740000}"/>
    <cellStyle name="Обычный 3 3 9 2 2 2 7 2" xfId="29934" xr:uid="{00000000-0005-0000-0000-0000F3740000}"/>
    <cellStyle name="Обычный 3 3 9 2 2 2 8" xfId="29935" xr:uid="{00000000-0005-0000-0000-0000F4740000}"/>
    <cellStyle name="Обычный 3 3 9 2 2 3" xfId="29936" xr:uid="{00000000-0005-0000-0000-0000F5740000}"/>
    <cellStyle name="Обычный 3 3 9 2 2 3 2" xfId="29937" xr:uid="{00000000-0005-0000-0000-0000F6740000}"/>
    <cellStyle name="Обычный 3 3 9 2 2 3 2 2" xfId="29938" xr:uid="{00000000-0005-0000-0000-0000F7740000}"/>
    <cellStyle name="Обычный 3 3 9 2 2 3 2 2 2" xfId="29939" xr:uid="{00000000-0005-0000-0000-0000F8740000}"/>
    <cellStyle name="Обычный 3 3 9 2 2 3 2 2 2 2" xfId="29940" xr:uid="{00000000-0005-0000-0000-0000F9740000}"/>
    <cellStyle name="Обычный 3 3 9 2 2 3 2 2 3" xfId="29941" xr:uid="{00000000-0005-0000-0000-0000FA740000}"/>
    <cellStyle name="Обычный 3 3 9 2 2 3 2 2 3 2" xfId="29942" xr:uid="{00000000-0005-0000-0000-0000FB740000}"/>
    <cellStyle name="Обычный 3 3 9 2 2 3 2 2 4" xfId="29943" xr:uid="{00000000-0005-0000-0000-0000FC740000}"/>
    <cellStyle name="Обычный 3 3 9 2 2 3 2 3" xfId="29944" xr:uid="{00000000-0005-0000-0000-0000FD740000}"/>
    <cellStyle name="Обычный 3 3 9 2 2 3 2 3 2" xfId="29945" xr:uid="{00000000-0005-0000-0000-0000FE740000}"/>
    <cellStyle name="Обычный 3 3 9 2 2 3 2 4" xfId="29946" xr:uid="{00000000-0005-0000-0000-0000FF740000}"/>
    <cellStyle name="Обычный 3 3 9 2 2 3 2 4 2" xfId="29947" xr:uid="{00000000-0005-0000-0000-000000750000}"/>
    <cellStyle name="Обычный 3 3 9 2 2 3 2 5" xfId="29948" xr:uid="{00000000-0005-0000-0000-000001750000}"/>
    <cellStyle name="Обычный 3 3 9 2 2 3 2 5 2" xfId="29949" xr:uid="{00000000-0005-0000-0000-000002750000}"/>
    <cellStyle name="Обычный 3 3 9 2 2 3 2 6" xfId="29950" xr:uid="{00000000-0005-0000-0000-000003750000}"/>
    <cellStyle name="Обычный 3 3 9 2 2 3 3" xfId="29951" xr:uid="{00000000-0005-0000-0000-000004750000}"/>
    <cellStyle name="Обычный 3 3 9 2 2 3 3 2" xfId="29952" xr:uid="{00000000-0005-0000-0000-000005750000}"/>
    <cellStyle name="Обычный 3 3 9 2 2 3 3 2 2" xfId="29953" xr:uid="{00000000-0005-0000-0000-000006750000}"/>
    <cellStyle name="Обычный 3 3 9 2 2 3 3 3" xfId="29954" xr:uid="{00000000-0005-0000-0000-000007750000}"/>
    <cellStyle name="Обычный 3 3 9 2 2 3 3 3 2" xfId="29955" xr:uid="{00000000-0005-0000-0000-000008750000}"/>
    <cellStyle name="Обычный 3 3 9 2 2 3 3 4" xfId="29956" xr:uid="{00000000-0005-0000-0000-000009750000}"/>
    <cellStyle name="Обычный 3 3 9 2 2 3 4" xfId="29957" xr:uid="{00000000-0005-0000-0000-00000A750000}"/>
    <cellStyle name="Обычный 3 3 9 2 2 3 4 2" xfId="29958" xr:uid="{00000000-0005-0000-0000-00000B750000}"/>
    <cellStyle name="Обычный 3 3 9 2 2 3 4 2 2" xfId="29959" xr:uid="{00000000-0005-0000-0000-00000C750000}"/>
    <cellStyle name="Обычный 3 3 9 2 2 3 4 3" xfId="29960" xr:uid="{00000000-0005-0000-0000-00000D750000}"/>
    <cellStyle name="Обычный 3 3 9 2 2 3 4 3 2" xfId="29961" xr:uid="{00000000-0005-0000-0000-00000E750000}"/>
    <cellStyle name="Обычный 3 3 9 2 2 3 4 4" xfId="29962" xr:uid="{00000000-0005-0000-0000-00000F750000}"/>
    <cellStyle name="Обычный 3 3 9 2 2 3 5" xfId="29963" xr:uid="{00000000-0005-0000-0000-000010750000}"/>
    <cellStyle name="Обычный 3 3 9 2 2 3 5 2" xfId="29964" xr:uid="{00000000-0005-0000-0000-000011750000}"/>
    <cellStyle name="Обычный 3 3 9 2 2 3 6" xfId="29965" xr:uid="{00000000-0005-0000-0000-000012750000}"/>
    <cellStyle name="Обычный 3 3 9 2 2 3 6 2" xfId="29966" xr:uid="{00000000-0005-0000-0000-000013750000}"/>
    <cellStyle name="Обычный 3 3 9 2 2 3 7" xfId="29967" xr:uid="{00000000-0005-0000-0000-000014750000}"/>
    <cellStyle name="Обычный 3 3 9 2 2 3 7 2" xfId="29968" xr:uid="{00000000-0005-0000-0000-000015750000}"/>
    <cellStyle name="Обычный 3 3 9 2 2 3 8" xfId="29969" xr:uid="{00000000-0005-0000-0000-000016750000}"/>
    <cellStyle name="Обычный 3 3 9 2 2 4" xfId="29970" xr:uid="{00000000-0005-0000-0000-000017750000}"/>
    <cellStyle name="Обычный 3 3 9 2 2 4 2" xfId="29971" xr:uid="{00000000-0005-0000-0000-000018750000}"/>
    <cellStyle name="Обычный 3 3 9 2 2 4 2 2" xfId="29972" xr:uid="{00000000-0005-0000-0000-000019750000}"/>
    <cellStyle name="Обычный 3 3 9 2 2 4 2 2 2" xfId="29973" xr:uid="{00000000-0005-0000-0000-00001A750000}"/>
    <cellStyle name="Обычный 3 3 9 2 2 4 2 3" xfId="29974" xr:uid="{00000000-0005-0000-0000-00001B750000}"/>
    <cellStyle name="Обычный 3 3 9 2 2 4 2 3 2" xfId="29975" xr:uid="{00000000-0005-0000-0000-00001C750000}"/>
    <cellStyle name="Обычный 3 3 9 2 2 4 2 4" xfId="29976" xr:uid="{00000000-0005-0000-0000-00001D750000}"/>
    <cellStyle name="Обычный 3 3 9 2 2 4 3" xfId="29977" xr:uid="{00000000-0005-0000-0000-00001E750000}"/>
    <cellStyle name="Обычный 3 3 9 2 2 4 3 2" xfId="29978" xr:uid="{00000000-0005-0000-0000-00001F750000}"/>
    <cellStyle name="Обычный 3 3 9 2 2 4 3 2 2" xfId="29979" xr:uid="{00000000-0005-0000-0000-000020750000}"/>
    <cellStyle name="Обычный 3 3 9 2 2 4 3 3" xfId="29980" xr:uid="{00000000-0005-0000-0000-000021750000}"/>
    <cellStyle name="Обычный 3 3 9 2 2 4 3 3 2" xfId="29981" xr:uid="{00000000-0005-0000-0000-000022750000}"/>
    <cellStyle name="Обычный 3 3 9 2 2 4 3 4" xfId="29982" xr:uid="{00000000-0005-0000-0000-000023750000}"/>
    <cellStyle name="Обычный 3 3 9 2 2 4 4" xfId="29983" xr:uid="{00000000-0005-0000-0000-000024750000}"/>
    <cellStyle name="Обычный 3 3 9 2 2 4 4 2" xfId="29984" xr:uid="{00000000-0005-0000-0000-000025750000}"/>
    <cellStyle name="Обычный 3 3 9 2 2 4 5" xfId="29985" xr:uid="{00000000-0005-0000-0000-000026750000}"/>
    <cellStyle name="Обычный 3 3 9 2 2 4 5 2" xfId="29986" xr:uid="{00000000-0005-0000-0000-000027750000}"/>
    <cellStyle name="Обычный 3 3 9 2 2 4 6" xfId="29987" xr:uid="{00000000-0005-0000-0000-000028750000}"/>
    <cellStyle name="Обычный 3 3 9 2 2 4 6 2" xfId="29988" xr:uid="{00000000-0005-0000-0000-000029750000}"/>
    <cellStyle name="Обычный 3 3 9 2 2 4 7" xfId="29989" xr:uid="{00000000-0005-0000-0000-00002A750000}"/>
    <cellStyle name="Обычный 3 3 9 2 2 5" xfId="29990" xr:uid="{00000000-0005-0000-0000-00002B750000}"/>
    <cellStyle name="Обычный 3 3 9 2 2 5 2" xfId="29991" xr:uid="{00000000-0005-0000-0000-00002C750000}"/>
    <cellStyle name="Обычный 3 3 9 2 2 5 2 2" xfId="29992" xr:uid="{00000000-0005-0000-0000-00002D750000}"/>
    <cellStyle name="Обычный 3 3 9 2 2 5 3" xfId="29993" xr:uid="{00000000-0005-0000-0000-00002E750000}"/>
    <cellStyle name="Обычный 3 3 9 2 2 5 3 2" xfId="29994" xr:uid="{00000000-0005-0000-0000-00002F750000}"/>
    <cellStyle name="Обычный 3 3 9 2 2 5 4" xfId="29995" xr:uid="{00000000-0005-0000-0000-000030750000}"/>
    <cellStyle name="Обычный 3 3 9 2 2 6" xfId="29996" xr:uid="{00000000-0005-0000-0000-000031750000}"/>
    <cellStyle name="Обычный 3 3 9 2 2 6 2" xfId="29997" xr:uid="{00000000-0005-0000-0000-000032750000}"/>
    <cellStyle name="Обычный 3 3 9 2 2 6 2 2" xfId="29998" xr:uid="{00000000-0005-0000-0000-000033750000}"/>
    <cellStyle name="Обычный 3 3 9 2 2 6 3" xfId="29999" xr:uid="{00000000-0005-0000-0000-000034750000}"/>
    <cellStyle name="Обычный 3 3 9 2 2 6 3 2" xfId="30000" xr:uid="{00000000-0005-0000-0000-000035750000}"/>
    <cellStyle name="Обычный 3 3 9 2 2 6 4" xfId="30001" xr:uid="{00000000-0005-0000-0000-000036750000}"/>
    <cellStyle name="Обычный 3 3 9 2 2 7" xfId="30002" xr:uid="{00000000-0005-0000-0000-000037750000}"/>
    <cellStyle name="Обычный 3 3 9 2 2 7 2" xfId="30003" xr:uid="{00000000-0005-0000-0000-000038750000}"/>
    <cellStyle name="Обычный 3 3 9 2 2 8" xfId="30004" xr:uid="{00000000-0005-0000-0000-000039750000}"/>
    <cellStyle name="Обычный 3 3 9 2 2 8 2" xfId="30005" xr:uid="{00000000-0005-0000-0000-00003A750000}"/>
    <cellStyle name="Обычный 3 3 9 2 2 9" xfId="30006" xr:uid="{00000000-0005-0000-0000-00003B750000}"/>
    <cellStyle name="Обычный 3 3 9 2 2 9 2" xfId="30007" xr:uid="{00000000-0005-0000-0000-00003C750000}"/>
    <cellStyle name="Обычный 3 3 9 2 3" xfId="30008" xr:uid="{00000000-0005-0000-0000-00003D750000}"/>
    <cellStyle name="Обычный 3 3 9 2 3 2" xfId="30009" xr:uid="{00000000-0005-0000-0000-00003E750000}"/>
    <cellStyle name="Обычный 3 3 9 2 3 2 2" xfId="30010" xr:uid="{00000000-0005-0000-0000-00003F750000}"/>
    <cellStyle name="Обычный 3 3 9 2 3 2 2 2" xfId="30011" xr:uid="{00000000-0005-0000-0000-000040750000}"/>
    <cellStyle name="Обычный 3 3 9 2 3 2 2 2 2" xfId="30012" xr:uid="{00000000-0005-0000-0000-000041750000}"/>
    <cellStyle name="Обычный 3 3 9 2 3 2 2 3" xfId="30013" xr:uid="{00000000-0005-0000-0000-000042750000}"/>
    <cellStyle name="Обычный 3 3 9 2 3 2 2 3 2" xfId="30014" xr:uid="{00000000-0005-0000-0000-000043750000}"/>
    <cellStyle name="Обычный 3 3 9 2 3 2 2 4" xfId="30015" xr:uid="{00000000-0005-0000-0000-000044750000}"/>
    <cellStyle name="Обычный 3 3 9 2 3 2 3" xfId="30016" xr:uid="{00000000-0005-0000-0000-000045750000}"/>
    <cellStyle name="Обычный 3 3 9 2 3 2 3 2" xfId="30017" xr:uid="{00000000-0005-0000-0000-000046750000}"/>
    <cellStyle name="Обычный 3 3 9 2 3 2 4" xfId="30018" xr:uid="{00000000-0005-0000-0000-000047750000}"/>
    <cellStyle name="Обычный 3 3 9 2 3 2 4 2" xfId="30019" xr:uid="{00000000-0005-0000-0000-000048750000}"/>
    <cellStyle name="Обычный 3 3 9 2 3 2 5" xfId="30020" xr:uid="{00000000-0005-0000-0000-000049750000}"/>
    <cellStyle name="Обычный 3 3 9 2 3 2 5 2" xfId="30021" xr:uid="{00000000-0005-0000-0000-00004A750000}"/>
    <cellStyle name="Обычный 3 3 9 2 3 2 6" xfId="30022" xr:uid="{00000000-0005-0000-0000-00004B750000}"/>
    <cellStyle name="Обычный 3 3 9 2 3 3" xfId="30023" xr:uid="{00000000-0005-0000-0000-00004C750000}"/>
    <cellStyle name="Обычный 3 3 9 2 3 3 2" xfId="30024" xr:uid="{00000000-0005-0000-0000-00004D750000}"/>
    <cellStyle name="Обычный 3 3 9 2 3 3 2 2" xfId="30025" xr:uid="{00000000-0005-0000-0000-00004E750000}"/>
    <cellStyle name="Обычный 3 3 9 2 3 3 3" xfId="30026" xr:uid="{00000000-0005-0000-0000-00004F750000}"/>
    <cellStyle name="Обычный 3 3 9 2 3 3 3 2" xfId="30027" xr:uid="{00000000-0005-0000-0000-000050750000}"/>
    <cellStyle name="Обычный 3 3 9 2 3 3 4" xfId="30028" xr:uid="{00000000-0005-0000-0000-000051750000}"/>
    <cellStyle name="Обычный 3 3 9 2 3 4" xfId="30029" xr:uid="{00000000-0005-0000-0000-000052750000}"/>
    <cellStyle name="Обычный 3 3 9 2 3 4 2" xfId="30030" xr:uid="{00000000-0005-0000-0000-000053750000}"/>
    <cellStyle name="Обычный 3 3 9 2 3 4 2 2" xfId="30031" xr:uid="{00000000-0005-0000-0000-000054750000}"/>
    <cellStyle name="Обычный 3 3 9 2 3 4 3" xfId="30032" xr:uid="{00000000-0005-0000-0000-000055750000}"/>
    <cellStyle name="Обычный 3 3 9 2 3 4 3 2" xfId="30033" xr:uid="{00000000-0005-0000-0000-000056750000}"/>
    <cellStyle name="Обычный 3 3 9 2 3 4 4" xfId="30034" xr:uid="{00000000-0005-0000-0000-000057750000}"/>
    <cellStyle name="Обычный 3 3 9 2 3 5" xfId="30035" xr:uid="{00000000-0005-0000-0000-000058750000}"/>
    <cellStyle name="Обычный 3 3 9 2 3 5 2" xfId="30036" xr:uid="{00000000-0005-0000-0000-000059750000}"/>
    <cellStyle name="Обычный 3 3 9 2 3 6" xfId="30037" xr:uid="{00000000-0005-0000-0000-00005A750000}"/>
    <cellStyle name="Обычный 3 3 9 2 3 6 2" xfId="30038" xr:uid="{00000000-0005-0000-0000-00005B750000}"/>
    <cellStyle name="Обычный 3 3 9 2 3 7" xfId="30039" xr:uid="{00000000-0005-0000-0000-00005C750000}"/>
    <cellStyle name="Обычный 3 3 9 2 3 7 2" xfId="30040" xr:uid="{00000000-0005-0000-0000-00005D750000}"/>
    <cellStyle name="Обычный 3 3 9 2 3 8" xfId="30041" xr:uid="{00000000-0005-0000-0000-00005E750000}"/>
    <cellStyle name="Обычный 3 3 9 2 4" xfId="30042" xr:uid="{00000000-0005-0000-0000-00005F750000}"/>
    <cellStyle name="Обычный 3 3 9 2 4 2" xfId="30043" xr:uid="{00000000-0005-0000-0000-000060750000}"/>
    <cellStyle name="Обычный 3 3 9 2 4 2 2" xfId="30044" xr:uid="{00000000-0005-0000-0000-000061750000}"/>
    <cellStyle name="Обычный 3 3 9 2 4 2 2 2" xfId="30045" xr:uid="{00000000-0005-0000-0000-000062750000}"/>
    <cellStyle name="Обычный 3 3 9 2 4 2 2 2 2" xfId="30046" xr:uid="{00000000-0005-0000-0000-000063750000}"/>
    <cellStyle name="Обычный 3 3 9 2 4 2 2 3" xfId="30047" xr:uid="{00000000-0005-0000-0000-000064750000}"/>
    <cellStyle name="Обычный 3 3 9 2 4 2 2 3 2" xfId="30048" xr:uid="{00000000-0005-0000-0000-000065750000}"/>
    <cellStyle name="Обычный 3 3 9 2 4 2 2 4" xfId="30049" xr:uid="{00000000-0005-0000-0000-000066750000}"/>
    <cellStyle name="Обычный 3 3 9 2 4 2 3" xfId="30050" xr:uid="{00000000-0005-0000-0000-000067750000}"/>
    <cellStyle name="Обычный 3 3 9 2 4 2 3 2" xfId="30051" xr:uid="{00000000-0005-0000-0000-000068750000}"/>
    <cellStyle name="Обычный 3 3 9 2 4 2 4" xfId="30052" xr:uid="{00000000-0005-0000-0000-000069750000}"/>
    <cellStyle name="Обычный 3 3 9 2 4 2 4 2" xfId="30053" xr:uid="{00000000-0005-0000-0000-00006A750000}"/>
    <cellStyle name="Обычный 3 3 9 2 4 2 5" xfId="30054" xr:uid="{00000000-0005-0000-0000-00006B750000}"/>
    <cellStyle name="Обычный 3 3 9 2 4 2 5 2" xfId="30055" xr:uid="{00000000-0005-0000-0000-00006C750000}"/>
    <cellStyle name="Обычный 3 3 9 2 4 2 6" xfId="30056" xr:uid="{00000000-0005-0000-0000-00006D750000}"/>
    <cellStyle name="Обычный 3 3 9 2 4 3" xfId="30057" xr:uid="{00000000-0005-0000-0000-00006E750000}"/>
    <cellStyle name="Обычный 3 3 9 2 4 3 2" xfId="30058" xr:uid="{00000000-0005-0000-0000-00006F750000}"/>
    <cellStyle name="Обычный 3 3 9 2 4 3 2 2" xfId="30059" xr:uid="{00000000-0005-0000-0000-000070750000}"/>
    <cellStyle name="Обычный 3 3 9 2 4 3 3" xfId="30060" xr:uid="{00000000-0005-0000-0000-000071750000}"/>
    <cellStyle name="Обычный 3 3 9 2 4 3 3 2" xfId="30061" xr:uid="{00000000-0005-0000-0000-000072750000}"/>
    <cellStyle name="Обычный 3 3 9 2 4 3 4" xfId="30062" xr:uid="{00000000-0005-0000-0000-000073750000}"/>
    <cellStyle name="Обычный 3 3 9 2 4 4" xfId="30063" xr:uid="{00000000-0005-0000-0000-000074750000}"/>
    <cellStyle name="Обычный 3 3 9 2 4 4 2" xfId="30064" xr:uid="{00000000-0005-0000-0000-000075750000}"/>
    <cellStyle name="Обычный 3 3 9 2 4 4 2 2" xfId="30065" xr:uid="{00000000-0005-0000-0000-000076750000}"/>
    <cellStyle name="Обычный 3 3 9 2 4 4 3" xfId="30066" xr:uid="{00000000-0005-0000-0000-000077750000}"/>
    <cellStyle name="Обычный 3 3 9 2 4 4 3 2" xfId="30067" xr:uid="{00000000-0005-0000-0000-000078750000}"/>
    <cellStyle name="Обычный 3 3 9 2 4 4 4" xfId="30068" xr:uid="{00000000-0005-0000-0000-000079750000}"/>
    <cellStyle name="Обычный 3 3 9 2 4 5" xfId="30069" xr:uid="{00000000-0005-0000-0000-00007A750000}"/>
    <cellStyle name="Обычный 3 3 9 2 4 5 2" xfId="30070" xr:uid="{00000000-0005-0000-0000-00007B750000}"/>
    <cellStyle name="Обычный 3 3 9 2 4 6" xfId="30071" xr:uid="{00000000-0005-0000-0000-00007C750000}"/>
    <cellStyle name="Обычный 3 3 9 2 4 6 2" xfId="30072" xr:uid="{00000000-0005-0000-0000-00007D750000}"/>
    <cellStyle name="Обычный 3 3 9 2 4 7" xfId="30073" xr:uid="{00000000-0005-0000-0000-00007E750000}"/>
    <cellStyle name="Обычный 3 3 9 2 4 7 2" xfId="30074" xr:uid="{00000000-0005-0000-0000-00007F750000}"/>
    <cellStyle name="Обычный 3 3 9 2 4 8" xfId="30075" xr:uid="{00000000-0005-0000-0000-000080750000}"/>
    <cellStyle name="Обычный 3 3 9 2 5" xfId="30076" xr:uid="{00000000-0005-0000-0000-000081750000}"/>
    <cellStyle name="Обычный 3 3 9 2 5 2" xfId="30077" xr:uid="{00000000-0005-0000-0000-000082750000}"/>
    <cellStyle name="Обычный 3 3 9 2 5 2 2" xfId="30078" xr:uid="{00000000-0005-0000-0000-000083750000}"/>
    <cellStyle name="Обычный 3 3 9 2 5 2 2 2" xfId="30079" xr:uid="{00000000-0005-0000-0000-000084750000}"/>
    <cellStyle name="Обычный 3 3 9 2 5 2 3" xfId="30080" xr:uid="{00000000-0005-0000-0000-000085750000}"/>
    <cellStyle name="Обычный 3 3 9 2 5 2 3 2" xfId="30081" xr:uid="{00000000-0005-0000-0000-000086750000}"/>
    <cellStyle name="Обычный 3 3 9 2 5 2 4" xfId="30082" xr:uid="{00000000-0005-0000-0000-000087750000}"/>
    <cellStyle name="Обычный 3 3 9 2 5 3" xfId="30083" xr:uid="{00000000-0005-0000-0000-000088750000}"/>
    <cellStyle name="Обычный 3 3 9 2 5 3 2" xfId="30084" xr:uid="{00000000-0005-0000-0000-000089750000}"/>
    <cellStyle name="Обычный 3 3 9 2 5 3 2 2" xfId="30085" xr:uid="{00000000-0005-0000-0000-00008A750000}"/>
    <cellStyle name="Обычный 3 3 9 2 5 3 3" xfId="30086" xr:uid="{00000000-0005-0000-0000-00008B750000}"/>
    <cellStyle name="Обычный 3 3 9 2 5 3 3 2" xfId="30087" xr:uid="{00000000-0005-0000-0000-00008C750000}"/>
    <cellStyle name="Обычный 3 3 9 2 5 3 4" xfId="30088" xr:uid="{00000000-0005-0000-0000-00008D750000}"/>
    <cellStyle name="Обычный 3 3 9 2 5 4" xfId="30089" xr:uid="{00000000-0005-0000-0000-00008E750000}"/>
    <cellStyle name="Обычный 3 3 9 2 5 4 2" xfId="30090" xr:uid="{00000000-0005-0000-0000-00008F750000}"/>
    <cellStyle name="Обычный 3 3 9 2 5 5" xfId="30091" xr:uid="{00000000-0005-0000-0000-000090750000}"/>
    <cellStyle name="Обычный 3 3 9 2 5 5 2" xfId="30092" xr:uid="{00000000-0005-0000-0000-000091750000}"/>
    <cellStyle name="Обычный 3 3 9 2 5 6" xfId="30093" xr:uid="{00000000-0005-0000-0000-000092750000}"/>
    <cellStyle name="Обычный 3 3 9 2 5 6 2" xfId="30094" xr:uid="{00000000-0005-0000-0000-000093750000}"/>
    <cellStyle name="Обычный 3 3 9 2 5 7" xfId="30095" xr:uid="{00000000-0005-0000-0000-000094750000}"/>
    <cellStyle name="Обычный 3 3 9 2 6" xfId="30096" xr:uid="{00000000-0005-0000-0000-000095750000}"/>
    <cellStyle name="Обычный 3 3 9 2 6 2" xfId="30097" xr:uid="{00000000-0005-0000-0000-000096750000}"/>
    <cellStyle name="Обычный 3 3 9 2 6 2 2" xfId="30098" xr:uid="{00000000-0005-0000-0000-000097750000}"/>
    <cellStyle name="Обычный 3 3 9 2 6 2 2 2" xfId="30099" xr:uid="{00000000-0005-0000-0000-000098750000}"/>
    <cellStyle name="Обычный 3 3 9 2 6 2 3" xfId="30100" xr:uid="{00000000-0005-0000-0000-000099750000}"/>
    <cellStyle name="Обычный 3 3 9 2 6 2 3 2" xfId="30101" xr:uid="{00000000-0005-0000-0000-00009A750000}"/>
    <cellStyle name="Обычный 3 3 9 2 6 2 4" xfId="30102" xr:uid="{00000000-0005-0000-0000-00009B750000}"/>
    <cellStyle name="Обычный 3 3 9 2 6 3" xfId="30103" xr:uid="{00000000-0005-0000-0000-00009C750000}"/>
    <cellStyle name="Обычный 3 3 9 2 6 3 2" xfId="30104" xr:uid="{00000000-0005-0000-0000-00009D750000}"/>
    <cellStyle name="Обычный 3 3 9 2 6 3 2 2" xfId="30105" xr:uid="{00000000-0005-0000-0000-00009E750000}"/>
    <cellStyle name="Обычный 3 3 9 2 6 3 3" xfId="30106" xr:uid="{00000000-0005-0000-0000-00009F750000}"/>
    <cellStyle name="Обычный 3 3 9 2 6 3 3 2" xfId="30107" xr:uid="{00000000-0005-0000-0000-0000A0750000}"/>
    <cellStyle name="Обычный 3 3 9 2 6 3 4" xfId="30108" xr:uid="{00000000-0005-0000-0000-0000A1750000}"/>
    <cellStyle name="Обычный 3 3 9 2 6 4" xfId="30109" xr:uid="{00000000-0005-0000-0000-0000A2750000}"/>
    <cellStyle name="Обычный 3 3 9 2 6 4 2" xfId="30110" xr:uid="{00000000-0005-0000-0000-0000A3750000}"/>
    <cellStyle name="Обычный 3 3 9 2 6 5" xfId="30111" xr:uid="{00000000-0005-0000-0000-0000A4750000}"/>
    <cellStyle name="Обычный 3 3 9 2 6 5 2" xfId="30112" xr:uid="{00000000-0005-0000-0000-0000A5750000}"/>
    <cellStyle name="Обычный 3 3 9 2 6 6" xfId="30113" xr:uid="{00000000-0005-0000-0000-0000A6750000}"/>
    <cellStyle name="Обычный 3 3 9 2 6 6 2" xfId="30114" xr:uid="{00000000-0005-0000-0000-0000A7750000}"/>
    <cellStyle name="Обычный 3 3 9 2 6 7" xfId="30115" xr:uid="{00000000-0005-0000-0000-0000A8750000}"/>
    <cellStyle name="Обычный 3 3 9 2 7" xfId="30116" xr:uid="{00000000-0005-0000-0000-0000A9750000}"/>
    <cellStyle name="Обычный 3 3 9 2 7 2" xfId="30117" xr:uid="{00000000-0005-0000-0000-0000AA750000}"/>
    <cellStyle name="Обычный 3 3 9 2 7 2 2" xfId="30118" xr:uid="{00000000-0005-0000-0000-0000AB750000}"/>
    <cellStyle name="Обычный 3 3 9 2 7 3" xfId="30119" xr:uid="{00000000-0005-0000-0000-0000AC750000}"/>
    <cellStyle name="Обычный 3 3 9 2 7 3 2" xfId="30120" xr:uid="{00000000-0005-0000-0000-0000AD750000}"/>
    <cellStyle name="Обычный 3 3 9 2 7 4" xfId="30121" xr:uid="{00000000-0005-0000-0000-0000AE750000}"/>
    <cellStyle name="Обычный 3 3 9 2 8" xfId="30122" xr:uid="{00000000-0005-0000-0000-0000AF750000}"/>
    <cellStyle name="Обычный 3 3 9 2 8 2" xfId="30123" xr:uid="{00000000-0005-0000-0000-0000B0750000}"/>
    <cellStyle name="Обычный 3 3 9 2 8 2 2" xfId="30124" xr:uid="{00000000-0005-0000-0000-0000B1750000}"/>
    <cellStyle name="Обычный 3 3 9 2 8 3" xfId="30125" xr:uid="{00000000-0005-0000-0000-0000B2750000}"/>
    <cellStyle name="Обычный 3 3 9 2 8 3 2" xfId="30126" xr:uid="{00000000-0005-0000-0000-0000B3750000}"/>
    <cellStyle name="Обычный 3 3 9 2 8 4" xfId="30127" xr:uid="{00000000-0005-0000-0000-0000B4750000}"/>
    <cellStyle name="Обычный 3 3 9 2 9" xfId="30128" xr:uid="{00000000-0005-0000-0000-0000B5750000}"/>
    <cellStyle name="Обычный 3 3 9 2 9 2" xfId="30129" xr:uid="{00000000-0005-0000-0000-0000B6750000}"/>
    <cellStyle name="Обычный 3 3 9 3" xfId="30130" xr:uid="{00000000-0005-0000-0000-0000B7750000}"/>
    <cellStyle name="Обычный 3 3 9 3 10" xfId="30131" xr:uid="{00000000-0005-0000-0000-0000B8750000}"/>
    <cellStyle name="Обычный 3 3 9 3 2" xfId="30132" xr:uid="{00000000-0005-0000-0000-0000B9750000}"/>
    <cellStyle name="Обычный 3 3 9 3 2 2" xfId="30133" xr:uid="{00000000-0005-0000-0000-0000BA750000}"/>
    <cellStyle name="Обычный 3 3 9 3 2 2 2" xfId="30134" xr:uid="{00000000-0005-0000-0000-0000BB750000}"/>
    <cellStyle name="Обычный 3 3 9 3 2 2 2 2" xfId="30135" xr:uid="{00000000-0005-0000-0000-0000BC750000}"/>
    <cellStyle name="Обычный 3 3 9 3 2 2 2 2 2" xfId="30136" xr:uid="{00000000-0005-0000-0000-0000BD750000}"/>
    <cellStyle name="Обычный 3 3 9 3 2 2 2 3" xfId="30137" xr:uid="{00000000-0005-0000-0000-0000BE750000}"/>
    <cellStyle name="Обычный 3 3 9 3 2 2 2 3 2" xfId="30138" xr:uid="{00000000-0005-0000-0000-0000BF750000}"/>
    <cellStyle name="Обычный 3 3 9 3 2 2 2 4" xfId="30139" xr:uid="{00000000-0005-0000-0000-0000C0750000}"/>
    <cellStyle name="Обычный 3 3 9 3 2 2 3" xfId="30140" xr:uid="{00000000-0005-0000-0000-0000C1750000}"/>
    <cellStyle name="Обычный 3 3 9 3 2 2 3 2" xfId="30141" xr:uid="{00000000-0005-0000-0000-0000C2750000}"/>
    <cellStyle name="Обычный 3 3 9 3 2 2 4" xfId="30142" xr:uid="{00000000-0005-0000-0000-0000C3750000}"/>
    <cellStyle name="Обычный 3 3 9 3 2 2 4 2" xfId="30143" xr:uid="{00000000-0005-0000-0000-0000C4750000}"/>
    <cellStyle name="Обычный 3 3 9 3 2 2 5" xfId="30144" xr:uid="{00000000-0005-0000-0000-0000C5750000}"/>
    <cellStyle name="Обычный 3 3 9 3 2 2 5 2" xfId="30145" xr:uid="{00000000-0005-0000-0000-0000C6750000}"/>
    <cellStyle name="Обычный 3 3 9 3 2 2 6" xfId="30146" xr:uid="{00000000-0005-0000-0000-0000C7750000}"/>
    <cellStyle name="Обычный 3 3 9 3 2 3" xfId="30147" xr:uid="{00000000-0005-0000-0000-0000C8750000}"/>
    <cellStyle name="Обычный 3 3 9 3 2 3 2" xfId="30148" xr:uid="{00000000-0005-0000-0000-0000C9750000}"/>
    <cellStyle name="Обычный 3 3 9 3 2 3 2 2" xfId="30149" xr:uid="{00000000-0005-0000-0000-0000CA750000}"/>
    <cellStyle name="Обычный 3 3 9 3 2 3 3" xfId="30150" xr:uid="{00000000-0005-0000-0000-0000CB750000}"/>
    <cellStyle name="Обычный 3 3 9 3 2 3 3 2" xfId="30151" xr:uid="{00000000-0005-0000-0000-0000CC750000}"/>
    <cellStyle name="Обычный 3 3 9 3 2 3 4" xfId="30152" xr:uid="{00000000-0005-0000-0000-0000CD750000}"/>
    <cellStyle name="Обычный 3 3 9 3 2 4" xfId="30153" xr:uid="{00000000-0005-0000-0000-0000CE750000}"/>
    <cellStyle name="Обычный 3 3 9 3 2 4 2" xfId="30154" xr:uid="{00000000-0005-0000-0000-0000CF750000}"/>
    <cellStyle name="Обычный 3 3 9 3 2 4 2 2" xfId="30155" xr:uid="{00000000-0005-0000-0000-0000D0750000}"/>
    <cellStyle name="Обычный 3 3 9 3 2 4 3" xfId="30156" xr:uid="{00000000-0005-0000-0000-0000D1750000}"/>
    <cellStyle name="Обычный 3 3 9 3 2 4 3 2" xfId="30157" xr:uid="{00000000-0005-0000-0000-0000D2750000}"/>
    <cellStyle name="Обычный 3 3 9 3 2 4 4" xfId="30158" xr:uid="{00000000-0005-0000-0000-0000D3750000}"/>
    <cellStyle name="Обычный 3 3 9 3 2 5" xfId="30159" xr:uid="{00000000-0005-0000-0000-0000D4750000}"/>
    <cellStyle name="Обычный 3 3 9 3 2 5 2" xfId="30160" xr:uid="{00000000-0005-0000-0000-0000D5750000}"/>
    <cellStyle name="Обычный 3 3 9 3 2 6" xfId="30161" xr:uid="{00000000-0005-0000-0000-0000D6750000}"/>
    <cellStyle name="Обычный 3 3 9 3 2 6 2" xfId="30162" xr:uid="{00000000-0005-0000-0000-0000D7750000}"/>
    <cellStyle name="Обычный 3 3 9 3 2 7" xfId="30163" xr:uid="{00000000-0005-0000-0000-0000D8750000}"/>
    <cellStyle name="Обычный 3 3 9 3 2 7 2" xfId="30164" xr:uid="{00000000-0005-0000-0000-0000D9750000}"/>
    <cellStyle name="Обычный 3 3 9 3 2 8" xfId="30165" xr:uid="{00000000-0005-0000-0000-0000DA750000}"/>
    <cellStyle name="Обычный 3 3 9 3 3" xfId="30166" xr:uid="{00000000-0005-0000-0000-0000DB750000}"/>
    <cellStyle name="Обычный 3 3 9 3 3 2" xfId="30167" xr:uid="{00000000-0005-0000-0000-0000DC750000}"/>
    <cellStyle name="Обычный 3 3 9 3 3 2 2" xfId="30168" xr:uid="{00000000-0005-0000-0000-0000DD750000}"/>
    <cellStyle name="Обычный 3 3 9 3 3 2 2 2" xfId="30169" xr:uid="{00000000-0005-0000-0000-0000DE750000}"/>
    <cellStyle name="Обычный 3 3 9 3 3 2 2 2 2" xfId="30170" xr:uid="{00000000-0005-0000-0000-0000DF750000}"/>
    <cellStyle name="Обычный 3 3 9 3 3 2 2 3" xfId="30171" xr:uid="{00000000-0005-0000-0000-0000E0750000}"/>
    <cellStyle name="Обычный 3 3 9 3 3 2 2 3 2" xfId="30172" xr:uid="{00000000-0005-0000-0000-0000E1750000}"/>
    <cellStyle name="Обычный 3 3 9 3 3 2 2 4" xfId="30173" xr:uid="{00000000-0005-0000-0000-0000E2750000}"/>
    <cellStyle name="Обычный 3 3 9 3 3 2 3" xfId="30174" xr:uid="{00000000-0005-0000-0000-0000E3750000}"/>
    <cellStyle name="Обычный 3 3 9 3 3 2 3 2" xfId="30175" xr:uid="{00000000-0005-0000-0000-0000E4750000}"/>
    <cellStyle name="Обычный 3 3 9 3 3 2 4" xfId="30176" xr:uid="{00000000-0005-0000-0000-0000E5750000}"/>
    <cellStyle name="Обычный 3 3 9 3 3 2 4 2" xfId="30177" xr:uid="{00000000-0005-0000-0000-0000E6750000}"/>
    <cellStyle name="Обычный 3 3 9 3 3 2 5" xfId="30178" xr:uid="{00000000-0005-0000-0000-0000E7750000}"/>
    <cellStyle name="Обычный 3 3 9 3 3 2 5 2" xfId="30179" xr:uid="{00000000-0005-0000-0000-0000E8750000}"/>
    <cellStyle name="Обычный 3 3 9 3 3 2 6" xfId="30180" xr:uid="{00000000-0005-0000-0000-0000E9750000}"/>
    <cellStyle name="Обычный 3 3 9 3 3 3" xfId="30181" xr:uid="{00000000-0005-0000-0000-0000EA750000}"/>
    <cellStyle name="Обычный 3 3 9 3 3 3 2" xfId="30182" xr:uid="{00000000-0005-0000-0000-0000EB750000}"/>
    <cellStyle name="Обычный 3 3 9 3 3 3 2 2" xfId="30183" xr:uid="{00000000-0005-0000-0000-0000EC750000}"/>
    <cellStyle name="Обычный 3 3 9 3 3 3 3" xfId="30184" xr:uid="{00000000-0005-0000-0000-0000ED750000}"/>
    <cellStyle name="Обычный 3 3 9 3 3 3 3 2" xfId="30185" xr:uid="{00000000-0005-0000-0000-0000EE750000}"/>
    <cellStyle name="Обычный 3 3 9 3 3 3 4" xfId="30186" xr:uid="{00000000-0005-0000-0000-0000EF750000}"/>
    <cellStyle name="Обычный 3 3 9 3 3 4" xfId="30187" xr:uid="{00000000-0005-0000-0000-0000F0750000}"/>
    <cellStyle name="Обычный 3 3 9 3 3 4 2" xfId="30188" xr:uid="{00000000-0005-0000-0000-0000F1750000}"/>
    <cellStyle name="Обычный 3 3 9 3 3 4 2 2" xfId="30189" xr:uid="{00000000-0005-0000-0000-0000F2750000}"/>
    <cellStyle name="Обычный 3 3 9 3 3 4 3" xfId="30190" xr:uid="{00000000-0005-0000-0000-0000F3750000}"/>
    <cellStyle name="Обычный 3 3 9 3 3 4 3 2" xfId="30191" xr:uid="{00000000-0005-0000-0000-0000F4750000}"/>
    <cellStyle name="Обычный 3 3 9 3 3 4 4" xfId="30192" xr:uid="{00000000-0005-0000-0000-0000F5750000}"/>
    <cellStyle name="Обычный 3 3 9 3 3 5" xfId="30193" xr:uid="{00000000-0005-0000-0000-0000F6750000}"/>
    <cellStyle name="Обычный 3 3 9 3 3 5 2" xfId="30194" xr:uid="{00000000-0005-0000-0000-0000F7750000}"/>
    <cellStyle name="Обычный 3 3 9 3 3 6" xfId="30195" xr:uid="{00000000-0005-0000-0000-0000F8750000}"/>
    <cellStyle name="Обычный 3 3 9 3 3 6 2" xfId="30196" xr:uid="{00000000-0005-0000-0000-0000F9750000}"/>
    <cellStyle name="Обычный 3 3 9 3 3 7" xfId="30197" xr:uid="{00000000-0005-0000-0000-0000FA750000}"/>
    <cellStyle name="Обычный 3 3 9 3 3 7 2" xfId="30198" xr:uid="{00000000-0005-0000-0000-0000FB750000}"/>
    <cellStyle name="Обычный 3 3 9 3 3 8" xfId="30199" xr:uid="{00000000-0005-0000-0000-0000FC750000}"/>
    <cellStyle name="Обычный 3 3 9 3 4" xfId="30200" xr:uid="{00000000-0005-0000-0000-0000FD750000}"/>
    <cellStyle name="Обычный 3 3 9 3 4 2" xfId="30201" xr:uid="{00000000-0005-0000-0000-0000FE750000}"/>
    <cellStyle name="Обычный 3 3 9 3 4 2 2" xfId="30202" xr:uid="{00000000-0005-0000-0000-0000FF750000}"/>
    <cellStyle name="Обычный 3 3 9 3 4 2 2 2" xfId="30203" xr:uid="{00000000-0005-0000-0000-000000760000}"/>
    <cellStyle name="Обычный 3 3 9 3 4 2 3" xfId="30204" xr:uid="{00000000-0005-0000-0000-000001760000}"/>
    <cellStyle name="Обычный 3 3 9 3 4 2 3 2" xfId="30205" xr:uid="{00000000-0005-0000-0000-000002760000}"/>
    <cellStyle name="Обычный 3 3 9 3 4 2 4" xfId="30206" xr:uid="{00000000-0005-0000-0000-000003760000}"/>
    <cellStyle name="Обычный 3 3 9 3 4 3" xfId="30207" xr:uid="{00000000-0005-0000-0000-000004760000}"/>
    <cellStyle name="Обычный 3 3 9 3 4 3 2" xfId="30208" xr:uid="{00000000-0005-0000-0000-000005760000}"/>
    <cellStyle name="Обычный 3 3 9 3 4 3 2 2" xfId="30209" xr:uid="{00000000-0005-0000-0000-000006760000}"/>
    <cellStyle name="Обычный 3 3 9 3 4 3 3" xfId="30210" xr:uid="{00000000-0005-0000-0000-000007760000}"/>
    <cellStyle name="Обычный 3 3 9 3 4 3 3 2" xfId="30211" xr:uid="{00000000-0005-0000-0000-000008760000}"/>
    <cellStyle name="Обычный 3 3 9 3 4 3 4" xfId="30212" xr:uid="{00000000-0005-0000-0000-000009760000}"/>
    <cellStyle name="Обычный 3 3 9 3 4 4" xfId="30213" xr:uid="{00000000-0005-0000-0000-00000A760000}"/>
    <cellStyle name="Обычный 3 3 9 3 4 4 2" xfId="30214" xr:uid="{00000000-0005-0000-0000-00000B760000}"/>
    <cellStyle name="Обычный 3 3 9 3 4 5" xfId="30215" xr:uid="{00000000-0005-0000-0000-00000C760000}"/>
    <cellStyle name="Обычный 3 3 9 3 4 5 2" xfId="30216" xr:uid="{00000000-0005-0000-0000-00000D760000}"/>
    <cellStyle name="Обычный 3 3 9 3 4 6" xfId="30217" xr:uid="{00000000-0005-0000-0000-00000E760000}"/>
    <cellStyle name="Обычный 3 3 9 3 4 6 2" xfId="30218" xr:uid="{00000000-0005-0000-0000-00000F760000}"/>
    <cellStyle name="Обычный 3 3 9 3 4 7" xfId="30219" xr:uid="{00000000-0005-0000-0000-000010760000}"/>
    <cellStyle name="Обычный 3 3 9 3 5" xfId="30220" xr:uid="{00000000-0005-0000-0000-000011760000}"/>
    <cellStyle name="Обычный 3 3 9 3 5 2" xfId="30221" xr:uid="{00000000-0005-0000-0000-000012760000}"/>
    <cellStyle name="Обычный 3 3 9 3 5 2 2" xfId="30222" xr:uid="{00000000-0005-0000-0000-000013760000}"/>
    <cellStyle name="Обычный 3 3 9 3 5 3" xfId="30223" xr:uid="{00000000-0005-0000-0000-000014760000}"/>
    <cellStyle name="Обычный 3 3 9 3 5 3 2" xfId="30224" xr:uid="{00000000-0005-0000-0000-000015760000}"/>
    <cellStyle name="Обычный 3 3 9 3 5 4" xfId="30225" xr:uid="{00000000-0005-0000-0000-000016760000}"/>
    <cellStyle name="Обычный 3 3 9 3 6" xfId="30226" xr:uid="{00000000-0005-0000-0000-000017760000}"/>
    <cellStyle name="Обычный 3 3 9 3 6 2" xfId="30227" xr:uid="{00000000-0005-0000-0000-000018760000}"/>
    <cellStyle name="Обычный 3 3 9 3 6 2 2" xfId="30228" xr:uid="{00000000-0005-0000-0000-000019760000}"/>
    <cellStyle name="Обычный 3 3 9 3 6 3" xfId="30229" xr:uid="{00000000-0005-0000-0000-00001A760000}"/>
    <cellStyle name="Обычный 3 3 9 3 6 3 2" xfId="30230" xr:uid="{00000000-0005-0000-0000-00001B760000}"/>
    <cellStyle name="Обычный 3 3 9 3 6 4" xfId="30231" xr:uid="{00000000-0005-0000-0000-00001C760000}"/>
    <cellStyle name="Обычный 3 3 9 3 7" xfId="30232" xr:uid="{00000000-0005-0000-0000-00001D760000}"/>
    <cellStyle name="Обычный 3 3 9 3 7 2" xfId="30233" xr:uid="{00000000-0005-0000-0000-00001E760000}"/>
    <cellStyle name="Обычный 3 3 9 3 8" xfId="30234" xr:uid="{00000000-0005-0000-0000-00001F760000}"/>
    <cellStyle name="Обычный 3 3 9 3 8 2" xfId="30235" xr:uid="{00000000-0005-0000-0000-000020760000}"/>
    <cellStyle name="Обычный 3 3 9 3 9" xfId="30236" xr:uid="{00000000-0005-0000-0000-000021760000}"/>
    <cellStyle name="Обычный 3 3 9 3 9 2" xfId="30237" xr:uid="{00000000-0005-0000-0000-000022760000}"/>
    <cellStyle name="Обычный 3 3 9 4" xfId="30238" xr:uid="{00000000-0005-0000-0000-000023760000}"/>
    <cellStyle name="Обычный 3 3 9 4 2" xfId="30239" xr:uid="{00000000-0005-0000-0000-000024760000}"/>
    <cellStyle name="Обычный 3 3 9 4 2 2" xfId="30240" xr:uid="{00000000-0005-0000-0000-000025760000}"/>
    <cellStyle name="Обычный 3 3 9 4 2 2 2" xfId="30241" xr:uid="{00000000-0005-0000-0000-000026760000}"/>
    <cellStyle name="Обычный 3 3 9 4 2 2 2 2" xfId="30242" xr:uid="{00000000-0005-0000-0000-000027760000}"/>
    <cellStyle name="Обычный 3 3 9 4 2 2 3" xfId="30243" xr:uid="{00000000-0005-0000-0000-000028760000}"/>
    <cellStyle name="Обычный 3 3 9 4 2 2 3 2" xfId="30244" xr:uid="{00000000-0005-0000-0000-000029760000}"/>
    <cellStyle name="Обычный 3 3 9 4 2 2 4" xfId="30245" xr:uid="{00000000-0005-0000-0000-00002A760000}"/>
    <cellStyle name="Обычный 3 3 9 4 2 3" xfId="30246" xr:uid="{00000000-0005-0000-0000-00002B760000}"/>
    <cellStyle name="Обычный 3 3 9 4 2 3 2" xfId="30247" xr:uid="{00000000-0005-0000-0000-00002C760000}"/>
    <cellStyle name="Обычный 3 3 9 4 2 4" xfId="30248" xr:uid="{00000000-0005-0000-0000-00002D760000}"/>
    <cellStyle name="Обычный 3 3 9 4 2 4 2" xfId="30249" xr:uid="{00000000-0005-0000-0000-00002E760000}"/>
    <cellStyle name="Обычный 3 3 9 4 2 5" xfId="30250" xr:uid="{00000000-0005-0000-0000-00002F760000}"/>
    <cellStyle name="Обычный 3 3 9 4 2 5 2" xfId="30251" xr:uid="{00000000-0005-0000-0000-000030760000}"/>
    <cellStyle name="Обычный 3 3 9 4 2 6" xfId="30252" xr:uid="{00000000-0005-0000-0000-000031760000}"/>
    <cellStyle name="Обычный 3 3 9 4 3" xfId="30253" xr:uid="{00000000-0005-0000-0000-000032760000}"/>
    <cellStyle name="Обычный 3 3 9 4 3 2" xfId="30254" xr:uid="{00000000-0005-0000-0000-000033760000}"/>
    <cellStyle name="Обычный 3 3 9 4 3 2 2" xfId="30255" xr:uid="{00000000-0005-0000-0000-000034760000}"/>
    <cellStyle name="Обычный 3 3 9 4 3 3" xfId="30256" xr:uid="{00000000-0005-0000-0000-000035760000}"/>
    <cellStyle name="Обычный 3 3 9 4 3 3 2" xfId="30257" xr:uid="{00000000-0005-0000-0000-000036760000}"/>
    <cellStyle name="Обычный 3 3 9 4 3 4" xfId="30258" xr:uid="{00000000-0005-0000-0000-000037760000}"/>
    <cellStyle name="Обычный 3 3 9 4 4" xfId="30259" xr:uid="{00000000-0005-0000-0000-000038760000}"/>
    <cellStyle name="Обычный 3 3 9 4 4 2" xfId="30260" xr:uid="{00000000-0005-0000-0000-000039760000}"/>
    <cellStyle name="Обычный 3 3 9 4 4 2 2" xfId="30261" xr:uid="{00000000-0005-0000-0000-00003A760000}"/>
    <cellStyle name="Обычный 3 3 9 4 4 3" xfId="30262" xr:uid="{00000000-0005-0000-0000-00003B760000}"/>
    <cellStyle name="Обычный 3 3 9 4 4 3 2" xfId="30263" xr:uid="{00000000-0005-0000-0000-00003C760000}"/>
    <cellStyle name="Обычный 3 3 9 4 4 4" xfId="30264" xr:uid="{00000000-0005-0000-0000-00003D760000}"/>
    <cellStyle name="Обычный 3 3 9 4 5" xfId="30265" xr:uid="{00000000-0005-0000-0000-00003E760000}"/>
    <cellStyle name="Обычный 3 3 9 4 5 2" xfId="30266" xr:uid="{00000000-0005-0000-0000-00003F760000}"/>
    <cellStyle name="Обычный 3 3 9 4 6" xfId="30267" xr:uid="{00000000-0005-0000-0000-000040760000}"/>
    <cellStyle name="Обычный 3 3 9 4 6 2" xfId="30268" xr:uid="{00000000-0005-0000-0000-000041760000}"/>
    <cellStyle name="Обычный 3 3 9 4 7" xfId="30269" xr:uid="{00000000-0005-0000-0000-000042760000}"/>
    <cellStyle name="Обычный 3 3 9 4 7 2" xfId="30270" xr:uid="{00000000-0005-0000-0000-000043760000}"/>
    <cellStyle name="Обычный 3 3 9 4 8" xfId="30271" xr:uid="{00000000-0005-0000-0000-000044760000}"/>
    <cellStyle name="Обычный 3 3 9 5" xfId="30272" xr:uid="{00000000-0005-0000-0000-000045760000}"/>
    <cellStyle name="Обычный 3 3 9 5 2" xfId="30273" xr:uid="{00000000-0005-0000-0000-000046760000}"/>
    <cellStyle name="Обычный 3 3 9 5 2 2" xfId="30274" xr:uid="{00000000-0005-0000-0000-000047760000}"/>
    <cellStyle name="Обычный 3 3 9 5 2 2 2" xfId="30275" xr:uid="{00000000-0005-0000-0000-000048760000}"/>
    <cellStyle name="Обычный 3 3 9 5 2 2 2 2" xfId="30276" xr:uid="{00000000-0005-0000-0000-000049760000}"/>
    <cellStyle name="Обычный 3 3 9 5 2 2 3" xfId="30277" xr:uid="{00000000-0005-0000-0000-00004A760000}"/>
    <cellStyle name="Обычный 3 3 9 5 2 2 3 2" xfId="30278" xr:uid="{00000000-0005-0000-0000-00004B760000}"/>
    <cellStyle name="Обычный 3 3 9 5 2 2 4" xfId="30279" xr:uid="{00000000-0005-0000-0000-00004C760000}"/>
    <cellStyle name="Обычный 3 3 9 5 2 3" xfId="30280" xr:uid="{00000000-0005-0000-0000-00004D760000}"/>
    <cellStyle name="Обычный 3 3 9 5 2 3 2" xfId="30281" xr:uid="{00000000-0005-0000-0000-00004E760000}"/>
    <cellStyle name="Обычный 3 3 9 5 2 4" xfId="30282" xr:uid="{00000000-0005-0000-0000-00004F760000}"/>
    <cellStyle name="Обычный 3 3 9 5 2 4 2" xfId="30283" xr:uid="{00000000-0005-0000-0000-000050760000}"/>
    <cellStyle name="Обычный 3 3 9 5 2 5" xfId="30284" xr:uid="{00000000-0005-0000-0000-000051760000}"/>
    <cellStyle name="Обычный 3 3 9 5 2 5 2" xfId="30285" xr:uid="{00000000-0005-0000-0000-000052760000}"/>
    <cellStyle name="Обычный 3 3 9 5 2 6" xfId="30286" xr:uid="{00000000-0005-0000-0000-000053760000}"/>
    <cellStyle name="Обычный 3 3 9 5 3" xfId="30287" xr:uid="{00000000-0005-0000-0000-000054760000}"/>
    <cellStyle name="Обычный 3 3 9 5 3 2" xfId="30288" xr:uid="{00000000-0005-0000-0000-000055760000}"/>
    <cellStyle name="Обычный 3 3 9 5 3 2 2" xfId="30289" xr:uid="{00000000-0005-0000-0000-000056760000}"/>
    <cellStyle name="Обычный 3 3 9 5 3 3" xfId="30290" xr:uid="{00000000-0005-0000-0000-000057760000}"/>
    <cellStyle name="Обычный 3 3 9 5 3 3 2" xfId="30291" xr:uid="{00000000-0005-0000-0000-000058760000}"/>
    <cellStyle name="Обычный 3 3 9 5 3 4" xfId="30292" xr:uid="{00000000-0005-0000-0000-000059760000}"/>
    <cellStyle name="Обычный 3 3 9 5 4" xfId="30293" xr:uid="{00000000-0005-0000-0000-00005A760000}"/>
    <cellStyle name="Обычный 3 3 9 5 4 2" xfId="30294" xr:uid="{00000000-0005-0000-0000-00005B760000}"/>
    <cellStyle name="Обычный 3 3 9 5 4 2 2" xfId="30295" xr:uid="{00000000-0005-0000-0000-00005C760000}"/>
    <cellStyle name="Обычный 3 3 9 5 4 3" xfId="30296" xr:uid="{00000000-0005-0000-0000-00005D760000}"/>
    <cellStyle name="Обычный 3 3 9 5 4 3 2" xfId="30297" xr:uid="{00000000-0005-0000-0000-00005E760000}"/>
    <cellStyle name="Обычный 3 3 9 5 4 4" xfId="30298" xr:uid="{00000000-0005-0000-0000-00005F760000}"/>
    <cellStyle name="Обычный 3 3 9 5 5" xfId="30299" xr:uid="{00000000-0005-0000-0000-000060760000}"/>
    <cellStyle name="Обычный 3 3 9 5 5 2" xfId="30300" xr:uid="{00000000-0005-0000-0000-000061760000}"/>
    <cellStyle name="Обычный 3 3 9 5 6" xfId="30301" xr:uid="{00000000-0005-0000-0000-000062760000}"/>
    <cellStyle name="Обычный 3 3 9 5 6 2" xfId="30302" xr:uid="{00000000-0005-0000-0000-000063760000}"/>
    <cellStyle name="Обычный 3 3 9 5 7" xfId="30303" xr:uid="{00000000-0005-0000-0000-000064760000}"/>
    <cellStyle name="Обычный 3 3 9 5 7 2" xfId="30304" xr:uid="{00000000-0005-0000-0000-000065760000}"/>
    <cellStyle name="Обычный 3 3 9 5 8" xfId="30305" xr:uid="{00000000-0005-0000-0000-000066760000}"/>
    <cellStyle name="Обычный 3 3 9 6" xfId="30306" xr:uid="{00000000-0005-0000-0000-000067760000}"/>
    <cellStyle name="Обычный 3 3 9 6 2" xfId="30307" xr:uid="{00000000-0005-0000-0000-000068760000}"/>
    <cellStyle name="Обычный 3 3 9 6 2 2" xfId="30308" xr:uid="{00000000-0005-0000-0000-000069760000}"/>
    <cellStyle name="Обычный 3 3 9 6 2 2 2" xfId="30309" xr:uid="{00000000-0005-0000-0000-00006A760000}"/>
    <cellStyle name="Обычный 3 3 9 6 2 3" xfId="30310" xr:uid="{00000000-0005-0000-0000-00006B760000}"/>
    <cellStyle name="Обычный 3 3 9 6 2 3 2" xfId="30311" xr:uid="{00000000-0005-0000-0000-00006C760000}"/>
    <cellStyle name="Обычный 3 3 9 6 2 4" xfId="30312" xr:uid="{00000000-0005-0000-0000-00006D760000}"/>
    <cellStyle name="Обычный 3 3 9 6 3" xfId="30313" xr:uid="{00000000-0005-0000-0000-00006E760000}"/>
    <cellStyle name="Обычный 3 3 9 6 3 2" xfId="30314" xr:uid="{00000000-0005-0000-0000-00006F760000}"/>
    <cellStyle name="Обычный 3 3 9 6 3 2 2" xfId="30315" xr:uid="{00000000-0005-0000-0000-000070760000}"/>
    <cellStyle name="Обычный 3 3 9 6 3 3" xfId="30316" xr:uid="{00000000-0005-0000-0000-000071760000}"/>
    <cellStyle name="Обычный 3 3 9 6 3 3 2" xfId="30317" xr:uid="{00000000-0005-0000-0000-000072760000}"/>
    <cellStyle name="Обычный 3 3 9 6 3 4" xfId="30318" xr:uid="{00000000-0005-0000-0000-000073760000}"/>
    <cellStyle name="Обычный 3 3 9 6 4" xfId="30319" xr:uid="{00000000-0005-0000-0000-000074760000}"/>
    <cellStyle name="Обычный 3 3 9 6 4 2" xfId="30320" xr:uid="{00000000-0005-0000-0000-000075760000}"/>
    <cellStyle name="Обычный 3 3 9 6 5" xfId="30321" xr:uid="{00000000-0005-0000-0000-000076760000}"/>
    <cellStyle name="Обычный 3 3 9 6 5 2" xfId="30322" xr:uid="{00000000-0005-0000-0000-000077760000}"/>
    <cellStyle name="Обычный 3 3 9 6 6" xfId="30323" xr:uid="{00000000-0005-0000-0000-000078760000}"/>
    <cellStyle name="Обычный 3 3 9 6 6 2" xfId="30324" xr:uid="{00000000-0005-0000-0000-000079760000}"/>
    <cellStyle name="Обычный 3 3 9 6 7" xfId="30325" xr:uid="{00000000-0005-0000-0000-00007A760000}"/>
    <cellStyle name="Обычный 3 3 9 7" xfId="30326" xr:uid="{00000000-0005-0000-0000-00007B760000}"/>
    <cellStyle name="Обычный 3 3 9 7 2" xfId="30327" xr:uid="{00000000-0005-0000-0000-00007C760000}"/>
    <cellStyle name="Обычный 3 3 9 7 2 2" xfId="30328" xr:uid="{00000000-0005-0000-0000-00007D760000}"/>
    <cellStyle name="Обычный 3 3 9 7 2 2 2" xfId="30329" xr:uid="{00000000-0005-0000-0000-00007E760000}"/>
    <cellStyle name="Обычный 3 3 9 7 2 3" xfId="30330" xr:uid="{00000000-0005-0000-0000-00007F760000}"/>
    <cellStyle name="Обычный 3 3 9 7 2 3 2" xfId="30331" xr:uid="{00000000-0005-0000-0000-000080760000}"/>
    <cellStyle name="Обычный 3 3 9 7 2 4" xfId="30332" xr:uid="{00000000-0005-0000-0000-000081760000}"/>
    <cellStyle name="Обычный 3 3 9 7 3" xfId="30333" xr:uid="{00000000-0005-0000-0000-000082760000}"/>
    <cellStyle name="Обычный 3 3 9 7 3 2" xfId="30334" xr:uid="{00000000-0005-0000-0000-000083760000}"/>
    <cellStyle name="Обычный 3 3 9 7 3 2 2" xfId="30335" xr:uid="{00000000-0005-0000-0000-000084760000}"/>
    <cellStyle name="Обычный 3 3 9 7 3 3" xfId="30336" xr:uid="{00000000-0005-0000-0000-000085760000}"/>
    <cellStyle name="Обычный 3 3 9 7 3 3 2" xfId="30337" xr:uid="{00000000-0005-0000-0000-000086760000}"/>
    <cellStyle name="Обычный 3 3 9 7 3 4" xfId="30338" xr:uid="{00000000-0005-0000-0000-000087760000}"/>
    <cellStyle name="Обычный 3 3 9 7 4" xfId="30339" xr:uid="{00000000-0005-0000-0000-000088760000}"/>
    <cellStyle name="Обычный 3 3 9 7 4 2" xfId="30340" xr:uid="{00000000-0005-0000-0000-000089760000}"/>
    <cellStyle name="Обычный 3 3 9 7 5" xfId="30341" xr:uid="{00000000-0005-0000-0000-00008A760000}"/>
    <cellStyle name="Обычный 3 3 9 7 5 2" xfId="30342" xr:uid="{00000000-0005-0000-0000-00008B760000}"/>
    <cellStyle name="Обычный 3 3 9 7 6" xfId="30343" xr:uid="{00000000-0005-0000-0000-00008C760000}"/>
    <cellStyle name="Обычный 3 3 9 7 6 2" xfId="30344" xr:uid="{00000000-0005-0000-0000-00008D760000}"/>
    <cellStyle name="Обычный 3 3 9 7 7" xfId="30345" xr:uid="{00000000-0005-0000-0000-00008E760000}"/>
    <cellStyle name="Обычный 3 3 9 8" xfId="30346" xr:uid="{00000000-0005-0000-0000-00008F760000}"/>
    <cellStyle name="Обычный 3 3 9 8 2" xfId="30347" xr:uid="{00000000-0005-0000-0000-000090760000}"/>
    <cellStyle name="Обычный 3 3 9 8 2 2" xfId="30348" xr:uid="{00000000-0005-0000-0000-000091760000}"/>
    <cellStyle name="Обычный 3 3 9 8 3" xfId="30349" xr:uid="{00000000-0005-0000-0000-000092760000}"/>
    <cellStyle name="Обычный 3 3 9 8 3 2" xfId="30350" xr:uid="{00000000-0005-0000-0000-000093760000}"/>
    <cellStyle name="Обычный 3 3 9 8 4" xfId="30351" xr:uid="{00000000-0005-0000-0000-000094760000}"/>
    <cellStyle name="Обычный 3 3 9 9" xfId="30352" xr:uid="{00000000-0005-0000-0000-000095760000}"/>
    <cellStyle name="Обычный 3 3 9 9 2" xfId="30353" xr:uid="{00000000-0005-0000-0000-000096760000}"/>
    <cellStyle name="Обычный 3 3 9 9 2 2" xfId="30354" xr:uid="{00000000-0005-0000-0000-000097760000}"/>
    <cellStyle name="Обычный 3 3 9 9 3" xfId="30355" xr:uid="{00000000-0005-0000-0000-000098760000}"/>
    <cellStyle name="Обычный 3 3 9 9 3 2" xfId="30356" xr:uid="{00000000-0005-0000-0000-000099760000}"/>
    <cellStyle name="Обычный 3 3 9 9 4" xfId="30357" xr:uid="{00000000-0005-0000-0000-00009A760000}"/>
    <cellStyle name="Обычный 3 4" xfId="30358" xr:uid="{00000000-0005-0000-0000-00009B760000}"/>
    <cellStyle name="Обычный 3 4 10" xfId="30359" xr:uid="{00000000-0005-0000-0000-00009C760000}"/>
    <cellStyle name="Обычный 3 4 10 2" xfId="30360" xr:uid="{00000000-0005-0000-0000-00009D760000}"/>
    <cellStyle name="Обычный 3 4 10 2 2" xfId="30361" xr:uid="{00000000-0005-0000-0000-00009E760000}"/>
    <cellStyle name="Обычный 3 4 10 2 2 2" xfId="30362" xr:uid="{00000000-0005-0000-0000-00009F760000}"/>
    <cellStyle name="Обычный 3 4 10 2 3" xfId="30363" xr:uid="{00000000-0005-0000-0000-0000A0760000}"/>
    <cellStyle name="Обычный 3 4 10 2 3 2" xfId="30364" xr:uid="{00000000-0005-0000-0000-0000A1760000}"/>
    <cellStyle name="Обычный 3 4 10 2 4" xfId="30365" xr:uid="{00000000-0005-0000-0000-0000A2760000}"/>
    <cellStyle name="Обычный 3 4 10 3" xfId="30366" xr:uid="{00000000-0005-0000-0000-0000A3760000}"/>
    <cellStyle name="Обычный 3 4 10 3 2" xfId="30367" xr:uid="{00000000-0005-0000-0000-0000A4760000}"/>
    <cellStyle name="Обычный 3 4 10 3 2 2" xfId="30368" xr:uid="{00000000-0005-0000-0000-0000A5760000}"/>
    <cellStyle name="Обычный 3 4 10 3 3" xfId="30369" xr:uid="{00000000-0005-0000-0000-0000A6760000}"/>
    <cellStyle name="Обычный 3 4 10 3 3 2" xfId="30370" xr:uid="{00000000-0005-0000-0000-0000A7760000}"/>
    <cellStyle name="Обычный 3 4 10 3 4" xfId="30371" xr:uid="{00000000-0005-0000-0000-0000A8760000}"/>
    <cellStyle name="Обычный 3 4 10 4" xfId="30372" xr:uid="{00000000-0005-0000-0000-0000A9760000}"/>
    <cellStyle name="Обычный 3 4 10 4 2" xfId="30373" xr:uid="{00000000-0005-0000-0000-0000AA760000}"/>
    <cellStyle name="Обычный 3 4 10 5" xfId="30374" xr:uid="{00000000-0005-0000-0000-0000AB760000}"/>
    <cellStyle name="Обычный 3 4 10 5 2" xfId="30375" xr:uid="{00000000-0005-0000-0000-0000AC760000}"/>
    <cellStyle name="Обычный 3 4 10 6" xfId="30376" xr:uid="{00000000-0005-0000-0000-0000AD760000}"/>
    <cellStyle name="Обычный 3 4 10 6 2" xfId="30377" xr:uid="{00000000-0005-0000-0000-0000AE760000}"/>
    <cellStyle name="Обычный 3 4 10 7" xfId="30378" xr:uid="{00000000-0005-0000-0000-0000AF760000}"/>
    <cellStyle name="Обычный 3 4 11" xfId="30379" xr:uid="{00000000-0005-0000-0000-0000B0760000}"/>
    <cellStyle name="Обычный 3 4 11 2" xfId="30380" xr:uid="{00000000-0005-0000-0000-0000B1760000}"/>
    <cellStyle name="Обычный 3 4 11 2 2" xfId="30381" xr:uid="{00000000-0005-0000-0000-0000B2760000}"/>
    <cellStyle name="Обычный 3 4 11 3" xfId="30382" xr:uid="{00000000-0005-0000-0000-0000B3760000}"/>
    <cellStyle name="Обычный 3 4 11 3 2" xfId="30383" xr:uid="{00000000-0005-0000-0000-0000B4760000}"/>
    <cellStyle name="Обычный 3 4 11 4" xfId="30384" xr:uid="{00000000-0005-0000-0000-0000B5760000}"/>
    <cellStyle name="Обычный 3 4 12" xfId="30385" xr:uid="{00000000-0005-0000-0000-0000B6760000}"/>
    <cellStyle name="Обычный 3 4 12 2" xfId="30386" xr:uid="{00000000-0005-0000-0000-0000B7760000}"/>
    <cellStyle name="Обычный 3 4 12 2 2" xfId="30387" xr:uid="{00000000-0005-0000-0000-0000B8760000}"/>
    <cellStyle name="Обычный 3 4 12 3" xfId="30388" xr:uid="{00000000-0005-0000-0000-0000B9760000}"/>
    <cellStyle name="Обычный 3 4 12 3 2" xfId="30389" xr:uid="{00000000-0005-0000-0000-0000BA760000}"/>
    <cellStyle name="Обычный 3 4 12 4" xfId="30390" xr:uid="{00000000-0005-0000-0000-0000BB760000}"/>
    <cellStyle name="Обычный 3 4 13" xfId="30391" xr:uid="{00000000-0005-0000-0000-0000BC760000}"/>
    <cellStyle name="Обычный 3 4 13 2" xfId="30392" xr:uid="{00000000-0005-0000-0000-0000BD760000}"/>
    <cellStyle name="Обычный 3 4 14" xfId="30393" xr:uid="{00000000-0005-0000-0000-0000BE760000}"/>
    <cellStyle name="Обычный 3 4 14 2" xfId="30394" xr:uid="{00000000-0005-0000-0000-0000BF760000}"/>
    <cellStyle name="Обычный 3 4 15" xfId="30395" xr:uid="{00000000-0005-0000-0000-0000C0760000}"/>
    <cellStyle name="Обычный 3 4 15 2" xfId="30396" xr:uid="{00000000-0005-0000-0000-0000C1760000}"/>
    <cellStyle name="Обычный 3 4 16" xfId="30397" xr:uid="{00000000-0005-0000-0000-0000C2760000}"/>
    <cellStyle name="Обычный 3 4 2" xfId="30398" xr:uid="{00000000-0005-0000-0000-0000C3760000}"/>
    <cellStyle name="Обычный 3 4 2 10" xfId="30399" xr:uid="{00000000-0005-0000-0000-0000C4760000}"/>
    <cellStyle name="Обычный 3 4 2 10 2" xfId="30400" xr:uid="{00000000-0005-0000-0000-0000C5760000}"/>
    <cellStyle name="Обычный 3 4 2 10 2 2" xfId="30401" xr:uid="{00000000-0005-0000-0000-0000C6760000}"/>
    <cellStyle name="Обычный 3 4 2 10 3" xfId="30402" xr:uid="{00000000-0005-0000-0000-0000C7760000}"/>
    <cellStyle name="Обычный 3 4 2 10 3 2" xfId="30403" xr:uid="{00000000-0005-0000-0000-0000C8760000}"/>
    <cellStyle name="Обычный 3 4 2 10 4" xfId="30404" xr:uid="{00000000-0005-0000-0000-0000C9760000}"/>
    <cellStyle name="Обычный 3 4 2 11" xfId="30405" xr:uid="{00000000-0005-0000-0000-0000CA760000}"/>
    <cellStyle name="Обычный 3 4 2 11 2" xfId="30406" xr:uid="{00000000-0005-0000-0000-0000CB760000}"/>
    <cellStyle name="Обычный 3 4 2 12" xfId="30407" xr:uid="{00000000-0005-0000-0000-0000CC760000}"/>
    <cellStyle name="Обычный 3 4 2 12 2" xfId="30408" xr:uid="{00000000-0005-0000-0000-0000CD760000}"/>
    <cellStyle name="Обычный 3 4 2 13" xfId="30409" xr:uid="{00000000-0005-0000-0000-0000CE760000}"/>
    <cellStyle name="Обычный 3 4 2 13 2" xfId="30410" xr:uid="{00000000-0005-0000-0000-0000CF760000}"/>
    <cellStyle name="Обычный 3 4 2 14" xfId="30411" xr:uid="{00000000-0005-0000-0000-0000D0760000}"/>
    <cellStyle name="Обычный 3 4 2 2" xfId="30412" xr:uid="{00000000-0005-0000-0000-0000D1760000}"/>
    <cellStyle name="Обычный 3 4 2 2 10" xfId="30413" xr:uid="{00000000-0005-0000-0000-0000D2760000}"/>
    <cellStyle name="Обычный 3 4 2 2 10 2" xfId="30414" xr:uid="{00000000-0005-0000-0000-0000D3760000}"/>
    <cellStyle name="Обычный 3 4 2 2 11" xfId="30415" xr:uid="{00000000-0005-0000-0000-0000D4760000}"/>
    <cellStyle name="Обычный 3 4 2 2 11 2" xfId="30416" xr:uid="{00000000-0005-0000-0000-0000D5760000}"/>
    <cellStyle name="Обычный 3 4 2 2 12" xfId="30417" xr:uid="{00000000-0005-0000-0000-0000D6760000}"/>
    <cellStyle name="Обычный 3 4 2 2 12 2" xfId="30418" xr:uid="{00000000-0005-0000-0000-0000D7760000}"/>
    <cellStyle name="Обычный 3 4 2 2 13" xfId="30419" xr:uid="{00000000-0005-0000-0000-0000D8760000}"/>
    <cellStyle name="Обычный 3 4 2 2 2" xfId="30420" xr:uid="{00000000-0005-0000-0000-0000D9760000}"/>
    <cellStyle name="Обычный 3 4 2 2 2 10" xfId="30421" xr:uid="{00000000-0005-0000-0000-0000DA760000}"/>
    <cellStyle name="Обычный 3 4 2 2 2 10 2" xfId="30422" xr:uid="{00000000-0005-0000-0000-0000DB760000}"/>
    <cellStyle name="Обычный 3 4 2 2 2 11" xfId="30423" xr:uid="{00000000-0005-0000-0000-0000DC760000}"/>
    <cellStyle name="Обычный 3 4 2 2 2 11 2" xfId="30424" xr:uid="{00000000-0005-0000-0000-0000DD760000}"/>
    <cellStyle name="Обычный 3 4 2 2 2 12" xfId="30425" xr:uid="{00000000-0005-0000-0000-0000DE760000}"/>
    <cellStyle name="Обычный 3 4 2 2 2 2" xfId="30426" xr:uid="{00000000-0005-0000-0000-0000DF760000}"/>
    <cellStyle name="Обычный 3 4 2 2 2 2 10" xfId="30427" xr:uid="{00000000-0005-0000-0000-0000E0760000}"/>
    <cellStyle name="Обычный 3 4 2 2 2 2 2" xfId="30428" xr:uid="{00000000-0005-0000-0000-0000E1760000}"/>
    <cellStyle name="Обычный 3 4 2 2 2 2 2 2" xfId="30429" xr:uid="{00000000-0005-0000-0000-0000E2760000}"/>
    <cellStyle name="Обычный 3 4 2 2 2 2 2 2 2" xfId="30430" xr:uid="{00000000-0005-0000-0000-0000E3760000}"/>
    <cellStyle name="Обычный 3 4 2 2 2 2 2 2 2 2" xfId="30431" xr:uid="{00000000-0005-0000-0000-0000E4760000}"/>
    <cellStyle name="Обычный 3 4 2 2 2 2 2 2 2 2 2" xfId="30432" xr:uid="{00000000-0005-0000-0000-0000E5760000}"/>
    <cellStyle name="Обычный 3 4 2 2 2 2 2 2 2 3" xfId="30433" xr:uid="{00000000-0005-0000-0000-0000E6760000}"/>
    <cellStyle name="Обычный 3 4 2 2 2 2 2 2 2 3 2" xfId="30434" xr:uid="{00000000-0005-0000-0000-0000E7760000}"/>
    <cellStyle name="Обычный 3 4 2 2 2 2 2 2 2 4" xfId="30435" xr:uid="{00000000-0005-0000-0000-0000E8760000}"/>
    <cellStyle name="Обычный 3 4 2 2 2 2 2 2 3" xfId="30436" xr:uid="{00000000-0005-0000-0000-0000E9760000}"/>
    <cellStyle name="Обычный 3 4 2 2 2 2 2 2 3 2" xfId="30437" xr:uid="{00000000-0005-0000-0000-0000EA760000}"/>
    <cellStyle name="Обычный 3 4 2 2 2 2 2 2 4" xfId="30438" xr:uid="{00000000-0005-0000-0000-0000EB760000}"/>
    <cellStyle name="Обычный 3 4 2 2 2 2 2 2 4 2" xfId="30439" xr:uid="{00000000-0005-0000-0000-0000EC760000}"/>
    <cellStyle name="Обычный 3 4 2 2 2 2 2 2 5" xfId="30440" xr:uid="{00000000-0005-0000-0000-0000ED760000}"/>
    <cellStyle name="Обычный 3 4 2 2 2 2 2 2 5 2" xfId="30441" xr:uid="{00000000-0005-0000-0000-0000EE760000}"/>
    <cellStyle name="Обычный 3 4 2 2 2 2 2 2 6" xfId="30442" xr:uid="{00000000-0005-0000-0000-0000EF760000}"/>
    <cellStyle name="Обычный 3 4 2 2 2 2 2 3" xfId="30443" xr:uid="{00000000-0005-0000-0000-0000F0760000}"/>
    <cellStyle name="Обычный 3 4 2 2 2 2 2 3 2" xfId="30444" xr:uid="{00000000-0005-0000-0000-0000F1760000}"/>
    <cellStyle name="Обычный 3 4 2 2 2 2 2 3 2 2" xfId="30445" xr:uid="{00000000-0005-0000-0000-0000F2760000}"/>
    <cellStyle name="Обычный 3 4 2 2 2 2 2 3 3" xfId="30446" xr:uid="{00000000-0005-0000-0000-0000F3760000}"/>
    <cellStyle name="Обычный 3 4 2 2 2 2 2 3 3 2" xfId="30447" xr:uid="{00000000-0005-0000-0000-0000F4760000}"/>
    <cellStyle name="Обычный 3 4 2 2 2 2 2 3 4" xfId="30448" xr:uid="{00000000-0005-0000-0000-0000F5760000}"/>
    <cellStyle name="Обычный 3 4 2 2 2 2 2 4" xfId="30449" xr:uid="{00000000-0005-0000-0000-0000F6760000}"/>
    <cellStyle name="Обычный 3 4 2 2 2 2 2 4 2" xfId="30450" xr:uid="{00000000-0005-0000-0000-0000F7760000}"/>
    <cellStyle name="Обычный 3 4 2 2 2 2 2 4 2 2" xfId="30451" xr:uid="{00000000-0005-0000-0000-0000F8760000}"/>
    <cellStyle name="Обычный 3 4 2 2 2 2 2 4 3" xfId="30452" xr:uid="{00000000-0005-0000-0000-0000F9760000}"/>
    <cellStyle name="Обычный 3 4 2 2 2 2 2 4 3 2" xfId="30453" xr:uid="{00000000-0005-0000-0000-0000FA760000}"/>
    <cellStyle name="Обычный 3 4 2 2 2 2 2 4 4" xfId="30454" xr:uid="{00000000-0005-0000-0000-0000FB760000}"/>
    <cellStyle name="Обычный 3 4 2 2 2 2 2 5" xfId="30455" xr:uid="{00000000-0005-0000-0000-0000FC760000}"/>
    <cellStyle name="Обычный 3 4 2 2 2 2 2 5 2" xfId="30456" xr:uid="{00000000-0005-0000-0000-0000FD760000}"/>
    <cellStyle name="Обычный 3 4 2 2 2 2 2 6" xfId="30457" xr:uid="{00000000-0005-0000-0000-0000FE760000}"/>
    <cellStyle name="Обычный 3 4 2 2 2 2 2 6 2" xfId="30458" xr:uid="{00000000-0005-0000-0000-0000FF760000}"/>
    <cellStyle name="Обычный 3 4 2 2 2 2 2 7" xfId="30459" xr:uid="{00000000-0005-0000-0000-000000770000}"/>
    <cellStyle name="Обычный 3 4 2 2 2 2 2 7 2" xfId="30460" xr:uid="{00000000-0005-0000-0000-000001770000}"/>
    <cellStyle name="Обычный 3 4 2 2 2 2 2 8" xfId="30461" xr:uid="{00000000-0005-0000-0000-000002770000}"/>
    <cellStyle name="Обычный 3 4 2 2 2 2 3" xfId="30462" xr:uid="{00000000-0005-0000-0000-000003770000}"/>
    <cellStyle name="Обычный 3 4 2 2 2 2 3 2" xfId="30463" xr:uid="{00000000-0005-0000-0000-000004770000}"/>
    <cellStyle name="Обычный 3 4 2 2 2 2 3 2 2" xfId="30464" xr:uid="{00000000-0005-0000-0000-000005770000}"/>
    <cellStyle name="Обычный 3 4 2 2 2 2 3 2 2 2" xfId="30465" xr:uid="{00000000-0005-0000-0000-000006770000}"/>
    <cellStyle name="Обычный 3 4 2 2 2 2 3 2 2 2 2" xfId="30466" xr:uid="{00000000-0005-0000-0000-000007770000}"/>
    <cellStyle name="Обычный 3 4 2 2 2 2 3 2 2 3" xfId="30467" xr:uid="{00000000-0005-0000-0000-000008770000}"/>
    <cellStyle name="Обычный 3 4 2 2 2 2 3 2 2 3 2" xfId="30468" xr:uid="{00000000-0005-0000-0000-000009770000}"/>
    <cellStyle name="Обычный 3 4 2 2 2 2 3 2 2 4" xfId="30469" xr:uid="{00000000-0005-0000-0000-00000A770000}"/>
    <cellStyle name="Обычный 3 4 2 2 2 2 3 2 3" xfId="30470" xr:uid="{00000000-0005-0000-0000-00000B770000}"/>
    <cellStyle name="Обычный 3 4 2 2 2 2 3 2 3 2" xfId="30471" xr:uid="{00000000-0005-0000-0000-00000C770000}"/>
    <cellStyle name="Обычный 3 4 2 2 2 2 3 2 4" xfId="30472" xr:uid="{00000000-0005-0000-0000-00000D770000}"/>
    <cellStyle name="Обычный 3 4 2 2 2 2 3 2 4 2" xfId="30473" xr:uid="{00000000-0005-0000-0000-00000E770000}"/>
    <cellStyle name="Обычный 3 4 2 2 2 2 3 2 5" xfId="30474" xr:uid="{00000000-0005-0000-0000-00000F770000}"/>
    <cellStyle name="Обычный 3 4 2 2 2 2 3 2 5 2" xfId="30475" xr:uid="{00000000-0005-0000-0000-000010770000}"/>
    <cellStyle name="Обычный 3 4 2 2 2 2 3 2 6" xfId="30476" xr:uid="{00000000-0005-0000-0000-000011770000}"/>
    <cellStyle name="Обычный 3 4 2 2 2 2 3 3" xfId="30477" xr:uid="{00000000-0005-0000-0000-000012770000}"/>
    <cellStyle name="Обычный 3 4 2 2 2 2 3 3 2" xfId="30478" xr:uid="{00000000-0005-0000-0000-000013770000}"/>
    <cellStyle name="Обычный 3 4 2 2 2 2 3 3 2 2" xfId="30479" xr:uid="{00000000-0005-0000-0000-000014770000}"/>
    <cellStyle name="Обычный 3 4 2 2 2 2 3 3 3" xfId="30480" xr:uid="{00000000-0005-0000-0000-000015770000}"/>
    <cellStyle name="Обычный 3 4 2 2 2 2 3 3 3 2" xfId="30481" xr:uid="{00000000-0005-0000-0000-000016770000}"/>
    <cellStyle name="Обычный 3 4 2 2 2 2 3 3 4" xfId="30482" xr:uid="{00000000-0005-0000-0000-000017770000}"/>
    <cellStyle name="Обычный 3 4 2 2 2 2 3 4" xfId="30483" xr:uid="{00000000-0005-0000-0000-000018770000}"/>
    <cellStyle name="Обычный 3 4 2 2 2 2 3 4 2" xfId="30484" xr:uid="{00000000-0005-0000-0000-000019770000}"/>
    <cellStyle name="Обычный 3 4 2 2 2 2 3 4 2 2" xfId="30485" xr:uid="{00000000-0005-0000-0000-00001A770000}"/>
    <cellStyle name="Обычный 3 4 2 2 2 2 3 4 3" xfId="30486" xr:uid="{00000000-0005-0000-0000-00001B770000}"/>
    <cellStyle name="Обычный 3 4 2 2 2 2 3 4 3 2" xfId="30487" xr:uid="{00000000-0005-0000-0000-00001C770000}"/>
    <cellStyle name="Обычный 3 4 2 2 2 2 3 4 4" xfId="30488" xr:uid="{00000000-0005-0000-0000-00001D770000}"/>
    <cellStyle name="Обычный 3 4 2 2 2 2 3 5" xfId="30489" xr:uid="{00000000-0005-0000-0000-00001E770000}"/>
    <cellStyle name="Обычный 3 4 2 2 2 2 3 5 2" xfId="30490" xr:uid="{00000000-0005-0000-0000-00001F770000}"/>
    <cellStyle name="Обычный 3 4 2 2 2 2 3 6" xfId="30491" xr:uid="{00000000-0005-0000-0000-000020770000}"/>
    <cellStyle name="Обычный 3 4 2 2 2 2 3 6 2" xfId="30492" xr:uid="{00000000-0005-0000-0000-000021770000}"/>
    <cellStyle name="Обычный 3 4 2 2 2 2 3 7" xfId="30493" xr:uid="{00000000-0005-0000-0000-000022770000}"/>
    <cellStyle name="Обычный 3 4 2 2 2 2 3 7 2" xfId="30494" xr:uid="{00000000-0005-0000-0000-000023770000}"/>
    <cellStyle name="Обычный 3 4 2 2 2 2 3 8" xfId="30495" xr:uid="{00000000-0005-0000-0000-000024770000}"/>
    <cellStyle name="Обычный 3 4 2 2 2 2 4" xfId="30496" xr:uid="{00000000-0005-0000-0000-000025770000}"/>
    <cellStyle name="Обычный 3 4 2 2 2 2 4 2" xfId="30497" xr:uid="{00000000-0005-0000-0000-000026770000}"/>
    <cellStyle name="Обычный 3 4 2 2 2 2 4 2 2" xfId="30498" xr:uid="{00000000-0005-0000-0000-000027770000}"/>
    <cellStyle name="Обычный 3 4 2 2 2 2 4 2 2 2" xfId="30499" xr:uid="{00000000-0005-0000-0000-000028770000}"/>
    <cellStyle name="Обычный 3 4 2 2 2 2 4 2 3" xfId="30500" xr:uid="{00000000-0005-0000-0000-000029770000}"/>
    <cellStyle name="Обычный 3 4 2 2 2 2 4 2 3 2" xfId="30501" xr:uid="{00000000-0005-0000-0000-00002A770000}"/>
    <cellStyle name="Обычный 3 4 2 2 2 2 4 2 4" xfId="30502" xr:uid="{00000000-0005-0000-0000-00002B770000}"/>
    <cellStyle name="Обычный 3 4 2 2 2 2 4 3" xfId="30503" xr:uid="{00000000-0005-0000-0000-00002C770000}"/>
    <cellStyle name="Обычный 3 4 2 2 2 2 4 3 2" xfId="30504" xr:uid="{00000000-0005-0000-0000-00002D770000}"/>
    <cellStyle name="Обычный 3 4 2 2 2 2 4 3 2 2" xfId="30505" xr:uid="{00000000-0005-0000-0000-00002E770000}"/>
    <cellStyle name="Обычный 3 4 2 2 2 2 4 3 3" xfId="30506" xr:uid="{00000000-0005-0000-0000-00002F770000}"/>
    <cellStyle name="Обычный 3 4 2 2 2 2 4 3 3 2" xfId="30507" xr:uid="{00000000-0005-0000-0000-000030770000}"/>
    <cellStyle name="Обычный 3 4 2 2 2 2 4 3 4" xfId="30508" xr:uid="{00000000-0005-0000-0000-000031770000}"/>
    <cellStyle name="Обычный 3 4 2 2 2 2 4 4" xfId="30509" xr:uid="{00000000-0005-0000-0000-000032770000}"/>
    <cellStyle name="Обычный 3 4 2 2 2 2 4 4 2" xfId="30510" xr:uid="{00000000-0005-0000-0000-000033770000}"/>
    <cellStyle name="Обычный 3 4 2 2 2 2 4 5" xfId="30511" xr:uid="{00000000-0005-0000-0000-000034770000}"/>
    <cellStyle name="Обычный 3 4 2 2 2 2 4 5 2" xfId="30512" xr:uid="{00000000-0005-0000-0000-000035770000}"/>
    <cellStyle name="Обычный 3 4 2 2 2 2 4 6" xfId="30513" xr:uid="{00000000-0005-0000-0000-000036770000}"/>
    <cellStyle name="Обычный 3 4 2 2 2 2 4 6 2" xfId="30514" xr:uid="{00000000-0005-0000-0000-000037770000}"/>
    <cellStyle name="Обычный 3 4 2 2 2 2 4 7" xfId="30515" xr:uid="{00000000-0005-0000-0000-000038770000}"/>
    <cellStyle name="Обычный 3 4 2 2 2 2 5" xfId="30516" xr:uid="{00000000-0005-0000-0000-000039770000}"/>
    <cellStyle name="Обычный 3 4 2 2 2 2 5 2" xfId="30517" xr:uid="{00000000-0005-0000-0000-00003A770000}"/>
    <cellStyle name="Обычный 3 4 2 2 2 2 5 2 2" xfId="30518" xr:uid="{00000000-0005-0000-0000-00003B770000}"/>
    <cellStyle name="Обычный 3 4 2 2 2 2 5 3" xfId="30519" xr:uid="{00000000-0005-0000-0000-00003C770000}"/>
    <cellStyle name="Обычный 3 4 2 2 2 2 5 3 2" xfId="30520" xr:uid="{00000000-0005-0000-0000-00003D770000}"/>
    <cellStyle name="Обычный 3 4 2 2 2 2 5 4" xfId="30521" xr:uid="{00000000-0005-0000-0000-00003E770000}"/>
    <cellStyle name="Обычный 3 4 2 2 2 2 6" xfId="30522" xr:uid="{00000000-0005-0000-0000-00003F770000}"/>
    <cellStyle name="Обычный 3 4 2 2 2 2 6 2" xfId="30523" xr:uid="{00000000-0005-0000-0000-000040770000}"/>
    <cellStyle name="Обычный 3 4 2 2 2 2 6 2 2" xfId="30524" xr:uid="{00000000-0005-0000-0000-000041770000}"/>
    <cellStyle name="Обычный 3 4 2 2 2 2 6 3" xfId="30525" xr:uid="{00000000-0005-0000-0000-000042770000}"/>
    <cellStyle name="Обычный 3 4 2 2 2 2 6 3 2" xfId="30526" xr:uid="{00000000-0005-0000-0000-000043770000}"/>
    <cellStyle name="Обычный 3 4 2 2 2 2 6 4" xfId="30527" xr:uid="{00000000-0005-0000-0000-000044770000}"/>
    <cellStyle name="Обычный 3 4 2 2 2 2 7" xfId="30528" xr:uid="{00000000-0005-0000-0000-000045770000}"/>
    <cellStyle name="Обычный 3 4 2 2 2 2 7 2" xfId="30529" xr:uid="{00000000-0005-0000-0000-000046770000}"/>
    <cellStyle name="Обычный 3 4 2 2 2 2 8" xfId="30530" xr:uid="{00000000-0005-0000-0000-000047770000}"/>
    <cellStyle name="Обычный 3 4 2 2 2 2 8 2" xfId="30531" xr:uid="{00000000-0005-0000-0000-000048770000}"/>
    <cellStyle name="Обычный 3 4 2 2 2 2 9" xfId="30532" xr:uid="{00000000-0005-0000-0000-000049770000}"/>
    <cellStyle name="Обычный 3 4 2 2 2 2 9 2" xfId="30533" xr:uid="{00000000-0005-0000-0000-00004A770000}"/>
    <cellStyle name="Обычный 3 4 2 2 2 3" xfId="30534" xr:uid="{00000000-0005-0000-0000-00004B770000}"/>
    <cellStyle name="Обычный 3 4 2 2 2 3 2" xfId="30535" xr:uid="{00000000-0005-0000-0000-00004C770000}"/>
    <cellStyle name="Обычный 3 4 2 2 2 3 2 2" xfId="30536" xr:uid="{00000000-0005-0000-0000-00004D770000}"/>
    <cellStyle name="Обычный 3 4 2 2 2 3 2 2 2" xfId="30537" xr:uid="{00000000-0005-0000-0000-00004E770000}"/>
    <cellStyle name="Обычный 3 4 2 2 2 3 2 2 2 2" xfId="30538" xr:uid="{00000000-0005-0000-0000-00004F770000}"/>
    <cellStyle name="Обычный 3 4 2 2 2 3 2 2 3" xfId="30539" xr:uid="{00000000-0005-0000-0000-000050770000}"/>
    <cellStyle name="Обычный 3 4 2 2 2 3 2 2 3 2" xfId="30540" xr:uid="{00000000-0005-0000-0000-000051770000}"/>
    <cellStyle name="Обычный 3 4 2 2 2 3 2 2 4" xfId="30541" xr:uid="{00000000-0005-0000-0000-000052770000}"/>
    <cellStyle name="Обычный 3 4 2 2 2 3 2 3" xfId="30542" xr:uid="{00000000-0005-0000-0000-000053770000}"/>
    <cellStyle name="Обычный 3 4 2 2 2 3 2 3 2" xfId="30543" xr:uid="{00000000-0005-0000-0000-000054770000}"/>
    <cellStyle name="Обычный 3 4 2 2 2 3 2 4" xfId="30544" xr:uid="{00000000-0005-0000-0000-000055770000}"/>
    <cellStyle name="Обычный 3 4 2 2 2 3 2 4 2" xfId="30545" xr:uid="{00000000-0005-0000-0000-000056770000}"/>
    <cellStyle name="Обычный 3 4 2 2 2 3 2 5" xfId="30546" xr:uid="{00000000-0005-0000-0000-000057770000}"/>
    <cellStyle name="Обычный 3 4 2 2 2 3 2 5 2" xfId="30547" xr:uid="{00000000-0005-0000-0000-000058770000}"/>
    <cellStyle name="Обычный 3 4 2 2 2 3 2 6" xfId="30548" xr:uid="{00000000-0005-0000-0000-000059770000}"/>
    <cellStyle name="Обычный 3 4 2 2 2 3 3" xfId="30549" xr:uid="{00000000-0005-0000-0000-00005A770000}"/>
    <cellStyle name="Обычный 3 4 2 2 2 3 3 2" xfId="30550" xr:uid="{00000000-0005-0000-0000-00005B770000}"/>
    <cellStyle name="Обычный 3 4 2 2 2 3 3 2 2" xfId="30551" xr:uid="{00000000-0005-0000-0000-00005C770000}"/>
    <cellStyle name="Обычный 3 4 2 2 2 3 3 3" xfId="30552" xr:uid="{00000000-0005-0000-0000-00005D770000}"/>
    <cellStyle name="Обычный 3 4 2 2 2 3 3 3 2" xfId="30553" xr:uid="{00000000-0005-0000-0000-00005E770000}"/>
    <cellStyle name="Обычный 3 4 2 2 2 3 3 4" xfId="30554" xr:uid="{00000000-0005-0000-0000-00005F770000}"/>
    <cellStyle name="Обычный 3 4 2 2 2 3 4" xfId="30555" xr:uid="{00000000-0005-0000-0000-000060770000}"/>
    <cellStyle name="Обычный 3 4 2 2 2 3 4 2" xfId="30556" xr:uid="{00000000-0005-0000-0000-000061770000}"/>
    <cellStyle name="Обычный 3 4 2 2 2 3 4 2 2" xfId="30557" xr:uid="{00000000-0005-0000-0000-000062770000}"/>
    <cellStyle name="Обычный 3 4 2 2 2 3 4 3" xfId="30558" xr:uid="{00000000-0005-0000-0000-000063770000}"/>
    <cellStyle name="Обычный 3 4 2 2 2 3 4 3 2" xfId="30559" xr:uid="{00000000-0005-0000-0000-000064770000}"/>
    <cellStyle name="Обычный 3 4 2 2 2 3 4 4" xfId="30560" xr:uid="{00000000-0005-0000-0000-000065770000}"/>
    <cellStyle name="Обычный 3 4 2 2 2 3 5" xfId="30561" xr:uid="{00000000-0005-0000-0000-000066770000}"/>
    <cellStyle name="Обычный 3 4 2 2 2 3 5 2" xfId="30562" xr:uid="{00000000-0005-0000-0000-000067770000}"/>
    <cellStyle name="Обычный 3 4 2 2 2 3 6" xfId="30563" xr:uid="{00000000-0005-0000-0000-000068770000}"/>
    <cellStyle name="Обычный 3 4 2 2 2 3 6 2" xfId="30564" xr:uid="{00000000-0005-0000-0000-000069770000}"/>
    <cellStyle name="Обычный 3 4 2 2 2 3 7" xfId="30565" xr:uid="{00000000-0005-0000-0000-00006A770000}"/>
    <cellStyle name="Обычный 3 4 2 2 2 3 7 2" xfId="30566" xr:uid="{00000000-0005-0000-0000-00006B770000}"/>
    <cellStyle name="Обычный 3 4 2 2 2 3 8" xfId="30567" xr:uid="{00000000-0005-0000-0000-00006C770000}"/>
    <cellStyle name="Обычный 3 4 2 2 2 4" xfId="30568" xr:uid="{00000000-0005-0000-0000-00006D770000}"/>
    <cellStyle name="Обычный 3 4 2 2 2 4 2" xfId="30569" xr:uid="{00000000-0005-0000-0000-00006E770000}"/>
    <cellStyle name="Обычный 3 4 2 2 2 4 2 2" xfId="30570" xr:uid="{00000000-0005-0000-0000-00006F770000}"/>
    <cellStyle name="Обычный 3 4 2 2 2 4 2 2 2" xfId="30571" xr:uid="{00000000-0005-0000-0000-000070770000}"/>
    <cellStyle name="Обычный 3 4 2 2 2 4 2 2 2 2" xfId="30572" xr:uid="{00000000-0005-0000-0000-000071770000}"/>
    <cellStyle name="Обычный 3 4 2 2 2 4 2 2 3" xfId="30573" xr:uid="{00000000-0005-0000-0000-000072770000}"/>
    <cellStyle name="Обычный 3 4 2 2 2 4 2 2 3 2" xfId="30574" xr:uid="{00000000-0005-0000-0000-000073770000}"/>
    <cellStyle name="Обычный 3 4 2 2 2 4 2 2 4" xfId="30575" xr:uid="{00000000-0005-0000-0000-000074770000}"/>
    <cellStyle name="Обычный 3 4 2 2 2 4 2 3" xfId="30576" xr:uid="{00000000-0005-0000-0000-000075770000}"/>
    <cellStyle name="Обычный 3 4 2 2 2 4 2 3 2" xfId="30577" xr:uid="{00000000-0005-0000-0000-000076770000}"/>
    <cellStyle name="Обычный 3 4 2 2 2 4 2 4" xfId="30578" xr:uid="{00000000-0005-0000-0000-000077770000}"/>
    <cellStyle name="Обычный 3 4 2 2 2 4 2 4 2" xfId="30579" xr:uid="{00000000-0005-0000-0000-000078770000}"/>
    <cellStyle name="Обычный 3 4 2 2 2 4 2 5" xfId="30580" xr:uid="{00000000-0005-0000-0000-000079770000}"/>
    <cellStyle name="Обычный 3 4 2 2 2 4 2 5 2" xfId="30581" xr:uid="{00000000-0005-0000-0000-00007A770000}"/>
    <cellStyle name="Обычный 3 4 2 2 2 4 2 6" xfId="30582" xr:uid="{00000000-0005-0000-0000-00007B770000}"/>
    <cellStyle name="Обычный 3 4 2 2 2 4 3" xfId="30583" xr:uid="{00000000-0005-0000-0000-00007C770000}"/>
    <cellStyle name="Обычный 3 4 2 2 2 4 3 2" xfId="30584" xr:uid="{00000000-0005-0000-0000-00007D770000}"/>
    <cellStyle name="Обычный 3 4 2 2 2 4 3 2 2" xfId="30585" xr:uid="{00000000-0005-0000-0000-00007E770000}"/>
    <cellStyle name="Обычный 3 4 2 2 2 4 3 3" xfId="30586" xr:uid="{00000000-0005-0000-0000-00007F770000}"/>
    <cellStyle name="Обычный 3 4 2 2 2 4 3 3 2" xfId="30587" xr:uid="{00000000-0005-0000-0000-000080770000}"/>
    <cellStyle name="Обычный 3 4 2 2 2 4 3 4" xfId="30588" xr:uid="{00000000-0005-0000-0000-000081770000}"/>
    <cellStyle name="Обычный 3 4 2 2 2 4 4" xfId="30589" xr:uid="{00000000-0005-0000-0000-000082770000}"/>
    <cellStyle name="Обычный 3 4 2 2 2 4 4 2" xfId="30590" xr:uid="{00000000-0005-0000-0000-000083770000}"/>
    <cellStyle name="Обычный 3 4 2 2 2 4 4 2 2" xfId="30591" xr:uid="{00000000-0005-0000-0000-000084770000}"/>
    <cellStyle name="Обычный 3 4 2 2 2 4 4 3" xfId="30592" xr:uid="{00000000-0005-0000-0000-000085770000}"/>
    <cellStyle name="Обычный 3 4 2 2 2 4 4 3 2" xfId="30593" xr:uid="{00000000-0005-0000-0000-000086770000}"/>
    <cellStyle name="Обычный 3 4 2 2 2 4 4 4" xfId="30594" xr:uid="{00000000-0005-0000-0000-000087770000}"/>
    <cellStyle name="Обычный 3 4 2 2 2 4 5" xfId="30595" xr:uid="{00000000-0005-0000-0000-000088770000}"/>
    <cellStyle name="Обычный 3 4 2 2 2 4 5 2" xfId="30596" xr:uid="{00000000-0005-0000-0000-000089770000}"/>
    <cellStyle name="Обычный 3 4 2 2 2 4 6" xfId="30597" xr:uid="{00000000-0005-0000-0000-00008A770000}"/>
    <cellStyle name="Обычный 3 4 2 2 2 4 6 2" xfId="30598" xr:uid="{00000000-0005-0000-0000-00008B770000}"/>
    <cellStyle name="Обычный 3 4 2 2 2 4 7" xfId="30599" xr:uid="{00000000-0005-0000-0000-00008C770000}"/>
    <cellStyle name="Обычный 3 4 2 2 2 4 7 2" xfId="30600" xr:uid="{00000000-0005-0000-0000-00008D770000}"/>
    <cellStyle name="Обычный 3 4 2 2 2 4 8" xfId="30601" xr:uid="{00000000-0005-0000-0000-00008E770000}"/>
    <cellStyle name="Обычный 3 4 2 2 2 5" xfId="30602" xr:uid="{00000000-0005-0000-0000-00008F770000}"/>
    <cellStyle name="Обычный 3 4 2 2 2 5 2" xfId="30603" xr:uid="{00000000-0005-0000-0000-000090770000}"/>
    <cellStyle name="Обычный 3 4 2 2 2 5 2 2" xfId="30604" xr:uid="{00000000-0005-0000-0000-000091770000}"/>
    <cellStyle name="Обычный 3 4 2 2 2 5 2 2 2" xfId="30605" xr:uid="{00000000-0005-0000-0000-000092770000}"/>
    <cellStyle name="Обычный 3 4 2 2 2 5 2 3" xfId="30606" xr:uid="{00000000-0005-0000-0000-000093770000}"/>
    <cellStyle name="Обычный 3 4 2 2 2 5 2 3 2" xfId="30607" xr:uid="{00000000-0005-0000-0000-000094770000}"/>
    <cellStyle name="Обычный 3 4 2 2 2 5 2 4" xfId="30608" xr:uid="{00000000-0005-0000-0000-000095770000}"/>
    <cellStyle name="Обычный 3 4 2 2 2 5 3" xfId="30609" xr:uid="{00000000-0005-0000-0000-000096770000}"/>
    <cellStyle name="Обычный 3 4 2 2 2 5 3 2" xfId="30610" xr:uid="{00000000-0005-0000-0000-000097770000}"/>
    <cellStyle name="Обычный 3 4 2 2 2 5 3 2 2" xfId="30611" xr:uid="{00000000-0005-0000-0000-000098770000}"/>
    <cellStyle name="Обычный 3 4 2 2 2 5 3 3" xfId="30612" xr:uid="{00000000-0005-0000-0000-000099770000}"/>
    <cellStyle name="Обычный 3 4 2 2 2 5 3 3 2" xfId="30613" xr:uid="{00000000-0005-0000-0000-00009A770000}"/>
    <cellStyle name="Обычный 3 4 2 2 2 5 3 4" xfId="30614" xr:uid="{00000000-0005-0000-0000-00009B770000}"/>
    <cellStyle name="Обычный 3 4 2 2 2 5 4" xfId="30615" xr:uid="{00000000-0005-0000-0000-00009C770000}"/>
    <cellStyle name="Обычный 3 4 2 2 2 5 4 2" xfId="30616" xr:uid="{00000000-0005-0000-0000-00009D770000}"/>
    <cellStyle name="Обычный 3 4 2 2 2 5 5" xfId="30617" xr:uid="{00000000-0005-0000-0000-00009E770000}"/>
    <cellStyle name="Обычный 3 4 2 2 2 5 5 2" xfId="30618" xr:uid="{00000000-0005-0000-0000-00009F770000}"/>
    <cellStyle name="Обычный 3 4 2 2 2 5 6" xfId="30619" xr:uid="{00000000-0005-0000-0000-0000A0770000}"/>
    <cellStyle name="Обычный 3 4 2 2 2 5 6 2" xfId="30620" xr:uid="{00000000-0005-0000-0000-0000A1770000}"/>
    <cellStyle name="Обычный 3 4 2 2 2 5 7" xfId="30621" xr:uid="{00000000-0005-0000-0000-0000A2770000}"/>
    <cellStyle name="Обычный 3 4 2 2 2 6" xfId="30622" xr:uid="{00000000-0005-0000-0000-0000A3770000}"/>
    <cellStyle name="Обычный 3 4 2 2 2 6 2" xfId="30623" xr:uid="{00000000-0005-0000-0000-0000A4770000}"/>
    <cellStyle name="Обычный 3 4 2 2 2 6 2 2" xfId="30624" xr:uid="{00000000-0005-0000-0000-0000A5770000}"/>
    <cellStyle name="Обычный 3 4 2 2 2 6 2 2 2" xfId="30625" xr:uid="{00000000-0005-0000-0000-0000A6770000}"/>
    <cellStyle name="Обычный 3 4 2 2 2 6 2 3" xfId="30626" xr:uid="{00000000-0005-0000-0000-0000A7770000}"/>
    <cellStyle name="Обычный 3 4 2 2 2 6 2 3 2" xfId="30627" xr:uid="{00000000-0005-0000-0000-0000A8770000}"/>
    <cellStyle name="Обычный 3 4 2 2 2 6 2 4" xfId="30628" xr:uid="{00000000-0005-0000-0000-0000A9770000}"/>
    <cellStyle name="Обычный 3 4 2 2 2 6 3" xfId="30629" xr:uid="{00000000-0005-0000-0000-0000AA770000}"/>
    <cellStyle name="Обычный 3 4 2 2 2 6 3 2" xfId="30630" xr:uid="{00000000-0005-0000-0000-0000AB770000}"/>
    <cellStyle name="Обычный 3 4 2 2 2 6 3 2 2" xfId="30631" xr:uid="{00000000-0005-0000-0000-0000AC770000}"/>
    <cellStyle name="Обычный 3 4 2 2 2 6 3 3" xfId="30632" xr:uid="{00000000-0005-0000-0000-0000AD770000}"/>
    <cellStyle name="Обычный 3 4 2 2 2 6 3 3 2" xfId="30633" xr:uid="{00000000-0005-0000-0000-0000AE770000}"/>
    <cellStyle name="Обычный 3 4 2 2 2 6 3 4" xfId="30634" xr:uid="{00000000-0005-0000-0000-0000AF770000}"/>
    <cellStyle name="Обычный 3 4 2 2 2 6 4" xfId="30635" xr:uid="{00000000-0005-0000-0000-0000B0770000}"/>
    <cellStyle name="Обычный 3 4 2 2 2 6 4 2" xfId="30636" xr:uid="{00000000-0005-0000-0000-0000B1770000}"/>
    <cellStyle name="Обычный 3 4 2 2 2 6 5" xfId="30637" xr:uid="{00000000-0005-0000-0000-0000B2770000}"/>
    <cellStyle name="Обычный 3 4 2 2 2 6 5 2" xfId="30638" xr:uid="{00000000-0005-0000-0000-0000B3770000}"/>
    <cellStyle name="Обычный 3 4 2 2 2 6 6" xfId="30639" xr:uid="{00000000-0005-0000-0000-0000B4770000}"/>
    <cellStyle name="Обычный 3 4 2 2 2 6 6 2" xfId="30640" xr:uid="{00000000-0005-0000-0000-0000B5770000}"/>
    <cellStyle name="Обычный 3 4 2 2 2 6 7" xfId="30641" xr:uid="{00000000-0005-0000-0000-0000B6770000}"/>
    <cellStyle name="Обычный 3 4 2 2 2 7" xfId="30642" xr:uid="{00000000-0005-0000-0000-0000B7770000}"/>
    <cellStyle name="Обычный 3 4 2 2 2 7 2" xfId="30643" xr:uid="{00000000-0005-0000-0000-0000B8770000}"/>
    <cellStyle name="Обычный 3 4 2 2 2 7 2 2" xfId="30644" xr:uid="{00000000-0005-0000-0000-0000B9770000}"/>
    <cellStyle name="Обычный 3 4 2 2 2 7 3" xfId="30645" xr:uid="{00000000-0005-0000-0000-0000BA770000}"/>
    <cellStyle name="Обычный 3 4 2 2 2 7 3 2" xfId="30646" xr:uid="{00000000-0005-0000-0000-0000BB770000}"/>
    <cellStyle name="Обычный 3 4 2 2 2 7 4" xfId="30647" xr:uid="{00000000-0005-0000-0000-0000BC770000}"/>
    <cellStyle name="Обычный 3 4 2 2 2 8" xfId="30648" xr:uid="{00000000-0005-0000-0000-0000BD770000}"/>
    <cellStyle name="Обычный 3 4 2 2 2 8 2" xfId="30649" xr:uid="{00000000-0005-0000-0000-0000BE770000}"/>
    <cellStyle name="Обычный 3 4 2 2 2 8 2 2" xfId="30650" xr:uid="{00000000-0005-0000-0000-0000BF770000}"/>
    <cellStyle name="Обычный 3 4 2 2 2 8 3" xfId="30651" xr:uid="{00000000-0005-0000-0000-0000C0770000}"/>
    <cellStyle name="Обычный 3 4 2 2 2 8 3 2" xfId="30652" xr:uid="{00000000-0005-0000-0000-0000C1770000}"/>
    <cellStyle name="Обычный 3 4 2 2 2 8 4" xfId="30653" xr:uid="{00000000-0005-0000-0000-0000C2770000}"/>
    <cellStyle name="Обычный 3 4 2 2 2 9" xfId="30654" xr:uid="{00000000-0005-0000-0000-0000C3770000}"/>
    <cellStyle name="Обычный 3 4 2 2 2 9 2" xfId="30655" xr:uid="{00000000-0005-0000-0000-0000C4770000}"/>
    <cellStyle name="Обычный 3 4 2 2 3" xfId="30656" xr:uid="{00000000-0005-0000-0000-0000C5770000}"/>
    <cellStyle name="Обычный 3 4 2 2 3 10" xfId="30657" xr:uid="{00000000-0005-0000-0000-0000C6770000}"/>
    <cellStyle name="Обычный 3 4 2 2 3 2" xfId="30658" xr:uid="{00000000-0005-0000-0000-0000C7770000}"/>
    <cellStyle name="Обычный 3 4 2 2 3 2 2" xfId="30659" xr:uid="{00000000-0005-0000-0000-0000C8770000}"/>
    <cellStyle name="Обычный 3 4 2 2 3 2 2 2" xfId="30660" xr:uid="{00000000-0005-0000-0000-0000C9770000}"/>
    <cellStyle name="Обычный 3 4 2 2 3 2 2 2 2" xfId="30661" xr:uid="{00000000-0005-0000-0000-0000CA770000}"/>
    <cellStyle name="Обычный 3 4 2 2 3 2 2 2 2 2" xfId="30662" xr:uid="{00000000-0005-0000-0000-0000CB770000}"/>
    <cellStyle name="Обычный 3 4 2 2 3 2 2 2 3" xfId="30663" xr:uid="{00000000-0005-0000-0000-0000CC770000}"/>
    <cellStyle name="Обычный 3 4 2 2 3 2 2 2 3 2" xfId="30664" xr:uid="{00000000-0005-0000-0000-0000CD770000}"/>
    <cellStyle name="Обычный 3 4 2 2 3 2 2 2 4" xfId="30665" xr:uid="{00000000-0005-0000-0000-0000CE770000}"/>
    <cellStyle name="Обычный 3 4 2 2 3 2 2 3" xfId="30666" xr:uid="{00000000-0005-0000-0000-0000CF770000}"/>
    <cellStyle name="Обычный 3 4 2 2 3 2 2 3 2" xfId="30667" xr:uid="{00000000-0005-0000-0000-0000D0770000}"/>
    <cellStyle name="Обычный 3 4 2 2 3 2 2 4" xfId="30668" xr:uid="{00000000-0005-0000-0000-0000D1770000}"/>
    <cellStyle name="Обычный 3 4 2 2 3 2 2 4 2" xfId="30669" xr:uid="{00000000-0005-0000-0000-0000D2770000}"/>
    <cellStyle name="Обычный 3 4 2 2 3 2 2 5" xfId="30670" xr:uid="{00000000-0005-0000-0000-0000D3770000}"/>
    <cellStyle name="Обычный 3 4 2 2 3 2 2 5 2" xfId="30671" xr:uid="{00000000-0005-0000-0000-0000D4770000}"/>
    <cellStyle name="Обычный 3 4 2 2 3 2 2 6" xfId="30672" xr:uid="{00000000-0005-0000-0000-0000D5770000}"/>
    <cellStyle name="Обычный 3 4 2 2 3 2 3" xfId="30673" xr:uid="{00000000-0005-0000-0000-0000D6770000}"/>
    <cellStyle name="Обычный 3 4 2 2 3 2 3 2" xfId="30674" xr:uid="{00000000-0005-0000-0000-0000D7770000}"/>
    <cellStyle name="Обычный 3 4 2 2 3 2 3 2 2" xfId="30675" xr:uid="{00000000-0005-0000-0000-0000D8770000}"/>
    <cellStyle name="Обычный 3 4 2 2 3 2 3 3" xfId="30676" xr:uid="{00000000-0005-0000-0000-0000D9770000}"/>
    <cellStyle name="Обычный 3 4 2 2 3 2 3 3 2" xfId="30677" xr:uid="{00000000-0005-0000-0000-0000DA770000}"/>
    <cellStyle name="Обычный 3 4 2 2 3 2 3 4" xfId="30678" xr:uid="{00000000-0005-0000-0000-0000DB770000}"/>
    <cellStyle name="Обычный 3 4 2 2 3 2 4" xfId="30679" xr:uid="{00000000-0005-0000-0000-0000DC770000}"/>
    <cellStyle name="Обычный 3 4 2 2 3 2 4 2" xfId="30680" xr:uid="{00000000-0005-0000-0000-0000DD770000}"/>
    <cellStyle name="Обычный 3 4 2 2 3 2 4 2 2" xfId="30681" xr:uid="{00000000-0005-0000-0000-0000DE770000}"/>
    <cellStyle name="Обычный 3 4 2 2 3 2 4 3" xfId="30682" xr:uid="{00000000-0005-0000-0000-0000DF770000}"/>
    <cellStyle name="Обычный 3 4 2 2 3 2 4 3 2" xfId="30683" xr:uid="{00000000-0005-0000-0000-0000E0770000}"/>
    <cellStyle name="Обычный 3 4 2 2 3 2 4 4" xfId="30684" xr:uid="{00000000-0005-0000-0000-0000E1770000}"/>
    <cellStyle name="Обычный 3 4 2 2 3 2 5" xfId="30685" xr:uid="{00000000-0005-0000-0000-0000E2770000}"/>
    <cellStyle name="Обычный 3 4 2 2 3 2 5 2" xfId="30686" xr:uid="{00000000-0005-0000-0000-0000E3770000}"/>
    <cellStyle name="Обычный 3 4 2 2 3 2 6" xfId="30687" xr:uid="{00000000-0005-0000-0000-0000E4770000}"/>
    <cellStyle name="Обычный 3 4 2 2 3 2 6 2" xfId="30688" xr:uid="{00000000-0005-0000-0000-0000E5770000}"/>
    <cellStyle name="Обычный 3 4 2 2 3 2 7" xfId="30689" xr:uid="{00000000-0005-0000-0000-0000E6770000}"/>
    <cellStyle name="Обычный 3 4 2 2 3 2 7 2" xfId="30690" xr:uid="{00000000-0005-0000-0000-0000E7770000}"/>
    <cellStyle name="Обычный 3 4 2 2 3 2 8" xfId="30691" xr:uid="{00000000-0005-0000-0000-0000E8770000}"/>
    <cellStyle name="Обычный 3 4 2 2 3 3" xfId="30692" xr:uid="{00000000-0005-0000-0000-0000E9770000}"/>
    <cellStyle name="Обычный 3 4 2 2 3 3 2" xfId="30693" xr:uid="{00000000-0005-0000-0000-0000EA770000}"/>
    <cellStyle name="Обычный 3 4 2 2 3 3 2 2" xfId="30694" xr:uid="{00000000-0005-0000-0000-0000EB770000}"/>
    <cellStyle name="Обычный 3 4 2 2 3 3 2 2 2" xfId="30695" xr:uid="{00000000-0005-0000-0000-0000EC770000}"/>
    <cellStyle name="Обычный 3 4 2 2 3 3 2 2 2 2" xfId="30696" xr:uid="{00000000-0005-0000-0000-0000ED770000}"/>
    <cellStyle name="Обычный 3 4 2 2 3 3 2 2 3" xfId="30697" xr:uid="{00000000-0005-0000-0000-0000EE770000}"/>
    <cellStyle name="Обычный 3 4 2 2 3 3 2 2 3 2" xfId="30698" xr:uid="{00000000-0005-0000-0000-0000EF770000}"/>
    <cellStyle name="Обычный 3 4 2 2 3 3 2 2 4" xfId="30699" xr:uid="{00000000-0005-0000-0000-0000F0770000}"/>
    <cellStyle name="Обычный 3 4 2 2 3 3 2 3" xfId="30700" xr:uid="{00000000-0005-0000-0000-0000F1770000}"/>
    <cellStyle name="Обычный 3 4 2 2 3 3 2 3 2" xfId="30701" xr:uid="{00000000-0005-0000-0000-0000F2770000}"/>
    <cellStyle name="Обычный 3 4 2 2 3 3 2 4" xfId="30702" xr:uid="{00000000-0005-0000-0000-0000F3770000}"/>
    <cellStyle name="Обычный 3 4 2 2 3 3 2 4 2" xfId="30703" xr:uid="{00000000-0005-0000-0000-0000F4770000}"/>
    <cellStyle name="Обычный 3 4 2 2 3 3 2 5" xfId="30704" xr:uid="{00000000-0005-0000-0000-0000F5770000}"/>
    <cellStyle name="Обычный 3 4 2 2 3 3 2 5 2" xfId="30705" xr:uid="{00000000-0005-0000-0000-0000F6770000}"/>
    <cellStyle name="Обычный 3 4 2 2 3 3 2 6" xfId="30706" xr:uid="{00000000-0005-0000-0000-0000F7770000}"/>
    <cellStyle name="Обычный 3 4 2 2 3 3 3" xfId="30707" xr:uid="{00000000-0005-0000-0000-0000F8770000}"/>
    <cellStyle name="Обычный 3 4 2 2 3 3 3 2" xfId="30708" xr:uid="{00000000-0005-0000-0000-0000F9770000}"/>
    <cellStyle name="Обычный 3 4 2 2 3 3 3 2 2" xfId="30709" xr:uid="{00000000-0005-0000-0000-0000FA770000}"/>
    <cellStyle name="Обычный 3 4 2 2 3 3 3 3" xfId="30710" xr:uid="{00000000-0005-0000-0000-0000FB770000}"/>
    <cellStyle name="Обычный 3 4 2 2 3 3 3 3 2" xfId="30711" xr:uid="{00000000-0005-0000-0000-0000FC770000}"/>
    <cellStyle name="Обычный 3 4 2 2 3 3 3 4" xfId="30712" xr:uid="{00000000-0005-0000-0000-0000FD770000}"/>
    <cellStyle name="Обычный 3 4 2 2 3 3 4" xfId="30713" xr:uid="{00000000-0005-0000-0000-0000FE770000}"/>
    <cellStyle name="Обычный 3 4 2 2 3 3 4 2" xfId="30714" xr:uid="{00000000-0005-0000-0000-0000FF770000}"/>
    <cellStyle name="Обычный 3 4 2 2 3 3 4 2 2" xfId="30715" xr:uid="{00000000-0005-0000-0000-000000780000}"/>
    <cellStyle name="Обычный 3 4 2 2 3 3 4 3" xfId="30716" xr:uid="{00000000-0005-0000-0000-000001780000}"/>
    <cellStyle name="Обычный 3 4 2 2 3 3 4 3 2" xfId="30717" xr:uid="{00000000-0005-0000-0000-000002780000}"/>
    <cellStyle name="Обычный 3 4 2 2 3 3 4 4" xfId="30718" xr:uid="{00000000-0005-0000-0000-000003780000}"/>
    <cellStyle name="Обычный 3 4 2 2 3 3 5" xfId="30719" xr:uid="{00000000-0005-0000-0000-000004780000}"/>
    <cellStyle name="Обычный 3 4 2 2 3 3 5 2" xfId="30720" xr:uid="{00000000-0005-0000-0000-000005780000}"/>
    <cellStyle name="Обычный 3 4 2 2 3 3 6" xfId="30721" xr:uid="{00000000-0005-0000-0000-000006780000}"/>
    <cellStyle name="Обычный 3 4 2 2 3 3 6 2" xfId="30722" xr:uid="{00000000-0005-0000-0000-000007780000}"/>
    <cellStyle name="Обычный 3 4 2 2 3 3 7" xfId="30723" xr:uid="{00000000-0005-0000-0000-000008780000}"/>
    <cellStyle name="Обычный 3 4 2 2 3 3 7 2" xfId="30724" xr:uid="{00000000-0005-0000-0000-000009780000}"/>
    <cellStyle name="Обычный 3 4 2 2 3 3 8" xfId="30725" xr:uid="{00000000-0005-0000-0000-00000A780000}"/>
    <cellStyle name="Обычный 3 4 2 2 3 4" xfId="30726" xr:uid="{00000000-0005-0000-0000-00000B780000}"/>
    <cellStyle name="Обычный 3 4 2 2 3 4 2" xfId="30727" xr:uid="{00000000-0005-0000-0000-00000C780000}"/>
    <cellStyle name="Обычный 3 4 2 2 3 4 2 2" xfId="30728" xr:uid="{00000000-0005-0000-0000-00000D780000}"/>
    <cellStyle name="Обычный 3 4 2 2 3 4 2 2 2" xfId="30729" xr:uid="{00000000-0005-0000-0000-00000E780000}"/>
    <cellStyle name="Обычный 3 4 2 2 3 4 2 3" xfId="30730" xr:uid="{00000000-0005-0000-0000-00000F780000}"/>
    <cellStyle name="Обычный 3 4 2 2 3 4 2 3 2" xfId="30731" xr:uid="{00000000-0005-0000-0000-000010780000}"/>
    <cellStyle name="Обычный 3 4 2 2 3 4 2 4" xfId="30732" xr:uid="{00000000-0005-0000-0000-000011780000}"/>
    <cellStyle name="Обычный 3 4 2 2 3 4 3" xfId="30733" xr:uid="{00000000-0005-0000-0000-000012780000}"/>
    <cellStyle name="Обычный 3 4 2 2 3 4 3 2" xfId="30734" xr:uid="{00000000-0005-0000-0000-000013780000}"/>
    <cellStyle name="Обычный 3 4 2 2 3 4 3 2 2" xfId="30735" xr:uid="{00000000-0005-0000-0000-000014780000}"/>
    <cellStyle name="Обычный 3 4 2 2 3 4 3 3" xfId="30736" xr:uid="{00000000-0005-0000-0000-000015780000}"/>
    <cellStyle name="Обычный 3 4 2 2 3 4 3 3 2" xfId="30737" xr:uid="{00000000-0005-0000-0000-000016780000}"/>
    <cellStyle name="Обычный 3 4 2 2 3 4 3 4" xfId="30738" xr:uid="{00000000-0005-0000-0000-000017780000}"/>
    <cellStyle name="Обычный 3 4 2 2 3 4 4" xfId="30739" xr:uid="{00000000-0005-0000-0000-000018780000}"/>
    <cellStyle name="Обычный 3 4 2 2 3 4 4 2" xfId="30740" xr:uid="{00000000-0005-0000-0000-000019780000}"/>
    <cellStyle name="Обычный 3 4 2 2 3 4 5" xfId="30741" xr:uid="{00000000-0005-0000-0000-00001A780000}"/>
    <cellStyle name="Обычный 3 4 2 2 3 4 5 2" xfId="30742" xr:uid="{00000000-0005-0000-0000-00001B780000}"/>
    <cellStyle name="Обычный 3 4 2 2 3 4 6" xfId="30743" xr:uid="{00000000-0005-0000-0000-00001C780000}"/>
    <cellStyle name="Обычный 3 4 2 2 3 4 6 2" xfId="30744" xr:uid="{00000000-0005-0000-0000-00001D780000}"/>
    <cellStyle name="Обычный 3 4 2 2 3 4 7" xfId="30745" xr:uid="{00000000-0005-0000-0000-00001E780000}"/>
    <cellStyle name="Обычный 3 4 2 2 3 5" xfId="30746" xr:uid="{00000000-0005-0000-0000-00001F780000}"/>
    <cellStyle name="Обычный 3 4 2 2 3 5 2" xfId="30747" xr:uid="{00000000-0005-0000-0000-000020780000}"/>
    <cellStyle name="Обычный 3 4 2 2 3 5 2 2" xfId="30748" xr:uid="{00000000-0005-0000-0000-000021780000}"/>
    <cellStyle name="Обычный 3 4 2 2 3 5 3" xfId="30749" xr:uid="{00000000-0005-0000-0000-000022780000}"/>
    <cellStyle name="Обычный 3 4 2 2 3 5 3 2" xfId="30750" xr:uid="{00000000-0005-0000-0000-000023780000}"/>
    <cellStyle name="Обычный 3 4 2 2 3 5 4" xfId="30751" xr:uid="{00000000-0005-0000-0000-000024780000}"/>
    <cellStyle name="Обычный 3 4 2 2 3 6" xfId="30752" xr:uid="{00000000-0005-0000-0000-000025780000}"/>
    <cellStyle name="Обычный 3 4 2 2 3 6 2" xfId="30753" xr:uid="{00000000-0005-0000-0000-000026780000}"/>
    <cellStyle name="Обычный 3 4 2 2 3 6 2 2" xfId="30754" xr:uid="{00000000-0005-0000-0000-000027780000}"/>
    <cellStyle name="Обычный 3 4 2 2 3 6 3" xfId="30755" xr:uid="{00000000-0005-0000-0000-000028780000}"/>
    <cellStyle name="Обычный 3 4 2 2 3 6 3 2" xfId="30756" xr:uid="{00000000-0005-0000-0000-000029780000}"/>
    <cellStyle name="Обычный 3 4 2 2 3 6 4" xfId="30757" xr:uid="{00000000-0005-0000-0000-00002A780000}"/>
    <cellStyle name="Обычный 3 4 2 2 3 7" xfId="30758" xr:uid="{00000000-0005-0000-0000-00002B780000}"/>
    <cellStyle name="Обычный 3 4 2 2 3 7 2" xfId="30759" xr:uid="{00000000-0005-0000-0000-00002C780000}"/>
    <cellStyle name="Обычный 3 4 2 2 3 8" xfId="30760" xr:uid="{00000000-0005-0000-0000-00002D780000}"/>
    <cellStyle name="Обычный 3 4 2 2 3 8 2" xfId="30761" xr:uid="{00000000-0005-0000-0000-00002E780000}"/>
    <cellStyle name="Обычный 3 4 2 2 3 9" xfId="30762" xr:uid="{00000000-0005-0000-0000-00002F780000}"/>
    <cellStyle name="Обычный 3 4 2 2 3 9 2" xfId="30763" xr:uid="{00000000-0005-0000-0000-000030780000}"/>
    <cellStyle name="Обычный 3 4 2 2 4" xfId="30764" xr:uid="{00000000-0005-0000-0000-000031780000}"/>
    <cellStyle name="Обычный 3 4 2 2 4 2" xfId="30765" xr:uid="{00000000-0005-0000-0000-000032780000}"/>
    <cellStyle name="Обычный 3 4 2 2 4 2 2" xfId="30766" xr:uid="{00000000-0005-0000-0000-000033780000}"/>
    <cellStyle name="Обычный 3 4 2 2 4 2 2 2" xfId="30767" xr:uid="{00000000-0005-0000-0000-000034780000}"/>
    <cellStyle name="Обычный 3 4 2 2 4 2 2 2 2" xfId="30768" xr:uid="{00000000-0005-0000-0000-000035780000}"/>
    <cellStyle name="Обычный 3 4 2 2 4 2 2 3" xfId="30769" xr:uid="{00000000-0005-0000-0000-000036780000}"/>
    <cellStyle name="Обычный 3 4 2 2 4 2 2 3 2" xfId="30770" xr:uid="{00000000-0005-0000-0000-000037780000}"/>
    <cellStyle name="Обычный 3 4 2 2 4 2 2 4" xfId="30771" xr:uid="{00000000-0005-0000-0000-000038780000}"/>
    <cellStyle name="Обычный 3 4 2 2 4 2 3" xfId="30772" xr:uid="{00000000-0005-0000-0000-000039780000}"/>
    <cellStyle name="Обычный 3 4 2 2 4 2 3 2" xfId="30773" xr:uid="{00000000-0005-0000-0000-00003A780000}"/>
    <cellStyle name="Обычный 3 4 2 2 4 2 4" xfId="30774" xr:uid="{00000000-0005-0000-0000-00003B780000}"/>
    <cellStyle name="Обычный 3 4 2 2 4 2 4 2" xfId="30775" xr:uid="{00000000-0005-0000-0000-00003C780000}"/>
    <cellStyle name="Обычный 3 4 2 2 4 2 5" xfId="30776" xr:uid="{00000000-0005-0000-0000-00003D780000}"/>
    <cellStyle name="Обычный 3 4 2 2 4 2 5 2" xfId="30777" xr:uid="{00000000-0005-0000-0000-00003E780000}"/>
    <cellStyle name="Обычный 3 4 2 2 4 2 6" xfId="30778" xr:uid="{00000000-0005-0000-0000-00003F780000}"/>
    <cellStyle name="Обычный 3 4 2 2 4 3" xfId="30779" xr:uid="{00000000-0005-0000-0000-000040780000}"/>
    <cellStyle name="Обычный 3 4 2 2 4 3 2" xfId="30780" xr:uid="{00000000-0005-0000-0000-000041780000}"/>
    <cellStyle name="Обычный 3 4 2 2 4 3 2 2" xfId="30781" xr:uid="{00000000-0005-0000-0000-000042780000}"/>
    <cellStyle name="Обычный 3 4 2 2 4 3 3" xfId="30782" xr:uid="{00000000-0005-0000-0000-000043780000}"/>
    <cellStyle name="Обычный 3 4 2 2 4 3 3 2" xfId="30783" xr:uid="{00000000-0005-0000-0000-000044780000}"/>
    <cellStyle name="Обычный 3 4 2 2 4 3 4" xfId="30784" xr:uid="{00000000-0005-0000-0000-000045780000}"/>
    <cellStyle name="Обычный 3 4 2 2 4 4" xfId="30785" xr:uid="{00000000-0005-0000-0000-000046780000}"/>
    <cellStyle name="Обычный 3 4 2 2 4 4 2" xfId="30786" xr:uid="{00000000-0005-0000-0000-000047780000}"/>
    <cellStyle name="Обычный 3 4 2 2 4 4 2 2" xfId="30787" xr:uid="{00000000-0005-0000-0000-000048780000}"/>
    <cellStyle name="Обычный 3 4 2 2 4 4 3" xfId="30788" xr:uid="{00000000-0005-0000-0000-000049780000}"/>
    <cellStyle name="Обычный 3 4 2 2 4 4 3 2" xfId="30789" xr:uid="{00000000-0005-0000-0000-00004A780000}"/>
    <cellStyle name="Обычный 3 4 2 2 4 4 4" xfId="30790" xr:uid="{00000000-0005-0000-0000-00004B780000}"/>
    <cellStyle name="Обычный 3 4 2 2 4 5" xfId="30791" xr:uid="{00000000-0005-0000-0000-00004C780000}"/>
    <cellStyle name="Обычный 3 4 2 2 4 5 2" xfId="30792" xr:uid="{00000000-0005-0000-0000-00004D780000}"/>
    <cellStyle name="Обычный 3 4 2 2 4 6" xfId="30793" xr:uid="{00000000-0005-0000-0000-00004E780000}"/>
    <cellStyle name="Обычный 3 4 2 2 4 6 2" xfId="30794" xr:uid="{00000000-0005-0000-0000-00004F780000}"/>
    <cellStyle name="Обычный 3 4 2 2 4 7" xfId="30795" xr:uid="{00000000-0005-0000-0000-000050780000}"/>
    <cellStyle name="Обычный 3 4 2 2 4 7 2" xfId="30796" xr:uid="{00000000-0005-0000-0000-000051780000}"/>
    <cellStyle name="Обычный 3 4 2 2 4 8" xfId="30797" xr:uid="{00000000-0005-0000-0000-000052780000}"/>
    <cellStyle name="Обычный 3 4 2 2 5" xfId="30798" xr:uid="{00000000-0005-0000-0000-000053780000}"/>
    <cellStyle name="Обычный 3 4 2 2 5 2" xfId="30799" xr:uid="{00000000-0005-0000-0000-000054780000}"/>
    <cellStyle name="Обычный 3 4 2 2 5 2 2" xfId="30800" xr:uid="{00000000-0005-0000-0000-000055780000}"/>
    <cellStyle name="Обычный 3 4 2 2 5 2 2 2" xfId="30801" xr:uid="{00000000-0005-0000-0000-000056780000}"/>
    <cellStyle name="Обычный 3 4 2 2 5 2 2 2 2" xfId="30802" xr:uid="{00000000-0005-0000-0000-000057780000}"/>
    <cellStyle name="Обычный 3 4 2 2 5 2 2 3" xfId="30803" xr:uid="{00000000-0005-0000-0000-000058780000}"/>
    <cellStyle name="Обычный 3 4 2 2 5 2 2 3 2" xfId="30804" xr:uid="{00000000-0005-0000-0000-000059780000}"/>
    <cellStyle name="Обычный 3 4 2 2 5 2 2 4" xfId="30805" xr:uid="{00000000-0005-0000-0000-00005A780000}"/>
    <cellStyle name="Обычный 3 4 2 2 5 2 3" xfId="30806" xr:uid="{00000000-0005-0000-0000-00005B780000}"/>
    <cellStyle name="Обычный 3 4 2 2 5 2 3 2" xfId="30807" xr:uid="{00000000-0005-0000-0000-00005C780000}"/>
    <cellStyle name="Обычный 3 4 2 2 5 2 4" xfId="30808" xr:uid="{00000000-0005-0000-0000-00005D780000}"/>
    <cellStyle name="Обычный 3 4 2 2 5 2 4 2" xfId="30809" xr:uid="{00000000-0005-0000-0000-00005E780000}"/>
    <cellStyle name="Обычный 3 4 2 2 5 2 5" xfId="30810" xr:uid="{00000000-0005-0000-0000-00005F780000}"/>
    <cellStyle name="Обычный 3 4 2 2 5 2 5 2" xfId="30811" xr:uid="{00000000-0005-0000-0000-000060780000}"/>
    <cellStyle name="Обычный 3 4 2 2 5 2 6" xfId="30812" xr:uid="{00000000-0005-0000-0000-000061780000}"/>
    <cellStyle name="Обычный 3 4 2 2 5 3" xfId="30813" xr:uid="{00000000-0005-0000-0000-000062780000}"/>
    <cellStyle name="Обычный 3 4 2 2 5 3 2" xfId="30814" xr:uid="{00000000-0005-0000-0000-000063780000}"/>
    <cellStyle name="Обычный 3 4 2 2 5 3 2 2" xfId="30815" xr:uid="{00000000-0005-0000-0000-000064780000}"/>
    <cellStyle name="Обычный 3 4 2 2 5 3 3" xfId="30816" xr:uid="{00000000-0005-0000-0000-000065780000}"/>
    <cellStyle name="Обычный 3 4 2 2 5 3 3 2" xfId="30817" xr:uid="{00000000-0005-0000-0000-000066780000}"/>
    <cellStyle name="Обычный 3 4 2 2 5 3 4" xfId="30818" xr:uid="{00000000-0005-0000-0000-000067780000}"/>
    <cellStyle name="Обычный 3 4 2 2 5 4" xfId="30819" xr:uid="{00000000-0005-0000-0000-000068780000}"/>
    <cellStyle name="Обычный 3 4 2 2 5 4 2" xfId="30820" xr:uid="{00000000-0005-0000-0000-000069780000}"/>
    <cellStyle name="Обычный 3 4 2 2 5 4 2 2" xfId="30821" xr:uid="{00000000-0005-0000-0000-00006A780000}"/>
    <cellStyle name="Обычный 3 4 2 2 5 4 3" xfId="30822" xr:uid="{00000000-0005-0000-0000-00006B780000}"/>
    <cellStyle name="Обычный 3 4 2 2 5 4 3 2" xfId="30823" xr:uid="{00000000-0005-0000-0000-00006C780000}"/>
    <cellStyle name="Обычный 3 4 2 2 5 4 4" xfId="30824" xr:uid="{00000000-0005-0000-0000-00006D780000}"/>
    <cellStyle name="Обычный 3 4 2 2 5 5" xfId="30825" xr:uid="{00000000-0005-0000-0000-00006E780000}"/>
    <cellStyle name="Обычный 3 4 2 2 5 5 2" xfId="30826" xr:uid="{00000000-0005-0000-0000-00006F780000}"/>
    <cellStyle name="Обычный 3 4 2 2 5 6" xfId="30827" xr:uid="{00000000-0005-0000-0000-000070780000}"/>
    <cellStyle name="Обычный 3 4 2 2 5 6 2" xfId="30828" xr:uid="{00000000-0005-0000-0000-000071780000}"/>
    <cellStyle name="Обычный 3 4 2 2 5 7" xfId="30829" xr:uid="{00000000-0005-0000-0000-000072780000}"/>
    <cellStyle name="Обычный 3 4 2 2 5 7 2" xfId="30830" xr:uid="{00000000-0005-0000-0000-000073780000}"/>
    <cellStyle name="Обычный 3 4 2 2 5 8" xfId="30831" xr:uid="{00000000-0005-0000-0000-000074780000}"/>
    <cellStyle name="Обычный 3 4 2 2 6" xfId="30832" xr:uid="{00000000-0005-0000-0000-000075780000}"/>
    <cellStyle name="Обычный 3 4 2 2 6 2" xfId="30833" xr:uid="{00000000-0005-0000-0000-000076780000}"/>
    <cellStyle name="Обычный 3 4 2 2 6 2 2" xfId="30834" xr:uid="{00000000-0005-0000-0000-000077780000}"/>
    <cellStyle name="Обычный 3 4 2 2 6 2 2 2" xfId="30835" xr:uid="{00000000-0005-0000-0000-000078780000}"/>
    <cellStyle name="Обычный 3 4 2 2 6 2 3" xfId="30836" xr:uid="{00000000-0005-0000-0000-000079780000}"/>
    <cellStyle name="Обычный 3 4 2 2 6 2 3 2" xfId="30837" xr:uid="{00000000-0005-0000-0000-00007A780000}"/>
    <cellStyle name="Обычный 3 4 2 2 6 2 4" xfId="30838" xr:uid="{00000000-0005-0000-0000-00007B780000}"/>
    <cellStyle name="Обычный 3 4 2 2 6 3" xfId="30839" xr:uid="{00000000-0005-0000-0000-00007C780000}"/>
    <cellStyle name="Обычный 3 4 2 2 6 3 2" xfId="30840" xr:uid="{00000000-0005-0000-0000-00007D780000}"/>
    <cellStyle name="Обычный 3 4 2 2 6 3 2 2" xfId="30841" xr:uid="{00000000-0005-0000-0000-00007E780000}"/>
    <cellStyle name="Обычный 3 4 2 2 6 3 3" xfId="30842" xr:uid="{00000000-0005-0000-0000-00007F780000}"/>
    <cellStyle name="Обычный 3 4 2 2 6 3 3 2" xfId="30843" xr:uid="{00000000-0005-0000-0000-000080780000}"/>
    <cellStyle name="Обычный 3 4 2 2 6 3 4" xfId="30844" xr:uid="{00000000-0005-0000-0000-000081780000}"/>
    <cellStyle name="Обычный 3 4 2 2 6 4" xfId="30845" xr:uid="{00000000-0005-0000-0000-000082780000}"/>
    <cellStyle name="Обычный 3 4 2 2 6 4 2" xfId="30846" xr:uid="{00000000-0005-0000-0000-000083780000}"/>
    <cellStyle name="Обычный 3 4 2 2 6 5" xfId="30847" xr:uid="{00000000-0005-0000-0000-000084780000}"/>
    <cellStyle name="Обычный 3 4 2 2 6 5 2" xfId="30848" xr:uid="{00000000-0005-0000-0000-000085780000}"/>
    <cellStyle name="Обычный 3 4 2 2 6 6" xfId="30849" xr:uid="{00000000-0005-0000-0000-000086780000}"/>
    <cellStyle name="Обычный 3 4 2 2 6 6 2" xfId="30850" xr:uid="{00000000-0005-0000-0000-000087780000}"/>
    <cellStyle name="Обычный 3 4 2 2 6 7" xfId="30851" xr:uid="{00000000-0005-0000-0000-000088780000}"/>
    <cellStyle name="Обычный 3 4 2 2 7" xfId="30852" xr:uid="{00000000-0005-0000-0000-000089780000}"/>
    <cellStyle name="Обычный 3 4 2 2 7 2" xfId="30853" xr:uid="{00000000-0005-0000-0000-00008A780000}"/>
    <cellStyle name="Обычный 3 4 2 2 7 2 2" xfId="30854" xr:uid="{00000000-0005-0000-0000-00008B780000}"/>
    <cellStyle name="Обычный 3 4 2 2 7 2 2 2" xfId="30855" xr:uid="{00000000-0005-0000-0000-00008C780000}"/>
    <cellStyle name="Обычный 3 4 2 2 7 2 3" xfId="30856" xr:uid="{00000000-0005-0000-0000-00008D780000}"/>
    <cellStyle name="Обычный 3 4 2 2 7 2 3 2" xfId="30857" xr:uid="{00000000-0005-0000-0000-00008E780000}"/>
    <cellStyle name="Обычный 3 4 2 2 7 2 4" xfId="30858" xr:uid="{00000000-0005-0000-0000-00008F780000}"/>
    <cellStyle name="Обычный 3 4 2 2 7 3" xfId="30859" xr:uid="{00000000-0005-0000-0000-000090780000}"/>
    <cellStyle name="Обычный 3 4 2 2 7 3 2" xfId="30860" xr:uid="{00000000-0005-0000-0000-000091780000}"/>
    <cellStyle name="Обычный 3 4 2 2 7 3 2 2" xfId="30861" xr:uid="{00000000-0005-0000-0000-000092780000}"/>
    <cellStyle name="Обычный 3 4 2 2 7 3 3" xfId="30862" xr:uid="{00000000-0005-0000-0000-000093780000}"/>
    <cellStyle name="Обычный 3 4 2 2 7 3 3 2" xfId="30863" xr:uid="{00000000-0005-0000-0000-000094780000}"/>
    <cellStyle name="Обычный 3 4 2 2 7 3 4" xfId="30864" xr:uid="{00000000-0005-0000-0000-000095780000}"/>
    <cellStyle name="Обычный 3 4 2 2 7 4" xfId="30865" xr:uid="{00000000-0005-0000-0000-000096780000}"/>
    <cellStyle name="Обычный 3 4 2 2 7 4 2" xfId="30866" xr:uid="{00000000-0005-0000-0000-000097780000}"/>
    <cellStyle name="Обычный 3 4 2 2 7 5" xfId="30867" xr:uid="{00000000-0005-0000-0000-000098780000}"/>
    <cellStyle name="Обычный 3 4 2 2 7 5 2" xfId="30868" xr:uid="{00000000-0005-0000-0000-000099780000}"/>
    <cellStyle name="Обычный 3 4 2 2 7 6" xfId="30869" xr:uid="{00000000-0005-0000-0000-00009A780000}"/>
    <cellStyle name="Обычный 3 4 2 2 7 6 2" xfId="30870" xr:uid="{00000000-0005-0000-0000-00009B780000}"/>
    <cellStyle name="Обычный 3 4 2 2 7 7" xfId="30871" xr:uid="{00000000-0005-0000-0000-00009C780000}"/>
    <cellStyle name="Обычный 3 4 2 2 8" xfId="30872" xr:uid="{00000000-0005-0000-0000-00009D780000}"/>
    <cellStyle name="Обычный 3 4 2 2 8 2" xfId="30873" xr:uid="{00000000-0005-0000-0000-00009E780000}"/>
    <cellStyle name="Обычный 3 4 2 2 8 2 2" xfId="30874" xr:uid="{00000000-0005-0000-0000-00009F780000}"/>
    <cellStyle name="Обычный 3 4 2 2 8 3" xfId="30875" xr:uid="{00000000-0005-0000-0000-0000A0780000}"/>
    <cellStyle name="Обычный 3 4 2 2 8 3 2" xfId="30876" xr:uid="{00000000-0005-0000-0000-0000A1780000}"/>
    <cellStyle name="Обычный 3 4 2 2 8 4" xfId="30877" xr:uid="{00000000-0005-0000-0000-0000A2780000}"/>
    <cellStyle name="Обычный 3 4 2 2 9" xfId="30878" xr:uid="{00000000-0005-0000-0000-0000A3780000}"/>
    <cellStyle name="Обычный 3 4 2 2 9 2" xfId="30879" xr:uid="{00000000-0005-0000-0000-0000A4780000}"/>
    <cellStyle name="Обычный 3 4 2 2 9 2 2" xfId="30880" xr:uid="{00000000-0005-0000-0000-0000A5780000}"/>
    <cellStyle name="Обычный 3 4 2 2 9 3" xfId="30881" xr:uid="{00000000-0005-0000-0000-0000A6780000}"/>
    <cellStyle name="Обычный 3 4 2 2 9 3 2" xfId="30882" xr:uid="{00000000-0005-0000-0000-0000A7780000}"/>
    <cellStyle name="Обычный 3 4 2 2 9 4" xfId="30883" xr:uid="{00000000-0005-0000-0000-0000A8780000}"/>
    <cellStyle name="Обычный 3 4 2 3" xfId="30884" xr:uid="{00000000-0005-0000-0000-0000A9780000}"/>
    <cellStyle name="Обычный 3 4 2 3 10" xfId="30885" xr:uid="{00000000-0005-0000-0000-0000AA780000}"/>
    <cellStyle name="Обычный 3 4 2 3 10 2" xfId="30886" xr:uid="{00000000-0005-0000-0000-0000AB780000}"/>
    <cellStyle name="Обычный 3 4 2 3 11" xfId="30887" xr:uid="{00000000-0005-0000-0000-0000AC780000}"/>
    <cellStyle name="Обычный 3 4 2 3 11 2" xfId="30888" xr:uid="{00000000-0005-0000-0000-0000AD780000}"/>
    <cellStyle name="Обычный 3 4 2 3 12" xfId="30889" xr:uid="{00000000-0005-0000-0000-0000AE780000}"/>
    <cellStyle name="Обычный 3 4 2 3 2" xfId="30890" xr:uid="{00000000-0005-0000-0000-0000AF780000}"/>
    <cellStyle name="Обычный 3 4 2 3 2 10" xfId="30891" xr:uid="{00000000-0005-0000-0000-0000B0780000}"/>
    <cellStyle name="Обычный 3 4 2 3 2 2" xfId="30892" xr:uid="{00000000-0005-0000-0000-0000B1780000}"/>
    <cellStyle name="Обычный 3 4 2 3 2 2 2" xfId="30893" xr:uid="{00000000-0005-0000-0000-0000B2780000}"/>
    <cellStyle name="Обычный 3 4 2 3 2 2 2 2" xfId="30894" xr:uid="{00000000-0005-0000-0000-0000B3780000}"/>
    <cellStyle name="Обычный 3 4 2 3 2 2 2 2 2" xfId="30895" xr:uid="{00000000-0005-0000-0000-0000B4780000}"/>
    <cellStyle name="Обычный 3 4 2 3 2 2 2 2 2 2" xfId="30896" xr:uid="{00000000-0005-0000-0000-0000B5780000}"/>
    <cellStyle name="Обычный 3 4 2 3 2 2 2 2 3" xfId="30897" xr:uid="{00000000-0005-0000-0000-0000B6780000}"/>
    <cellStyle name="Обычный 3 4 2 3 2 2 2 2 3 2" xfId="30898" xr:uid="{00000000-0005-0000-0000-0000B7780000}"/>
    <cellStyle name="Обычный 3 4 2 3 2 2 2 2 4" xfId="30899" xr:uid="{00000000-0005-0000-0000-0000B8780000}"/>
    <cellStyle name="Обычный 3 4 2 3 2 2 2 3" xfId="30900" xr:uid="{00000000-0005-0000-0000-0000B9780000}"/>
    <cellStyle name="Обычный 3 4 2 3 2 2 2 3 2" xfId="30901" xr:uid="{00000000-0005-0000-0000-0000BA780000}"/>
    <cellStyle name="Обычный 3 4 2 3 2 2 2 4" xfId="30902" xr:uid="{00000000-0005-0000-0000-0000BB780000}"/>
    <cellStyle name="Обычный 3 4 2 3 2 2 2 4 2" xfId="30903" xr:uid="{00000000-0005-0000-0000-0000BC780000}"/>
    <cellStyle name="Обычный 3 4 2 3 2 2 2 5" xfId="30904" xr:uid="{00000000-0005-0000-0000-0000BD780000}"/>
    <cellStyle name="Обычный 3 4 2 3 2 2 2 5 2" xfId="30905" xr:uid="{00000000-0005-0000-0000-0000BE780000}"/>
    <cellStyle name="Обычный 3 4 2 3 2 2 2 6" xfId="30906" xr:uid="{00000000-0005-0000-0000-0000BF780000}"/>
    <cellStyle name="Обычный 3 4 2 3 2 2 3" xfId="30907" xr:uid="{00000000-0005-0000-0000-0000C0780000}"/>
    <cellStyle name="Обычный 3 4 2 3 2 2 3 2" xfId="30908" xr:uid="{00000000-0005-0000-0000-0000C1780000}"/>
    <cellStyle name="Обычный 3 4 2 3 2 2 3 2 2" xfId="30909" xr:uid="{00000000-0005-0000-0000-0000C2780000}"/>
    <cellStyle name="Обычный 3 4 2 3 2 2 3 3" xfId="30910" xr:uid="{00000000-0005-0000-0000-0000C3780000}"/>
    <cellStyle name="Обычный 3 4 2 3 2 2 3 3 2" xfId="30911" xr:uid="{00000000-0005-0000-0000-0000C4780000}"/>
    <cellStyle name="Обычный 3 4 2 3 2 2 3 4" xfId="30912" xr:uid="{00000000-0005-0000-0000-0000C5780000}"/>
    <cellStyle name="Обычный 3 4 2 3 2 2 4" xfId="30913" xr:uid="{00000000-0005-0000-0000-0000C6780000}"/>
    <cellStyle name="Обычный 3 4 2 3 2 2 4 2" xfId="30914" xr:uid="{00000000-0005-0000-0000-0000C7780000}"/>
    <cellStyle name="Обычный 3 4 2 3 2 2 4 2 2" xfId="30915" xr:uid="{00000000-0005-0000-0000-0000C8780000}"/>
    <cellStyle name="Обычный 3 4 2 3 2 2 4 3" xfId="30916" xr:uid="{00000000-0005-0000-0000-0000C9780000}"/>
    <cellStyle name="Обычный 3 4 2 3 2 2 4 3 2" xfId="30917" xr:uid="{00000000-0005-0000-0000-0000CA780000}"/>
    <cellStyle name="Обычный 3 4 2 3 2 2 4 4" xfId="30918" xr:uid="{00000000-0005-0000-0000-0000CB780000}"/>
    <cellStyle name="Обычный 3 4 2 3 2 2 5" xfId="30919" xr:uid="{00000000-0005-0000-0000-0000CC780000}"/>
    <cellStyle name="Обычный 3 4 2 3 2 2 5 2" xfId="30920" xr:uid="{00000000-0005-0000-0000-0000CD780000}"/>
    <cellStyle name="Обычный 3 4 2 3 2 2 6" xfId="30921" xr:uid="{00000000-0005-0000-0000-0000CE780000}"/>
    <cellStyle name="Обычный 3 4 2 3 2 2 6 2" xfId="30922" xr:uid="{00000000-0005-0000-0000-0000CF780000}"/>
    <cellStyle name="Обычный 3 4 2 3 2 2 7" xfId="30923" xr:uid="{00000000-0005-0000-0000-0000D0780000}"/>
    <cellStyle name="Обычный 3 4 2 3 2 2 7 2" xfId="30924" xr:uid="{00000000-0005-0000-0000-0000D1780000}"/>
    <cellStyle name="Обычный 3 4 2 3 2 2 8" xfId="30925" xr:uid="{00000000-0005-0000-0000-0000D2780000}"/>
    <cellStyle name="Обычный 3 4 2 3 2 3" xfId="30926" xr:uid="{00000000-0005-0000-0000-0000D3780000}"/>
    <cellStyle name="Обычный 3 4 2 3 2 3 2" xfId="30927" xr:uid="{00000000-0005-0000-0000-0000D4780000}"/>
    <cellStyle name="Обычный 3 4 2 3 2 3 2 2" xfId="30928" xr:uid="{00000000-0005-0000-0000-0000D5780000}"/>
    <cellStyle name="Обычный 3 4 2 3 2 3 2 2 2" xfId="30929" xr:uid="{00000000-0005-0000-0000-0000D6780000}"/>
    <cellStyle name="Обычный 3 4 2 3 2 3 2 2 2 2" xfId="30930" xr:uid="{00000000-0005-0000-0000-0000D7780000}"/>
    <cellStyle name="Обычный 3 4 2 3 2 3 2 2 3" xfId="30931" xr:uid="{00000000-0005-0000-0000-0000D8780000}"/>
    <cellStyle name="Обычный 3 4 2 3 2 3 2 2 3 2" xfId="30932" xr:uid="{00000000-0005-0000-0000-0000D9780000}"/>
    <cellStyle name="Обычный 3 4 2 3 2 3 2 2 4" xfId="30933" xr:uid="{00000000-0005-0000-0000-0000DA780000}"/>
    <cellStyle name="Обычный 3 4 2 3 2 3 2 3" xfId="30934" xr:uid="{00000000-0005-0000-0000-0000DB780000}"/>
    <cellStyle name="Обычный 3 4 2 3 2 3 2 3 2" xfId="30935" xr:uid="{00000000-0005-0000-0000-0000DC780000}"/>
    <cellStyle name="Обычный 3 4 2 3 2 3 2 4" xfId="30936" xr:uid="{00000000-0005-0000-0000-0000DD780000}"/>
    <cellStyle name="Обычный 3 4 2 3 2 3 2 4 2" xfId="30937" xr:uid="{00000000-0005-0000-0000-0000DE780000}"/>
    <cellStyle name="Обычный 3 4 2 3 2 3 2 5" xfId="30938" xr:uid="{00000000-0005-0000-0000-0000DF780000}"/>
    <cellStyle name="Обычный 3 4 2 3 2 3 2 5 2" xfId="30939" xr:uid="{00000000-0005-0000-0000-0000E0780000}"/>
    <cellStyle name="Обычный 3 4 2 3 2 3 2 6" xfId="30940" xr:uid="{00000000-0005-0000-0000-0000E1780000}"/>
    <cellStyle name="Обычный 3 4 2 3 2 3 3" xfId="30941" xr:uid="{00000000-0005-0000-0000-0000E2780000}"/>
    <cellStyle name="Обычный 3 4 2 3 2 3 3 2" xfId="30942" xr:uid="{00000000-0005-0000-0000-0000E3780000}"/>
    <cellStyle name="Обычный 3 4 2 3 2 3 3 2 2" xfId="30943" xr:uid="{00000000-0005-0000-0000-0000E4780000}"/>
    <cellStyle name="Обычный 3 4 2 3 2 3 3 3" xfId="30944" xr:uid="{00000000-0005-0000-0000-0000E5780000}"/>
    <cellStyle name="Обычный 3 4 2 3 2 3 3 3 2" xfId="30945" xr:uid="{00000000-0005-0000-0000-0000E6780000}"/>
    <cellStyle name="Обычный 3 4 2 3 2 3 3 4" xfId="30946" xr:uid="{00000000-0005-0000-0000-0000E7780000}"/>
    <cellStyle name="Обычный 3 4 2 3 2 3 4" xfId="30947" xr:uid="{00000000-0005-0000-0000-0000E8780000}"/>
    <cellStyle name="Обычный 3 4 2 3 2 3 4 2" xfId="30948" xr:uid="{00000000-0005-0000-0000-0000E9780000}"/>
    <cellStyle name="Обычный 3 4 2 3 2 3 4 2 2" xfId="30949" xr:uid="{00000000-0005-0000-0000-0000EA780000}"/>
    <cellStyle name="Обычный 3 4 2 3 2 3 4 3" xfId="30950" xr:uid="{00000000-0005-0000-0000-0000EB780000}"/>
    <cellStyle name="Обычный 3 4 2 3 2 3 4 3 2" xfId="30951" xr:uid="{00000000-0005-0000-0000-0000EC780000}"/>
    <cellStyle name="Обычный 3 4 2 3 2 3 4 4" xfId="30952" xr:uid="{00000000-0005-0000-0000-0000ED780000}"/>
    <cellStyle name="Обычный 3 4 2 3 2 3 5" xfId="30953" xr:uid="{00000000-0005-0000-0000-0000EE780000}"/>
    <cellStyle name="Обычный 3 4 2 3 2 3 5 2" xfId="30954" xr:uid="{00000000-0005-0000-0000-0000EF780000}"/>
    <cellStyle name="Обычный 3 4 2 3 2 3 6" xfId="30955" xr:uid="{00000000-0005-0000-0000-0000F0780000}"/>
    <cellStyle name="Обычный 3 4 2 3 2 3 6 2" xfId="30956" xr:uid="{00000000-0005-0000-0000-0000F1780000}"/>
    <cellStyle name="Обычный 3 4 2 3 2 3 7" xfId="30957" xr:uid="{00000000-0005-0000-0000-0000F2780000}"/>
    <cellStyle name="Обычный 3 4 2 3 2 3 7 2" xfId="30958" xr:uid="{00000000-0005-0000-0000-0000F3780000}"/>
    <cellStyle name="Обычный 3 4 2 3 2 3 8" xfId="30959" xr:uid="{00000000-0005-0000-0000-0000F4780000}"/>
    <cellStyle name="Обычный 3 4 2 3 2 4" xfId="30960" xr:uid="{00000000-0005-0000-0000-0000F5780000}"/>
    <cellStyle name="Обычный 3 4 2 3 2 4 2" xfId="30961" xr:uid="{00000000-0005-0000-0000-0000F6780000}"/>
    <cellStyle name="Обычный 3 4 2 3 2 4 2 2" xfId="30962" xr:uid="{00000000-0005-0000-0000-0000F7780000}"/>
    <cellStyle name="Обычный 3 4 2 3 2 4 2 2 2" xfId="30963" xr:uid="{00000000-0005-0000-0000-0000F8780000}"/>
    <cellStyle name="Обычный 3 4 2 3 2 4 2 3" xfId="30964" xr:uid="{00000000-0005-0000-0000-0000F9780000}"/>
    <cellStyle name="Обычный 3 4 2 3 2 4 2 3 2" xfId="30965" xr:uid="{00000000-0005-0000-0000-0000FA780000}"/>
    <cellStyle name="Обычный 3 4 2 3 2 4 2 4" xfId="30966" xr:uid="{00000000-0005-0000-0000-0000FB780000}"/>
    <cellStyle name="Обычный 3 4 2 3 2 4 3" xfId="30967" xr:uid="{00000000-0005-0000-0000-0000FC780000}"/>
    <cellStyle name="Обычный 3 4 2 3 2 4 3 2" xfId="30968" xr:uid="{00000000-0005-0000-0000-0000FD780000}"/>
    <cellStyle name="Обычный 3 4 2 3 2 4 3 2 2" xfId="30969" xr:uid="{00000000-0005-0000-0000-0000FE780000}"/>
    <cellStyle name="Обычный 3 4 2 3 2 4 3 3" xfId="30970" xr:uid="{00000000-0005-0000-0000-0000FF780000}"/>
    <cellStyle name="Обычный 3 4 2 3 2 4 3 3 2" xfId="30971" xr:uid="{00000000-0005-0000-0000-000000790000}"/>
    <cellStyle name="Обычный 3 4 2 3 2 4 3 4" xfId="30972" xr:uid="{00000000-0005-0000-0000-000001790000}"/>
    <cellStyle name="Обычный 3 4 2 3 2 4 4" xfId="30973" xr:uid="{00000000-0005-0000-0000-000002790000}"/>
    <cellStyle name="Обычный 3 4 2 3 2 4 4 2" xfId="30974" xr:uid="{00000000-0005-0000-0000-000003790000}"/>
    <cellStyle name="Обычный 3 4 2 3 2 4 5" xfId="30975" xr:uid="{00000000-0005-0000-0000-000004790000}"/>
    <cellStyle name="Обычный 3 4 2 3 2 4 5 2" xfId="30976" xr:uid="{00000000-0005-0000-0000-000005790000}"/>
    <cellStyle name="Обычный 3 4 2 3 2 4 6" xfId="30977" xr:uid="{00000000-0005-0000-0000-000006790000}"/>
    <cellStyle name="Обычный 3 4 2 3 2 4 6 2" xfId="30978" xr:uid="{00000000-0005-0000-0000-000007790000}"/>
    <cellStyle name="Обычный 3 4 2 3 2 4 7" xfId="30979" xr:uid="{00000000-0005-0000-0000-000008790000}"/>
    <cellStyle name="Обычный 3 4 2 3 2 5" xfId="30980" xr:uid="{00000000-0005-0000-0000-000009790000}"/>
    <cellStyle name="Обычный 3 4 2 3 2 5 2" xfId="30981" xr:uid="{00000000-0005-0000-0000-00000A790000}"/>
    <cellStyle name="Обычный 3 4 2 3 2 5 2 2" xfId="30982" xr:uid="{00000000-0005-0000-0000-00000B790000}"/>
    <cellStyle name="Обычный 3 4 2 3 2 5 3" xfId="30983" xr:uid="{00000000-0005-0000-0000-00000C790000}"/>
    <cellStyle name="Обычный 3 4 2 3 2 5 3 2" xfId="30984" xr:uid="{00000000-0005-0000-0000-00000D790000}"/>
    <cellStyle name="Обычный 3 4 2 3 2 5 4" xfId="30985" xr:uid="{00000000-0005-0000-0000-00000E790000}"/>
    <cellStyle name="Обычный 3 4 2 3 2 6" xfId="30986" xr:uid="{00000000-0005-0000-0000-00000F790000}"/>
    <cellStyle name="Обычный 3 4 2 3 2 6 2" xfId="30987" xr:uid="{00000000-0005-0000-0000-000010790000}"/>
    <cellStyle name="Обычный 3 4 2 3 2 6 2 2" xfId="30988" xr:uid="{00000000-0005-0000-0000-000011790000}"/>
    <cellStyle name="Обычный 3 4 2 3 2 6 3" xfId="30989" xr:uid="{00000000-0005-0000-0000-000012790000}"/>
    <cellStyle name="Обычный 3 4 2 3 2 6 3 2" xfId="30990" xr:uid="{00000000-0005-0000-0000-000013790000}"/>
    <cellStyle name="Обычный 3 4 2 3 2 6 4" xfId="30991" xr:uid="{00000000-0005-0000-0000-000014790000}"/>
    <cellStyle name="Обычный 3 4 2 3 2 7" xfId="30992" xr:uid="{00000000-0005-0000-0000-000015790000}"/>
    <cellStyle name="Обычный 3 4 2 3 2 7 2" xfId="30993" xr:uid="{00000000-0005-0000-0000-000016790000}"/>
    <cellStyle name="Обычный 3 4 2 3 2 8" xfId="30994" xr:uid="{00000000-0005-0000-0000-000017790000}"/>
    <cellStyle name="Обычный 3 4 2 3 2 8 2" xfId="30995" xr:uid="{00000000-0005-0000-0000-000018790000}"/>
    <cellStyle name="Обычный 3 4 2 3 2 9" xfId="30996" xr:uid="{00000000-0005-0000-0000-000019790000}"/>
    <cellStyle name="Обычный 3 4 2 3 2 9 2" xfId="30997" xr:uid="{00000000-0005-0000-0000-00001A790000}"/>
    <cellStyle name="Обычный 3 4 2 3 3" xfId="30998" xr:uid="{00000000-0005-0000-0000-00001B790000}"/>
    <cellStyle name="Обычный 3 4 2 3 3 2" xfId="30999" xr:uid="{00000000-0005-0000-0000-00001C790000}"/>
    <cellStyle name="Обычный 3 4 2 3 3 2 2" xfId="31000" xr:uid="{00000000-0005-0000-0000-00001D790000}"/>
    <cellStyle name="Обычный 3 4 2 3 3 2 2 2" xfId="31001" xr:uid="{00000000-0005-0000-0000-00001E790000}"/>
    <cellStyle name="Обычный 3 4 2 3 3 2 2 2 2" xfId="31002" xr:uid="{00000000-0005-0000-0000-00001F790000}"/>
    <cellStyle name="Обычный 3 4 2 3 3 2 2 3" xfId="31003" xr:uid="{00000000-0005-0000-0000-000020790000}"/>
    <cellStyle name="Обычный 3 4 2 3 3 2 2 3 2" xfId="31004" xr:uid="{00000000-0005-0000-0000-000021790000}"/>
    <cellStyle name="Обычный 3 4 2 3 3 2 2 4" xfId="31005" xr:uid="{00000000-0005-0000-0000-000022790000}"/>
    <cellStyle name="Обычный 3 4 2 3 3 2 3" xfId="31006" xr:uid="{00000000-0005-0000-0000-000023790000}"/>
    <cellStyle name="Обычный 3 4 2 3 3 2 3 2" xfId="31007" xr:uid="{00000000-0005-0000-0000-000024790000}"/>
    <cellStyle name="Обычный 3 4 2 3 3 2 4" xfId="31008" xr:uid="{00000000-0005-0000-0000-000025790000}"/>
    <cellStyle name="Обычный 3 4 2 3 3 2 4 2" xfId="31009" xr:uid="{00000000-0005-0000-0000-000026790000}"/>
    <cellStyle name="Обычный 3 4 2 3 3 2 5" xfId="31010" xr:uid="{00000000-0005-0000-0000-000027790000}"/>
    <cellStyle name="Обычный 3 4 2 3 3 2 5 2" xfId="31011" xr:uid="{00000000-0005-0000-0000-000028790000}"/>
    <cellStyle name="Обычный 3 4 2 3 3 2 6" xfId="31012" xr:uid="{00000000-0005-0000-0000-000029790000}"/>
    <cellStyle name="Обычный 3 4 2 3 3 3" xfId="31013" xr:uid="{00000000-0005-0000-0000-00002A790000}"/>
    <cellStyle name="Обычный 3 4 2 3 3 3 2" xfId="31014" xr:uid="{00000000-0005-0000-0000-00002B790000}"/>
    <cellStyle name="Обычный 3 4 2 3 3 3 2 2" xfId="31015" xr:uid="{00000000-0005-0000-0000-00002C790000}"/>
    <cellStyle name="Обычный 3 4 2 3 3 3 3" xfId="31016" xr:uid="{00000000-0005-0000-0000-00002D790000}"/>
    <cellStyle name="Обычный 3 4 2 3 3 3 3 2" xfId="31017" xr:uid="{00000000-0005-0000-0000-00002E790000}"/>
    <cellStyle name="Обычный 3 4 2 3 3 3 4" xfId="31018" xr:uid="{00000000-0005-0000-0000-00002F790000}"/>
    <cellStyle name="Обычный 3 4 2 3 3 4" xfId="31019" xr:uid="{00000000-0005-0000-0000-000030790000}"/>
    <cellStyle name="Обычный 3 4 2 3 3 4 2" xfId="31020" xr:uid="{00000000-0005-0000-0000-000031790000}"/>
    <cellStyle name="Обычный 3 4 2 3 3 4 2 2" xfId="31021" xr:uid="{00000000-0005-0000-0000-000032790000}"/>
    <cellStyle name="Обычный 3 4 2 3 3 4 3" xfId="31022" xr:uid="{00000000-0005-0000-0000-000033790000}"/>
    <cellStyle name="Обычный 3 4 2 3 3 4 3 2" xfId="31023" xr:uid="{00000000-0005-0000-0000-000034790000}"/>
    <cellStyle name="Обычный 3 4 2 3 3 4 4" xfId="31024" xr:uid="{00000000-0005-0000-0000-000035790000}"/>
    <cellStyle name="Обычный 3 4 2 3 3 5" xfId="31025" xr:uid="{00000000-0005-0000-0000-000036790000}"/>
    <cellStyle name="Обычный 3 4 2 3 3 5 2" xfId="31026" xr:uid="{00000000-0005-0000-0000-000037790000}"/>
    <cellStyle name="Обычный 3 4 2 3 3 6" xfId="31027" xr:uid="{00000000-0005-0000-0000-000038790000}"/>
    <cellStyle name="Обычный 3 4 2 3 3 6 2" xfId="31028" xr:uid="{00000000-0005-0000-0000-000039790000}"/>
    <cellStyle name="Обычный 3 4 2 3 3 7" xfId="31029" xr:uid="{00000000-0005-0000-0000-00003A790000}"/>
    <cellStyle name="Обычный 3 4 2 3 3 7 2" xfId="31030" xr:uid="{00000000-0005-0000-0000-00003B790000}"/>
    <cellStyle name="Обычный 3 4 2 3 3 8" xfId="31031" xr:uid="{00000000-0005-0000-0000-00003C790000}"/>
    <cellStyle name="Обычный 3 4 2 3 4" xfId="31032" xr:uid="{00000000-0005-0000-0000-00003D790000}"/>
    <cellStyle name="Обычный 3 4 2 3 4 2" xfId="31033" xr:uid="{00000000-0005-0000-0000-00003E790000}"/>
    <cellStyle name="Обычный 3 4 2 3 4 2 2" xfId="31034" xr:uid="{00000000-0005-0000-0000-00003F790000}"/>
    <cellStyle name="Обычный 3 4 2 3 4 2 2 2" xfId="31035" xr:uid="{00000000-0005-0000-0000-000040790000}"/>
    <cellStyle name="Обычный 3 4 2 3 4 2 2 2 2" xfId="31036" xr:uid="{00000000-0005-0000-0000-000041790000}"/>
    <cellStyle name="Обычный 3 4 2 3 4 2 2 3" xfId="31037" xr:uid="{00000000-0005-0000-0000-000042790000}"/>
    <cellStyle name="Обычный 3 4 2 3 4 2 2 3 2" xfId="31038" xr:uid="{00000000-0005-0000-0000-000043790000}"/>
    <cellStyle name="Обычный 3 4 2 3 4 2 2 4" xfId="31039" xr:uid="{00000000-0005-0000-0000-000044790000}"/>
    <cellStyle name="Обычный 3 4 2 3 4 2 3" xfId="31040" xr:uid="{00000000-0005-0000-0000-000045790000}"/>
    <cellStyle name="Обычный 3 4 2 3 4 2 3 2" xfId="31041" xr:uid="{00000000-0005-0000-0000-000046790000}"/>
    <cellStyle name="Обычный 3 4 2 3 4 2 4" xfId="31042" xr:uid="{00000000-0005-0000-0000-000047790000}"/>
    <cellStyle name="Обычный 3 4 2 3 4 2 4 2" xfId="31043" xr:uid="{00000000-0005-0000-0000-000048790000}"/>
    <cellStyle name="Обычный 3 4 2 3 4 2 5" xfId="31044" xr:uid="{00000000-0005-0000-0000-000049790000}"/>
    <cellStyle name="Обычный 3 4 2 3 4 2 5 2" xfId="31045" xr:uid="{00000000-0005-0000-0000-00004A790000}"/>
    <cellStyle name="Обычный 3 4 2 3 4 2 6" xfId="31046" xr:uid="{00000000-0005-0000-0000-00004B790000}"/>
    <cellStyle name="Обычный 3 4 2 3 4 3" xfId="31047" xr:uid="{00000000-0005-0000-0000-00004C790000}"/>
    <cellStyle name="Обычный 3 4 2 3 4 3 2" xfId="31048" xr:uid="{00000000-0005-0000-0000-00004D790000}"/>
    <cellStyle name="Обычный 3 4 2 3 4 3 2 2" xfId="31049" xr:uid="{00000000-0005-0000-0000-00004E790000}"/>
    <cellStyle name="Обычный 3 4 2 3 4 3 3" xfId="31050" xr:uid="{00000000-0005-0000-0000-00004F790000}"/>
    <cellStyle name="Обычный 3 4 2 3 4 3 3 2" xfId="31051" xr:uid="{00000000-0005-0000-0000-000050790000}"/>
    <cellStyle name="Обычный 3 4 2 3 4 3 4" xfId="31052" xr:uid="{00000000-0005-0000-0000-000051790000}"/>
    <cellStyle name="Обычный 3 4 2 3 4 4" xfId="31053" xr:uid="{00000000-0005-0000-0000-000052790000}"/>
    <cellStyle name="Обычный 3 4 2 3 4 4 2" xfId="31054" xr:uid="{00000000-0005-0000-0000-000053790000}"/>
    <cellStyle name="Обычный 3 4 2 3 4 4 2 2" xfId="31055" xr:uid="{00000000-0005-0000-0000-000054790000}"/>
    <cellStyle name="Обычный 3 4 2 3 4 4 3" xfId="31056" xr:uid="{00000000-0005-0000-0000-000055790000}"/>
    <cellStyle name="Обычный 3 4 2 3 4 4 3 2" xfId="31057" xr:uid="{00000000-0005-0000-0000-000056790000}"/>
    <cellStyle name="Обычный 3 4 2 3 4 4 4" xfId="31058" xr:uid="{00000000-0005-0000-0000-000057790000}"/>
    <cellStyle name="Обычный 3 4 2 3 4 5" xfId="31059" xr:uid="{00000000-0005-0000-0000-000058790000}"/>
    <cellStyle name="Обычный 3 4 2 3 4 5 2" xfId="31060" xr:uid="{00000000-0005-0000-0000-000059790000}"/>
    <cellStyle name="Обычный 3 4 2 3 4 6" xfId="31061" xr:uid="{00000000-0005-0000-0000-00005A790000}"/>
    <cellStyle name="Обычный 3 4 2 3 4 6 2" xfId="31062" xr:uid="{00000000-0005-0000-0000-00005B790000}"/>
    <cellStyle name="Обычный 3 4 2 3 4 7" xfId="31063" xr:uid="{00000000-0005-0000-0000-00005C790000}"/>
    <cellStyle name="Обычный 3 4 2 3 4 7 2" xfId="31064" xr:uid="{00000000-0005-0000-0000-00005D790000}"/>
    <cellStyle name="Обычный 3 4 2 3 4 8" xfId="31065" xr:uid="{00000000-0005-0000-0000-00005E790000}"/>
    <cellStyle name="Обычный 3 4 2 3 5" xfId="31066" xr:uid="{00000000-0005-0000-0000-00005F790000}"/>
    <cellStyle name="Обычный 3 4 2 3 5 2" xfId="31067" xr:uid="{00000000-0005-0000-0000-000060790000}"/>
    <cellStyle name="Обычный 3 4 2 3 5 2 2" xfId="31068" xr:uid="{00000000-0005-0000-0000-000061790000}"/>
    <cellStyle name="Обычный 3 4 2 3 5 2 2 2" xfId="31069" xr:uid="{00000000-0005-0000-0000-000062790000}"/>
    <cellStyle name="Обычный 3 4 2 3 5 2 3" xfId="31070" xr:uid="{00000000-0005-0000-0000-000063790000}"/>
    <cellStyle name="Обычный 3 4 2 3 5 2 3 2" xfId="31071" xr:uid="{00000000-0005-0000-0000-000064790000}"/>
    <cellStyle name="Обычный 3 4 2 3 5 2 4" xfId="31072" xr:uid="{00000000-0005-0000-0000-000065790000}"/>
    <cellStyle name="Обычный 3 4 2 3 5 3" xfId="31073" xr:uid="{00000000-0005-0000-0000-000066790000}"/>
    <cellStyle name="Обычный 3 4 2 3 5 3 2" xfId="31074" xr:uid="{00000000-0005-0000-0000-000067790000}"/>
    <cellStyle name="Обычный 3 4 2 3 5 3 2 2" xfId="31075" xr:uid="{00000000-0005-0000-0000-000068790000}"/>
    <cellStyle name="Обычный 3 4 2 3 5 3 3" xfId="31076" xr:uid="{00000000-0005-0000-0000-000069790000}"/>
    <cellStyle name="Обычный 3 4 2 3 5 3 3 2" xfId="31077" xr:uid="{00000000-0005-0000-0000-00006A790000}"/>
    <cellStyle name="Обычный 3 4 2 3 5 3 4" xfId="31078" xr:uid="{00000000-0005-0000-0000-00006B790000}"/>
    <cellStyle name="Обычный 3 4 2 3 5 4" xfId="31079" xr:uid="{00000000-0005-0000-0000-00006C790000}"/>
    <cellStyle name="Обычный 3 4 2 3 5 4 2" xfId="31080" xr:uid="{00000000-0005-0000-0000-00006D790000}"/>
    <cellStyle name="Обычный 3 4 2 3 5 5" xfId="31081" xr:uid="{00000000-0005-0000-0000-00006E790000}"/>
    <cellStyle name="Обычный 3 4 2 3 5 5 2" xfId="31082" xr:uid="{00000000-0005-0000-0000-00006F790000}"/>
    <cellStyle name="Обычный 3 4 2 3 5 6" xfId="31083" xr:uid="{00000000-0005-0000-0000-000070790000}"/>
    <cellStyle name="Обычный 3 4 2 3 5 6 2" xfId="31084" xr:uid="{00000000-0005-0000-0000-000071790000}"/>
    <cellStyle name="Обычный 3 4 2 3 5 7" xfId="31085" xr:uid="{00000000-0005-0000-0000-000072790000}"/>
    <cellStyle name="Обычный 3 4 2 3 6" xfId="31086" xr:uid="{00000000-0005-0000-0000-000073790000}"/>
    <cellStyle name="Обычный 3 4 2 3 6 2" xfId="31087" xr:uid="{00000000-0005-0000-0000-000074790000}"/>
    <cellStyle name="Обычный 3 4 2 3 6 2 2" xfId="31088" xr:uid="{00000000-0005-0000-0000-000075790000}"/>
    <cellStyle name="Обычный 3 4 2 3 6 2 2 2" xfId="31089" xr:uid="{00000000-0005-0000-0000-000076790000}"/>
    <cellStyle name="Обычный 3 4 2 3 6 2 3" xfId="31090" xr:uid="{00000000-0005-0000-0000-000077790000}"/>
    <cellStyle name="Обычный 3 4 2 3 6 2 3 2" xfId="31091" xr:uid="{00000000-0005-0000-0000-000078790000}"/>
    <cellStyle name="Обычный 3 4 2 3 6 2 4" xfId="31092" xr:uid="{00000000-0005-0000-0000-000079790000}"/>
    <cellStyle name="Обычный 3 4 2 3 6 3" xfId="31093" xr:uid="{00000000-0005-0000-0000-00007A790000}"/>
    <cellStyle name="Обычный 3 4 2 3 6 3 2" xfId="31094" xr:uid="{00000000-0005-0000-0000-00007B790000}"/>
    <cellStyle name="Обычный 3 4 2 3 6 3 2 2" xfId="31095" xr:uid="{00000000-0005-0000-0000-00007C790000}"/>
    <cellStyle name="Обычный 3 4 2 3 6 3 3" xfId="31096" xr:uid="{00000000-0005-0000-0000-00007D790000}"/>
    <cellStyle name="Обычный 3 4 2 3 6 3 3 2" xfId="31097" xr:uid="{00000000-0005-0000-0000-00007E790000}"/>
    <cellStyle name="Обычный 3 4 2 3 6 3 4" xfId="31098" xr:uid="{00000000-0005-0000-0000-00007F790000}"/>
    <cellStyle name="Обычный 3 4 2 3 6 4" xfId="31099" xr:uid="{00000000-0005-0000-0000-000080790000}"/>
    <cellStyle name="Обычный 3 4 2 3 6 4 2" xfId="31100" xr:uid="{00000000-0005-0000-0000-000081790000}"/>
    <cellStyle name="Обычный 3 4 2 3 6 5" xfId="31101" xr:uid="{00000000-0005-0000-0000-000082790000}"/>
    <cellStyle name="Обычный 3 4 2 3 6 5 2" xfId="31102" xr:uid="{00000000-0005-0000-0000-000083790000}"/>
    <cellStyle name="Обычный 3 4 2 3 6 6" xfId="31103" xr:uid="{00000000-0005-0000-0000-000084790000}"/>
    <cellStyle name="Обычный 3 4 2 3 6 6 2" xfId="31104" xr:uid="{00000000-0005-0000-0000-000085790000}"/>
    <cellStyle name="Обычный 3 4 2 3 6 7" xfId="31105" xr:uid="{00000000-0005-0000-0000-000086790000}"/>
    <cellStyle name="Обычный 3 4 2 3 7" xfId="31106" xr:uid="{00000000-0005-0000-0000-000087790000}"/>
    <cellStyle name="Обычный 3 4 2 3 7 2" xfId="31107" xr:uid="{00000000-0005-0000-0000-000088790000}"/>
    <cellStyle name="Обычный 3 4 2 3 7 2 2" xfId="31108" xr:uid="{00000000-0005-0000-0000-000089790000}"/>
    <cellStyle name="Обычный 3 4 2 3 7 3" xfId="31109" xr:uid="{00000000-0005-0000-0000-00008A790000}"/>
    <cellStyle name="Обычный 3 4 2 3 7 3 2" xfId="31110" xr:uid="{00000000-0005-0000-0000-00008B790000}"/>
    <cellStyle name="Обычный 3 4 2 3 7 4" xfId="31111" xr:uid="{00000000-0005-0000-0000-00008C790000}"/>
    <cellStyle name="Обычный 3 4 2 3 8" xfId="31112" xr:uid="{00000000-0005-0000-0000-00008D790000}"/>
    <cellStyle name="Обычный 3 4 2 3 8 2" xfId="31113" xr:uid="{00000000-0005-0000-0000-00008E790000}"/>
    <cellStyle name="Обычный 3 4 2 3 8 2 2" xfId="31114" xr:uid="{00000000-0005-0000-0000-00008F790000}"/>
    <cellStyle name="Обычный 3 4 2 3 8 3" xfId="31115" xr:uid="{00000000-0005-0000-0000-000090790000}"/>
    <cellStyle name="Обычный 3 4 2 3 8 3 2" xfId="31116" xr:uid="{00000000-0005-0000-0000-000091790000}"/>
    <cellStyle name="Обычный 3 4 2 3 8 4" xfId="31117" xr:uid="{00000000-0005-0000-0000-000092790000}"/>
    <cellStyle name="Обычный 3 4 2 3 9" xfId="31118" xr:uid="{00000000-0005-0000-0000-000093790000}"/>
    <cellStyle name="Обычный 3 4 2 3 9 2" xfId="31119" xr:uid="{00000000-0005-0000-0000-000094790000}"/>
    <cellStyle name="Обычный 3 4 2 4" xfId="31120" xr:uid="{00000000-0005-0000-0000-000095790000}"/>
    <cellStyle name="Обычный 3 4 2 4 10" xfId="31121" xr:uid="{00000000-0005-0000-0000-000096790000}"/>
    <cellStyle name="Обычный 3 4 2 4 2" xfId="31122" xr:uid="{00000000-0005-0000-0000-000097790000}"/>
    <cellStyle name="Обычный 3 4 2 4 2 2" xfId="31123" xr:uid="{00000000-0005-0000-0000-000098790000}"/>
    <cellStyle name="Обычный 3 4 2 4 2 2 2" xfId="31124" xr:uid="{00000000-0005-0000-0000-000099790000}"/>
    <cellStyle name="Обычный 3 4 2 4 2 2 2 2" xfId="31125" xr:uid="{00000000-0005-0000-0000-00009A790000}"/>
    <cellStyle name="Обычный 3 4 2 4 2 2 2 2 2" xfId="31126" xr:uid="{00000000-0005-0000-0000-00009B790000}"/>
    <cellStyle name="Обычный 3 4 2 4 2 2 2 3" xfId="31127" xr:uid="{00000000-0005-0000-0000-00009C790000}"/>
    <cellStyle name="Обычный 3 4 2 4 2 2 2 3 2" xfId="31128" xr:uid="{00000000-0005-0000-0000-00009D790000}"/>
    <cellStyle name="Обычный 3 4 2 4 2 2 2 4" xfId="31129" xr:uid="{00000000-0005-0000-0000-00009E790000}"/>
    <cellStyle name="Обычный 3 4 2 4 2 2 3" xfId="31130" xr:uid="{00000000-0005-0000-0000-00009F790000}"/>
    <cellStyle name="Обычный 3 4 2 4 2 2 3 2" xfId="31131" xr:uid="{00000000-0005-0000-0000-0000A0790000}"/>
    <cellStyle name="Обычный 3 4 2 4 2 2 4" xfId="31132" xr:uid="{00000000-0005-0000-0000-0000A1790000}"/>
    <cellStyle name="Обычный 3 4 2 4 2 2 4 2" xfId="31133" xr:uid="{00000000-0005-0000-0000-0000A2790000}"/>
    <cellStyle name="Обычный 3 4 2 4 2 2 5" xfId="31134" xr:uid="{00000000-0005-0000-0000-0000A3790000}"/>
    <cellStyle name="Обычный 3 4 2 4 2 2 5 2" xfId="31135" xr:uid="{00000000-0005-0000-0000-0000A4790000}"/>
    <cellStyle name="Обычный 3 4 2 4 2 2 6" xfId="31136" xr:uid="{00000000-0005-0000-0000-0000A5790000}"/>
    <cellStyle name="Обычный 3 4 2 4 2 3" xfId="31137" xr:uid="{00000000-0005-0000-0000-0000A6790000}"/>
    <cellStyle name="Обычный 3 4 2 4 2 3 2" xfId="31138" xr:uid="{00000000-0005-0000-0000-0000A7790000}"/>
    <cellStyle name="Обычный 3 4 2 4 2 3 2 2" xfId="31139" xr:uid="{00000000-0005-0000-0000-0000A8790000}"/>
    <cellStyle name="Обычный 3 4 2 4 2 3 3" xfId="31140" xr:uid="{00000000-0005-0000-0000-0000A9790000}"/>
    <cellStyle name="Обычный 3 4 2 4 2 3 3 2" xfId="31141" xr:uid="{00000000-0005-0000-0000-0000AA790000}"/>
    <cellStyle name="Обычный 3 4 2 4 2 3 4" xfId="31142" xr:uid="{00000000-0005-0000-0000-0000AB790000}"/>
    <cellStyle name="Обычный 3 4 2 4 2 4" xfId="31143" xr:uid="{00000000-0005-0000-0000-0000AC790000}"/>
    <cellStyle name="Обычный 3 4 2 4 2 4 2" xfId="31144" xr:uid="{00000000-0005-0000-0000-0000AD790000}"/>
    <cellStyle name="Обычный 3 4 2 4 2 4 2 2" xfId="31145" xr:uid="{00000000-0005-0000-0000-0000AE790000}"/>
    <cellStyle name="Обычный 3 4 2 4 2 4 3" xfId="31146" xr:uid="{00000000-0005-0000-0000-0000AF790000}"/>
    <cellStyle name="Обычный 3 4 2 4 2 4 3 2" xfId="31147" xr:uid="{00000000-0005-0000-0000-0000B0790000}"/>
    <cellStyle name="Обычный 3 4 2 4 2 4 4" xfId="31148" xr:uid="{00000000-0005-0000-0000-0000B1790000}"/>
    <cellStyle name="Обычный 3 4 2 4 2 5" xfId="31149" xr:uid="{00000000-0005-0000-0000-0000B2790000}"/>
    <cellStyle name="Обычный 3 4 2 4 2 5 2" xfId="31150" xr:uid="{00000000-0005-0000-0000-0000B3790000}"/>
    <cellStyle name="Обычный 3 4 2 4 2 6" xfId="31151" xr:uid="{00000000-0005-0000-0000-0000B4790000}"/>
    <cellStyle name="Обычный 3 4 2 4 2 6 2" xfId="31152" xr:uid="{00000000-0005-0000-0000-0000B5790000}"/>
    <cellStyle name="Обычный 3 4 2 4 2 7" xfId="31153" xr:uid="{00000000-0005-0000-0000-0000B6790000}"/>
    <cellStyle name="Обычный 3 4 2 4 2 7 2" xfId="31154" xr:uid="{00000000-0005-0000-0000-0000B7790000}"/>
    <cellStyle name="Обычный 3 4 2 4 2 8" xfId="31155" xr:uid="{00000000-0005-0000-0000-0000B8790000}"/>
    <cellStyle name="Обычный 3 4 2 4 3" xfId="31156" xr:uid="{00000000-0005-0000-0000-0000B9790000}"/>
    <cellStyle name="Обычный 3 4 2 4 3 2" xfId="31157" xr:uid="{00000000-0005-0000-0000-0000BA790000}"/>
    <cellStyle name="Обычный 3 4 2 4 3 2 2" xfId="31158" xr:uid="{00000000-0005-0000-0000-0000BB790000}"/>
    <cellStyle name="Обычный 3 4 2 4 3 2 2 2" xfId="31159" xr:uid="{00000000-0005-0000-0000-0000BC790000}"/>
    <cellStyle name="Обычный 3 4 2 4 3 2 2 2 2" xfId="31160" xr:uid="{00000000-0005-0000-0000-0000BD790000}"/>
    <cellStyle name="Обычный 3 4 2 4 3 2 2 3" xfId="31161" xr:uid="{00000000-0005-0000-0000-0000BE790000}"/>
    <cellStyle name="Обычный 3 4 2 4 3 2 2 3 2" xfId="31162" xr:uid="{00000000-0005-0000-0000-0000BF790000}"/>
    <cellStyle name="Обычный 3 4 2 4 3 2 2 4" xfId="31163" xr:uid="{00000000-0005-0000-0000-0000C0790000}"/>
    <cellStyle name="Обычный 3 4 2 4 3 2 3" xfId="31164" xr:uid="{00000000-0005-0000-0000-0000C1790000}"/>
    <cellStyle name="Обычный 3 4 2 4 3 2 3 2" xfId="31165" xr:uid="{00000000-0005-0000-0000-0000C2790000}"/>
    <cellStyle name="Обычный 3 4 2 4 3 2 4" xfId="31166" xr:uid="{00000000-0005-0000-0000-0000C3790000}"/>
    <cellStyle name="Обычный 3 4 2 4 3 2 4 2" xfId="31167" xr:uid="{00000000-0005-0000-0000-0000C4790000}"/>
    <cellStyle name="Обычный 3 4 2 4 3 2 5" xfId="31168" xr:uid="{00000000-0005-0000-0000-0000C5790000}"/>
    <cellStyle name="Обычный 3 4 2 4 3 2 5 2" xfId="31169" xr:uid="{00000000-0005-0000-0000-0000C6790000}"/>
    <cellStyle name="Обычный 3 4 2 4 3 2 6" xfId="31170" xr:uid="{00000000-0005-0000-0000-0000C7790000}"/>
    <cellStyle name="Обычный 3 4 2 4 3 3" xfId="31171" xr:uid="{00000000-0005-0000-0000-0000C8790000}"/>
    <cellStyle name="Обычный 3 4 2 4 3 3 2" xfId="31172" xr:uid="{00000000-0005-0000-0000-0000C9790000}"/>
    <cellStyle name="Обычный 3 4 2 4 3 3 2 2" xfId="31173" xr:uid="{00000000-0005-0000-0000-0000CA790000}"/>
    <cellStyle name="Обычный 3 4 2 4 3 3 3" xfId="31174" xr:uid="{00000000-0005-0000-0000-0000CB790000}"/>
    <cellStyle name="Обычный 3 4 2 4 3 3 3 2" xfId="31175" xr:uid="{00000000-0005-0000-0000-0000CC790000}"/>
    <cellStyle name="Обычный 3 4 2 4 3 3 4" xfId="31176" xr:uid="{00000000-0005-0000-0000-0000CD790000}"/>
    <cellStyle name="Обычный 3 4 2 4 3 4" xfId="31177" xr:uid="{00000000-0005-0000-0000-0000CE790000}"/>
    <cellStyle name="Обычный 3 4 2 4 3 4 2" xfId="31178" xr:uid="{00000000-0005-0000-0000-0000CF790000}"/>
    <cellStyle name="Обычный 3 4 2 4 3 4 2 2" xfId="31179" xr:uid="{00000000-0005-0000-0000-0000D0790000}"/>
    <cellStyle name="Обычный 3 4 2 4 3 4 3" xfId="31180" xr:uid="{00000000-0005-0000-0000-0000D1790000}"/>
    <cellStyle name="Обычный 3 4 2 4 3 4 3 2" xfId="31181" xr:uid="{00000000-0005-0000-0000-0000D2790000}"/>
    <cellStyle name="Обычный 3 4 2 4 3 4 4" xfId="31182" xr:uid="{00000000-0005-0000-0000-0000D3790000}"/>
    <cellStyle name="Обычный 3 4 2 4 3 5" xfId="31183" xr:uid="{00000000-0005-0000-0000-0000D4790000}"/>
    <cellStyle name="Обычный 3 4 2 4 3 5 2" xfId="31184" xr:uid="{00000000-0005-0000-0000-0000D5790000}"/>
    <cellStyle name="Обычный 3 4 2 4 3 6" xfId="31185" xr:uid="{00000000-0005-0000-0000-0000D6790000}"/>
    <cellStyle name="Обычный 3 4 2 4 3 6 2" xfId="31186" xr:uid="{00000000-0005-0000-0000-0000D7790000}"/>
    <cellStyle name="Обычный 3 4 2 4 3 7" xfId="31187" xr:uid="{00000000-0005-0000-0000-0000D8790000}"/>
    <cellStyle name="Обычный 3 4 2 4 3 7 2" xfId="31188" xr:uid="{00000000-0005-0000-0000-0000D9790000}"/>
    <cellStyle name="Обычный 3 4 2 4 3 8" xfId="31189" xr:uid="{00000000-0005-0000-0000-0000DA790000}"/>
    <cellStyle name="Обычный 3 4 2 4 4" xfId="31190" xr:uid="{00000000-0005-0000-0000-0000DB790000}"/>
    <cellStyle name="Обычный 3 4 2 4 4 2" xfId="31191" xr:uid="{00000000-0005-0000-0000-0000DC790000}"/>
    <cellStyle name="Обычный 3 4 2 4 4 2 2" xfId="31192" xr:uid="{00000000-0005-0000-0000-0000DD790000}"/>
    <cellStyle name="Обычный 3 4 2 4 4 2 2 2" xfId="31193" xr:uid="{00000000-0005-0000-0000-0000DE790000}"/>
    <cellStyle name="Обычный 3 4 2 4 4 2 3" xfId="31194" xr:uid="{00000000-0005-0000-0000-0000DF790000}"/>
    <cellStyle name="Обычный 3 4 2 4 4 2 3 2" xfId="31195" xr:uid="{00000000-0005-0000-0000-0000E0790000}"/>
    <cellStyle name="Обычный 3 4 2 4 4 2 4" xfId="31196" xr:uid="{00000000-0005-0000-0000-0000E1790000}"/>
    <cellStyle name="Обычный 3 4 2 4 4 3" xfId="31197" xr:uid="{00000000-0005-0000-0000-0000E2790000}"/>
    <cellStyle name="Обычный 3 4 2 4 4 3 2" xfId="31198" xr:uid="{00000000-0005-0000-0000-0000E3790000}"/>
    <cellStyle name="Обычный 3 4 2 4 4 3 2 2" xfId="31199" xr:uid="{00000000-0005-0000-0000-0000E4790000}"/>
    <cellStyle name="Обычный 3 4 2 4 4 3 3" xfId="31200" xr:uid="{00000000-0005-0000-0000-0000E5790000}"/>
    <cellStyle name="Обычный 3 4 2 4 4 3 3 2" xfId="31201" xr:uid="{00000000-0005-0000-0000-0000E6790000}"/>
    <cellStyle name="Обычный 3 4 2 4 4 3 4" xfId="31202" xr:uid="{00000000-0005-0000-0000-0000E7790000}"/>
    <cellStyle name="Обычный 3 4 2 4 4 4" xfId="31203" xr:uid="{00000000-0005-0000-0000-0000E8790000}"/>
    <cellStyle name="Обычный 3 4 2 4 4 4 2" xfId="31204" xr:uid="{00000000-0005-0000-0000-0000E9790000}"/>
    <cellStyle name="Обычный 3 4 2 4 4 5" xfId="31205" xr:uid="{00000000-0005-0000-0000-0000EA790000}"/>
    <cellStyle name="Обычный 3 4 2 4 4 5 2" xfId="31206" xr:uid="{00000000-0005-0000-0000-0000EB790000}"/>
    <cellStyle name="Обычный 3 4 2 4 4 6" xfId="31207" xr:uid="{00000000-0005-0000-0000-0000EC790000}"/>
    <cellStyle name="Обычный 3 4 2 4 4 6 2" xfId="31208" xr:uid="{00000000-0005-0000-0000-0000ED790000}"/>
    <cellStyle name="Обычный 3 4 2 4 4 7" xfId="31209" xr:uid="{00000000-0005-0000-0000-0000EE790000}"/>
    <cellStyle name="Обычный 3 4 2 4 5" xfId="31210" xr:uid="{00000000-0005-0000-0000-0000EF790000}"/>
    <cellStyle name="Обычный 3 4 2 4 5 2" xfId="31211" xr:uid="{00000000-0005-0000-0000-0000F0790000}"/>
    <cellStyle name="Обычный 3 4 2 4 5 2 2" xfId="31212" xr:uid="{00000000-0005-0000-0000-0000F1790000}"/>
    <cellStyle name="Обычный 3 4 2 4 5 3" xfId="31213" xr:uid="{00000000-0005-0000-0000-0000F2790000}"/>
    <cellStyle name="Обычный 3 4 2 4 5 3 2" xfId="31214" xr:uid="{00000000-0005-0000-0000-0000F3790000}"/>
    <cellStyle name="Обычный 3 4 2 4 5 4" xfId="31215" xr:uid="{00000000-0005-0000-0000-0000F4790000}"/>
    <cellStyle name="Обычный 3 4 2 4 6" xfId="31216" xr:uid="{00000000-0005-0000-0000-0000F5790000}"/>
    <cellStyle name="Обычный 3 4 2 4 6 2" xfId="31217" xr:uid="{00000000-0005-0000-0000-0000F6790000}"/>
    <cellStyle name="Обычный 3 4 2 4 6 2 2" xfId="31218" xr:uid="{00000000-0005-0000-0000-0000F7790000}"/>
    <cellStyle name="Обычный 3 4 2 4 6 3" xfId="31219" xr:uid="{00000000-0005-0000-0000-0000F8790000}"/>
    <cellStyle name="Обычный 3 4 2 4 6 3 2" xfId="31220" xr:uid="{00000000-0005-0000-0000-0000F9790000}"/>
    <cellStyle name="Обычный 3 4 2 4 6 4" xfId="31221" xr:uid="{00000000-0005-0000-0000-0000FA790000}"/>
    <cellStyle name="Обычный 3 4 2 4 7" xfId="31222" xr:uid="{00000000-0005-0000-0000-0000FB790000}"/>
    <cellStyle name="Обычный 3 4 2 4 7 2" xfId="31223" xr:uid="{00000000-0005-0000-0000-0000FC790000}"/>
    <cellStyle name="Обычный 3 4 2 4 8" xfId="31224" xr:uid="{00000000-0005-0000-0000-0000FD790000}"/>
    <cellStyle name="Обычный 3 4 2 4 8 2" xfId="31225" xr:uid="{00000000-0005-0000-0000-0000FE790000}"/>
    <cellStyle name="Обычный 3 4 2 4 9" xfId="31226" xr:uid="{00000000-0005-0000-0000-0000FF790000}"/>
    <cellStyle name="Обычный 3 4 2 4 9 2" xfId="31227" xr:uid="{00000000-0005-0000-0000-0000007A0000}"/>
    <cellStyle name="Обычный 3 4 2 5" xfId="31228" xr:uid="{00000000-0005-0000-0000-0000017A0000}"/>
    <cellStyle name="Обычный 3 4 2 5 2" xfId="31229" xr:uid="{00000000-0005-0000-0000-0000027A0000}"/>
    <cellStyle name="Обычный 3 4 2 5 2 2" xfId="31230" xr:uid="{00000000-0005-0000-0000-0000037A0000}"/>
    <cellStyle name="Обычный 3 4 2 5 2 2 2" xfId="31231" xr:uid="{00000000-0005-0000-0000-0000047A0000}"/>
    <cellStyle name="Обычный 3 4 2 5 2 2 2 2" xfId="31232" xr:uid="{00000000-0005-0000-0000-0000057A0000}"/>
    <cellStyle name="Обычный 3 4 2 5 2 2 3" xfId="31233" xr:uid="{00000000-0005-0000-0000-0000067A0000}"/>
    <cellStyle name="Обычный 3 4 2 5 2 2 3 2" xfId="31234" xr:uid="{00000000-0005-0000-0000-0000077A0000}"/>
    <cellStyle name="Обычный 3 4 2 5 2 2 4" xfId="31235" xr:uid="{00000000-0005-0000-0000-0000087A0000}"/>
    <cellStyle name="Обычный 3 4 2 5 2 3" xfId="31236" xr:uid="{00000000-0005-0000-0000-0000097A0000}"/>
    <cellStyle name="Обычный 3 4 2 5 2 3 2" xfId="31237" xr:uid="{00000000-0005-0000-0000-00000A7A0000}"/>
    <cellStyle name="Обычный 3 4 2 5 2 4" xfId="31238" xr:uid="{00000000-0005-0000-0000-00000B7A0000}"/>
    <cellStyle name="Обычный 3 4 2 5 2 4 2" xfId="31239" xr:uid="{00000000-0005-0000-0000-00000C7A0000}"/>
    <cellStyle name="Обычный 3 4 2 5 2 5" xfId="31240" xr:uid="{00000000-0005-0000-0000-00000D7A0000}"/>
    <cellStyle name="Обычный 3 4 2 5 2 5 2" xfId="31241" xr:uid="{00000000-0005-0000-0000-00000E7A0000}"/>
    <cellStyle name="Обычный 3 4 2 5 2 6" xfId="31242" xr:uid="{00000000-0005-0000-0000-00000F7A0000}"/>
    <cellStyle name="Обычный 3 4 2 5 3" xfId="31243" xr:uid="{00000000-0005-0000-0000-0000107A0000}"/>
    <cellStyle name="Обычный 3 4 2 5 3 2" xfId="31244" xr:uid="{00000000-0005-0000-0000-0000117A0000}"/>
    <cellStyle name="Обычный 3 4 2 5 3 2 2" xfId="31245" xr:uid="{00000000-0005-0000-0000-0000127A0000}"/>
    <cellStyle name="Обычный 3 4 2 5 3 3" xfId="31246" xr:uid="{00000000-0005-0000-0000-0000137A0000}"/>
    <cellStyle name="Обычный 3 4 2 5 3 3 2" xfId="31247" xr:uid="{00000000-0005-0000-0000-0000147A0000}"/>
    <cellStyle name="Обычный 3 4 2 5 3 4" xfId="31248" xr:uid="{00000000-0005-0000-0000-0000157A0000}"/>
    <cellStyle name="Обычный 3 4 2 5 4" xfId="31249" xr:uid="{00000000-0005-0000-0000-0000167A0000}"/>
    <cellStyle name="Обычный 3 4 2 5 4 2" xfId="31250" xr:uid="{00000000-0005-0000-0000-0000177A0000}"/>
    <cellStyle name="Обычный 3 4 2 5 4 2 2" xfId="31251" xr:uid="{00000000-0005-0000-0000-0000187A0000}"/>
    <cellStyle name="Обычный 3 4 2 5 4 3" xfId="31252" xr:uid="{00000000-0005-0000-0000-0000197A0000}"/>
    <cellStyle name="Обычный 3 4 2 5 4 3 2" xfId="31253" xr:uid="{00000000-0005-0000-0000-00001A7A0000}"/>
    <cellStyle name="Обычный 3 4 2 5 4 4" xfId="31254" xr:uid="{00000000-0005-0000-0000-00001B7A0000}"/>
    <cellStyle name="Обычный 3 4 2 5 5" xfId="31255" xr:uid="{00000000-0005-0000-0000-00001C7A0000}"/>
    <cellStyle name="Обычный 3 4 2 5 5 2" xfId="31256" xr:uid="{00000000-0005-0000-0000-00001D7A0000}"/>
    <cellStyle name="Обычный 3 4 2 5 6" xfId="31257" xr:uid="{00000000-0005-0000-0000-00001E7A0000}"/>
    <cellStyle name="Обычный 3 4 2 5 6 2" xfId="31258" xr:uid="{00000000-0005-0000-0000-00001F7A0000}"/>
    <cellStyle name="Обычный 3 4 2 5 7" xfId="31259" xr:uid="{00000000-0005-0000-0000-0000207A0000}"/>
    <cellStyle name="Обычный 3 4 2 5 7 2" xfId="31260" xr:uid="{00000000-0005-0000-0000-0000217A0000}"/>
    <cellStyle name="Обычный 3 4 2 5 8" xfId="31261" xr:uid="{00000000-0005-0000-0000-0000227A0000}"/>
    <cellStyle name="Обычный 3 4 2 6" xfId="31262" xr:uid="{00000000-0005-0000-0000-0000237A0000}"/>
    <cellStyle name="Обычный 3 4 2 6 2" xfId="31263" xr:uid="{00000000-0005-0000-0000-0000247A0000}"/>
    <cellStyle name="Обычный 3 4 2 6 2 2" xfId="31264" xr:uid="{00000000-0005-0000-0000-0000257A0000}"/>
    <cellStyle name="Обычный 3 4 2 6 2 2 2" xfId="31265" xr:uid="{00000000-0005-0000-0000-0000267A0000}"/>
    <cellStyle name="Обычный 3 4 2 6 2 2 2 2" xfId="31266" xr:uid="{00000000-0005-0000-0000-0000277A0000}"/>
    <cellStyle name="Обычный 3 4 2 6 2 2 3" xfId="31267" xr:uid="{00000000-0005-0000-0000-0000287A0000}"/>
    <cellStyle name="Обычный 3 4 2 6 2 2 3 2" xfId="31268" xr:uid="{00000000-0005-0000-0000-0000297A0000}"/>
    <cellStyle name="Обычный 3 4 2 6 2 2 4" xfId="31269" xr:uid="{00000000-0005-0000-0000-00002A7A0000}"/>
    <cellStyle name="Обычный 3 4 2 6 2 3" xfId="31270" xr:uid="{00000000-0005-0000-0000-00002B7A0000}"/>
    <cellStyle name="Обычный 3 4 2 6 2 3 2" xfId="31271" xr:uid="{00000000-0005-0000-0000-00002C7A0000}"/>
    <cellStyle name="Обычный 3 4 2 6 2 4" xfId="31272" xr:uid="{00000000-0005-0000-0000-00002D7A0000}"/>
    <cellStyle name="Обычный 3 4 2 6 2 4 2" xfId="31273" xr:uid="{00000000-0005-0000-0000-00002E7A0000}"/>
    <cellStyle name="Обычный 3 4 2 6 2 5" xfId="31274" xr:uid="{00000000-0005-0000-0000-00002F7A0000}"/>
    <cellStyle name="Обычный 3 4 2 6 2 5 2" xfId="31275" xr:uid="{00000000-0005-0000-0000-0000307A0000}"/>
    <cellStyle name="Обычный 3 4 2 6 2 6" xfId="31276" xr:uid="{00000000-0005-0000-0000-0000317A0000}"/>
    <cellStyle name="Обычный 3 4 2 6 3" xfId="31277" xr:uid="{00000000-0005-0000-0000-0000327A0000}"/>
    <cellStyle name="Обычный 3 4 2 6 3 2" xfId="31278" xr:uid="{00000000-0005-0000-0000-0000337A0000}"/>
    <cellStyle name="Обычный 3 4 2 6 3 2 2" xfId="31279" xr:uid="{00000000-0005-0000-0000-0000347A0000}"/>
    <cellStyle name="Обычный 3 4 2 6 3 3" xfId="31280" xr:uid="{00000000-0005-0000-0000-0000357A0000}"/>
    <cellStyle name="Обычный 3 4 2 6 3 3 2" xfId="31281" xr:uid="{00000000-0005-0000-0000-0000367A0000}"/>
    <cellStyle name="Обычный 3 4 2 6 3 4" xfId="31282" xr:uid="{00000000-0005-0000-0000-0000377A0000}"/>
    <cellStyle name="Обычный 3 4 2 6 4" xfId="31283" xr:uid="{00000000-0005-0000-0000-0000387A0000}"/>
    <cellStyle name="Обычный 3 4 2 6 4 2" xfId="31284" xr:uid="{00000000-0005-0000-0000-0000397A0000}"/>
    <cellStyle name="Обычный 3 4 2 6 4 2 2" xfId="31285" xr:uid="{00000000-0005-0000-0000-00003A7A0000}"/>
    <cellStyle name="Обычный 3 4 2 6 4 3" xfId="31286" xr:uid="{00000000-0005-0000-0000-00003B7A0000}"/>
    <cellStyle name="Обычный 3 4 2 6 4 3 2" xfId="31287" xr:uid="{00000000-0005-0000-0000-00003C7A0000}"/>
    <cellStyle name="Обычный 3 4 2 6 4 4" xfId="31288" xr:uid="{00000000-0005-0000-0000-00003D7A0000}"/>
    <cellStyle name="Обычный 3 4 2 6 5" xfId="31289" xr:uid="{00000000-0005-0000-0000-00003E7A0000}"/>
    <cellStyle name="Обычный 3 4 2 6 5 2" xfId="31290" xr:uid="{00000000-0005-0000-0000-00003F7A0000}"/>
    <cellStyle name="Обычный 3 4 2 6 6" xfId="31291" xr:uid="{00000000-0005-0000-0000-0000407A0000}"/>
    <cellStyle name="Обычный 3 4 2 6 6 2" xfId="31292" xr:uid="{00000000-0005-0000-0000-0000417A0000}"/>
    <cellStyle name="Обычный 3 4 2 6 7" xfId="31293" xr:uid="{00000000-0005-0000-0000-0000427A0000}"/>
    <cellStyle name="Обычный 3 4 2 6 7 2" xfId="31294" xr:uid="{00000000-0005-0000-0000-0000437A0000}"/>
    <cellStyle name="Обычный 3 4 2 6 8" xfId="31295" xr:uid="{00000000-0005-0000-0000-0000447A0000}"/>
    <cellStyle name="Обычный 3 4 2 7" xfId="31296" xr:uid="{00000000-0005-0000-0000-0000457A0000}"/>
    <cellStyle name="Обычный 3 4 2 7 2" xfId="31297" xr:uid="{00000000-0005-0000-0000-0000467A0000}"/>
    <cellStyle name="Обычный 3 4 2 7 2 2" xfId="31298" xr:uid="{00000000-0005-0000-0000-0000477A0000}"/>
    <cellStyle name="Обычный 3 4 2 7 2 2 2" xfId="31299" xr:uid="{00000000-0005-0000-0000-0000487A0000}"/>
    <cellStyle name="Обычный 3 4 2 7 2 3" xfId="31300" xr:uid="{00000000-0005-0000-0000-0000497A0000}"/>
    <cellStyle name="Обычный 3 4 2 7 2 3 2" xfId="31301" xr:uid="{00000000-0005-0000-0000-00004A7A0000}"/>
    <cellStyle name="Обычный 3 4 2 7 2 4" xfId="31302" xr:uid="{00000000-0005-0000-0000-00004B7A0000}"/>
    <cellStyle name="Обычный 3 4 2 7 3" xfId="31303" xr:uid="{00000000-0005-0000-0000-00004C7A0000}"/>
    <cellStyle name="Обычный 3 4 2 7 3 2" xfId="31304" xr:uid="{00000000-0005-0000-0000-00004D7A0000}"/>
    <cellStyle name="Обычный 3 4 2 7 3 2 2" xfId="31305" xr:uid="{00000000-0005-0000-0000-00004E7A0000}"/>
    <cellStyle name="Обычный 3 4 2 7 3 3" xfId="31306" xr:uid="{00000000-0005-0000-0000-00004F7A0000}"/>
    <cellStyle name="Обычный 3 4 2 7 3 3 2" xfId="31307" xr:uid="{00000000-0005-0000-0000-0000507A0000}"/>
    <cellStyle name="Обычный 3 4 2 7 3 4" xfId="31308" xr:uid="{00000000-0005-0000-0000-0000517A0000}"/>
    <cellStyle name="Обычный 3 4 2 7 4" xfId="31309" xr:uid="{00000000-0005-0000-0000-0000527A0000}"/>
    <cellStyle name="Обычный 3 4 2 7 4 2" xfId="31310" xr:uid="{00000000-0005-0000-0000-0000537A0000}"/>
    <cellStyle name="Обычный 3 4 2 7 5" xfId="31311" xr:uid="{00000000-0005-0000-0000-0000547A0000}"/>
    <cellStyle name="Обычный 3 4 2 7 5 2" xfId="31312" xr:uid="{00000000-0005-0000-0000-0000557A0000}"/>
    <cellStyle name="Обычный 3 4 2 7 6" xfId="31313" xr:uid="{00000000-0005-0000-0000-0000567A0000}"/>
    <cellStyle name="Обычный 3 4 2 7 6 2" xfId="31314" xr:uid="{00000000-0005-0000-0000-0000577A0000}"/>
    <cellStyle name="Обычный 3 4 2 7 7" xfId="31315" xr:uid="{00000000-0005-0000-0000-0000587A0000}"/>
    <cellStyle name="Обычный 3 4 2 8" xfId="31316" xr:uid="{00000000-0005-0000-0000-0000597A0000}"/>
    <cellStyle name="Обычный 3 4 2 8 2" xfId="31317" xr:uid="{00000000-0005-0000-0000-00005A7A0000}"/>
    <cellStyle name="Обычный 3 4 2 8 2 2" xfId="31318" xr:uid="{00000000-0005-0000-0000-00005B7A0000}"/>
    <cellStyle name="Обычный 3 4 2 8 2 2 2" xfId="31319" xr:uid="{00000000-0005-0000-0000-00005C7A0000}"/>
    <cellStyle name="Обычный 3 4 2 8 2 3" xfId="31320" xr:uid="{00000000-0005-0000-0000-00005D7A0000}"/>
    <cellStyle name="Обычный 3 4 2 8 2 3 2" xfId="31321" xr:uid="{00000000-0005-0000-0000-00005E7A0000}"/>
    <cellStyle name="Обычный 3 4 2 8 2 4" xfId="31322" xr:uid="{00000000-0005-0000-0000-00005F7A0000}"/>
    <cellStyle name="Обычный 3 4 2 8 3" xfId="31323" xr:uid="{00000000-0005-0000-0000-0000607A0000}"/>
    <cellStyle name="Обычный 3 4 2 8 3 2" xfId="31324" xr:uid="{00000000-0005-0000-0000-0000617A0000}"/>
    <cellStyle name="Обычный 3 4 2 8 3 2 2" xfId="31325" xr:uid="{00000000-0005-0000-0000-0000627A0000}"/>
    <cellStyle name="Обычный 3 4 2 8 3 3" xfId="31326" xr:uid="{00000000-0005-0000-0000-0000637A0000}"/>
    <cellStyle name="Обычный 3 4 2 8 3 3 2" xfId="31327" xr:uid="{00000000-0005-0000-0000-0000647A0000}"/>
    <cellStyle name="Обычный 3 4 2 8 3 4" xfId="31328" xr:uid="{00000000-0005-0000-0000-0000657A0000}"/>
    <cellStyle name="Обычный 3 4 2 8 4" xfId="31329" xr:uid="{00000000-0005-0000-0000-0000667A0000}"/>
    <cellStyle name="Обычный 3 4 2 8 4 2" xfId="31330" xr:uid="{00000000-0005-0000-0000-0000677A0000}"/>
    <cellStyle name="Обычный 3 4 2 8 5" xfId="31331" xr:uid="{00000000-0005-0000-0000-0000687A0000}"/>
    <cellStyle name="Обычный 3 4 2 8 5 2" xfId="31332" xr:uid="{00000000-0005-0000-0000-0000697A0000}"/>
    <cellStyle name="Обычный 3 4 2 8 6" xfId="31333" xr:uid="{00000000-0005-0000-0000-00006A7A0000}"/>
    <cellStyle name="Обычный 3 4 2 8 6 2" xfId="31334" xr:uid="{00000000-0005-0000-0000-00006B7A0000}"/>
    <cellStyle name="Обычный 3 4 2 8 7" xfId="31335" xr:uid="{00000000-0005-0000-0000-00006C7A0000}"/>
    <cellStyle name="Обычный 3 4 2 9" xfId="31336" xr:uid="{00000000-0005-0000-0000-00006D7A0000}"/>
    <cellStyle name="Обычный 3 4 2 9 2" xfId="31337" xr:uid="{00000000-0005-0000-0000-00006E7A0000}"/>
    <cellStyle name="Обычный 3 4 2 9 2 2" xfId="31338" xr:uid="{00000000-0005-0000-0000-00006F7A0000}"/>
    <cellStyle name="Обычный 3 4 2 9 3" xfId="31339" xr:uid="{00000000-0005-0000-0000-0000707A0000}"/>
    <cellStyle name="Обычный 3 4 2 9 3 2" xfId="31340" xr:uid="{00000000-0005-0000-0000-0000717A0000}"/>
    <cellStyle name="Обычный 3 4 2 9 4" xfId="31341" xr:uid="{00000000-0005-0000-0000-0000727A0000}"/>
    <cellStyle name="Обычный 3 4 3" xfId="31342" xr:uid="{00000000-0005-0000-0000-0000737A0000}"/>
    <cellStyle name="Обычный 3 4 3 10" xfId="31343" xr:uid="{00000000-0005-0000-0000-0000747A0000}"/>
    <cellStyle name="Обычный 3 4 3 10 2" xfId="31344" xr:uid="{00000000-0005-0000-0000-0000757A0000}"/>
    <cellStyle name="Обычный 3 4 3 11" xfId="31345" xr:uid="{00000000-0005-0000-0000-0000767A0000}"/>
    <cellStyle name="Обычный 3 4 3 11 2" xfId="31346" xr:uid="{00000000-0005-0000-0000-0000777A0000}"/>
    <cellStyle name="Обычный 3 4 3 12" xfId="31347" xr:uid="{00000000-0005-0000-0000-0000787A0000}"/>
    <cellStyle name="Обычный 3 4 3 12 2" xfId="31348" xr:uid="{00000000-0005-0000-0000-0000797A0000}"/>
    <cellStyle name="Обычный 3 4 3 13" xfId="31349" xr:uid="{00000000-0005-0000-0000-00007A7A0000}"/>
    <cellStyle name="Обычный 3 4 3 2" xfId="31350" xr:uid="{00000000-0005-0000-0000-00007B7A0000}"/>
    <cellStyle name="Обычный 3 4 3 2 10" xfId="31351" xr:uid="{00000000-0005-0000-0000-00007C7A0000}"/>
    <cellStyle name="Обычный 3 4 3 2 10 2" xfId="31352" xr:uid="{00000000-0005-0000-0000-00007D7A0000}"/>
    <cellStyle name="Обычный 3 4 3 2 11" xfId="31353" xr:uid="{00000000-0005-0000-0000-00007E7A0000}"/>
    <cellStyle name="Обычный 3 4 3 2 11 2" xfId="31354" xr:uid="{00000000-0005-0000-0000-00007F7A0000}"/>
    <cellStyle name="Обычный 3 4 3 2 12" xfId="31355" xr:uid="{00000000-0005-0000-0000-0000807A0000}"/>
    <cellStyle name="Обычный 3 4 3 2 2" xfId="31356" xr:uid="{00000000-0005-0000-0000-0000817A0000}"/>
    <cellStyle name="Обычный 3 4 3 2 2 10" xfId="31357" xr:uid="{00000000-0005-0000-0000-0000827A0000}"/>
    <cellStyle name="Обычный 3 4 3 2 2 2" xfId="31358" xr:uid="{00000000-0005-0000-0000-0000837A0000}"/>
    <cellStyle name="Обычный 3 4 3 2 2 2 2" xfId="31359" xr:uid="{00000000-0005-0000-0000-0000847A0000}"/>
    <cellStyle name="Обычный 3 4 3 2 2 2 2 2" xfId="31360" xr:uid="{00000000-0005-0000-0000-0000857A0000}"/>
    <cellStyle name="Обычный 3 4 3 2 2 2 2 2 2" xfId="31361" xr:uid="{00000000-0005-0000-0000-0000867A0000}"/>
    <cellStyle name="Обычный 3 4 3 2 2 2 2 2 2 2" xfId="31362" xr:uid="{00000000-0005-0000-0000-0000877A0000}"/>
    <cellStyle name="Обычный 3 4 3 2 2 2 2 2 3" xfId="31363" xr:uid="{00000000-0005-0000-0000-0000887A0000}"/>
    <cellStyle name="Обычный 3 4 3 2 2 2 2 2 3 2" xfId="31364" xr:uid="{00000000-0005-0000-0000-0000897A0000}"/>
    <cellStyle name="Обычный 3 4 3 2 2 2 2 2 4" xfId="31365" xr:uid="{00000000-0005-0000-0000-00008A7A0000}"/>
    <cellStyle name="Обычный 3 4 3 2 2 2 2 3" xfId="31366" xr:uid="{00000000-0005-0000-0000-00008B7A0000}"/>
    <cellStyle name="Обычный 3 4 3 2 2 2 2 3 2" xfId="31367" xr:uid="{00000000-0005-0000-0000-00008C7A0000}"/>
    <cellStyle name="Обычный 3 4 3 2 2 2 2 4" xfId="31368" xr:uid="{00000000-0005-0000-0000-00008D7A0000}"/>
    <cellStyle name="Обычный 3 4 3 2 2 2 2 4 2" xfId="31369" xr:uid="{00000000-0005-0000-0000-00008E7A0000}"/>
    <cellStyle name="Обычный 3 4 3 2 2 2 2 5" xfId="31370" xr:uid="{00000000-0005-0000-0000-00008F7A0000}"/>
    <cellStyle name="Обычный 3 4 3 2 2 2 2 5 2" xfId="31371" xr:uid="{00000000-0005-0000-0000-0000907A0000}"/>
    <cellStyle name="Обычный 3 4 3 2 2 2 2 6" xfId="31372" xr:uid="{00000000-0005-0000-0000-0000917A0000}"/>
    <cellStyle name="Обычный 3 4 3 2 2 2 3" xfId="31373" xr:uid="{00000000-0005-0000-0000-0000927A0000}"/>
    <cellStyle name="Обычный 3 4 3 2 2 2 3 2" xfId="31374" xr:uid="{00000000-0005-0000-0000-0000937A0000}"/>
    <cellStyle name="Обычный 3 4 3 2 2 2 3 2 2" xfId="31375" xr:uid="{00000000-0005-0000-0000-0000947A0000}"/>
    <cellStyle name="Обычный 3 4 3 2 2 2 3 3" xfId="31376" xr:uid="{00000000-0005-0000-0000-0000957A0000}"/>
    <cellStyle name="Обычный 3 4 3 2 2 2 3 3 2" xfId="31377" xr:uid="{00000000-0005-0000-0000-0000967A0000}"/>
    <cellStyle name="Обычный 3 4 3 2 2 2 3 4" xfId="31378" xr:uid="{00000000-0005-0000-0000-0000977A0000}"/>
    <cellStyle name="Обычный 3 4 3 2 2 2 4" xfId="31379" xr:uid="{00000000-0005-0000-0000-0000987A0000}"/>
    <cellStyle name="Обычный 3 4 3 2 2 2 4 2" xfId="31380" xr:uid="{00000000-0005-0000-0000-0000997A0000}"/>
    <cellStyle name="Обычный 3 4 3 2 2 2 4 2 2" xfId="31381" xr:uid="{00000000-0005-0000-0000-00009A7A0000}"/>
    <cellStyle name="Обычный 3 4 3 2 2 2 4 3" xfId="31382" xr:uid="{00000000-0005-0000-0000-00009B7A0000}"/>
    <cellStyle name="Обычный 3 4 3 2 2 2 4 3 2" xfId="31383" xr:uid="{00000000-0005-0000-0000-00009C7A0000}"/>
    <cellStyle name="Обычный 3 4 3 2 2 2 4 4" xfId="31384" xr:uid="{00000000-0005-0000-0000-00009D7A0000}"/>
    <cellStyle name="Обычный 3 4 3 2 2 2 5" xfId="31385" xr:uid="{00000000-0005-0000-0000-00009E7A0000}"/>
    <cellStyle name="Обычный 3 4 3 2 2 2 5 2" xfId="31386" xr:uid="{00000000-0005-0000-0000-00009F7A0000}"/>
    <cellStyle name="Обычный 3 4 3 2 2 2 6" xfId="31387" xr:uid="{00000000-0005-0000-0000-0000A07A0000}"/>
    <cellStyle name="Обычный 3 4 3 2 2 2 6 2" xfId="31388" xr:uid="{00000000-0005-0000-0000-0000A17A0000}"/>
    <cellStyle name="Обычный 3 4 3 2 2 2 7" xfId="31389" xr:uid="{00000000-0005-0000-0000-0000A27A0000}"/>
    <cellStyle name="Обычный 3 4 3 2 2 2 7 2" xfId="31390" xr:uid="{00000000-0005-0000-0000-0000A37A0000}"/>
    <cellStyle name="Обычный 3 4 3 2 2 2 8" xfId="31391" xr:uid="{00000000-0005-0000-0000-0000A47A0000}"/>
    <cellStyle name="Обычный 3 4 3 2 2 3" xfId="31392" xr:uid="{00000000-0005-0000-0000-0000A57A0000}"/>
    <cellStyle name="Обычный 3 4 3 2 2 3 2" xfId="31393" xr:uid="{00000000-0005-0000-0000-0000A67A0000}"/>
    <cellStyle name="Обычный 3 4 3 2 2 3 2 2" xfId="31394" xr:uid="{00000000-0005-0000-0000-0000A77A0000}"/>
    <cellStyle name="Обычный 3 4 3 2 2 3 2 2 2" xfId="31395" xr:uid="{00000000-0005-0000-0000-0000A87A0000}"/>
    <cellStyle name="Обычный 3 4 3 2 2 3 2 2 2 2" xfId="31396" xr:uid="{00000000-0005-0000-0000-0000A97A0000}"/>
    <cellStyle name="Обычный 3 4 3 2 2 3 2 2 3" xfId="31397" xr:uid="{00000000-0005-0000-0000-0000AA7A0000}"/>
    <cellStyle name="Обычный 3 4 3 2 2 3 2 2 3 2" xfId="31398" xr:uid="{00000000-0005-0000-0000-0000AB7A0000}"/>
    <cellStyle name="Обычный 3 4 3 2 2 3 2 2 4" xfId="31399" xr:uid="{00000000-0005-0000-0000-0000AC7A0000}"/>
    <cellStyle name="Обычный 3 4 3 2 2 3 2 3" xfId="31400" xr:uid="{00000000-0005-0000-0000-0000AD7A0000}"/>
    <cellStyle name="Обычный 3 4 3 2 2 3 2 3 2" xfId="31401" xr:uid="{00000000-0005-0000-0000-0000AE7A0000}"/>
    <cellStyle name="Обычный 3 4 3 2 2 3 2 4" xfId="31402" xr:uid="{00000000-0005-0000-0000-0000AF7A0000}"/>
    <cellStyle name="Обычный 3 4 3 2 2 3 2 4 2" xfId="31403" xr:uid="{00000000-0005-0000-0000-0000B07A0000}"/>
    <cellStyle name="Обычный 3 4 3 2 2 3 2 5" xfId="31404" xr:uid="{00000000-0005-0000-0000-0000B17A0000}"/>
    <cellStyle name="Обычный 3 4 3 2 2 3 2 5 2" xfId="31405" xr:uid="{00000000-0005-0000-0000-0000B27A0000}"/>
    <cellStyle name="Обычный 3 4 3 2 2 3 2 6" xfId="31406" xr:uid="{00000000-0005-0000-0000-0000B37A0000}"/>
    <cellStyle name="Обычный 3 4 3 2 2 3 3" xfId="31407" xr:uid="{00000000-0005-0000-0000-0000B47A0000}"/>
    <cellStyle name="Обычный 3 4 3 2 2 3 3 2" xfId="31408" xr:uid="{00000000-0005-0000-0000-0000B57A0000}"/>
    <cellStyle name="Обычный 3 4 3 2 2 3 3 2 2" xfId="31409" xr:uid="{00000000-0005-0000-0000-0000B67A0000}"/>
    <cellStyle name="Обычный 3 4 3 2 2 3 3 3" xfId="31410" xr:uid="{00000000-0005-0000-0000-0000B77A0000}"/>
    <cellStyle name="Обычный 3 4 3 2 2 3 3 3 2" xfId="31411" xr:uid="{00000000-0005-0000-0000-0000B87A0000}"/>
    <cellStyle name="Обычный 3 4 3 2 2 3 3 4" xfId="31412" xr:uid="{00000000-0005-0000-0000-0000B97A0000}"/>
    <cellStyle name="Обычный 3 4 3 2 2 3 4" xfId="31413" xr:uid="{00000000-0005-0000-0000-0000BA7A0000}"/>
    <cellStyle name="Обычный 3 4 3 2 2 3 4 2" xfId="31414" xr:uid="{00000000-0005-0000-0000-0000BB7A0000}"/>
    <cellStyle name="Обычный 3 4 3 2 2 3 4 2 2" xfId="31415" xr:uid="{00000000-0005-0000-0000-0000BC7A0000}"/>
    <cellStyle name="Обычный 3 4 3 2 2 3 4 3" xfId="31416" xr:uid="{00000000-0005-0000-0000-0000BD7A0000}"/>
    <cellStyle name="Обычный 3 4 3 2 2 3 4 3 2" xfId="31417" xr:uid="{00000000-0005-0000-0000-0000BE7A0000}"/>
    <cellStyle name="Обычный 3 4 3 2 2 3 4 4" xfId="31418" xr:uid="{00000000-0005-0000-0000-0000BF7A0000}"/>
    <cellStyle name="Обычный 3 4 3 2 2 3 5" xfId="31419" xr:uid="{00000000-0005-0000-0000-0000C07A0000}"/>
    <cellStyle name="Обычный 3 4 3 2 2 3 5 2" xfId="31420" xr:uid="{00000000-0005-0000-0000-0000C17A0000}"/>
    <cellStyle name="Обычный 3 4 3 2 2 3 6" xfId="31421" xr:uid="{00000000-0005-0000-0000-0000C27A0000}"/>
    <cellStyle name="Обычный 3 4 3 2 2 3 6 2" xfId="31422" xr:uid="{00000000-0005-0000-0000-0000C37A0000}"/>
    <cellStyle name="Обычный 3 4 3 2 2 3 7" xfId="31423" xr:uid="{00000000-0005-0000-0000-0000C47A0000}"/>
    <cellStyle name="Обычный 3 4 3 2 2 3 7 2" xfId="31424" xr:uid="{00000000-0005-0000-0000-0000C57A0000}"/>
    <cellStyle name="Обычный 3 4 3 2 2 3 8" xfId="31425" xr:uid="{00000000-0005-0000-0000-0000C67A0000}"/>
    <cellStyle name="Обычный 3 4 3 2 2 4" xfId="31426" xr:uid="{00000000-0005-0000-0000-0000C77A0000}"/>
    <cellStyle name="Обычный 3 4 3 2 2 4 2" xfId="31427" xr:uid="{00000000-0005-0000-0000-0000C87A0000}"/>
    <cellStyle name="Обычный 3 4 3 2 2 4 2 2" xfId="31428" xr:uid="{00000000-0005-0000-0000-0000C97A0000}"/>
    <cellStyle name="Обычный 3 4 3 2 2 4 2 2 2" xfId="31429" xr:uid="{00000000-0005-0000-0000-0000CA7A0000}"/>
    <cellStyle name="Обычный 3 4 3 2 2 4 2 3" xfId="31430" xr:uid="{00000000-0005-0000-0000-0000CB7A0000}"/>
    <cellStyle name="Обычный 3 4 3 2 2 4 2 3 2" xfId="31431" xr:uid="{00000000-0005-0000-0000-0000CC7A0000}"/>
    <cellStyle name="Обычный 3 4 3 2 2 4 2 4" xfId="31432" xr:uid="{00000000-0005-0000-0000-0000CD7A0000}"/>
    <cellStyle name="Обычный 3 4 3 2 2 4 3" xfId="31433" xr:uid="{00000000-0005-0000-0000-0000CE7A0000}"/>
    <cellStyle name="Обычный 3 4 3 2 2 4 3 2" xfId="31434" xr:uid="{00000000-0005-0000-0000-0000CF7A0000}"/>
    <cellStyle name="Обычный 3 4 3 2 2 4 3 2 2" xfId="31435" xr:uid="{00000000-0005-0000-0000-0000D07A0000}"/>
    <cellStyle name="Обычный 3 4 3 2 2 4 3 3" xfId="31436" xr:uid="{00000000-0005-0000-0000-0000D17A0000}"/>
    <cellStyle name="Обычный 3 4 3 2 2 4 3 3 2" xfId="31437" xr:uid="{00000000-0005-0000-0000-0000D27A0000}"/>
    <cellStyle name="Обычный 3 4 3 2 2 4 3 4" xfId="31438" xr:uid="{00000000-0005-0000-0000-0000D37A0000}"/>
    <cellStyle name="Обычный 3 4 3 2 2 4 4" xfId="31439" xr:uid="{00000000-0005-0000-0000-0000D47A0000}"/>
    <cellStyle name="Обычный 3 4 3 2 2 4 4 2" xfId="31440" xr:uid="{00000000-0005-0000-0000-0000D57A0000}"/>
    <cellStyle name="Обычный 3 4 3 2 2 4 5" xfId="31441" xr:uid="{00000000-0005-0000-0000-0000D67A0000}"/>
    <cellStyle name="Обычный 3 4 3 2 2 4 5 2" xfId="31442" xr:uid="{00000000-0005-0000-0000-0000D77A0000}"/>
    <cellStyle name="Обычный 3 4 3 2 2 4 6" xfId="31443" xr:uid="{00000000-0005-0000-0000-0000D87A0000}"/>
    <cellStyle name="Обычный 3 4 3 2 2 4 6 2" xfId="31444" xr:uid="{00000000-0005-0000-0000-0000D97A0000}"/>
    <cellStyle name="Обычный 3 4 3 2 2 4 7" xfId="31445" xr:uid="{00000000-0005-0000-0000-0000DA7A0000}"/>
    <cellStyle name="Обычный 3 4 3 2 2 5" xfId="31446" xr:uid="{00000000-0005-0000-0000-0000DB7A0000}"/>
    <cellStyle name="Обычный 3 4 3 2 2 5 2" xfId="31447" xr:uid="{00000000-0005-0000-0000-0000DC7A0000}"/>
    <cellStyle name="Обычный 3 4 3 2 2 5 2 2" xfId="31448" xr:uid="{00000000-0005-0000-0000-0000DD7A0000}"/>
    <cellStyle name="Обычный 3 4 3 2 2 5 3" xfId="31449" xr:uid="{00000000-0005-0000-0000-0000DE7A0000}"/>
    <cellStyle name="Обычный 3 4 3 2 2 5 3 2" xfId="31450" xr:uid="{00000000-0005-0000-0000-0000DF7A0000}"/>
    <cellStyle name="Обычный 3 4 3 2 2 5 4" xfId="31451" xr:uid="{00000000-0005-0000-0000-0000E07A0000}"/>
    <cellStyle name="Обычный 3 4 3 2 2 6" xfId="31452" xr:uid="{00000000-0005-0000-0000-0000E17A0000}"/>
    <cellStyle name="Обычный 3 4 3 2 2 6 2" xfId="31453" xr:uid="{00000000-0005-0000-0000-0000E27A0000}"/>
    <cellStyle name="Обычный 3 4 3 2 2 6 2 2" xfId="31454" xr:uid="{00000000-0005-0000-0000-0000E37A0000}"/>
    <cellStyle name="Обычный 3 4 3 2 2 6 3" xfId="31455" xr:uid="{00000000-0005-0000-0000-0000E47A0000}"/>
    <cellStyle name="Обычный 3 4 3 2 2 6 3 2" xfId="31456" xr:uid="{00000000-0005-0000-0000-0000E57A0000}"/>
    <cellStyle name="Обычный 3 4 3 2 2 6 4" xfId="31457" xr:uid="{00000000-0005-0000-0000-0000E67A0000}"/>
    <cellStyle name="Обычный 3 4 3 2 2 7" xfId="31458" xr:uid="{00000000-0005-0000-0000-0000E77A0000}"/>
    <cellStyle name="Обычный 3 4 3 2 2 7 2" xfId="31459" xr:uid="{00000000-0005-0000-0000-0000E87A0000}"/>
    <cellStyle name="Обычный 3 4 3 2 2 8" xfId="31460" xr:uid="{00000000-0005-0000-0000-0000E97A0000}"/>
    <cellStyle name="Обычный 3 4 3 2 2 8 2" xfId="31461" xr:uid="{00000000-0005-0000-0000-0000EA7A0000}"/>
    <cellStyle name="Обычный 3 4 3 2 2 9" xfId="31462" xr:uid="{00000000-0005-0000-0000-0000EB7A0000}"/>
    <cellStyle name="Обычный 3 4 3 2 2 9 2" xfId="31463" xr:uid="{00000000-0005-0000-0000-0000EC7A0000}"/>
    <cellStyle name="Обычный 3 4 3 2 3" xfId="31464" xr:uid="{00000000-0005-0000-0000-0000ED7A0000}"/>
    <cellStyle name="Обычный 3 4 3 2 3 2" xfId="31465" xr:uid="{00000000-0005-0000-0000-0000EE7A0000}"/>
    <cellStyle name="Обычный 3 4 3 2 3 2 2" xfId="31466" xr:uid="{00000000-0005-0000-0000-0000EF7A0000}"/>
    <cellStyle name="Обычный 3 4 3 2 3 2 2 2" xfId="31467" xr:uid="{00000000-0005-0000-0000-0000F07A0000}"/>
    <cellStyle name="Обычный 3 4 3 2 3 2 2 2 2" xfId="31468" xr:uid="{00000000-0005-0000-0000-0000F17A0000}"/>
    <cellStyle name="Обычный 3 4 3 2 3 2 2 3" xfId="31469" xr:uid="{00000000-0005-0000-0000-0000F27A0000}"/>
    <cellStyle name="Обычный 3 4 3 2 3 2 2 3 2" xfId="31470" xr:uid="{00000000-0005-0000-0000-0000F37A0000}"/>
    <cellStyle name="Обычный 3 4 3 2 3 2 2 4" xfId="31471" xr:uid="{00000000-0005-0000-0000-0000F47A0000}"/>
    <cellStyle name="Обычный 3 4 3 2 3 2 3" xfId="31472" xr:uid="{00000000-0005-0000-0000-0000F57A0000}"/>
    <cellStyle name="Обычный 3 4 3 2 3 2 3 2" xfId="31473" xr:uid="{00000000-0005-0000-0000-0000F67A0000}"/>
    <cellStyle name="Обычный 3 4 3 2 3 2 4" xfId="31474" xr:uid="{00000000-0005-0000-0000-0000F77A0000}"/>
    <cellStyle name="Обычный 3 4 3 2 3 2 4 2" xfId="31475" xr:uid="{00000000-0005-0000-0000-0000F87A0000}"/>
    <cellStyle name="Обычный 3 4 3 2 3 2 5" xfId="31476" xr:uid="{00000000-0005-0000-0000-0000F97A0000}"/>
    <cellStyle name="Обычный 3 4 3 2 3 2 5 2" xfId="31477" xr:uid="{00000000-0005-0000-0000-0000FA7A0000}"/>
    <cellStyle name="Обычный 3 4 3 2 3 2 6" xfId="31478" xr:uid="{00000000-0005-0000-0000-0000FB7A0000}"/>
    <cellStyle name="Обычный 3 4 3 2 3 3" xfId="31479" xr:uid="{00000000-0005-0000-0000-0000FC7A0000}"/>
    <cellStyle name="Обычный 3 4 3 2 3 3 2" xfId="31480" xr:uid="{00000000-0005-0000-0000-0000FD7A0000}"/>
    <cellStyle name="Обычный 3 4 3 2 3 3 2 2" xfId="31481" xr:uid="{00000000-0005-0000-0000-0000FE7A0000}"/>
    <cellStyle name="Обычный 3 4 3 2 3 3 3" xfId="31482" xr:uid="{00000000-0005-0000-0000-0000FF7A0000}"/>
    <cellStyle name="Обычный 3 4 3 2 3 3 3 2" xfId="31483" xr:uid="{00000000-0005-0000-0000-0000007B0000}"/>
    <cellStyle name="Обычный 3 4 3 2 3 3 4" xfId="31484" xr:uid="{00000000-0005-0000-0000-0000017B0000}"/>
    <cellStyle name="Обычный 3 4 3 2 3 4" xfId="31485" xr:uid="{00000000-0005-0000-0000-0000027B0000}"/>
    <cellStyle name="Обычный 3 4 3 2 3 4 2" xfId="31486" xr:uid="{00000000-0005-0000-0000-0000037B0000}"/>
    <cellStyle name="Обычный 3 4 3 2 3 4 2 2" xfId="31487" xr:uid="{00000000-0005-0000-0000-0000047B0000}"/>
    <cellStyle name="Обычный 3 4 3 2 3 4 3" xfId="31488" xr:uid="{00000000-0005-0000-0000-0000057B0000}"/>
    <cellStyle name="Обычный 3 4 3 2 3 4 3 2" xfId="31489" xr:uid="{00000000-0005-0000-0000-0000067B0000}"/>
    <cellStyle name="Обычный 3 4 3 2 3 4 4" xfId="31490" xr:uid="{00000000-0005-0000-0000-0000077B0000}"/>
    <cellStyle name="Обычный 3 4 3 2 3 5" xfId="31491" xr:uid="{00000000-0005-0000-0000-0000087B0000}"/>
    <cellStyle name="Обычный 3 4 3 2 3 5 2" xfId="31492" xr:uid="{00000000-0005-0000-0000-0000097B0000}"/>
    <cellStyle name="Обычный 3 4 3 2 3 6" xfId="31493" xr:uid="{00000000-0005-0000-0000-00000A7B0000}"/>
    <cellStyle name="Обычный 3 4 3 2 3 6 2" xfId="31494" xr:uid="{00000000-0005-0000-0000-00000B7B0000}"/>
    <cellStyle name="Обычный 3 4 3 2 3 7" xfId="31495" xr:uid="{00000000-0005-0000-0000-00000C7B0000}"/>
    <cellStyle name="Обычный 3 4 3 2 3 7 2" xfId="31496" xr:uid="{00000000-0005-0000-0000-00000D7B0000}"/>
    <cellStyle name="Обычный 3 4 3 2 3 8" xfId="31497" xr:uid="{00000000-0005-0000-0000-00000E7B0000}"/>
    <cellStyle name="Обычный 3 4 3 2 4" xfId="31498" xr:uid="{00000000-0005-0000-0000-00000F7B0000}"/>
    <cellStyle name="Обычный 3 4 3 2 4 2" xfId="31499" xr:uid="{00000000-0005-0000-0000-0000107B0000}"/>
    <cellStyle name="Обычный 3 4 3 2 4 2 2" xfId="31500" xr:uid="{00000000-0005-0000-0000-0000117B0000}"/>
    <cellStyle name="Обычный 3 4 3 2 4 2 2 2" xfId="31501" xr:uid="{00000000-0005-0000-0000-0000127B0000}"/>
    <cellStyle name="Обычный 3 4 3 2 4 2 2 2 2" xfId="31502" xr:uid="{00000000-0005-0000-0000-0000137B0000}"/>
    <cellStyle name="Обычный 3 4 3 2 4 2 2 3" xfId="31503" xr:uid="{00000000-0005-0000-0000-0000147B0000}"/>
    <cellStyle name="Обычный 3 4 3 2 4 2 2 3 2" xfId="31504" xr:uid="{00000000-0005-0000-0000-0000157B0000}"/>
    <cellStyle name="Обычный 3 4 3 2 4 2 2 4" xfId="31505" xr:uid="{00000000-0005-0000-0000-0000167B0000}"/>
    <cellStyle name="Обычный 3 4 3 2 4 2 3" xfId="31506" xr:uid="{00000000-0005-0000-0000-0000177B0000}"/>
    <cellStyle name="Обычный 3 4 3 2 4 2 3 2" xfId="31507" xr:uid="{00000000-0005-0000-0000-0000187B0000}"/>
    <cellStyle name="Обычный 3 4 3 2 4 2 4" xfId="31508" xr:uid="{00000000-0005-0000-0000-0000197B0000}"/>
    <cellStyle name="Обычный 3 4 3 2 4 2 4 2" xfId="31509" xr:uid="{00000000-0005-0000-0000-00001A7B0000}"/>
    <cellStyle name="Обычный 3 4 3 2 4 2 5" xfId="31510" xr:uid="{00000000-0005-0000-0000-00001B7B0000}"/>
    <cellStyle name="Обычный 3 4 3 2 4 2 5 2" xfId="31511" xr:uid="{00000000-0005-0000-0000-00001C7B0000}"/>
    <cellStyle name="Обычный 3 4 3 2 4 2 6" xfId="31512" xr:uid="{00000000-0005-0000-0000-00001D7B0000}"/>
    <cellStyle name="Обычный 3 4 3 2 4 3" xfId="31513" xr:uid="{00000000-0005-0000-0000-00001E7B0000}"/>
    <cellStyle name="Обычный 3 4 3 2 4 3 2" xfId="31514" xr:uid="{00000000-0005-0000-0000-00001F7B0000}"/>
    <cellStyle name="Обычный 3 4 3 2 4 3 2 2" xfId="31515" xr:uid="{00000000-0005-0000-0000-0000207B0000}"/>
    <cellStyle name="Обычный 3 4 3 2 4 3 3" xfId="31516" xr:uid="{00000000-0005-0000-0000-0000217B0000}"/>
    <cellStyle name="Обычный 3 4 3 2 4 3 3 2" xfId="31517" xr:uid="{00000000-0005-0000-0000-0000227B0000}"/>
    <cellStyle name="Обычный 3 4 3 2 4 3 4" xfId="31518" xr:uid="{00000000-0005-0000-0000-0000237B0000}"/>
    <cellStyle name="Обычный 3 4 3 2 4 4" xfId="31519" xr:uid="{00000000-0005-0000-0000-0000247B0000}"/>
    <cellStyle name="Обычный 3 4 3 2 4 4 2" xfId="31520" xr:uid="{00000000-0005-0000-0000-0000257B0000}"/>
    <cellStyle name="Обычный 3 4 3 2 4 4 2 2" xfId="31521" xr:uid="{00000000-0005-0000-0000-0000267B0000}"/>
    <cellStyle name="Обычный 3 4 3 2 4 4 3" xfId="31522" xr:uid="{00000000-0005-0000-0000-0000277B0000}"/>
    <cellStyle name="Обычный 3 4 3 2 4 4 3 2" xfId="31523" xr:uid="{00000000-0005-0000-0000-0000287B0000}"/>
    <cellStyle name="Обычный 3 4 3 2 4 4 4" xfId="31524" xr:uid="{00000000-0005-0000-0000-0000297B0000}"/>
    <cellStyle name="Обычный 3 4 3 2 4 5" xfId="31525" xr:uid="{00000000-0005-0000-0000-00002A7B0000}"/>
    <cellStyle name="Обычный 3 4 3 2 4 5 2" xfId="31526" xr:uid="{00000000-0005-0000-0000-00002B7B0000}"/>
    <cellStyle name="Обычный 3 4 3 2 4 6" xfId="31527" xr:uid="{00000000-0005-0000-0000-00002C7B0000}"/>
    <cellStyle name="Обычный 3 4 3 2 4 6 2" xfId="31528" xr:uid="{00000000-0005-0000-0000-00002D7B0000}"/>
    <cellStyle name="Обычный 3 4 3 2 4 7" xfId="31529" xr:uid="{00000000-0005-0000-0000-00002E7B0000}"/>
    <cellStyle name="Обычный 3 4 3 2 4 7 2" xfId="31530" xr:uid="{00000000-0005-0000-0000-00002F7B0000}"/>
    <cellStyle name="Обычный 3 4 3 2 4 8" xfId="31531" xr:uid="{00000000-0005-0000-0000-0000307B0000}"/>
    <cellStyle name="Обычный 3 4 3 2 5" xfId="31532" xr:uid="{00000000-0005-0000-0000-0000317B0000}"/>
    <cellStyle name="Обычный 3 4 3 2 5 2" xfId="31533" xr:uid="{00000000-0005-0000-0000-0000327B0000}"/>
    <cellStyle name="Обычный 3 4 3 2 5 2 2" xfId="31534" xr:uid="{00000000-0005-0000-0000-0000337B0000}"/>
    <cellStyle name="Обычный 3 4 3 2 5 2 2 2" xfId="31535" xr:uid="{00000000-0005-0000-0000-0000347B0000}"/>
    <cellStyle name="Обычный 3 4 3 2 5 2 3" xfId="31536" xr:uid="{00000000-0005-0000-0000-0000357B0000}"/>
    <cellStyle name="Обычный 3 4 3 2 5 2 3 2" xfId="31537" xr:uid="{00000000-0005-0000-0000-0000367B0000}"/>
    <cellStyle name="Обычный 3 4 3 2 5 2 4" xfId="31538" xr:uid="{00000000-0005-0000-0000-0000377B0000}"/>
    <cellStyle name="Обычный 3 4 3 2 5 3" xfId="31539" xr:uid="{00000000-0005-0000-0000-0000387B0000}"/>
    <cellStyle name="Обычный 3 4 3 2 5 3 2" xfId="31540" xr:uid="{00000000-0005-0000-0000-0000397B0000}"/>
    <cellStyle name="Обычный 3 4 3 2 5 3 2 2" xfId="31541" xr:uid="{00000000-0005-0000-0000-00003A7B0000}"/>
    <cellStyle name="Обычный 3 4 3 2 5 3 3" xfId="31542" xr:uid="{00000000-0005-0000-0000-00003B7B0000}"/>
    <cellStyle name="Обычный 3 4 3 2 5 3 3 2" xfId="31543" xr:uid="{00000000-0005-0000-0000-00003C7B0000}"/>
    <cellStyle name="Обычный 3 4 3 2 5 3 4" xfId="31544" xr:uid="{00000000-0005-0000-0000-00003D7B0000}"/>
    <cellStyle name="Обычный 3 4 3 2 5 4" xfId="31545" xr:uid="{00000000-0005-0000-0000-00003E7B0000}"/>
    <cellStyle name="Обычный 3 4 3 2 5 4 2" xfId="31546" xr:uid="{00000000-0005-0000-0000-00003F7B0000}"/>
    <cellStyle name="Обычный 3 4 3 2 5 5" xfId="31547" xr:uid="{00000000-0005-0000-0000-0000407B0000}"/>
    <cellStyle name="Обычный 3 4 3 2 5 5 2" xfId="31548" xr:uid="{00000000-0005-0000-0000-0000417B0000}"/>
    <cellStyle name="Обычный 3 4 3 2 5 6" xfId="31549" xr:uid="{00000000-0005-0000-0000-0000427B0000}"/>
    <cellStyle name="Обычный 3 4 3 2 5 6 2" xfId="31550" xr:uid="{00000000-0005-0000-0000-0000437B0000}"/>
    <cellStyle name="Обычный 3 4 3 2 5 7" xfId="31551" xr:uid="{00000000-0005-0000-0000-0000447B0000}"/>
    <cellStyle name="Обычный 3 4 3 2 6" xfId="31552" xr:uid="{00000000-0005-0000-0000-0000457B0000}"/>
    <cellStyle name="Обычный 3 4 3 2 6 2" xfId="31553" xr:uid="{00000000-0005-0000-0000-0000467B0000}"/>
    <cellStyle name="Обычный 3 4 3 2 6 2 2" xfId="31554" xr:uid="{00000000-0005-0000-0000-0000477B0000}"/>
    <cellStyle name="Обычный 3 4 3 2 6 2 2 2" xfId="31555" xr:uid="{00000000-0005-0000-0000-0000487B0000}"/>
    <cellStyle name="Обычный 3 4 3 2 6 2 3" xfId="31556" xr:uid="{00000000-0005-0000-0000-0000497B0000}"/>
    <cellStyle name="Обычный 3 4 3 2 6 2 3 2" xfId="31557" xr:uid="{00000000-0005-0000-0000-00004A7B0000}"/>
    <cellStyle name="Обычный 3 4 3 2 6 2 4" xfId="31558" xr:uid="{00000000-0005-0000-0000-00004B7B0000}"/>
    <cellStyle name="Обычный 3 4 3 2 6 3" xfId="31559" xr:uid="{00000000-0005-0000-0000-00004C7B0000}"/>
    <cellStyle name="Обычный 3 4 3 2 6 3 2" xfId="31560" xr:uid="{00000000-0005-0000-0000-00004D7B0000}"/>
    <cellStyle name="Обычный 3 4 3 2 6 3 2 2" xfId="31561" xr:uid="{00000000-0005-0000-0000-00004E7B0000}"/>
    <cellStyle name="Обычный 3 4 3 2 6 3 3" xfId="31562" xr:uid="{00000000-0005-0000-0000-00004F7B0000}"/>
    <cellStyle name="Обычный 3 4 3 2 6 3 3 2" xfId="31563" xr:uid="{00000000-0005-0000-0000-0000507B0000}"/>
    <cellStyle name="Обычный 3 4 3 2 6 3 4" xfId="31564" xr:uid="{00000000-0005-0000-0000-0000517B0000}"/>
    <cellStyle name="Обычный 3 4 3 2 6 4" xfId="31565" xr:uid="{00000000-0005-0000-0000-0000527B0000}"/>
    <cellStyle name="Обычный 3 4 3 2 6 4 2" xfId="31566" xr:uid="{00000000-0005-0000-0000-0000537B0000}"/>
    <cellStyle name="Обычный 3 4 3 2 6 5" xfId="31567" xr:uid="{00000000-0005-0000-0000-0000547B0000}"/>
    <cellStyle name="Обычный 3 4 3 2 6 5 2" xfId="31568" xr:uid="{00000000-0005-0000-0000-0000557B0000}"/>
    <cellStyle name="Обычный 3 4 3 2 6 6" xfId="31569" xr:uid="{00000000-0005-0000-0000-0000567B0000}"/>
    <cellStyle name="Обычный 3 4 3 2 6 6 2" xfId="31570" xr:uid="{00000000-0005-0000-0000-0000577B0000}"/>
    <cellStyle name="Обычный 3 4 3 2 6 7" xfId="31571" xr:uid="{00000000-0005-0000-0000-0000587B0000}"/>
    <cellStyle name="Обычный 3 4 3 2 7" xfId="31572" xr:uid="{00000000-0005-0000-0000-0000597B0000}"/>
    <cellStyle name="Обычный 3 4 3 2 7 2" xfId="31573" xr:uid="{00000000-0005-0000-0000-00005A7B0000}"/>
    <cellStyle name="Обычный 3 4 3 2 7 2 2" xfId="31574" xr:uid="{00000000-0005-0000-0000-00005B7B0000}"/>
    <cellStyle name="Обычный 3 4 3 2 7 3" xfId="31575" xr:uid="{00000000-0005-0000-0000-00005C7B0000}"/>
    <cellStyle name="Обычный 3 4 3 2 7 3 2" xfId="31576" xr:uid="{00000000-0005-0000-0000-00005D7B0000}"/>
    <cellStyle name="Обычный 3 4 3 2 7 4" xfId="31577" xr:uid="{00000000-0005-0000-0000-00005E7B0000}"/>
    <cellStyle name="Обычный 3 4 3 2 8" xfId="31578" xr:uid="{00000000-0005-0000-0000-00005F7B0000}"/>
    <cellStyle name="Обычный 3 4 3 2 8 2" xfId="31579" xr:uid="{00000000-0005-0000-0000-0000607B0000}"/>
    <cellStyle name="Обычный 3 4 3 2 8 2 2" xfId="31580" xr:uid="{00000000-0005-0000-0000-0000617B0000}"/>
    <cellStyle name="Обычный 3 4 3 2 8 3" xfId="31581" xr:uid="{00000000-0005-0000-0000-0000627B0000}"/>
    <cellStyle name="Обычный 3 4 3 2 8 3 2" xfId="31582" xr:uid="{00000000-0005-0000-0000-0000637B0000}"/>
    <cellStyle name="Обычный 3 4 3 2 8 4" xfId="31583" xr:uid="{00000000-0005-0000-0000-0000647B0000}"/>
    <cellStyle name="Обычный 3 4 3 2 9" xfId="31584" xr:uid="{00000000-0005-0000-0000-0000657B0000}"/>
    <cellStyle name="Обычный 3 4 3 2 9 2" xfId="31585" xr:uid="{00000000-0005-0000-0000-0000667B0000}"/>
    <cellStyle name="Обычный 3 4 3 3" xfId="31586" xr:uid="{00000000-0005-0000-0000-0000677B0000}"/>
    <cellStyle name="Обычный 3 4 3 3 10" xfId="31587" xr:uid="{00000000-0005-0000-0000-0000687B0000}"/>
    <cellStyle name="Обычный 3 4 3 3 2" xfId="31588" xr:uid="{00000000-0005-0000-0000-0000697B0000}"/>
    <cellStyle name="Обычный 3 4 3 3 2 2" xfId="31589" xr:uid="{00000000-0005-0000-0000-00006A7B0000}"/>
    <cellStyle name="Обычный 3 4 3 3 2 2 2" xfId="31590" xr:uid="{00000000-0005-0000-0000-00006B7B0000}"/>
    <cellStyle name="Обычный 3 4 3 3 2 2 2 2" xfId="31591" xr:uid="{00000000-0005-0000-0000-00006C7B0000}"/>
    <cellStyle name="Обычный 3 4 3 3 2 2 2 2 2" xfId="31592" xr:uid="{00000000-0005-0000-0000-00006D7B0000}"/>
    <cellStyle name="Обычный 3 4 3 3 2 2 2 3" xfId="31593" xr:uid="{00000000-0005-0000-0000-00006E7B0000}"/>
    <cellStyle name="Обычный 3 4 3 3 2 2 2 3 2" xfId="31594" xr:uid="{00000000-0005-0000-0000-00006F7B0000}"/>
    <cellStyle name="Обычный 3 4 3 3 2 2 2 4" xfId="31595" xr:uid="{00000000-0005-0000-0000-0000707B0000}"/>
    <cellStyle name="Обычный 3 4 3 3 2 2 3" xfId="31596" xr:uid="{00000000-0005-0000-0000-0000717B0000}"/>
    <cellStyle name="Обычный 3 4 3 3 2 2 3 2" xfId="31597" xr:uid="{00000000-0005-0000-0000-0000727B0000}"/>
    <cellStyle name="Обычный 3 4 3 3 2 2 4" xfId="31598" xr:uid="{00000000-0005-0000-0000-0000737B0000}"/>
    <cellStyle name="Обычный 3 4 3 3 2 2 4 2" xfId="31599" xr:uid="{00000000-0005-0000-0000-0000747B0000}"/>
    <cellStyle name="Обычный 3 4 3 3 2 2 5" xfId="31600" xr:uid="{00000000-0005-0000-0000-0000757B0000}"/>
    <cellStyle name="Обычный 3 4 3 3 2 2 5 2" xfId="31601" xr:uid="{00000000-0005-0000-0000-0000767B0000}"/>
    <cellStyle name="Обычный 3 4 3 3 2 2 6" xfId="31602" xr:uid="{00000000-0005-0000-0000-0000777B0000}"/>
    <cellStyle name="Обычный 3 4 3 3 2 3" xfId="31603" xr:uid="{00000000-0005-0000-0000-0000787B0000}"/>
    <cellStyle name="Обычный 3 4 3 3 2 3 2" xfId="31604" xr:uid="{00000000-0005-0000-0000-0000797B0000}"/>
    <cellStyle name="Обычный 3 4 3 3 2 3 2 2" xfId="31605" xr:uid="{00000000-0005-0000-0000-00007A7B0000}"/>
    <cellStyle name="Обычный 3 4 3 3 2 3 3" xfId="31606" xr:uid="{00000000-0005-0000-0000-00007B7B0000}"/>
    <cellStyle name="Обычный 3 4 3 3 2 3 3 2" xfId="31607" xr:uid="{00000000-0005-0000-0000-00007C7B0000}"/>
    <cellStyle name="Обычный 3 4 3 3 2 3 4" xfId="31608" xr:uid="{00000000-0005-0000-0000-00007D7B0000}"/>
    <cellStyle name="Обычный 3 4 3 3 2 4" xfId="31609" xr:uid="{00000000-0005-0000-0000-00007E7B0000}"/>
    <cellStyle name="Обычный 3 4 3 3 2 4 2" xfId="31610" xr:uid="{00000000-0005-0000-0000-00007F7B0000}"/>
    <cellStyle name="Обычный 3 4 3 3 2 4 2 2" xfId="31611" xr:uid="{00000000-0005-0000-0000-0000807B0000}"/>
    <cellStyle name="Обычный 3 4 3 3 2 4 3" xfId="31612" xr:uid="{00000000-0005-0000-0000-0000817B0000}"/>
    <cellStyle name="Обычный 3 4 3 3 2 4 3 2" xfId="31613" xr:uid="{00000000-0005-0000-0000-0000827B0000}"/>
    <cellStyle name="Обычный 3 4 3 3 2 4 4" xfId="31614" xr:uid="{00000000-0005-0000-0000-0000837B0000}"/>
    <cellStyle name="Обычный 3 4 3 3 2 5" xfId="31615" xr:uid="{00000000-0005-0000-0000-0000847B0000}"/>
    <cellStyle name="Обычный 3 4 3 3 2 5 2" xfId="31616" xr:uid="{00000000-0005-0000-0000-0000857B0000}"/>
    <cellStyle name="Обычный 3 4 3 3 2 6" xfId="31617" xr:uid="{00000000-0005-0000-0000-0000867B0000}"/>
    <cellStyle name="Обычный 3 4 3 3 2 6 2" xfId="31618" xr:uid="{00000000-0005-0000-0000-0000877B0000}"/>
    <cellStyle name="Обычный 3 4 3 3 2 7" xfId="31619" xr:uid="{00000000-0005-0000-0000-0000887B0000}"/>
    <cellStyle name="Обычный 3 4 3 3 2 7 2" xfId="31620" xr:uid="{00000000-0005-0000-0000-0000897B0000}"/>
    <cellStyle name="Обычный 3 4 3 3 2 8" xfId="31621" xr:uid="{00000000-0005-0000-0000-00008A7B0000}"/>
    <cellStyle name="Обычный 3 4 3 3 3" xfId="31622" xr:uid="{00000000-0005-0000-0000-00008B7B0000}"/>
    <cellStyle name="Обычный 3 4 3 3 3 2" xfId="31623" xr:uid="{00000000-0005-0000-0000-00008C7B0000}"/>
    <cellStyle name="Обычный 3 4 3 3 3 2 2" xfId="31624" xr:uid="{00000000-0005-0000-0000-00008D7B0000}"/>
    <cellStyle name="Обычный 3 4 3 3 3 2 2 2" xfId="31625" xr:uid="{00000000-0005-0000-0000-00008E7B0000}"/>
    <cellStyle name="Обычный 3 4 3 3 3 2 2 2 2" xfId="31626" xr:uid="{00000000-0005-0000-0000-00008F7B0000}"/>
    <cellStyle name="Обычный 3 4 3 3 3 2 2 3" xfId="31627" xr:uid="{00000000-0005-0000-0000-0000907B0000}"/>
    <cellStyle name="Обычный 3 4 3 3 3 2 2 3 2" xfId="31628" xr:uid="{00000000-0005-0000-0000-0000917B0000}"/>
    <cellStyle name="Обычный 3 4 3 3 3 2 2 4" xfId="31629" xr:uid="{00000000-0005-0000-0000-0000927B0000}"/>
    <cellStyle name="Обычный 3 4 3 3 3 2 3" xfId="31630" xr:uid="{00000000-0005-0000-0000-0000937B0000}"/>
    <cellStyle name="Обычный 3 4 3 3 3 2 3 2" xfId="31631" xr:uid="{00000000-0005-0000-0000-0000947B0000}"/>
    <cellStyle name="Обычный 3 4 3 3 3 2 4" xfId="31632" xr:uid="{00000000-0005-0000-0000-0000957B0000}"/>
    <cellStyle name="Обычный 3 4 3 3 3 2 4 2" xfId="31633" xr:uid="{00000000-0005-0000-0000-0000967B0000}"/>
    <cellStyle name="Обычный 3 4 3 3 3 2 5" xfId="31634" xr:uid="{00000000-0005-0000-0000-0000977B0000}"/>
    <cellStyle name="Обычный 3 4 3 3 3 2 5 2" xfId="31635" xr:uid="{00000000-0005-0000-0000-0000987B0000}"/>
    <cellStyle name="Обычный 3 4 3 3 3 2 6" xfId="31636" xr:uid="{00000000-0005-0000-0000-0000997B0000}"/>
    <cellStyle name="Обычный 3 4 3 3 3 3" xfId="31637" xr:uid="{00000000-0005-0000-0000-00009A7B0000}"/>
    <cellStyle name="Обычный 3 4 3 3 3 3 2" xfId="31638" xr:uid="{00000000-0005-0000-0000-00009B7B0000}"/>
    <cellStyle name="Обычный 3 4 3 3 3 3 2 2" xfId="31639" xr:uid="{00000000-0005-0000-0000-00009C7B0000}"/>
    <cellStyle name="Обычный 3 4 3 3 3 3 3" xfId="31640" xr:uid="{00000000-0005-0000-0000-00009D7B0000}"/>
    <cellStyle name="Обычный 3 4 3 3 3 3 3 2" xfId="31641" xr:uid="{00000000-0005-0000-0000-00009E7B0000}"/>
    <cellStyle name="Обычный 3 4 3 3 3 3 4" xfId="31642" xr:uid="{00000000-0005-0000-0000-00009F7B0000}"/>
    <cellStyle name="Обычный 3 4 3 3 3 4" xfId="31643" xr:uid="{00000000-0005-0000-0000-0000A07B0000}"/>
    <cellStyle name="Обычный 3 4 3 3 3 4 2" xfId="31644" xr:uid="{00000000-0005-0000-0000-0000A17B0000}"/>
    <cellStyle name="Обычный 3 4 3 3 3 4 2 2" xfId="31645" xr:uid="{00000000-0005-0000-0000-0000A27B0000}"/>
    <cellStyle name="Обычный 3 4 3 3 3 4 3" xfId="31646" xr:uid="{00000000-0005-0000-0000-0000A37B0000}"/>
    <cellStyle name="Обычный 3 4 3 3 3 4 3 2" xfId="31647" xr:uid="{00000000-0005-0000-0000-0000A47B0000}"/>
    <cellStyle name="Обычный 3 4 3 3 3 4 4" xfId="31648" xr:uid="{00000000-0005-0000-0000-0000A57B0000}"/>
    <cellStyle name="Обычный 3 4 3 3 3 5" xfId="31649" xr:uid="{00000000-0005-0000-0000-0000A67B0000}"/>
    <cellStyle name="Обычный 3 4 3 3 3 5 2" xfId="31650" xr:uid="{00000000-0005-0000-0000-0000A77B0000}"/>
    <cellStyle name="Обычный 3 4 3 3 3 6" xfId="31651" xr:uid="{00000000-0005-0000-0000-0000A87B0000}"/>
    <cellStyle name="Обычный 3 4 3 3 3 6 2" xfId="31652" xr:uid="{00000000-0005-0000-0000-0000A97B0000}"/>
    <cellStyle name="Обычный 3 4 3 3 3 7" xfId="31653" xr:uid="{00000000-0005-0000-0000-0000AA7B0000}"/>
    <cellStyle name="Обычный 3 4 3 3 3 7 2" xfId="31654" xr:uid="{00000000-0005-0000-0000-0000AB7B0000}"/>
    <cellStyle name="Обычный 3 4 3 3 3 8" xfId="31655" xr:uid="{00000000-0005-0000-0000-0000AC7B0000}"/>
    <cellStyle name="Обычный 3 4 3 3 4" xfId="31656" xr:uid="{00000000-0005-0000-0000-0000AD7B0000}"/>
    <cellStyle name="Обычный 3 4 3 3 4 2" xfId="31657" xr:uid="{00000000-0005-0000-0000-0000AE7B0000}"/>
    <cellStyle name="Обычный 3 4 3 3 4 2 2" xfId="31658" xr:uid="{00000000-0005-0000-0000-0000AF7B0000}"/>
    <cellStyle name="Обычный 3 4 3 3 4 2 2 2" xfId="31659" xr:uid="{00000000-0005-0000-0000-0000B07B0000}"/>
    <cellStyle name="Обычный 3 4 3 3 4 2 3" xfId="31660" xr:uid="{00000000-0005-0000-0000-0000B17B0000}"/>
    <cellStyle name="Обычный 3 4 3 3 4 2 3 2" xfId="31661" xr:uid="{00000000-0005-0000-0000-0000B27B0000}"/>
    <cellStyle name="Обычный 3 4 3 3 4 2 4" xfId="31662" xr:uid="{00000000-0005-0000-0000-0000B37B0000}"/>
    <cellStyle name="Обычный 3 4 3 3 4 3" xfId="31663" xr:uid="{00000000-0005-0000-0000-0000B47B0000}"/>
    <cellStyle name="Обычный 3 4 3 3 4 3 2" xfId="31664" xr:uid="{00000000-0005-0000-0000-0000B57B0000}"/>
    <cellStyle name="Обычный 3 4 3 3 4 3 2 2" xfId="31665" xr:uid="{00000000-0005-0000-0000-0000B67B0000}"/>
    <cellStyle name="Обычный 3 4 3 3 4 3 3" xfId="31666" xr:uid="{00000000-0005-0000-0000-0000B77B0000}"/>
    <cellStyle name="Обычный 3 4 3 3 4 3 3 2" xfId="31667" xr:uid="{00000000-0005-0000-0000-0000B87B0000}"/>
    <cellStyle name="Обычный 3 4 3 3 4 3 4" xfId="31668" xr:uid="{00000000-0005-0000-0000-0000B97B0000}"/>
    <cellStyle name="Обычный 3 4 3 3 4 4" xfId="31669" xr:uid="{00000000-0005-0000-0000-0000BA7B0000}"/>
    <cellStyle name="Обычный 3 4 3 3 4 4 2" xfId="31670" xr:uid="{00000000-0005-0000-0000-0000BB7B0000}"/>
    <cellStyle name="Обычный 3 4 3 3 4 5" xfId="31671" xr:uid="{00000000-0005-0000-0000-0000BC7B0000}"/>
    <cellStyle name="Обычный 3 4 3 3 4 5 2" xfId="31672" xr:uid="{00000000-0005-0000-0000-0000BD7B0000}"/>
    <cellStyle name="Обычный 3 4 3 3 4 6" xfId="31673" xr:uid="{00000000-0005-0000-0000-0000BE7B0000}"/>
    <cellStyle name="Обычный 3 4 3 3 4 6 2" xfId="31674" xr:uid="{00000000-0005-0000-0000-0000BF7B0000}"/>
    <cellStyle name="Обычный 3 4 3 3 4 7" xfId="31675" xr:uid="{00000000-0005-0000-0000-0000C07B0000}"/>
    <cellStyle name="Обычный 3 4 3 3 5" xfId="31676" xr:uid="{00000000-0005-0000-0000-0000C17B0000}"/>
    <cellStyle name="Обычный 3 4 3 3 5 2" xfId="31677" xr:uid="{00000000-0005-0000-0000-0000C27B0000}"/>
    <cellStyle name="Обычный 3 4 3 3 5 2 2" xfId="31678" xr:uid="{00000000-0005-0000-0000-0000C37B0000}"/>
    <cellStyle name="Обычный 3 4 3 3 5 3" xfId="31679" xr:uid="{00000000-0005-0000-0000-0000C47B0000}"/>
    <cellStyle name="Обычный 3 4 3 3 5 3 2" xfId="31680" xr:uid="{00000000-0005-0000-0000-0000C57B0000}"/>
    <cellStyle name="Обычный 3 4 3 3 5 4" xfId="31681" xr:uid="{00000000-0005-0000-0000-0000C67B0000}"/>
    <cellStyle name="Обычный 3 4 3 3 6" xfId="31682" xr:uid="{00000000-0005-0000-0000-0000C77B0000}"/>
    <cellStyle name="Обычный 3 4 3 3 6 2" xfId="31683" xr:uid="{00000000-0005-0000-0000-0000C87B0000}"/>
    <cellStyle name="Обычный 3 4 3 3 6 2 2" xfId="31684" xr:uid="{00000000-0005-0000-0000-0000C97B0000}"/>
    <cellStyle name="Обычный 3 4 3 3 6 3" xfId="31685" xr:uid="{00000000-0005-0000-0000-0000CA7B0000}"/>
    <cellStyle name="Обычный 3 4 3 3 6 3 2" xfId="31686" xr:uid="{00000000-0005-0000-0000-0000CB7B0000}"/>
    <cellStyle name="Обычный 3 4 3 3 6 4" xfId="31687" xr:uid="{00000000-0005-0000-0000-0000CC7B0000}"/>
    <cellStyle name="Обычный 3 4 3 3 7" xfId="31688" xr:uid="{00000000-0005-0000-0000-0000CD7B0000}"/>
    <cellStyle name="Обычный 3 4 3 3 7 2" xfId="31689" xr:uid="{00000000-0005-0000-0000-0000CE7B0000}"/>
    <cellStyle name="Обычный 3 4 3 3 8" xfId="31690" xr:uid="{00000000-0005-0000-0000-0000CF7B0000}"/>
    <cellStyle name="Обычный 3 4 3 3 8 2" xfId="31691" xr:uid="{00000000-0005-0000-0000-0000D07B0000}"/>
    <cellStyle name="Обычный 3 4 3 3 9" xfId="31692" xr:uid="{00000000-0005-0000-0000-0000D17B0000}"/>
    <cellStyle name="Обычный 3 4 3 3 9 2" xfId="31693" xr:uid="{00000000-0005-0000-0000-0000D27B0000}"/>
    <cellStyle name="Обычный 3 4 3 4" xfId="31694" xr:uid="{00000000-0005-0000-0000-0000D37B0000}"/>
    <cellStyle name="Обычный 3 4 3 4 2" xfId="31695" xr:uid="{00000000-0005-0000-0000-0000D47B0000}"/>
    <cellStyle name="Обычный 3 4 3 4 2 2" xfId="31696" xr:uid="{00000000-0005-0000-0000-0000D57B0000}"/>
    <cellStyle name="Обычный 3 4 3 4 2 2 2" xfId="31697" xr:uid="{00000000-0005-0000-0000-0000D67B0000}"/>
    <cellStyle name="Обычный 3 4 3 4 2 2 2 2" xfId="31698" xr:uid="{00000000-0005-0000-0000-0000D77B0000}"/>
    <cellStyle name="Обычный 3 4 3 4 2 2 3" xfId="31699" xr:uid="{00000000-0005-0000-0000-0000D87B0000}"/>
    <cellStyle name="Обычный 3 4 3 4 2 2 3 2" xfId="31700" xr:uid="{00000000-0005-0000-0000-0000D97B0000}"/>
    <cellStyle name="Обычный 3 4 3 4 2 2 4" xfId="31701" xr:uid="{00000000-0005-0000-0000-0000DA7B0000}"/>
    <cellStyle name="Обычный 3 4 3 4 2 3" xfId="31702" xr:uid="{00000000-0005-0000-0000-0000DB7B0000}"/>
    <cellStyle name="Обычный 3 4 3 4 2 3 2" xfId="31703" xr:uid="{00000000-0005-0000-0000-0000DC7B0000}"/>
    <cellStyle name="Обычный 3 4 3 4 2 4" xfId="31704" xr:uid="{00000000-0005-0000-0000-0000DD7B0000}"/>
    <cellStyle name="Обычный 3 4 3 4 2 4 2" xfId="31705" xr:uid="{00000000-0005-0000-0000-0000DE7B0000}"/>
    <cellStyle name="Обычный 3 4 3 4 2 5" xfId="31706" xr:uid="{00000000-0005-0000-0000-0000DF7B0000}"/>
    <cellStyle name="Обычный 3 4 3 4 2 5 2" xfId="31707" xr:uid="{00000000-0005-0000-0000-0000E07B0000}"/>
    <cellStyle name="Обычный 3 4 3 4 2 6" xfId="31708" xr:uid="{00000000-0005-0000-0000-0000E17B0000}"/>
    <cellStyle name="Обычный 3 4 3 4 3" xfId="31709" xr:uid="{00000000-0005-0000-0000-0000E27B0000}"/>
    <cellStyle name="Обычный 3 4 3 4 3 2" xfId="31710" xr:uid="{00000000-0005-0000-0000-0000E37B0000}"/>
    <cellStyle name="Обычный 3 4 3 4 3 2 2" xfId="31711" xr:uid="{00000000-0005-0000-0000-0000E47B0000}"/>
    <cellStyle name="Обычный 3 4 3 4 3 3" xfId="31712" xr:uid="{00000000-0005-0000-0000-0000E57B0000}"/>
    <cellStyle name="Обычный 3 4 3 4 3 3 2" xfId="31713" xr:uid="{00000000-0005-0000-0000-0000E67B0000}"/>
    <cellStyle name="Обычный 3 4 3 4 3 4" xfId="31714" xr:uid="{00000000-0005-0000-0000-0000E77B0000}"/>
    <cellStyle name="Обычный 3 4 3 4 4" xfId="31715" xr:uid="{00000000-0005-0000-0000-0000E87B0000}"/>
    <cellStyle name="Обычный 3 4 3 4 4 2" xfId="31716" xr:uid="{00000000-0005-0000-0000-0000E97B0000}"/>
    <cellStyle name="Обычный 3 4 3 4 4 2 2" xfId="31717" xr:uid="{00000000-0005-0000-0000-0000EA7B0000}"/>
    <cellStyle name="Обычный 3 4 3 4 4 3" xfId="31718" xr:uid="{00000000-0005-0000-0000-0000EB7B0000}"/>
    <cellStyle name="Обычный 3 4 3 4 4 3 2" xfId="31719" xr:uid="{00000000-0005-0000-0000-0000EC7B0000}"/>
    <cellStyle name="Обычный 3 4 3 4 4 4" xfId="31720" xr:uid="{00000000-0005-0000-0000-0000ED7B0000}"/>
    <cellStyle name="Обычный 3 4 3 4 5" xfId="31721" xr:uid="{00000000-0005-0000-0000-0000EE7B0000}"/>
    <cellStyle name="Обычный 3 4 3 4 5 2" xfId="31722" xr:uid="{00000000-0005-0000-0000-0000EF7B0000}"/>
    <cellStyle name="Обычный 3 4 3 4 6" xfId="31723" xr:uid="{00000000-0005-0000-0000-0000F07B0000}"/>
    <cellStyle name="Обычный 3 4 3 4 6 2" xfId="31724" xr:uid="{00000000-0005-0000-0000-0000F17B0000}"/>
    <cellStyle name="Обычный 3 4 3 4 7" xfId="31725" xr:uid="{00000000-0005-0000-0000-0000F27B0000}"/>
    <cellStyle name="Обычный 3 4 3 4 7 2" xfId="31726" xr:uid="{00000000-0005-0000-0000-0000F37B0000}"/>
    <cellStyle name="Обычный 3 4 3 4 8" xfId="31727" xr:uid="{00000000-0005-0000-0000-0000F47B0000}"/>
    <cellStyle name="Обычный 3 4 3 5" xfId="31728" xr:uid="{00000000-0005-0000-0000-0000F57B0000}"/>
    <cellStyle name="Обычный 3 4 3 5 2" xfId="31729" xr:uid="{00000000-0005-0000-0000-0000F67B0000}"/>
    <cellStyle name="Обычный 3 4 3 5 2 2" xfId="31730" xr:uid="{00000000-0005-0000-0000-0000F77B0000}"/>
    <cellStyle name="Обычный 3 4 3 5 2 2 2" xfId="31731" xr:uid="{00000000-0005-0000-0000-0000F87B0000}"/>
    <cellStyle name="Обычный 3 4 3 5 2 2 2 2" xfId="31732" xr:uid="{00000000-0005-0000-0000-0000F97B0000}"/>
    <cellStyle name="Обычный 3 4 3 5 2 2 3" xfId="31733" xr:uid="{00000000-0005-0000-0000-0000FA7B0000}"/>
    <cellStyle name="Обычный 3 4 3 5 2 2 3 2" xfId="31734" xr:uid="{00000000-0005-0000-0000-0000FB7B0000}"/>
    <cellStyle name="Обычный 3 4 3 5 2 2 4" xfId="31735" xr:uid="{00000000-0005-0000-0000-0000FC7B0000}"/>
    <cellStyle name="Обычный 3 4 3 5 2 3" xfId="31736" xr:uid="{00000000-0005-0000-0000-0000FD7B0000}"/>
    <cellStyle name="Обычный 3 4 3 5 2 3 2" xfId="31737" xr:uid="{00000000-0005-0000-0000-0000FE7B0000}"/>
    <cellStyle name="Обычный 3 4 3 5 2 4" xfId="31738" xr:uid="{00000000-0005-0000-0000-0000FF7B0000}"/>
    <cellStyle name="Обычный 3 4 3 5 2 4 2" xfId="31739" xr:uid="{00000000-0005-0000-0000-0000007C0000}"/>
    <cellStyle name="Обычный 3 4 3 5 2 5" xfId="31740" xr:uid="{00000000-0005-0000-0000-0000017C0000}"/>
    <cellStyle name="Обычный 3 4 3 5 2 5 2" xfId="31741" xr:uid="{00000000-0005-0000-0000-0000027C0000}"/>
    <cellStyle name="Обычный 3 4 3 5 2 6" xfId="31742" xr:uid="{00000000-0005-0000-0000-0000037C0000}"/>
    <cellStyle name="Обычный 3 4 3 5 3" xfId="31743" xr:uid="{00000000-0005-0000-0000-0000047C0000}"/>
    <cellStyle name="Обычный 3 4 3 5 3 2" xfId="31744" xr:uid="{00000000-0005-0000-0000-0000057C0000}"/>
    <cellStyle name="Обычный 3 4 3 5 3 2 2" xfId="31745" xr:uid="{00000000-0005-0000-0000-0000067C0000}"/>
    <cellStyle name="Обычный 3 4 3 5 3 3" xfId="31746" xr:uid="{00000000-0005-0000-0000-0000077C0000}"/>
    <cellStyle name="Обычный 3 4 3 5 3 3 2" xfId="31747" xr:uid="{00000000-0005-0000-0000-0000087C0000}"/>
    <cellStyle name="Обычный 3 4 3 5 3 4" xfId="31748" xr:uid="{00000000-0005-0000-0000-0000097C0000}"/>
    <cellStyle name="Обычный 3 4 3 5 4" xfId="31749" xr:uid="{00000000-0005-0000-0000-00000A7C0000}"/>
    <cellStyle name="Обычный 3 4 3 5 4 2" xfId="31750" xr:uid="{00000000-0005-0000-0000-00000B7C0000}"/>
    <cellStyle name="Обычный 3 4 3 5 4 2 2" xfId="31751" xr:uid="{00000000-0005-0000-0000-00000C7C0000}"/>
    <cellStyle name="Обычный 3 4 3 5 4 3" xfId="31752" xr:uid="{00000000-0005-0000-0000-00000D7C0000}"/>
    <cellStyle name="Обычный 3 4 3 5 4 3 2" xfId="31753" xr:uid="{00000000-0005-0000-0000-00000E7C0000}"/>
    <cellStyle name="Обычный 3 4 3 5 4 4" xfId="31754" xr:uid="{00000000-0005-0000-0000-00000F7C0000}"/>
    <cellStyle name="Обычный 3 4 3 5 5" xfId="31755" xr:uid="{00000000-0005-0000-0000-0000107C0000}"/>
    <cellStyle name="Обычный 3 4 3 5 5 2" xfId="31756" xr:uid="{00000000-0005-0000-0000-0000117C0000}"/>
    <cellStyle name="Обычный 3 4 3 5 6" xfId="31757" xr:uid="{00000000-0005-0000-0000-0000127C0000}"/>
    <cellStyle name="Обычный 3 4 3 5 6 2" xfId="31758" xr:uid="{00000000-0005-0000-0000-0000137C0000}"/>
    <cellStyle name="Обычный 3 4 3 5 7" xfId="31759" xr:uid="{00000000-0005-0000-0000-0000147C0000}"/>
    <cellStyle name="Обычный 3 4 3 5 7 2" xfId="31760" xr:uid="{00000000-0005-0000-0000-0000157C0000}"/>
    <cellStyle name="Обычный 3 4 3 5 8" xfId="31761" xr:uid="{00000000-0005-0000-0000-0000167C0000}"/>
    <cellStyle name="Обычный 3 4 3 6" xfId="31762" xr:uid="{00000000-0005-0000-0000-0000177C0000}"/>
    <cellStyle name="Обычный 3 4 3 6 2" xfId="31763" xr:uid="{00000000-0005-0000-0000-0000187C0000}"/>
    <cellStyle name="Обычный 3 4 3 6 2 2" xfId="31764" xr:uid="{00000000-0005-0000-0000-0000197C0000}"/>
    <cellStyle name="Обычный 3 4 3 6 2 2 2" xfId="31765" xr:uid="{00000000-0005-0000-0000-00001A7C0000}"/>
    <cellStyle name="Обычный 3 4 3 6 2 3" xfId="31766" xr:uid="{00000000-0005-0000-0000-00001B7C0000}"/>
    <cellStyle name="Обычный 3 4 3 6 2 3 2" xfId="31767" xr:uid="{00000000-0005-0000-0000-00001C7C0000}"/>
    <cellStyle name="Обычный 3 4 3 6 2 4" xfId="31768" xr:uid="{00000000-0005-0000-0000-00001D7C0000}"/>
    <cellStyle name="Обычный 3 4 3 6 3" xfId="31769" xr:uid="{00000000-0005-0000-0000-00001E7C0000}"/>
    <cellStyle name="Обычный 3 4 3 6 3 2" xfId="31770" xr:uid="{00000000-0005-0000-0000-00001F7C0000}"/>
    <cellStyle name="Обычный 3 4 3 6 3 2 2" xfId="31771" xr:uid="{00000000-0005-0000-0000-0000207C0000}"/>
    <cellStyle name="Обычный 3 4 3 6 3 3" xfId="31772" xr:uid="{00000000-0005-0000-0000-0000217C0000}"/>
    <cellStyle name="Обычный 3 4 3 6 3 3 2" xfId="31773" xr:uid="{00000000-0005-0000-0000-0000227C0000}"/>
    <cellStyle name="Обычный 3 4 3 6 3 4" xfId="31774" xr:uid="{00000000-0005-0000-0000-0000237C0000}"/>
    <cellStyle name="Обычный 3 4 3 6 4" xfId="31775" xr:uid="{00000000-0005-0000-0000-0000247C0000}"/>
    <cellStyle name="Обычный 3 4 3 6 4 2" xfId="31776" xr:uid="{00000000-0005-0000-0000-0000257C0000}"/>
    <cellStyle name="Обычный 3 4 3 6 5" xfId="31777" xr:uid="{00000000-0005-0000-0000-0000267C0000}"/>
    <cellStyle name="Обычный 3 4 3 6 5 2" xfId="31778" xr:uid="{00000000-0005-0000-0000-0000277C0000}"/>
    <cellStyle name="Обычный 3 4 3 6 6" xfId="31779" xr:uid="{00000000-0005-0000-0000-0000287C0000}"/>
    <cellStyle name="Обычный 3 4 3 6 6 2" xfId="31780" xr:uid="{00000000-0005-0000-0000-0000297C0000}"/>
    <cellStyle name="Обычный 3 4 3 6 7" xfId="31781" xr:uid="{00000000-0005-0000-0000-00002A7C0000}"/>
    <cellStyle name="Обычный 3 4 3 7" xfId="31782" xr:uid="{00000000-0005-0000-0000-00002B7C0000}"/>
    <cellStyle name="Обычный 3 4 3 7 2" xfId="31783" xr:uid="{00000000-0005-0000-0000-00002C7C0000}"/>
    <cellStyle name="Обычный 3 4 3 7 2 2" xfId="31784" xr:uid="{00000000-0005-0000-0000-00002D7C0000}"/>
    <cellStyle name="Обычный 3 4 3 7 2 2 2" xfId="31785" xr:uid="{00000000-0005-0000-0000-00002E7C0000}"/>
    <cellStyle name="Обычный 3 4 3 7 2 3" xfId="31786" xr:uid="{00000000-0005-0000-0000-00002F7C0000}"/>
    <cellStyle name="Обычный 3 4 3 7 2 3 2" xfId="31787" xr:uid="{00000000-0005-0000-0000-0000307C0000}"/>
    <cellStyle name="Обычный 3 4 3 7 2 4" xfId="31788" xr:uid="{00000000-0005-0000-0000-0000317C0000}"/>
    <cellStyle name="Обычный 3 4 3 7 3" xfId="31789" xr:uid="{00000000-0005-0000-0000-0000327C0000}"/>
    <cellStyle name="Обычный 3 4 3 7 3 2" xfId="31790" xr:uid="{00000000-0005-0000-0000-0000337C0000}"/>
    <cellStyle name="Обычный 3 4 3 7 3 2 2" xfId="31791" xr:uid="{00000000-0005-0000-0000-0000347C0000}"/>
    <cellStyle name="Обычный 3 4 3 7 3 3" xfId="31792" xr:uid="{00000000-0005-0000-0000-0000357C0000}"/>
    <cellStyle name="Обычный 3 4 3 7 3 3 2" xfId="31793" xr:uid="{00000000-0005-0000-0000-0000367C0000}"/>
    <cellStyle name="Обычный 3 4 3 7 3 4" xfId="31794" xr:uid="{00000000-0005-0000-0000-0000377C0000}"/>
    <cellStyle name="Обычный 3 4 3 7 4" xfId="31795" xr:uid="{00000000-0005-0000-0000-0000387C0000}"/>
    <cellStyle name="Обычный 3 4 3 7 4 2" xfId="31796" xr:uid="{00000000-0005-0000-0000-0000397C0000}"/>
    <cellStyle name="Обычный 3 4 3 7 5" xfId="31797" xr:uid="{00000000-0005-0000-0000-00003A7C0000}"/>
    <cellStyle name="Обычный 3 4 3 7 5 2" xfId="31798" xr:uid="{00000000-0005-0000-0000-00003B7C0000}"/>
    <cellStyle name="Обычный 3 4 3 7 6" xfId="31799" xr:uid="{00000000-0005-0000-0000-00003C7C0000}"/>
    <cellStyle name="Обычный 3 4 3 7 6 2" xfId="31800" xr:uid="{00000000-0005-0000-0000-00003D7C0000}"/>
    <cellStyle name="Обычный 3 4 3 7 7" xfId="31801" xr:uid="{00000000-0005-0000-0000-00003E7C0000}"/>
    <cellStyle name="Обычный 3 4 3 8" xfId="31802" xr:uid="{00000000-0005-0000-0000-00003F7C0000}"/>
    <cellStyle name="Обычный 3 4 3 8 2" xfId="31803" xr:uid="{00000000-0005-0000-0000-0000407C0000}"/>
    <cellStyle name="Обычный 3 4 3 8 2 2" xfId="31804" xr:uid="{00000000-0005-0000-0000-0000417C0000}"/>
    <cellStyle name="Обычный 3 4 3 8 3" xfId="31805" xr:uid="{00000000-0005-0000-0000-0000427C0000}"/>
    <cellStyle name="Обычный 3 4 3 8 3 2" xfId="31806" xr:uid="{00000000-0005-0000-0000-0000437C0000}"/>
    <cellStyle name="Обычный 3 4 3 8 4" xfId="31807" xr:uid="{00000000-0005-0000-0000-0000447C0000}"/>
    <cellStyle name="Обычный 3 4 3 9" xfId="31808" xr:uid="{00000000-0005-0000-0000-0000457C0000}"/>
    <cellStyle name="Обычный 3 4 3 9 2" xfId="31809" xr:uid="{00000000-0005-0000-0000-0000467C0000}"/>
    <cellStyle name="Обычный 3 4 3 9 2 2" xfId="31810" xr:uid="{00000000-0005-0000-0000-0000477C0000}"/>
    <cellStyle name="Обычный 3 4 3 9 3" xfId="31811" xr:uid="{00000000-0005-0000-0000-0000487C0000}"/>
    <cellStyle name="Обычный 3 4 3 9 3 2" xfId="31812" xr:uid="{00000000-0005-0000-0000-0000497C0000}"/>
    <cellStyle name="Обычный 3 4 3 9 4" xfId="31813" xr:uid="{00000000-0005-0000-0000-00004A7C0000}"/>
    <cellStyle name="Обычный 3 4 4" xfId="31814" xr:uid="{00000000-0005-0000-0000-00004B7C0000}"/>
    <cellStyle name="Обычный 3 4 4 10" xfId="31815" xr:uid="{00000000-0005-0000-0000-00004C7C0000}"/>
    <cellStyle name="Обычный 3 4 4 10 2" xfId="31816" xr:uid="{00000000-0005-0000-0000-00004D7C0000}"/>
    <cellStyle name="Обычный 3 4 4 11" xfId="31817" xr:uid="{00000000-0005-0000-0000-00004E7C0000}"/>
    <cellStyle name="Обычный 3 4 4 11 2" xfId="31818" xr:uid="{00000000-0005-0000-0000-00004F7C0000}"/>
    <cellStyle name="Обычный 3 4 4 12" xfId="31819" xr:uid="{00000000-0005-0000-0000-0000507C0000}"/>
    <cellStyle name="Обычный 3 4 4 12 2" xfId="31820" xr:uid="{00000000-0005-0000-0000-0000517C0000}"/>
    <cellStyle name="Обычный 3 4 4 13" xfId="31821" xr:uid="{00000000-0005-0000-0000-0000527C0000}"/>
    <cellStyle name="Обычный 3 4 4 2" xfId="31822" xr:uid="{00000000-0005-0000-0000-0000537C0000}"/>
    <cellStyle name="Обычный 3 4 4 2 10" xfId="31823" xr:uid="{00000000-0005-0000-0000-0000547C0000}"/>
    <cellStyle name="Обычный 3 4 4 2 10 2" xfId="31824" xr:uid="{00000000-0005-0000-0000-0000557C0000}"/>
    <cellStyle name="Обычный 3 4 4 2 11" xfId="31825" xr:uid="{00000000-0005-0000-0000-0000567C0000}"/>
    <cellStyle name="Обычный 3 4 4 2 11 2" xfId="31826" xr:uid="{00000000-0005-0000-0000-0000577C0000}"/>
    <cellStyle name="Обычный 3 4 4 2 12" xfId="31827" xr:uid="{00000000-0005-0000-0000-0000587C0000}"/>
    <cellStyle name="Обычный 3 4 4 2 2" xfId="31828" xr:uid="{00000000-0005-0000-0000-0000597C0000}"/>
    <cellStyle name="Обычный 3 4 4 2 2 10" xfId="31829" xr:uid="{00000000-0005-0000-0000-00005A7C0000}"/>
    <cellStyle name="Обычный 3 4 4 2 2 2" xfId="31830" xr:uid="{00000000-0005-0000-0000-00005B7C0000}"/>
    <cellStyle name="Обычный 3 4 4 2 2 2 2" xfId="31831" xr:uid="{00000000-0005-0000-0000-00005C7C0000}"/>
    <cellStyle name="Обычный 3 4 4 2 2 2 2 2" xfId="31832" xr:uid="{00000000-0005-0000-0000-00005D7C0000}"/>
    <cellStyle name="Обычный 3 4 4 2 2 2 2 2 2" xfId="31833" xr:uid="{00000000-0005-0000-0000-00005E7C0000}"/>
    <cellStyle name="Обычный 3 4 4 2 2 2 2 2 2 2" xfId="31834" xr:uid="{00000000-0005-0000-0000-00005F7C0000}"/>
    <cellStyle name="Обычный 3 4 4 2 2 2 2 2 3" xfId="31835" xr:uid="{00000000-0005-0000-0000-0000607C0000}"/>
    <cellStyle name="Обычный 3 4 4 2 2 2 2 2 3 2" xfId="31836" xr:uid="{00000000-0005-0000-0000-0000617C0000}"/>
    <cellStyle name="Обычный 3 4 4 2 2 2 2 2 4" xfId="31837" xr:uid="{00000000-0005-0000-0000-0000627C0000}"/>
    <cellStyle name="Обычный 3 4 4 2 2 2 2 3" xfId="31838" xr:uid="{00000000-0005-0000-0000-0000637C0000}"/>
    <cellStyle name="Обычный 3 4 4 2 2 2 2 3 2" xfId="31839" xr:uid="{00000000-0005-0000-0000-0000647C0000}"/>
    <cellStyle name="Обычный 3 4 4 2 2 2 2 4" xfId="31840" xr:uid="{00000000-0005-0000-0000-0000657C0000}"/>
    <cellStyle name="Обычный 3 4 4 2 2 2 2 4 2" xfId="31841" xr:uid="{00000000-0005-0000-0000-0000667C0000}"/>
    <cellStyle name="Обычный 3 4 4 2 2 2 2 5" xfId="31842" xr:uid="{00000000-0005-0000-0000-0000677C0000}"/>
    <cellStyle name="Обычный 3 4 4 2 2 2 2 5 2" xfId="31843" xr:uid="{00000000-0005-0000-0000-0000687C0000}"/>
    <cellStyle name="Обычный 3 4 4 2 2 2 2 6" xfId="31844" xr:uid="{00000000-0005-0000-0000-0000697C0000}"/>
    <cellStyle name="Обычный 3 4 4 2 2 2 3" xfId="31845" xr:uid="{00000000-0005-0000-0000-00006A7C0000}"/>
    <cellStyle name="Обычный 3 4 4 2 2 2 3 2" xfId="31846" xr:uid="{00000000-0005-0000-0000-00006B7C0000}"/>
    <cellStyle name="Обычный 3 4 4 2 2 2 3 2 2" xfId="31847" xr:uid="{00000000-0005-0000-0000-00006C7C0000}"/>
    <cellStyle name="Обычный 3 4 4 2 2 2 3 3" xfId="31848" xr:uid="{00000000-0005-0000-0000-00006D7C0000}"/>
    <cellStyle name="Обычный 3 4 4 2 2 2 3 3 2" xfId="31849" xr:uid="{00000000-0005-0000-0000-00006E7C0000}"/>
    <cellStyle name="Обычный 3 4 4 2 2 2 3 4" xfId="31850" xr:uid="{00000000-0005-0000-0000-00006F7C0000}"/>
    <cellStyle name="Обычный 3 4 4 2 2 2 4" xfId="31851" xr:uid="{00000000-0005-0000-0000-0000707C0000}"/>
    <cellStyle name="Обычный 3 4 4 2 2 2 4 2" xfId="31852" xr:uid="{00000000-0005-0000-0000-0000717C0000}"/>
    <cellStyle name="Обычный 3 4 4 2 2 2 4 2 2" xfId="31853" xr:uid="{00000000-0005-0000-0000-0000727C0000}"/>
    <cellStyle name="Обычный 3 4 4 2 2 2 4 3" xfId="31854" xr:uid="{00000000-0005-0000-0000-0000737C0000}"/>
    <cellStyle name="Обычный 3 4 4 2 2 2 4 3 2" xfId="31855" xr:uid="{00000000-0005-0000-0000-0000747C0000}"/>
    <cellStyle name="Обычный 3 4 4 2 2 2 4 4" xfId="31856" xr:uid="{00000000-0005-0000-0000-0000757C0000}"/>
    <cellStyle name="Обычный 3 4 4 2 2 2 5" xfId="31857" xr:uid="{00000000-0005-0000-0000-0000767C0000}"/>
    <cellStyle name="Обычный 3 4 4 2 2 2 5 2" xfId="31858" xr:uid="{00000000-0005-0000-0000-0000777C0000}"/>
    <cellStyle name="Обычный 3 4 4 2 2 2 6" xfId="31859" xr:uid="{00000000-0005-0000-0000-0000787C0000}"/>
    <cellStyle name="Обычный 3 4 4 2 2 2 6 2" xfId="31860" xr:uid="{00000000-0005-0000-0000-0000797C0000}"/>
    <cellStyle name="Обычный 3 4 4 2 2 2 7" xfId="31861" xr:uid="{00000000-0005-0000-0000-00007A7C0000}"/>
    <cellStyle name="Обычный 3 4 4 2 2 2 7 2" xfId="31862" xr:uid="{00000000-0005-0000-0000-00007B7C0000}"/>
    <cellStyle name="Обычный 3 4 4 2 2 2 8" xfId="31863" xr:uid="{00000000-0005-0000-0000-00007C7C0000}"/>
    <cellStyle name="Обычный 3 4 4 2 2 3" xfId="31864" xr:uid="{00000000-0005-0000-0000-00007D7C0000}"/>
    <cellStyle name="Обычный 3 4 4 2 2 3 2" xfId="31865" xr:uid="{00000000-0005-0000-0000-00007E7C0000}"/>
    <cellStyle name="Обычный 3 4 4 2 2 3 2 2" xfId="31866" xr:uid="{00000000-0005-0000-0000-00007F7C0000}"/>
    <cellStyle name="Обычный 3 4 4 2 2 3 2 2 2" xfId="31867" xr:uid="{00000000-0005-0000-0000-0000807C0000}"/>
    <cellStyle name="Обычный 3 4 4 2 2 3 2 2 2 2" xfId="31868" xr:uid="{00000000-0005-0000-0000-0000817C0000}"/>
    <cellStyle name="Обычный 3 4 4 2 2 3 2 2 3" xfId="31869" xr:uid="{00000000-0005-0000-0000-0000827C0000}"/>
    <cellStyle name="Обычный 3 4 4 2 2 3 2 2 3 2" xfId="31870" xr:uid="{00000000-0005-0000-0000-0000837C0000}"/>
    <cellStyle name="Обычный 3 4 4 2 2 3 2 2 4" xfId="31871" xr:uid="{00000000-0005-0000-0000-0000847C0000}"/>
    <cellStyle name="Обычный 3 4 4 2 2 3 2 3" xfId="31872" xr:uid="{00000000-0005-0000-0000-0000857C0000}"/>
    <cellStyle name="Обычный 3 4 4 2 2 3 2 3 2" xfId="31873" xr:uid="{00000000-0005-0000-0000-0000867C0000}"/>
    <cellStyle name="Обычный 3 4 4 2 2 3 2 4" xfId="31874" xr:uid="{00000000-0005-0000-0000-0000877C0000}"/>
    <cellStyle name="Обычный 3 4 4 2 2 3 2 4 2" xfId="31875" xr:uid="{00000000-0005-0000-0000-0000887C0000}"/>
    <cellStyle name="Обычный 3 4 4 2 2 3 2 5" xfId="31876" xr:uid="{00000000-0005-0000-0000-0000897C0000}"/>
    <cellStyle name="Обычный 3 4 4 2 2 3 2 5 2" xfId="31877" xr:uid="{00000000-0005-0000-0000-00008A7C0000}"/>
    <cellStyle name="Обычный 3 4 4 2 2 3 2 6" xfId="31878" xr:uid="{00000000-0005-0000-0000-00008B7C0000}"/>
    <cellStyle name="Обычный 3 4 4 2 2 3 3" xfId="31879" xr:uid="{00000000-0005-0000-0000-00008C7C0000}"/>
    <cellStyle name="Обычный 3 4 4 2 2 3 3 2" xfId="31880" xr:uid="{00000000-0005-0000-0000-00008D7C0000}"/>
    <cellStyle name="Обычный 3 4 4 2 2 3 3 2 2" xfId="31881" xr:uid="{00000000-0005-0000-0000-00008E7C0000}"/>
    <cellStyle name="Обычный 3 4 4 2 2 3 3 3" xfId="31882" xr:uid="{00000000-0005-0000-0000-00008F7C0000}"/>
    <cellStyle name="Обычный 3 4 4 2 2 3 3 3 2" xfId="31883" xr:uid="{00000000-0005-0000-0000-0000907C0000}"/>
    <cellStyle name="Обычный 3 4 4 2 2 3 3 4" xfId="31884" xr:uid="{00000000-0005-0000-0000-0000917C0000}"/>
    <cellStyle name="Обычный 3 4 4 2 2 3 4" xfId="31885" xr:uid="{00000000-0005-0000-0000-0000927C0000}"/>
    <cellStyle name="Обычный 3 4 4 2 2 3 4 2" xfId="31886" xr:uid="{00000000-0005-0000-0000-0000937C0000}"/>
    <cellStyle name="Обычный 3 4 4 2 2 3 4 2 2" xfId="31887" xr:uid="{00000000-0005-0000-0000-0000947C0000}"/>
    <cellStyle name="Обычный 3 4 4 2 2 3 4 3" xfId="31888" xr:uid="{00000000-0005-0000-0000-0000957C0000}"/>
    <cellStyle name="Обычный 3 4 4 2 2 3 4 3 2" xfId="31889" xr:uid="{00000000-0005-0000-0000-0000967C0000}"/>
    <cellStyle name="Обычный 3 4 4 2 2 3 4 4" xfId="31890" xr:uid="{00000000-0005-0000-0000-0000977C0000}"/>
    <cellStyle name="Обычный 3 4 4 2 2 3 5" xfId="31891" xr:uid="{00000000-0005-0000-0000-0000987C0000}"/>
    <cellStyle name="Обычный 3 4 4 2 2 3 5 2" xfId="31892" xr:uid="{00000000-0005-0000-0000-0000997C0000}"/>
    <cellStyle name="Обычный 3 4 4 2 2 3 6" xfId="31893" xr:uid="{00000000-0005-0000-0000-00009A7C0000}"/>
    <cellStyle name="Обычный 3 4 4 2 2 3 6 2" xfId="31894" xr:uid="{00000000-0005-0000-0000-00009B7C0000}"/>
    <cellStyle name="Обычный 3 4 4 2 2 3 7" xfId="31895" xr:uid="{00000000-0005-0000-0000-00009C7C0000}"/>
    <cellStyle name="Обычный 3 4 4 2 2 3 7 2" xfId="31896" xr:uid="{00000000-0005-0000-0000-00009D7C0000}"/>
    <cellStyle name="Обычный 3 4 4 2 2 3 8" xfId="31897" xr:uid="{00000000-0005-0000-0000-00009E7C0000}"/>
    <cellStyle name="Обычный 3 4 4 2 2 4" xfId="31898" xr:uid="{00000000-0005-0000-0000-00009F7C0000}"/>
    <cellStyle name="Обычный 3 4 4 2 2 4 2" xfId="31899" xr:uid="{00000000-0005-0000-0000-0000A07C0000}"/>
    <cellStyle name="Обычный 3 4 4 2 2 4 2 2" xfId="31900" xr:uid="{00000000-0005-0000-0000-0000A17C0000}"/>
    <cellStyle name="Обычный 3 4 4 2 2 4 2 2 2" xfId="31901" xr:uid="{00000000-0005-0000-0000-0000A27C0000}"/>
    <cellStyle name="Обычный 3 4 4 2 2 4 2 3" xfId="31902" xr:uid="{00000000-0005-0000-0000-0000A37C0000}"/>
    <cellStyle name="Обычный 3 4 4 2 2 4 2 3 2" xfId="31903" xr:uid="{00000000-0005-0000-0000-0000A47C0000}"/>
    <cellStyle name="Обычный 3 4 4 2 2 4 2 4" xfId="31904" xr:uid="{00000000-0005-0000-0000-0000A57C0000}"/>
    <cellStyle name="Обычный 3 4 4 2 2 4 3" xfId="31905" xr:uid="{00000000-0005-0000-0000-0000A67C0000}"/>
    <cellStyle name="Обычный 3 4 4 2 2 4 3 2" xfId="31906" xr:uid="{00000000-0005-0000-0000-0000A77C0000}"/>
    <cellStyle name="Обычный 3 4 4 2 2 4 3 2 2" xfId="31907" xr:uid="{00000000-0005-0000-0000-0000A87C0000}"/>
    <cellStyle name="Обычный 3 4 4 2 2 4 3 3" xfId="31908" xr:uid="{00000000-0005-0000-0000-0000A97C0000}"/>
    <cellStyle name="Обычный 3 4 4 2 2 4 3 3 2" xfId="31909" xr:uid="{00000000-0005-0000-0000-0000AA7C0000}"/>
    <cellStyle name="Обычный 3 4 4 2 2 4 3 4" xfId="31910" xr:uid="{00000000-0005-0000-0000-0000AB7C0000}"/>
    <cellStyle name="Обычный 3 4 4 2 2 4 4" xfId="31911" xr:uid="{00000000-0005-0000-0000-0000AC7C0000}"/>
    <cellStyle name="Обычный 3 4 4 2 2 4 4 2" xfId="31912" xr:uid="{00000000-0005-0000-0000-0000AD7C0000}"/>
    <cellStyle name="Обычный 3 4 4 2 2 4 5" xfId="31913" xr:uid="{00000000-0005-0000-0000-0000AE7C0000}"/>
    <cellStyle name="Обычный 3 4 4 2 2 4 5 2" xfId="31914" xr:uid="{00000000-0005-0000-0000-0000AF7C0000}"/>
    <cellStyle name="Обычный 3 4 4 2 2 4 6" xfId="31915" xr:uid="{00000000-0005-0000-0000-0000B07C0000}"/>
    <cellStyle name="Обычный 3 4 4 2 2 4 6 2" xfId="31916" xr:uid="{00000000-0005-0000-0000-0000B17C0000}"/>
    <cellStyle name="Обычный 3 4 4 2 2 4 7" xfId="31917" xr:uid="{00000000-0005-0000-0000-0000B27C0000}"/>
    <cellStyle name="Обычный 3 4 4 2 2 5" xfId="31918" xr:uid="{00000000-0005-0000-0000-0000B37C0000}"/>
    <cellStyle name="Обычный 3 4 4 2 2 5 2" xfId="31919" xr:uid="{00000000-0005-0000-0000-0000B47C0000}"/>
    <cellStyle name="Обычный 3 4 4 2 2 5 2 2" xfId="31920" xr:uid="{00000000-0005-0000-0000-0000B57C0000}"/>
    <cellStyle name="Обычный 3 4 4 2 2 5 3" xfId="31921" xr:uid="{00000000-0005-0000-0000-0000B67C0000}"/>
    <cellStyle name="Обычный 3 4 4 2 2 5 3 2" xfId="31922" xr:uid="{00000000-0005-0000-0000-0000B77C0000}"/>
    <cellStyle name="Обычный 3 4 4 2 2 5 4" xfId="31923" xr:uid="{00000000-0005-0000-0000-0000B87C0000}"/>
    <cellStyle name="Обычный 3 4 4 2 2 6" xfId="31924" xr:uid="{00000000-0005-0000-0000-0000B97C0000}"/>
    <cellStyle name="Обычный 3 4 4 2 2 6 2" xfId="31925" xr:uid="{00000000-0005-0000-0000-0000BA7C0000}"/>
    <cellStyle name="Обычный 3 4 4 2 2 6 2 2" xfId="31926" xr:uid="{00000000-0005-0000-0000-0000BB7C0000}"/>
    <cellStyle name="Обычный 3 4 4 2 2 6 3" xfId="31927" xr:uid="{00000000-0005-0000-0000-0000BC7C0000}"/>
    <cellStyle name="Обычный 3 4 4 2 2 6 3 2" xfId="31928" xr:uid="{00000000-0005-0000-0000-0000BD7C0000}"/>
    <cellStyle name="Обычный 3 4 4 2 2 6 4" xfId="31929" xr:uid="{00000000-0005-0000-0000-0000BE7C0000}"/>
    <cellStyle name="Обычный 3 4 4 2 2 7" xfId="31930" xr:uid="{00000000-0005-0000-0000-0000BF7C0000}"/>
    <cellStyle name="Обычный 3 4 4 2 2 7 2" xfId="31931" xr:uid="{00000000-0005-0000-0000-0000C07C0000}"/>
    <cellStyle name="Обычный 3 4 4 2 2 8" xfId="31932" xr:uid="{00000000-0005-0000-0000-0000C17C0000}"/>
    <cellStyle name="Обычный 3 4 4 2 2 8 2" xfId="31933" xr:uid="{00000000-0005-0000-0000-0000C27C0000}"/>
    <cellStyle name="Обычный 3 4 4 2 2 9" xfId="31934" xr:uid="{00000000-0005-0000-0000-0000C37C0000}"/>
    <cellStyle name="Обычный 3 4 4 2 2 9 2" xfId="31935" xr:uid="{00000000-0005-0000-0000-0000C47C0000}"/>
    <cellStyle name="Обычный 3 4 4 2 3" xfId="31936" xr:uid="{00000000-0005-0000-0000-0000C57C0000}"/>
    <cellStyle name="Обычный 3 4 4 2 3 2" xfId="31937" xr:uid="{00000000-0005-0000-0000-0000C67C0000}"/>
    <cellStyle name="Обычный 3 4 4 2 3 2 2" xfId="31938" xr:uid="{00000000-0005-0000-0000-0000C77C0000}"/>
    <cellStyle name="Обычный 3 4 4 2 3 2 2 2" xfId="31939" xr:uid="{00000000-0005-0000-0000-0000C87C0000}"/>
    <cellStyle name="Обычный 3 4 4 2 3 2 2 2 2" xfId="31940" xr:uid="{00000000-0005-0000-0000-0000C97C0000}"/>
    <cellStyle name="Обычный 3 4 4 2 3 2 2 3" xfId="31941" xr:uid="{00000000-0005-0000-0000-0000CA7C0000}"/>
    <cellStyle name="Обычный 3 4 4 2 3 2 2 3 2" xfId="31942" xr:uid="{00000000-0005-0000-0000-0000CB7C0000}"/>
    <cellStyle name="Обычный 3 4 4 2 3 2 2 4" xfId="31943" xr:uid="{00000000-0005-0000-0000-0000CC7C0000}"/>
    <cellStyle name="Обычный 3 4 4 2 3 2 3" xfId="31944" xr:uid="{00000000-0005-0000-0000-0000CD7C0000}"/>
    <cellStyle name="Обычный 3 4 4 2 3 2 3 2" xfId="31945" xr:uid="{00000000-0005-0000-0000-0000CE7C0000}"/>
    <cellStyle name="Обычный 3 4 4 2 3 2 4" xfId="31946" xr:uid="{00000000-0005-0000-0000-0000CF7C0000}"/>
    <cellStyle name="Обычный 3 4 4 2 3 2 4 2" xfId="31947" xr:uid="{00000000-0005-0000-0000-0000D07C0000}"/>
    <cellStyle name="Обычный 3 4 4 2 3 2 5" xfId="31948" xr:uid="{00000000-0005-0000-0000-0000D17C0000}"/>
    <cellStyle name="Обычный 3 4 4 2 3 2 5 2" xfId="31949" xr:uid="{00000000-0005-0000-0000-0000D27C0000}"/>
    <cellStyle name="Обычный 3 4 4 2 3 2 6" xfId="31950" xr:uid="{00000000-0005-0000-0000-0000D37C0000}"/>
    <cellStyle name="Обычный 3 4 4 2 3 3" xfId="31951" xr:uid="{00000000-0005-0000-0000-0000D47C0000}"/>
    <cellStyle name="Обычный 3 4 4 2 3 3 2" xfId="31952" xr:uid="{00000000-0005-0000-0000-0000D57C0000}"/>
    <cellStyle name="Обычный 3 4 4 2 3 3 2 2" xfId="31953" xr:uid="{00000000-0005-0000-0000-0000D67C0000}"/>
    <cellStyle name="Обычный 3 4 4 2 3 3 3" xfId="31954" xr:uid="{00000000-0005-0000-0000-0000D77C0000}"/>
    <cellStyle name="Обычный 3 4 4 2 3 3 3 2" xfId="31955" xr:uid="{00000000-0005-0000-0000-0000D87C0000}"/>
    <cellStyle name="Обычный 3 4 4 2 3 3 4" xfId="31956" xr:uid="{00000000-0005-0000-0000-0000D97C0000}"/>
    <cellStyle name="Обычный 3 4 4 2 3 4" xfId="31957" xr:uid="{00000000-0005-0000-0000-0000DA7C0000}"/>
    <cellStyle name="Обычный 3 4 4 2 3 4 2" xfId="31958" xr:uid="{00000000-0005-0000-0000-0000DB7C0000}"/>
    <cellStyle name="Обычный 3 4 4 2 3 4 2 2" xfId="31959" xr:uid="{00000000-0005-0000-0000-0000DC7C0000}"/>
    <cellStyle name="Обычный 3 4 4 2 3 4 3" xfId="31960" xr:uid="{00000000-0005-0000-0000-0000DD7C0000}"/>
    <cellStyle name="Обычный 3 4 4 2 3 4 3 2" xfId="31961" xr:uid="{00000000-0005-0000-0000-0000DE7C0000}"/>
    <cellStyle name="Обычный 3 4 4 2 3 4 4" xfId="31962" xr:uid="{00000000-0005-0000-0000-0000DF7C0000}"/>
    <cellStyle name="Обычный 3 4 4 2 3 5" xfId="31963" xr:uid="{00000000-0005-0000-0000-0000E07C0000}"/>
    <cellStyle name="Обычный 3 4 4 2 3 5 2" xfId="31964" xr:uid="{00000000-0005-0000-0000-0000E17C0000}"/>
    <cellStyle name="Обычный 3 4 4 2 3 6" xfId="31965" xr:uid="{00000000-0005-0000-0000-0000E27C0000}"/>
    <cellStyle name="Обычный 3 4 4 2 3 6 2" xfId="31966" xr:uid="{00000000-0005-0000-0000-0000E37C0000}"/>
    <cellStyle name="Обычный 3 4 4 2 3 7" xfId="31967" xr:uid="{00000000-0005-0000-0000-0000E47C0000}"/>
    <cellStyle name="Обычный 3 4 4 2 3 7 2" xfId="31968" xr:uid="{00000000-0005-0000-0000-0000E57C0000}"/>
    <cellStyle name="Обычный 3 4 4 2 3 8" xfId="31969" xr:uid="{00000000-0005-0000-0000-0000E67C0000}"/>
    <cellStyle name="Обычный 3 4 4 2 4" xfId="31970" xr:uid="{00000000-0005-0000-0000-0000E77C0000}"/>
    <cellStyle name="Обычный 3 4 4 2 4 2" xfId="31971" xr:uid="{00000000-0005-0000-0000-0000E87C0000}"/>
    <cellStyle name="Обычный 3 4 4 2 4 2 2" xfId="31972" xr:uid="{00000000-0005-0000-0000-0000E97C0000}"/>
    <cellStyle name="Обычный 3 4 4 2 4 2 2 2" xfId="31973" xr:uid="{00000000-0005-0000-0000-0000EA7C0000}"/>
    <cellStyle name="Обычный 3 4 4 2 4 2 2 2 2" xfId="31974" xr:uid="{00000000-0005-0000-0000-0000EB7C0000}"/>
    <cellStyle name="Обычный 3 4 4 2 4 2 2 3" xfId="31975" xr:uid="{00000000-0005-0000-0000-0000EC7C0000}"/>
    <cellStyle name="Обычный 3 4 4 2 4 2 2 3 2" xfId="31976" xr:uid="{00000000-0005-0000-0000-0000ED7C0000}"/>
    <cellStyle name="Обычный 3 4 4 2 4 2 2 4" xfId="31977" xr:uid="{00000000-0005-0000-0000-0000EE7C0000}"/>
    <cellStyle name="Обычный 3 4 4 2 4 2 3" xfId="31978" xr:uid="{00000000-0005-0000-0000-0000EF7C0000}"/>
    <cellStyle name="Обычный 3 4 4 2 4 2 3 2" xfId="31979" xr:uid="{00000000-0005-0000-0000-0000F07C0000}"/>
    <cellStyle name="Обычный 3 4 4 2 4 2 4" xfId="31980" xr:uid="{00000000-0005-0000-0000-0000F17C0000}"/>
    <cellStyle name="Обычный 3 4 4 2 4 2 4 2" xfId="31981" xr:uid="{00000000-0005-0000-0000-0000F27C0000}"/>
    <cellStyle name="Обычный 3 4 4 2 4 2 5" xfId="31982" xr:uid="{00000000-0005-0000-0000-0000F37C0000}"/>
    <cellStyle name="Обычный 3 4 4 2 4 2 5 2" xfId="31983" xr:uid="{00000000-0005-0000-0000-0000F47C0000}"/>
    <cellStyle name="Обычный 3 4 4 2 4 2 6" xfId="31984" xr:uid="{00000000-0005-0000-0000-0000F57C0000}"/>
    <cellStyle name="Обычный 3 4 4 2 4 3" xfId="31985" xr:uid="{00000000-0005-0000-0000-0000F67C0000}"/>
    <cellStyle name="Обычный 3 4 4 2 4 3 2" xfId="31986" xr:uid="{00000000-0005-0000-0000-0000F77C0000}"/>
    <cellStyle name="Обычный 3 4 4 2 4 3 2 2" xfId="31987" xr:uid="{00000000-0005-0000-0000-0000F87C0000}"/>
    <cellStyle name="Обычный 3 4 4 2 4 3 3" xfId="31988" xr:uid="{00000000-0005-0000-0000-0000F97C0000}"/>
    <cellStyle name="Обычный 3 4 4 2 4 3 3 2" xfId="31989" xr:uid="{00000000-0005-0000-0000-0000FA7C0000}"/>
    <cellStyle name="Обычный 3 4 4 2 4 3 4" xfId="31990" xr:uid="{00000000-0005-0000-0000-0000FB7C0000}"/>
    <cellStyle name="Обычный 3 4 4 2 4 4" xfId="31991" xr:uid="{00000000-0005-0000-0000-0000FC7C0000}"/>
    <cellStyle name="Обычный 3 4 4 2 4 4 2" xfId="31992" xr:uid="{00000000-0005-0000-0000-0000FD7C0000}"/>
    <cellStyle name="Обычный 3 4 4 2 4 4 2 2" xfId="31993" xr:uid="{00000000-0005-0000-0000-0000FE7C0000}"/>
    <cellStyle name="Обычный 3 4 4 2 4 4 3" xfId="31994" xr:uid="{00000000-0005-0000-0000-0000FF7C0000}"/>
    <cellStyle name="Обычный 3 4 4 2 4 4 3 2" xfId="31995" xr:uid="{00000000-0005-0000-0000-0000007D0000}"/>
    <cellStyle name="Обычный 3 4 4 2 4 4 4" xfId="31996" xr:uid="{00000000-0005-0000-0000-0000017D0000}"/>
    <cellStyle name="Обычный 3 4 4 2 4 5" xfId="31997" xr:uid="{00000000-0005-0000-0000-0000027D0000}"/>
    <cellStyle name="Обычный 3 4 4 2 4 5 2" xfId="31998" xr:uid="{00000000-0005-0000-0000-0000037D0000}"/>
    <cellStyle name="Обычный 3 4 4 2 4 6" xfId="31999" xr:uid="{00000000-0005-0000-0000-0000047D0000}"/>
    <cellStyle name="Обычный 3 4 4 2 4 6 2" xfId="32000" xr:uid="{00000000-0005-0000-0000-0000057D0000}"/>
    <cellStyle name="Обычный 3 4 4 2 4 7" xfId="32001" xr:uid="{00000000-0005-0000-0000-0000067D0000}"/>
    <cellStyle name="Обычный 3 4 4 2 4 7 2" xfId="32002" xr:uid="{00000000-0005-0000-0000-0000077D0000}"/>
    <cellStyle name="Обычный 3 4 4 2 4 8" xfId="32003" xr:uid="{00000000-0005-0000-0000-0000087D0000}"/>
    <cellStyle name="Обычный 3 4 4 2 5" xfId="32004" xr:uid="{00000000-0005-0000-0000-0000097D0000}"/>
    <cellStyle name="Обычный 3 4 4 2 5 2" xfId="32005" xr:uid="{00000000-0005-0000-0000-00000A7D0000}"/>
    <cellStyle name="Обычный 3 4 4 2 5 2 2" xfId="32006" xr:uid="{00000000-0005-0000-0000-00000B7D0000}"/>
    <cellStyle name="Обычный 3 4 4 2 5 2 2 2" xfId="32007" xr:uid="{00000000-0005-0000-0000-00000C7D0000}"/>
    <cellStyle name="Обычный 3 4 4 2 5 2 3" xfId="32008" xr:uid="{00000000-0005-0000-0000-00000D7D0000}"/>
    <cellStyle name="Обычный 3 4 4 2 5 2 3 2" xfId="32009" xr:uid="{00000000-0005-0000-0000-00000E7D0000}"/>
    <cellStyle name="Обычный 3 4 4 2 5 2 4" xfId="32010" xr:uid="{00000000-0005-0000-0000-00000F7D0000}"/>
    <cellStyle name="Обычный 3 4 4 2 5 3" xfId="32011" xr:uid="{00000000-0005-0000-0000-0000107D0000}"/>
    <cellStyle name="Обычный 3 4 4 2 5 3 2" xfId="32012" xr:uid="{00000000-0005-0000-0000-0000117D0000}"/>
    <cellStyle name="Обычный 3 4 4 2 5 3 2 2" xfId="32013" xr:uid="{00000000-0005-0000-0000-0000127D0000}"/>
    <cellStyle name="Обычный 3 4 4 2 5 3 3" xfId="32014" xr:uid="{00000000-0005-0000-0000-0000137D0000}"/>
    <cellStyle name="Обычный 3 4 4 2 5 3 3 2" xfId="32015" xr:uid="{00000000-0005-0000-0000-0000147D0000}"/>
    <cellStyle name="Обычный 3 4 4 2 5 3 4" xfId="32016" xr:uid="{00000000-0005-0000-0000-0000157D0000}"/>
    <cellStyle name="Обычный 3 4 4 2 5 4" xfId="32017" xr:uid="{00000000-0005-0000-0000-0000167D0000}"/>
    <cellStyle name="Обычный 3 4 4 2 5 4 2" xfId="32018" xr:uid="{00000000-0005-0000-0000-0000177D0000}"/>
    <cellStyle name="Обычный 3 4 4 2 5 5" xfId="32019" xr:uid="{00000000-0005-0000-0000-0000187D0000}"/>
    <cellStyle name="Обычный 3 4 4 2 5 5 2" xfId="32020" xr:uid="{00000000-0005-0000-0000-0000197D0000}"/>
    <cellStyle name="Обычный 3 4 4 2 5 6" xfId="32021" xr:uid="{00000000-0005-0000-0000-00001A7D0000}"/>
    <cellStyle name="Обычный 3 4 4 2 5 6 2" xfId="32022" xr:uid="{00000000-0005-0000-0000-00001B7D0000}"/>
    <cellStyle name="Обычный 3 4 4 2 5 7" xfId="32023" xr:uid="{00000000-0005-0000-0000-00001C7D0000}"/>
    <cellStyle name="Обычный 3 4 4 2 6" xfId="32024" xr:uid="{00000000-0005-0000-0000-00001D7D0000}"/>
    <cellStyle name="Обычный 3 4 4 2 6 2" xfId="32025" xr:uid="{00000000-0005-0000-0000-00001E7D0000}"/>
    <cellStyle name="Обычный 3 4 4 2 6 2 2" xfId="32026" xr:uid="{00000000-0005-0000-0000-00001F7D0000}"/>
    <cellStyle name="Обычный 3 4 4 2 6 2 2 2" xfId="32027" xr:uid="{00000000-0005-0000-0000-0000207D0000}"/>
    <cellStyle name="Обычный 3 4 4 2 6 2 3" xfId="32028" xr:uid="{00000000-0005-0000-0000-0000217D0000}"/>
    <cellStyle name="Обычный 3 4 4 2 6 2 3 2" xfId="32029" xr:uid="{00000000-0005-0000-0000-0000227D0000}"/>
    <cellStyle name="Обычный 3 4 4 2 6 2 4" xfId="32030" xr:uid="{00000000-0005-0000-0000-0000237D0000}"/>
    <cellStyle name="Обычный 3 4 4 2 6 3" xfId="32031" xr:uid="{00000000-0005-0000-0000-0000247D0000}"/>
    <cellStyle name="Обычный 3 4 4 2 6 3 2" xfId="32032" xr:uid="{00000000-0005-0000-0000-0000257D0000}"/>
    <cellStyle name="Обычный 3 4 4 2 6 3 2 2" xfId="32033" xr:uid="{00000000-0005-0000-0000-0000267D0000}"/>
    <cellStyle name="Обычный 3 4 4 2 6 3 3" xfId="32034" xr:uid="{00000000-0005-0000-0000-0000277D0000}"/>
    <cellStyle name="Обычный 3 4 4 2 6 3 3 2" xfId="32035" xr:uid="{00000000-0005-0000-0000-0000287D0000}"/>
    <cellStyle name="Обычный 3 4 4 2 6 3 4" xfId="32036" xr:uid="{00000000-0005-0000-0000-0000297D0000}"/>
    <cellStyle name="Обычный 3 4 4 2 6 4" xfId="32037" xr:uid="{00000000-0005-0000-0000-00002A7D0000}"/>
    <cellStyle name="Обычный 3 4 4 2 6 4 2" xfId="32038" xr:uid="{00000000-0005-0000-0000-00002B7D0000}"/>
    <cellStyle name="Обычный 3 4 4 2 6 5" xfId="32039" xr:uid="{00000000-0005-0000-0000-00002C7D0000}"/>
    <cellStyle name="Обычный 3 4 4 2 6 5 2" xfId="32040" xr:uid="{00000000-0005-0000-0000-00002D7D0000}"/>
    <cellStyle name="Обычный 3 4 4 2 6 6" xfId="32041" xr:uid="{00000000-0005-0000-0000-00002E7D0000}"/>
    <cellStyle name="Обычный 3 4 4 2 6 6 2" xfId="32042" xr:uid="{00000000-0005-0000-0000-00002F7D0000}"/>
    <cellStyle name="Обычный 3 4 4 2 6 7" xfId="32043" xr:uid="{00000000-0005-0000-0000-0000307D0000}"/>
    <cellStyle name="Обычный 3 4 4 2 7" xfId="32044" xr:uid="{00000000-0005-0000-0000-0000317D0000}"/>
    <cellStyle name="Обычный 3 4 4 2 7 2" xfId="32045" xr:uid="{00000000-0005-0000-0000-0000327D0000}"/>
    <cellStyle name="Обычный 3 4 4 2 7 2 2" xfId="32046" xr:uid="{00000000-0005-0000-0000-0000337D0000}"/>
    <cellStyle name="Обычный 3 4 4 2 7 3" xfId="32047" xr:uid="{00000000-0005-0000-0000-0000347D0000}"/>
    <cellStyle name="Обычный 3 4 4 2 7 3 2" xfId="32048" xr:uid="{00000000-0005-0000-0000-0000357D0000}"/>
    <cellStyle name="Обычный 3 4 4 2 7 4" xfId="32049" xr:uid="{00000000-0005-0000-0000-0000367D0000}"/>
    <cellStyle name="Обычный 3 4 4 2 8" xfId="32050" xr:uid="{00000000-0005-0000-0000-0000377D0000}"/>
    <cellStyle name="Обычный 3 4 4 2 8 2" xfId="32051" xr:uid="{00000000-0005-0000-0000-0000387D0000}"/>
    <cellStyle name="Обычный 3 4 4 2 8 2 2" xfId="32052" xr:uid="{00000000-0005-0000-0000-0000397D0000}"/>
    <cellStyle name="Обычный 3 4 4 2 8 3" xfId="32053" xr:uid="{00000000-0005-0000-0000-00003A7D0000}"/>
    <cellStyle name="Обычный 3 4 4 2 8 3 2" xfId="32054" xr:uid="{00000000-0005-0000-0000-00003B7D0000}"/>
    <cellStyle name="Обычный 3 4 4 2 8 4" xfId="32055" xr:uid="{00000000-0005-0000-0000-00003C7D0000}"/>
    <cellStyle name="Обычный 3 4 4 2 9" xfId="32056" xr:uid="{00000000-0005-0000-0000-00003D7D0000}"/>
    <cellStyle name="Обычный 3 4 4 2 9 2" xfId="32057" xr:uid="{00000000-0005-0000-0000-00003E7D0000}"/>
    <cellStyle name="Обычный 3 4 4 3" xfId="32058" xr:uid="{00000000-0005-0000-0000-00003F7D0000}"/>
    <cellStyle name="Обычный 3 4 4 3 10" xfId="32059" xr:uid="{00000000-0005-0000-0000-0000407D0000}"/>
    <cellStyle name="Обычный 3 4 4 3 2" xfId="32060" xr:uid="{00000000-0005-0000-0000-0000417D0000}"/>
    <cellStyle name="Обычный 3 4 4 3 2 2" xfId="32061" xr:uid="{00000000-0005-0000-0000-0000427D0000}"/>
    <cellStyle name="Обычный 3 4 4 3 2 2 2" xfId="32062" xr:uid="{00000000-0005-0000-0000-0000437D0000}"/>
    <cellStyle name="Обычный 3 4 4 3 2 2 2 2" xfId="32063" xr:uid="{00000000-0005-0000-0000-0000447D0000}"/>
    <cellStyle name="Обычный 3 4 4 3 2 2 2 2 2" xfId="32064" xr:uid="{00000000-0005-0000-0000-0000457D0000}"/>
    <cellStyle name="Обычный 3 4 4 3 2 2 2 3" xfId="32065" xr:uid="{00000000-0005-0000-0000-0000467D0000}"/>
    <cellStyle name="Обычный 3 4 4 3 2 2 2 3 2" xfId="32066" xr:uid="{00000000-0005-0000-0000-0000477D0000}"/>
    <cellStyle name="Обычный 3 4 4 3 2 2 2 4" xfId="32067" xr:uid="{00000000-0005-0000-0000-0000487D0000}"/>
    <cellStyle name="Обычный 3 4 4 3 2 2 3" xfId="32068" xr:uid="{00000000-0005-0000-0000-0000497D0000}"/>
    <cellStyle name="Обычный 3 4 4 3 2 2 3 2" xfId="32069" xr:uid="{00000000-0005-0000-0000-00004A7D0000}"/>
    <cellStyle name="Обычный 3 4 4 3 2 2 4" xfId="32070" xr:uid="{00000000-0005-0000-0000-00004B7D0000}"/>
    <cellStyle name="Обычный 3 4 4 3 2 2 4 2" xfId="32071" xr:uid="{00000000-0005-0000-0000-00004C7D0000}"/>
    <cellStyle name="Обычный 3 4 4 3 2 2 5" xfId="32072" xr:uid="{00000000-0005-0000-0000-00004D7D0000}"/>
    <cellStyle name="Обычный 3 4 4 3 2 2 5 2" xfId="32073" xr:uid="{00000000-0005-0000-0000-00004E7D0000}"/>
    <cellStyle name="Обычный 3 4 4 3 2 2 6" xfId="32074" xr:uid="{00000000-0005-0000-0000-00004F7D0000}"/>
    <cellStyle name="Обычный 3 4 4 3 2 3" xfId="32075" xr:uid="{00000000-0005-0000-0000-0000507D0000}"/>
    <cellStyle name="Обычный 3 4 4 3 2 3 2" xfId="32076" xr:uid="{00000000-0005-0000-0000-0000517D0000}"/>
    <cellStyle name="Обычный 3 4 4 3 2 3 2 2" xfId="32077" xr:uid="{00000000-0005-0000-0000-0000527D0000}"/>
    <cellStyle name="Обычный 3 4 4 3 2 3 3" xfId="32078" xr:uid="{00000000-0005-0000-0000-0000537D0000}"/>
    <cellStyle name="Обычный 3 4 4 3 2 3 3 2" xfId="32079" xr:uid="{00000000-0005-0000-0000-0000547D0000}"/>
    <cellStyle name="Обычный 3 4 4 3 2 3 4" xfId="32080" xr:uid="{00000000-0005-0000-0000-0000557D0000}"/>
    <cellStyle name="Обычный 3 4 4 3 2 4" xfId="32081" xr:uid="{00000000-0005-0000-0000-0000567D0000}"/>
    <cellStyle name="Обычный 3 4 4 3 2 4 2" xfId="32082" xr:uid="{00000000-0005-0000-0000-0000577D0000}"/>
    <cellStyle name="Обычный 3 4 4 3 2 4 2 2" xfId="32083" xr:uid="{00000000-0005-0000-0000-0000587D0000}"/>
    <cellStyle name="Обычный 3 4 4 3 2 4 3" xfId="32084" xr:uid="{00000000-0005-0000-0000-0000597D0000}"/>
    <cellStyle name="Обычный 3 4 4 3 2 4 3 2" xfId="32085" xr:uid="{00000000-0005-0000-0000-00005A7D0000}"/>
    <cellStyle name="Обычный 3 4 4 3 2 4 4" xfId="32086" xr:uid="{00000000-0005-0000-0000-00005B7D0000}"/>
    <cellStyle name="Обычный 3 4 4 3 2 5" xfId="32087" xr:uid="{00000000-0005-0000-0000-00005C7D0000}"/>
    <cellStyle name="Обычный 3 4 4 3 2 5 2" xfId="32088" xr:uid="{00000000-0005-0000-0000-00005D7D0000}"/>
    <cellStyle name="Обычный 3 4 4 3 2 6" xfId="32089" xr:uid="{00000000-0005-0000-0000-00005E7D0000}"/>
    <cellStyle name="Обычный 3 4 4 3 2 6 2" xfId="32090" xr:uid="{00000000-0005-0000-0000-00005F7D0000}"/>
    <cellStyle name="Обычный 3 4 4 3 2 7" xfId="32091" xr:uid="{00000000-0005-0000-0000-0000607D0000}"/>
    <cellStyle name="Обычный 3 4 4 3 2 7 2" xfId="32092" xr:uid="{00000000-0005-0000-0000-0000617D0000}"/>
    <cellStyle name="Обычный 3 4 4 3 2 8" xfId="32093" xr:uid="{00000000-0005-0000-0000-0000627D0000}"/>
    <cellStyle name="Обычный 3 4 4 3 3" xfId="32094" xr:uid="{00000000-0005-0000-0000-0000637D0000}"/>
    <cellStyle name="Обычный 3 4 4 3 3 2" xfId="32095" xr:uid="{00000000-0005-0000-0000-0000647D0000}"/>
    <cellStyle name="Обычный 3 4 4 3 3 2 2" xfId="32096" xr:uid="{00000000-0005-0000-0000-0000657D0000}"/>
    <cellStyle name="Обычный 3 4 4 3 3 2 2 2" xfId="32097" xr:uid="{00000000-0005-0000-0000-0000667D0000}"/>
    <cellStyle name="Обычный 3 4 4 3 3 2 2 2 2" xfId="32098" xr:uid="{00000000-0005-0000-0000-0000677D0000}"/>
    <cellStyle name="Обычный 3 4 4 3 3 2 2 3" xfId="32099" xr:uid="{00000000-0005-0000-0000-0000687D0000}"/>
    <cellStyle name="Обычный 3 4 4 3 3 2 2 3 2" xfId="32100" xr:uid="{00000000-0005-0000-0000-0000697D0000}"/>
    <cellStyle name="Обычный 3 4 4 3 3 2 2 4" xfId="32101" xr:uid="{00000000-0005-0000-0000-00006A7D0000}"/>
    <cellStyle name="Обычный 3 4 4 3 3 2 3" xfId="32102" xr:uid="{00000000-0005-0000-0000-00006B7D0000}"/>
    <cellStyle name="Обычный 3 4 4 3 3 2 3 2" xfId="32103" xr:uid="{00000000-0005-0000-0000-00006C7D0000}"/>
    <cellStyle name="Обычный 3 4 4 3 3 2 4" xfId="32104" xr:uid="{00000000-0005-0000-0000-00006D7D0000}"/>
    <cellStyle name="Обычный 3 4 4 3 3 2 4 2" xfId="32105" xr:uid="{00000000-0005-0000-0000-00006E7D0000}"/>
    <cellStyle name="Обычный 3 4 4 3 3 2 5" xfId="32106" xr:uid="{00000000-0005-0000-0000-00006F7D0000}"/>
    <cellStyle name="Обычный 3 4 4 3 3 2 5 2" xfId="32107" xr:uid="{00000000-0005-0000-0000-0000707D0000}"/>
    <cellStyle name="Обычный 3 4 4 3 3 2 6" xfId="32108" xr:uid="{00000000-0005-0000-0000-0000717D0000}"/>
    <cellStyle name="Обычный 3 4 4 3 3 3" xfId="32109" xr:uid="{00000000-0005-0000-0000-0000727D0000}"/>
    <cellStyle name="Обычный 3 4 4 3 3 3 2" xfId="32110" xr:uid="{00000000-0005-0000-0000-0000737D0000}"/>
    <cellStyle name="Обычный 3 4 4 3 3 3 2 2" xfId="32111" xr:uid="{00000000-0005-0000-0000-0000747D0000}"/>
    <cellStyle name="Обычный 3 4 4 3 3 3 3" xfId="32112" xr:uid="{00000000-0005-0000-0000-0000757D0000}"/>
    <cellStyle name="Обычный 3 4 4 3 3 3 3 2" xfId="32113" xr:uid="{00000000-0005-0000-0000-0000767D0000}"/>
    <cellStyle name="Обычный 3 4 4 3 3 3 4" xfId="32114" xr:uid="{00000000-0005-0000-0000-0000777D0000}"/>
    <cellStyle name="Обычный 3 4 4 3 3 4" xfId="32115" xr:uid="{00000000-0005-0000-0000-0000787D0000}"/>
    <cellStyle name="Обычный 3 4 4 3 3 4 2" xfId="32116" xr:uid="{00000000-0005-0000-0000-0000797D0000}"/>
    <cellStyle name="Обычный 3 4 4 3 3 4 2 2" xfId="32117" xr:uid="{00000000-0005-0000-0000-00007A7D0000}"/>
    <cellStyle name="Обычный 3 4 4 3 3 4 3" xfId="32118" xr:uid="{00000000-0005-0000-0000-00007B7D0000}"/>
    <cellStyle name="Обычный 3 4 4 3 3 4 3 2" xfId="32119" xr:uid="{00000000-0005-0000-0000-00007C7D0000}"/>
    <cellStyle name="Обычный 3 4 4 3 3 4 4" xfId="32120" xr:uid="{00000000-0005-0000-0000-00007D7D0000}"/>
    <cellStyle name="Обычный 3 4 4 3 3 5" xfId="32121" xr:uid="{00000000-0005-0000-0000-00007E7D0000}"/>
    <cellStyle name="Обычный 3 4 4 3 3 5 2" xfId="32122" xr:uid="{00000000-0005-0000-0000-00007F7D0000}"/>
    <cellStyle name="Обычный 3 4 4 3 3 6" xfId="32123" xr:uid="{00000000-0005-0000-0000-0000807D0000}"/>
    <cellStyle name="Обычный 3 4 4 3 3 6 2" xfId="32124" xr:uid="{00000000-0005-0000-0000-0000817D0000}"/>
    <cellStyle name="Обычный 3 4 4 3 3 7" xfId="32125" xr:uid="{00000000-0005-0000-0000-0000827D0000}"/>
    <cellStyle name="Обычный 3 4 4 3 3 7 2" xfId="32126" xr:uid="{00000000-0005-0000-0000-0000837D0000}"/>
    <cellStyle name="Обычный 3 4 4 3 3 8" xfId="32127" xr:uid="{00000000-0005-0000-0000-0000847D0000}"/>
    <cellStyle name="Обычный 3 4 4 3 4" xfId="32128" xr:uid="{00000000-0005-0000-0000-0000857D0000}"/>
    <cellStyle name="Обычный 3 4 4 3 4 2" xfId="32129" xr:uid="{00000000-0005-0000-0000-0000867D0000}"/>
    <cellStyle name="Обычный 3 4 4 3 4 2 2" xfId="32130" xr:uid="{00000000-0005-0000-0000-0000877D0000}"/>
    <cellStyle name="Обычный 3 4 4 3 4 2 2 2" xfId="32131" xr:uid="{00000000-0005-0000-0000-0000887D0000}"/>
    <cellStyle name="Обычный 3 4 4 3 4 2 3" xfId="32132" xr:uid="{00000000-0005-0000-0000-0000897D0000}"/>
    <cellStyle name="Обычный 3 4 4 3 4 2 3 2" xfId="32133" xr:uid="{00000000-0005-0000-0000-00008A7D0000}"/>
    <cellStyle name="Обычный 3 4 4 3 4 2 4" xfId="32134" xr:uid="{00000000-0005-0000-0000-00008B7D0000}"/>
    <cellStyle name="Обычный 3 4 4 3 4 3" xfId="32135" xr:uid="{00000000-0005-0000-0000-00008C7D0000}"/>
    <cellStyle name="Обычный 3 4 4 3 4 3 2" xfId="32136" xr:uid="{00000000-0005-0000-0000-00008D7D0000}"/>
    <cellStyle name="Обычный 3 4 4 3 4 3 2 2" xfId="32137" xr:uid="{00000000-0005-0000-0000-00008E7D0000}"/>
    <cellStyle name="Обычный 3 4 4 3 4 3 3" xfId="32138" xr:uid="{00000000-0005-0000-0000-00008F7D0000}"/>
    <cellStyle name="Обычный 3 4 4 3 4 3 3 2" xfId="32139" xr:uid="{00000000-0005-0000-0000-0000907D0000}"/>
    <cellStyle name="Обычный 3 4 4 3 4 3 4" xfId="32140" xr:uid="{00000000-0005-0000-0000-0000917D0000}"/>
    <cellStyle name="Обычный 3 4 4 3 4 4" xfId="32141" xr:uid="{00000000-0005-0000-0000-0000927D0000}"/>
    <cellStyle name="Обычный 3 4 4 3 4 4 2" xfId="32142" xr:uid="{00000000-0005-0000-0000-0000937D0000}"/>
    <cellStyle name="Обычный 3 4 4 3 4 5" xfId="32143" xr:uid="{00000000-0005-0000-0000-0000947D0000}"/>
    <cellStyle name="Обычный 3 4 4 3 4 5 2" xfId="32144" xr:uid="{00000000-0005-0000-0000-0000957D0000}"/>
    <cellStyle name="Обычный 3 4 4 3 4 6" xfId="32145" xr:uid="{00000000-0005-0000-0000-0000967D0000}"/>
    <cellStyle name="Обычный 3 4 4 3 4 6 2" xfId="32146" xr:uid="{00000000-0005-0000-0000-0000977D0000}"/>
    <cellStyle name="Обычный 3 4 4 3 4 7" xfId="32147" xr:uid="{00000000-0005-0000-0000-0000987D0000}"/>
    <cellStyle name="Обычный 3 4 4 3 5" xfId="32148" xr:uid="{00000000-0005-0000-0000-0000997D0000}"/>
    <cellStyle name="Обычный 3 4 4 3 5 2" xfId="32149" xr:uid="{00000000-0005-0000-0000-00009A7D0000}"/>
    <cellStyle name="Обычный 3 4 4 3 5 2 2" xfId="32150" xr:uid="{00000000-0005-0000-0000-00009B7D0000}"/>
    <cellStyle name="Обычный 3 4 4 3 5 3" xfId="32151" xr:uid="{00000000-0005-0000-0000-00009C7D0000}"/>
    <cellStyle name="Обычный 3 4 4 3 5 3 2" xfId="32152" xr:uid="{00000000-0005-0000-0000-00009D7D0000}"/>
    <cellStyle name="Обычный 3 4 4 3 5 4" xfId="32153" xr:uid="{00000000-0005-0000-0000-00009E7D0000}"/>
    <cellStyle name="Обычный 3 4 4 3 6" xfId="32154" xr:uid="{00000000-0005-0000-0000-00009F7D0000}"/>
    <cellStyle name="Обычный 3 4 4 3 6 2" xfId="32155" xr:uid="{00000000-0005-0000-0000-0000A07D0000}"/>
    <cellStyle name="Обычный 3 4 4 3 6 2 2" xfId="32156" xr:uid="{00000000-0005-0000-0000-0000A17D0000}"/>
    <cellStyle name="Обычный 3 4 4 3 6 3" xfId="32157" xr:uid="{00000000-0005-0000-0000-0000A27D0000}"/>
    <cellStyle name="Обычный 3 4 4 3 6 3 2" xfId="32158" xr:uid="{00000000-0005-0000-0000-0000A37D0000}"/>
    <cellStyle name="Обычный 3 4 4 3 6 4" xfId="32159" xr:uid="{00000000-0005-0000-0000-0000A47D0000}"/>
    <cellStyle name="Обычный 3 4 4 3 7" xfId="32160" xr:uid="{00000000-0005-0000-0000-0000A57D0000}"/>
    <cellStyle name="Обычный 3 4 4 3 7 2" xfId="32161" xr:uid="{00000000-0005-0000-0000-0000A67D0000}"/>
    <cellStyle name="Обычный 3 4 4 3 8" xfId="32162" xr:uid="{00000000-0005-0000-0000-0000A77D0000}"/>
    <cellStyle name="Обычный 3 4 4 3 8 2" xfId="32163" xr:uid="{00000000-0005-0000-0000-0000A87D0000}"/>
    <cellStyle name="Обычный 3 4 4 3 9" xfId="32164" xr:uid="{00000000-0005-0000-0000-0000A97D0000}"/>
    <cellStyle name="Обычный 3 4 4 3 9 2" xfId="32165" xr:uid="{00000000-0005-0000-0000-0000AA7D0000}"/>
    <cellStyle name="Обычный 3 4 4 4" xfId="32166" xr:uid="{00000000-0005-0000-0000-0000AB7D0000}"/>
    <cellStyle name="Обычный 3 4 4 4 2" xfId="32167" xr:uid="{00000000-0005-0000-0000-0000AC7D0000}"/>
    <cellStyle name="Обычный 3 4 4 4 2 2" xfId="32168" xr:uid="{00000000-0005-0000-0000-0000AD7D0000}"/>
    <cellStyle name="Обычный 3 4 4 4 2 2 2" xfId="32169" xr:uid="{00000000-0005-0000-0000-0000AE7D0000}"/>
    <cellStyle name="Обычный 3 4 4 4 2 2 2 2" xfId="32170" xr:uid="{00000000-0005-0000-0000-0000AF7D0000}"/>
    <cellStyle name="Обычный 3 4 4 4 2 2 3" xfId="32171" xr:uid="{00000000-0005-0000-0000-0000B07D0000}"/>
    <cellStyle name="Обычный 3 4 4 4 2 2 3 2" xfId="32172" xr:uid="{00000000-0005-0000-0000-0000B17D0000}"/>
    <cellStyle name="Обычный 3 4 4 4 2 2 4" xfId="32173" xr:uid="{00000000-0005-0000-0000-0000B27D0000}"/>
    <cellStyle name="Обычный 3 4 4 4 2 3" xfId="32174" xr:uid="{00000000-0005-0000-0000-0000B37D0000}"/>
    <cellStyle name="Обычный 3 4 4 4 2 3 2" xfId="32175" xr:uid="{00000000-0005-0000-0000-0000B47D0000}"/>
    <cellStyle name="Обычный 3 4 4 4 2 4" xfId="32176" xr:uid="{00000000-0005-0000-0000-0000B57D0000}"/>
    <cellStyle name="Обычный 3 4 4 4 2 4 2" xfId="32177" xr:uid="{00000000-0005-0000-0000-0000B67D0000}"/>
    <cellStyle name="Обычный 3 4 4 4 2 5" xfId="32178" xr:uid="{00000000-0005-0000-0000-0000B77D0000}"/>
    <cellStyle name="Обычный 3 4 4 4 2 5 2" xfId="32179" xr:uid="{00000000-0005-0000-0000-0000B87D0000}"/>
    <cellStyle name="Обычный 3 4 4 4 2 6" xfId="32180" xr:uid="{00000000-0005-0000-0000-0000B97D0000}"/>
    <cellStyle name="Обычный 3 4 4 4 3" xfId="32181" xr:uid="{00000000-0005-0000-0000-0000BA7D0000}"/>
    <cellStyle name="Обычный 3 4 4 4 3 2" xfId="32182" xr:uid="{00000000-0005-0000-0000-0000BB7D0000}"/>
    <cellStyle name="Обычный 3 4 4 4 3 2 2" xfId="32183" xr:uid="{00000000-0005-0000-0000-0000BC7D0000}"/>
    <cellStyle name="Обычный 3 4 4 4 3 3" xfId="32184" xr:uid="{00000000-0005-0000-0000-0000BD7D0000}"/>
    <cellStyle name="Обычный 3 4 4 4 3 3 2" xfId="32185" xr:uid="{00000000-0005-0000-0000-0000BE7D0000}"/>
    <cellStyle name="Обычный 3 4 4 4 3 4" xfId="32186" xr:uid="{00000000-0005-0000-0000-0000BF7D0000}"/>
    <cellStyle name="Обычный 3 4 4 4 4" xfId="32187" xr:uid="{00000000-0005-0000-0000-0000C07D0000}"/>
    <cellStyle name="Обычный 3 4 4 4 4 2" xfId="32188" xr:uid="{00000000-0005-0000-0000-0000C17D0000}"/>
    <cellStyle name="Обычный 3 4 4 4 4 2 2" xfId="32189" xr:uid="{00000000-0005-0000-0000-0000C27D0000}"/>
    <cellStyle name="Обычный 3 4 4 4 4 3" xfId="32190" xr:uid="{00000000-0005-0000-0000-0000C37D0000}"/>
    <cellStyle name="Обычный 3 4 4 4 4 3 2" xfId="32191" xr:uid="{00000000-0005-0000-0000-0000C47D0000}"/>
    <cellStyle name="Обычный 3 4 4 4 4 4" xfId="32192" xr:uid="{00000000-0005-0000-0000-0000C57D0000}"/>
    <cellStyle name="Обычный 3 4 4 4 5" xfId="32193" xr:uid="{00000000-0005-0000-0000-0000C67D0000}"/>
    <cellStyle name="Обычный 3 4 4 4 5 2" xfId="32194" xr:uid="{00000000-0005-0000-0000-0000C77D0000}"/>
    <cellStyle name="Обычный 3 4 4 4 6" xfId="32195" xr:uid="{00000000-0005-0000-0000-0000C87D0000}"/>
    <cellStyle name="Обычный 3 4 4 4 6 2" xfId="32196" xr:uid="{00000000-0005-0000-0000-0000C97D0000}"/>
    <cellStyle name="Обычный 3 4 4 4 7" xfId="32197" xr:uid="{00000000-0005-0000-0000-0000CA7D0000}"/>
    <cellStyle name="Обычный 3 4 4 4 7 2" xfId="32198" xr:uid="{00000000-0005-0000-0000-0000CB7D0000}"/>
    <cellStyle name="Обычный 3 4 4 4 8" xfId="32199" xr:uid="{00000000-0005-0000-0000-0000CC7D0000}"/>
    <cellStyle name="Обычный 3 4 4 5" xfId="32200" xr:uid="{00000000-0005-0000-0000-0000CD7D0000}"/>
    <cellStyle name="Обычный 3 4 4 5 2" xfId="32201" xr:uid="{00000000-0005-0000-0000-0000CE7D0000}"/>
    <cellStyle name="Обычный 3 4 4 5 2 2" xfId="32202" xr:uid="{00000000-0005-0000-0000-0000CF7D0000}"/>
    <cellStyle name="Обычный 3 4 4 5 2 2 2" xfId="32203" xr:uid="{00000000-0005-0000-0000-0000D07D0000}"/>
    <cellStyle name="Обычный 3 4 4 5 2 2 2 2" xfId="32204" xr:uid="{00000000-0005-0000-0000-0000D17D0000}"/>
    <cellStyle name="Обычный 3 4 4 5 2 2 3" xfId="32205" xr:uid="{00000000-0005-0000-0000-0000D27D0000}"/>
    <cellStyle name="Обычный 3 4 4 5 2 2 3 2" xfId="32206" xr:uid="{00000000-0005-0000-0000-0000D37D0000}"/>
    <cellStyle name="Обычный 3 4 4 5 2 2 4" xfId="32207" xr:uid="{00000000-0005-0000-0000-0000D47D0000}"/>
    <cellStyle name="Обычный 3 4 4 5 2 3" xfId="32208" xr:uid="{00000000-0005-0000-0000-0000D57D0000}"/>
    <cellStyle name="Обычный 3 4 4 5 2 3 2" xfId="32209" xr:uid="{00000000-0005-0000-0000-0000D67D0000}"/>
    <cellStyle name="Обычный 3 4 4 5 2 4" xfId="32210" xr:uid="{00000000-0005-0000-0000-0000D77D0000}"/>
    <cellStyle name="Обычный 3 4 4 5 2 4 2" xfId="32211" xr:uid="{00000000-0005-0000-0000-0000D87D0000}"/>
    <cellStyle name="Обычный 3 4 4 5 2 5" xfId="32212" xr:uid="{00000000-0005-0000-0000-0000D97D0000}"/>
    <cellStyle name="Обычный 3 4 4 5 2 5 2" xfId="32213" xr:uid="{00000000-0005-0000-0000-0000DA7D0000}"/>
    <cellStyle name="Обычный 3 4 4 5 2 6" xfId="32214" xr:uid="{00000000-0005-0000-0000-0000DB7D0000}"/>
    <cellStyle name="Обычный 3 4 4 5 3" xfId="32215" xr:uid="{00000000-0005-0000-0000-0000DC7D0000}"/>
    <cellStyle name="Обычный 3 4 4 5 3 2" xfId="32216" xr:uid="{00000000-0005-0000-0000-0000DD7D0000}"/>
    <cellStyle name="Обычный 3 4 4 5 3 2 2" xfId="32217" xr:uid="{00000000-0005-0000-0000-0000DE7D0000}"/>
    <cellStyle name="Обычный 3 4 4 5 3 3" xfId="32218" xr:uid="{00000000-0005-0000-0000-0000DF7D0000}"/>
    <cellStyle name="Обычный 3 4 4 5 3 3 2" xfId="32219" xr:uid="{00000000-0005-0000-0000-0000E07D0000}"/>
    <cellStyle name="Обычный 3 4 4 5 3 4" xfId="32220" xr:uid="{00000000-0005-0000-0000-0000E17D0000}"/>
    <cellStyle name="Обычный 3 4 4 5 4" xfId="32221" xr:uid="{00000000-0005-0000-0000-0000E27D0000}"/>
    <cellStyle name="Обычный 3 4 4 5 4 2" xfId="32222" xr:uid="{00000000-0005-0000-0000-0000E37D0000}"/>
    <cellStyle name="Обычный 3 4 4 5 4 2 2" xfId="32223" xr:uid="{00000000-0005-0000-0000-0000E47D0000}"/>
    <cellStyle name="Обычный 3 4 4 5 4 3" xfId="32224" xr:uid="{00000000-0005-0000-0000-0000E57D0000}"/>
    <cellStyle name="Обычный 3 4 4 5 4 3 2" xfId="32225" xr:uid="{00000000-0005-0000-0000-0000E67D0000}"/>
    <cellStyle name="Обычный 3 4 4 5 4 4" xfId="32226" xr:uid="{00000000-0005-0000-0000-0000E77D0000}"/>
    <cellStyle name="Обычный 3 4 4 5 5" xfId="32227" xr:uid="{00000000-0005-0000-0000-0000E87D0000}"/>
    <cellStyle name="Обычный 3 4 4 5 5 2" xfId="32228" xr:uid="{00000000-0005-0000-0000-0000E97D0000}"/>
    <cellStyle name="Обычный 3 4 4 5 6" xfId="32229" xr:uid="{00000000-0005-0000-0000-0000EA7D0000}"/>
    <cellStyle name="Обычный 3 4 4 5 6 2" xfId="32230" xr:uid="{00000000-0005-0000-0000-0000EB7D0000}"/>
    <cellStyle name="Обычный 3 4 4 5 7" xfId="32231" xr:uid="{00000000-0005-0000-0000-0000EC7D0000}"/>
    <cellStyle name="Обычный 3 4 4 5 7 2" xfId="32232" xr:uid="{00000000-0005-0000-0000-0000ED7D0000}"/>
    <cellStyle name="Обычный 3 4 4 5 8" xfId="32233" xr:uid="{00000000-0005-0000-0000-0000EE7D0000}"/>
    <cellStyle name="Обычный 3 4 4 6" xfId="32234" xr:uid="{00000000-0005-0000-0000-0000EF7D0000}"/>
    <cellStyle name="Обычный 3 4 4 6 2" xfId="32235" xr:uid="{00000000-0005-0000-0000-0000F07D0000}"/>
    <cellStyle name="Обычный 3 4 4 6 2 2" xfId="32236" xr:uid="{00000000-0005-0000-0000-0000F17D0000}"/>
    <cellStyle name="Обычный 3 4 4 6 2 2 2" xfId="32237" xr:uid="{00000000-0005-0000-0000-0000F27D0000}"/>
    <cellStyle name="Обычный 3 4 4 6 2 3" xfId="32238" xr:uid="{00000000-0005-0000-0000-0000F37D0000}"/>
    <cellStyle name="Обычный 3 4 4 6 2 3 2" xfId="32239" xr:uid="{00000000-0005-0000-0000-0000F47D0000}"/>
    <cellStyle name="Обычный 3 4 4 6 2 4" xfId="32240" xr:uid="{00000000-0005-0000-0000-0000F57D0000}"/>
    <cellStyle name="Обычный 3 4 4 6 3" xfId="32241" xr:uid="{00000000-0005-0000-0000-0000F67D0000}"/>
    <cellStyle name="Обычный 3 4 4 6 3 2" xfId="32242" xr:uid="{00000000-0005-0000-0000-0000F77D0000}"/>
    <cellStyle name="Обычный 3 4 4 6 3 2 2" xfId="32243" xr:uid="{00000000-0005-0000-0000-0000F87D0000}"/>
    <cellStyle name="Обычный 3 4 4 6 3 3" xfId="32244" xr:uid="{00000000-0005-0000-0000-0000F97D0000}"/>
    <cellStyle name="Обычный 3 4 4 6 3 3 2" xfId="32245" xr:uid="{00000000-0005-0000-0000-0000FA7D0000}"/>
    <cellStyle name="Обычный 3 4 4 6 3 4" xfId="32246" xr:uid="{00000000-0005-0000-0000-0000FB7D0000}"/>
    <cellStyle name="Обычный 3 4 4 6 4" xfId="32247" xr:uid="{00000000-0005-0000-0000-0000FC7D0000}"/>
    <cellStyle name="Обычный 3 4 4 6 4 2" xfId="32248" xr:uid="{00000000-0005-0000-0000-0000FD7D0000}"/>
    <cellStyle name="Обычный 3 4 4 6 5" xfId="32249" xr:uid="{00000000-0005-0000-0000-0000FE7D0000}"/>
    <cellStyle name="Обычный 3 4 4 6 5 2" xfId="32250" xr:uid="{00000000-0005-0000-0000-0000FF7D0000}"/>
    <cellStyle name="Обычный 3 4 4 6 6" xfId="32251" xr:uid="{00000000-0005-0000-0000-0000007E0000}"/>
    <cellStyle name="Обычный 3 4 4 6 6 2" xfId="32252" xr:uid="{00000000-0005-0000-0000-0000017E0000}"/>
    <cellStyle name="Обычный 3 4 4 6 7" xfId="32253" xr:uid="{00000000-0005-0000-0000-0000027E0000}"/>
    <cellStyle name="Обычный 3 4 4 7" xfId="32254" xr:uid="{00000000-0005-0000-0000-0000037E0000}"/>
    <cellStyle name="Обычный 3 4 4 7 2" xfId="32255" xr:uid="{00000000-0005-0000-0000-0000047E0000}"/>
    <cellStyle name="Обычный 3 4 4 7 2 2" xfId="32256" xr:uid="{00000000-0005-0000-0000-0000057E0000}"/>
    <cellStyle name="Обычный 3 4 4 7 2 2 2" xfId="32257" xr:uid="{00000000-0005-0000-0000-0000067E0000}"/>
    <cellStyle name="Обычный 3 4 4 7 2 3" xfId="32258" xr:uid="{00000000-0005-0000-0000-0000077E0000}"/>
    <cellStyle name="Обычный 3 4 4 7 2 3 2" xfId="32259" xr:uid="{00000000-0005-0000-0000-0000087E0000}"/>
    <cellStyle name="Обычный 3 4 4 7 2 4" xfId="32260" xr:uid="{00000000-0005-0000-0000-0000097E0000}"/>
    <cellStyle name="Обычный 3 4 4 7 3" xfId="32261" xr:uid="{00000000-0005-0000-0000-00000A7E0000}"/>
    <cellStyle name="Обычный 3 4 4 7 3 2" xfId="32262" xr:uid="{00000000-0005-0000-0000-00000B7E0000}"/>
    <cellStyle name="Обычный 3 4 4 7 3 2 2" xfId="32263" xr:uid="{00000000-0005-0000-0000-00000C7E0000}"/>
    <cellStyle name="Обычный 3 4 4 7 3 3" xfId="32264" xr:uid="{00000000-0005-0000-0000-00000D7E0000}"/>
    <cellStyle name="Обычный 3 4 4 7 3 3 2" xfId="32265" xr:uid="{00000000-0005-0000-0000-00000E7E0000}"/>
    <cellStyle name="Обычный 3 4 4 7 3 4" xfId="32266" xr:uid="{00000000-0005-0000-0000-00000F7E0000}"/>
    <cellStyle name="Обычный 3 4 4 7 4" xfId="32267" xr:uid="{00000000-0005-0000-0000-0000107E0000}"/>
    <cellStyle name="Обычный 3 4 4 7 4 2" xfId="32268" xr:uid="{00000000-0005-0000-0000-0000117E0000}"/>
    <cellStyle name="Обычный 3 4 4 7 5" xfId="32269" xr:uid="{00000000-0005-0000-0000-0000127E0000}"/>
    <cellStyle name="Обычный 3 4 4 7 5 2" xfId="32270" xr:uid="{00000000-0005-0000-0000-0000137E0000}"/>
    <cellStyle name="Обычный 3 4 4 7 6" xfId="32271" xr:uid="{00000000-0005-0000-0000-0000147E0000}"/>
    <cellStyle name="Обычный 3 4 4 7 6 2" xfId="32272" xr:uid="{00000000-0005-0000-0000-0000157E0000}"/>
    <cellStyle name="Обычный 3 4 4 7 7" xfId="32273" xr:uid="{00000000-0005-0000-0000-0000167E0000}"/>
    <cellStyle name="Обычный 3 4 4 8" xfId="32274" xr:uid="{00000000-0005-0000-0000-0000177E0000}"/>
    <cellStyle name="Обычный 3 4 4 8 2" xfId="32275" xr:uid="{00000000-0005-0000-0000-0000187E0000}"/>
    <cellStyle name="Обычный 3 4 4 8 2 2" xfId="32276" xr:uid="{00000000-0005-0000-0000-0000197E0000}"/>
    <cellStyle name="Обычный 3 4 4 8 3" xfId="32277" xr:uid="{00000000-0005-0000-0000-00001A7E0000}"/>
    <cellStyle name="Обычный 3 4 4 8 3 2" xfId="32278" xr:uid="{00000000-0005-0000-0000-00001B7E0000}"/>
    <cellStyle name="Обычный 3 4 4 8 4" xfId="32279" xr:uid="{00000000-0005-0000-0000-00001C7E0000}"/>
    <cellStyle name="Обычный 3 4 4 9" xfId="32280" xr:uid="{00000000-0005-0000-0000-00001D7E0000}"/>
    <cellStyle name="Обычный 3 4 4 9 2" xfId="32281" xr:uid="{00000000-0005-0000-0000-00001E7E0000}"/>
    <cellStyle name="Обычный 3 4 4 9 2 2" xfId="32282" xr:uid="{00000000-0005-0000-0000-00001F7E0000}"/>
    <cellStyle name="Обычный 3 4 4 9 3" xfId="32283" xr:uid="{00000000-0005-0000-0000-0000207E0000}"/>
    <cellStyle name="Обычный 3 4 4 9 3 2" xfId="32284" xr:uid="{00000000-0005-0000-0000-0000217E0000}"/>
    <cellStyle name="Обычный 3 4 4 9 4" xfId="32285" xr:uid="{00000000-0005-0000-0000-0000227E0000}"/>
    <cellStyle name="Обычный 3 4 5" xfId="32286" xr:uid="{00000000-0005-0000-0000-0000237E0000}"/>
    <cellStyle name="Обычный 3 4 5 10" xfId="32287" xr:uid="{00000000-0005-0000-0000-0000247E0000}"/>
    <cellStyle name="Обычный 3 4 5 10 2" xfId="32288" xr:uid="{00000000-0005-0000-0000-0000257E0000}"/>
    <cellStyle name="Обычный 3 4 5 11" xfId="32289" xr:uid="{00000000-0005-0000-0000-0000267E0000}"/>
    <cellStyle name="Обычный 3 4 5 11 2" xfId="32290" xr:uid="{00000000-0005-0000-0000-0000277E0000}"/>
    <cellStyle name="Обычный 3 4 5 12" xfId="32291" xr:uid="{00000000-0005-0000-0000-0000287E0000}"/>
    <cellStyle name="Обычный 3 4 5 2" xfId="32292" xr:uid="{00000000-0005-0000-0000-0000297E0000}"/>
    <cellStyle name="Обычный 3 4 5 2 10" xfId="32293" xr:uid="{00000000-0005-0000-0000-00002A7E0000}"/>
    <cellStyle name="Обычный 3 4 5 2 2" xfId="32294" xr:uid="{00000000-0005-0000-0000-00002B7E0000}"/>
    <cellStyle name="Обычный 3 4 5 2 2 2" xfId="32295" xr:uid="{00000000-0005-0000-0000-00002C7E0000}"/>
    <cellStyle name="Обычный 3 4 5 2 2 2 2" xfId="32296" xr:uid="{00000000-0005-0000-0000-00002D7E0000}"/>
    <cellStyle name="Обычный 3 4 5 2 2 2 2 2" xfId="32297" xr:uid="{00000000-0005-0000-0000-00002E7E0000}"/>
    <cellStyle name="Обычный 3 4 5 2 2 2 2 2 2" xfId="32298" xr:uid="{00000000-0005-0000-0000-00002F7E0000}"/>
    <cellStyle name="Обычный 3 4 5 2 2 2 2 3" xfId="32299" xr:uid="{00000000-0005-0000-0000-0000307E0000}"/>
    <cellStyle name="Обычный 3 4 5 2 2 2 2 3 2" xfId="32300" xr:uid="{00000000-0005-0000-0000-0000317E0000}"/>
    <cellStyle name="Обычный 3 4 5 2 2 2 2 4" xfId="32301" xr:uid="{00000000-0005-0000-0000-0000327E0000}"/>
    <cellStyle name="Обычный 3 4 5 2 2 2 3" xfId="32302" xr:uid="{00000000-0005-0000-0000-0000337E0000}"/>
    <cellStyle name="Обычный 3 4 5 2 2 2 3 2" xfId="32303" xr:uid="{00000000-0005-0000-0000-0000347E0000}"/>
    <cellStyle name="Обычный 3 4 5 2 2 2 4" xfId="32304" xr:uid="{00000000-0005-0000-0000-0000357E0000}"/>
    <cellStyle name="Обычный 3 4 5 2 2 2 4 2" xfId="32305" xr:uid="{00000000-0005-0000-0000-0000367E0000}"/>
    <cellStyle name="Обычный 3 4 5 2 2 2 5" xfId="32306" xr:uid="{00000000-0005-0000-0000-0000377E0000}"/>
    <cellStyle name="Обычный 3 4 5 2 2 2 5 2" xfId="32307" xr:uid="{00000000-0005-0000-0000-0000387E0000}"/>
    <cellStyle name="Обычный 3 4 5 2 2 2 6" xfId="32308" xr:uid="{00000000-0005-0000-0000-0000397E0000}"/>
    <cellStyle name="Обычный 3 4 5 2 2 3" xfId="32309" xr:uid="{00000000-0005-0000-0000-00003A7E0000}"/>
    <cellStyle name="Обычный 3 4 5 2 2 3 2" xfId="32310" xr:uid="{00000000-0005-0000-0000-00003B7E0000}"/>
    <cellStyle name="Обычный 3 4 5 2 2 3 2 2" xfId="32311" xr:uid="{00000000-0005-0000-0000-00003C7E0000}"/>
    <cellStyle name="Обычный 3 4 5 2 2 3 3" xfId="32312" xr:uid="{00000000-0005-0000-0000-00003D7E0000}"/>
    <cellStyle name="Обычный 3 4 5 2 2 3 3 2" xfId="32313" xr:uid="{00000000-0005-0000-0000-00003E7E0000}"/>
    <cellStyle name="Обычный 3 4 5 2 2 3 4" xfId="32314" xr:uid="{00000000-0005-0000-0000-00003F7E0000}"/>
    <cellStyle name="Обычный 3 4 5 2 2 4" xfId="32315" xr:uid="{00000000-0005-0000-0000-0000407E0000}"/>
    <cellStyle name="Обычный 3 4 5 2 2 4 2" xfId="32316" xr:uid="{00000000-0005-0000-0000-0000417E0000}"/>
    <cellStyle name="Обычный 3 4 5 2 2 4 2 2" xfId="32317" xr:uid="{00000000-0005-0000-0000-0000427E0000}"/>
    <cellStyle name="Обычный 3 4 5 2 2 4 3" xfId="32318" xr:uid="{00000000-0005-0000-0000-0000437E0000}"/>
    <cellStyle name="Обычный 3 4 5 2 2 4 3 2" xfId="32319" xr:uid="{00000000-0005-0000-0000-0000447E0000}"/>
    <cellStyle name="Обычный 3 4 5 2 2 4 4" xfId="32320" xr:uid="{00000000-0005-0000-0000-0000457E0000}"/>
    <cellStyle name="Обычный 3 4 5 2 2 5" xfId="32321" xr:uid="{00000000-0005-0000-0000-0000467E0000}"/>
    <cellStyle name="Обычный 3 4 5 2 2 5 2" xfId="32322" xr:uid="{00000000-0005-0000-0000-0000477E0000}"/>
    <cellStyle name="Обычный 3 4 5 2 2 6" xfId="32323" xr:uid="{00000000-0005-0000-0000-0000487E0000}"/>
    <cellStyle name="Обычный 3 4 5 2 2 6 2" xfId="32324" xr:uid="{00000000-0005-0000-0000-0000497E0000}"/>
    <cellStyle name="Обычный 3 4 5 2 2 7" xfId="32325" xr:uid="{00000000-0005-0000-0000-00004A7E0000}"/>
    <cellStyle name="Обычный 3 4 5 2 2 7 2" xfId="32326" xr:uid="{00000000-0005-0000-0000-00004B7E0000}"/>
    <cellStyle name="Обычный 3 4 5 2 2 8" xfId="32327" xr:uid="{00000000-0005-0000-0000-00004C7E0000}"/>
    <cellStyle name="Обычный 3 4 5 2 3" xfId="32328" xr:uid="{00000000-0005-0000-0000-00004D7E0000}"/>
    <cellStyle name="Обычный 3 4 5 2 3 2" xfId="32329" xr:uid="{00000000-0005-0000-0000-00004E7E0000}"/>
    <cellStyle name="Обычный 3 4 5 2 3 2 2" xfId="32330" xr:uid="{00000000-0005-0000-0000-00004F7E0000}"/>
    <cellStyle name="Обычный 3 4 5 2 3 2 2 2" xfId="32331" xr:uid="{00000000-0005-0000-0000-0000507E0000}"/>
    <cellStyle name="Обычный 3 4 5 2 3 2 2 2 2" xfId="32332" xr:uid="{00000000-0005-0000-0000-0000517E0000}"/>
    <cellStyle name="Обычный 3 4 5 2 3 2 2 3" xfId="32333" xr:uid="{00000000-0005-0000-0000-0000527E0000}"/>
    <cellStyle name="Обычный 3 4 5 2 3 2 2 3 2" xfId="32334" xr:uid="{00000000-0005-0000-0000-0000537E0000}"/>
    <cellStyle name="Обычный 3 4 5 2 3 2 2 4" xfId="32335" xr:uid="{00000000-0005-0000-0000-0000547E0000}"/>
    <cellStyle name="Обычный 3 4 5 2 3 2 3" xfId="32336" xr:uid="{00000000-0005-0000-0000-0000557E0000}"/>
    <cellStyle name="Обычный 3 4 5 2 3 2 3 2" xfId="32337" xr:uid="{00000000-0005-0000-0000-0000567E0000}"/>
    <cellStyle name="Обычный_4FFF1F62" xfId="2" xr:uid="{00000000-0005-0000-0000-000007000000}"/>
    <cellStyle name="Обычный_Лист1" xfId="4" xr:uid="{00000000-0005-0000-0000-000009000000}"/>
    <cellStyle name="Обычный_Смета_динамо" xfId="1" xr:uid="{00000000-0005-0000-0000-000006000000}"/>
    <cellStyle name="Финансовый" xfId="32338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.00\ _₽_-;\-* #,##0.00\ _₽_-;_-* &quot;-&quot;??\ _₽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68580</xdr:colOff>
          <xdr:row>1193</xdr:row>
          <xdr:rowOff>60960</xdr:rowOff>
        </xdr:from>
        <xdr:to>
          <xdr:col>14</xdr:col>
          <xdr:colOff>495300</xdr:colOff>
          <xdr:row>1193</xdr:row>
          <xdr:rowOff>411480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60960</xdr:colOff>
          <xdr:row>1193</xdr:row>
          <xdr:rowOff>419100</xdr:rowOff>
        </xdr:from>
        <xdr:to>
          <xdr:col>15</xdr:col>
          <xdr:colOff>7620</xdr:colOff>
          <xdr:row>1195</xdr:row>
          <xdr:rowOff>38100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76200</xdr:colOff>
          <xdr:row>1194</xdr:row>
          <xdr:rowOff>426720</xdr:rowOff>
        </xdr:from>
        <xdr:to>
          <xdr:col>15</xdr:col>
          <xdr:colOff>38100</xdr:colOff>
          <xdr:row>1196</xdr:row>
          <xdr:rowOff>60960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1196</xdr:row>
          <xdr:rowOff>38100</xdr:rowOff>
        </xdr:from>
        <xdr:to>
          <xdr:col>14</xdr:col>
          <xdr:colOff>480060</xdr:colOff>
          <xdr:row>1196</xdr:row>
          <xdr:rowOff>411480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68580</xdr:colOff>
          <xdr:row>1196</xdr:row>
          <xdr:rowOff>411480</xdr:rowOff>
        </xdr:from>
        <xdr:to>
          <xdr:col>14</xdr:col>
          <xdr:colOff>502920</xdr:colOff>
          <xdr:row>1197</xdr:row>
          <xdr:rowOff>419100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99060</xdr:colOff>
          <xdr:row>1198</xdr:row>
          <xdr:rowOff>38100</xdr:rowOff>
        </xdr:from>
        <xdr:to>
          <xdr:col>15</xdr:col>
          <xdr:colOff>38100</xdr:colOff>
          <xdr:row>1198</xdr:row>
          <xdr:rowOff>327660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_m09aq\AppData\Roaming\Microsoft\Excel\&#1053;&#1086;&#1074;&#1072;&#1103;%20&#1090;&#1080;&#1087;&#1086;&#1074;&#1072;&#1103;%20&#1089;&#1084;&#1077;&#1090;&#1072;%2016.06%20(version%202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това Людмила Николаевна" refreshedDate="42803.601621412003" createdVersion="5" refreshedVersion="5" minRefreshableVersion="3" recordCount="3461" xr:uid="{00000000-000A-0000-FFFF-FFFF13000000}">
  <cacheSource type="worksheet">
    <worksheetSource ref="A1:O3462" sheet="исходные сметы" r:id="rId2"/>
  </cacheSource>
  <cacheFields count="15">
    <cacheField name="Номенклатурный номер (сметы 2015)" numFmtId="0">
      <sharedItems containsBlank="1"/>
    </cacheField>
    <cacheField name="Раздел" numFmtId="0">
      <sharedItems/>
    </cacheField>
    <cacheField name="Подраздел" numFmtId="0">
      <sharedItems containsBlank="1" containsMixedTypes="1" containsNumber="1" containsInteger="1"/>
    </cacheField>
    <cacheField name="Пункт подраздела" numFmtId="0">
      <sharedItems containsBlank="1" containsMixedTypes="1" containsNumber="1" containsInteger="1"/>
    </cacheField>
    <cacheField name="Новый номенклатурный номер" numFmtId="0">
      <sharedItems containsBlank="1"/>
    </cacheField>
    <cacheField name="Наименование работ и затрат" numFmtId="0">
      <sharedItems longText="1"/>
    </cacheField>
    <cacheField name="Един. изм." numFmtId="0">
      <sharedItems containsBlank="1"/>
    </cacheField>
    <cacheField name="Кол - во. (объем)" numFmtId="0">
      <sharedItems containsString="0" containsBlank="1" containsNumber="1"/>
    </cacheField>
    <cacheField name="Цена работ, руб., в т.ч. НДС 18%" numFmtId="165">
      <sharedItems containsString="0" containsBlank="1" containsNumber="1"/>
    </cacheField>
    <cacheField name="Цена материалов и оборудования, руб., в т.ч. НДС 18%" numFmtId="165">
      <sharedItems containsString="0" containsBlank="1" containsNumber="1"/>
    </cacheField>
    <cacheField name="Стоимость работ, руб., в т.ч. НДС 18%" numFmtId="165">
      <sharedItems containsString="0" containsBlank="1" containsNumber="1" count="2169">
        <n v="117790.1863970917"/>
        <n v="132772.20052779678"/>
        <n v="33071.419294532629"/>
        <n v="26276.502848399457"/>
        <n v="97677.666047903796"/>
        <n v="111934.85554490739"/>
        <n v="33314.876756047066"/>
        <n v="70541.179604837656"/>
        <n v="529400"/>
        <n v="70141.840000000011"/>
        <n v="3358.4500000000003"/>
        <n v="71728.815920956797"/>
        <n v="84730.906796944837"/>
        <n v="271208.33333333337"/>
        <n v="1300"/>
        <n v="109026.73611506113"/>
        <n v="118406.58915036438"/>
        <n v="24999"/>
        <n v="2210.645"/>
        <n v="119200"/>
        <n v="242200"/>
        <n v="266600"/>
        <n v="118800"/>
        <n v="52966.889475747812"/>
        <n v="289600"/>
        <n v="108800"/>
        <n v="9239.3327724249611"/>
        <n v="4269.4266666666663"/>
        <n v="3525"/>
        <n v="4292.2950000000001"/>
        <n v="13000"/>
        <n v="6500"/>
        <n v="5721.6277724537067"/>
        <n v="23301.880101796123"/>
        <n v="21701.004398475492"/>
        <n v="35922.394434463589"/>
        <n v="8701.6295580237893"/>
        <n v="1883.9933469061498"/>
        <n v="1182.1042522953819"/>
        <n v="61715.584124999994"/>
        <n v="31482"/>
        <n v="42000"/>
        <n v="9712.7811353292182"/>
        <n v="27053.543285927855"/>
        <n v="71853.186554924279"/>
        <n v="61004.866261706331"/>
        <n v="47719.978683411915"/>
        <n v="28000"/>
        <n v="4482.7841200597986"/>
        <n v="20800"/>
        <n v="4420.1120829340289"/>
        <n v="339000"/>
        <n v="52246.10631593749"/>
        <n v="36400"/>
        <n v="5200"/>
        <n v="5000"/>
        <n v="5600"/>
        <n v="16524.794148352943"/>
        <n v="2775"/>
        <n v="1608.7470523951904"/>
        <n v="2750"/>
        <n v="1250"/>
        <n v="14338.292327244731"/>
        <n v="10879.093333333332"/>
        <n v="14593.08"/>
        <n v="3271.8119999999999"/>
        <n v="21750"/>
        <n v="2683.4527510692242"/>
        <n v="3765.96"/>
        <n v="17323.370000000003"/>
        <n v="12189.365523951903"/>
        <n v="18400"/>
        <n v="30340"/>
        <n v="24814.189293755178"/>
        <n v="4896.3066666666664"/>
        <n v="17600"/>
        <n v="20000"/>
        <n v="10500"/>
        <n v="5194.3680000000004"/>
        <n v="11875.08"/>
        <n v="16900"/>
        <n v="166264.80000000002"/>
        <n v="10400"/>
        <n v="50000"/>
        <n v="36190.07"/>
        <n v="15700"/>
        <n v="3700"/>
        <n v="184.48"/>
        <n v="3228.3333333333335"/>
        <n v="18589.834657722229"/>
        <n v="12600"/>
        <n v="9450"/>
        <n v="3300"/>
        <n v="22500"/>
        <n v="11250"/>
        <n v="10360"/>
        <n v="6440"/>
        <n v="24000"/>
        <n v="2900"/>
        <n v="7100"/>
        <n v="25000"/>
        <n v="3360"/>
        <n v="116840"/>
        <n v="89216"/>
        <n v="5693.12"/>
        <n v="2112"/>
        <n v="1183"/>
        <n v="1778"/>
        <n v="1387"/>
        <n v="4143.0824381237135"/>
        <n v="11816.333507373676"/>
        <n v="4500"/>
        <n v="500"/>
        <n v="1500"/>
        <n v="16443.689999999999"/>
        <n v="4000"/>
        <n v="3288.74"/>
        <n v="621.42857142857144"/>
        <n v="1385.7142857142858"/>
        <n v="728.57142857142867"/>
        <n v="692.85714285714289"/>
        <n v="835.71428571428567"/>
        <n v="750"/>
        <n v="7500"/>
        <n v="11995.107405987654"/>
        <n v="516.66666666666663"/>
        <n v="3000"/>
        <n v="1700"/>
        <n v="5085.8829599746241"/>
        <n v="77400"/>
        <n v="11700"/>
        <n v="2584.86"/>
        <n v="19172.6438972051"/>
        <n v="28136.540501494987"/>
        <n v="5868.3450000000003"/>
        <n v="1079.04"/>
        <n v="133624.53126693159"/>
        <n v="32313.606811975311"/>
        <n v="83947.5"/>
        <n v="23987.652857142857"/>
        <n v="27333.333333333332"/>
        <n v="896.11636826346023"/>
        <n v="22751.973207943352"/>
        <n v="121342.30797559556"/>
        <n v="5766.6205988021748"/>
        <n v="2962.5"/>
        <n v="100"/>
        <n v="2726.2273652692052"/>
        <n v="10032.31473053841"/>
        <n v="3712.0646911890067"/>
        <n v="319.41940319358719"/>
        <n v="342.67128383230454"/>
        <n v="4631.5813463070144"/>
        <n v="122.5975"/>
        <n v="600"/>
        <n v="3509.0115718557113"/>
        <n v="2807.2092574845692"/>
        <n v="1169.6705239519038"/>
        <n v="159.70970159679359"/>
        <n v="200"/>
        <n v="1200"/>
        <n v="400"/>
        <n v="1000"/>
        <n v="12500"/>
        <n v="977.37027772453712"/>
        <n v="31421.135999999995"/>
        <n v="5443.5739999999996"/>
        <n v="5354.16"/>
        <n v="25711.714440580683"/>
        <n v="6367.125773077265"/>
        <n v="2293.3333333333335"/>
        <n v="7096.2"/>
        <n v="26511.003034154939"/>
        <n v="2500"/>
        <n v="0"/>
        <n v="11805.640429140949"/>
        <n v="57950"/>
        <n v="95000"/>
        <n v="1176.9000000000001"/>
        <n v="8229.06"/>
        <n v="7009.94"/>
        <n v="8463.6766634722244"/>
        <n v="9404.0851816358045"/>
        <n v="4231.8383317361104"/>
        <n v="33476.666666666672"/>
        <n v="940.40851816358042"/>
        <n v="57723.353350100937"/>
        <n v="63020.405260292471"/>
        <n v="374727.66890221596"/>
        <n v="44000"/>
        <n v="33000"/>
        <n v="22000"/>
        <n v="13200"/>
        <n v="11000"/>
        <n v="392"/>
        <n v="2886"/>
        <n v="144"/>
        <n v="756"/>
        <n v="3669"/>
        <n v="1092"/>
        <n v="379"/>
        <n v="236"/>
        <n v="74000"/>
        <n v="12980"/>
        <n v="27280"/>
        <n v="20430"/>
        <n v="2825"/>
        <n v="96040"/>
        <n v="87945"/>
        <n v="15190"/>
        <n v="18530"/>
        <n v="100695"/>
        <n v="102750"/>
        <n v="19180"/>
        <n v="84255"/>
        <n v="43840"/>
        <n v="910"/>
        <n v="8160"/>
        <n v="1530"/>
        <n v="5023"/>
        <n v="7716"/>
        <n v="2307"/>
        <n v="7776"/>
        <n v="900"/>
        <n v="426"/>
        <n v="41205"/>
        <n v="7830"/>
        <n v="29040"/>
        <n v="64800"/>
        <n v="19960"/>
        <n v="1580"/>
        <n v="3260"/>
        <n v="1640"/>
        <n v="2440"/>
        <n v="36740"/>
        <n v="6380"/>
        <n v="4840"/>
        <n v="736"/>
        <n v="9240"/>
        <n v="3400"/>
        <n v="101420"/>
        <n v="10000"/>
        <n v="9665"/>
        <n v="4676"/>
        <n v="3344"/>
        <n v="15288"/>
        <n v="2220"/>
        <n v="632"/>
        <n v="26400"/>
        <n v="4936"/>
        <n v="205"/>
        <n v="3264"/>
        <n v="2550"/>
        <n v="4608"/>
        <n v="2828"/>
        <n v="1758"/>
        <n v="2756"/>
        <n v="1976"/>
        <n v="4395"/>
        <n v="7200"/>
        <n v="38220"/>
        <n v="7856"/>
        <n v="20204"/>
        <n v="5405"/>
        <n v="1186"/>
        <n v="2994"/>
        <n v="7260"/>
        <n v="14940"/>
        <n v="51700"/>
        <n v="15436"/>
        <n v="2867"/>
        <n v="30872"/>
        <n v="7718"/>
        <n v="11945"/>
        <n v="1344"/>
        <n v="3675"/>
        <n v="196"/>
        <n v="1001"/>
        <n v="6516"/>
        <n v="8800"/>
        <n v="47080"/>
        <n v="11154"/>
        <n v="2755"/>
        <n v="3144"/>
        <n v="1774"/>
        <n v="1224"/>
        <n v="1968"/>
        <n v="2142"/>
        <n v="984"/>
        <n v="446"/>
        <n v="223"/>
        <n v="328"/>
        <n v="2296"/>
        <n v="405"/>
        <n v="1790"/>
        <n v="191"/>
        <n v="170"/>
        <n v="290"/>
        <n v="510"/>
        <n v="412"/>
        <n v="573"/>
        <n v="582"/>
        <n v="331"/>
        <n v="2335"/>
        <n v="9360"/>
        <n v="88200"/>
        <n v="79200"/>
        <n v="5544"/>
        <n v="5880"/>
        <n v="800"/>
        <n v="375"/>
        <n v="870"/>
        <n v="12045"/>
        <n v="1265"/>
        <n v="872"/>
        <n v="462"/>
        <n v="607"/>
        <n v="2310"/>
        <n v="23250"/>
        <n v="10013.57"/>
        <n v="2640"/>
        <n v="5460"/>
        <n v="354"/>
        <n v="18000"/>
        <n v="15400"/>
        <n v="47600"/>
        <n v="40800"/>
        <n v="6800"/>
        <n v="80540.433571000001"/>
        <n v="44420"/>
        <n v="37757"/>
        <n v="22210"/>
        <n v="16657.5"/>
        <n v="13326"/>
        <n v="19989"/>
        <n v="14122.8"/>
        <n v="1097.6000000000001"/>
        <n v="17692.199999999997"/>
        <n v="4070.88"/>
        <n v="142.065"/>
        <n v="5608.8"/>
        <n v="2277"/>
        <n v="18570"/>
        <n v="18468"/>
        <n v="23355"/>
        <n v="16500"/>
        <n v="3413.5999999999995"/>
        <n v="37374"/>
        <n v="12672"/>
        <n v="9852.6050459070466"/>
        <n v="2269.9193285927859"/>
        <n v="3724.7521397205078"/>
        <n v="4038.2682095807618"/>
        <n v="1637.9174381237142"/>
        <n v="807.86046287422846"/>
        <n v="7326.2581333333346"/>
        <n v="3458.5024226945734"/>
        <n v="280.35976085023162"/>
        <n v="1708.3333333333335"/>
        <n v="760"/>
        <n v="1375"/>
        <n v="19186.874999999996"/>
        <n v="6737.7509318146531"/>
        <n v="6820.8851463325391"/>
        <n v="16800"/>
        <n v="16600"/>
        <n v="6967.8818413173021"/>
        <n v="1979.1499999999999"/>
        <n v="5250"/>
        <n v="6150.5692548993648"/>
        <n v="7354.0728383230453"/>
        <n v="10758.030349301269"/>
        <n v="117213.19925748456"/>
        <n v="110000"/>
        <n v="13626.582186957741"/>
        <n v="28853.031289566195"/>
        <n v="1051.3462445108885"/>
        <n v="12034.400000000001"/>
        <n v="60000"/>
        <n v="6199.2000000000007"/>
        <n v="23899.135000000002"/>
        <n v="671.69"/>
        <n v="3313.7831168382718"/>
        <n v="54620.468626438291"/>
        <n v="184391.61388013614"/>
        <n v="14360.3456872771"/>
        <n v="9540.244279999999"/>
        <n v="8560.3801460873219"/>
        <n v="43168"/>
        <n v="9999.6"/>
        <n v="126972"/>
        <n v="25047.716538229615"/>
        <n v="108296.88194528584"/>
        <n v="56041.554828275534"/>
        <n v="10576.570457827014"/>
        <n v="2839.8682095807617"/>
        <n v="6404.1399999999994"/>
        <n v="2398.6356943113428"/>
        <n v="6463.2976663472218"/>
        <n v="11546.021103547742"/>
        <n v="5929.8083692294585"/>
        <n v="5747.35272709932"/>
        <n v="7591.2999999999993"/>
        <n v="2413.9809257484567"/>
        <n v="6355.0582095807604"/>
        <n v="5425.251099618873"/>
        <n v="81988.185599999997"/>
        <n v="1831.9220122155348"/>
        <n v="1412.9950101796123"/>
        <n v="591.05212614769096"/>
        <n v="28500"/>
        <n v="7952.3395545507983"/>
        <n v="7133.1333333333314"/>
        <n v="24384.260348382973"/>
        <n v="2088.5423999999998"/>
        <n v="2844.1768181496536"/>
        <n v="1890.6523386559784"/>
        <n v="3781.3046773119568"/>
        <n v="48644.999999999993"/>
        <n v="5873.0616843510797"/>
        <n v="32703.3"/>
        <n v="10693.978470686148"/>
        <n v="2006.0458937267599"/>
        <n v="5408.3773166279343"/>
        <n v="7965.9931332093893"/>
        <n v="1937.4824630194159"/>
        <n v="2861.25"/>
        <n v="19062.397739867432"/>
        <n v="18231.000000000004"/>
        <n v="8317.646850172021"/>
        <n v="9721.4286586823928"/>
        <n v="8715.7771131654608"/>
        <n v="6759.0364278990583"/>
        <n v="503.27680000000004"/>
        <n v="1007.37"/>
        <n v="3569.4627348128379"/>
        <n v="234"/>
        <n v="804.3735261975952"/>
        <n v="1004.9876199808336"/>
        <n v="415.30143332694445"/>
        <n v="2089.0104628742283"/>
        <n v="1625.382913532922"/>
        <n v="11015.557857142858"/>
        <n v="48355.200000000012"/>
        <n v="19018.59391113709"/>
        <n v="7394.3472564189051"/>
        <n v="1477.9844306666153"/>
        <n v="5439.5466666666662"/>
        <n v="6341.25"/>
        <n v="2181.2080000000001"/>
        <n v="29939.826333333334"/>
        <n v="5461.2000000000007"/>
        <n v="3236.6333861419757"/>
        <n v="5583.2359169158308"/>
        <n v="5626.4220000000005"/>
        <n v="2305.1"/>
        <n v="115.3"/>
        <n v="1862.5"/>
        <n v="1100"/>
        <n v="24750"/>
        <n v="976.8023143711423"/>
        <n v="2128.0328908183301"/>
        <n v="1600"/>
        <n v="8286.1648762474269"/>
        <n v="532.2672751069224"/>
        <n v="394.5018600665295"/>
        <n v="356.32333333333332"/>
        <n v="340.31459257484568"/>
        <n v="390.80239151410933"/>
        <n v="1043.8359155688445"/>
        <n v="2712.15"/>
        <n v="1328.7069720358795"/>
        <n v="852.06104146701398"/>
        <n v="1469.2367539919837"/>
        <n v="3299.8560698602541"/>
        <n v="2003.2613682634603"/>
        <n v="165.405"/>
        <n v="3483.9866313087887"/>
        <n v="4849.9386899534184"/>
        <n v="5870.6075788423068"/>
        <n v="1568.7711571855709"/>
        <n v="854.56500000000005"/>
        <n v="841.65"/>
        <n v="516.6"/>
        <n v="950"/>
        <n v="550"/>
        <n v="850"/>
        <n v="4110.9224999999997"/>
        <n v="10572.3325"/>
        <n v="822.18499999999995"/>
        <n v="1973.24"/>
        <n v="4120"/>
        <n v="700"/>
        <n v="3308.0534811975313"/>
        <n v="6266.7028571428573"/>
        <n v="7842.0703675308523"/>
        <n v="3751.538733532665"/>
        <n v="54655.632402183248"/>
        <n v="15000"/>
        <n v="75000"/>
        <n v="17000"/>
        <n v="10616.199999999999"/>
        <n v="9306.101748589721"/>
        <n v="7490.2092574845683"/>
        <n v="5837.23"/>
        <n v="2883.3102994010874"/>
        <n v="3600"/>
        <n v="2700"/>
        <n v="450"/>
        <n v="300"/>
        <n v="150"/>
        <n v="3500"/>
        <n v="1950"/>
        <n v="2450"/>
        <n v="8750"/>
        <n v="693.5"/>
        <n v="956.1"/>
        <n v="19333.333333333332"/>
        <n v="4555.2249993154755"/>
        <n v="9624.4725763470942"/>
        <n v="8662.3364191615237"/>
        <n v="4744.7663130878909"/>
        <n v="1095.5984410178758"/>
        <n v="72562.35493413065"/>
        <n v="36281.177467065325"/>
        <n v="1625"/>
        <n v="650"/>
        <n v="10884.353240119597"/>
        <n v="3628.1177467065327"/>
        <n v="3645.7919999999999"/>
        <n v="1104.9004628742284"/>
        <n v="25139.744256526235"/>
        <n v="2113.8312960478397"/>
        <n v="3414.4219440717598"/>
        <n v="2422.4312960478396"/>
        <n v="1269.8697117764061"/>
        <n v="2609.6812881735473"/>
        <n v="3455.655555555556"/>
        <n v="1945"/>
        <n v="22121.121397205075"/>
        <n v="1750"/>
        <n v="30000"/>
        <n v="5420.9858015395366"/>
        <n v="94720.566974457572"/>
        <n v="15317.999999999998"/>
        <n v="11914"/>
        <n v="37444"/>
        <n v="29274.399999999998"/>
        <n v="19402.8"/>
        <n v="20764.399999999998"/>
        <n v="15147.8"/>
        <n v="12594.8"/>
        <n v="152499.19999999998"/>
        <n v="3532.0729600000004"/>
        <n v="2028"/>
        <n v="376"/>
        <n v="1572"/>
        <n v="4266"/>
        <n v="992"/>
        <n v="4888"/>
        <n v="924"/>
        <n v="58020"/>
        <n v="10212"/>
        <n v="21955.8"/>
        <n v="35297.64"/>
        <n v="68534.399999999994"/>
        <n v="4532.5"/>
        <n v="1314"/>
        <n v="5967.7500000000009"/>
        <n v="5481"/>
        <n v="31136.400000000005"/>
        <n v="53101.2"/>
        <n v="54149.249999999993"/>
        <n v="5790"/>
        <n v="12330"/>
        <n v="44367.45"/>
        <n v="22707.749999999996"/>
        <n v="10962"/>
        <n v="327"/>
        <n v="4260"/>
        <n v="11286"/>
        <n v="8498"/>
        <n v="3758"/>
        <n v="5203"/>
        <n v="6291"/>
        <n v="2686"/>
        <n v="1872"/>
        <n v="53275.320000000007"/>
        <n v="453"/>
        <n v="1398"/>
        <n v="584"/>
        <n v="1538.4599999999998"/>
        <n v="18394"/>
        <n v="5719"/>
        <n v="2360"/>
        <n v="27167.699999999997"/>
        <n v="8814.9600000000009"/>
        <n v="3717.9"/>
        <n v="39617.72"/>
        <n v="7632.3"/>
        <n v="11026.14"/>
        <n v="4901"/>
        <n v="928"/>
        <n v="3654"/>
        <n v="1004.6399999999999"/>
        <n v="1680"/>
        <n v="59080.800000000017"/>
        <n v="14125"/>
        <n v="17290"/>
        <n v="2613.64"/>
        <n v="32678.399999999998"/>
        <n v="1028.08"/>
        <n v="11573.599999999999"/>
        <n v="285"/>
        <n v="660"/>
        <n v="1475.2"/>
        <n v="609.6"/>
        <n v="2484"/>
        <n v="1932"/>
        <n v="6127.2"/>
        <n v="1255.8"/>
        <n v="1329"/>
        <n v="2162"/>
        <n v="12067"/>
        <n v="23114"/>
        <n v="26299"/>
        <n v="9761.5"/>
        <n v="1534.2"/>
        <n v="4580"/>
        <n v="1980"/>
        <n v="1485"/>
        <n v="180"/>
        <n v="2290"/>
        <n v="1488"/>
        <n v="2496"/>
        <n v="258"/>
        <n v="1902"/>
        <n v="894"/>
        <n v="6600"/>
        <n v="6089.9999999999991"/>
        <n v="1385"/>
        <n v="11682"/>
        <n v="20790"/>
        <n v="967"/>
        <n v="1584"/>
        <n v="4102"/>
        <n v="390"/>
        <n v="336"/>
        <n v="309"/>
        <n v="716"/>
        <n v="298"/>
        <n v="176"/>
        <n v="228"/>
        <n v="555"/>
        <n v="830"/>
        <n v="163"/>
        <n v="1553"/>
        <n v="1892"/>
        <n v="846"/>
        <n v="834"/>
        <n v="255"/>
        <n v="2351"/>
        <n v="188"/>
        <n v="4070"/>
        <n v="10466"/>
        <n v="1229"/>
        <n v="3364"/>
        <n v="1188"/>
        <n v="780"/>
        <n v="432"/>
        <n v="312"/>
        <n v="7658.9999999999991"/>
        <n v="1428"/>
        <n v="7671"/>
        <n v="1702"/>
        <n v="27122"/>
        <n v="427"/>
        <n v="6204"/>
        <n v="5957"/>
        <n v="41528.799999999996"/>
        <n v="15994"/>
        <n v="23748"/>
        <n v="6397"/>
        <n v="8636"/>
        <n v="3750"/>
        <n v="7983"/>
        <n v="7148.4"/>
        <n v="6180"/>
        <n v="37614.199999999997"/>
        <n v="27060"/>
        <n v="19800"/>
        <n v="2854"/>
        <n v="11732"/>
        <n v="974"/>
        <n v="545"/>
        <n v="639"/>
        <n v="1392"/>
        <n v="852"/>
        <n v="464"/>
        <n v="546"/>
        <n v="4368"/>
        <n v="350"/>
        <n v="175"/>
        <n v="443"/>
        <n v="1931"/>
        <n v="301"/>
        <n v="1696"/>
        <n v="19200"/>
        <n v="13600"/>
        <n v="2560"/>
        <n v="4325"/>
        <n v="1800"/>
        <n v="2880"/>
        <n v="385"/>
        <n v="70200"/>
        <n v="5120"/>
        <n v="1440"/>
        <n v="35412"/>
        <n v="3132"/>
        <n v="1356"/>
        <n v="629"/>
        <n v="2580"/>
        <n v="8040"/>
        <n v="962"/>
        <n v="814"/>
        <n v="10493"/>
        <n v="915"/>
        <n v="5220"/>
        <n v="38052"/>
        <n v="1124"/>
        <n v="366"/>
        <n v="1486"/>
        <n v="2178"/>
        <n v="65738.631608943208"/>
        <n v="9621"/>
        <n v="7483"/>
        <n v="23411.100000000002"/>
        <n v="18386.8"/>
        <n v="12079.7"/>
        <n v="12934.900000000001"/>
        <n v="7910.6"/>
        <n v="11331.400000000001"/>
        <n v="95354.8"/>
        <n v="1846"/>
        <n v="30816"/>
        <n v="6414"/>
        <n v="13683.2"/>
        <n v="17967.599999999999"/>
        <n v="41317.08"/>
        <n v="87053.33"/>
        <n v="8782.2000000000007"/>
        <n v="2912"/>
        <n v="7308"/>
        <n v="62403.6"/>
        <n v="63635.25"/>
        <n v="1920"/>
        <n v="14490"/>
        <n v="51729.3"/>
        <n v="26685.75"/>
        <n v="410.4"/>
        <n v="9472"/>
        <n v="7696"/>
        <n v="5182"/>
        <n v="2380"/>
        <n v="2675"/>
        <n v="1410"/>
        <n v="7110"/>
        <n v="3065"/>
        <n v="22445"/>
        <n v="4847.9199999999992"/>
        <n v="7881.2000000000025"/>
        <n v="3549"/>
        <n v="672"/>
        <n v="2625"/>
        <n v="1147.0800000000002"/>
        <n v="560"/>
        <n v="30002.28"/>
        <n v="8512"/>
        <n v="14504.400000000001"/>
        <n v="10290"/>
        <n v="12033"/>
        <n v="5640"/>
        <n v="3207"/>
        <n v="284.40000000000003"/>
        <n v="495.72"/>
        <n v="205.20000000000002"/>
        <n v="3741.5"/>
        <n v="978"/>
        <n v="1434.64"/>
        <n v="6252"/>
        <n v="1076"/>
        <n v="12128"/>
        <n v="12018"/>
        <n v="20349"/>
        <n v="6472.2000000000007"/>
        <n v="3945"/>
        <n v="2960"/>
        <n v="7256"/>
        <n v="27608"/>
        <n v="1049"/>
        <n v="4085"/>
        <n v="534"/>
        <n v="264"/>
        <n v="330"/>
        <n v="2065"/>
        <n v="1627"/>
        <n v="1975"/>
        <n v="5789"/>
        <n v="254"/>
        <n v="838"/>
        <n v="1282"/>
        <n v="1479"/>
        <n v="15282"/>
        <n v="38158"/>
        <n v="425"/>
        <n v="3089"/>
        <n v="25976.7"/>
        <n v="15930"/>
        <n v="39420"/>
        <n v="6372"/>
        <n v="5229"/>
        <n v="7064"/>
        <n v="4382.9000000000005"/>
        <n v="6155"/>
        <n v="23518"/>
        <n v="19720"/>
        <n v="2843"/>
        <n v="11688"/>
        <n v="636"/>
        <n v="1060"/>
        <n v="212"/>
        <n v="676"/>
        <n v="338"/>
        <n v="345"/>
        <n v="448"/>
        <n v="1295"/>
        <n v="441"/>
        <n v="1446"/>
        <n v="12800"/>
        <n v="10200"/>
        <n v="1195"/>
        <n v="3460"/>
        <n v="720"/>
        <n v="7000"/>
        <n v="18984"/>
        <n v="1350"/>
        <n v="956"/>
        <n v="626"/>
        <n v="1028"/>
        <n v="8010"/>
        <n v="2835"/>
        <n v="10451"/>
        <n v="1395"/>
        <n v="2610"/>
        <n v="16828"/>
        <n v="1480"/>
        <n v="2170"/>
        <n v="888"/>
        <n v="44367.277500999997"/>
        <n v="59562.585754630622"/>
        <n v="46512.368793803638"/>
        <n v="30870.616894272574"/>
        <n v="32903.650120285114"/>
        <n v="23999.265843491521"/>
        <n v="20133.655396974045"/>
        <n v="65854.127858409498"/>
        <n v="67189.25913287561"/>
        <n v="892.77729178186667"/>
        <n v="24403.828450457393"/>
        <n v="143.35767635585688"/>
        <n v="1376"/>
        <n v="1026.267180971365"/>
        <n v="808.1583702993828"/>
        <n v="453.98386571855713"/>
        <n v="917.15"/>
        <n v="931.18803493012695"/>
        <n v="2375"/>
        <n v="5860.6599628742279"/>
        <n v="16790.228331736111"/>
        <n v="16424.295594095394"/>
        <n v="34776.931455276317"/>
        <n v="20363.760000000002"/>
        <n v="60204.331512463337"/>
        <n v="155125.48716959645"/>
        <n v="10044.754835271617"/>
        <n v="15506.589"/>
        <n v="11318.767685281302"/>
        <n v="111525.76106043789"/>
        <n v="5635.7"/>
        <n v="69730.222678137201"/>
        <n v="88594.430622857151"/>
        <n v="120098.15328"/>
        <n v="147568.56341333332"/>
        <n v="23024.913988194909"/>
        <n v="99551.046426691493"/>
        <n v="47630.250269685086"/>
        <n v="22059.229237862484"/>
        <n v="3997.7261571855715"/>
        <n v="7241.9427772453701"/>
        <n v="7562.6093546239135"/>
        <n v="42390"/>
        <n v="4856.3905676646091"/>
        <n v="3328.7955555555545"/>
        <n v="31382.110211676314"/>
        <n v="5500"/>
        <n v="84780.917860022222"/>
        <n v="13854.187359700232"/>
        <n v="6144.9836383831025"/>
        <n v="1152.7159165868054"/>
        <n v="3107.7666943113427"/>
        <n v="122110.70036557219"/>
        <n v="19943.150481788616"/>
        <n v="16577.951108981484"/>
        <n v="17383.328116133755"/>
        <n v="6116.9140466296903"/>
        <n v="18451.737728838121"/>
        <n v="5171.5050646107247"/>
        <n v="643.49882095807618"/>
        <n v="11838.076428571429"/>
        <n v="287.04919575705463"/>
        <n v="1648.0795778442221"/>
        <n v="1090.604"/>
        <n v="42750"/>
        <n v="11015.42"/>
        <n v="2183.8282095807599"/>
        <n v="22560"/>
        <n v="36071.552000000003"/>
        <n v="2092.8837029938277"/>
        <n v="8264.7274059876545"/>
        <n v="2846.56"/>
        <n v="1064.5345502138448"/>
        <n v="789.00372013305901"/>
        <n v="680.62918514969135"/>
        <n v="835.06873245507552"/>
        <n v="265.7413944071759"/>
        <n v="223.77858709247829"/>
        <n v="1150"/>
        <n v="20"/>
        <n v="30"/>
        <n v="4965.8897524948561"/>
        <n v="3398.0080000000003"/>
        <n v="39184.017526226336"/>
        <n v="18597.599999999999"/>
        <n v="1889.8200000000002"/>
        <n v="95"/>
        <n v="1045"/>
        <n v="11963.882571886488"/>
        <n v="6296.588209580761"/>
        <n v="480"/>
        <n v="3964.9350000000004"/>
        <n v="7786.5450000000001"/>
        <n v="2925"/>
        <n v="7847.5"/>
        <n v="2573.7067455296915"/>
        <n v="38700"/>
        <n v="861.62"/>
        <n v="9452.1487500585736"/>
        <n v="3751.54"/>
        <n v="65877.140000290208"/>
        <n v="16156.803405987655"/>
        <n v="12915"/>
        <n v="45234.14"/>
        <n v="19386.05"/>
        <n v="2274.8999999999996"/>
        <n v="11216.764692019218"/>
        <n v="3745.1046287422841"/>
        <n v="59821.981298465798"/>
        <n v="23348.92"/>
        <n v="3289.9703493012689"/>
        <n v="3339.3410479038075"/>
        <n v="5452.4547305384103"/>
        <n v="1856.0323455945033"/>
        <n v="423.67"/>
        <n v="1598.67"/>
        <n v="549.98833333333334"/>
        <n v="1871.4728383230461"/>
        <n v="3010"/>
        <n v="1720"/>
        <n v="1290"/>
        <n v="1373.3333333333333"/>
        <n v="902.25714285714275"/>
        <n v="909.05333333333328"/>
        <n v="1127.1599999999999"/>
        <n v="343.53999999999996"/>
        <n v="515.30999999999995"/>
        <n v="532.48251526941885"/>
        <n v="606.66666666666663"/>
        <n v="3231.9605554490736"/>
        <n v="26063.207405987658"/>
        <n v="2080.5"/>
        <n v="12083.333333333332"/>
        <n v="6073.6333324206344"/>
        <n v="12249.328733532666"/>
        <n v="7796.1027772453708"/>
        <n v="3795.8130504703126"/>
        <n v="2921.595842714335"/>
        <n v="4658.8725168858036"/>
        <n v="61678.001694011058"/>
        <n v="58049.883947304523"/>
        <n v="725.62354934130656"/>
        <n v="54850.351105148147"/>
        <n v="2642.2891200597996"/>
        <n v="5690.7032401196002"/>
        <n v="4697.4263187123852"/>
        <n v="24364.917999999998"/>
        <n v="1232.598"/>
        <n v="10598.545057161446"/>
        <n v="3777.8049373251038"/>
        <n v="3142.79"/>
        <n v="15927.207405987656"/>
        <n v="52930"/>
        <n v="1136.52"/>
        <n v="329641.37857958378"/>
        <n v="53684.800000000003"/>
        <n v="41620.800000000003"/>
        <n v="131497.60000000001"/>
        <n v="102544"/>
        <n v="68161.600000000006"/>
        <n v="72987.200000000012"/>
        <n v="53081.600000000006"/>
        <n v="44636.800000000003"/>
        <n v="41017.600000000006"/>
        <n v="30763.200000000001"/>
        <n v="35588.800000000003"/>
        <n v="36795.200000000004"/>
        <n v="29556.800000000003"/>
        <n v="35210"/>
        <n v="9800"/>
        <n v="60923.200000000004"/>
        <n v="6200"/>
        <n v="19905.600000000002"/>
        <n v="30230"/>
        <n v="30800"/>
        <n v="8100"/>
        <n v="14800"/>
        <n v="3616"/>
        <n v="890"/>
        <n v="899"/>
        <n v="913"/>
        <n v="5940"/>
        <n v="16720"/>
        <n v="1656"/>
        <n v="18096"/>
        <n v="18300"/>
        <n v="4098"/>
        <n v="16286.400000000001"/>
        <n v="10548"/>
        <n v="598"/>
        <n v="434"/>
        <n v="3890"/>
        <n v="1220"/>
        <n v="152"/>
        <n v="114900"/>
        <n v="10970"/>
        <n v="36192"/>
        <n v="76606.400000000009"/>
        <n v="155400"/>
        <n v="6590"/>
        <n v="58000"/>
        <n v="241200"/>
        <n v="420000"/>
        <n v="73400"/>
        <n v="14480"/>
        <n v="57960"/>
        <n v="252000"/>
        <n v="360000"/>
        <n v="69600"/>
        <n v="275000"/>
        <n v="143000"/>
        <n v="100080"/>
        <n v="41000"/>
        <n v="4320"/>
        <n v="12624"/>
        <n v="9670"/>
        <n v="8415"/>
        <n v="15954"/>
        <n v="40817"/>
        <n v="11225"/>
        <n v="1848"/>
        <n v="21440"/>
        <n v="63200"/>
        <n v="35350"/>
        <n v="166500"/>
        <n v="29406"/>
        <n v="13026"/>
        <n v="2418"/>
        <n v="6630"/>
        <n v="9750"/>
        <n v="9097.1999999999989"/>
        <n v="2800"/>
        <n v="16520"/>
        <n v="395"/>
        <n v="1824"/>
        <n v="754"/>
        <n v="25937.600000000002"/>
        <n v="4860"/>
        <n v="42550"/>
        <n v="31740"/>
        <n v="74290"/>
        <n v="133007.6"/>
        <n v="36103.199999999997"/>
        <n v="21332"/>
        <n v="28614"/>
        <n v="109330"/>
        <n v="31530"/>
        <n v="6575"/>
        <n v="167648"/>
        <n v="11076"/>
        <n v="169165"/>
        <n v="1471"/>
        <n v="11950"/>
        <n v="14500"/>
        <n v="8480"/>
        <n v="98040"/>
        <n v="4380"/>
        <n v="41500"/>
        <n v="29420"/>
        <n v="9804"/>
        <n v="19608"/>
        <n v="49000"/>
        <n v="18460"/>
        <n v="5580"/>
        <n v="14440"/>
        <n v="15690"/>
        <n v="4062"/>
        <n v="1670"/>
        <n v="2040"/>
        <n v="564"/>
        <n v="1618"/>
        <n v="3928"/>
        <n v="8823"/>
        <n v="3416"/>
        <n v="4755"/>
        <n v="5755"/>
        <n v="253"/>
        <n v="16120"/>
        <n v="41460"/>
        <n v="6448"/>
        <n v="36000"/>
        <n v="1217"/>
        <n v="3331"/>
        <n v="7840"/>
        <n v="516"/>
        <n v="4400"/>
        <n v="1030"/>
        <n v="26540.800000000003"/>
        <n v="6174"/>
        <n v="5428.8"/>
        <n v="4900"/>
        <n v="80577"/>
        <n v="8110"/>
        <n v="15360"/>
        <n v="21112"/>
        <n v="11508"/>
        <n v="56700"/>
        <n v="2118"/>
        <n v="6128"/>
        <n v="32306"/>
        <n v="160082.0776119403"/>
        <n v="15840"/>
        <n v="54873"/>
        <n v="12670"/>
        <n v="29076"/>
        <n v="10402"/>
        <n v="12306"/>
        <n v="24731.200000000001"/>
        <n v="6120"/>
        <n v="132100.80000000002"/>
        <n v="22892"/>
        <n v="5654"/>
        <n v="1820"/>
        <n v="6870"/>
        <n v="6280"/>
        <n v="1960"/>
        <n v="4460"/>
        <n v="3680"/>
        <n v="3390"/>
        <n v="53000"/>
        <n v="6400"/>
        <n v="9900"/>
        <n v="34400"/>
        <n v="7600"/>
        <n v="9200"/>
        <n v="72000"/>
        <n v="3100"/>
        <n v="67200"/>
        <n v="4740"/>
        <n v="622"/>
        <n v="49050"/>
        <n v="10075"/>
        <n v="19174.915000000001"/>
        <n v="14070"/>
        <n v="18520"/>
        <n v="17400"/>
        <n v="2790"/>
        <n v="19600"/>
        <n v="591101.39024233003"/>
        <n v="78107.200008034706"/>
        <n v="18821.143173978187"/>
        <n v="19455.247040564373"/>
        <n v="28369.336622272473"/>
        <n v="56711.80094955668"/>
        <n v="17202.921162702827"/>
        <n v="5700"/>
        <n v="1655.55"/>
        <n v="22604.459582138155"/>
        <n v="31916.909328209447"/>
        <n v="66032.5"/>
        <n v="2396.8062613077782"/>
        <n v="41743.039744669746"/>
        <n v="2759.9098939263667"/>
        <n v="3619.5327772453707"/>
        <n v="7896.8617897825397"/>
        <n v="7263.741851496914"/>
        <n v="2751.45"/>
        <n v="846.98018514969147"/>
        <n v="4008"/>
        <n v="9434.6714983987258"/>
        <n v="9551.0818573139113"/>
        <n v="5453.4000589320767"/>
        <n v="10701.032200798183"/>
        <n v="5574.3054730538415"/>
        <n v="1389.5788063871744"/>
        <n v="5797.083333333333"/>
        <n v="8612.4585244200916"/>
        <n v="4902.7152255486972"/>
        <n v="21516.060698602538"/>
        <n v="609.80285714285708"/>
        <n v="893.27571428571423"/>
        <n v="663.91714285714284"/>
        <n v="185.37552314371143"/>
        <n v="233.10750000000002"/>
        <n v="155.405"/>
        <n v="39071.066419161521"/>
        <n v="19080.896263592334"/>
        <n v="40402.038410873873"/>
        <n v="2523.2309868261323"/>
        <n v="3209.88"/>
        <n v="4132.8"/>
        <n v="13575.840000000002"/>
        <n v="55743.536944286418"/>
        <n v="178757.18733532666"/>
        <n v="42676.731187424135"/>
        <n v="3280"/>
        <n v="3692.0450000000001"/>
        <n v="873.63927650298365"/>
        <n v="148787.61599999998"/>
        <n v="187643.24266666666"/>
        <n v="28525.185170179269"/>
        <n v="123332.14511300391"/>
        <n v="63822.014524215119"/>
        <n v="23154.761334077721"/>
        <n v="368.87846400000006"/>
        <n v="4157.6352034729944"/>
        <n v="4931.5600000000004"/>
        <n v="22039.222499999996"/>
        <n v="1821.1464628742283"/>
        <n v="34628.535405987655"/>
        <n v="4661.9249999999993"/>
        <n v="30570.042497604169"/>
        <n v="65603.348601793987"/>
        <n v="640.39773143711409"/>
        <n v="2543.0145676646093"/>
        <n v="2210.0560414670144"/>
        <n v="1802.5875000000001"/>
        <n v="89726.392515212399"/>
        <n v="40013.429344809891"/>
        <n v="33327.919999999998"/>
        <n v="42481.626261545098"/>
        <n v="36163.714610298499"/>
        <n v="16636.994324949701"/>
        <n v="21444.284131796168"/>
        <n v="502.49380999041682"/>
        <n v="207.65071666347222"/>
        <n v="11159.037485055498"/>
        <n v="9224.08"/>
        <n v="2600"/>
        <n v="6432.6049999999996"/>
        <n v="30127.600000000002"/>
        <n v="2183.8282095807613"/>
        <n v="612.0383333333333"/>
        <n v="1563.3060567364328"/>
        <n v="9000"/>
        <n v="6720"/>
        <n v="6915.2999999999993"/>
        <n v="2535.5"/>
        <n v="1383.06"/>
        <n v="1473.28"/>
        <n v="986.2546501663237"/>
        <n v="542.43000000000006"/>
        <n v="387.45"/>
        <n v="330.81"/>
        <n v="4798.0429623950622"/>
        <n v="7439.0399999999991"/>
        <n v="415"/>
        <n v="36162"/>
        <n v="12789"/>
        <n v="3708"/>
        <n v="3900"/>
        <n v="3133.3514285714286"/>
        <n v="11086.943248107555"/>
        <n v="8000"/>
        <n v="2000"/>
        <n v="6948.18"/>
        <n v="77270.907583455832"/>
        <n v="8521"/>
        <n v="17082"/>
        <n v="9541"/>
        <n v="2847"/>
        <n v="6296"/>
        <n v="8792"/>
        <n v="6824.7"/>
        <n v="8065.0473143711424"/>
        <n v="13156.757987650484"/>
        <n v="6241.8410479038075"/>
        <n v="70168.480118484353"/>
        <n v="10248"/>
        <n v="16753"/>
        <n v="5016.157365269205"/>
        <n v="3078"/>
        <n v="1644"/>
        <n v="2356"/>
        <n v="1884.6920610776749"/>
        <n v="2076.2261207583169"/>
        <n v="1099"/>
        <n v="159.71"/>
        <n v="1128"/>
        <n v="701.8023143711423"/>
        <n v="935.73641916152303"/>
        <n v="351"/>
        <n v="2066.46"/>
        <n v="709.97668702589181"/>
        <n v="304.29666666666668"/>
        <n v="346.16"/>
        <n v="13466.502314371141"/>
        <n v="82687.199999999997"/>
        <n v="607.36333324206339"/>
        <n v="3149.8273886226852"/>
        <n v="2598.7009257484569"/>
        <n v="2372.3831565439455"/>
        <n v="1965"/>
        <n v="1815"/>
        <n v="12705"/>
        <n v="10620"/>
        <n v="6090"/>
        <n v="8965"/>
        <n v="30141"/>
        <n v="205479"/>
        <n v="51712"/>
        <n v="21483.054182849693"/>
        <n v="4780.1907217004637"/>
        <n v="1453.458777628704"/>
        <n v="634.93485588820306"/>
        <n v="2087.7450305388379"/>
        <n v="2808"/>
        <n v="7806.4539999999997"/>
        <n v="20351.43168542867"/>
        <n v="20173.23"/>
        <n v="126"/>
        <n v="50"/>
        <n v="184526.07589586382"/>
        <n v="130262"/>
        <n v="105028"/>
        <n v="70246"/>
        <n v="40238"/>
        <n v="55242"/>
        <n v="68200"/>
        <n v="10240"/>
        <n v="6386"/>
        <n v="40608"/>
        <n v="9720"/>
        <n v="11850"/>
        <n v="10730"/>
        <n v="22770"/>
        <n v="12080"/>
        <n v="9775"/>
        <n v="917"/>
        <n v="2019"/>
        <n v="6208"/>
        <n v="3036"/>
        <n v="1002"/>
        <n v="21142"/>
        <n v="420"/>
        <n v="2788"/>
        <n v="19096"/>
        <n v="1830"/>
        <n v="1788"/>
        <n v="1326"/>
        <n v="3510"/>
        <n v="78140"/>
        <n v="41602"/>
        <n v="88660"/>
        <n v="31130"/>
        <n v="41800"/>
        <n v="318160"/>
        <n v="282820"/>
        <n v="54280"/>
        <n v="25830"/>
        <n v="49664"/>
        <n v="308000"/>
        <n v="70260"/>
        <n v="299776"/>
        <n v="154572"/>
        <n v="2400"/>
        <n v="7700"/>
        <n v="24225"/>
        <n v="10852"/>
        <n v="35929"/>
        <n v="8702"/>
        <n v="1413"/>
        <n v="1776"/>
        <n v="26304"/>
        <n v="52164"/>
        <n v="180336"/>
        <n v="2944"/>
        <n v="329406"/>
        <n v="55062"/>
        <n v="10850"/>
        <n v="97526"/>
        <n v="20460"/>
        <n v="4655"/>
        <n v="1925"/>
        <n v="2090"/>
        <n v="1630"/>
        <n v="30008"/>
        <n v="24552"/>
        <n v="10729.51"/>
        <n v="56196"/>
        <n v="20230"/>
        <n v="1115"/>
        <n v="18612"/>
        <n v="4600"/>
        <n v="80000"/>
        <n v="4269"/>
        <n v="5692"/>
        <n v="3710"/>
        <n v="1576"/>
        <n v="195"/>
        <n v="1560"/>
        <n v="1120"/>
        <n v="1650"/>
        <n v="2003"/>
        <n v="15064"/>
        <n v="3308"/>
        <n v="9399"/>
        <n v="23870"/>
        <n v="15008"/>
        <n v="167772"/>
        <n v="16156"/>
        <n v="10600"/>
        <n v="6458"/>
        <n v="23988"/>
        <n v="17446"/>
        <n v="19772"/>
        <n v="13644"/>
        <n v="28644"/>
        <n v="152086"/>
        <n v="109336"/>
        <n v="11674"/>
        <n v="5904"/>
        <n v="2150"/>
        <n v="4680"/>
        <n v="1075"/>
        <n v="4800"/>
        <n v="1372"/>
        <n v="343"/>
        <n v="1665"/>
        <n v="5840"/>
        <n v="854"/>
        <n v="344"/>
        <n v="606"/>
        <n v="177"/>
        <n v="10892"/>
        <n v="5868"/>
        <n v="21600"/>
        <n v="124200"/>
        <n v="69000"/>
        <n v="12100"/>
        <n v="14000"/>
        <n v="3200"/>
        <n v="32518"/>
        <n v="4560"/>
        <n v="1210"/>
        <n v="72900"/>
        <n v="822"/>
        <n v="10599"/>
        <n v="6475"/>
        <n v="370"/>
        <n v="4700"/>
        <n v="3240"/>
        <n v="162000"/>
        <n v="90000"/>
        <n v="14400"/>
        <n v="185584.40509999997"/>
        <n v="55980"/>
        <n v="136840"/>
        <n v="107606"/>
        <n v="70908"/>
        <n v="75884"/>
        <n v="55358"/>
        <n v="42918"/>
        <n v="32344"/>
        <n v="80860"/>
        <n v="31100"/>
        <n v="559178"/>
        <n v="155200"/>
        <n v="37942"/>
        <n v="80238"/>
        <n v="7080"/>
        <n v="44100"/>
        <n v="427350"/>
        <n v="248855"/>
        <n v="42090"/>
        <n v="119424"/>
        <n v="9186"/>
        <n v="22036"/>
        <n v="10800"/>
        <n v="9387"/>
        <n v="64545"/>
        <n v="325160"/>
        <n v="461136"/>
        <n v="88680"/>
        <n v="375412"/>
        <n v="195096"/>
        <n v="43956"/>
        <n v="8478"/>
        <n v="3156"/>
        <n v="2385"/>
        <n v="30260"/>
        <n v="4897.88"/>
        <n v="15657"/>
        <n v="8412"/>
        <n v="18858"/>
        <n v="26292"/>
        <n v="6370"/>
        <n v="1404"/>
        <n v="1606"/>
        <n v="112608"/>
        <n v="95850"/>
        <n v="16610"/>
        <n v="7665"/>
        <n v="187928"/>
        <n v="22792"/>
        <n v="7480"/>
        <n v="1408"/>
        <n v="3740"/>
        <n v="5110"/>
        <n v="2850"/>
        <n v="291840"/>
        <n v="72800"/>
        <n v="117344"/>
        <n v="18240"/>
        <n v="13376"/>
        <n v="2292"/>
        <n v="3120"/>
        <n v="2430"/>
        <n v="27368"/>
        <n v="4428"/>
        <n v="12104"/>
        <n v="13035"/>
        <n v="19860"/>
        <n v="11550"/>
        <n v="1105"/>
        <n v="2050"/>
        <n v="26616"/>
        <n v="35660"/>
        <n v="10044"/>
        <n v="3393"/>
        <n v="5300"/>
        <n v="2664"/>
        <n v="2940"/>
        <n v="914"/>
        <n v="1432"/>
        <n v="12825"/>
        <n v="5604"/>
        <n v="41712"/>
        <n v="55608"/>
        <n v="5652"/>
        <n v="8228"/>
        <n v="784"/>
        <n v="169"/>
        <n v="194"/>
        <n v="1554"/>
        <n v="1425"/>
        <n v="1475"/>
        <n v="3978"/>
        <n v="6920"/>
        <n v="9632"/>
        <n v="25025"/>
        <n v="2820"/>
        <n v="8164"/>
        <n v="20996"/>
        <n v="15925"/>
        <n v="69255"/>
        <n v="54408"/>
        <n v="7746"/>
        <n v="428"/>
        <n v="21770"/>
        <n v="7452"/>
        <n v="3884"/>
        <n v="17235"/>
        <n v="714"/>
        <n v="32721"/>
        <n v="151768"/>
        <n v="25818"/>
        <n v="47640"/>
        <n v="46920"/>
        <n v="6417"/>
        <n v="12048"/>
        <n v="26124"/>
        <n v="3717"/>
        <n v="137462"/>
        <n v="54284"/>
        <n v="2980"/>
        <n v="2979"/>
        <n v="11592"/>
        <n v="5726"/>
        <n v="2942"/>
        <n v="1490"/>
        <n v="1954"/>
        <n v="3686"/>
        <n v="2556"/>
        <n v="5964"/>
        <n v="7455"/>
        <n v="213"/>
        <n v="696"/>
        <n v="1023"/>
        <n v="341"/>
        <n v="348"/>
        <n v="5236"/>
        <n v="342"/>
        <n v="602"/>
        <n v="352"/>
        <n v="444"/>
        <n v="61000"/>
        <n v="7920"/>
        <n v="1032"/>
        <n v="292500"/>
        <n v="296700"/>
        <n v="55200"/>
        <n v="19500"/>
        <n v="27600"/>
        <n v="525"/>
        <n v="3840"/>
        <n v="1900"/>
        <n v="15312"/>
        <n v="36320"/>
        <n v="2620"/>
        <n v="1130"/>
        <n v="1262"/>
        <n v="1449"/>
        <n v="10525"/>
        <n v="5520"/>
        <n v="26100"/>
        <n v="367"/>
        <n v="3720"/>
        <n v="6975"/>
        <n v="139500"/>
        <n v="40000"/>
        <n v="108000"/>
        <n v="25200"/>
        <n v="7450"/>
        <n v="6552"/>
        <n v="3874"/>
        <n v="359055.11807999999"/>
        <n v="128461.05927404349"/>
        <n v="131065.48793122021"/>
        <n v="47604.330283260562"/>
        <n v="68485.061258275891"/>
        <n v="11664.929262844378"/>
        <n v="95163.568302887215"/>
        <n v="30821.90041650923"/>
        <n v="4920"/>
        <n v="65501.559016423067"/>
        <n v="26682.946705255486"/>
        <n v="21416.666666666668"/>
        <n v="84160"/>
        <n v="8730.5400000000009"/>
        <n v="140616.47417748303"/>
        <n v="29714.625000000004"/>
        <n v="45000"/>
        <n v="7401.1885714285709"/>
        <n v="5172.72"/>
        <n v="9465.541892215364"/>
        <n v="11545.119575705468"/>
        <n v="14981.467568712385"/>
        <n v="2793.564104790381"/>
        <n v="762.5"/>
        <n v="4940.7177467065339"/>
        <n v="2505"/>
        <n v="15841.753879304872"/>
        <n v="16037.218475528376"/>
        <n v="14262.73861566851"/>
        <n v="19162.31347584791"/>
        <n v="11148.610946107683"/>
        <n v="11594.166666666666"/>
        <n v="14455.637780537905"/>
        <n v="595.51714285714286"/>
        <n v="442.61142857142858"/>
        <n v="308.95920523951906"/>
        <n v="66420.812912574591"/>
        <n v="39177.199440717588"/>
        <n v="32026.456108023151"/>
        <n v="67813.067686418522"/>
        <n v="8831.3084538914627"/>
        <n v="3070"/>
        <n v="4056.8352500000001"/>
        <n v="14444.460000000001"/>
        <n v="21697.200000000001"/>
        <n v="2821.0980000000004"/>
        <n v="14201.927643592595"/>
        <n v="106568.5265111358"/>
        <n v="257410.34976287038"/>
        <n v="7150.2874934130659"/>
        <n v="8235.8604045906213"/>
        <n v="13025.53476"/>
        <n v="1027.8109135329219"/>
        <n v="11012.801627783952"/>
        <n v="30513.960351536523"/>
        <n v="13732.296557142859"/>
        <n v="185675.83199999999"/>
        <n v="189391.29253752183"/>
        <n v="11679.04"/>
        <n v="35597.300580628282"/>
        <n v="161585.58016361404"/>
        <n v="79645.107336753921"/>
        <n v="30789.389609460646"/>
        <n v="9838.6701933274562"/>
        <n v="17039.20925748457"/>
        <n v="7995.4523143711431"/>
        <n v="3091.34"/>
        <n v="9863.1200000000008"/>
        <n v="5256.125"/>
        <n v="16946.821892215361"/>
        <n v="16275.75329885662"/>
        <n v="24488.024999999998"/>
        <n v="4579.8050305388369"/>
        <n v="941.99667345307489"/>
        <n v="9105.7323143711419"/>
        <n v="12839.639999999998"/>
        <n v="18035.695523951905"/>
        <n v="5594.3099999999995"/>
        <n v="7790.5712844968766"/>
        <n v="116427.70518781978"/>
        <n v="41180.159108040389"/>
        <n v="704.43750458082559"/>
        <n v="2797.3160244310702"/>
        <n v="4869.4901446989879"/>
        <n v="4187.3249249999999"/>
        <n v="125464.46194447251"/>
        <n v="23322.113103832053"/>
        <n v="80326.237881735477"/>
        <n v="9127.98157746994"/>
        <n v="20555.713234820025"/>
        <n v="50551.429025148442"/>
        <n v="35138.479393212729"/>
        <n v="34821.104458382848"/>
        <n v="2091.3711681137474"/>
        <n v="1861.0881851496918"/>
        <n v="769.07672838323037"/>
        <n v="12534.06277724537"/>
        <n v="18729.960023147814"/>
        <n v="10679.555664430558"/>
        <n v="18832.496666666666"/>
        <n v="1341.7263755346121"/>
        <n v="13368.300000000001"/>
        <n v="65534.400000000001"/>
        <n v="11220.329071958849"/>
        <n v="6120.3833333333332"/>
        <n v="8153.25"/>
        <n v="3349.9415501494987"/>
        <n v="4467.4816666666666"/>
        <n v="9739.44"/>
        <n v="26000"/>
        <n v="12000"/>
        <n v="4132.3637029938272"/>
        <n v="8843.375"/>
        <n v="4649.3999999999996"/>
        <n v="4269.84"/>
        <n v="3192.0493362274951"/>
        <n v="4258.1382008553792"/>
        <n v="1781.6166666666666"/>
        <n v="708.64371841913578"/>
        <n v="1118.8929354623915"/>
        <n v="2350.778806387174"/>
        <n v="575"/>
        <n v="992.43000000000006"/>
        <n v="2196"/>
        <n v="1241.472438123714"/>
        <n v="209.98000000000002"/>
        <n v="23328.900644470479"/>
        <n v="69741"/>
        <n v="5018.5839416006693"/>
        <n v="54791.400858281886"/>
        <n v="30127.64"/>
        <n v="18431.160431567336"/>
        <n v="1040"/>
        <n v="128456.7317151718"/>
        <n v="15991.768571428573"/>
        <n v="4202"/>
        <n v="55971.19"/>
        <n v="16156.8"/>
        <n v="8078.4"/>
        <n v="14278"/>
        <n v="18007"/>
        <n v="16682.599999999999"/>
        <n v="11649.512787424983"/>
        <n v="21872.062641890298"/>
        <n v="116649.51153455042"/>
        <n v="11674.46"/>
        <n v="6579.9406986025379"/>
        <n v="5925"/>
        <n v="3936.9218514969139"/>
        <n v="2056.027702993827"/>
        <n v="467.86820958076152"/>
        <n v="702"/>
        <n v="847.34"/>
        <n v="3757.2"/>
        <n v="3422.014490119599"/>
        <n v="65158.018514969146"/>
        <n v="1912.2"/>
        <n v="2024.5444441402115"/>
        <n v="13999.232838323045"/>
        <n v="5197.4018514969139"/>
        <n v="3321.3364191615237"/>
        <n v="2191.1968820357515"/>
        <n v="2821.2255544907412"/>
        <n v="1410.6127772453706"/>
        <n v="6590.6399999999994"/>
        <n v="11938.666666666668"/>
        <n v="108117.90885185468"/>
        <n v="34467.118593712061"/>
        <n v="3265.3059720358792"/>
        <n v="61021.015604477318"/>
        <n v="5918.3313697243839"/>
        <n v="3633.6469440717597"/>
        <n v="2073.3933333333334"/>
        <n v="3286.9279999999999"/>
        <n v="10598.5"/>
        <n v="4722.2561716563796"/>
        <n v="6000"/>
        <n v="1400"/>
        <n v="2773.05"/>
        <n v="35393.794235528119"/>
        <n v="35232.120000000003"/>
        <n v="349"/>
        <n v="280179.80655499792"/>
        <n v="62241.786894247503"/>
        <n v="48294.914725892369"/>
        <n v="152410.80030602159"/>
        <n v="119017.45470211242"/>
        <n v="78992.800046980628"/>
        <n v="84194.995638383654"/>
        <n v="61410.149804974571"/>
        <n v="51774.99122906175"/>
        <n v="47438.412297356816"/>
        <n v="168509.81540167215"/>
        <n v="140425"/>
        <n v="62445.358567662734"/>
        <n v="89835.823366371085"/>
        <n v="35697.362932806434"/>
        <n v="43724.09128853635"/>
        <n v="154.97999999999999"/>
        <n v="8200"/>
        <n v="68554.647688887169"/>
        <n v="10923.108023951903"/>
        <n v="181.49799999999999"/>
        <n v="44385.301135329217"/>
        <n v="7730.1925453092135"/>
        <n v="5508.3159999999998"/>
        <n v="23782.946325953268"/>
        <n v="1815.9354628742285"/>
        <n v="4655.9401746506346"/>
        <n v="3990"/>
        <n v="14250"/>
        <n v="20780.546547920025"/>
        <n v="21036.948785402023"/>
        <n v="6711.8769956087099"/>
        <n v="5226.0854934130657"/>
        <n v="2787.1527365269208"/>
        <n v="2779.1576127743488"/>
        <n v="14249.88"/>
        <n v="12297.754058183513"/>
        <n v="11740.449799101723"/>
        <n v="4662.1499999999996"/>
        <n v="3574.3150000000001"/>
        <n v="55967.427772453695"/>
        <n v="42027.05447125643"/>
        <n v="88988.412577005147"/>
        <n v="27400"/>
        <n v="52040.720000000008"/>
        <n v="4030.1400000000003"/>
        <n v="11834.93970299383"/>
        <n v="131161.263398321"/>
        <n v="336640"/>
        <n v="45297.232225248423"/>
        <n v="62764.764999999999"/>
        <n v="38542.909257484571"/>
        <n v="33038.404883351861"/>
        <n v="6038.25"/>
        <n v="58232.748762474279"/>
        <n v="19999.2"/>
        <n v="3762.7999999999997"/>
        <n v="333846.07199999999"/>
        <n v="64004.12398661593"/>
        <n v="276729.6990450492"/>
        <n v="93018.600006765802"/>
        <n v="34210.432899400716"/>
        <n v="56572.353611632876"/>
        <n v="8519.6046287422851"/>
        <n v="25616.559999999998"/>
        <n v="6357.3641916152301"/>
        <n v="1599.0904628742285"/>
        <n v="4416.2"/>
        <n v="83126"/>
        <n v="8584.59"/>
        <n v="14794.68"/>
        <n v="11443.255544907413"/>
        <n v="16897.866480239198"/>
        <n v="8473.4109461076805"/>
        <n v="18988.378848666056"/>
        <n v="39180.839999999997"/>
        <n v="7327.6880488621391"/>
        <n v="3029.1421465069161"/>
        <n v="46019.61"/>
        <n v="16399.5"/>
        <n v="64419.799999999996"/>
        <n v="1932.5940000000001"/>
        <n v="3566.5666666666657"/>
        <n v="36071.39104790381"/>
        <n v="8080.6699999999992"/>
        <n v="67933.42777245371"/>
        <n v="79036.41522025656"/>
        <n v="58495.457740956539"/>
        <n v="3340"/>
        <n v="46428.765267783441"/>
        <n v="8709.4091475447531"/>
        <n v="34584.998120238692"/>
        <n v="4788.4547565118646"/>
        <n v="292911.26307805697"/>
        <n v="51445.83772904129"/>
        <n v="13814.95925748457"/>
        <n v="23732.752101421844"/>
        <n v="7099.1380759429985"/>
        <n v="98244.319936125394"/>
        <n v="21546.14043652649"/>
        <n v="2655.0618514969137"/>
        <n v="671.58"/>
        <n v="80.437352619759523"/>
        <n v="1488.8705481197535"/>
        <n v="615.2613827065843"/>
        <n v="4178.0209257484566"/>
        <n v="3250.765827065844"/>
        <n v="24578.587386697804"/>
        <n v="4025.1791266038363"/>
        <n v="6551.4846287422843"/>
        <n v="24272"/>
        <n v="70000"/>
        <n v="8039.859720358796"/>
        <n v="1653.12"/>
        <n v="26804.89"/>
        <n v="4185.7674059876554"/>
        <n v="104000"/>
        <n v="20661.818514969134"/>
        <n v="10612.050000000001"/>
        <n v="2930.4069431134267"/>
        <n v="16572.329752494854"/>
        <n v="3550.5167405987654"/>
        <n v="5427.9467609579906"/>
        <n v="531.48278881435181"/>
        <n v="1790.2286967398263"/>
        <n v="431.65999999999997"/>
        <n v="3137.5423143711419"/>
        <n v="2563.6950000000002"/>
        <n v="2524.9499999999998"/>
        <n v="774.90000000000009"/>
        <n v="9120"/>
        <n v="3800"/>
        <n v="13800"/>
        <n v="21105.031448103138"/>
        <n v="57766.136000000006"/>
        <n v="12398.4"/>
        <n v="3857.6"/>
        <n v="30613.595673299384"/>
        <n v="94574.399999999994"/>
        <n v="48000"/>
        <n v="51660"/>
        <n v="6585.6896551656291"/>
        <n v="35000"/>
        <n v="7800"/>
        <n v="1723.24"/>
        <n v="24186.48447437476"/>
        <n v="9376.0560000000005"/>
        <n v="168568.69966454536"/>
        <n v="64575"/>
        <n v="13649.4"/>
        <n v="28701.84465458784"/>
        <n v="4993.4728383230458"/>
        <n v="153074.55057694836"/>
        <n v="17775"/>
        <n v="20036.046287422847"/>
        <n v="1694.68"/>
        <n v="1597.0970159679359"/>
        <n v="3426.7128383230456"/>
        <n v="8943.7432894204412"/>
        <n v="2339.3410479038075"/>
        <n v="1403.6046287422846"/>
        <n v="3994.7499999999995"/>
        <n v="862.46587092478285"/>
        <n v="446.66666666666669"/>
        <n v="4153.92"/>
        <n v="7821.7474059876549"/>
        <n v="10773.201851496913"/>
        <n v="1303.160370299383"/>
        <n v="55124.799999999996"/>
        <n v="764.88"/>
        <n v="20245.444441402113"/>
        <n v="26248.561571855713"/>
        <n v="6929.8691353292188"/>
        <n v="5693.7195757054687"/>
        <n v="1164.7181292214509"/>
        <n v="11284.902217962965"/>
        <n v="126984.12113472864"/>
        <n v="24500"/>
        <n v="607.63199999999995"/>
        <n v="947.05753960648144"/>
        <n v="52564.919809100313"/>
        <n v="5284.5782401195993"/>
        <n v="6828.8438881435195"/>
        <n v="3131.6175458082571"/>
        <n v="17640"/>
        <n v="4837.9177777777786"/>
        <n v="1643.4639999999999"/>
        <n v="840"/>
        <n v="2957.92"/>
        <n v="44242.242794410151"/>
        <n v="24151.05"/>
        <n v="21929.599999999999"/>
        <n v="21649.014388150666"/>
        <n v="15314.885338018397"/>
        <n v="11358.673981796754"/>
        <n v="3826.574917753419"/>
        <n v="251.69538733532664"/>
        <n v="1393.5763682634604"/>
        <n v="14342.945676646092"/>
        <n v="15628.426567664608"/>
        <n v="2238.6971108981479"/>
        <n v="7644.6291782752569"/>
        <n v="16186.797382620205"/>
        <n v="1679.2250000000001"/>
        <n v="6154.2"/>
        <n v="57792.931684885189"/>
        <n v="1787.5718733532665"/>
        <n v="9057.5836755088731"/>
        <n v="2937.8820000000001"/>
        <n v="1255.6547142857144"/>
        <n v="45230.5092"/>
        <n v="11967.853881824691"/>
        <n v="51744.487646218164"/>
        <n v="19401.495182905852"/>
        <n v="2555.8813886226858"/>
        <n v="799.54523143711424"/>
        <n v="2860.8138862268534"/>
        <n v="295.52606307384548"/>
        <n v="1940"/>
        <n v="36487.957698521604"/>
        <n v="8745.7924139370189"/>
        <n v="4470.791223916126"/>
        <n v="12924.033333333333"/>
        <n v="5220.8026919148097"/>
        <n v="27843.925550201115"/>
        <n v="4200"/>
        <n v="8500"/>
        <n v="17511.689999999999"/>
        <n v="1968.460925748456"/>
        <n v="1277.6776127743487"/>
        <n v="2715.0649271454913"/>
        <n v="171.33564191615227"/>
        <n v="1169.6500000000001"/>
        <n v="467.86"/>
        <n v="4772.46"/>
        <n v="354.9883435129459"/>
        <n v="608.59333333333336"/>
        <n v="2444.2960643711422"/>
        <n v="10223.949442908111"/>
        <n v="3674.7986200597998"/>
        <n v="2165.5841047903809"/>
        <n v="27210.883100298994"/>
        <n v="22857.141804251154"/>
        <n v="72.562354934130653"/>
        <n v="1451.2470986826131"/>
        <n v="362.81177467065328"/>
        <n v="1632.6529860179396"/>
        <n v="3157"/>
        <n v="3265.2000000000003"/>
        <n v="362.8"/>
        <n v="315.68584653549402"/>
        <n v="151.90799999999999"/>
        <n v="1578.4292326774691"/>
        <n v="21254.511053244907"/>
        <n v="7770.4664065626548"/>
        <n v="1593.396907233488"/>
        <n v="484.48625920956795"/>
        <n v="17991.25"/>
        <n v="821.73199999999997"/>
        <n v="739.48"/>
        <n v="3539.3794235528121"/>
        <n v="112113.78425526567"/>
        <n v="120000"/>
        <n v="100000"/>
        <n v="137000"/>
        <n v="5355"/>
        <n v="3422"/>
        <n v="8555"/>
        <n v="590"/>
        <n v="16750"/>
        <n v="7580"/>
        <n v="2100"/>
        <n v="120"/>
        <n v="68440"/>
        <n v="25"/>
        <n v="34220"/>
        <n v="32000"/>
        <n v="17110"/>
        <n v="85550"/>
        <n v="3073.7699999999995"/>
        <n v="929.88"/>
        <n v="65100"/>
        <n v="240000"/>
        <n v="4250"/>
        <n v="61500"/>
        <n v="135200"/>
        <n v="13520"/>
        <n v="33800"/>
        <n v="138240"/>
        <n v="6760"/>
        <n v="96000"/>
        <n v="52000"/>
        <n v="13175"/>
        <n v="55000"/>
        <n v="44800"/>
        <n v="22400"/>
        <n v="2250"/>
        <n v="7425"/>
        <n v="7350"/>
        <n v="64440"/>
        <n v="39000"/>
        <n v="6360"/>
        <n v="5166"/>
        <n v="13500"/>
        <n v="2066.3999999999996"/>
        <n v="89403.239999999991"/>
        <n v="3920"/>
        <m/>
        <n v="21000"/>
        <n v="8400"/>
        <n v="1033.1999999999998"/>
        <n v="49500"/>
        <n v="250"/>
        <n v="1225"/>
        <n v="16100"/>
        <n v="75"/>
        <n v="74500"/>
        <n v="6250"/>
        <n v="6300"/>
        <n v="31500"/>
        <n v="70"/>
        <n v="3150"/>
        <n v="214614.93743999998"/>
      </sharedItems>
    </cacheField>
    <cacheField name="Стоимость материалов и оборудования руб., в т.ч. НДС 18% " numFmtId="165">
      <sharedItems containsString="0" containsBlank="1" containsNumber="1" count="2038">
        <n v="0"/>
        <n v="45844.62576347094"/>
        <n v="13068.030729232951"/>
        <n v="26862.091678023535"/>
        <n v="119173.7712"/>
        <n v="3232.8500000000004"/>
        <n v="97174.823034429632"/>
        <n v="99226.539990968682"/>
        <n v="254437.5"/>
        <n v="1300"/>
        <n v="79414.711925602795"/>
        <n v="448347.69259280548"/>
        <n v="59163.5"/>
        <n v="3317.0250000000001"/>
        <n v="33376"/>
        <n v="67816"/>
        <n v="74648"/>
        <n v="33264"/>
        <n v="46632.079475747814"/>
        <n v="289600"/>
        <n v="124528"/>
        <n v="83200"/>
        <n v="12053.694544849925"/>
        <n v="3525"/>
        <n v="44152.722500000003"/>
        <n v="159200"/>
        <n v="158652"/>
        <n v="76974.679999999993"/>
        <n v="87731.625844290174"/>
        <n v="317014.85593745427"/>
        <n v="169233.45543385713"/>
        <n v="335345.33637857082"/>
        <n v="37577.992991017236"/>
        <n v="10000"/>
        <n v="2227.0043015834476"/>
        <n v="219260.64575"/>
        <n v="31860"/>
        <n v="142800"/>
        <n v="16585.560789460906"/>
        <n v="90000"/>
        <n v="200963"/>
        <n v="78112"/>
        <n v="56855.323523651619"/>
        <n v="7840"/>
        <n v="3165.3021833831663"/>
        <n v="8944"/>
        <n v="16800"/>
        <n v="7538.5827772453722"/>
        <n v="359500.21571330895"/>
        <n v="71461.523251505641"/>
        <n v="180180"/>
        <n v="5200"/>
        <n v="5000"/>
        <n v="5600"/>
        <n v="11839.609148352945"/>
        <n v="2775"/>
        <n v="3884.9011571855708"/>
        <n v="2750"/>
        <n v="17500"/>
        <n v="38137.45613502893"/>
        <n v="122419.56666666665"/>
        <n v="98000"/>
        <n v="10055.880000000001"/>
        <n v="181000"/>
        <n v="8871.9725389219566"/>
        <n v="84734"/>
        <n v="42009.27"/>
        <n v="7925.2930239519028"/>
        <n v="13800"/>
        <n v="80971.324999999997"/>
        <n v="49542.679955944121"/>
        <n v="17987.573333333334"/>
        <n v="27500"/>
        <n v="24000"/>
        <n v="6378.9120000000003"/>
        <n v="146120"/>
        <n v="16900"/>
        <n v="134758"/>
        <n v="50816"/>
        <n v="280000"/>
        <n v="39250"/>
        <n v="86350"/>
        <n v="25900"/>
        <n v="885.12"/>
        <n v="3705"/>
        <n v="12471.924300896993"/>
        <n v="11340"/>
        <n v="9450"/>
        <n v="22500"/>
        <n v="40000"/>
        <n v="110000"/>
        <n v="2760"/>
        <n v="8000"/>
        <n v="3528"/>
        <n v="154940"/>
        <n v="119680"/>
        <n v="26647.9"/>
        <n v="12638"/>
        <n v="12000"/>
        <n v="22610"/>
        <n v="22840"/>
        <n v="10170"/>
        <n v="7175.1686826346022"/>
        <n v="13613.477587826994"/>
        <n v="20000"/>
        <n v="28500"/>
        <n v="190000"/>
        <n v="27600"/>
        <n v="4707.4399999999996"/>
        <n v="6000"/>
        <n v="6740"/>
        <n v="85000"/>
        <n v="18842.857142857141"/>
        <n v="25321.428571428572"/>
        <n v="17658.571428571428"/>
        <n v="17392.857142857141"/>
        <n v="19150"/>
        <n v="27000"/>
        <n v="1800"/>
        <n v="476.8023143711423"/>
        <n v="1044"/>
        <n v="6500"/>
        <n v="1141650"/>
        <n v="29100"/>
        <n v="4500"/>
        <n v="12549.300000000001"/>
        <n v="4195.1726342710999"/>
        <n v="210623.25458082565"/>
        <n v="56269.530000000006"/>
        <n v="3553"/>
        <n v="266396.25498439145"/>
        <n v="232433.54531927779"/>
        <n v="325000"/>
        <n v="89527.161428571417"/>
        <n v="103966.66666666667"/>
        <n v="2827.0021397205073"/>
        <n v="10018.917718366194"/>
        <n v="339323.8382624946"/>
        <n v="33893.963118904321"/>
        <n v="8172.335"/>
        <n v="100"/>
        <n v="12171.028372454564"/>
        <n v="41684.773659080936"/>
        <n v="13000"/>
        <n v="500"/>
        <n v="7250"/>
        <n v="250"/>
        <n v="600"/>
        <n v="7719.2615236516222"/>
        <n v="6892.4185149691375"/>
        <n v="3299.3410479038075"/>
        <n v="200"/>
        <n v="1200"/>
        <n v="400"/>
        <n v="50700"/>
        <n v="13600"/>
        <n v="37360.505283682163"/>
        <n v="553.39513886226848"/>
        <n v="8564.82"/>
        <n v="1099.5746666666666"/>
        <n v="3115"/>
        <n v="85345.369666208469"/>
        <n v="24098.981718562231"/>
        <n v="5293.8666666666559"/>
        <n v="10920"/>
        <n v="50353.93740047788"/>
        <n v="3250"/>
        <n v="136088.89419161523"/>
        <n v="27767.352619759517"/>
        <n v="171000"/>
        <n v="285000"/>
        <n v="8883"/>
        <n v="4559.76"/>
        <n v="9233.58"/>
        <n v="20601"/>
        <n v="15225"/>
        <n v="6520.5"/>
        <n v="42703.5"/>
        <n v="2089.5"/>
        <n v="206830"/>
        <n v="121590"/>
        <n v="144"/>
        <n v="125"/>
        <n v="34000"/>
        <n v="5060"/>
        <n v="10340"/>
        <n v="32670"/>
        <n v="4745"/>
        <n v="129850"/>
        <n v="82290"/>
        <n v="20580"/>
        <n v="20740"/>
        <n v="90420"/>
        <n v="86310"/>
        <n v="17125"/>
        <n v="89050"/>
        <n v="26030"/>
        <n v="550"/>
        <n v="2658"/>
        <n v="3400"/>
        <n v="60179"/>
        <n v="88049"/>
        <n v="36263"/>
        <n v="60639"/>
        <n v="6230"/>
        <n v="798"/>
        <n v="155976"/>
        <n v="13365"/>
        <n v="62000"/>
        <n v="169200"/>
        <n v="27200"/>
        <n v="2420"/>
        <n v="440"/>
        <n v="2260"/>
        <n v="25330"/>
        <n v="41800"/>
        <n v="4620"/>
        <n v="5720"/>
        <n v="3268"/>
        <n v="20280"/>
        <n v="16280"/>
        <n v="2500"/>
        <n v="167200"/>
        <n v="25790"/>
        <n v="17184"/>
        <n v="8356"/>
        <n v="18344"/>
        <n v="952"/>
        <n v="608000"/>
        <n v="238875"/>
        <n v="171990"/>
        <n v="12340"/>
        <n v="735"/>
        <n v="215"/>
        <n v="8966"/>
        <n v="1900"/>
        <n v="29504"/>
        <n v="5764"/>
        <n v="2298"/>
        <n v="5830"/>
        <n v="25192"/>
        <n v="266000"/>
        <n v="15364"/>
        <n v="2248"/>
        <n v="9039"/>
        <n v="239"/>
        <n v="52995"/>
        <n v="1760"/>
        <n v="146180"/>
        <n v="102960"/>
        <n v="489216"/>
        <n v="24843"/>
        <n v="105106"/>
        <n v="324872"/>
        <n v="81218"/>
        <n v="71665"/>
        <n v="11830"/>
        <n v="46823"/>
        <n v="16051"/>
        <n v="2002"/>
        <n v="3346"/>
        <n v="10038"/>
        <n v="40986"/>
        <n v="3960"/>
        <n v="131340"/>
        <n v="52772"/>
        <n v="16193"/>
        <n v="13495"/>
        <n v="3744"/>
        <n v="2048"/>
        <n v="2988"/>
        <n v="4466"/>
        <n v="5868"/>
        <n v="984"/>
        <n v="1098"/>
        <n v="630"/>
        <n v="1834"/>
        <n v="14014"/>
        <n v="2397"/>
        <n v="32960"/>
        <n v="4129"/>
        <n v="1356"/>
        <n v="2267"/>
        <n v="7275"/>
        <n v="3568"/>
        <n v="3541"/>
        <n v="2513"/>
        <n v="7140"/>
        <n v="9000"/>
        <n v="49000"/>
        <n v="21600"/>
        <n v="20352"/>
        <n v="11760"/>
        <n v="1500"/>
        <n v="525"/>
        <n v="1020"/>
        <n v="660"/>
        <n v="22825"/>
        <n v="1445"/>
        <n v="970"/>
        <n v="3187"/>
        <n v="13825"/>
        <n v="132450"/>
        <n v="1069"/>
        <n v="13004"/>
        <n v="46680"/>
        <n v="12740"/>
        <n v="14667"/>
        <n v="19600"/>
        <n v="225400"/>
        <n v="70800"/>
        <n v="29200"/>
        <n v="8604.1"/>
        <n v="1167.75"/>
        <n v="10500"/>
        <n v="150"/>
        <n v="55013.550916165128"/>
        <n v="5345.1374308704208"/>
        <n v="10987.238603478871"/>
        <n v="40605.579299999998"/>
        <n v="646.57000000000005"/>
        <n v="5559.3531947304518"/>
        <n v="73997.239528960519"/>
        <n v="215937.04753477639"/>
        <n v="18107.568452472278"/>
        <n v="13048.159940000001"/>
        <n v="11769.294272087323"/>
        <n v="6300"/>
        <n v="165856"/>
        <n v="23665.4"/>
        <n v="110042.40000000001"/>
        <n v="22052.023818229616"/>
        <n v="115348.8989890103"/>
        <n v="33519.62305209184"/>
        <n v="11262.048549392415"/>
        <n v="316.82092574845694"/>
        <n v="2086.6299999999997"/>
        <n v="5344.6442960478398"/>
        <n v="29637.366248802082"/>
        <n v="34785.449999999997"/>
        <n v="7241.5200000000013"/>
        <n v="37033.919999999998"/>
        <n v="74665"/>
        <n v="37951.682095807613"/>
        <n v="86458.597073851153"/>
        <n v="42308.363858464283"/>
        <n v="396475.54560000001"/>
        <n v="7911.1564191615234"/>
        <n v="9781.1858223551098"/>
        <n v="1113.5021507917238"/>
        <n v="110200"/>
        <n v="13579.427896371119"/>
        <n v="13526.566666666666"/>
        <n v="72464.613045148915"/>
        <n v="4320.5987999999998"/>
        <n v="5847.3623646107262"/>
        <n v="17649.754546240569"/>
        <n v="35299.509092481137"/>
        <n v="26474.631819360904"/>
        <n v="125000"/>
        <n v="142691.99999999997"/>
        <n v="11639.931801356995"/>
        <n v="44606.799999999996"/>
        <n v="7909.4771290582148"/>
        <n v="1416.4727270639669"/>
        <n v="2016.7586812383799"/>
        <n v="7380.5537790814542"/>
        <n v="3304.4121173592212"/>
        <n v="35350.750000000007"/>
        <n v="26073.29187517735"/>
        <n v="106925.48200988081"/>
        <n v="15298.552028255612"/>
        <n v="7761.0322082975099"/>
        <n v="9675.1746100039909"/>
        <n v="4842.6835945657258"/>
        <n v="698.08090000000004"/>
        <n v="3254.58"/>
        <n v="4418.4158913547308"/>
        <n v="3900"/>
        <n v="1942.4505785927854"/>
        <n v="1846.8665006443059"/>
        <n v="11461.494632981945"/>
        <n v="1007.1020925748456"/>
        <n v="1166.076820958076"/>
        <n v="19537.553542857146"/>
        <n v="79584.60000000002"/>
        <n v="44221.565606535602"/>
        <n v="12281.85"/>
        <n v="3941.2"/>
        <n v="61209.783333333326"/>
        <n v="72910"/>
        <n v="6703.920000000001"/>
        <n v="53572.115633333335"/>
        <n v="14574.8385"/>
        <n v="6462.0886899057541"/>
        <n v="9386.6961788917833"/>
        <n v="14648.22"/>
        <n v="5762.7"/>
        <n v="5500"/>
        <n v="553.20000000000005"/>
        <n v="1444"/>
        <n v="2137.5"/>
        <n v="12150.309868261322"/>
        <n v="10221.842951896006"/>
        <n v="3200"/>
        <n v="14350.337365269204"/>
        <n v="613.21971116337818"/>
        <n v="700.68838815700724"/>
        <n v="897.976"/>
        <n v="1170.2308903892103"/>
        <n v="1226.2981604448121"/>
        <n v="1068.4669238190158"/>
        <n v="929.87999999999988"/>
        <n v="350"/>
        <n v="1981.5827868861884"/>
        <n v="1404.3808100298997"/>
        <n v="1814.430323852238"/>
        <n v="1568.3757612774345"/>
        <n v="1018.354547305384"/>
        <n v="559.96"/>
        <n v="128.57142857142858"/>
        <n v="62.619293546239142"/>
        <n v="1050.2455555555555"/>
        <n v="85500"/>
        <n v="18035.104934130661"/>
        <n v="3754.05"/>
        <n v="6708.0499999999993"/>
        <n v="3616.2"/>
        <n v="5700"/>
        <n v="8100"/>
        <n v="42500"/>
        <n v="15350"/>
        <n v="11161.800000000001"/>
        <n v="37792.700000000004"/>
        <n v="8040.0225"/>
        <n v="1176.8599999999999"/>
        <n v="2466.5549999999998"/>
        <n v="3288.7200000000003"/>
        <n v="40050"/>
        <n v="522728.93586824852"/>
        <n v="12200"/>
        <n v="11588.120122155351"/>
        <n v="110926.5"/>
        <n v="1715.9260443307758"/>
        <n v="28083.100610776753"/>
        <n v="108962.4460995089"/>
        <n v="116216.7726596389"/>
        <n v="298423.87142857141"/>
        <n v="152460.08365440182"/>
        <n v="66730.3"/>
        <n v="4097.9772104035574"/>
        <n v="29824.807772453707"/>
        <n v="133260"/>
        <n v="27613.87"/>
        <n v="16946.981559452161"/>
        <n v="14122.982030438745"/>
        <n v="15833.72082934028"/>
        <n v="14838.155091616512"/>
        <n v="7834.912538921958"/>
        <n v="2673.8957816366606"/>
        <n v="2081.8840984909466"/>
        <n v="6002.6929623950609"/>
        <n v="1091.9255554490742"/>
        <n v="846.85699999999997"/>
        <n v="1480"/>
        <n v="1168.2339999999999"/>
        <n v="803.60666666666657"/>
        <n v="6037.4333333333334"/>
        <n v="3673.4"/>
        <n v="514.61743491010816"/>
        <n v="1148.7364191615229"/>
        <n v="659.86820958076146"/>
        <n v="4565.84"/>
        <n v="34465"/>
        <n v="75600"/>
        <n v="13500"/>
        <n v="3103.3946666666666"/>
        <n v="5073.8503493012686"/>
        <n v="3734.6715943445647"/>
        <n v="10381.487499999999"/>
        <n v="6608.0974999999999"/>
        <n v="21550"/>
        <n v="7410.5"/>
        <n v="7888.84"/>
        <n v="6178.4599999999991"/>
        <n v="10460.941479431007"/>
        <n v="18261.426620059803"/>
        <n v="11067.90277724537"/>
        <n v="37565"/>
        <n v="13918.666666666666"/>
        <n v="1246.5550000000001"/>
        <n v="556.25"/>
        <n v="70933.333333333328"/>
        <n v="15120.24265739914"/>
        <n v="19340.060122155348"/>
        <n v="15386.936419161524"/>
        <n v="7558.1948845164616"/>
        <n v="5006.9077772453711"/>
        <n v="83703.291353292196"/>
        <n v="33047.435615568415"/>
        <n v="770"/>
        <n v="358.33333333333337"/>
        <n v="282.5"/>
        <n v="15300"/>
        <n v="4300"/>
        <n v="4288.3439999999991"/>
        <n v="798.27123143711412"/>
        <n v="47749.423397004888"/>
        <n v="2418.7483947304527"/>
        <n v="5105.8913423352633"/>
        <n v="5078.5983947304521"/>
        <n v="6670.5811993344196"/>
        <n v="5320.5968362274953"/>
        <n v="20665.733333333334"/>
        <n v="11090"/>
        <n v="45000"/>
        <n v="2625"/>
        <n v="5400"/>
        <n v="14570.48"/>
        <n v="3500"/>
        <n v="12300"/>
        <n v="15426"/>
        <n v="7995"/>
        <n v="9627"/>
        <n v="7850"/>
        <n v="2361.3603840000005"/>
        <n v="240"/>
        <n v="198"/>
        <n v="120"/>
        <n v="360"/>
        <n v="27240"/>
        <n v="4084.7999999999997"/>
        <n v="8339.7999999999993"/>
        <n v="47730.06"/>
        <n v="80344"/>
        <n v="5720.75"/>
        <n v="1221"/>
        <n v="8175.0000000000009"/>
        <n v="7569"/>
        <n v="117887.40000000002"/>
        <n v="48210.299999999996"/>
        <n v="45764.85"/>
        <n v="6570"/>
        <n v="10686"/>
        <n v="47162.249999999993"/>
        <n v="13973.999999999998"/>
        <n v="11673"/>
        <n v="3520"/>
        <n v="369"/>
        <n v="19572"/>
        <n v="69597"/>
        <n v="87422"/>
        <n v="36960"/>
        <n v="62352"/>
        <n v="85596"/>
        <n v="20942"/>
        <n v="17474"/>
        <n v="26229.98"/>
        <n v="259436.52000000005"/>
        <n v="1958"/>
        <n v="9681"/>
        <n v="1104"/>
        <n v="5463.0450000000001"/>
        <n v="58140"/>
        <n v="9747"/>
        <n v="4460"/>
        <n v="80780.149999999994"/>
        <n v="18216.63"/>
        <n v="7639.92"/>
        <n v="103100.12"/>
        <n v="15141.1"/>
        <n v="13138.759999999998"/>
        <n v="3625"/>
        <n v="667"/>
        <n v="3393"/>
        <n v="1716.7199999999998"/>
        <n v="21000"/>
        <n v="97273.200000000026"/>
        <n v="19250"/>
        <n v="40280"/>
        <n v="12612.08"/>
        <n v="26040.6"/>
        <n v="1136.68"/>
        <n v="9190.7999999999993"/>
        <n v="396"/>
        <n v="2150"/>
        <n v="2708.8"/>
        <n v="16809.600000000002"/>
        <n v="1392"/>
        <n v="4255"/>
        <n v="2130.7199999999998"/>
        <n v="4392"/>
        <n v="32390"/>
        <n v="7846"/>
        <n v="59462"/>
        <n v="68476"/>
        <n v="5576"/>
        <n v="10469.25"/>
        <n v="3835.7999999999997"/>
        <n v="11400"/>
        <n v="10900"/>
        <n v="10395"/>
        <n v="810"/>
        <n v="10610"/>
        <n v="1590"/>
        <n v="2082"/>
        <n v="270"/>
        <n v="1068"/>
        <n v="894"/>
        <n v="4925"/>
        <n v="23900"/>
        <n v="9570"/>
        <n v="1455"/>
        <n v="15678"/>
        <n v="83160"/>
        <n v="12029"/>
        <n v="3168"/>
        <n v="7103"/>
        <n v="694"/>
        <n v="1158"/>
        <n v="318"/>
        <n v="244"/>
        <n v="138"/>
        <n v="262"/>
        <n v="306"/>
        <n v="1130"/>
        <n v="1010"/>
        <n v="554"/>
        <n v="17855"/>
        <n v="10168"/>
        <n v="3716"/>
        <n v="6641"/>
        <n v="1790"/>
        <n v="4703"/>
        <n v="1128"/>
        <n v="7960"/>
        <n v="1165"/>
        <n v="248"/>
        <n v="3141"/>
        <n v="1419"/>
        <n v="432"/>
        <n v="972"/>
        <n v="851"/>
        <n v="2310"/>
        <n v="15205"/>
        <n v="517502"/>
        <n v="2071"/>
        <n v="109816"/>
        <n v="1361.6"/>
        <n v="82717.2"/>
        <n v="115054"/>
        <n v="88632"/>
        <n v="49256"/>
        <n v="75468"/>
        <n v="23590"/>
        <n v="25191"/>
        <n v="3063.6"/>
        <n v="24605"/>
        <n v="105353.79999999999"/>
        <n v="102926"/>
        <n v="16778"/>
        <n v="32360"/>
        <n v="3673"/>
        <n v="5816"/>
        <n v="1974"/>
        <n v="1440"/>
        <n v="1302"/>
        <n v="1832"/>
        <n v="1136"/>
        <n v="1306"/>
        <n v="11234"/>
        <n v="88448"/>
        <n v="2810"/>
        <n v="2512"/>
        <n v="3698"/>
        <n v="3383"/>
        <n v="21335"/>
        <n v="1253"/>
        <n v="1632"/>
        <n v="11100"/>
        <n v="3800"/>
        <n v="610"/>
        <n v="9990"/>
        <n v="8700"/>
        <n v="3000"/>
        <n v="800"/>
        <n v="13240"/>
        <n v="1110"/>
        <n v="50400"/>
        <n v="25500"/>
        <n v="2880"/>
        <n v="2000"/>
        <n v="180"/>
        <n v="67080"/>
        <n v="3588"/>
        <n v="2022"/>
        <n v="3018"/>
        <n v="3302"/>
        <n v="5270"/>
        <n v="17670"/>
        <n v="5490"/>
        <n v="8516"/>
        <n v="1108"/>
        <n v="13473"/>
        <n v="16120"/>
        <n v="12180"/>
        <n v="225792"/>
        <n v="8284"/>
        <n v="15197"/>
        <n v="2400"/>
        <n v="1040"/>
        <n v="1782"/>
        <n v="14454"/>
        <n v="14464"/>
        <n v="2565.6000000000004"/>
        <n v="5131.2000000000007"/>
        <n v="30525.599999999995"/>
        <n v="55941.689999999995"/>
        <n v="101849.93000000001"/>
        <n v="11067"/>
        <n v="3984"/>
        <n v="10092"/>
        <n v="56245.35"/>
        <n v="53371.5"/>
        <n v="2180"/>
        <n v="12558"/>
        <n v="55013.700000000004"/>
        <n v="16011.45"/>
        <n v="3510"/>
        <n v="463.59999999999997"/>
        <n v="27616"/>
        <n v="9620"/>
        <n v="62100"/>
        <n v="37421"/>
        <n v="20858"/>
        <n v="7665"/>
        <n v="2670"/>
        <n v="21140"/>
        <n v="6340"/>
        <n v="58558"/>
        <n v="9601.4"/>
        <n v="9395.220000000003"/>
        <n v="2604"/>
        <n v="483"/>
        <n v="2436"/>
        <n v="1956.0400000000002"/>
        <n v="6970"/>
        <n v="49415.520000000004"/>
        <n v="11704"/>
        <n v="69903.150000000009"/>
        <n v="18816"/>
        <n v="9639"/>
        <n v="6280"/>
        <n v="2351.8000000000002"/>
        <n v="687.6"/>
        <n v="910.44"/>
        <n v="5650.02"/>
        <n v="2672.5"/>
        <n v="2592"/>
        <n v="3738.28"/>
        <n v="71889"/>
        <n v="3305"/>
        <n v="21696"/>
        <n v="7814"/>
        <n v="54284.399999999994"/>
        <n v="16850.400000000001"/>
        <n v="2940"/>
        <n v="19040"/>
        <n v="9624"/>
        <n v="193256"/>
        <n v="5106.2299999999996"/>
        <n v="7075"/>
        <n v="183"/>
        <n v="390"/>
        <n v="675"/>
        <n v="2515"/>
        <n v="773"/>
        <n v="1004"/>
        <n v="1035"/>
        <n v="6614"/>
        <n v="1783"/>
        <n v="41905"/>
        <n v="15135"/>
        <n v="11339"/>
        <n v="37468"/>
        <n v="300"/>
        <n v="562833"/>
        <n v="2063"/>
        <n v="54687"/>
        <n v="855.2"/>
        <n v="51739.600000000006"/>
        <n v="114588"/>
        <n v="147120"/>
        <n v="49057"/>
        <n v="32893"/>
        <n v="22296"/>
        <n v="1924.2"/>
        <n v="24505"/>
        <n v="65850.400000000009"/>
        <n v="16710"/>
        <n v="32232"/>
        <n v="7986"/>
        <n v="1968"/>
        <n v="956"/>
        <n v="2160"/>
        <n v="457"/>
        <n v="2046"/>
        <n v="2226"/>
        <n v="1281"/>
        <n v="9492"/>
        <n v="6680"/>
        <n v="23807"/>
        <n v="1399"/>
        <n v="2501"/>
        <n v="3683"/>
        <n v="3369"/>
        <n v="1248"/>
        <n v="4419"/>
        <n v="7200"/>
        <n v="2850"/>
        <n v="900"/>
        <n v="4375"/>
        <n v="6940"/>
        <n v="3290"/>
        <n v="6600"/>
        <n v="175"/>
        <n v="35952"/>
        <n v="2010"/>
        <n v="2004"/>
        <n v="3288"/>
        <n v="2100"/>
        <n v="17610"/>
        <n v="29687"/>
        <n v="1103"/>
        <n v="13418"/>
        <n v="3285"/>
        <n v="9633"/>
        <n v="6060"/>
        <n v="99932"/>
        <n v="1036"/>
        <n v="1774"/>
        <n v="14396"/>
        <n v="2070"/>
        <n v="2750.6775458082566"/>
        <n v="6442.5632158667786"/>
        <n v="13243.060667047699"/>
        <n v="34598.836799999997"/>
        <n v="81561.994095604226"/>
        <n v="181664.11688641901"/>
        <n v="12665.857057266327"/>
        <n v="21208.309500000003"/>
        <n v="15561.681305281303"/>
        <n v="81234.993383194495"/>
        <n v="9079.84"/>
        <n v="264034.16115655523"/>
        <n v="98732.664434285718"/>
        <n v="107948.5876"/>
        <n v="167467.19175999999"/>
        <n v="20271.147308194912"/>
        <n v="106033.5569432576"/>
        <n v="28488.64632340836"/>
        <n v="54100.39044426888"/>
        <n v="1391.0866666666664"/>
        <n v="8907.7404934130664"/>
        <n v="113855.04628742284"/>
        <n v="70599.018184962275"/>
        <n v="484515"/>
        <n v="8292.7803947304528"/>
        <n v="6312.3977777777773"/>
        <n v="93260.670635028931"/>
        <n v="136800"/>
        <n v="221054.46286447655"/>
        <n v="16506.384248802082"/>
        <n v="4544.9509440717593"/>
        <n v="813.93484715567126"/>
        <n v="1158.8717082934027"/>
        <n v="201264.44598728503"/>
        <n v="27277.973658830735"/>
        <n v="38546.643143711422"/>
        <n v="83770.31756607577"/>
        <n v="11250.769536193586"/>
        <n v="14655.028928838121"/>
        <n v="6401.4844410178766"/>
        <n v="1553.9604628742284"/>
        <n v="20996.399371428572"/>
        <n v="203.09802819503233"/>
        <n v="4383.6156477044751"/>
        <n v="3351.9600000000005"/>
        <n v="19093.36"/>
        <n v="32716.51777245371"/>
        <n v="85540"/>
        <n v="71423.88"/>
        <n v="1537.3352619759519"/>
        <n v="12115.348219879632"/>
        <n v="13323.95"/>
        <n v="1226.4394223267564"/>
        <n v="1401.3767763140145"/>
        <n v="2340.4617807784207"/>
        <n v="854.77353905521261"/>
        <n v="396.3165573772377"/>
        <n v="456.98535662008464"/>
        <n v="7050"/>
        <n v="1000"/>
        <n v="1080"/>
        <n v="93100"/>
        <n v="34095.599999999999"/>
        <n v="2826"/>
        <n v="17460"/>
        <n v="5892.75"/>
        <n v="6948"/>
        <n v="499"/>
        <n v="4128"/>
        <n v="82192"/>
        <n v="1271.5016441359151"/>
        <n v="158.93410479038076"/>
        <n v="777"/>
        <n v="1571.1149999999998"/>
        <n v="4498.625"/>
        <n v="2437.5"/>
        <n v="6628.4"/>
        <n v="15358.89"/>
        <n v="5625"/>
        <n v="440512.84"/>
        <n v="4183.1000000000004"/>
        <n v="38400"/>
        <n v="2068.2278346121057"/>
        <n v="28083.1"/>
        <n v="131333.84430814287"/>
        <n v="109440"/>
        <n v="30995.999999999996"/>
        <n v="384216"/>
        <n v="149262.97"/>
        <n v="14299.349999999999"/>
        <n v="38500"/>
        <n v="4939.344886200056"/>
        <n v="14912.403886226854"/>
        <n v="167287.27716918933"/>
        <n v="110455.48"/>
        <n v="24342.056744909129"/>
        <n v="3917.456269460979"/>
        <n v="2905.72"/>
        <n v="4532.8900000000003"/>
        <n v="17930.13"/>
        <n v="6224.916666666667"/>
        <n v="1938.3069623950621"/>
        <n v="7543.4333333333343"/>
        <n v="4127.7333333333336"/>
        <n v="3853.25"/>
        <n v="5885.8666666666659"/>
        <n v="7605.4666666666672"/>
        <n v="8284.5333333333328"/>
        <n v="10467.066666666668"/>
        <n v="8186.666666666667"/>
        <n v="14237.6"/>
        <n v="13549.006666666666"/>
        <n v="20692.556"/>
        <n v="5011.0599999999995"/>
        <n v="4257.5920305388372"/>
        <n v="4744.3499999999995"/>
        <n v="3130.5302777245379"/>
        <n v="14757.203702993826"/>
        <n v="3739.665"/>
        <n v="44333.333333333328"/>
        <n v="20160.323543198854"/>
        <n v="24614.621973652262"/>
        <n v="13848.242777245372"/>
        <n v="6046.5559076131694"/>
        <n v="13351.754072654323"/>
        <n v="13433.401257484569"/>
        <n v="19480.927568861458"/>
        <n v="71147.797650298366"/>
        <n v="52875.896984909472"/>
        <n v="1750"/>
        <n v="104180.56013891975"/>
        <n v="3023.4354934130661"/>
        <n v="8509.8189038921046"/>
        <n v="9577.0743052094913"/>
        <n v="132481.42199999999"/>
        <n v="12903.767999999998"/>
        <n v="1118.625"/>
        <n v="40826.668257484562"/>
        <n v="8885.5528383230449"/>
        <n v="55362.03"/>
        <n v="36841.329957484573"/>
        <n v="191180"/>
        <n v="8368.92"/>
        <n v="3150"/>
        <n v="1290"/>
        <n v="53940"/>
        <n v="14476.800000000001"/>
        <n v="28953.600000000002"/>
        <n v="263760"/>
        <n v="97300"/>
        <n v="326400"/>
        <n v="492000"/>
        <n v="92600"/>
        <n v="19800"/>
        <n v="80040"/>
        <n v="300000"/>
        <n v="309600"/>
        <n v="60000"/>
        <n v="294800"/>
        <n v="85800"/>
        <n v="246780"/>
        <n v="13640"/>
        <n v="34900"/>
        <n v="4880"/>
        <n v="129861"/>
        <n v="122514"/>
        <n v="129018"/>
        <n v="124434"/>
        <n v="221952"/>
        <n v="48475"/>
        <n v="12784"/>
        <n v="67740"/>
        <n v="238900"/>
        <n v="105100"/>
        <n v="434000"/>
        <n v="35100"/>
        <n v="9672"/>
        <n v="1716"/>
        <n v="2496"/>
        <n v="8970"/>
        <n v="15523.199999999999"/>
        <n v="34650"/>
        <n v="19100"/>
        <n v="32572.800000000003"/>
        <n v="65940"/>
        <n v="950"/>
        <n v="3354"/>
        <n v="20808"/>
        <n v="46446.400000000001"/>
        <n v="12900"/>
        <n v="53130"/>
        <n v="95450"/>
        <n v="307740"/>
        <n v="69972"/>
        <n v="219336"/>
        <n v="135479.1"/>
        <n v="240040"/>
        <n v="221526"/>
        <n v="19716"/>
        <n v="195460"/>
        <n v="186355"/>
        <n v="21745"/>
        <n v="249219"/>
        <n v="958295"/>
        <n v="44118"/>
        <n v="7770"/>
        <n v="20600"/>
        <n v="16880"/>
        <n v="5800"/>
        <n v="235290"/>
        <n v="7360"/>
        <n v="258400"/>
        <n v="58820"/>
        <n v="784314"/>
        <n v="98040"/>
        <n v="196078"/>
        <n v="196100"/>
        <n v="64620"/>
        <n v="26124"/>
        <n v="52720"/>
        <n v="31370"/>
        <n v="7034"/>
        <n v="8800"/>
        <n v="5740"/>
        <n v="2240"/>
        <n v="3456"/>
        <n v="769"/>
        <n v="1996"/>
        <n v="73530"/>
        <n v="126"/>
        <n v="61"/>
        <n v="1030"/>
        <n v="1773"/>
        <n v="31528"/>
        <n v="4616"/>
        <n v="19344"/>
        <n v="245"/>
        <n v="1059"/>
        <n v="938"/>
        <n v="6050"/>
        <n v="3210"/>
        <n v="3016"/>
        <n v="156"/>
        <n v="11030"/>
        <n v="1537437"/>
        <n v="28400"/>
        <n v="271880"/>
        <n v="4825.6000000000004"/>
        <n v="110334"/>
        <n v="235350"/>
        <n v="6966"/>
        <n v="59996"/>
        <n v="87688"/>
        <n v="29410"/>
        <n v="388210.71708126034"/>
        <n v="113938"/>
        <n v="204799"/>
        <n v="97558"/>
        <n v="431565"/>
        <n v="65422"/>
        <n v="38808"/>
        <n v="10857.6"/>
        <n v="24365"/>
        <n v="369761.60000000003"/>
        <n v="108288"/>
        <n v="33230"/>
        <n v="3841"/>
        <n v="10480"/>
        <n v="13080"/>
        <n v="14500"/>
        <n v="5730"/>
        <n v="104700"/>
        <n v="66420"/>
        <n v="67620"/>
        <n v="25780"/>
        <n v="30290"/>
        <n v="51000"/>
        <n v="3600"/>
        <n v="32900"/>
        <n v="69000"/>
        <n v="7500"/>
        <n v="22000"/>
        <n v="82000"/>
        <n v="64000"/>
        <n v="8400"/>
        <n v="2200"/>
        <n v="127800"/>
        <n v="9960"/>
        <n v="3270"/>
        <n v="266850"/>
        <n v="105425"/>
        <n v="27567"/>
        <n v="42746"/>
        <n v="43560"/>
        <n v="40200"/>
        <n v="20510"/>
        <n v="31360"/>
        <n v="1602.2396959846669"/>
        <n v="18337.850305388376"/>
        <n v="7484.636384514637"/>
        <n v="15385.102231796169"/>
        <n v="23065.891199999998"/>
        <n v="12160"/>
        <n v="75518.719615328169"/>
        <n v="209338.69196406894"/>
        <n v="53812.898946346198"/>
        <n v="4960"/>
        <n v="5049.5975000000008"/>
        <n v="1201.1286365029839"/>
        <n v="133735.72"/>
        <n v="212945.67199999999"/>
        <n v="25113.589170179272"/>
        <n v="131363.22018878878"/>
        <n v="38173.278308071698"/>
        <n v="56787.189403125689"/>
        <n v="120.189888"/>
        <n v="9264.0501131495894"/>
        <n v="62482.26"/>
        <n v="119854.3725"/>
        <n v="3109.7926480239198"/>
        <n v="102908.32621796295"/>
        <n v="9644.1937499999985"/>
        <n v="79707.138052094902"/>
        <n v="130020.51480239199"/>
        <n v="452.18602619759514"/>
        <n v="2356.1225152694187"/>
        <n v="3769.2913886226861"/>
        <n v="22270.972500000003"/>
        <n v="147888.20820737319"/>
        <n v="54729.831811875214"/>
        <n v="53326.560000000005"/>
        <n v="204719.10205446157"/>
        <n v="28871.039814866737"/>
        <n v="18468.327377990172"/>
        <n v="17031.816131796171"/>
        <n v="35000"/>
        <n v="923.43325032215296"/>
        <n v="5730.7473164909725"/>
        <n v="7895.4358460818821"/>
        <n v="112978.67"/>
        <n v="16504.887999999999"/>
        <n v="38016.32"/>
        <n v="73059.600000000006"/>
        <n v="2248.4466666666667"/>
        <n v="2628.2749300896994"/>
        <n v="46800"/>
        <n v="56000"/>
        <n v="6400"/>
        <n v="15600"/>
        <n v="17288.099999999999"/>
        <n v="24750"/>
        <n v="6431.16"/>
        <n v="5377.65"/>
        <n v="1751.7209703925182"/>
        <n v="185.97599999999997"/>
        <n v="210"/>
        <n v="516.59999999999991"/>
        <n v="1119.92"/>
        <n v="12693.691849580247"/>
        <n v="13638.24"/>
        <n v="365"/>
        <n v="450"/>
        <n v="360000"/>
        <n v="31107"/>
        <n v="7689"/>
        <n v="9700"/>
        <n v="55463.25"/>
        <n v="2425.937766410912"/>
        <n v="8500"/>
        <n v="28800"/>
        <n v="4000"/>
        <n v="154048.66310331292"/>
        <n v="39476"/>
        <n v="112428"/>
        <n v="69713"/>
        <n v="24879"/>
        <n v="55338"/>
        <n v="96480"/>
        <n v="42898.049999999996"/>
        <n v="25443.019257484564"/>
        <n v="5793.6282938618515"/>
        <n v="24854.006477044753"/>
        <n v="196220.41475952725"/>
        <n v="61457.66"/>
        <n v="89476"/>
        <n v="20842.386829540468"/>
        <n v="28641"/>
        <n v="19847"/>
        <n v="267.38957816366604"/>
        <n v="2862.5906354250515"/>
        <n v="4731.677406945988"/>
        <n v="2478"/>
        <n v="458"/>
        <n v="3890"/>
        <n v="1723.1046287422844"/>
        <n v="2639.4728383230458"/>
        <n v="1354"/>
        <n v="1453"/>
        <n v="1654"/>
        <n v="37936.352666666666"/>
        <n v="10147.700698602537"/>
        <n v="1266.2366666666667"/>
        <n v="2629.6133333333332"/>
        <n v="13043.876157185574"/>
        <n v="22539"/>
        <n v="2016.0323543198851"/>
        <n v="6329.4742217962958"/>
        <n v="4616.080925748457"/>
        <n v="3779.0974422582308"/>
        <n v="2250"/>
        <n v="1350"/>
        <n v="7980"/>
        <n v="26910"/>
        <n v="5910"/>
        <n v="7480"/>
        <n v="15957"/>
        <n v="108783"/>
        <n v="21504"/>
        <n v="40804.052721076907"/>
        <n v="7148.2478792693682"/>
        <n v="3047.1590368382713"/>
        <n v="3335.2905996672098"/>
        <n v="4256.477468981996"/>
        <n v="5496"/>
        <n v="7896"/>
        <n v="81723.863999999987"/>
        <n v="5536"/>
        <n v="8885.5528383230394"/>
        <n v="47075.032723452518"/>
        <n v="148548.32999999999"/>
        <n v="3650"/>
        <n v="548"/>
        <n v="136"/>
        <n v="4320"/>
        <n v="4170"/>
        <n v="36680"/>
        <n v="16368"/>
        <n v="33418"/>
        <n v="52855"/>
        <n v="66880"/>
        <n v="430680"/>
        <n v="331010"/>
        <n v="51750"/>
        <n v="35350"/>
        <n v="68288"/>
        <n v="6350"/>
        <n v="274000"/>
        <n v="60892"/>
        <n v="318512"/>
        <n v="93680"/>
        <n v="104850"/>
        <n v="5340"/>
        <n v="8680"/>
        <n v="276450"/>
        <n v="84616"/>
        <n v="335350"/>
        <n v="37582"/>
        <n v="9780"/>
        <n v="3336"/>
        <n v="93424"/>
        <n v="197397"/>
        <n v="357782"/>
        <n v="5024"/>
        <n v="579700"/>
        <n v="75348"/>
        <n v="12338"/>
        <n v="108438"/>
        <n v="15004"/>
        <n v="8550"/>
        <n v="53060"/>
        <n v="1170"/>
        <n v="53196"/>
        <n v="17050"/>
        <n v="7925"/>
        <n v="160776"/>
        <n v="53980"/>
        <n v="1875"/>
        <n v="960000"/>
        <n v="250000"/>
        <n v="180000"/>
        <n v="34200"/>
        <n v="6100"/>
        <n v="560000"/>
        <n v="19986"/>
        <n v="12800"/>
        <n v="4305"/>
        <n v="2800"/>
        <n v="585"/>
        <n v="613"/>
        <n v="1605"/>
        <n v="2280"/>
        <n v="784"/>
        <n v="1018"/>
        <n v="23000"/>
        <n v="22596"/>
        <n v="11588"/>
        <n v="166389"/>
        <n v="5456"/>
        <n v="112336"/>
        <n v="167090"/>
        <n v="334862"/>
        <n v="116216"/>
        <n v="26500"/>
        <n v="15498"/>
        <n v="89526"/>
        <n v="152460"/>
        <n v="293464"/>
        <n v="85788"/>
        <n v="12276"/>
        <n v="426250"/>
        <n v="415864"/>
        <n v="55228"/>
        <n v="22260"/>
        <n v="6650"/>
        <n v="4840"/>
        <n v="2695"/>
        <n v="740"/>
        <n v="3312"/>
        <n v="1471"/>
        <n v="7604"/>
        <n v="10790"/>
        <n v="130940"/>
        <n v="18338"/>
        <n v="22096"/>
        <n v="29118"/>
        <n v="3104"/>
        <n v="3340"/>
        <n v="4744"/>
        <n v="2537"/>
        <n v="54368"/>
        <n v="38122"/>
        <n v="17928"/>
        <n v="20800"/>
        <n v="14000"/>
        <n v="44350"/>
        <n v="28160"/>
        <n v="2300"/>
        <n v="61628"/>
        <n v="6800"/>
        <n v="2540"/>
        <n v="20670"/>
        <n v="292500"/>
        <n v="8602"/>
        <n v="1119"/>
        <n v="13609"/>
        <n v="38885"/>
        <n v="113995"/>
        <n v="11450"/>
        <n v="4120"/>
        <n v="751500"/>
        <n v="150000"/>
        <n v="61200"/>
        <n v="72840"/>
        <n v="14928"/>
        <n v="30478"/>
        <n v="11325"/>
        <n v="73950"/>
        <n v="578550"/>
        <n v="291616"/>
        <n v="57615"/>
        <n v="162342"/>
        <n v="957"/>
        <n v="14732"/>
        <n v="17388"/>
        <n v="93849"/>
        <n v="152750"/>
        <n v="363588"/>
        <n v="387236"/>
        <n v="76856"/>
        <n v="399060"/>
        <n v="118240"/>
        <n v="46836"/>
        <n v="2762"/>
        <n v="1264"/>
        <n v="5310"/>
        <n v="138975"/>
        <n v="62549"/>
        <n v="187623"/>
        <n v="114472"/>
        <n v="147042"/>
        <n v="245364"/>
        <n v="27496"/>
        <n v="9711"/>
        <n v="3036"/>
        <n v="400062"/>
        <n v="363000"/>
        <n v="28270"/>
        <n v="15780"/>
        <n v="489280"/>
        <n v="31108"/>
        <n v="1012"/>
        <n v="1408"/>
        <n v="5148"/>
        <n v="8736"/>
        <n v="479712"/>
        <n v="116480"/>
        <n v="93632"/>
        <n v="13376"/>
        <n v="17024"/>
        <n v="10188"/>
        <n v="63228"/>
        <n v="1740"/>
        <n v="47894"/>
        <n v="11745"/>
        <n v="7870"/>
        <n v="8932"/>
        <n v="32580"/>
        <n v="23832"/>
        <n v="1860"/>
        <n v="3075"/>
        <n v="19416"/>
        <n v="91760"/>
        <n v="32535"/>
        <n v="9317"/>
        <n v="17280"/>
        <n v="2996"/>
        <n v="18800"/>
        <n v="19632"/>
        <n v="953280"/>
        <n v="248250"/>
        <n v="178740"/>
        <n v="389256"/>
        <n v="26460"/>
        <n v="11916"/>
        <n v="14250"/>
        <n v="3050"/>
        <n v="892"/>
        <n v="581"/>
        <n v="609"/>
        <n v="1060"/>
        <n v="3164"/>
        <n v="2325"/>
        <n v="256"/>
        <n v="39970"/>
        <n v="16980"/>
        <n v="15968"/>
        <n v="2338"/>
        <n v="9800"/>
        <n v="26520"/>
        <n v="1038140"/>
        <n v="19264"/>
        <n v="2077"/>
        <n v="4976"/>
        <n v="55776"/>
        <n v="37252"/>
        <n v="71505"/>
        <n v="2352"/>
        <n v="88815"/>
        <n v="303536"/>
        <n v="297900"/>
        <n v="177798"/>
        <n v="479418"/>
        <n v="49406"/>
        <n v="75728"/>
        <n v="11196"/>
        <n v="14808"/>
        <n v="386262"/>
        <n v="206476"/>
        <n v="25818"/>
        <n v="54842"/>
        <n v="33656"/>
        <n v="8115"/>
        <n v="14498"/>
        <n v="7368"/>
        <n v="7780"/>
        <n v="5388"/>
        <n v="11984"/>
        <n v="920"/>
        <n v="488"/>
        <n v="1533"/>
        <n v="1965"/>
        <n v="5718"/>
        <n v="2080"/>
        <n v="12214"/>
        <n v="10212"/>
        <n v="7939"/>
        <n v="1560"/>
        <n v="95900"/>
        <n v="3082"/>
        <n v="3316"/>
        <n v="1409"/>
        <n v="4710"/>
        <n v="5038"/>
        <n v="201000"/>
        <n v="87360"/>
        <n v="7836"/>
        <n v="9201"/>
        <n v="166500"/>
        <n v="81700"/>
        <n v="11200"/>
        <n v="930"/>
        <n v="840"/>
        <n v="14096"/>
        <n v="6346"/>
        <n v="30800"/>
        <n v="15000"/>
        <n v="68960"/>
        <n v="1690"/>
        <n v="7560"/>
        <n v="6624"/>
        <n v="8262"/>
        <n v="64065"/>
        <n v="1111"/>
        <n v="13514"/>
        <n v="33090"/>
        <n v="97020"/>
        <n v="20770"/>
        <n v="15243"/>
        <n v="22050"/>
        <n v="9080"/>
        <n v="216000"/>
        <n v="183000"/>
        <n v="106400"/>
        <n v="5210"/>
        <n v="5364"/>
        <n v="9048"/>
        <n v="7749"/>
        <n v="60326"/>
        <n v="771.42857142857144"/>
        <n v="31174.345519160241"/>
        <n v="12562.637275616207"/>
        <n v="25823.226254011577"/>
        <n v="2715.5940000000005"/>
        <n v="23825.799405987651"/>
        <n v="144374.02279400974"/>
        <n v="301447.71642825927"/>
        <n v="10384.945410698389"/>
        <n v="17814.979980000004"/>
        <n v="1413.0925135329221"/>
        <n v="8021.6880732932113"/>
        <n v="115541.40536981805"/>
        <n v="15303.74108571429"/>
        <n v="166892.18999999997"/>
        <n v="158800.85530959867"/>
        <n v="13253.88"/>
        <n v="31339.88358062828"/>
        <n v="172107.62147141102"/>
        <n v="47637.400212251305"/>
        <n v="75511.16049664584"/>
        <n v="10476.324231992945"/>
        <n v="1900.9255544907417"/>
        <n v="17815.480986826133"/>
        <n v="3479.7699999999995"/>
        <n v="124964.52"/>
        <n v="62981.8"/>
        <n v="230556.25886360309"/>
        <n v="126925.09157539284"/>
        <n v="133171.52499999999"/>
        <n v="19777.89104790381"/>
        <n v="6520.7905482367405"/>
        <n v="15548.9632401196"/>
        <n v="24347.82"/>
        <n v="53598.086571855711"/>
        <n v="11573.032499999999"/>
        <n v="16016.688216107641"/>
        <n v="303569.06344573968"/>
        <n v="81615.734577387193"/>
        <n v="497.40462881735465"/>
        <n v="2591.7347667963609"/>
        <n v="8305.0053595986501"/>
        <n v="51734.408595000008"/>
        <n v="206792.15948110691"/>
        <n v="31899.673398921554"/>
        <n v="387092.41471406573"/>
        <n v="37807.886541166736"/>
        <n v="40357.367483147056"/>
        <n v="39006.381100065446"/>
        <n v="27656.164458382849"/>
        <n v="5050.3715043412421"/>
        <n v="3420.123149341307"/>
        <n v="21224.990061077675"/>
        <n v="6042.6125554490736"/>
        <n v="13252.146339725859"/>
        <n v="28405.829397124995"/>
        <n v="33697.479666666666"/>
        <n v="4435.9862694609783"/>
        <n v="38293.200000000004"/>
        <n v="174898.06199999998"/>
        <n v="22401.907458339949"/>
        <n v="22484.466666666667"/>
        <n v="5632.0177073350696"/>
        <n v="3258.9533333333334"/>
        <n v="11960.460000000001"/>
        <n v="38000"/>
        <n v="32000"/>
        <n v="58500"/>
        <n v="18000"/>
        <n v="11500"/>
        <n v="6057.6741099398159"/>
        <n v="13891.1"/>
        <n v="23246.999999999996"/>
        <n v="19985.925000000003"/>
        <n v="15332.764427844009"/>
        <n v="4905.7576893070254"/>
        <n v="4489.88"/>
        <n v="1056.8441530059672"/>
        <n v="2284.9267831004231"/>
        <n v="2903.0885181635808"/>
        <n v="3359.76"/>
        <n v="3186"/>
        <n v="55860"/>
        <n v="654.75"/>
        <n v="2479.3569601753743"/>
        <n v="1942.5"/>
        <n v="397000"/>
        <n v="163600"/>
        <n v="45191.46"/>
        <n v="4032.9283887468032"/>
        <n v="256093.63738830999"/>
        <n v="61991.999999999993"/>
        <n v="59684.77428571428"/>
        <n v="25700"/>
        <n v="182420"/>
        <n v="53240"/>
        <n v="30350"/>
        <n v="149542"/>
        <n v="194859"/>
        <n v="104861.9"/>
        <n v="36751.027816366593"/>
        <n v="9631.4457624072802"/>
        <n v="326200.81689322682"/>
        <n v="30000"/>
        <n v="55227.74"/>
        <n v="28245.96406087749"/>
        <n v="16344.67"/>
        <n v="39800"/>
        <n v="3122.8261477364199"/>
        <n v="666.96588471056236"/>
        <n v="10555.280369341051"/>
        <n v="2960"/>
        <n v="9725"/>
        <n v="2015"/>
        <n v="3308"/>
        <n v="2408.14"/>
        <n v="68975.186666666676"/>
        <n v="36893.009257484562"/>
        <n v="2493.11"/>
        <n v="1112.5"/>
        <n v="6720.1078477329511"/>
        <n v="28130.996541316872"/>
        <n v="9232.1618514969141"/>
        <n v="5290.7364191615225"/>
        <n v="10013.815554490742"/>
        <n v="5844.2782706584376"/>
        <n v="2122.9050305388373"/>
        <n v="4761.12"/>
        <n v="12679.16"/>
        <n v="124717.90411640538"/>
        <n v="31395.063834789999"/>
        <n v="4590"/>
        <n v="3870"/>
        <n v="115900.87315454823"/>
        <n v="8850.2116600477893"/>
        <n v="7617.8975920956782"/>
        <n v="12399.439999999999"/>
        <n v="34410.047999999995"/>
        <n v="11000"/>
        <n v="11106.941047903805"/>
        <n v="21400"/>
        <n v="48848.850000000006"/>
        <n v="81869.622127743496"/>
        <n v="259436.52"/>
        <n v="1340"/>
        <n v="29671.105481197534"/>
        <n v="1690.5"/>
        <n v="4076.5"/>
        <n v="16485.453129879505"/>
        <n v="33886.800735628218"/>
        <n v="6850"/>
        <n v="88419.249599999996"/>
        <n v="3879.42"/>
        <n v="19854.832838323044"/>
        <n v="177691.10497724277"/>
        <n v="368200"/>
        <n v="57117.19975884114"/>
        <n v="85843.157500000001"/>
        <n v="52990.969257484576"/>
        <n v="24065.064219879634"/>
        <n v="9728.4"/>
        <n v="220498.86520957647"/>
        <n v="47330.8"/>
        <n v="5646"/>
        <n v="300072.99"/>
        <n v="56349.266986615934"/>
        <n v="294749.6320211101"/>
        <n v="55636.365168921926"/>
        <n v="83901.289440717592"/>
        <n v="60238.864333959435"/>
        <n v="950.46277724537083"/>
        <n v="8346.5199999999986"/>
        <n v="2542.9456766460921"/>
        <n v="3563.0961973652265"/>
        <n v="4971.0999999999995"/>
        <n v="129826"/>
        <n v="88305.445000000007"/>
        <n v="187446.78"/>
        <n v="175463.25168858035"/>
        <n v="265661.77467065328"/>
        <n v="115278.12943180154"/>
        <n v="148079.27350462499"/>
        <n v="213074.44"/>
        <n v="31644.625676646094"/>
        <n v="13041.581096473481"/>
        <n v="5706.6985228075846"/>
        <n v="163496.62"/>
        <n v="51826.25"/>
        <n v="243679.19999999998"/>
        <n v="7310.3760000000002"/>
        <n v="6763.2833333333328"/>
        <n v="107196.17314371142"/>
        <n v="16716.602500000001"/>
        <n v="177126.97344909981"/>
        <n v="164450"/>
        <n v="69693.622383831011"/>
        <n v="34339.629355208846"/>
        <n v="6149.729956287294"/>
        <n v="32043.266207664095"/>
        <n v="8166.7980086824864"/>
        <n v="482780.15694243042"/>
        <n v="70366.926615268138"/>
        <n v="32122.202619759519"/>
        <n v="114368.21343824669"/>
        <n v="13057.36287761944"/>
        <n v="109058.65736140747"/>
        <n v="15437.280436526493"/>
        <n v="10796.510523951903"/>
        <n v="2169.7200000000003"/>
        <n v="194.24505785927855"/>
        <n v="2736.0985194730456"/>
        <n v="16979.992048862139"/>
        <n v="2014.2041851496913"/>
        <n v="2332.1536419161521"/>
        <n v="17390.268664199644"/>
        <n v="13307.958808382935"/>
        <n v="98149.553317361133"/>
        <n v="64777.06"/>
        <n v="84000"/>
        <n v="13516.842497604168"/>
        <n v="2479.6799999999994"/>
        <n v="19553.72"/>
        <n v="7000"/>
        <n v="3074.6705239519038"/>
        <n v="120000"/>
        <n v="30288.370549699081"/>
        <n v="16669.32"/>
        <n v="36450.929604783967"/>
        <n v="28700.674730538409"/>
        <n v="6306.1954934130654"/>
        <n v="5556.0280038588817"/>
        <n v="792.6331147544754"/>
        <n v="3655.8828529606772"/>
        <n v="431.65999999999997"/>
        <n v="36070.209868261321"/>
        <n v="11262.150000000001"/>
        <n v="20124.149999999998"/>
        <n v="5424.2999999999993"/>
        <n v="11040"/>
        <n v="22800"/>
        <n v="13200"/>
        <n v="19400"/>
        <n v="4250"/>
        <n v="18360"/>
        <n v="31734.229623950618"/>
        <n v="22730.400000000001"/>
        <n v="59850"/>
        <n v="3222.7"/>
        <n v="3253.5622944830106"/>
        <n v="37829.800000000003"/>
        <n v="15200"/>
        <n v="650000"/>
        <n v="550000"/>
        <n v="8366.2000000000007"/>
        <n v="5292.2527706734863"/>
        <n v="91793.784000000014"/>
        <n v="336061.57396741828"/>
        <n v="154979.99999999997"/>
        <n v="85796.099999999991"/>
        <n v="12638.966182469325"/>
        <n v="19883.205181635803"/>
        <n v="428060.4589499241"/>
        <n v="49034.01"/>
        <n v="95002.32497604168"/>
        <n v="11622.88"/>
        <n v="5204.710246227367"/>
        <n v="18675.044771895748"/>
        <n v="5146.174349101082"/>
        <n v="4594.9456766460917"/>
        <n v="3959.2092574845688"/>
        <n v="77361.850000000006"/>
        <n v="7469.3431886891294"/>
        <n v="3416.6666666666665"/>
        <n v="37070.759999999995"/>
        <n v="23910.723381556585"/>
        <n v="10435.100925748458"/>
        <n v="737.86018514969123"/>
        <n v="15026"/>
        <n v="445"/>
        <n v="67201.078477329502"/>
        <n v="52745.618514969137"/>
        <n v="12309.549135329218"/>
        <n v="9069.8338614197528"/>
        <n v="20400"/>
        <n v="6150"/>
        <n v="34800"/>
        <n v="4800"/>
        <n v="75000"/>
        <n v="31500"/>
        <n v="714.72399999999993"/>
        <n v="684.23248408895495"/>
        <n v="99839.703466464765"/>
        <n v="6046.8709868261321"/>
        <n v="10211.782684670527"/>
        <n v="6384.7162034729936"/>
        <n v="207900"/>
        <n v="28932.026666666665"/>
        <n v="17205.023999999998"/>
        <n v="13608.889419161522"/>
        <n v="52105.440000000002"/>
        <n v="102337.02765967938"/>
        <n v="17400"/>
        <n v="177839.55"/>
        <m/>
        <n v="3214.2857142857147"/>
        <n v="7335.1401221553506"/>
        <n v="2998.6678247926807"/>
        <n v="6163.9348491376286"/>
        <n v="1616.4250000000002"/>
        <n v="10324.496000000001"/>
        <n v="78295.143130597586"/>
        <n v="2093.3869196406895"/>
        <n v="12452.877775508876"/>
        <n v="4331.3370000000004"/>
        <n v="1399.3445714285715"/>
        <n v="40654.826499999996"/>
        <n v="10536.505331824692"/>
        <n v="55113.956852028758"/>
        <n v="11604.439012635283"/>
        <n v="1612"/>
        <n v="209"/>
        <n v="285.13883317361126"/>
        <n v="1781.5480986826133"/>
        <n v="19000"/>
        <n v="43865.812922145087"/>
        <n v="556.7510753958619"/>
        <n v="1474.3999999999999"/>
        <n v="72316.172042473248"/>
        <n v="11962.377524595582"/>
        <n v="3163.2517891376283"/>
        <n v="104200"/>
        <n v="2299.0002720228872"/>
        <n v="77863.260124321954"/>
        <n v="9684"/>
        <n v="82841.61"/>
        <n v="1575"/>
        <n v="7419.0775458082599"/>
        <n v="1556.4"/>
        <n v="4545.6228287823214"/>
        <n v="260.23551231136832"/>
        <n v="2911.8014811975313"/>
        <n v="3825.4"/>
        <n v="1530.16"/>
        <n v="7706.72"/>
        <n v="4637.22"/>
        <n v="72423.945999999924"/>
        <n v="1319.7364191615229"/>
        <n v="4678.9800000000005"/>
        <n v="2532.4733333333334"/>
        <n v="7472.1010567364328"/>
        <n v="33937.01"/>
        <n v="7384.3865920956787"/>
        <n v="3846.734104790381"/>
        <n v="31388.734257484575"/>
        <n v="20819.884437808105"/>
        <n v="5100"/>
        <n v="86"/>
        <n v="1720"/>
        <n v="430"/>
        <n v="1935"/>
        <n v="228.07749469631801"/>
        <n v="178.68099999999998"/>
        <n v="1140.38747348159"/>
        <n v="844.99999999999989"/>
        <n v="28000"/>
        <n v="40369.967053831409"/>
        <n v="20038.240000000002"/>
        <n v="2382.7492930897893"/>
        <n v="1015.71967894609"/>
        <n v="102582.5"/>
        <n v="8602.5119999999988"/>
        <n v="13026.36"/>
        <n v="2985"/>
        <n v="8186.9622127743505"/>
        <n v="160000"/>
        <n v="6844"/>
        <n v="34220"/>
        <n v="3399.2280000000001"/>
        <n v="619.91999999999996"/>
        <n v="83700"/>
        <n v="288000"/>
        <n v="9300"/>
        <n v="11560"/>
        <n v="266500"/>
        <n v="7040"/>
        <n v="74360"/>
        <n v="13520"/>
        <n v="33800"/>
        <n v="149760"/>
        <n v="6760"/>
        <n v="78000"/>
        <n v="45900"/>
        <n v="25000"/>
        <n v="130000"/>
        <n v="100000"/>
        <n v="46000"/>
        <n v="91400"/>
        <n v="26400"/>
        <n v="1400"/>
        <n v="23250"/>
        <n v="56870"/>
        <n v="158400"/>
        <n v="44800"/>
        <n v="6160"/>
        <n v="560"/>
        <n v="74250"/>
        <n v="30030"/>
        <n v="3422"/>
        <n v="8750"/>
        <n v="53700"/>
        <n v="113750"/>
        <n v="78750"/>
        <n v="21420"/>
        <n v="36400"/>
        <n v="6360"/>
        <n v="1250"/>
        <n v="18597.599999999999"/>
        <n v="47500"/>
        <n v="62480"/>
        <n v="19500"/>
        <n v="5166"/>
        <n v="16240"/>
        <n v="9100"/>
        <n v="140000"/>
        <n v="24500"/>
        <n v="6830"/>
        <n v="40320"/>
        <n v="1125"/>
        <n v="148650"/>
        <n v="127380"/>
        <n v="37300"/>
        <n v="31000"/>
        <n v="102660"/>
        <n v="131600"/>
        <n v="48650"/>
        <n v="57380"/>
        <n v="101000"/>
        <n v="277300"/>
        <n v="24200"/>
        <n v="16480"/>
        <n v="23100"/>
        <n v="27750"/>
        <n v="18600"/>
        <n v="9200"/>
        <n v="8250"/>
        <n v="63000"/>
        <n v="2028"/>
        <n v="682.5"/>
        <n v="14040"/>
        <n v="8190"/>
        <n v="22100"/>
        <n v="3029"/>
        <n v="43056"/>
        <n v="7410"/>
        <n v="80000"/>
        <n v="11440"/>
        <n v="18850"/>
        <n v="1534"/>
        <n v="134100"/>
        <n v="6750"/>
        <n v="4186"/>
        <n v="237500"/>
        <n v="13650"/>
        <n v="1794"/>
        <n v="1144"/>
        <n v="124.80000000000001"/>
        <n v="1976"/>
        <n v="6240"/>
        <n v="1755"/>
        <n v="1482"/>
        <n v="4420"/>
        <n v="4200"/>
        <n v="4160"/>
        <n v="520"/>
        <n v="13300"/>
        <n v="2340"/>
        <n v="2248.0500000000002"/>
      </sharedItems>
    </cacheField>
    <cacheField name="Источник_Смета" numFmtId="0">
      <sharedItems count="14">
        <s v="Смета_Томский"/>
        <s v="Смета_FIFA_Проектируемый проезд"/>
        <s v="Смета_Людмила"/>
        <s v="Смета_Братиславский_5"/>
        <s v="Смета_Братиславский_6"/>
        <s v="Смета_Кемерово_Кузбасс"/>
        <s v="Смета_КЦ_МОПР"/>
        <s v="Смета_Саратовский_Чернышевского"/>
        <s v="Смета_FIFA_Житная"/>
        <s v="Смета_FIFA_Добролюбова"/>
        <s v="Смета_Саратовский_Соборная"/>
        <s v="Смета_Володарский"/>
        <s v="Смета_Ярославский_Чайковского"/>
        <s v="Смета_Сокольники"/>
      </sharedItems>
    </cacheField>
    <cacheField name="Тип" numFmtId="0">
      <sharedItems/>
    </cacheField>
    <cacheField name="Уточнение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61"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529.4"/>
    <n v="222.49751869492201"/>
    <n v="0"/>
    <x v="0"/>
    <x v="0"/>
    <x v="0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529"/>
    <n v="250.98714655538146"/>
    <n v="0"/>
    <x v="1"/>
    <x v="0"/>
    <x v="0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529"/>
    <n v="62.516860670193999"/>
    <n v="0"/>
    <x v="2"/>
    <x v="0"/>
    <x v="0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529"/>
    <n v="49.672028068808046"/>
    <n v="0"/>
    <x v="3"/>
    <x v="0"/>
    <x v="0"/>
    <s v="Инфраструктура"/>
    <m/>
  </r>
  <r>
    <s v="Р2.111"/>
    <s v="Р2"/>
    <n v="11"/>
    <n v="1"/>
    <s v="Р2.11.1"/>
    <s v="Вывоз мусора (бункер 5т - 8м3)"/>
    <s v="шт"/>
    <n v="25"/>
    <n v="3907.1066419161521"/>
    <n v="1833.7850305388376"/>
    <x v="4"/>
    <x v="1"/>
    <x v="0"/>
    <s v="Инфраструктура"/>
    <m/>
  </r>
  <r>
    <s v="Р2.113"/>
    <s v="Р2"/>
    <n v="11"/>
    <n v="3"/>
    <s v="Р2.11.3"/>
    <s v="Разгрузо-погрузочные работы "/>
    <s v="тн"/>
    <n v="100"/>
    <n v="1119.348555449074"/>
    <n v="0"/>
    <x v="5"/>
    <x v="0"/>
    <x v="0"/>
    <s v="Инфраструктура"/>
    <m/>
  </r>
  <r>
    <s v="Р2.115"/>
    <s v="Р2"/>
    <n v="11"/>
    <n v="5"/>
    <s v="Р2.11.5"/>
    <s v="Уборка послестроительная"/>
    <s v="м2"/>
    <n v="543"/>
    <n v="61.353364191615228"/>
    <n v="24.066354934130665"/>
    <x v="6"/>
    <x v="2"/>
    <x v="0"/>
    <s v="Инфраструктура"/>
    <m/>
  </r>
  <r>
    <s v="Р2.116"/>
    <s v="Р2"/>
    <n v="11"/>
    <n v="6"/>
    <s v="Р2.11.6"/>
    <s v="Клининговая уборка перед открытием"/>
    <s v="м2"/>
    <n v="543"/>
    <n v="129.91009135329219"/>
    <n v="49.469782095807616"/>
    <x v="7"/>
    <x v="3"/>
    <x v="0"/>
    <s v="Инфраструктура"/>
    <m/>
  </r>
  <r>
    <m/>
    <s v="Р2"/>
    <m/>
    <m/>
    <m/>
    <s v="Демонтаж  внтуреннией отделки (Согласоно Раздела №3 АСЧ Шифр 129-15-АС1, Стр. 7,8,9)"/>
    <s v="кв.м.площади офиса"/>
    <n v="529.4"/>
    <n v="1000"/>
    <n v="0"/>
    <x v="8"/>
    <x v="0"/>
    <x v="0"/>
    <s v="Инфраструктура"/>
    <s v="исключена/нетиповая"/>
  </r>
  <r>
    <s v="Р3.1"/>
    <s v="Р3"/>
    <n v="1"/>
    <n v="1"/>
    <s v="Р3.1.1"/>
    <s v="Кладка перегородок не армированных толщиной в 1/2 кирпича (толщиной 120 мм)"/>
    <s v="м2"/>
    <n v="124"/>
    <n v="565.66000000000008"/>
    <n v="961.0788"/>
    <x v="9"/>
    <x v="4"/>
    <x v="0"/>
    <s v="Инфраструктура"/>
    <m/>
  </r>
  <r>
    <s v="Р3.3"/>
    <s v="Р3"/>
    <n v="1"/>
    <n v="4"/>
    <s v="Р3.1.4"/>
    <s v="Заделка проемов в кирпичных стенах "/>
    <s v="м3"/>
    <n v="5"/>
    <n v="671.69"/>
    <n v="646.57000000000005"/>
    <x v="10"/>
    <x v="5"/>
    <x v="0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75"/>
    <n v="409.87894811975309"/>
    <n v="555.28470305388362"/>
    <x v="11"/>
    <x v="6"/>
    <x v="0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237"/>
    <n v="357.5143746706533"/>
    <n v="418.67738392813789"/>
    <x v="12"/>
    <x v="7"/>
    <x v="0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575"/>
    <n v="471.66666666666669"/>
    <n v="442.5"/>
    <x v="13"/>
    <x v="8"/>
    <x v="0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26"/>
    <n v="50"/>
    <n v="50"/>
    <x v="14"/>
    <x v="9"/>
    <x v="0"/>
    <s v="Инфраструктура"/>
    <m/>
  </r>
  <r>
    <s v="Р3.11"/>
    <s v="Р3"/>
    <n v="1"/>
    <n v="14"/>
    <s v="Р3.1.14"/>
    <s v="Штукатурка  стен  "/>
    <s v="м2"/>
    <n v="594"/>
    <n v="183.54669379639921"/>
    <n v="133.69480122155352"/>
    <x v="15"/>
    <x v="10"/>
    <x v="0"/>
    <s v="Инфраструктура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61"/>
    <n v="1941.0916254158094"/>
    <n v="7349.9621736525487"/>
    <x v="16"/>
    <x v="11"/>
    <x v="0"/>
    <s v="Инфраструктура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25"/>
    <n v="999.96"/>
    <n v="2366.54"/>
    <x v="17"/>
    <x v="12"/>
    <x v="0"/>
    <s v="Инфраструктура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47"/>
    <n v="47.034999999999997"/>
    <n v="70.575000000000003"/>
    <x v="18"/>
    <x v="13"/>
    <x v="0"/>
    <s v="Инфраструктура"/>
    <m/>
  </r>
  <r>
    <s v="Р3.18"/>
    <s v="Р3"/>
    <n v="3"/>
    <n v="3"/>
    <s v="Р3.3.3"/>
    <s v="Шпатлевка швов и саморезов стен (ГКЛ) "/>
    <s v="м2"/>
    <n v="596"/>
    <n v="200"/>
    <n v="56"/>
    <x v="19"/>
    <x v="14"/>
    <x v="0"/>
    <s v="Инфраструктура"/>
    <m/>
  </r>
  <r>
    <s v="Р3.19"/>
    <s v="Р3"/>
    <n v="3"/>
    <n v="4"/>
    <s v="Р3.3.4"/>
    <s v="Шпатлевка стен по ГКЛ"/>
    <s v="м2"/>
    <n v="1211"/>
    <n v="200"/>
    <n v="56"/>
    <x v="20"/>
    <x v="15"/>
    <x v="0"/>
    <s v="Инфраструктура"/>
    <m/>
  </r>
  <r>
    <s v="Р3.20"/>
    <s v="Р3"/>
    <n v="3"/>
    <n v="5"/>
    <s v="Р3.3.5"/>
    <s v="Шпатлевка стен по стеклохолсту"/>
    <s v="м2"/>
    <n v="1333"/>
    <n v="200"/>
    <n v="56"/>
    <x v="21"/>
    <x v="16"/>
    <x v="0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594"/>
    <n v="200"/>
    <n v="56"/>
    <x v="22"/>
    <x v="17"/>
    <x v="0"/>
    <s v="Инфраструктура"/>
    <m/>
  </r>
  <r>
    <s v="Р3.115"/>
    <s v="Р3"/>
    <n v="3"/>
    <n v="7"/>
    <s v="Р3.3.7"/>
    <s v="Грунтовка поверхности стен и перегородок"/>
    <s v="м2"/>
    <n v="1790"/>
    <n v="29.590441047903806"/>
    <n v="26.051441047903808"/>
    <x v="23"/>
    <x v="18"/>
    <x v="0"/>
    <s v="Инфраструктура"/>
    <m/>
  </r>
  <r>
    <s v="Р3.22"/>
    <s v="Р3"/>
    <n v="3"/>
    <n v="8"/>
    <s v="Р3.3.8"/>
    <s v="Окраска стен за 2 раза краской Tikkurila"/>
    <s v="м2"/>
    <n v="1448"/>
    <n v="200"/>
    <n v="200"/>
    <x v="24"/>
    <x v="19"/>
    <x v="0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1448"/>
    <n v="200"/>
    <n v="86"/>
    <x v="24"/>
    <x v="20"/>
    <x v="0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128"/>
    <n v="850"/>
    <n v="650"/>
    <x v="25"/>
    <x v="21"/>
    <x v="0"/>
    <s v="Инфраструктура"/>
    <m/>
  </r>
  <r>
    <s v="Р3.26"/>
    <s v="Р3"/>
    <n v="3"/>
    <n v="12"/>
    <s v="Р3.3.12"/>
    <s v="Установка пластиковых уголков на наружные углы колонн и стен "/>
    <s v="м.п."/>
    <n v="326"/>
    <n v="28.341511571855712"/>
    <n v="36.974523143711423"/>
    <x v="26"/>
    <x v="22"/>
    <x v="0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0"/>
    <x v="27"/>
    <x v="0"/>
    <x v="0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7"/>
    <n v="75"/>
    <n v="75"/>
    <x v="28"/>
    <x v="23"/>
    <x v="0"/>
    <s v="Инфраструктура"/>
    <m/>
  </r>
  <r>
    <s v="Р3.36"/>
    <s v="Р3"/>
    <n v="4"/>
    <n v="1"/>
    <s v="Р3.4.1"/>
    <s v="Установка дверного блока размером 960х2050 мм запасного выхода (контурный, металлический с утепленнием минплитой, наружного исполнения)"/>
    <s v="шт"/>
    <n v="1"/>
    <n v="4292.2950000000001"/>
    <n v="44152.722500000003"/>
    <x v="29"/>
    <x v="24"/>
    <x v="0"/>
    <s v="Инфраструктура"/>
    <m/>
  </r>
  <r>
    <m/>
    <s v="Р3"/>
    <m/>
    <m/>
    <m/>
    <s v="Установка противопожарного дверного блока размером 1260х2100 мм тамбур-шлюза с подпором воздуха"/>
    <s v="шт"/>
    <n v="2"/>
    <n v="6500"/>
    <n v="79600"/>
    <x v="30"/>
    <x v="25"/>
    <x v="0"/>
    <s v="Инфраструктура"/>
    <s v="исключена/нетиповая"/>
  </r>
  <r>
    <m/>
    <s v="Р3"/>
    <m/>
    <m/>
    <m/>
    <s v="Установка алюминивого дверного блока на лестничной клетке тамбура 1го этажа (Размером 1360х2255 мм, утепленная со стеклопакетом, класс защиты А3)"/>
    <s v="шт"/>
    <n v="2"/>
    <n v="6500"/>
    <n v="79326"/>
    <x v="30"/>
    <x v="26"/>
    <x v="0"/>
    <s v="Инфраструктура"/>
    <s v="исключена/нетиповая"/>
  </r>
  <r>
    <m/>
    <s v="Р3"/>
    <m/>
    <m/>
    <m/>
    <s v="Установка дверного блока в тамбуре эвакуационного выхода цокольного этажа (Размером 1360х1980 мм, утепленная, глухая, ДП2В2)"/>
    <s v="шт"/>
    <n v="1"/>
    <n v="6500"/>
    <n v="76974.679999999993"/>
    <x v="31"/>
    <x v="27"/>
    <x v="0"/>
    <s v="Инфраструктура"/>
    <s v="исключена/нетиповая"/>
  </r>
  <r>
    <s v="Р3.38.1"/>
    <s v="Р3"/>
    <n v="4"/>
    <n v="5"/>
    <s v="Р3.4.5"/>
    <s v="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0"/>
    <s v="Инфраструктура"/>
    <m/>
  </r>
  <r>
    <s v="Р3.40"/>
    <s v="Р3"/>
    <n v="4"/>
    <n v="8"/>
    <s v="Р3.4.8"/>
    <s v="Установка стеклянного дверного блока 900х2100 мм (стекло каленое 10 мм, доводчик в пол, петля-цилиндр, дверной упор, ручки - хромированная сталь 800 мм) "/>
    <s v="шт"/>
    <n v="11"/>
    <n v="2118.3527365269201"/>
    <n v="28819.532357950386"/>
    <x v="33"/>
    <x v="29"/>
    <x v="0"/>
    <s v="Инфраструктура"/>
    <m/>
  </r>
  <r>
    <s v="Р3.41"/>
    <s v="Р3"/>
    <n v="4"/>
    <n v="9"/>
    <s v="Р3.4.9"/>
    <s v="Установка противопожарного дверного блока  однопольного, min EI45 с фурнитурой ( 900х2100мм, 1000х2100 мм, 800х2100 мм)"/>
    <s v="шт"/>
    <n v="8"/>
    <n v="2712.6255498094365"/>
    <n v="21154.181929232142"/>
    <x v="34"/>
    <x v="30"/>
    <x v="0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19"/>
    <n v="1890.6523386559784"/>
    <n v="17649.754546240569"/>
    <x v="35"/>
    <x v="31"/>
    <x v="0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9"/>
    <n v="457.98050305388369"/>
    <n v="1977.7891047903809"/>
    <x v="36"/>
    <x v="32"/>
    <x v="0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70.99833672653745"/>
    <n v="2500"/>
    <x v="37"/>
    <x v="33"/>
    <x v="0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16"/>
    <n v="73.881515768461369"/>
    <n v="139.18776884896548"/>
    <x v="38"/>
    <x v="34"/>
    <x v="0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37.549999999999997"/>
    <n v="1643.5574999999999"/>
    <n v="5839.165"/>
    <x v="39"/>
    <x v="35"/>
    <x v="0"/>
    <s v="Инфраструктура"/>
    <m/>
  </r>
  <r>
    <m/>
    <s v="Р3"/>
    <m/>
    <m/>
    <m/>
    <s v="Монтаж откосов оконных и двернах ГВЛ с утиплением"/>
    <s v="м2"/>
    <n v="54"/>
    <n v="583"/>
    <n v="590"/>
    <x v="40"/>
    <x v="36"/>
    <x v="0"/>
    <s v="Инфраструктура"/>
    <s v="исключена/нетиповая"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42"/>
    <n v="1000"/>
    <n v="3400"/>
    <x v="41"/>
    <x v="37"/>
    <x v="0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32"/>
    <n v="303.52441047903807"/>
    <n v="518.2987746706533"/>
    <x v="42"/>
    <x v="38"/>
    <x v="0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7.5"/>
    <n v="721.42782095807615"/>
    <n v="2400"/>
    <x v="43"/>
    <x v="39"/>
    <x v="0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11.54"/>
    <n v="339.66713886226853"/>
    <n v="950"/>
    <x v="44"/>
    <x v="40"/>
    <x v="0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95.28"/>
    <n v="312.39689810378087"/>
    <n v="400"/>
    <x v="45"/>
    <x v="41"/>
    <x v="0"/>
    <s v="Инфраструктура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24"/>
    <n v="384.83853776945091"/>
    <n v="458.51067357783563"/>
    <x v="46"/>
    <x v="42"/>
    <x v="0"/>
    <s v="Инфраструктура"/>
    <m/>
  </r>
  <r>
    <s v="Р3.68"/>
    <s v="Р3"/>
    <n v="5"/>
    <n v="10"/>
    <s v="Р3.5.10"/>
    <s v="Шпатлевка потолка"/>
    <s v="м2"/>
    <n v="140"/>
    <n v="200"/>
    <n v="56"/>
    <x v="47"/>
    <x v="43"/>
    <x v="0"/>
    <s v="Инфраструктура"/>
    <m/>
  </r>
  <r>
    <s v="Р3.69"/>
    <s v="Р3"/>
    <n v="5"/>
    <n v="11"/>
    <s v="Р3.5.11"/>
    <s v="Грунтовка потолка за два раза"/>
    <s v="м2"/>
    <n v="140"/>
    <n v="32.019886571855707"/>
    <n v="22.609301309879758"/>
    <x v="48"/>
    <x v="44"/>
    <x v="0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104"/>
    <n v="200"/>
    <n v="86"/>
    <x v="49"/>
    <x v="45"/>
    <x v="0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140"/>
    <n v="200"/>
    <n v="120"/>
    <x v="47"/>
    <x v="46"/>
    <x v="0"/>
    <s v="Инфраструктура"/>
    <m/>
  </r>
  <r>
    <s v="Р3.72"/>
    <s v="Р3"/>
    <n v="5"/>
    <n v="14"/>
    <s v="Р3.5.14"/>
    <s v="Устройство потолков реечных алюминиевых"/>
    <s v="м2"/>
    <n v="12"/>
    <n v="368.34267357783574"/>
    <n v="628.21523143711431"/>
    <x v="50"/>
    <x v="47"/>
    <x v="0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452"/>
    <n v="750"/>
    <n v="795.35445954271893"/>
    <x v="51"/>
    <x v="48"/>
    <x v="0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57"/>
    <n v="114.32408384231398"/>
    <n v="156.37094803392918"/>
    <x v="52"/>
    <x v="49"/>
    <x v="0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91"/>
    <n v="400"/>
    <n v="1980"/>
    <x v="53"/>
    <x v="50"/>
    <x v="0"/>
    <s v="Инфраструктура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52"/>
    <n v="100"/>
    <n v="100"/>
    <x v="54"/>
    <x v="51"/>
    <x v="0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20"/>
    <n v="250"/>
    <n v="250"/>
    <x v="55"/>
    <x v="52"/>
    <x v="0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20"/>
    <n v="280"/>
    <n v="280"/>
    <x v="56"/>
    <x v="53"/>
    <x v="0"/>
    <s v="Инфраструктура"/>
    <m/>
  </r>
  <r>
    <s v="Р3.78"/>
    <s v="Р3"/>
    <n v="6"/>
    <n v="12"/>
    <s v="Р3.6.12"/>
    <s v="Грунтовка пола за два раза"/>
    <s v="м2"/>
    <n v="543"/>
    <n v="30.432401746506343"/>
    <n v="21.804068413173013"/>
    <x v="57"/>
    <x v="54"/>
    <x v="0"/>
    <s v="Инфраструктура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37"/>
    <n v="75"/>
    <n v="75"/>
    <x v="58"/>
    <x v="55"/>
    <x v="0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20"/>
    <n v="80.437352619759523"/>
    <n v="194.24505785927855"/>
    <x v="59"/>
    <x v="56"/>
    <x v="0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1"/>
    <n v="250"/>
    <n v="250"/>
    <x v="60"/>
    <x v="57"/>
    <x v="0"/>
    <s v="Инфраструктура"/>
    <m/>
  </r>
  <r>
    <s v="Р3.89"/>
    <s v="Р3"/>
    <n v="6"/>
    <n v="22"/>
    <s v="Р3.6.22"/>
    <s v="Монтаж грязезащитного коврика "/>
    <s v="м2"/>
    <n v="5"/>
    <n v="250"/>
    <n v="3500"/>
    <x v="61"/>
    <x v="58"/>
    <x v="0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87"/>
    <n v="164.8079577844222"/>
    <n v="438.3615647704475"/>
    <x v="62"/>
    <x v="59"/>
    <x v="0"/>
    <s v="Инфраструктура"/>
    <m/>
  </r>
  <r>
    <s v="Р3.97"/>
    <s v="Р3"/>
    <n v="7"/>
    <n v="1"/>
    <s v="Р3.7.1"/>
    <s v="Установка дверного блока 2-го класса устойчивости к взлому"/>
    <s v="шт"/>
    <n v="2"/>
    <n v="5439.5466666666662"/>
    <n v="61209.783333333326"/>
    <x v="63"/>
    <x v="60"/>
    <x v="0"/>
    <s v="Инфраструктура"/>
    <m/>
  </r>
  <r>
    <s v="Р3.99"/>
    <s v="Р3"/>
    <n v="7"/>
    <n v="3"/>
    <s v="Р3.7.3"/>
    <s v="Установка дверного блока 5-го класса устойчивости к взлому с решетчатой дверью "/>
    <s v="шт"/>
    <n v="1"/>
    <n v="14593.08"/>
    <n v="98000"/>
    <x v="64"/>
    <x v="61"/>
    <x v="0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3"/>
    <n v="1090.604"/>
    <n v="3351.9600000000005"/>
    <x v="65"/>
    <x v="62"/>
    <x v="0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3"/>
    <n v="7250"/>
    <n v="60333.333333333336"/>
    <x v="66"/>
    <x v="63"/>
    <x v="0"/>
    <s v="Инфраструктура"/>
    <m/>
  </r>
  <r>
    <s v="Р3.103"/>
    <s v="Р3"/>
    <n v="7"/>
    <n v="9"/>
    <s v="Р3.7.9"/>
    <s v="Монтаж переговорного устройство DD-205T"/>
    <s v="шт"/>
    <n v="2"/>
    <n v="1341.7263755346121"/>
    <n v="4435.9862694609783"/>
    <x v="67"/>
    <x v="64"/>
    <x v="0"/>
    <s v="Инфраструктура"/>
    <m/>
  </r>
  <r>
    <s v="Р3.105"/>
    <s v="Р3"/>
    <n v="7"/>
    <n v="11"/>
    <s v="Р3.7.11"/>
    <s v="Установка Шлюза инкассаторского размер 800х900/700мм .   2  класса устойчивости к взлому"/>
    <s v="шт"/>
    <n v="1"/>
    <n v="3765.96"/>
    <n v="84734"/>
    <x v="68"/>
    <x v="65"/>
    <x v="0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23"/>
    <n v="753.19"/>
    <n v="1826.49"/>
    <x v="69"/>
    <x v="66"/>
    <x v="0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0"/>
    <s v="Инфраструктура"/>
    <m/>
  </r>
  <r>
    <s v="Р3.109"/>
    <s v="Р3"/>
    <n v="8"/>
    <n v="3"/>
    <s v="Р3.8.3"/>
    <s v="Масляная окраска стальных труб  с учетом подготовки"/>
    <s v="м2"/>
    <n v="92"/>
    <n v="200"/>
    <n v="150"/>
    <x v="71"/>
    <x v="68"/>
    <x v="0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15"/>
    <n v="2022.6666666666667"/>
    <n v="5398.0883333333331"/>
    <x v="72"/>
    <x v="69"/>
    <x v="0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115"/>
    <n v="215.775559076132"/>
    <n v="430.80591266038363"/>
    <x v="73"/>
    <x v="70"/>
    <x v="0"/>
    <s v="Инфраструктура"/>
    <m/>
  </r>
  <r>
    <s v="Р3.122"/>
    <s v="Р3"/>
    <n v="8"/>
    <n v="9"/>
    <s v="Р3.8.9"/>
    <s v="Заливка бетона М150"/>
    <s v="м3"/>
    <n v="4"/>
    <n v="1224.0766666666666"/>
    <n v="4496.8933333333334"/>
    <x v="74"/>
    <x v="71"/>
    <x v="0"/>
    <s v="Инфраструктура"/>
    <m/>
  </r>
  <r>
    <m/>
    <s v="Р3"/>
    <m/>
    <m/>
    <m/>
    <s v="Монтаж ж\б перемычек "/>
    <s v="шт"/>
    <n v="11"/>
    <n v="1600"/>
    <n v="2500"/>
    <x v="75"/>
    <x v="72"/>
    <x v="0"/>
    <s v="Инфраструктура"/>
    <s v="исключена/нетиповая"/>
  </r>
  <r>
    <s v="Р3.127"/>
    <s v="Р3"/>
    <n v="8"/>
    <n v="11"/>
    <s v="Р3.8.11"/>
    <s v="Металоконструкциии"/>
    <s v="тн"/>
    <n v="1"/>
    <n v="20000"/>
    <n v="24000"/>
    <x v="76"/>
    <x v="73"/>
    <x v="0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3500"/>
    <n v="0"/>
    <x v="77"/>
    <x v="0"/>
    <x v="0"/>
    <s v="Инфраструктура"/>
    <m/>
  </r>
  <r>
    <s v="Р3.142"/>
    <s v="Р3"/>
    <n v="8"/>
    <n v="22"/>
    <s v="Р3.8.22"/>
    <s v="Обшивка каркаса лестничного марша ГКЛВ"/>
    <s v="м2"/>
    <n v="16"/>
    <n v="324.64800000000002"/>
    <n v="398.68200000000002"/>
    <x v="78"/>
    <x v="74"/>
    <x v="0"/>
    <s v="Инфраструктура"/>
    <m/>
  </r>
  <r>
    <s v="Р3.157"/>
    <s v="Р3"/>
    <n v="8"/>
    <n v="34"/>
    <s v="Р3.8.34"/>
    <s v="Установка дверного алюминиевого полуторного блока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5937.54"/>
    <n v="73060"/>
    <x v="79"/>
    <x v="75"/>
    <x v="0"/>
    <s v="Инфраструктура"/>
    <m/>
  </r>
  <r>
    <m/>
    <s v="Р3"/>
    <m/>
    <m/>
    <m/>
    <s v="Бетонирование лестничной площадки бетоном Б20"/>
    <s v="м3"/>
    <n v="2.6"/>
    <n v="6500"/>
    <n v="6500"/>
    <x v="80"/>
    <x v="76"/>
    <x v="0"/>
    <s v="Инфраструктура"/>
    <s v="исключена/нетиповая"/>
  </r>
  <r>
    <m/>
    <s v="Р3"/>
    <m/>
    <m/>
    <m/>
    <s v="Поликорбанат сотовый тольщиной:16 мм прозрачный (Козурек центрального входа и козврек выхода цокольного эажа)"/>
    <s v="м2"/>
    <n v="94.9"/>
    <n v="1752"/>
    <n v="1420"/>
    <x v="81"/>
    <x v="77"/>
    <x v="0"/>
    <s v="Инфраструктура"/>
    <s v="исключена/нетиповая"/>
  </r>
  <r>
    <m/>
    <s v="Р3"/>
    <m/>
    <m/>
    <m/>
    <s v="Ступень с подступеньком Эстима Рейнбоу 03 с размером 330х1200 мм."/>
    <s v="шт"/>
    <n v="16"/>
    <n v="650"/>
    <n v="3176"/>
    <x v="82"/>
    <x v="78"/>
    <x v="0"/>
    <s v="Инфраструктура"/>
    <s v="исключена/нетиповая"/>
  </r>
  <r>
    <m/>
    <s v="Р3"/>
    <m/>
    <m/>
    <m/>
    <s v="Устройство пневмопочты на 2 поста, 30 метров с источником питания, компресоором с шумопоглатителем и пультами управления"/>
    <s v="к-т"/>
    <n v="1"/>
    <n v="50000"/>
    <n v="280000"/>
    <x v="83"/>
    <x v="79"/>
    <x v="0"/>
    <s v="Инфраструктура"/>
    <s v="исключена/нетиповая"/>
  </r>
  <r>
    <s v="Р4.11"/>
    <s v="Р4"/>
    <n v="1"/>
    <n v="1"/>
    <s v="Р4.1.1"/>
    <s v="Частичный ремонт цементно-песчаной стяжки под устройсво рулонной кровли толщиной 50 мм (Включая демонтаж)"/>
    <s v="м2"/>
    <n v="157"/>
    <n v="230.51"/>
    <n v="250"/>
    <x v="84"/>
    <x v="80"/>
    <x v="0"/>
    <s v="Инфраструктура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157"/>
    <n v="100"/>
    <n v="550"/>
    <x v="85"/>
    <x v="81"/>
    <x v="0"/>
    <s v="Инфраструктура"/>
    <m/>
  </r>
  <r>
    <s v="Р4.14"/>
    <s v="Р4"/>
    <n v="1"/>
    <n v="3"/>
    <s v="Р4.1.3"/>
    <s v="Устройство примыкания (шва) между кровлей и стеной "/>
    <s v="м.п."/>
    <n v="37"/>
    <n v="100"/>
    <n v="700"/>
    <x v="86"/>
    <x v="82"/>
    <x v="0"/>
    <s v="Инфраструктура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6"/>
    <n v="11.53"/>
    <n v="55.32"/>
    <x v="87"/>
    <x v="83"/>
    <x v="0"/>
    <s v="Инфраструктура"/>
    <m/>
  </r>
  <r>
    <s v="Р4.18"/>
    <s v="Р4"/>
    <n v="1"/>
    <n v="7"/>
    <s v="Р4.1.7"/>
    <s v="Заделка стыков морозоустойчивым герметиком"/>
    <s v="м.п."/>
    <n v="26"/>
    <n v="124.16666666666667"/>
    <n v="142.5"/>
    <x v="88"/>
    <x v="84"/>
    <x v="0"/>
    <s v="Инфраструктура"/>
    <m/>
  </r>
  <r>
    <s v="Р4.22"/>
    <s v="Р4"/>
    <n v="2"/>
    <n v="3"/>
    <s v="Р4.2.3"/>
    <s v="Ремонт штукатурки гладких фасадов по камню и бетону цементно-известковым раствором толщиной слоя до 20 мм (включая демонтаж) "/>
    <s v="м2"/>
    <n v="63"/>
    <n v="295.07674059876553"/>
    <n v="197.96705239519036"/>
    <x v="89"/>
    <x v="85"/>
    <x v="0"/>
    <s v="Инфраструктура"/>
    <m/>
  </r>
  <r>
    <s v="Р4.26"/>
    <s v="Р4"/>
    <n v="2"/>
    <n v="6"/>
    <s v="Р4.2.6"/>
    <s v="Шпатлевка фасада смесями Vetonit VH "/>
    <s v="м2"/>
    <n v="63"/>
    <n v="200"/>
    <n v="180"/>
    <x v="90"/>
    <x v="86"/>
    <x v="0"/>
    <s v="Инфраструктура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n v="63"/>
    <n v="150"/>
    <n v="150"/>
    <x v="91"/>
    <x v="87"/>
    <x v="0"/>
    <s v="Инфраструктура"/>
    <m/>
  </r>
  <r>
    <s v="Р4.29"/>
    <s v="Р4"/>
    <n v="2"/>
    <n v="8"/>
    <s v="Р4.2.8"/>
    <s v="Установка и разборка лесов "/>
    <s v="м2"/>
    <n v="30"/>
    <n v="110"/>
    <n v="0"/>
    <x v="92"/>
    <x v="0"/>
    <x v="0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50"/>
    <n v="150"/>
    <n v="150"/>
    <x v="93"/>
    <x v="88"/>
    <x v="0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150"/>
    <n v="75"/>
    <n v="150"/>
    <x v="94"/>
    <x v="88"/>
    <x v="0"/>
    <s v="Инфраструктура"/>
    <m/>
  </r>
  <r>
    <s v="Р4.40"/>
    <s v="Р4"/>
    <n v="4"/>
    <n v="1"/>
    <s v="Р4.4.1"/>
    <s v="Разработка грунта вручную"/>
    <s v="м3"/>
    <n v="7"/>
    <n v="1480"/>
    <n v="0"/>
    <x v="95"/>
    <x v="0"/>
    <x v="0"/>
    <s v="Инфраструктура"/>
    <m/>
  </r>
  <r>
    <s v="Р4.41"/>
    <s v="Р4"/>
    <n v="4"/>
    <n v="2"/>
    <s v="Р4.4.2"/>
    <s v="Обратная засыпка грунта вручную"/>
    <s v="м3"/>
    <n v="7"/>
    <n v="920"/>
    <n v="0"/>
    <x v="96"/>
    <x v="0"/>
    <x v="0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16"/>
    <n v="1500"/>
    <n v="2500"/>
    <x v="97"/>
    <x v="89"/>
    <x v="0"/>
    <s v="Инфраструктура"/>
    <m/>
  </r>
  <r>
    <s v="Р4.55"/>
    <s v="Р4"/>
    <n v="4"/>
    <n v="6"/>
    <s v="Р4.4.6"/>
    <s v="Установка автоматического шлагбаума GARD 4000-кр "/>
    <s v="шт"/>
    <n v="2"/>
    <n v="10000"/>
    <n v="55000"/>
    <x v="76"/>
    <x v="90"/>
    <x v="0"/>
    <s v="Инфраструктура"/>
    <m/>
  </r>
  <r>
    <s v="Р4.60"/>
    <s v="Р4"/>
    <n v="4"/>
    <n v="11"/>
    <s v="Р4.4.11"/>
    <s v="Устройство приямков"/>
    <s v="шт"/>
    <n v="2"/>
    <n v="1450"/>
    <n v="1380"/>
    <x v="98"/>
    <x v="91"/>
    <x v="0"/>
    <s v="Инфраструктура"/>
    <m/>
  </r>
  <r>
    <s v="Р4.62"/>
    <s v="Р4"/>
    <n v="4"/>
    <n v="13"/>
    <s v="Р4.4.13"/>
    <s v="Подъем материалов на крышу здания"/>
    <s v="тн"/>
    <n v="1"/>
    <n v="7100"/>
    <n v="0"/>
    <x v="99"/>
    <x v="0"/>
    <x v="0"/>
    <s v="Инфраструктура"/>
    <m/>
  </r>
  <r>
    <s v="Р4.65"/>
    <s v="Р4"/>
    <n v="4"/>
    <n v="16"/>
    <s v="Р4.4.16"/>
    <s v="Устройство эл подогрева воронок и кровли вокруг низ не менее 1 п.м от воронки"/>
    <s v="к-т"/>
    <n v="1"/>
    <n v="5000"/>
    <n v="8000"/>
    <x v="55"/>
    <x v="92"/>
    <x v="0"/>
    <s v="Инфраструктура"/>
    <m/>
  </r>
  <r>
    <s v="Р4.69"/>
    <s v="Р4"/>
    <n v="4"/>
    <n v="18"/>
    <s v="Р4.4.18"/>
    <s v="Очистка фасада от пыли грязи, навесных и монтажных элементов"/>
    <s v="к-т"/>
    <n v="1"/>
    <n v="25000"/>
    <n v="0"/>
    <x v="100"/>
    <x v="0"/>
    <x v="0"/>
    <s v="Инфраструктура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12"/>
    <n v="280"/>
    <n v="294"/>
    <x v="101"/>
    <x v="93"/>
    <x v="0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, включая демонтаж"/>
    <s v="м2"/>
    <n v="127"/>
    <n v="920"/>
    <n v="1220"/>
    <x v="102"/>
    <x v="94"/>
    <x v="0"/>
    <s v="Инфраструктура"/>
    <m/>
  </r>
  <r>
    <s v="Р4.9"/>
    <s v="Р4"/>
    <n v="0"/>
    <n v="7"/>
    <s v="Р4.0.7"/>
    <s v="Устройство асфальтового покрытия (Включая демонтаж)"/>
    <s v="м2"/>
    <n v="136"/>
    <n v="656"/>
    <n v="880"/>
    <x v="103"/>
    <x v="95"/>
    <x v="0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423.28"/>
    <n v="6661.9750000000004"/>
    <x v="104"/>
    <x v="96"/>
    <x v="0"/>
    <s v="Инфраструктура"/>
    <m/>
  </r>
  <r>
    <m/>
    <s v="Р5"/>
    <m/>
    <m/>
    <m/>
    <s v="Установка унитаза S20 для инвалидов (В комплекте с бачком, сиденьем, запорной арматурой, фановой трубой, гибкой подводкой)"/>
    <s v="шт"/>
    <n v="1"/>
    <n v="2112"/>
    <n v="12638"/>
    <x v="105"/>
    <x v="97"/>
    <x v="0"/>
    <s v="Инфраструктура"/>
    <s v="исключена/нетиповая"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23.28"/>
    <n v="3000"/>
    <x v="104"/>
    <x v="98"/>
    <x v="0"/>
    <s v="Инфраструктура"/>
    <m/>
  </r>
  <r>
    <m/>
    <s v="Р5"/>
    <m/>
    <m/>
    <m/>
    <s v="Установка раковины для инвалидов Arkitekt (в комплекте с пьедесталом, включая смеситель, сифон, гофру, гибкую подводку)"/>
    <s v="шт"/>
    <n v="1"/>
    <n v="1183"/>
    <n v="22610"/>
    <x v="106"/>
    <x v="99"/>
    <x v="0"/>
    <s v="Инфраструктура"/>
    <s v="исключена/нетиповая"/>
  </r>
  <r>
    <m/>
    <s v="Р5"/>
    <m/>
    <m/>
    <m/>
    <s v="Установка мойки Single 45 (включая смеситель, гибкую подводку)"/>
    <s v="шт"/>
    <n v="1"/>
    <n v="1778"/>
    <n v="22840"/>
    <x v="107"/>
    <x v="100"/>
    <x v="0"/>
    <s v="Инфраструктура"/>
    <s v="исключена/нетиповая"/>
  </r>
  <r>
    <m/>
    <s v="Р5"/>
    <m/>
    <m/>
    <m/>
    <s v="Установка подонна душевого (включая смеситель, гибкую подводку)"/>
    <s v="шт"/>
    <n v="1"/>
    <n v="1387"/>
    <n v="10170"/>
    <x v="108"/>
    <x v="101"/>
    <x v="0"/>
    <s v="Инфраструктура"/>
    <s v="исключена/нетиповая"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0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111"/>
    <n v="106.45345502138447"/>
    <n v="122.64394223267563"/>
    <x v="110"/>
    <x v="103"/>
    <x v="0"/>
    <s v="Инфраструктура"/>
    <m/>
  </r>
  <r>
    <s v="Р5.29"/>
    <s v="Р5"/>
    <n v="0"/>
    <n v="29"/>
    <s v="Р5.0.29"/>
    <s v="Установка водонагревателя   30л"/>
    <s v="шт"/>
    <n v="2"/>
    <n v="2250"/>
    <n v="10000"/>
    <x v="111"/>
    <x v="104"/>
    <x v="0"/>
    <s v="Инфраструктура"/>
    <m/>
  </r>
  <r>
    <s v="Р5.56"/>
    <s v="Р5"/>
    <n v="0"/>
    <n v="36"/>
    <s v="Р5.0.36"/>
    <s v="Сололифт Grundfos Sololift"/>
    <s v="шт"/>
    <n v="1"/>
    <n v="500"/>
    <n v="28500"/>
    <x v="112"/>
    <x v="105"/>
    <x v="0"/>
    <s v="Инфраструктура"/>
    <m/>
  </r>
  <r>
    <m/>
    <s v="Р5"/>
    <m/>
    <m/>
    <m/>
    <s v="Оборудование МГН (установка поручня стационарного, откидного, зеркала, кнопки вызова.)"/>
    <s v="к-т"/>
    <n v="1"/>
    <n v="1500"/>
    <n v="190000"/>
    <x v="113"/>
    <x v="106"/>
    <x v="0"/>
    <s v="Инфраструктура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4"/>
    <n v="4110.9224999999997"/>
    <n v="6900"/>
    <x v="114"/>
    <x v="107"/>
    <x v="0"/>
    <s v="Инфраструктура"/>
    <m/>
  </r>
  <r>
    <s v="Р5.38"/>
    <s v="Р5"/>
    <n v="1"/>
    <n v="2"/>
    <s v="Р5.1.2"/>
    <s v="Врезка в существующий пожарный водопрвод"/>
    <s v="шт"/>
    <n v="4"/>
    <n v="1000"/>
    <n v="1176.8599999999999"/>
    <x v="115"/>
    <x v="108"/>
    <x v="0"/>
    <s v="Инфраструктура"/>
    <m/>
  </r>
  <r>
    <s v="Р5.39"/>
    <s v="Р5"/>
    <n v="1"/>
    <n v="3"/>
    <s v="Р5.1.3"/>
    <s v="Установка пожарных кранов"/>
    <s v="шт"/>
    <n v="4"/>
    <n v="822.18499999999995"/>
    <n v="1500"/>
    <x v="116"/>
    <x v="109"/>
    <x v="0"/>
    <s v="Инфраструктура"/>
    <m/>
  </r>
  <r>
    <s v="Р5.43"/>
    <s v="Р5"/>
    <n v="2"/>
    <n v="1"/>
    <s v="Р5.2.1"/>
    <s v="Установка Крючка для вещей и одежды. Merida MHW31 матовый"/>
    <s v="шт"/>
    <n v="5"/>
    <n v="124.28571428571429"/>
    <n v="1348"/>
    <x v="117"/>
    <x v="110"/>
    <x v="0"/>
    <s v="Инфраструктура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n v="10"/>
    <n v="138.57142857142858"/>
    <n v="8500"/>
    <x v="118"/>
    <x v="111"/>
    <x v="0"/>
    <s v="Инфраструктура"/>
    <m/>
  </r>
  <r>
    <s v="Р5.45"/>
    <s v="Р5"/>
    <n v="2"/>
    <n v="3"/>
    <s v="Р5.2.3"/>
    <s v="Установка кассета-держателя для бумажных полотенец. Merida ASM201"/>
    <s v="шт"/>
    <n v="5"/>
    <n v="145.71428571428572"/>
    <n v="3768.5714285714284"/>
    <x v="119"/>
    <x v="112"/>
    <x v="0"/>
    <s v="Инфраструктура"/>
    <m/>
  </r>
  <r>
    <s v="Р5.46"/>
    <s v="Р5"/>
    <n v="2"/>
    <n v="4"/>
    <s v="Р5.2.4"/>
    <s v="Установка дозатора жидкого мыла &quot;MERIDA-VIP&quot; ( 0,300 л.). Merida D44S. Матовый. "/>
    <s v="шт"/>
    <n v="5"/>
    <n v="138.57142857142858"/>
    <n v="5064.2857142857147"/>
    <x v="120"/>
    <x v="113"/>
    <x v="0"/>
    <s v="Инфраструктура"/>
    <m/>
  </r>
  <r>
    <s v="Р5.47"/>
    <s v="Р5"/>
    <n v="2"/>
    <n v="5"/>
    <s v="Р5.2.5"/>
    <s v="Установка щетки санитарной. Merida TAS02 (364747). Матовый."/>
    <s v="шт"/>
    <n v="5"/>
    <n v="167.14285714285714"/>
    <n v="3531.7142857142858"/>
    <x v="121"/>
    <x v="114"/>
    <x v="0"/>
    <s v="Инфраструктура"/>
    <m/>
  </r>
  <r>
    <s v="Р5.48"/>
    <s v="Р5"/>
    <n v="2"/>
    <n v="6"/>
    <s v="Р5.2.6"/>
    <s v="Установка корзины с педалью 5 литров. Merida B4A. Матовый"/>
    <s v="шт"/>
    <n v="5"/>
    <n v="138.57142857142858"/>
    <n v="3478.5714285714284"/>
    <x v="120"/>
    <x v="115"/>
    <x v="0"/>
    <s v="Инфраструктура"/>
    <m/>
  </r>
  <r>
    <s v="Р5.49"/>
    <s v="Р5"/>
    <n v="2"/>
    <n v="7"/>
    <s v="Р5.2.7"/>
    <s v="Установка держателя туалетных подкладок. Merida GSM 001. Матовый."/>
    <s v="шт"/>
    <n v="5"/>
    <n v="167.14285714285714"/>
    <n v="3830"/>
    <x v="121"/>
    <x v="116"/>
    <x v="0"/>
    <s v="Инфраструктура"/>
    <m/>
  </r>
  <r>
    <s v="Р6.1"/>
    <s v="Р6"/>
    <n v="0"/>
    <n v="1"/>
    <s v="Р6.0.1"/>
    <s v="Отключение стояков отопления"/>
    <s v="шт"/>
    <n v="5"/>
    <n v="150"/>
    <n v="0"/>
    <x v="122"/>
    <x v="0"/>
    <x v="0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5"/>
    <n v="1500"/>
    <n v="0"/>
    <x v="123"/>
    <x v="0"/>
    <x v="0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30"/>
    <n v="399.83691353292181"/>
    <n v="900"/>
    <x v="124"/>
    <x v="117"/>
    <x v="0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30"/>
    <n v="250"/>
    <n v="0"/>
    <x v="123"/>
    <x v="0"/>
    <x v="0"/>
    <s v="Инфраструктура"/>
    <m/>
  </r>
  <r>
    <s v="Р6.17"/>
    <s v="Р6"/>
    <n v="0"/>
    <n v="14"/>
    <s v="Р6.0.14"/>
    <s v="Клапан термостатический VALTEC прямой 3/4 VT.032.N.05"/>
    <s v="шт"/>
    <n v="2"/>
    <n v="258.33333333333331"/>
    <n v="900"/>
    <x v="125"/>
    <x v="118"/>
    <x v="0"/>
    <s v="Инфраструктура"/>
    <m/>
  </r>
  <r>
    <s v="Р6.21"/>
    <s v="Р6"/>
    <n v="0"/>
    <n v="18"/>
    <s v="Р6.0.18"/>
    <s v="Врезка в существующую систему отопления"/>
    <s v="шт"/>
    <n v="6"/>
    <n v="500"/>
    <n v="79.467052395190379"/>
    <x v="126"/>
    <x v="119"/>
    <x v="0"/>
    <s v="Инфраструктура"/>
    <m/>
  </r>
  <r>
    <s v="Р6.32"/>
    <s v="Р6"/>
    <n v="0"/>
    <n v="26"/>
    <s v="Р6.0.26"/>
    <s v="Монтаж труб отопления из стальных водогазопроводных труб, диаметр до 25мм"/>
    <s v="м.п."/>
    <n v="4"/>
    <n v="425"/>
    <n v="261"/>
    <x v="127"/>
    <x v="120"/>
    <x v="0"/>
    <s v="Инфраструктура"/>
    <m/>
  </r>
  <r>
    <s v="Р6.37"/>
    <s v="Р6"/>
    <n v="0"/>
    <n v="31"/>
    <s v="Р6.0.31"/>
    <s v="Ревизия отопительных приборов "/>
    <s v="шт"/>
    <n v="30"/>
    <n v="50"/>
    <n v="0"/>
    <x v="113"/>
    <x v="0"/>
    <x v="0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529"/>
    <n v="9.614145481993619"/>
    <n v="0"/>
    <x v="128"/>
    <x v="0"/>
    <x v="0"/>
    <s v="Инфраструктура"/>
    <m/>
  </r>
  <r>
    <s v="Р6.40"/>
    <s v="Р6"/>
    <n v="0"/>
    <n v="52"/>
    <s v="Р6.0.52"/>
    <s v="Установка сантехнического люка доступа "/>
    <s v="шт"/>
    <n v="10"/>
    <n v="500"/>
    <n v="650"/>
    <x v="55"/>
    <x v="121"/>
    <x v="0"/>
    <s v="Инфраструктура"/>
    <m/>
  </r>
  <r>
    <s v="Р7.1.1"/>
    <s v="Р7"/>
    <n v="0"/>
    <n v="1"/>
    <s v="Р7.0.1"/>
    <s v="Приточно-вытяжная установка Systemair MAXI 1100 "/>
    <s v="шт"/>
    <n v="2"/>
    <n v="38700"/>
    <n v="570825"/>
    <x v="129"/>
    <x v="122"/>
    <x v="0"/>
    <s v="Инфраструктура"/>
    <m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3"/>
    <n v="3900"/>
    <n v="9700"/>
    <x v="130"/>
    <x v="123"/>
    <x v="0"/>
    <s v="Инфраструктура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n v="3"/>
    <n v="1500"/>
    <n v="1500"/>
    <x v="111"/>
    <x v="124"/>
    <x v="0"/>
    <s v="Инфраструктура"/>
    <m/>
  </r>
  <r>
    <s v="Р7.17"/>
    <s v="Р7"/>
    <n v="0"/>
    <n v="6"/>
    <s v="Р7.0.6"/>
    <s v="Вентилятор IN 10/4 T O.Erre с таймером на выключение (санузел)"/>
    <s v="шт"/>
    <n v="6"/>
    <n v="430.81"/>
    <n v="2091.5500000000002"/>
    <x v="131"/>
    <x v="125"/>
    <x v="0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543"/>
    <n v="35.308736458941254"/>
    <n v="7.7259164535379368"/>
    <x v="132"/>
    <x v="126"/>
    <x v="0"/>
    <s v="Инфраструктура"/>
    <m/>
  </r>
  <r>
    <s v="Р7.97"/>
    <s v="Р7"/>
    <n v="0"/>
    <n v="10"/>
    <s v="Р7.0.10"/>
    <s v="Противопожарный клапан с электромех приводом  КПУ-1Н-О500*300"/>
    <s v="шт"/>
    <n v="15"/>
    <n v="1875.7693667663325"/>
    <n v="14041.550305388377"/>
    <x v="133"/>
    <x v="127"/>
    <x v="0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3"/>
    <n v="1956.115"/>
    <n v="18756.510000000002"/>
    <x v="134"/>
    <x v="128"/>
    <x v="0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3"/>
    <n v="359.68"/>
    <n v="1184.3333333333333"/>
    <x v="135"/>
    <x v="129"/>
    <x v="0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543"/>
    <n v="246.08569294094215"/>
    <n v="490.60083790863985"/>
    <x v="136"/>
    <x v="130"/>
    <x v="0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0"/>
    <s v="Инфраструктура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3"/>
    <n v="6457.5"/>
    <n v="25000"/>
    <x v="138"/>
    <x v="132"/>
    <x v="0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5.8842857142863"/>
    <n v="29842.38714285714"/>
    <x v="139"/>
    <x v="133"/>
    <x v="0"/>
    <s v="Инфраструктура"/>
    <m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2"/>
    <n v="13666.666666666666"/>
    <n v="51983.333333333336"/>
    <x v="140"/>
    <x v="134"/>
    <x v="0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"/>
    <n v="896.11636826346023"/>
    <n v="2827.0021397205073"/>
    <x v="141"/>
    <x v="135"/>
    <x v="0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543"/>
    <n v="41.900503145383709"/>
    <n v="18.451045521853029"/>
    <x v="142"/>
    <x v="136"/>
    <x v="0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543"/>
    <n v="223.46649719262533"/>
    <n v="624.90577948894031"/>
    <x v="143"/>
    <x v="137"/>
    <x v="0"/>
    <s v="Инфраструктура"/>
    <m/>
  </r>
  <r>
    <s v="Р9.2"/>
    <s v="Р9"/>
    <n v="0"/>
    <n v="2"/>
    <s v="Р9.0.2"/>
    <s v="Щит  ЩР1, навесной, 96 модулей, IP43, ABB, с замком"/>
    <s v="шт"/>
    <n v="2"/>
    <n v="2883.3102994010874"/>
    <n v="16946.981559452161"/>
    <x v="144"/>
    <x v="138"/>
    <x v="0"/>
    <s v="Инфраструктура"/>
    <m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0"/>
    <s v="Инфраструктура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100"/>
    <n v="100"/>
    <x v="146"/>
    <x v="140"/>
    <x v="0"/>
    <s v="Инфраструктура"/>
    <m/>
  </r>
  <r>
    <s v="Р9.6"/>
    <s v="Р9"/>
    <n v="0"/>
    <n v="6"/>
    <s v="Р9.0.6"/>
    <s v="Щит Щр1 АВВ IP43 (48модулей)."/>
    <s v="шт"/>
    <n v="1"/>
    <n v="2726.2273652692052"/>
    <n v="12171.028372454564"/>
    <x v="147"/>
    <x v="141"/>
    <x v="0"/>
    <s v="Инфраструктура"/>
    <m/>
  </r>
  <r>
    <s v="Р9.7"/>
    <s v="Р9"/>
    <n v="0"/>
    <n v="7"/>
    <s v="Р9.0.7"/>
    <s v="Щит  ЩР1, навесной, 36 модулей, IP43, ABB, с замком"/>
    <s v="шт"/>
    <n v="4"/>
    <n v="2508.0786826346025"/>
    <n v="10421.193414770234"/>
    <x v="148"/>
    <x v="142"/>
    <x v="0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856.0323455945033"/>
    <n v="6500"/>
    <x v="149"/>
    <x v="143"/>
    <x v="0"/>
    <s v="Инфраструктура"/>
    <m/>
  </r>
  <r>
    <s v="Р9.44"/>
    <s v="Р9"/>
    <n v="0"/>
    <n v="43"/>
    <s v="Р9.0.43"/>
    <s v="Автомат.выкл-ль АВВ 1-полюсный S201 C6А"/>
    <s v="шт"/>
    <n v="2"/>
    <n v="159.70970159679359"/>
    <n v="250"/>
    <x v="150"/>
    <x v="144"/>
    <x v="0"/>
    <s v="Инфраструктура"/>
    <m/>
  </r>
  <r>
    <s v="Р9.45"/>
    <s v="Р9"/>
    <n v="0"/>
    <n v="44"/>
    <s v="Р9.0.44"/>
    <s v="Автомат.выкл-ль АВВ 1-полюсный S201 C10А"/>
    <s v="шт"/>
    <n v="2"/>
    <n v="171.33564191615227"/>
    <n v="250"/>
    <x v="151"/>
    <x v="144"/>
    <x v="0"/>
    <s v="Инфраструктура"/>
    <m/>
  </r>
  <r>
    <s v="Р9.46"/>
    <s v="Р9"/>
    <n v="0"/>
    <n v="45"/>
    <s v="Р9.0.45"/>
    <s v="Автомат.выкл-ль АВВ 1-полюсный S201 C16А"/>
    <s v="шт"/>
    <n v="29"/>
    <n v="159.70970159679359"/>
    <n v="250"/>
    <x v="152"/>
    <x v="145"/>
    <x v="0"/>
    <s v="Инфраструктура"/>
    <m/>
  </r>
  <r>
    <s v="Р9.48"/>
    <s v="Р9"/>
    <n v="0"/>
    <n v="47"/>
    <s v="Р9.0.47"/>
    <s v="Автомат.выкл-ль АВВ 1-полюсный S201 C25А"/>
    <s v="шт"/>
    <n v="1"/>
    <n v="122.5975"/>
    <n v="250"/>
    <x v="153"/>
    <x v="146"/>
    <x v="0"/>
    <s v="Инфраструктура"/>
    <m/>
  </r>
  <r>
    <s v="Р9.60"/>
    <s v="Р9"/>
    <n v="0"/>
    <n v="59"/>
    <s v="Р9.0.59"/>
    <s v="Автомат.выкл-ль АВВ 2-полюсный S202 B6А"/>
    <s v="шт"/>
    <n v="6"/>
    <n v="100"/>
    <n v="100"/>
    <x v="154"/>
    <x v="147"/>
    <x v="0"/>
    <s v="Инфраструктура"/>
    <m/>
  </r>
  <r>
    <s v="Р9.92"/>
    <s v="Р9"/>
    <n v="0"/>
    <n v="91"/>
    <s v="Р9.0.91"/>
    <s v="Автомат.выкл-ль АВВ 3-полюсный S203 C16А"/>
    <s v="шт"/>
    <n v="15"/>
    <n v="233.93410479038076"/>
    <n v="514.61743491010816"/>
    <x v="155"/>
    <x v="148"/>
    <x v="0"/>
    <s v="Инфраструктура"/>
    <m/>
  </r>
  <r>
    <s v="Р9.93"/>
    <s v="Р9"/>
    <n v="0"/>
    <n v="92"/>
    <s v="Р9.0.92"/>
    <s v="Автомат.выкл-ль АВВ 3-полюсный S203 C20А"/>
    <s v="шт"/>
    <n v="12"/>
    <n v="233.93410479038076"/>
    <n v="574.36820958076146"/>
    <x v="156"/>
    <x v="149"/>
    <x v="0"/>
    <s v="Инфраструктура"/>
    <m/>
  </r>
  <r>
    <s v="Р9.94"/>
    <s v="Р9"/>
    <n v="0"/>
    <n v="93"/>
    <s v="Р9.0.93"/>
    <s v="Автомат.выкл-ль АВВ 3-полюсный S203 C25А"/>
    <s v="шт"/>
    <n v="5"/>
    <n v="233.93410479038076"/>
    <n v="659.86820958076146"/>
    <x v="157"/>
    <x v="150"/>
    <x v="0"/>
    <s v="Инфраструктура"/>
    <m/>
  </r>
  <r>
    <s v="Р9.100"/>
    <s v="Р9"/>
    <n v="0"/>
    <n v="99"/>
    <s v="Р9.0.99"/>
    <s v="Автомат.выкл-ль АВВ 3-полюсный SH203L C16А"/>
    <s v="шт"/>
    <n v="1"/>
    <n v="159.70970159679359"/>
    <n v="250"/>
    <x v="158"/>
    <x v="146"/>
    <x v="0"/>
    <s v="Инфраструктура"/>
    <m/>
  </r>
  <r>
    <s v="Р9.106"/>
    <s v="Р9"/>
    <n v="0"/>
    <n v="105"/>
    <s v="Р9.0.105"/>
    <s v="Автомат.выкл-ль АВВ 4-полюсный S204 B16А"/>
    <s v="шт"/>
    <n v="2"/>
    <n v="100"/>
    <n v="100"/>
    <x v="159"/>
    <x v="151"/>
    <x v="0"/>
    <s v="Инфраструктура"/>
    <m/>
  </r>
  <r>
    <s v="Р9.107"/>
    <s v="Р9"/>
    <n v="0"/>
    <n v="106"/>
    <s v="Р9.0.106"/>
    <s v="Автомат.выкл-ль АВВ 4-полюсный S204 B25А"/>
    <s v="шт"/>
    <n v="2"/>
    <n v="100"/>
    <n v="100"/>
    <x v="159"/>
    <x v="151"/>
    <x v="0"/>
    <s v="Инфраструктура"/>
    <m/>
  </r>
  <r>
    <s v="Р9.109"/>
    <s v="Р9"/>
    <n v="0"/>
    <n v="108"/>
    <s v="Р9.0.108"/>
    <s v="Автомат.выкл-ль АВВ 4-полюсный S204 C20А"/>
    <s v="шт"/>
    <n v="12"/>
    <n v="100"/>
    <n v="100"/>
    <x v="160"/>
    <x v="152"/>
    <x v="0"/>
    <s v="Инфраструктура"/>
    <m/>
  </r>
  <r>
    <s v="Р9.110"/>
    <s v="Р9"/>
    <n v="0"/>
    <n v="109"/>
    <s v="Р9.0.109"/>
    <s v="Автомат.выкл-ль АВВ 4-полюсный S204 C25А"/>
    <s v="шт"/>
    <n v="6"/>
    <n v="100"/>
    <n v="100"/>
    <x v="154"/>
    <x v="147"/>
    <x v="0"/>
    <s v="Инфраструктура"/>
    <m/>
  </r>
  <r>
    <s v="Р9.111"/>
    <s v="Р9"/>
    <n v="0"/>
    <n v="110"/>
    <s v="Р9.0.110"/>
    <s v="Автомат.выкл-ль АВВ 4-полюсный S204 C32А"/>
    <s v="шт"/>
    <n v="1"/>
    <n v="100"/>
    <n v="100"/>
    <x v="146"/>
    <x v="140"/>
    <x v="0"/>
    <s v="Инфраструктура"/>
    <m/>
  </r>
  <r>
    <s v="Р9.112"/>
    <s v="Р9"/>
    <n v="0"/>
    <n v="111"/>
    <s v="Р9.0.111"/>
    <s v="Автомат.выкл-ль АВВ 4-полюсный S204 C40А"/>
    <s v="шт"/>
    <n v="4"/>
    <n v="100"/>
    <n v="100"/>
    <x v="161"/>
    <x v="153"/>
    <x v="0"/>
    <s v="Инфраструктура"/>
    <m/>
  </r>
  <r>
    <s v="Р9.135"/>
    <s v="Р9"/>
    <n v="0"/>
    <n v="134"/>
    <s v="Р9.0.134"/>
    <s v="Дифференциальный автомат АВВ DS202 C16 2P 16А (C) 6kA тип AC 30mA (4мод.)"/>
    <s v="шт"/>
    <n v="13"/>
    <n v="500"/>
    <n v="3900"/>
    <x v="31"/>
    <x v="154"/>
    <x v="0"/>
    <s v="Инфраструктура"/>
    <m/>
  </r>
  <r>
    <s v="Р9.136"/>
    <s v="Р9"/>
    <n v="0"/>
    <n v="135"/>
    <s v="Р9.0.135"/>
    <s v="Дифференциальный автомат АВВ DS202 C20 2P 20А (C) 6kA тип AC 30mA (4мод.)  "/>
    <s v="шт"/>
    <n v="2"/>
    <n v="100"/>
    <n v="100"/>
    <x v="159"/>
    <x v="151"/>
    <x v="0"/>
    <s v="Инфраструктура"/>
    <m/>
  </r>
  <r>
    <s v="Р9.137"/>
    <s v="Р9"/>
    <n v="0"/>
    <n v="136"/>
    <s v="Р9.0.136"/>
    <s v="Дифференциальный автомат АВВ DS202 C25 2P 25А (C) 6kA тип AC 30mA (4мод.) "/>
    <s v="шт"/>
    <n v="4"/>
    <n v="100"/>
    <n v="100"/>
    <x v="161"/>
    <x v="153"/>
    <x v="0"/>
    <s v="Инфраструктура"/>
    <m/>
  </r>
  <r>
    <s v="Р9.144"/>
    <s v="Р9"/>
    <n v="0"/>
    <n v="143"/>
    <s v="Р9.0.143"/>
    <s v="Дифференциальный автомат АВВ DS204 C63 4P 63А (C) 6kA тип AC 30mA (6мод.)"/>
    <s v="шт"/>
    <n v="2"/>
    <n v="100"/>
    <n v="100"/>
    <x v="159"/>
    <x v="151"/>
    <x v="0"/>
    <s v="Инфраструктура"/>
    <m/>
  </r>
  <r>
    <s v="Р9.145"/>
    <s v="Р9"/>
    <n v="0"/>
    <n v="144"/>
    <s v="Р9.0.144"/>
    <s v="Контактор модульный ABB ESB20-11 1НО+1НЗ"/>
    <s v="шт"/>
    <n v="1"/>
    <n v="100"/>
    <n v="100"/>
    <x v="146"/>
    <x v="140"/>
    <x v="0"/>
    <s v="Инфраструктура"/>
    <m/>
  </r>
  <r>
    <s v="Р9.146"/>
    <s v="Р9"/>
    <n v="0"/>
    <n v="145"/>
    <s v="Р9.0.145"/>
    <s v="Контактор модульный ABB ESB20-11 2НО"/>
    <s v="шт"/>
    <n v="2"/>
    <n v="100"/>
    <n v="100"/>
    <x v="159"/>
    <x v="151"/>
    <x v="0"/>
    <s v="Инфраструктура"/>
    <m/>
  </r>
  <r>
    <s v="Р9.147"/>
    <s v="Р9"/>
    <n v="0"/>
    <n v="146"/>
    <s v="Р9.0.146"/>
    <s v="Контактор модульный ABB ESB20-20"/>
    <s v="шт"/>
    <n v="1"/>
    <n v="100"/>
    <n v="100"/>
    <x v="146"/>
    <x v="140"/>
    <x v="0"/>
    <s v="Инфраструктура"/>
    <m/>
  </r>
  <r>
    <s v="Р9.149"/>
    <s v="Р9"/>
    <n v="0"/>
    <n v="148"/>
    <s v="Р9.0.148"/>
    <s v="Контактор модульный ABB ESB40-40"/>
    <s v="шт"/>
    <n v="2"/>
    <n v="500"/>
    <n v="6800"/>
    <x v="162"/>
    <x v="155"/>
    <x v="0"/>
    <s v="Инфраструктура"/>
    <m/>
  </r>
  <r>
    <s v="Р9.150"/>
    <s v="Р9"/>
    <n v="0"/>
    <n v="149"/>
    <s v="Р9.0.149"/>
    <s v="Реле времени недельное ABB ATS"/>
    <s v="шт"/>
    <n v="2"/>
    <n v="500"/>
    <n v="6800"/>
    <x v="162"/>
    <x v="155"/>
    <x v="0"/>
    <s v="Инфраструктура"/>
    <m/>
  </r>
  <r>
    <s v="Р9.151"/>
    <s v="Р9"/>
    <n v="0"/>
    <n v="150"/>
    <s v="Р9.0.150"/>
    <s v="Реле освещенности ABB TW, Датчик освещенности ABB LS-SP"/>
    <s v="шт"/>
    <n v="2"/>
    <n v="100"/>
    <n v="100"/>
    <x v="159"/>
    <x v="151"/>
    <x v="0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5"/>
    <n v="100"/>
    <n v="100"/>
    <x v="112"/>
    <x v="144"/>
    <x v="0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25"/>
    <n v="500"/>
    <n v="1494.4202113472866"/>
    <x v="163"/>
    <x v="156"/>
    <x v="0"/>
    <s v="Инфраструктура"/>
    <m/>
  </r>
  <r>
    <s v="Р9.171"/>
    <s v="Р9"/>
    <n v="0"/>
    <n v="170"/>
    <s v="Р9.0.170"/>
    <s v="Гофрированная ПВХ труба ∅ 25"/>
    <s v="м.п."/>
    <n v="15"/>
    <n v="65.158018514969143"/>
    <n v="36.893009257484565"/>
    <x v="164"/>
    <x v="157"/>
    <x v="0"/>
    <s v="Инфраструктура"/>
    <m/>
  </r>
  <r>
    <s v="Р9.172"/>
    <s v="Р9"/>
    <n v="0"/>
    <n v="171"/>
    <s v="Р9.0.171"/>
    <s v="Гофрированная ПВХ труба ∅ 20"/>
    <s v="м.п."/>
    <n v="456"/>
    <n v="68.905999999999992"/>
    <n v="18.782499999999999"/>
    <x v="165"/>
    <x v="158"/>
    <x v="0"/>
    <s v="Инфраструктура"/>
    <m/>
  </r>
  <r>
    <s v="Р9.173"/>
    <s v="Р9"/>
    <n v="0"/>
    <n v="172"/>
    <s v="Р9.0.172"/>
    <s v="Гофрированная ПВХ труба ∅ 16"/>
    <s v="м.п."/>
    <n v="79"/>
    <n v="68.905999999999992"/>
    <n v="13.918666666666667"/>
    <x v="166"/>
    <x v="159"/>
    <x v="0"/>
    <s v="Инфраструктура"/>
    <m/>
  </r>
  <r>
    <s v="Р9.175"/>
    <s v="Р9"/>
    <n v="0"/>
    <n v="174"/>
    <s v="Р9.0.174"/>
    <s v="Поворот 90° для  ПВХ-трубы ∅ 40"/>
    <s v="шт"/>
    <n v="56"/>
    <n v="95.61"/>
    <n v="55.625"/>
    <x v="167"/>
    <x v="160"/>
    <x v="0"/>
    <s v="Инфраструктура"/>
    <m/>
  </r>
  <r>
    <s v="Р9.177"/>
    <s v="Р9"/>
    <n v="0"/>
    <n v="176"/>
    <s v="Р9.0.176"/>
    <s v="Кабель-канал 105х50 мм."/>
    <s v="м.п."/>
    <n v="254"/>
    <n v="101.22722220701057"/>
    <n v="336.00539238664754"/>
    <x v="168"/>
    <x v="161"/>
    <x v="0"/>
    <s v="Инфраструктура"/>
    <m/>
  </r>
  <r>
    <s v="Р9.182"/>
    <s v="Р9"/>
    <n v="0"/>
    <n v="181"/>
    <s v="Р9.0.181"/>
    <s v="Кабель ППГнг(А)-HF 5х10"/>
    <s v="м.п."/>
    <n v="82"/>
    <n v="77.647875281430061"/>
    <n v="293.89002095807598"/>
    <x v="169"/>
    <x v="162"/>
    <x v="0"/>
    <s v="Инфраструктура"/>
    <m/>
  </r>
  <r>
    <s v="Р9.188"/>
    <s v="Р9"/>
    <n v="0"/>
    <n v="187"/>
    <s v="Р9.0.187"/>
    <s v="Кабель ППГнг(А)-HF 4х1,5"/>
    <s v="м.п."/>
    <n v="32"/>
    <n v="71.666666666666671"/>
    <n v="165.433333333333"/>
    <x v="170"/>
    <x v="163"/>
    <x v="0"/>
    <s v="Инфраструктура"/>
    <m/>
  </r>
  <r>
    <m/>
    <s v="Р9"/>
    <m/>
    <m/>
    <m/>
    <s v="Кабель  ППГнг(А)-HF 3х4"/>
    <s v="м.п."/>
    <n v="60"/>
    <n v="118.27"/>
    <n v="182"/>
    <x v="171"/>
    <x v="164"/>
    <x v="0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16"/>
    <n v="228.54312960478396"/>
    <n v="434.085667245499"/>
    <x v="172"/>
    <x v="165"/>
    <x v="0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26"/>
    <n v="250"/>
    <n v="200"/>
    <x v="31"/>
    <x v="51"/>
    <x v="0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5"/>
    <n v="500"/>
    <n v="650"/>
    <x v="173"/>
    <x v="166"/>
    <x v="0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500"/>
    <n v="1500"/>
    <x v="115"/>
    <x v="98"/>
    <x v="0"/>
    <s v="Инфраструктура"/>
    <m/>
  </r>
  <r>
    <s v="Р9.209"/>
    <s v="Р9"/>
    <n v="0"/>
    <n v="210"/>
    <s v="Р9.0.210"/>
    <s v="Пуско-наладочные работы"/>
    <s v="к-т"/>
    <n v="7"/>
    <n v="1500"/>
    <n v="0"/>
    <x v="77"/>
    <x v="0"/>
    <x v="0"/>
    <s v="Инфраструктура"/>
    <m/>
  </r>
  <r>
    <s v="Р9.210"/>
    <s v="Р9"/>
    <n v="0"/>
    <n v="211"/>
    <s v="Р9.0.211"/>
    <s v="Расходные и крепежные материалы"/>
    <s v="к-т"/>
    <n v="10"/>
    <n v="0"/>
    <n v="13608.889419161522"/>
    <x v="174"/>
    <x v="167"/>
    <x v="0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25"/>
    <n v="472.22561716563797"/>
    <n v="1110.6941047903806"/>
    <x v="175"/>
    <x v="168"/>
    <x v="0"/>
    <s v="Инфраструктура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95"/>
    <n v="610"/>
    <n v="1800"/>
    <x v="176"/>
    <x v="169"/>
    <x v="0"/>
    <s v="Инфраструктура"/>
    <m/>
  </r>
  <r>
    <m/>
    <s v="Р9"/>
    <m/>
    <m/>
    <m/>
    <s v="ВРУ1,2"/>
    <s v="шт"/>
    <n v="2"/>
    <n v="2500"/>
    <n v="2500"/>
    <x v="55"/>
    <x v="52"/>
    <x v="0"/>
    <s v="Инфраструктура"/>
    <s v="исключена/нетиповая"/>
  </r>
  <r>
    <s v="Р9.221"/>
    <s v="Р9"/>
    <n v="0"/>
    <n v="221"/>
    <s v="Р9.0.221"/>
    <s v="Светодиодный светильник OFL 0240 36 595 4000 К  &quot;Hazadr Light&quot; "/>
    <s v="шт"/>
    <n v="190"/>
    <n v="500"/>
    <n v="1500"/>
    <x v="177"/>
    <x v="170"/>
    <x v="0"/>
    <s v="Инфраструктура"/>
    <m/>
  </r>
  <r>
    <m/>
    <s v="Р9"/>
    <n v="0"/>
    <n v="223"/>
    <s v="Р9.0.223"/>
    <s v="Кабель ППГнг(А)-HF 5х35"/>
    <s v="м.п."/>
    <n v="10"/>
    <n v="117.69"/>
    <n v="888.30000000000007"/>
    <x v="178"/>
    <x v="171"/>
    <x v="0"/>
    <s v="Инфраструктура"/>
    <m/>
  </r>
  <r>
    <m/>
    <s v="Р9"/>
    <m/>
    <m/>
    <m/>
    <s v="Кабель ППГнг(А)-HF 1х6"/>
    <s v="м.п."/>
    <n v="54"/>
    <n v="152.38999999999999"/>
    <n v="84.44"/>
    <x v="179"/>
    <x v="172"/>
    <x v="0"/>
    <s v="Инфраструктура"/>
    <s v="исключена/нетиповая"/>
  </r>
  <r>
    <m/>
    <s v="Р9"/>
    <m/>
    <m/>
    <m/>
    <s v="Кабель ППГнг(А)-HF 1х16"/>
    <s v="м.п."/>
    <n v="46"/>
    <n v="152.38999999999999"/>
    <n v="200.73"/>
    <x v="180"/>
    <x v="173"/>
    <x v="0"/>
    <s v="Инфраструктура"/>
    <s v="исключена/нетиповая"/>
  </r>
  <r>
    <m/>
    <s v="Р9"/>
    <n v="0"/>
    <n v="226"/>
    <s v="Р9.0.226"/>
    <s v="Кабель ППГнг(А)-HF 5х6"/>
    <s v="м.п."/>
    <n v="90"/>
    <n v="94.040851816358042"/>
    <n v="228.9"/>
    <x v="181"/>
    <x v="174"/>
    <x v="0"/>
    <s v="Инфраструктура"/>
    <m/>
  </r>
  <r>
    <m/>
    <s v="Р9"/>
    <n v="0"/>
    <n v="227"/>
    <s v="Р9.0.227"/>
    <s v="Кабель ППГнг(А)-HF 5х4"/>
    <s v="м.п."/>
    <n v="100"/>
    <n v="94.040851816358042"/>
    <n v="152.25"/>
    <x v="182"/>
    <x v="175"/>
    <x v="0"/>
    <s v="Инфраструктура"/>
    <m/>
  </r>
  <r>
    <m/>
    <s v="Р9"/>
    <n v="0"/>
    <n v="228"/>
    <s v="Р9.0.228"/>
    <s v="Кабель ППГнг(А)-HF 5х2,5"/>
    <s v="м.п."/>
    <n v="45"/>
    <n v="94.040851816358"/>
    <n v="144.9"/>
    <x v="183"/>
    <x v="176"/>
    <x v="0"/>
    <s v="Инфраструктура"/>
    <m/>
  </r>
  <r>
    <m/>
    <s v="Р9"/>
    <n v="0"/>
    <n v="229"/>
    <s v="Р9.0.229"/>
    <s v="Кабель ППГнг(А)-HF 5х1,5"/>
    <s v="м.п."/>
    <n v="415"/>
    <n v="80.666666666666671"/>
    <n v="102.9"/>
    <x v="184"/>
    <x v="177"/>
    <x v="0"/>
    <s v="Инфраструктура"/>
    <m/>
  </r>
  <r>
    <m/>
    <s v="Р9"/>
    <n v="0"/>
    <n v="230"/>
    <s v="Р9.0.230"/>
    <s v="Кабель ППГнг(А)-HF 3х6,0"/>
    <s v="м.п."/>
    <n v="10"/>
    <n v="94.040851816358042"/>
    <n v="208.95000000000002"/>
    <x v="185"/>
    <x v="178"/>
    <x v="0"/>
    <s v="Инфраструктура"/>
    <m/>
  </r>
  <r>
    <m/>
    <s v="Р9"/>
    <n v="0"/>
    <n v="231"/>
    <s v="Р9.0.231"/>
    <s v="Кабель ППГнг(А)-HF 3х2,5"/>
    <s v="м.п."/>
    <n v="1591"/>
    <n v="36.281177467065326"/>
    <n v="130"/>
    <x v="186"/>
    <x v="179"/>
    <x v="0"/>
    <s v="Инфраструктура"/>
    <m/>
  </r>
  <r>
    <m/>
    <s v="Р9"/>
    <n v="0"/>
    <n v="232"/>
    <s v="Р9.0.232"/>
    <s v="Кабель ППГнг(А)-HF 3x1,5"/>
    <s v="м.п."/>
    <n v="1737"/>
    <n v="36.281177467065326"/>
    <n v="70"/>
    <x v="187"/>
    <x v="180"/>
    <x v="0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88"/>
    <x v="0"/>
    <x v="0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20"/>
    <n v="200"/>
    <n v="0"/>
    <x v="189"/>
    <x v="0"/>
    <x v="1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20"/>
    <n v="150"/>
    <n v="0"/>
    <x v="190"/>
    <x v="0"/>
    <x v="1"/>
    <s v="Инфраструктура"/>
    <m/>
  </r>
  <r>
    <s v="Р1.5"/>
    <s v="Р1"/>
    <n v="0"/>
    <n v="5"/>
    <s v="Р1.0.5"/>
    <s v="Проект системы вентиляции."/>
    <s v="кв.м.площади офиса"/>
    <n v="220"/>
    <n v="100"/>
    <n v="0"/>
    <x v="191"/>
    <x v="0"/>
    <x v="1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220"/>
    <n v="100"/>
    <n v="0"/>
    <x v="191"/>
    <x v="0"/>
    <x v="1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220"/>
    <n v="60"/>
    <n v="0"/>
    <x v="192"/>
    <x v="0"/>
    <x v="1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220"/>
    <n v="80"/>
    <n v="0"/>
    <x v="75"/>
    <x v="0"/>
    <x v="1"/>
    <s v="Инфраструктура"/>
    <m/>
  </r>
  <r>
    <s v="Р1.37"/>
    <s v="Р1"/>
    <n v="0"/>
    <n v="35"/>
    <s v="Р1.0.35"/>
    <s v="Мероприятия по обеспечению доступа инвалидов"/>
    <s v="кв.м.площади офиса"/>
    <n v="220"/>
    <n v="50"/>
    <n v="0"/>
    <x v="193"/>
    <x v="0"/>
    <x v="1"/>
    <s v="Инфраструктура"/>
    <m/>
  </r>
  <r>
    <s v="Р2.57"/>
    <s v="Р2"/>
    <n v="4"/>
    <n v="5"/>
    <s v="Р2.4.5"/>
    <s v="Демонтаж стеклянного дверного полотна межкомнатного ( цельностеклснного, в алюминиевой обвязке, ПВХ обвязке)"/>
    <s v="шт"/>
    <n v="1"/>
    <n v="392"/>
    <n v="0"/>
    <x v="194"/>
    <x v="0"/>
    <x v="1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7.8"/>
    <n v="370"/>
    <n v="0"/>
    <x v="195"/>
    <x v="0"/>
    <x v="1"/>
    <s v="Инфраструктура"/>
    <m/>
  </r>
  <r>
    <s v="Р2.69"/>
    <s v="Р2"/>
    <n v="5"/>
    <n v="8"/>
    <s v="Р2.5.8"/>
    <s v="Демонтаж отливов из оцинкованной стали"/>
    <s v="м.п."/>
    <n v="2"/>
    <n v="72"/>
    <n v="0"/>
    <x v="196"/>
    <x v="0"/>
    <x v="1"/>
    <s v="Инфраструктура"/>
    <m/>
  </r>
  <r>
    <s v="Р2.76"/>
    <s v="Р2"/>
    <n v="7"/>
    <n v="1"/>
    <s v="Р2.7.1"/>
    <s v="Разборка тротуарной плитки"/>
    <s v="м2"/>
    <n v="6"/>
    <n v="126"/>
    <n v="0"/>
    <x v="197"/>
    <x v="0"/>
    <x v="1"/>
    <s v="Инфраструктура"/>
    <m/>
  </r>
  <r>
    <s v="Р2.79"/>
    <s v="Р2"/>
    <n v="7"/>
    <n v="4"/>
    <s v="Р2.7.4"/>
    <s v="Выемка грунта"/>
    <s v="м3"/>
    <n v="3"/>
    <n v="1223"/>
    <n v="48"/>
    <x v="198"/>
    <x v="181"/>
    <x v="1"/>
    <s v="Инфраструктура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n v="3"/>
    <n v="364"/>
    <n v="0"/>
    <x v="199"/>
    <x v="0"/>
    <x v="1"/>
    <s v="Инфраструктура"/>
    <m/>
  </r>
  <r>
    <s v="Р2.106"/>
    <s v="Р2"/>
    <n v="10"/>
    <n v="5"/>
    <s v="Р2.10.5"/>
    <s v="Демонтаж радиаторов отопления с запорной арматурой "/>
    <s v="шт"/>
    <n v="1"/>
    <n v="379"/>
    <n v="125"/>
    <x v="200"/>
    <x v="182"/>
    <x v="1"/>
    <s v="Инфраструктура"/>
    <m/>
  </r>
  <r>
    <s v="Р2.107"/>
    <s v="Р2"/>
    <n v="10"/>
    <n v="6"/>
    <s v="Р2.10.6"/>
    <s v="Демонтаж труб системы отопления"/>
    <s v="м.п."/>
    <n v="4"/>
    <n v="59"/>
    <n v="0"/>
    <x v="201"/>
    <x v="0"/>
    <x v="1"/>
    <s v="Инфраструктура"/>
    <m/>
  </r>
  <r>
    <s v="Р2.111"/>
    <s v="Р2"/>
    <n v="11"/>
    <n v="1"/>
    <s v="Р2.11.1"/>
    <s v="Вывоз мусора (бункер 5т - 8м3)"/>
    <s v="шт"/>
    <n v="20"/>
    <n v="3700"/>
    <n v="1700"/>
    <x v="202"/>
    <x v="183"/>
    <x v="1"/>
    <s v="Инфраструктура"/>
    <m/>
  </r>
  <r>
    <s v="Р2.115"/>
    <s v="Р2"/>
    <n v="11"/>
    <n v="5"/>
    <s v="Р2.11.5"/>
    <s v="Уборка послестроительная"/>
    <s v="м2"/>
    <n v="220"/>
    <n v="59"/>
    <n v="23"/>
    <x v="203"/>
    <x v="184"/>
    <x v="1"/>
    <s v="Инфраструктура"/>
    <m/>
  </r>
  <r>
    <s v="Р2.116"/>
    <s v="Р2"/>
    <n v="11"/>
    <n v="6"/>
    <s v="Р2.11.6"/>
    <s v="Клининговая уборка перед открытием"/>
    <s v="м2"/>
    <n v="220"/>
    <n v="124"/>
    <n v="47"/>
    <x v="204"/>
    <x v="185"/>
    <x v="1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45"/>
    <n v="454"/>
    <n v="726"/>
    <x v="205"/>
    <x v="186"/>
    <x v="1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5"/>
    <n v="565"/>
    <n v="949"/>
    <x v="206"/>
    <x v="187"/>
    <x v="1"/>
    <s v="Инфраструктура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245"/>
    <n v="392"/>
    <n v="530"/>
    <x v="207"/>
    <x v="188"/>
    <x v="1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195"/>
    <n v="451"/>
    <n v="422"/>
    <x v="208"/>
    <x v="189"/>
    <x v="1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245"/>
    <n v="62"/>
    <n v="84"/>
    <x v="209"/>
    <x v="190"/>
    <x v="1"/>
    <s v="Инфраструктура"/>
    <m/>
  </r>
  <r>
    <s v="Р3.18"/>
    <s v="Р3"/>
    <n v="3"/>
    <n v="3"/>
    <s v="Р3.3.3"/>
    <s v="Шпатлевка швов и саморезов стен (ГКЛ) "/>
    <s v="м2"/>
    <n v="170"/>
    <n v="109"/>
    <n v="122"/>
    <x v="210"/>
    <x v="191"/>
    <x v="1"/>
    <s v="Инфраструктура"/>
    <m/>
  </r>
  <r>
    <s v="Р3.19"/>
    <s v="Р3"/>
    <n v="3"/>
    <n v="4"/>
    <s v="Р3.3.4"/>
    <s v="Шпатлевка стен по ГКЛ"/>
    <s v="м2"/>
    <n v="685"/>
    <n v="147"/>
    <n v="132"/>
    <x v="211"/>
    <x v="192"/>
    <x v="1"/>
    <s v="Инфраструктура"/>
    <m/>
  </r>
  <r>
    <s v="Р3.20"/>
    <s v="Р3"/>
    <n v="3"/>
    <n v="5"/>
    <s v="Р3.3.5"/>
    <s v="Шпатлевка стен по стеклохолсту"/>
    <s v="м2"/>
    <n v="685"/>
    <n v="150"/>
    <n v="126"/>
    <x v="212"/>
    <x v="193"/>
    <x v="1"/>
    <s v="Инфраструктура"/>
    <m/>
  </r>
  <r>
    <s v="Р3.115"/>
    <s v="Р3"/>
    <n v="3"/>
    <n v="7"/>
    <s v="Р3.3.7"/>
    <s v="Грунтовка поверхности стен и перегородок"/>
    <s v="м2"/>
    <n v="685"/>
    <n v="28"/>
    <n v="25"/>
    <x v="213"/>
    <x v="194"/>
    <x v="1"/>
    <s v="Инфраструктура"/>
    <m/>
  </r>
  <r>
    <s v="Р3.22"/>
    <s v="Р3"/>
    <n v="3"/>
    <n v="8"/>
    <s v="Р3.3.8"/>
    <s v="Окраска стен за 2 раза краской Tikkurila"/>
    <s v="м2"/>
    <n v="685"/>
    <n v="123"/>
    <n v="130"/>
    <x v="214"/>
    <x v="195"/>
    <x v="1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685"/>
    <n v="64"/>
    <n v="38"/>
    <x v="215"/>
    <x v="196"/>
    <x v="1"/>
    <s v="Инфраструктура"/>
    <m/>
  </r>
  <r>
    <s v="Р3.29"/>
    <s v="Р3"/>
    <n v="3"/>
    <n v="15"/>
    <s v="Р3.3.15"/>
    <s v="Устройство штроб в конструкциях газосиликатных, керамзитобетонных, шлакобетонных, пенобетонных."/>
    <s v="м.п."/>
    <n v="10"/>
    <n v="91"/>
    <n v="55"/>
    <x v="216"/>
    <x v="197"/>
    <x v="1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2"/>
    <n v="4080"/>
    <n v="1329"/>
    <x v="217"/>
    <x v="198"/>
    <x v="1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3"/>
    <n v="340"/>
    <x v="218"/>
    <x v="199"/>
    <x v="1"/>
    <s v="Инфраструктура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023"/>
    <n v="60179"/>
    <x v="219"/>
    <x v="200"/>
    <x v="1"/>
    <s v="Инфраструктура"/>
    <m/>
  </r>
  <r>
    <s v="Р3.128"/>
    <s v="Р3"/>
    <n v="4"/>
    <n v="6"/>
    <s v="Р3.4.6"/>
    <s v="Установка стеклянного двупольного дверного блока1600х2400 мм (, доводчик в пол, петля-цилиндр, дверной упор,угловой замок HDL-150R,  ручки - хромированная сталь 800 мм) "/>
    <s v="шт"/>
    <n v="1"/>
    <n v="7716"/>
    <n v="88049"/>
    <x v="220"/>
    <x v="201"/>
    <x v="1"/>
    <s v="Инфраструктура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307"/>
    <n v="36263"/>
    <x v="221"/>
    <x v="202"/>
    <x v="1"/>
    <s v="Инфраструктура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3"/>
    <n v="2592"/>
    <n v="20213"/>
    <x v="222"/>
    <x v="203"/>
    <x v="1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450"/>
    <n v="3115"/>
    <x v="223"/>
    <x v="204"/>
    <x v="1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6"/>
    <n v="71"/>
    <n v="133"/>
    <x v="224"/>
    <x v="205"/>
    <x v="1"/>
    <s v="Инфраструктура"/>
    <m/>
  </r>
  <r>
    <s v="Р3.50"/>
    <s v="Р3"/>
    <n v="4"/>
    <n v="18"/>
    <s v="Р3.4.18"/>
    <s v="Установка жалюзи вертикальных"/>
    <s v="м2"/>
    <n v="67"/>
    <n v="615"/>
    <n v="2328"/>
    <x v="225"/>
    <x v="206"/>
    <x v="1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27"/>
    <n v="290"/>
    <n v="495"/>
    <x v="226"/>
    <x v="207"/>
    <x v="1"/>
    <s v="Инфраструктура"/>
    <m/>
  </r>
  <r>
    <s v="Р3.57"/>
    <s v="Р3"/>
    <n v="4"/>
    <n v="25"/>
    <s v="Р3.4.25"/>
    <s v="Оклейка окон, стеклянных поверхностей дверных полотен плёнкой  атермальной, прозрачной."/>
    <s v="м2"/>
    <n v="40"/>
    <n v="726"/>
    <n v="1550"/>
    <x v="227"/>
    <x v="208"/>
    <x v="1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00"/>
    <n v="324"/>
    <n v="846"/>
    <x v="228"/>
    <x v="209"/>
    <x v="1"/>
    <s v="Инфраструктура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40"/>
    <n v="499"/>
    <n v="680"/>
    <x v="229"/>
    <x v="210"/>
    <x v="1"/>
    <s v="Инфраструктура"/>
    <m/>
  </r>
  <r>
    <s v="Р3.67"/>
    <s v="Р3"/>
    <n v="5"/>
    <n v="9"/>
    <s v="Р3.5.9"/>
    <s v="Устройство тепло- и звукоизоляции перекрытия минеральной ватой с устройством пароизоляции "/>
    <s v="м2"/>
    <n v="20"/>
    <n v="79"/>
    <n v="60"/>
    <x v="230"/>
    <x v="152"/>
    <x v="1"/>
    <s v="Инфраструктура"/>
    <m/>
  </r>
  <r>
    <s v="Р3.68"/>
    <s v="Р3"/>
    <n v="5"/>
    <n v="10"/>
    <s v="Р3.5.10"/>
    <s v="Шпатлевка потолка"/>
    <s v="м2"/>
    <n v="20"/>
    <n v="163"/>
    <n v="121"/>
    <x v="231"/>
    <x v="211"/>
    <x v="1"/>
    <s v="Инфраструктура"/>
    <m/>
  </r>
  <r>
    <s v="Р3.69"/>
    <s v="Р3"/>
    <n v="5"/>
    <n v="11"/>
    <s v="Р3.5.11"/>
    <s v="Грунтовка потолка за два раза"/>
    <s v="м2"/>
    <n v="20"/>
    <n v="30"/>
    <n v="22"/>
    <x v="154"/>
    <x v="212"/>
    <x v="1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20"/>
    <n v="82"/>
    <n v="30"/>
    <x v="232"/>
    <x v="147"/>
    <x v="1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0"/>
    <n v="122"/>
    <n v="113"/>
    <x v="233"/>
    <x v="213"/>
    <x v="1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70"/>
    <n v="109"/>
    <n v="149"/>
    <x v="210"/>
    <x v="214"/>
    <x v="1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220"/>
    <n v="167"/>
    <n v="190"/>
    <x v="234"/>
    <x v="215"/>
    <x v="1"/>
    <s v="Инфраструктура"/>
    <m/>
  </r>
  <r>
    <s v="Р3.78"/>
    <s v="Р3"/>
    <n v="6"/>
    <n v="12"/>
    <s v="Р3.6.12"/>
    <s v="Грунтовка пола за два раза"/>
    <s v="м2"/>
    <n v="220"/>
    <n v="29"/>
    <n v="21"/>
    <x v="235"/>
    <x v="216"/>
    <x v="1"/>
    <s v="Инфраструктура"/>
    <m/>
  </r>
  <r>
    <s v="Р3.84"/>
    <s v="Р3"/>
    <n v="6"/>
    <n v="17"/>
    <s v="Р3.6.17"/>
    <s v="Затирка швов поверхности пола, плитка керамическая"/>
    <s v="м2"/>
    <n v="220"/>
    <n v="22"/>
    <n v="26"/>
    <x v="236"/>
    <x v="217"/>
    <x v="1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889"/>
    <n v="1634"/>
    <x v="107"/>
    <x v="218"/>
    <x v="1"/>
    <s v="Инфраструктура"/>
    <m/>
  </r>
  <r>
    <s v="Р3.89"/>
    <s v="Р3"/>
    <n v="6"/>
    <n v="22"/>
    <s v="Р3.6.22"/>
    <s v="Монтаж грязезащитного коврика "/>
    <s v="м2"/>
    <n v="2"/>
    <n v="368"/>
    <n v="10140"/>
    <x v="237"/>
    <x v="219"/>
    <x v="1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220"/>
    <n v="42"/>
    <n v="74"/>
    <x v="238"/>
    <x v="220"/>
    <x v="1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00"/>
    <n v="34"/>
    <n v="25"/>
    <x v="239"/>
    <x v="221"/>
    <x v="1"/>
    <s v="Инфраструктура"/>
    <m/>
  </r>
  <r>
    <m/>
    <s v="Р3"/>
    <n v="6"/>
    <n v="36"/>
    <s v="Р3.6.36"/>
    <s v="Облицовка полов керамогранитом &quot;Уральский гранит&quot; CT 03 600*600 мм. с затиркой швовов "/>
    <s v="м2"/>
    <n v="220"/>
    <n v="461"/>
    <n v="760"/>
    <x v="240"/>
    <x v="222"/>
    <x v="1"/>
    <s v="Инфраструктура"/>
    <m/>
  </r>
  <r>
    <s v="Р3.192"/>
    <s v="Р3"/>
    <n v="8"/>
    <n v="1"/>
    <s v="Р3.8.1"/>
    <s v="Мобилизация обьекта"/>
    <s v="обьект"/>
    <n v="1"/>
    <n v="10000"/>
    <n v="5000"/>
    <x v="241"/>
    <x v="52"/>
    <x v="1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5"/>
    <n v="1933"/>
    <n v="5158"/>
    <x v="242"/>
    <x v="223"/>
    <x v="1"/>
    <s v="Инфраструктура"/>
    <m/>
  </r>
  <r>
    <s v="Р3.122"/>
    <s v="Р3"/>
    <n v="8"/>
    <n v="9"/>
    <s v="Р3.8.9"/>
    <s v="Заливка бетона М150"/>
    <s v="м3"/>
    <n v="4"/>
    <n v="1169"/>
    <n v="4296"/>
    <x v="243"/>
    <x v="224"/>
    <x v="1"/>
    <s v="Инфраструктура"/>
    <m/>
  </r>
  <r>
    <s v="Р3.124"/>
    <s v="Р3"/>
    <n v="8"/>
    <n v="10"/>
    <s v="Р3.8.10"/>
    <s v="Монтаж металлического листа толщ. 4 мм"/>
    <s v="м2"/>
    <n v="4"/>
    <n v="836"/>
    <n v="2089"/>
    <x v="244"/>
    <x v="225"/>
    <x v="1"/>
    <s v="Инфраструктура"/>
    <m/>
  </r>
  <r>
    <s v="Р3.127"/>
    <s v="Р3"/>
    <n v="8"/>
    <n v="11"/>
    <s v="Р3.8.11"/>
    <s v="Металоконструкциии"/>
    <s v="тн"/>
    <n v="0.8"/>
    <n v="19110"/>
    <n v="22930"/>
    <x v="245"/>
    <x v="226"/>
    <x v="1"/>
    <s v="Инфраструктура"/>
    <m/>
  </r>
  <r>
    <s v="Р3.193"/>
    <s v="Р3"/>
    <n v="8"/>
    <n v="12"/>
    <s v="Р3.8.12"/>
    <s v="Монтаж мобильных лесов (тура)"/>
    <s v="м2"/>
    <n v="10"/>
    <n v="222"/>
    <n v="0"/>
    <x v="246"/>
    <x v="0"/>
    <x v="1"/>
    <s v="Инфраструктура"/>
    <m/>
  </r>
  <r>
    <s v="Р3.132"/>
    <s v="Р3"/>
    <n v="8"/>
    <n v="16"/>
    <s v="Р3.8.16"/>
    <s v="Окраска по металлу"/>
    <s v="м2"/>
    <n v="8"/>
    <n v="79"/>
    <n v="119"/>
    <x v="247"/>
    <x v="227"/>
    <x v="1"/>
    <s v="Инфраструктура"/>
    <m/>
  </r>
  <r>
    <m/>
    <s v="Р3"/>
    <m/>
    <m/>
    <m/>
    <s v="Двойной зонт-шатер SLHU002 3х6 м с утяжелителями "/>
    <s v="шт"/>
    <n v="8"/>
    <n v="3300"/>
    <n v="76000"/>
    <x v="248"/>
    <x v="228"/>
    <x v="1"/>
    <s v="Инфраструктура"/>
    <s v="исключена/нетиповая"/>
  </r>
  <r>
    <s v="Р3.158"/>
    <s v="Р3"/>
    <m/>
    <m/>
    <m/>
    <s v="Мобильная стойка ограждения с вытяжной лентой"/>
    <s v="шт"/>
    <n v="25"/>
    <n v="0"/>
    <n v="9555"/>
    <x v="174"/>
    <x v="229"/>
    <x v="1"/>
    <s v="Инфраструктура"/>
    <s v="исключена/нетиповая"/>
  </r>
  <r>
    <s v="Р3.159"/>
    <s v="Р3"/>
    <m/>
    <m/>
    <m/>
    <s v="Стальные мобильные ограждения 2,5 х 1,1 м"/>
    <s v="шт"/>
    <n v="45"/>
    <n v="0"/>
    <n v="3822"/>
    <x v="174"/>
    <x v="230"/>
    <x v="1"/>
    <s v="Инфраструктура"/>
    <s v="исключена/нетиповая"/>
  </r>
  <r>
    <s v="Р3.177"/>
    <s v="Р3"/>
    <n v="8"/>
    <n v="49"/>
    <s v="Р3.8.49"/>
    <s v="Армирование  площадки   арматурой АIII D 10 мм с яч 100*100"/>
    <s v="тн"/>
    <n v="1"/>
    <n v="4936"/>
    <n v="12340"/>
    <x v="249"/>
    <x v="231"/>
    <x v="1"/>
    <s v="Инфраструктура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5"/>
    <n v="200"/>
    <n v="147"/>
    <x v="162"/>
    <x v="232"/>
    <x v="1"/>
    <s v="Инфраструктура"/>
    <m/>
  </r>
  <r>
    <s v="Р4.25"/>
    <s v="Р4"/>
    <n v="2"/>
    <n v="5"/>
    <s v="Р4.2.5"/>
    <s v="Грунтовка фасада глубопроникающей грунтовкой  ДЮФА Д-14 "/>
    <s v="м2"/>
    <n v="5"/>
    <n v="41"/>
    <n v="43"/>
    <x v="250"/>
    <x v="233"/>
    <x v="1"/>
    <s v="Инфраструктура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n v="1"/>
    <n v="3264"/>
    <n v="8966"/>
    <x v="251"/>
    <x v="234"/>
    <x v="1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0"/>
    <n v="255"/>
    <n v="190"/>
    <x v="252"/>
    <x v="235"/>
    <x v="1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64"/>
    <n v="72"/>
    <n v="461"/>
    <x v="253"/>
    <x v="236"/>
    <x v="1"/>
    <s v="Инфраструктура"/>
    <m/>
  </r>
  <r>
    <s v="Р4.40"/>
    <s v="Р4"/>
    <n v="4"/>
    <n v="1"/>
    <s v="Р4.4.1"/>
    <s v="Разработка грунта вручную"/>
    <s v="м3"/>
    <n v="2"/>
    <n v="1414"/>
    <n v="0"/>
    <x v="254"/>
    <x v="0"/>
    <x v="1"/>
    <s v="Инфраструктура"/>
    <m/>
  </r>
  <r>
    <s v="Р4.41"/>
    <s v="Р4"/>
    <n v="4"/>
    <n v="2"/>
    <s v="Р4.4.2"/>
    <s v="Обратная засыпка грунта вручную"/>
    <s v="м3"/>
    <n v="2"/>
    <n v="879"/>
    <n v="0"/>
    <x v="255"/>
    <x v="0"/>
    <x v="1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2"/>
    <n v="1378"/>
    <n v="2882"/>
    <x v="256"/>
    <x v="237"/>
    <x v="1"/>
    <s v="Инфраструктура"/>
    <m/>
  </r>
  <r>
    <s v="Р4.59"/>
    <s v="Р4"/>
    <n v="4"/>
    <n v="10"/>
    <s v="Р4.4.10"/>
    <s v="Устройство отмостки здания"/>
    <s v="м2"/>
    <n v="2"/>
    <n v="988"/>
    <n v="1149"/>
    <x v="257"/>
    <x v="238"/>
    <x v="1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"/>
    <s v="м2"/>
    <n v="5"/>
    <n v="879"/>
    <n v="1166"/>
    <x v="258"/>
    <x v="239"/>
    <x v="1"/>
    <s v="Инфраструктура"/>
    <m/>
  </r>
  <r>
    <s v="Р4.10"/>
    <s v="Р4"/>
    <n v="0"/>
    <n v="8"/>
    <s v="Р4.0.8"/>
    <s v=" Устройство козырька"/>
    <s v="м2"/>
    <n v="8"/>
    <n v="900"/>
    <n v="3149"/>
    <x v="259"/>
    <x v="240"/>
    <x v="1"/>
    <s v="Инфраструктура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10"/>
    <n v="3822"/>
    <n v="26600"/>
    <x v="260"/>
    <x v="241"/>
    <x v="1"/>
    <s v="Инфраструктура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3928"/>
    <n v="7682"/>
    <x v="261"/>
    <x v="242"/>
    <x v="1"/>
    <s v="Инфраструктура"/>
    <m/>
  </r>
  <r>
    <s v="Р5.38"/>
    <s v="Р5"/>
    <n v="1"/>
    <n v="2"/>
    <s v="Р5.1.2"/>
    <s v="Врезка в существующий пожарный водопрвод"/>
    <s v="шт"/>
    <n v="2"/>
    <n v="10102"/>
    <n v="1124"/>
    <x v="262"/>
    <x v="243"/>
    <x v="1"/>
    <s v="Инфраструктура"/>
    <m/>
  </r>
  <r>
    <s v="Р5.40"/>
    <s v="Р5"/>
    <n v="1"/>
    <n v="4"/>
    <s v="Р5.1.4"/>
    <s v="Монтаж трубы электросварной д 50 мм"/>
    <s v="м.п."/>
    <n v="23"/>
    <n v="235"/>
    <n v="393"/>
    <x v="263"/>
    <x v="244"/>
    <x v="1"/>
    <s v="Инфраструктура"/>
    <m/>
  </r>
  <r>
    <s v="Р6.1"/>
    <s v="Р6"/>
    <n v="0"/>
    <n v="1"/>
    <s v="Р6.0.1"/>
    <s v="Отключение стояков отопления"/>
    <s v="шт"/>
    <n v="1"/>
    <n v="1186"/>
    <n v="239"/>
    <x v="264"/>
    <x v="245"/>
    <x v="1"/>
    <s v="Инфраструктура"/>
    <m/>
  </r>
  <r>
    <s v="Р7.19"/>
    <s v="Р7"/>
    <n v="0"/>
    <n v="8"/>
    <s v="Р7.0.8"/>
    <s v="Тепловая завеса Frico с термостатом и пультом"/>
    <s v="шт"/>
    <n v="1"/>
    <n v="2994"/>
    <n v="52995"/>
    <x v="265"/>
    <x v="246"/>
    <x v="1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220"/>
    <n v="33"/>
    <n v="8"/>
    <x v="266"/>
    <x v="247"/>
    <x v="1"/>
    <s v="Инфраструктура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10"/>
    <n v="1494"/>
    <n v="14618"/>
    <x v="267"/>
    <x v="248"/>
    <x v="1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20"/>
    <n v="235"/>
    <n v="468"/>
    <x v="268"/>
    <x v="249"/>
    <x v="1"/>
    <s v="Инфраструктура"/>
    <m/>
  </r>
  <r>
    <m/>
    <s v="Р8"/>
    <m/>
    <m/>
    <m/>
    <s v="Mitsubishi Heavy  RK100ZR-S/FDC100VNP с пультом дистанционного управления"/>
    <s v="шт"/>
    <n v="2"/>
    <n v="7718"/>
    <n v="244608"/>
    <x v="269"/>
    <x v="250"/>
    <x v="1"/>
    <s v="Инфраструктура"/>
    <s v="исключена/нетиповая"/>
  </r>
  <r>
    <m/>
    <s v="Р8"/>
    <m/>
    <m/>
    <m/>
    <s v="Согласователь работы кондиционера CPK-M-01"/>
    <s v="шт"/>
    <n v="1"/>
    <n v="2867"/>
    <n v="24843"/>
    <x v="270"/>
    <x v="251"/>
    <x v="1"/>
    <s v="Инфраструктура"/>
    <s v="исключена/нетиповая"/>
  </r>
  <r>
    <m/>
    <s v="Р8"/>
    <m/>
    <m/>
    <m/>
    <s v="Фанкойл YORK YHVP2 с пультом управления"/>
    <s v="шт"/>
    <n v="2"/>
    <n v="7718"/>
    <n v="52553"/>
    <x v="269"/>
    <x v="252"/>
    <x v="1"/>
    <s v="Инфраструктура"/>
    <s v="исключена/нетиповая"/>
  </r>
  <r>
    <m/>
    <s v="Р8"/>
    <m/>
    <m/>
    <m/>
    <s v="Фанкойл YORK YHKY 50-2 с пультом управления"/>
    <s v="шт"/>
    <n v="4"/>
    <n v="7718"/>
    <n v="81218"/>
    <x v="271"/>
    <x v="253"/>
    <x v="1"/>
    <s v="Инфраструктура"/>
    <s v="исключена/нетиповая"/>
  </r>
  <r>
    <m/>
    <s v="Р8"/>
    <m/>
    <m/>
    <m/>
    <s v="Фанкойл YORK YHKY 25-2 с пультом управления"/>
    <s v="шт"/>
    <n v="1"/>
    <n v="7718"/>
    <n v="81218"/>
    <x v="272"/>
    <x v="254"/>
    <x v="1"/>
    <s v="Инфраструктура"/>
    <s v="исключена/нетиповая"/>
  </r>
  <r>
    <m/>
    <s v="Р8"/>
    <m/>
    <m/>
    <m/>
    <s v="Декоративная панель "/>
    <s v="шт"/>
    <n v="5"/>
    <n v="2389"/>
    <n v="14333"/>
    <x v="273"/>
    <x v="255"/>
    <x v="1"/>
    <s v="Инфраструктура"/>
    <s v="исключена/нетиповая"/>
  </r>
  <r>
    <m/>
    <s v="Р8"/>
    <m/>
    <m/>
    <m/>
    <s v="Шаровый кран Ду15(сливной+отвод) Danfoss BVR Ду, 065B8207"/>
    <s v="шт"/>
    <n v="14"/>
    <n v="96"/>
    <n v="845"/>
    <x v="274"/>
    <x v="256"/>
    <x v="1"/>
    <s v="Инфраструктура"/>
    <s v="исключена/нетиповая"/>
  </r>
  <r>
    <m/>
    <s v="Р8"/>
    <m/>
    <m/>
    <m/>
    <s v="Балансировочный клапан р/р LENO MSV-BD Ду25 с дренадем, Danfoss 003Z4003"/>
    <s v="шт"/>
    <n v="7"/>
    <n v="525"/>
    <n v="6689"/>
    <x v="275"/>
    <x v="257"/>
    <x v="1"/>
    <s v="Инфраструктура"/>
    <s v="исключена/нетиповая"/>
  </r>
  <r>
    <m/>
    <s v="Р8"/>
    <m/>
    <m/>
    <m/>
    <s v="Фильтр латунный сетчатый, Ру 25 Ду25 Danfoss FVR, 065B8237"/>
    <s v="шт"/>
    <n v="7"/>
    <n v="525"/>
    <n v="2293"/>
    <x v="275"/>
    <x v="258"/>
    <x v="1"/>
    <s v="Инфраструктура"/>
    <s v="исключена/нетиповая"/>
  </r>
  <r>
    <m/>
    <s v="Р8"/>
    <m/>
    <m/>
    <m/>
    <s v="Гибкая подводка из нерж стали L=0,5 м Ду25"/>
    <s v="шт"/>
    <n v="14"/>
    <n v="28"/>
    <n v="143"/>
    <x v="194"/>
    <x v="259"/>
    <x v="1"/>
    <s v="Инфраструктура"/>
    <s v="исключена/нетиповая"/>
  </r>
  <r>
    <m/>
    <s v="Р8"/>
    <m/>
    <m/>
    <m/>
    <s v="Воздухоотводчик автом G1/2 Danfoss, 065B8223"/>
    <s v="шт"/>
    <n v="7"/>
    <n v="28"/>
    <n v="478"/>
    <x v="276"/>
    <x v="260"/>
    <x v="1"/>
    <s v="Инфраструктура"/>
    <s v="исключена/нетиповая"/>
  </r>
  <r>
    <m/>
    <s v="Р8"/>
    <m/>
    <m/>
    <m/>
    <s v="Сифон для кондиционера VECAM 9899-240-01"/>
    <s v="шт"/>
    <n v="7"/>
    <n v="143"/>
    <n v="1434"/>
    <x v="277"/>
    <x v="261"/>
    <x v="1"/>
    <s v="Инфраструктура"/>
    <s v="исключена/нетиповая"/>
  </r>
  <r>
    <s v="Р8.26"/>
    <s v="Р8"/>
    <n v="0"/>
    <n v="15"/>
    <s v="Р8.0.15"/>
    <s v="Дренажный насос SI 1820 SAUERMANN 500л/ч"/>
    <s v="шт"/>
    <n v="9"/>
    <n v="724"/>
    <n v="4554"/>
    <x v="278"/>
    <x v="262"/>
    <x v="1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220"/>
    <n v="40"/>
    <n v="18"/>
    <x v="279"/>
    <x v="263"/>
    <x v="1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20"/>
    <n v="214"/>
    <n v="597"/>
    <x v="280"/>
    <x v="264"/>
    <x v="1"/>
    <s v="Инфраструктура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577"/>
    <n v="26386"/>
    <x v="281"/>
    <x v="265"/>
    <x v="1"/>
    <s v="Инфраструктура"/>
    <m/>
  </r>
  <r>
    <s v="Р9.2"/>
    <s v="Р9"/>
    <n v="0"/>
    <n v="2"/>
    <s v="Р9.0.2"/>
    <s v="Щит  ЩР1, навесной, 96 модулей, IP43, ABB, с замком"/>
    <s v="шт"/>
    <n v="1"/>
    <n v="2755"/>
    <n v="16193"/>
    <x v="282"/>
    <x v="266"/>
    <x v="1"/>
    <s v="Инфраструктура"/>
    <m/>
  </r>
  <r>
    <s v="Р9.3"/>
    <s v="Р9"/>
    <n v="0"/>
    <n v="3"/>
    <s v="Р9.0.3"/>
    <s v="Щит Щр2 АВВ IP43 (72 модуля)."/>
    <s v="шт"/>
    <n v="1"/>
    <n v="3144"/>
    <n v="13495"/>
    <x v="283"/>
    <x v="267"/>
    <x v="1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774"/>
    <n v="3744"/>
    <x v="284"/>
    <x v="268"/>
    <x v="1"/>
    <s v="Инфраструктура"/>
    <m/>
  </r>
  <r>
    <s v="Р9.44"/>
    <s v="Р9"/>
    <n v="0"/>
    <n v="43"/>
    <s v="Р9.0.43"/>
    <s v="Автомат.выкл-ль АВВ 1-полюсный S201 C6А"/>
    <s v="шт"/>
    <n v="8"/>
    <n v="153"/>
    <n v="256"/>
    <x v="285"/>
    <x v="269"/>
    <x v="1"/>
    <s v="Инфраструктура"/>
    <m/>
  </r>
  <r>
    <s v="Р9.45"/>
    <s v="Р9"/>
    <n v="0"/>
    <n v="44"/>
    <s v="Р9.0.44"/>
    <s v="Автомат.выкл-ль АВВ 1-полюсный S201 C10А"/>
    <s v="шт"/>
    <n v="12"/>
    <n v="164"/>
    <n v="249"/>
    <x v="286"/>
    <x v="270"/>
    <x v="1"/>
    <s v="Инфраструктура"/>
    <m/>
  </r>
  <r>
    <s v="Р9.46"/>
    <s v="Р9"/>
    <n v="0"/>
    <n v="45"/>
    <s v="Р9.0.45"/>
    <s v="Автомат.выкл-ль АВВ 1-полюсный S201 C16А"/>
    <s v="шт"/>
    <n v="14"/>
    <n v="153"/>
    <n v="319"/>
    <x v="287"/>
    <x v="271"/>
    <x v="1"/>
    <s v="Инфраструктура"/>
    <m/>
  </r>
  <r>
    <s v="Р9.90"/>
    <s v="Р9"/>
    <n v="0"/>
    <n v="89"/>
    <s v="Р9.0.89"/>
    <s v="Автомат.выкл-ль АВВ 3-полюсный S203 C6А"/>
    <s v="шт"/>
    <n v="3"/>
    <n v="328"/>
    <n v="1956"/>
    <x v="288"/>
    <x v="272"/>
    <x v="1"/>
    <s v="Инфраструктура"/>
    <m/>
  </r>
  <r>
    <s v="Р9.92"/>
    <s v="Р9"/>
    <n v="0"/>
    <n v="91"/>
    <s v="Р9.0.91"/>
    <s v="Автомат.выкл-ль АВВ 3-полюсный S203 C16А"/>
    <s v="шт"/>
    <n v="2"/>
    <n v="223"/>
    <n v="492"/>
    <x v="289"/>
    <x v="273"/>
    <x v="1"/>
    <s v="Инфраструктура"/>
    <m/>
  </r>
  <r>
    <s v="Р9.93"/>
    <s v="Р9"/>
    <n v="0"/>
    <n v="92"/>
    <s v="Р9.0.92"/>
    <s v="Автомат.выкл-ль АВВ 3-полюсный S203 C20А"/>
    <s v="шт"/>
    <n v="2"/>
    <n v="223"/>
    <n v="549"/>
    <x v="289"/>
    <x v="274"/>
    <x v="1"/>
    <s v="Инфраструктура"/>
    <m/>
  </r>
  <r>
    <s v="Р9.94"/>
    <s v="Р9"/>
    <n v="0"/>
    <n v="93"/>
    <s v="Р9.0.93"/>
    <s v="Автомат.выкл-ль АВВ 3-полюсный S203 C25А"/>
    <s v="шт"/>
    <n v="1"/>
    <n v="223"/>
    <n v="630"/>
    <x v="290"/>
    <x v="275"/>
    <x v="1"/>
    <s v="Инфраструктура"/>
    <m/>
  </r>
  <r>
    <s v="Р9.95"/>
    <s v="Р9"/>
    <n v="0"/>
    <n v="94"/>
    <s v="Р9.0.94"/>
    <s v="Автомат.выкл-ль АВВ 3-полюсный S203 C32А"/>
    <s v="шт"/>
    <n v="1"/>
    <n v="328"/>
    <n v="1834"/>
    <x v="291"/>
    <x v="276"/>
    <x v="1"/>
    <s v="Инфраструктура"/>
    <m/>
  </r>
  <r>
    <s v="Р9.96"/>
    <s v="Р9"/>
    <n v="0"/>
    <n v="95"/>
    <s v="Р9.0.95"/>
    <s v="Автомат.выкл-ль АВВ 3-полюсный S203 C40А"/>
    <s v="шт"/>
    <n v="7"/>
    <n v="328"/>
    <n v="2002"/>
    <x v="292"/>
    <x v="277"/>
    <x v="1"/>
    <s v="Инфраструктура"/>
    <m/>
  </r>
  <r>
    <s v="Р9.112"/>
    <s v="Р9"/>
    <n v="0"/>
    <n v="111"/>
    <s v="Р9.0.111"/>
    <s v="Автомат.выкл-ль АВВ 4-полюсный S204 C40А"/>
    <s v="шт"/>
    <n v="1"/>
    <n v="405"/>
    <n v="2397"/>
    <x v="293"/>
    <x v="278"/>
    <x v="1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10"/>
    <n v="179"/>
    <n v="3296"/>
    <x v="294"/>
    <x v="279"/>
    <x v="1"/>
    <s v="Инфраструктура"/>
    <m/>
  </r>
  <r>
    <s v="Р9.119"/>
    <s v="Р9"/>
    <n v="0"/>
    <n v="118"/>
    <s v="Р9.0.118"/>
    <s v="Дифференциальный автомат АВВ DS201 В32 1P 32A (В) 6kA тип AC 30mA (2мод.)"/>
    <s v="шт"/>
    <n v="1"/>
    <n v="191"/>
    <n v="4129"/>
    <x v="295"/>
    <x v="280"/>
    <x v="1"/>
    <s v="Инфраструктура"/>
    <m/>
  </r>
  <r>
    <s v="Р9.147"/>
    <s v="Р9"/>
    <n v="0"/>
    <n v="146"/>
    <s v="Р9.0.146"/>
    <s v="Контактор модульный ABB ESB20-20"/>
    <s v="шт"/>
    <n v="1"/>
    <n v="170"/>
    <n v="1356"/>
    <x v="296"/>
    <x v="281"/>
    <x v="1"/>
    <s v="Инфраструктура"/>
    <m/>
  </r>
  <r>
    <s v="Р9.148"/>
    <s v="Р9"/>
    <n v="0"/>
    <n v="147"/>
    <s v="Р9.0.147"/>
    <s v="Контактор модульный ABB ESB24-31"/>
    <s v="шт"/>
    <n v="1"/>
    <n v="290"/>
    <n v="2267"/>
    <x v="297"/>
    <x v="282"/>
    <x v="1"/>
    <s v="Инфраструктура"/>
    <m/>
  </r>
  <r>
    <s v="Р9.149"/>
    <s v="Р9"/>
    <n v="0"/>
    <n v="148"/>
    <s v="Р9.0.148"/>
    <s v="Контактор модульный ABB ESB40-40"/>
    <s v="шт"/>
    <n v="3"/>
    <n v="170"/>
    <n v="2425"/>
    <x v="298"/>
    <x v="283"/>
    <x v="1"/>
    <s v="Инфраструктура"/>
    <m/>
  </r>
  <r>
    <s v="Р9.150"/>
    <s v="Р9"/>
    <n v="0"/>
    <n v="149"/>
    <s v="Р9.0.149"/>
    <s v="Реле времени недельное ABB ATS"/>
    <s v="шт"/>
    <n v="1"/>
    <n v="412"/>
    <n v="3568"/>
    <x v="299"/>
    <x v="284"/>
    <x v="1"/>
    <s v="Инфраструктура"/>
    <m/>
  </r>
  <r>
    <s v="Р9.156"/>
    <s v="Р9"/>
    <n v="0"/>
    <n v="155"/>
    <s v="Р9.0.155"/>
    <s v="Реле переключения нагрузок АВВ Е451"/>
    <s v="шт"/>
    <n v="1"/>
    <n v="573"/>
    <n v="3541"/>
    <x v="300"/>
    <x v="285"/>
    <x v="1"/>
    <s v="Инфраструктура"/>
    <m/>
  </r>
  <r>
    <s v="Р9.158"/>
    <s v="Р9"/>
    <n v="0"/>
    <n v="157"/>
    <s v="Р9.0.157"/>
    <s v="Независимый расцепитель, S2C-A2"/>
    <s v="шт"/>
    <n v="2"/>
    <n v="291"/>
    <n v="1210"/>
    <x v="301"/>
    <x v="211"/>
    <x v="1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1"/>
    <n v="331"/>
    <n v="2513"/>
    <x v="302"/>
    <x v="286"/>
    <x v="1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5"/>
    <n v="467"/>
    <n v="1428"/>
    <x v="303"/>
    <x v="287"/>
    <x v="1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180"/>
    <n v="52"/>
    <n v="50"/>
    <x v="304"/>
    <x v="288"/>
    <x v="1"/>
    <s v="Инфраструктура"/>
    <m/>
  </r>
  <r>
    <s v="Р9.171"/>
    <s v="Р9"/>
    <n v="0"/>
    <n v="170"/>
    <s v="Р9.0.170"/>
    <s v="Гофрированная ПВХ труба ∅ 25"/>
    <s v="м.п."/>
    <n v="1400"/>
    <n v="63"/>
    <n v="35"/>
    <x v="305"/>
    <x v="289"/>
    <x v="1"/>
    <s v="Инфраструктура"/>
    <m/>
  </r>
  <r>
    <s v="Р9.172"/>
    <s v="Р9"/>
    <n v="0"/>
    <n v="171"/>
    <s v="Р9.0.171"/>
    <s v="Гофрированная ПВХ труба ∅ 20"/>
    <s v="м.п."/>
    <n v="1200"/>
    <n v="66"/>
    <n v="18"/>
    <x v="306"/>
    <x v="290"/>
    <x v="1"/>
    <s v="Инфраструктура"/>
    <m/>
  </r>
  <r>
    <s v="Р9.176"/>
    <s v="Р9"/>
    <n v="0"/>
    <n v="175"/>
    <s v="Р9.0.175"/>
    <s v="Кабель-канал 150х50 мм."/>
    <s v="м.п."/>
    <n v="24"/>
    <n v="231"/>
    <n v="848"/>
    <x v="307"/>
    <x v="291"/>
    <x v="1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35"/>
    <n v="168"/>
    <n v="336"/>
    <x v="308"/>
    <x v="292"/>
    <x v="1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100"/>
    <n v="8"/>
    <n v="15"/>
    <x v="309"/>
    <x v="293"/>
    <x v="1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75"/>
    <n v="5"/>
    <n v="7"/>
    <x v="310"/>
    <x v="294"/>
    <x v="1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30"/>
    <n v="29"/>
    <n v="34"/>
    <x v="311"/>
    <x v="295"/>
    <x v="1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30"/>
    <n v="30"/>
    <n v="22"/>
    <x v="223"/>
    <x v="296"/>
    <x v="1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55"/>
    <n v="219"/>
    <n v="415"/>
    <x v="312"/>
    <x v="297"/>
    <x v="1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5"/>
    <n v="253"/>
    <n v="289"/>
    <x v="313"/>
    <x v="298"/>
    <x v="1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4"/>
    <n v="218"/>
    <n v="325"/>
    <x v="314"/>
    <x v="9"/>
    <x v="1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"/>
    <n v="231"/>
    <n v="485"/>
    <x v="315"/>
    <x v="299"/>
    <x v="1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07"/>
    <n v="3187"/>
    <x v="316"/>
    <x v="300"/>
    <x v="1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7"/>
    <n v="330"/>
    <n v="1975"/>
    <x v="317"/>
    <x v="301"/>
    <x v="1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50"/>
    <n v="465"/>
    <n v="2649"/>
    <x v="318"/>
    <x v="302"/>
    <x v="1"/>
    <s v="Инфраструктура"/>
    <m/>
  </r>
  <r>
    <s v="Р9.209"/>
    <s v="Р9"/>
    <n v="0"/>
    <n v="210"/>
    <s v="Р9.0.210"/>
    <s v="Пуско-наладочные работы"/>
    <s v="к-т"/>
    <n v="1"/>
    <n v="10013.57"/>
    <n v="1069"/>
    <x v="319"/>
    <x v="303"/>
    <x v="1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004"/>
    <x v="174"/>
    <x v="304"/>
    <x v="1"/>
    <s v="Инфраструктура"/>
    <m/>
  </r>
  <r>
    <s v="Р9.213"/>
    <s v="Р9"/>
    <n v="0"/>
    <n v="214"/>
    <s v="Р9.0.214"/>
    <s v="Блок аварийного питания INTERLUX ES-1 ( 6-58Ц)"/>
    <s v="шт"/>
    <n v="15"/>
    <n v="176"/>
    <n v="3112"/>
    <x v="320"/>
    <x v="305"/>
    <x v="1"/>
    <s v="Инфраструктура"/>
    <m/>
  </r>
  <r>
    <s v="Р9.216"/>
    <s v="Р9"/>
    <n v="0"/>
    <n v="217"/>
    <s v="Р9.0.217"/>
    <s v="Распред коробка legrand"/>
    <s v="шт"/>
    <n v="65"/>
    <n v="84"/>
    <n v="196"/>
    <x v="321"/>
    <x v="306"/>
    <x v="1"/>
    <s v="Инфраструктура"/>
    <m/>
  </r>
  <r>
    <s v="Р9.226"/>
    <s v="Р9"/>
    <n v="0"/>
    <n v="222"/>
    <s v="Р9.0.222"/>
    <s v="Байпасная блокировка АВВ"/>
    <s v="шт"/>
    <n v="1"/>
    <n v="354"/>
    <n v="14667"/>
    <x v="322"/>
    <x v="307"/>
    <x v="1"/>
    <s v="Инфраструктура"/>
    <m/>
  </r>
  <r>
    <m/>
    <s v="Р9"/>
    <n v="0"/>
    <n v="228"/>
    <s v="Р9.0.228"/>
    <s v="Кабель ППГнг(А)-HF 5х2,5"/>
    <s v="м.п."/>
    <n v="200"/>
    <n v="90"/>
    <n v="138"/>
    <x v="323"/>
    <x v="107"/>
    <x v="1"/>
    <s v="Инфраструктура"/>
    <m/>
  </r>
  <r>
    <m/>
    <s v="Р9"/>
    <n v="0"/>
    <n v="229"/>
    <s v="Р9.0.229"/>
    <s v="Кабель ППГнг(А)-HF 5х1,5"/>
    <s v="м.п."/>
    <n v="200"/>
    <n v="77"/>
    <n v="98"/>
    <x v="324"/>
    <x v="308"/>
    <x v="1"/>
    <s v="Инфраструктура"/>
    <m/>
  </r>
  <r>
    <m/>
    <s v="Р9"/>
    <n v="0"/>
    <n v="231"/>
    <s v="Р9.0.231"/>
    <s v="Кабель ППГнг(А)-HF 3х2,5"/>
    <s v="м.п."/>
    <n v="1400"/>
    <n v="34"/>
    <n v="161"/>
    <x v="325"/>
    <x v="309"/>
    <x v="1"/>
    <s v="Инфраструктура"/>
    <m/>
  </r>
  <r>
    <m/>
    <s v="Р9"/>
    <n v="0"/>
    <n v="232"/>
    <s v="Р9.0.232"/>
    <s v="Кабель ППГнг(А)-HF 3x1,5"/>
    <s v="м.п."/>
    <n v="1200"/>
    <n v="34"/>
    <n v="59"/>
    <x v="326"/>
    <x v="310"/>
    <x v="1"/>
    <s v="Инфраструктура"/>
    <m/>
  </r>
  <r>
    <m/>
    <s v="Р9"/>
    <n v="0"/>
    <n v="233"/>
    <s v="Р9.0.233"/>
    <s v="Кабель ППГнг(А)-FRHF 3х2,5"/>
    <s v="м.п."/>
    <n v="200"/>
    <n v="34"/>
    <n v="146"/>
    <x v="327"/>
    <x v="311"/>
    <x v="1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328"/>
    <x v="0"/>
    <x v="1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22.1"/>
    <n v="200"/>
    <n v="0"/>
    <x v="329"/>
    <x v="0"/>
    <x v="2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22.1"/>
    <n v="170"/>
    <n v="0"/>
    <x v="330"/>
    <x v="0"/>
    <x v="2"/>
    <s v="МДО/ККО"/>
    <m/>
  </r>
  <r>
    <s v="Р1.5"/>
    <s v="Р1"/>
    <n v="0"/>
    <n v="5"/>
    <s v="Р1.0.5"/>
    <s v="Проект системы вентиляции."/>
    <s v="кв.м.площади офиса"/>
    <n v="222.1"/>
    <n v="100"/>
    <n v="0"/>
    <x v="331"/>
    <x v="0"/>
    <x v="2"/>
    <s v="МДО/ККО"/>
    <m/>
  </r>
  <r>
    <s v="Р1.6"/>
    <s v="Р1"/>
    <n v="0"/>
    <n v="6"/>
    <s v="Р1.0.6"/>
    <s v="Проект системы кондиционирования"/>
    <s v="кв.м.площади офиса"/>
    <n v="222.1"/>
    <n v="100"/>
    <n v="0"/>
    <x v="331"/>
    <x v="0"/>
    <x v="2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222.1"/>
    <n v="75"/>
    <n v="0"/>
    <x v="332"/>
    <x v="0"/>
    <x v="2"/>
    <s v="МДО/КК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222.1"/>
    <n v="60"/>
    <n v="0"/>
    <x v="333"/>
    <x v="0"/>
    <x v="2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222.1"/>
    <n v="100"/>
    <n v="0"/>
    <x v="331"/>
    <x v="0"/>
    <x v="2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222.1"/>
    <n v="90"/>
    <n v="0"/>
    <x v="334"/>
    <x v="0"/>
    <x v="2"/>
    <s v="МДО/ККО"/>
    <m/>
  </r>
  <r>
    <s v="Р2.1"/>
    <s v="Р2"/>
    <n v="1"/>
    <n v="1"/>
    <s v="Р2.1.1"/>
    <s v="Демонтаж подвесных потолков типа &quot;Армстронг&quot;"/>
    <s v="м2"/>
    <n v="235.38"/>
    <n v="60"/>
    <n v="0"/>
    <x v="335"/>
    <x v="0"/>
    <x v="2"/>
    <s v="МДО/ККО"/>
    <m/>
  </r>
  <r>
    <s v="Р2.3"/>
    <s v="Р2"/>
    <n v="1"/>
    <n v="3"/>
    <s v="Р2.1.3"/>
    <s v="Демонтаж  одноуровневых потолков из ГКЛ"/>
    <s v="м2"/>
    <n v="13.72"/>
    <n v="80"/>
    <n v="0"/>
    <x v="336"/>
    <x v="0"/>
    <x v="2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196.57999999999998"/>
    <n v="90"/>
    <n v="0"/>
    <x v="337"/>
    <x v="0"/>
    <x v="2"/>
    <s v="МДО/ККО"/>
    <m/>
  </r>
  <r>
    <s v="Р2.25"/>
    <s v="Р2"/>
    <n v="2"/>
    <n v="9"/>
    <s v="Р2.2.9"/>
    <s v="Демонтаж покрытия полов: из линолеума, ковролина"/>
    <s v="м2"/>
    <n v="47.519999999999996"/>
    <n v="85.666666666666671"/>
    <n v="0"/>
    <x v="338"/>
    <x v="0"/>
    <x v="2"/>
    <s v="МДО/ККО"/>
    <m/>
  </r>
  <r>
    <s v="Р2.26"/>
    <s v="Р2"/>
    <n v="2"/>
    <n v="10"/>
    <s v="Р2.2.10"/>
    <s v="Демонтаж покрытия полов: из паркетной доски (ламината)"/>
    <s v="м2"/>
    <n v="5"/>
    <n v="28.412999999999997"/>
    <n v="0"/>
    <x v="339"/>
    <x v="0"/>
    <x v="2"/>
    <s v="МДО/ККО"/>
    <m/>
  </r>
  <r>
    <s v="Р2.29"/>
    <s v="Р2"/>
    <n v="2"/>
    <n v="13"/>
    <s v="Р2.2.13"/>
    <s v="Демонтаж плинтусов:  из керамической плитки"/>
    <s v="м.п."/>
    <n v="186.96"/>
    <n v="30"/>
    <n v="0"/>
    <x v="340"/>
    <x v="0"/>
    <x v="2"/>
    <s v="МДО/ККО"/>
    <m/>
  </r>
  <r>
    <s v="Р2.30"/>
    <s v="Р2"/>
    <n v="2"/>
    <n v="14"/>
    <s v="Р2.2.14"/>
    <s v="Демонтаж плинтусов: деревянных, пвх"/>
    <s v="м.п."/>
    <n v="75.900000000000006"/>
    <n v="30"/>
    <n v="0"/>
    <x v="341"/>
    <x v="0"/>
    <x v="2"/>
    <s v="МДО/ККО"/>
    <m/>
  </r>
  <r>
    <s v="Р2.135"/>
    <s v="Р2"/>
    <n v="3"/>
    <n v="1"/>
    <s v="Р2.3.1"/>
    <s v="Демонтаж кирпичных перегородок (в 1/2 кирпича)"/>
    <s v="м2"/>
    <n v="30.95"/>
    <n v="600"/>
    <n v="278"/>
    <x v="342"/>
    <x v="312"/>
    <x v="2"/>
    <s v="МДО/ККО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30.779999999999998"/>
    <n v="600"/>
    <n v="0"/>
    <x v="343"/>
    <x v="0"/>
    <x v="2"/>
    <s v="МДО/ККО"/>
    <m/>
  </r>
  <r>
    <s v="Р2.37"/>
    <s v="Р2"/>
    <n v="3"/>
    <n v="5"/>
    <s v="Р2.3.5"/>
    <s v="Пробивка проемов в стенах из кирпича"/>
    <s v="м3"/>
    <n v="7.7850000000000001"/>
    <n v="3000"/>
    <n v="150"/>
    <x v="344"/>
    <x v="313"/>
    <x v="2"/>
    <s v="МДО/ККО"/>
    <m/>
  </r>
  <r>
    <s v="Р2.38"/>
    <s v="Р2"/>
    <n v="3"/>
    <n v="6"/>
    <s v="Р2.3.6"/>
    <s v="Алмазное сверление отверстий в стенах"/>
    <s v="м3"/>
    <n v="1.5"/>
    <n v="11000"/>
    <n v="7000"/>
    <x v="345"/>
    <x v="314"/>
    <x v="2"/>
    <s v="МДО/ККО"/>
    <m/>
  </r>
  <r>
    <s v="Р2.40"/>
    <s v="Р2"/>
    <n v="3"/>
    <n v="8"/>
    <s v="Р2.3.8"/>
    <s v="Демонтаж утеплителя стен из минераловатных плит"/>
    <s v="м2"/>
    <n v="85.339999999999989"/>
    <n v="40"/>
    <n v="0"/>
    <x v="346"/>
    <x v="0"/>
    <x v="2"/>
    <s v="МДО/ККО"/>
    <m/>
  </r>
  <r>
    <s v="Р2.42"/>
    <s v="Р2"/>
    <n v="3"/>
    <n v="10"/>
    <s v="Р2.3.10"/>
    <s v="Демонтаж облицовки стен листами ГКЛ по металлическому каркасу"/>
    <s v="м2"/>
    <n v="622.9"/>
    <n v="60"/>
    <n v="0"/>
    <x v="347"/>
    <x v="0"/>
    <x v="2"/>
    <s v="МДО/ККО"/>
    <m/>
  </r>
  <r>
    <s v="Р2.49"/>
    <s v="Р2"/>
    <n v="3"/>
    <n v="17"/>
    <s v="Р2.3.17"/>
    <s v="Демонтаж стеклянных перегородок"/>
    <s v="м2"/>
    <n v="42.24"/>
    <n v="300"/>
    <n v="0"/>
    <x v="348"/>
    <x v="0"/>
    <x v="2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85.339999999999989"/>
    <n v="115.45119575705469"/>
    <n v="0"/>
    <x v="349"/>
    <x v="0"/>
    <x v="2"/>
    <s v="МДО/ККО"/>
    <m/>
  </r>
  <r>
    <s v="Р2.53"/>
    <s v="Р2"/>
    <n v="4"/>
    <n v="1"/>
    <s v="Р2.4.1"/>
    <s v="Демонтаж дверных блоков деревянных (межкомнатные)"/>
    <s v="шт"/>
    <n v="5"/>
    <n v="453.98386571855713"/>
    <n v="0"/>
    <x v="350"/>
    <x v="0"/>
    <x v="2"/>
    <s v="МДО/ККО"/>
    <m/>
  </r>
  <r>
    <s v="Р2.55"/>
    <s v="Р2"/>
    <n v="4"/>
    <n v="3"/>
    <s v="Р2.4.3"/>
    <s v="Демонтаж дверных блоков металлических"/>
    <s v="шт"/>
    <n v="4"/>
    <n v="931.18803493012695"/>
    <n v="0"/>
    <x v="351"/>
    <x v="0"/>
    <x v="2"/>
    <s v="МДО/ККО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2"/>
    <n v="2019.1341047903809"/>
    <n v="0"/>
    <x v="352"/>
    <x v="0"/>
    <x v="2"/>
    <s v="МДО/ККО"/>
    <m/>
  </r>
  <r>
    <s v="Р2.58"/>
    <s v="Р2"/>
    <n v="4"/>
    <n v="6"/>
    <s v="Р2.4.6"/>
    <s v="Демонтаж дверей бронированных"/>
    <s v="шт"/>
    <n v="1"/>
    <n v="1637.9174381237142"/>
    <n v="0"/>
    <x v="353"/>
    <x v="0"/>
    <x v="2"/>
    <s v="МДО/ККО"/>
    <m/>
  </r>
  <r>
    <s v="Р2.59"/>
    <s v="Р2"/>
    <n v="4"/>
    <n v="7"/>
    <s v="Р2.4.7"/>
    <s v="Демонтаж решетчатой двери (распашные, гармошка)."/>
    <s v="шт"/>
    <n v="1"/>
    <n v="807.86046287422846"/>
    <n v="0"/>
    <x v="354"/>
    <x v="0"/>
    <x v="2"/>
    <s v="МДО/ККО"/>
    <m/>
  </r>
  <r>
    <s v="Р2.64"/>
    <s v="Р2"/>
    <n v="5"/>
    <n v="3"/>
    <s v="Р2.5.3"/>
    <s v="Демонтаж оконных блоков в алюминиевом профиле"/>
    <s v="м2"/>
    <n v="18.880000000000003"/>
    <n v="388.04333333333335"/>
    <n v="0"/>
    <x v="355"/>
    <x v="0"/>
    <x v="2"/>
    <s v="МДО/ККО"/>
    <m/>
  </r>
  <r>
    <s v="Р2.67"/>
    <s v="Р2"/>
    <n v="5"/>
    <n v="6"/>
    <s v="Р2.5.6"/>
    <s v="Демонтаж подоконников из ПВХ"/>
    <s v="м.п."/>
    <n v="24.5"/>
    <n v="141.16336419161524"/>
    <n v="0"/>
    <x v="356"/>
    <x v="0"/>
    <x v="2"/>
    <s v="МДО/ККО"/>
    <m/>
  </r>
  <r>
    <s v="Р2.70"/>
    <s v="Р2"/>
    <n v="5"/>
    <n v="9"/>
    <s v="Р2.5.9"/>
    <s v="Демонтаж откосов ПВХ"/>
    <s v="м2"/>
    <n v="8.8199999999999985"/>
    <n v="31.786820958076152"/>
    <n v="0"/>
    <x v="357"/>
    <x v="0"/>
    <x v="2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10"/>
    <n v="170.83333333333334"/>
    <n v="20"/>
    <x v="358"/>
    <x v="151"/>
    <x v="2"/>
    <s v="МДО/ККО"/>
    <m/>
  </r>
  <r>
    <s v="Р2.74"/>
    <s v="Р2"/>
    <n v="6"/>
    <n v="4"/>
    <s v="Р2.6.4"/>
    <s v="Демонтаж утеплителя кровли"/>
    <s v="м3"/>
    <n v="2"/>
    <n v="380"/>
    <n v="200"/>
    <x v="359"/>
    <x v="153"/>
    <x v="2"/>
    <s v="МДО/ККО"/>
    <m/>
  </r>
  <r>
    <s v="Р2.75"/>
    <s v="Р2"/>
    <n v="6"/>
    <n v="5"/>
    <s v="Р2.6.5"/>
    <s v="Демонтаж отливов, водостоков."/>
    <s v="м.п."/>
    <n v="15"/>
    <n v="91.666666666666671"/>
    <n v="10"/>
    <x v="360"/>
    <x v="315"/>
    <x v="2"/>
    <s v="МДО/ККО"/>
    <m/>
  </r>
  <r>
    <s v="Р2.82"/>
    <s v="Р2"/>
    <n v="7"/>
    <n v="7"/>
    <s v="Р2.7.7"/>
    <s v="Демонтаж козырьков"/>
    <s v="м2"/>
    <n v="56.849999999999994"/>
    <n v="337.5"/>
    <n v="0"/>
    <x v="361"/>
    <x v="0"/>
    <x v="2"/>
    <s v="МДО/КК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222.1"/>
    <n v="30.336564303532882"/>
    <n v="0"/>
    <x v="362"/>
    <x v="0"/>
    <x v="2"/>
    <s v="МДО/КК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222.1"/>
    <n v="30.710874139273027"/>
    <n v="0"/>
    <x v="363"/>
    <x v="0"/>
    <x v="2"/>
    <s v="МДО/ККО"/>
    <m/>
  </r>
  <r>
    <s v="Р2.92"/>
    <s v="Р2"/>
    <n v="8"/>
    <n v="3"/>
    <s v="Р2.8.3"/>
    <s v="Демонтаж выключателей, розеток"/>
    <s v="шт"/>
    <n v="210"/>
    <n v="80"/>
    <n v="0"/>
    <x v="364"/>
    <x v="0"/>
    <x v="2"/>
    <s v="МДО/ККО"/>
    <m/>
  </r>
  <r>
    <s v="Р2.93"/>
    <s v="Р2"/>
    <n v="8"/>
    <n v="4"/>
    <s v="Р2.8.4"/>
    <s v="Демонтаж светильников"/>
    <s v="шт"/>
    <n v="166"/>
    <n v="100"/>
    <n v="0"/>
    <x v="365"/>
    <x v="0"/>
    <x v="2"/>
    <s v="МДО/ККО"/>
    <m/>
  </r>
  <r>
    <s v="Р2.94"/>
    <s v="Р2"/>
    <n v="8"/>
    <n v="5"/>
    <s v="Р2.8.5"/>
    <s v="Демонтаж электрощитов распределительных"/>
    <s v="шт"/>
    <n v="5"/>
    <n v="1393.5763682634604"/>
    <n v="0"/>
    <x v="366"/>
    <x v="0"/>
    <x v="2"/>
    <s v="МДО/ККО"/>
    <m/>
  </r>
  <r>
    <s v="Р2.96"/>
    <s v="Р2"/>
    <n v="8"/>
    <n v="7"/>
    <s v="Р2.8.7"/>
    <s v="Демонтаж вводных кабелей высоковольтных"/>
    <s v="м.п."/>
    <n v="5"/>
    <n v="395.83"/>
    <n v="0"/>
    <x v="367"/>
    <x v="0"/>
    <x v="2"/>
    <s v="МДО/ККО"/>
    <m/>
  </r>
  <r>
    <s v="Р2.98"/>
    <s v="Р2"/>
    <n v="8"/>
    <n v="9"/>
    <s v="Р2.8.9"/>
    <s v="Демонтаж кабель канала "/>
    <s v="м.п."/>
    <n v="35"/>
    <n v="150"/>
    <n v="0"/>
    <x v="368"/>
    <x v="0"/>
    <x v="2"/>
    <s v="МДО/КК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222.1"/>
    <n v="27.692792683022805"/>
    <n v="0"/>
    <x v="369"/>
    <x v="0"/>
    <x v="2"/>
    <s v="МДО/КК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6"/>
    <n v="1225.6788063871743"/>
    <n v="0"/>
    <x v="370"/>
    <x v="0"/>
    <x v="2"/>
    <s v="МДО/ККО"/>
    <m/>
  </r>
  <r>
    <s v="Р2.100"/>
    <s v="Р2"/>
    <n v="9"/>
    <n v="4"/>
    <s v="Р2.9.4"/>
    <s v="Демонтаж вент машин"/>
    <s v="шт"/>
    <n v="1"/>
    <n v="10758.030349301269"/>
    <n v="0"/>
    <x v="371"/>
    <x v="0"/>
    <x v="2"/>
    <s v="МДО/ККО"/>
    <m/>
  </r>
  <r>
    <s v="Р2.111"/>
    <s v="Р2"/>
    <n v="11"/>
    <n v="1"/>
    <s v="Р2.11.1"/>
    <s v="Вывоз мусора (бункер 5т - 8м3)"/>
    <s v="шт"/>
    <n v="30"/>
    <n v="3907.1066419161521"/>
    <n v="1833.7850305388376"/>
    <x v="372"/>
    <x v="316"/>
    <x v="2"/>
    <s v="МДО/ККО"/>
    <m/>
  </r>
  <r>
    <s v="Р2.113"/>
    <s v="Р2"/>
    <n v="11"/>
    <n v="3"/>
    <s v="Р2.11.3"/>
    <s v="Разгрузо-погрузочные работы "/>
    <s v="тн"/>
    <n v="100"/>
    <n v="1100"/>
    <n v="0"/>
    <x v="373"/>
    <x v="0"/>
    <x v="2"/>
    <s v="МДО/ККО"/>
    <m/>
  </r>
  <r>
    <s v="Р2.115"/>
    <s v="Р2"/>
    <n v="11"/>
    <n v="5"/>
    <s v="Р2.11.5"/>
    <s v="Уборка послестроительная"/>
    <s v="м2"/>
    <n v="222.1"/>
    <n v="61.353364191615228"/>
    <n v="24.066354934130665"/>
    <x v="374"/>
    <x v="317"/>
    <x v="2"/>
    <s v="МДО/ККО"/>
    <m/>
  </r>
  <r>
    <s v="Р2.116"/>
    <s v="Р2"/>
    <n v="11"/>
    <n v="6"/>
    <s v="Р2.11.6"/>
    <s v="Клининговая уборка перед открытием"/>
    <s v="м2"/>
    <n v="222.1"/>
    <n v="129.91009135329219"/>
    <n v="49.469782095807616"/>
    <x v="375"/>
    <x v="318"/>
    <x v="2"/>
    <s v="МДО/ККО"/>
    <m/>
  </r>
  <r>
    <s v="Р2.117"/>
    <s v="Р2"/>
    <n v="12"/>
    <n v="1"/>
    <s v="Р2.12.1"/>
    <s v="Демонтаж мебельных конструкций"/>
    <s v="шт"/>
    <n v="5"/>
    <n v="210.26924890217768"/>
    <n v="0"/>
    <x v="376"/>
    <x v="0"/>
    <x v="2"/>
    <s v="МДО/ККО"/>
    <m/>
  </r>
  <r>
    <s v="Р2.118"/>
    <s v="Р2"/>
    <n v="12"/>
    <n v="3"/>
    <s v="Р2.12.3"/>
    <s v="Демонтаж жалюзей"/>
    <s v="м2"/>
    <n v="78.400000000000006"/>
    <n v="153.5"/>
    <n v="0"/>
    <x v="377"/>
    <x v="0"/>
    <x v="2"/>
    <s v="МДО/ККО"/>
    <m/>
  </r>
  <r>
    <s v="Р2.122"/>
    <s v="Р2"/>
    <n v="12"/>
    <n v="4"/>
    <s v="Р2.12.4"/>
    <s v="Демонтаж металоконструкций"/>
    <s v="тн"/>
    <n v="20"/>
    <n v="3000"/>
    <n v="0"/>
    <x v="378"/>
    <x v="0"/>
    <x v="2"/>
    <s v="МДО/ККО"/>
    <m/>
  </r>
  <r>
    <s v="Р2.124"/>
    <s v="Р2"/>
    <n v="12"/>
    <n v="6"/>
    <s v="Р2.12.6"/>
    <s v="Демонтаж наборных ступеней ЛС 90 с выломкой четвертей"/>
    <s v="шт"/>
    <n v="12"/>
    <n v="516.6"/>
    <n v="0"/>
    <x v="379"/>
    <x v="0"/>
    <x v="2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42.25"/>
    <n v="565.66000000000008"/>
    <n v="961.0788"/>
    <x v="380"/>
    <x v="319"/>
    <x v="2"/>
    <s v="МДО/ККО"/>
    <m/>
  </r>
  <r>
    <s v="Р3.3"/>
    <s v="Р3"/>
    <n v="1"/>
    <n v="4"/>
    <s v="Р3.1.4"/>
    <s v="Заделка проемов в кирпичных стенах "/>
    <s v="м3"/>
    <n v="1"/>
    <n v="671.69"/>
    <n v="646.57000000000005"/>
    <x v="381"/>
    <x v="320"/>
    <x v="2"/>
    <s v="МДО/ККО"/>
    <m/>
  </r>
  <r>
    <s v="Р3.125"/>
    <s v="Р3"/>
    <n v="1"/>
    <n v="6"/>
    <s v="Р3.1.6"/>
    <s v="Усиление проемов металлическим профилем из уголка 100*100*10"/>
    <s v="м.п."/>
    <n v="5.6"/>
    <n v="591.74698514969145"/>
    <n v="992.74164191615216"/>
    <x v="382"/>
    <x v="321"/>
    <x v="2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33.26"/>
    <n v="409.87894811975309"/>
    <n v="555.28470305388362"/>
    <x v="383"/>
    <x v="322"/>
    <x v="2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515.76"/>
    <n v="357.5143746706533"/>
    <n v="418.67738392813789"/>
    <x v="384"/>
    <x v="323"/>
    <x v="2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38.359999999999992"/>
    <n v="374.35729111775555"/>
    <n v="472.04297321356313"/>
    <x v="385"/>
    <x v="324"/>
    <x v="2"/>
    <s v="МДО/ККО"/>
    <m/>
  </r>
  <r>
    <s v="Р3.9"/>
    <s v="Р3"/>
    <n v="1"/>
    <n v="12"/>
    <s v="Р3.1.12"/>
    <s v="Устройство оконных откосов из ГКЛВ толщ. 12 мм."/>
    <s v="м2"/>
    <n v="25.84"/>
    <n v="369.2045"/>
    <n v="504.95975000000004"/>
    <x v="386"/>
    <x v="325"/>
    <x v="2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33.26"/>
    <n v="64.238182095807616"/>
    <n v="88.318282095807632"/>
    <x v="387"/>
    <x v="326"/>
    <x v="2"/>
    <s v="МДО/ККО"/>
    <m/>
  </r>
  <r>
    <s v="Р3.190"/>
    <s v="Р3"/>
    <n v="1"/>
    <n v="17"/>
    <s v="Р3.1.17"/>
    <s v="Устройство закладных из фанеры h=12 по всей площади"/>
    <s v="м2"/>
    <n v="18"/>
    <n v="250"/>
    <n v="350"/>
    <x v="111"/>
    <x v="327"/>
    <x v="2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22.72"/>
    <n v="1900"/>
    <n v="7300"/>
    <x v="388"/>
    <x v="328"/>
    <x v="2"/>
    <s v="МДО/ККО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10"/>
    <n v="999.96"/>
    <n v="2366.54"/>
    <x v="389"/>
    <x v="329"/>
    <x v="2"/>
    <s v="МДО/ККО"/>
    <m/>
  </r>
  <r>
    <s v="Р3.20"/>
    <s v="Р3"/>
    <n v="3"/>
    <n v="5"/>
    <s v="Р3.3.5"/>
    <s v="Шпатлевка стен по стеклохолсту"/>
    <s v="м2"/>
    <n v="846.48"/>
    <n v="150"/>
    <n v="130"/>
    <x v="390"/>
    <x v="330"/>
    <x v="2"/>
    <s v="МДО/ККО"/>
    <m/>
  </r>
  <r>
    <s v="Р3.115"/>
    <s v="Р3"/>
    <n v="3"/>
    <n v="7"/>
    <s v="Р3.3.7"/>
    <s v="Грунтовка поверхности стен и перегородок"/>
    <s v="м2"/>
    <n v="846.48"/>
    <n v="29.590441047903806"/>
    <n v="26.051441047903808"/>
    <x v="391"/>
    <x v="331"/>
    <x v="2"/>
    <s v="МДО/ККО"/>
    <m/>
  </r>
  <r>
    <s v="Р3.22"/>
    <s v="Р3"/>
    <n v="3"/>
    <n v="8"/>
    <s v="Р3.3.8"/>
    <s v="Окраска стен за 2 раза краской Tikkurila"/>
    <s v="м2"/>
    <n v="846.48"/>
    <n v="127.93790986826131"/>
    <n v="136.26890061077674"/>
    <x v="392"/>
    <x v="332"/>
    <x v="2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846.48"/>
    <n v="66.205409257484561"/>
    <n v="39.598836419161515"/>
    <x v="393"/>
    <x v="333"/>
    <x v="2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8.6"/>
    <n v="1229.833774165932"/>
    <n v="1309.5405289991181"/>
    <x v="394"/>
    <x v="334"/>
    <x v="2"/>
    <s v="МДО/ККО"/>
    <m/>
  </r>
  <r>
    <s v="Р3.28"/>
    <s v="Р3"/>
    <n v="3"/>
    <n v="14"/>
    <s v="Р3.3.14"/>
    <s v="Устройство штроб в кирпичных стенах"/>
    <s v="м.п."/>
    <n v="10"/>
    <n v="283.98682095807618"/>
    <n v="31.682092574845694"/>
    <x v="395"/>
    <x v="335"/>
    <x v="2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.5"/>
    <n v="4269.4266666666663"/>
    <n v="1391.0866666666664"/>
    <x v="396"/>
    <x v="336"/>
    <x v="2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59.90904628742285"/>
    <n v="356.30961973652268"/>
    <x v="397"/>
    <x v="337"/>
    <x v="2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8"/>
    <n v="359.07209257484567"/>
    <n v="1646.5203471556713"/>
    <x v="398"/>
    <x v="338"/>
    <x v="2"/>
    <s v="МДО/ККО"/>
    <m/>
  </r>
  <r>
    <s v="Р3.36"/>
    <s v="Р3"/>
    <n v="3"/>
    <n v="23"/>
    <s v="Р3.3.23"/>
    <s v="Облицовка стен санузла керамической плиткой  Oxford-Ceramira Konskie (grafite, white)  с затиркой швов"/>
    <s v="м2"/>
    <n v="20.25"/>
    <n v="570.17388165667865"/>
    <n v="1717.8"/>
    <x v="399"/>
    <x v="339"/>
    <x v="2"/>
    <s v="МДО/ККО"/>
    <m/>
  </r>
  <r>
    <s v="Р3.37"/>
    <s v="Р3"/>
    <n v="3"/>
    <n v="24"/>
    <s v="Р3.3.24"/>
    <s v="Устройство бардюра Ceramika Konskie - Oxford- Szklana Т 40 1,5х50 с затиркой швов"/>
    <s v="шт"/>
    <n v="10.4"/>
    <n v="570.17388165667865"/>
    <n v="696.30000000000007"/>
    <x v="400"/>
    <x v="340"/>
    <x v="2"/>
    <s v="МДО/ККО"/>
    <m/>
  </r>
  <r>
    <s v="Р3.38"/>
    <s v="Р3"/>
    <n v="3"/>
    <n v="25"/>
    <s v="Р3.3.25"/>
    <s v="Облицовка стен санузла керамической плиткой CEVICA (Испания)  Sevica Metro Amarillo Mostaza (7.5*15), укладывается в с/у на высоту 1500 мм от пола с затиркой швов"/>
    <s v="м2"/>
    <n v="10.079999999999998"/>
    <n v="570.17388165667865"/>
    <n v="3674.0000000000005"/>
    <x v="401"/>
    <x v="341"/>
    <x v="2"/>
    <s v="МДО/ККО"/>
    <m/>
  </r>
  <r>
    <s v="Р3.37"/>
    <s v="Р3"/>
    <n v="4"/>
    <n v="3"/>
    <s v="Р3.4.3"/>
    <s v="Установка металлической  двери-решетчатой гармошки с замком "/>
    <s v="шт"/>
    <n v="2"/>
    <n v="3795.6499999999996"/>
    <n v="37332.5"/>
    <x v="402"/>
    <x v="342"/>
    <x v="2"/>
    <s v="МДО/ККО"/>
    <m/>
  </r>
  <r>
    <s v="Р3.38.1"/>
    <s v="Р3"/>
    <n v="4"/>
    <n v="5"/>
    <s v="Р3.4.5"/>
    <s v="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2"/>
    <s v="МДО/КК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413.9809257484567"/>
    <n v="37951.682095807613"/>
    <x v="403"/>
    <x v="343"/>
    <x v="2"/>
    <s v="МДО/ККО"/>
    <m/>
  </r>
  <r>
    <s v="Р3.40"/>
    <s v="Р3"/>
    <n v="4"/>
    <n v="8"/>
    <s v="Р3.4.8"/>
    <s v="Установка стеклянного дверного блока 900х2100 мм (стекло каленое 10 мм, доводчик в пол, петля-цилиндр, дверной упор, ручки - хромированная сталь 800 мм) "/>
    <s v="шт"/>
    <n v="3"/>
    <n v="2118.3527365269201"/>
    <n v="28819.532357950386"/>
    <x v="404"/>
    <x v="344"/>
    <x v="2"/>
    <s v="МДО/ККО"/>
    <m/>
  </r>
  <r>
    <s v="Р3.41"/>
    <s v="Р3"/>
    <n v="4"/>
    <n v="9"/>
    <s v="Р3.4.9"/>
    <s v="Установка противопожарного дверного блока  однопольного, min EI45 с фурнитурой 900х2100мм"/>
    <s v="шт"/>
    <n v="2"/>
    <n v="2712.6255498094365"/>
    <n v="21154.181929232142"/>
    <x v="405"/>
    <x v="345"/>
    <x v="2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7.28"/>
    <n v="4744.6866666666665"/>
    <n v="22944.186666666665"/>
    <x v="406"/>
    <x v="346"/>
    <x v="2"/>
    <s v="МДО/ККО"/>
    <m/>
  </r>
  <r>
    <s v="Р3.44"/>
    <s v="Р3"/>
    <n v="4"/>
    <n v="13"/>
    <s v="Р3.4.13"/>
    <s v="Установка дверного доводчика к деревянным дверям "/>
    <s v="шт"/>
    <n v="4"/>
    <n v="457.98050305388369"/>
    <n v="1977.7891047903809"/>
    <x v="407"/>
    <x v="347"/>
    <x v="2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70.99833672653745"/>
    <n v="3260.3952741183703"/>
    <x v="408"/>
    <x v="348"/>
    <x v="2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8"/>
    <n v="73.881515768461369"/>
    <n v="139.18776884896548"/>
    <x v="409"/>
    <x v="349"/>
    <x v="2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19"/>
    <n v="1500"/>
    <n v="5800"/>
    <x v="410"/>
    <x v="350"/>
    <x v="2"/>
    <s v="МДО/ККО"/>
    <m/>
  </r>
  <r>
    <s v="Р3.51"/>
    <s v="Р3"/>
    <n v="4"/>
    <n v="19"/>
    <s v="Р3.4.19"/>
    <s v="Установка подоконных досок из ПВХ белого цвета"/>
    <s v="м.п."/>
    <n v="26.200000000000003"/>
    <n v="303.52441047903807"/>
    <n v="518.2987746706533"/>
    <x v="411"/>
    <x v="351"/>
    <x v="2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30"/>
    <n v="237.77111111111105"/>
    <n v="450.88555555555553"/>
    <x v="412"/>
    <x v="352"/>
    <x v="2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3.799999999999997"/>
    <n v="721.42782095807615"/>
    <n v="2143.9234628742283"/>
    <x v="413"/>
    <x v="353"/>
    <x v="2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3.3600000000000003"/>
    <n v="621.58999999999992"/>
    <n v="1285.8924999999999"/>
    <x v="414"/>
    <x v="354"/>
    <x v="2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5.5200000000000005"/>
    <n v="515.24942357783573"/>
    <n v="1059.3047761975952"/>
    <x v="415"/>
    <x v="355"/>
    <x v="2"/>
    <s v="МДО/ККО"/>
    <m/>
  </r>
  <r>
    <s v="Р3.58"/>
    <s v="Р3"/>
    <n v="4"/>
    <n v="26"/>
    <s v="Р3.4.26"/>
    <s v="Установка деревянного дверного блоков 900х2100 мм, типа Толедо с фурнитурой,добором и наличниками. Цвет согласовать с Заказчиком"/>
    <s v="шт"/>
    <n v="1"/>
    <n v="1890.6523386559784"/>
    <n v="17649.754546240569"/>
    <x v="416"/>
    <x v="356"/>
    <x v="2"/>
    <s v="МДО/ККО"/>
    <m/>
  </r>
  <r>
    <s v="Р3.60"/>
    <s v="Р3"/>
    <n v="4"/>
    <n v="28"/>
    <s v="Р3.4.28"/>
    <s v="Установка деревянных, дверных блоков 900х2100 мм, типа Филенчатая дверь ARKI 3P, белая Финляндия с фурнитурой,добором и наличниками. Цвет согласовать с Заказчиком"/>
    <s v="шт"/>
    <n v="2"/>
    <n v="1890.6523386559784"/>
    <n v="17649.754546240569"/>
    <x v="417"/>
    <x v="357"/>
    <x v="2"/>
    <s v="МДО/ККО"/>
    <m/>
  </r>
  <r>
    <s v="Р3.61"/>
    <s v="Р3"/>
    <n v="4"/>
    <n v="29"/>
    <s v="Р3.4.29"/>
    <s v="Установка деревянных, дверных блоков 900х2100 мм, типа Филенчатая дверь ARKI 6, белая Финляндия с фурнитурой,добором и наличниками. Цвет согласовать с Заказчиком"/>
    <s v="шт"/>
    <n v="1"/>
    <n v="1890.6523386559784"/>
    <n v="26474.631819360904"/>
    <x v="416"/>
    <x v="358"/>
    <x v="2"/>
    <s v="МДО/ККО"/>
    <m/>
  </r>
  <r>
    <s v="Р3.62"/>
    <s v="Р3"/>
    <n v="4"/>
    <n v="30"/>
    <s v="Р3.4.30"/>
    <s v="Монтаж однопольного дверного блока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2500"/>
    <n v="125000"/>
    <x v="173"/>
    <x v="359"/>
    <x v="2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162.14999999999998"/>
    <n v="300"/>
    <n v="880"/>
    <x v="418"/>
    <x v="360"/>
    <x v="2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8.799999999999997"/>
    <n v="312.39689810378087"/>
    <n v="619.14530858281898"/>
    <x v="419"/>
    <x v="361"/>
    <x v="2"/>
    <s v="МДО/ККО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62.65"/>
    <n v="522"/>
    <n v="712"/>
    <x v="420"/>
    <x v="362"/>
    <x v="2"/>
    <s v="МДО/ККО"/>
    <m/>
  </r>
  <r>
    <s v="Р3.68"/>
    <s v="Р3"/>
    <n v="5"/>
    <n v="10"/>
    <s v="Р3.5.10"/>
    <s v="Шпатлевка потолка"/>
    <s v="м2"/>
    <n v="62.65"/>
    <n v="170.69398995508618"/>
    <n v="126.24863733532665"/>
    <x v="421"/>
    <x v="363"/>
    <x v="2"/>
    <s v="МДО/ККО"/>
    <m/>
  </r>
  <r>
    <s v="Р3.69"/>
    <s v="Р3"/>
    <n v="5"/>
    <n v="11"/>
    <s v="Р3.5.11"/>
    <s v="Грунтовка потолка за два раза"/>
    <s v="м2"/>
    <n v="62.65"/>
    <n v="32.019886571855707"/>
    <n v="22.609301309879758"/>
    <x v="422"/>
    <x v="364"/>
    <x v="2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n v="62.65"/>
    <n v="86.326852619759521"/>
    <n v="32.190880785927853"/>
    <x v="423"/>
    <x v="365"/>
    <x v="2"/>
    <s v="МДО/ККО"/>
    <m/>
  </r>
  <r>
    <s v="Р3.71"/>
    <s v="Р3"/>
    <n v="5"/>
    <n v="13"/>
    <s v="Р3.5.13"/>
    <s v="Окраска потолков за 2 раза краской Tikkurila EURO 12, "/>
    <s v="м2"/>
    <n v="62.65"/>
    <n v="127.15072838323047"/>
    <n v="117.80612576347094"/>
    <x v="424"/>
    <x v="366"/>
    <x v="2"/>
    <s v="МДО/ККО"/>
    <m/>
  </r>
  <r>
    <s v="Р3.72"/>
    <s v="Р3"/>
    <n v="5"/>
    <n v="14"/>
    <s v="Р3.5.14"/>
    <s v="Устройство потолков реечных алюминиевых"/>
    <s v="м2"/>
    <n v="5.26"/>
    <n v="368.34267357783574"/>
    <n v="628.21523143711431"/>
    <x v="425"/>
    <x v="367"/>
    <x v="2"/>
    <s v="МДО/ККО"/>
    <m/>
  </r>
  <r>
    <s v="Р3.117"/>
    <s v="Р3"/>
    <n v="5"/>
    <n v="15"/>
    <s v="Р3.5.15"/>
    <s v="Замена потолочных плит  Армстронг"/>
    <s v="м2"/>
    <n v="50"/>
    <n v="57.225000000000001"/>
    <n v="707.0150000000001"/>
    <x v="426"/>
    <x v="368"/>
    <x v="2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66.73999999999998"/>
    <n v="114.32408384231398"/>
    <n v="156.37094803392918"/>
    <x v="427"/>
    <x v="369"/>
    <x v="2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60.77000000000001"/>
    <n v="300"/>
    <n v="1759.510975973026"/>
    <x v="428"/>
    <x v="370"/>
    <x v="2"/>
    <s v="МДО/КК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78.5"/>
    <n v="105.95728471556714"/>
    <n v="194.8860130987976"/>
    <x v="429"/>
    <x v="371"/>
    <x v="2"/>
    <s v="МДО/ККО"/>
    <m/>
  </r>
  <r>
    <s v="Р3.73"/>
    <s v="Р3"/>
    <n v="6"/>
    <n v="7"/>
    <s v="Р3.6.7"/>
    <s v="Устройство стяжек цементно-песчаных толщиной 20 мм"/>
    <s v="м2"/>
    <n v="50"/>
    <n v="194.42857317364786"/>
    <n v="155.2206441659502"/>
    <x v="430"/>
    <x v="372"/>
    <x v="2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60.77000000000001"/>
    <n v="143.42236487025605"/>
    <n v="159.20971877577733"/>
    <x v="431"/>
    <x v="373"/>
    <x v="2"/>
    <s v="МДО/ККО"/>
    <m/>
  </r>
  <r>
    <s v="Р3.78"/>
    <s v="Р3"/>
    <n v="6"/>
    <n v="12"/>
    <s v="Р3.6.12"/>
    <s v="Грунтовка пола за два раза"/>
    <s v="м2"/>
    <n v="222.1"/>
    <n v="30.432401746506343"/>
    <n v="21.804068413173013"/>
    <x v="432"/>
    <x v="374"/>
    <x v="2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5.26"/>
    <n v="95.68"/>
    <n v="132.715"/>
    <x v="433"/>
    <x v="375"/>
    <x v="2"/>
    <s v="МДО/ККО"/>
    <m/>
  </r>
  <r>
    <s v="Р3.83.2"/>
    <s v="Р3"/>
    <n v="6"/>
    <n v="16"/>
    <s v="Р3.6.16"/>
    <s v="Устройство плинтусов из керамогранита высотой КЕRАМА MARAZZI Агатти 420х420 h=100 мм с установкой раскладки из пластика на торец в цвет плинтуса с затиркой швовов "/>
    <s v="м.п."/>
    <n v="15"/>
    <n v="67.158000000000001"/>
    <n v="216.97200000000001"/>
    <x v="434"/>
    <x v="376"/>
    <x v="2"/>
    <s v="МДО/ККО"/>
    <m/>
  </r>
  <r>
    <s v="Р3.84"/>
    <s v="Р3"/>
    <n v="6"/>
    <n v="17"/>
    <s v="Р3.6.17"/>
    <s v="Затирка швов поверхности пола, плитка керамическая"/>
    <s v="м2"/>
    <n v="158.75000000000003"/>
    <n v="22.484804628742282"/>
    <n v="27.83254104790381"/>
    <x v="435"/>
    <x v="377"/>
    <x v="2"/>
    <s v="МДО/ККО"/>
    <m/>
  </r>
  <r>
    <s v="Р3.86.3"/>
    <s v="Р3"/>
    <n v="6"/>
    <n v="18"/>
    <s v="Р3.6.18"/>
    <s v="Устройство  плинтусов белый МДФ, высотой 100 мм"/>
    <s v="м.п."/>
    <n v="15.6"/>
    <n v="15"/>
    <n v="250"/>
    <x v="436"/>
    <x v="378"/>
    <x v="2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10"/>
    <n v="80.437352619759523"/>
    <n v="194.24505785927855"/>
    <x v="437"/>
    <x v="379"/>
    <x v="2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08"/>
    <n v="930.54409257484588"/>
    <n v="1710.0615746706535"/>
    <x v="438"/>
    <x v="380"/>
    <x v="2"/>
    <s v="МДО/ККО"/>
    <m/>
  </r>
  <r>
    <s v="Р3.89"/>
    <s v="Р3"/>
    <n v="6"/>
    <n v="22"/>
    <s v="Р3.6.22"/>
    <s v="Монтаж грязезащитного коврика "/>
    <s v="м2"/>
    <n v="1.08"/>
    <n v="384.53836419161519"/>
    <n v="10612.495030538837"/>
    <x v="439"/>
    <x v="381"/>
    <x v="2"/>
    <s v="МДО/ККО"/>
    <m/>
  </r>
  <r>
    <s v="Р3.90"/>
    <s v="Р3"/>
    <n v="6"/>
    <n v="23"/>
    <s v="Р3.6.23"/>
    <s v="Устройство штроб в цементно-песчаной стяжке пола"/>
    <s v="м.п."/>
    <n v="10"/>
    <n v="208.90104628742284"/>
    <n v="100.71020925748456"/>
    <x v="440"/>
    <x v="382"/>
    <x v="2"/>
    <s v="МДО/ККО"/>
    <m/>
  </r>
  <r>
    <s v="Р3.91"/>
    <s v="Р3"/>
    <n v="6"/>
    <n v="24"/>
    <s v="Р3.6.24"/>
    <s v="Заделка штроб в полу цементно-песчаным р-ром"/>
    <s v="м.п."/>
    <n v="10"/>
    <n v="162.53829135329221"/>
    <n v="116.6076820958076"/>
    <x v="441"/>
    <x v="383"/>
    <x v="2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n v="249.1"/>
    <n v="44.221428571428575"/>
    <n v="78.432571428571435"/>
    <x v="442"/>
    <x v="384"/>
    <x v="2"/>
    <s v="МДО/ККО"/>
    <m/>
  </r>
  <r>
    <s v="Р3.126"/>
    <s v="Р3"/>
    <n v="6"/>
    <n v="36"/>
    <s v="Р3.6.36"/>
    <s v="Облицовка полов керамогранитом &quot;Уральский гранит&quot; CT 03 600*600 мм. с затиркой швовов "/>
    <s v="м2"/>
    <n v="100.74000000000002"/>
    <n v="480"/>
    <n v="790"/>
    <x v="443"/>
    <x v="385"/>
    <x v="2"/>
    <s v="МДО/ККО"/>
    <m/>
  </r>
  <r>
    <s v="Р3.130"/>
    <s v="Р3"/>
    <n v="6"/>
    <n v="40"/>
    <s v="Р3.6.40"/>
    <s v="Облицовка полов керамогранитом КЕRАМА MARAZZI Агатти беж 40.2х40.2 с затиркой швовов "/>
    <m/>
    <n v="41.3"/>
    <n v="460.49864191615234"/>
    <n v="1070.7400873253173"/>
    <x v="444"/>
    <x v="386"/>
    <x v="2"/>
    <s v="МДО/ККО"/>
    <m/>
  </r>
  <r>
    <s v="Р3.131"/>
    <s v="Р3"/>
    <n v="6"/>
    <n v="41"/>
    <s v="Р3.6.41"/>
    <s v="Облицовка полов керамогранитом Estima RW06 300*300"/>
    <s v="м2"/>
    <n v="16.71"/>
    <n v="442.51030858281894"/>
    <n v="735"/>
    <x v="445"/>
    <x v="387"/>
    <x v="2"/>
    <s v="МДО/ККО"/>
    <m/>
  </r>
  <r>
    <s v="Р3.132"/>
    <s v="Р3"/>
    <n v="6"/>
    <n v="42"/>
    <s v="Р3.6.42"/>
    <s v="Облицовка полов керамогранитом Oxford - Ceramika (Szklana T 40, Dalia)"/>
    <s v="м2"/>
    <n v="3.34"/>
    <n v="442.51030858281894"/>
    <n v="1180"/>
    <x v="446"/>
    <x v="388"/>
    <x v="2"/>
    <s v="МДО/ККО"/>
    <m/>
  </r>
  <r>
    <s v="Р3.97"/>
    <s v="Р3"/>
    <n v="7"/>
    <n v="1"/>
    <s v="Р3.7.1"/>
    <s v="Установка дверного блока 2-го класса устойчивости к взлому"/>
    <s v="шт"/>
    <n v="1"/>
    <n v="5439.5466666666662"/>
    <n v="61209.783333333326"/>
    <x v="447"/>
    <x v="389"/>
    <x v="2"/>
    <s v="МДО/ККО"/>
    <m/>
  </r>
  <r>
    <s v="Р3.98"/>
    <s v="Р3"/>
    <n v="7"/>
    <n v="2"/>
    <s v="Р3.7.2"/>
    <s v="Установка дверного блока 3-го класса устойчивости к взлому с решетчатой дверью"/>
    <s v="шт"/>
    <n v="1"/>
    <n v="6341.25"/>
    <n v="72910"/>
    <x v="448"/>
    <x v="390"/>
    <x v="2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2"/>
    <n v="1090.604"/>
    <n v="3351.9600000000005"/>
    <x v="449"/>
    <x v="391"/>
    <x v="2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77.900000000000006"/>
    <n v="384.33666666666664"/>
    <n v="687.70366666666666"/>
    <x v="450"/>
    <x v="392"/>
    <x v="2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2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2.7"/>
    <n v="2022.6666666666667"/>
    <n v="5398.0883333333331"/>
    <x v="451"/>
    <x v="393"/>
    <x v="2"/>
    <s v="МДО/ККО"/>
    <m/>
  </r>
  <r>
    <s v="Р3.111"/>
    <s v="Р3"/>
    <n v="8"/>
    <n v="5"/>
    <s v="Р3.8.5"/>
    <s v="Установка отбойной доски из ламинированного ДСП, шириной  до 600мм"/>
    <s v="м.п."/>
    <n v="15"/>
    <n v="215.77555907613171"/>
    <n v="430.80591266038363"/>
    <x v="452"/>
    <x v="394"/>
    <x v="2"/>
    <s v="МДО/ККО"/>
    <m/>
  </r>
  <r>
    <s v="Р3.131"/>
    <s v="Р3"/>
    <n v="8"/>
    <n v="15"/>
    <s v="Р3.8.15"/>
    <s v="Лючки ревизии потайные"/>
    <s v="шт"/>
    <n v="25"/>
    <n v="223.32943667663324"/>
    <n v="375.46784715567134"/>
    <x v="453"/>
    <x v="395"/>
    <x v="2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3.6"/>
    <n v="1562.895"/>
    <n v="4068.95"/>
    <x v="454"/>
    <x v="396"/>
    <x v="2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10"/>
    <n v="230.51"/>
    <n v="576.27"/>
    <x v="455"/>
    <x v="397"/>
    <x v="2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10"/>
    <n v="100"/>
    <n v="550"/>
    <x v="162"/>
    <x v="398"/>
    <x v="2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0"/>
    <n v="11.53"/>
    <n v="55.32"/>
    <x v="456"/>
    <x v="399"/>
    <x v="2"/>
    <s v="МДО/ККО"/>
    <m/>
  </r>
  <r>
    <s v="Р4.17"/>
    <s v="Р4"/>
    <n v="1"/>
    <n v="6"/>
    <s v="Р4.1.6"/>
    <s v="Монтаж водоотводных воронок с грязеуловителями"/>
    <s v="шт"/>
    <n v="1"/>
    <n v="510"/>
    <n v="1444"/>
    <x v="298"/>
    <x v="400"/>
    <x v="2"/>
    <s v="МДО/ККО"/>
    <m/>
  </r>
  <r>
    <s v="Р4.18"/>
    <s v="Р4"/>
    <n v="1"/>
    <n v="7"/>
    <s v="Р4.1.7"/>
    <s v="Заделка стыков морозоустойчивым герметиком"/>
    <s v="м.п."/>
    <n v="15"/>
    <n v="124.16666666666667"/>
    <n v="142.5"/>
    <x v="457"/>
    <x v="401"/>
    <x v="2"/>
    <s v="МДО/ККО"/>
    <m/>
  </r>
  <r>
    <s v="Р4.29"/>
    <s v="Р4"/>
    <n v="2"/>
    <n v="8"/>
    <s v="Р4.2.8"/>
    <s v="Установка и разборка лесов "/>
    <s v="м2"/>
    <n v="10"/>
    <n v="110"/>
    <n v="0"/>
    <x v="458"/>
    <x v="0"/>
    <x v="2"/>
    <s v="МДО/КК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n v="45"/>
    <n v="550"/>
    <n v="500"/>
    <x v="459"/>
    <x v="88"/>
    <x v="2"/>
    <s v="МДО/ККО"/>
    <m/>
  </r>
  <r>
    <s v="Р5.2.2"/>
    <s v="Р5"/>
    <n v="0"/>
    <n v="4"/>
    <s v="Р5.0.4"/>
    <s v="Установка умывальника Икеа ЛИЛЛОНГЕН 80 см 498.939.99"/>
    <s v="шт"/>
    <n v="1"/>
    <n v="976.8023143711423"/>
    <n v="12150.309868261322"/>
    <x v="460"/>
    <x v="402"/>
    <x v="2"/>
    <s v="МДО/ККО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2"/>
    <s v="МДО/ККО"/>
    <m/>
  </r>
  <r>
    <s v="Р5.3.2"/>
    <s v="Р5"/>
    <n v="0"/>
    <n v="6"/>
    <s v="Р5.0.6"/>
    <s v="Смеситель пр-во Россия (согласовать с Заказчиком)"/>
    <s v="шт"/>
    <n v="1"/>
    <n v="1600"/>
    <n v="3200"/>
    <x v="462"/>
    <x v="404"/>
    <x v="2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2"/>
    <n v="4143.0824381237135"/>
    <n v="7175.1686826346022"/>
    <x v="463"/>
    <x v="405"/>
    <x v="2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5"/>
    <n v="106.45345502138447"/>
    <n v="122.64394223267563"/>
    <x v="464"/>
    <x v="406"/>
    <x v="2"/>
    <s v="МДО/ККО"/>
    <m/>
  </r>
  <r>
    <s v="Р5.8"/>
    <s v="Р5"/>
    <n v="0"/>
    <n v="9"/>
    <s v="Р5.0.9"/>
    <s v="Кран шаровой Ду15"/>
    <s v="шт"/>
    <n v="2"/>
    <n v="197.25093003326475"/>
    <n v="350.34419407850362"/>
    <x v="465"/>
    <x v="407"/>
    <x v="2"/>
    <s v="МДО/ККО"/>
    <m/>
  </r>
  <r>
    <s v="Р5.9"/>
    <s v="Р5"/>
    <n v="0"/>
    <n v="10"/>
    <s v="Р5.0.10"/>
    <s v="Кран шаровой Ду20"/>
    <s v="шт"/>
    <n v="2"/>
    <n v="178.16166666666666"/>
    <n v="448.988"/>
    <x v="466"/>
    <x v="408"/>
    <x v="2"/>
    <s v="МДО/ККО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2"/>
    <s v="МДО/ККО"/>
    <m/>
  </r>
  <r>
    <s v="Р5.11"/>
    <s v="Р5"/>
    <n v="0"/>
    <n v="12"/>
    <s v="Р5.0.12"/>
    <s v="Клапан обратный Ду15"/>
    <s v="шт"/>
    <n v="2"/>
    <n v="195.40119575705467"/>
    <n v="613.14908022240604"/>
    <x v="468"/>
    <x v="410"/>
    <x v="2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0"/>
    <n v="104.38359155688444"/>
    <n v="106.84669238190158"/>
    <x v="469"/>
    <x v="411"/>
    <x v="2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15"/>
    <n v="180.81"/>
    <n v="61.99199999999999"/>
    <x v="470"/>
    <x v="412"/>
    <x v="2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5"/>
    <n v="150"/>
    <n v="70"/>
    <x v="122"/>
    <x v="413"/>
    <x v="2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15"/>
    <n v="88.580464802391973"/>
    <n v="132.1055191257459"/>
    <x v="471"/>
    <x v="414"/>
    <x v="2"/>
    <s v="МДО/ККО"/>
    <m/>
  </r>
  <r>
    <s v="Р5.18"/>
    <s v="Р5"/>
    <n v="0"/>
    <n v="19"/>
    <s v="Р5.0.19"/>
    <s v="Труба PPR PN10 ф20"/>
    <s v="м.п."/>
    <n v="15"/>
    <n v="56.804069431134266"/>
    <n v="93.62538733532665"/>
    <x v="472"/>
    <x v="415"/>
    <x v="2"/>
    <s v="МДО/ККО"/>
    <m/>
  </r>
  <r>
    <s v="Р5.20"/>
    <s v="Р5"/>
    <n v="0"/>
    <n v="21"/>
    <s v="Р5.0.21"/>
    <s v="Изоляция Thermoflex Ду 15"/>
    <s v="м.п."/>
    <n v="25"/>
    <n v="58.769470159679351"/>
    <n v="72.577212954089518"/>
    <x v="473"/>
    <x v="416"/>
    <x v="2"/>
    <s v="МДО/ККО"/>
    <m/>
  </r>
  <r>
    <s v="Р5.24"/>
    <s v="Р5"/>
    <n v="0"/>
    <n v="24"/>
    <s v="Р5.0.24"/>
    <s v="Врезка в существующие сети ГВС/ХВС"/>
    <s v="к-т"/>
    <n v="2"/>
    <n v="1649.9280349301271"/>
    <n v="784.18788063871727"/>
    <x v="474"/>
    <x v="417"/>
    <x v="2"/>
    <s v="МДО/ККО"/>
    <m/>
  </r>
  <r>
    <s v="Р5.25"/>
    <s v="Р5"/>
    <n v="0"/>
    <n v="25"/>
    <s v="Р5.0.25"/>
    <s v="Врезка в существующие сети канализации"/>
    <s v="к-т"/>
    <n v="1"/>
    <n v="2003.2613682634603"/>
    <n v="1018.354547305384"/>
    <x v="475"/>
    <x v="418"/>
    <x v="2"/>
    <s v="МДО/ККО"/>
    <m/>
  </r>
  <r>
    <s v="Р5.32"/>
    <s v="Р5"/>
    <n v="0"/>
    <n v="31"/>
    <s v="Р5.0.31"/>
    <s v="Капельная воронка HL 21"/>
    <s v="шт"/>
    <n v="1"/>
    <n v="165.405"/>
    <n v="559.96"/>
    <x v="476"/>
    <x v="419"/>
    <x v="2"/>
    <s v="МДО/ККО"/>
    <m/>
  </r>
  <r>
    <s v="Р5.34"/>
    <s v="Р5"/>
    <n v="0"/>
    <n v="32"/>
    <s v="Р5.0.32"/>
    <s v="Опрессовка системы водоснабжения"/>
    <s v="к-т"/>
    <n v="1"/>
    <n v="3483.9866313087887"/>
    <n v="128.57142857142858"/>
    <x v="477"/>
    <x v="420"/>
    <x v="2"/>
    <s v="МДО/КК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849.9386899534184"/>
    <n v="62.619293546239142"/>
    <x v="478"/>
    <x v="421"/>
    <x v="2"/>
    <s v="МДО/ККО"/>
    <m/>
  </r>
  <r>
    <s v="Р5.36"/>
    <s v="Р5"/>
    <n v="0"/>
    <n v="34"/>
    <s v="Р5.0.34"/>
    <s v="Ревизия системы водоснабжения и канализации"/>
    <s v="к-т"/>
    <n v="1"/>
    <n v="5870.6075788423068"/>
    <n v="1050.2455555555555"/>
    <x v="479"/>
    <x v="422"/>
    <x v="2"/>
    <s v="МДО/ККО"/>
    <m/>
  </r>
  <r>
    <s v="Р5.56"/>
    <s v="Р5"/>
    <n v="0"/>
    <n v="36"/>
    <s v="Р5.0.36"/>
    <s v="Сололифт Grundfos Sololift"/>
    <s v="шт"/>
    <n v="3"/>
    <n v="500"/>
    <n v="28500"/>
    <x v="113"/>
    <x v="423"/>
    <x v="2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1"/>
    <n v="1568.7711571855709"/>
    <n v="18035.104934130661"/>
    <x v="480"/>
    <x v="424"/>
    <x v="2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1"/>
    <n v="854.56500000000005"/>
    <n v="3754.05"/>
    <x v="481"/>
    <x v="425"/>
    <x v="2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41.65"/>
    <n v="6708.0499999999993"/>
    <x v="482"/>
    <x v="426"/>
    <x v="2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2"/>
    <n v="258.3"/>
    <n v="1808.1"/>
    <x v="483"/>
    <x v="427"/>
    <x v="2"/>
    <s v="МДО/ККО"/>
    <m/>
  </r>
  <r>
    <s v="Р5.81"/>
    <s v="Р5"/>
    <n v="0"/>
    <n v="57"/>
    <s v="Р5.0.57"/>
    <s v="Установка отводов, тройников"/>
    <s v="шт"/>
    <n v="10"/>
    <n v="95"/>
    <n v="570"/>
    <x v="484"/>
    <x v="428"/>
    <x v="2"/>
    <s v="МДО/ККО"/>
    <m/>
  </r>
  <r>
    <s v="Р5.86"/>
    <s v="Р5"/>
    <n v="0"/>
    <n v="60"/>
    <s v="Р5.0.60"/>
    <s v="Зеркало ИКЕЯ хемнес 70217671 "/>
    <s v="шт"/>
    <n v="1"/>
    <n v="550"/>
    <n v="8100"/>
    <x v="485"/>
    <x v="429"/>
    <x v="2"/>
    <s v="МДО/ККО"/>
    <m/>
  </r>
  <r>
    <s v="Р5.87"/>
    <s v="Р5"/>
    <n v="0"/>
    <n v="61"/>
    <s v="Р5.0.61"/>
    <s v="Монтаж зеркала Dansani mido арт. 90073. ."/>
    <s v="шт"/>
    <n v="1"/>
    <n v="850"/>
    <n v="42500"/>
    <x v="486"/>
    <x v="430"/>
    <x v="2"/>
    <s v="МДО/ККО"/>
    <m/>
  </r>
  <r>
    <s v="Р5.88"/>
    <s v="Р5"/>
    <n v="0"/>
    <n v="62"/>
    <s v="Р5.0.62"/>
    <s v="Монтаж раковины-тюлпан Jacob Delafon Escale Е1211 с/у подвал + 1 эт."/>
    <s v="шт"/>
    <n v="1"/>
    <n v="1300"/>
    <n v="15350"/>
    <x v="14"/>
    <x v="431"/>
    <x v="2"/>
    <s v="МДО/ККО"/>
    <m/>
  </r>
  <r>
    <s v="Р5.89"/>
    <s v="Р5"/>
    <n v="0"/>
    <n v="63"/>
    <s v="Р5.0.63"/>
    <s v="Монтаж пъедистала Escale Е 1223, с гибкой подводкой, сифон, кронштейны."/>
    <s v="шт"/>
    <n v="1"/>
    <n v="850"/>
    <n v="11161.800000000001"/>
    <x v="486"/>
    <x v="432"/>
    <x v="2"/>
    <s v="МДО/ККО"/>
    <m/>
  </r>
  <r>
    <s v="Р5.90"/>
    <s v="Р5"/>
    <n v="0"/>
    <n v="64"/>
    <s v="Р5.0.64"/>
    <s v="Монтаж унитаза Jacob Delafon Escale 19038 W. с/у "/>
    <s v="шт"/>
    <n v="1"/>
    <n v="1500"/>
    <n v="37792.700000000004"/>
    <x v="113"/>
    <x v="433"/>
    <x v="2"/>
    <s v="МДО/ККО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1"/>
    <n v="4110.9224999999997"/>
    <n v="8040.0225"/>
    <x v="487"/>
    <x v="434"/>
    <x v="2"/>
    <s v="МДО/ККО"/>
    <m/>
  </r>
  <r>
    <s v="Р5.38"/>
    <s v="Р5"/>
    <n v="1"/>
    <n v="2"/>
    <s v="Р5.1.2"/>
    <s v="Врезка в существующий пожарный водопрвод"/>
    <s v="шт"/>
    <n v="1"/>
    <n v="10572.3325"/>
    <n v="1176.8599999999999"/>
    <x v="488"/>
    <x v="435"/>
    <x v="2"/>
    <s v="МДО/ККО"/>
    <m/>
  </r>
  <r>
    <s v="Р5.39"/>
    <s v="Р5"/>
    <n v="1"/>
    <n v="3"/>
    <s v="Р5.1.3"/>
    <s v="Установка пожарных кранов"/>
    <s v="шт"/>
    <n v="1"/>
    <n v="822.18499999999995"/>
    <n v="2466.5549999999998"/>
    <x v="489"/>
    <x v="436"/>
    <x v="2"/>
    <s v="МДО/ККО"/>
    <m/>
  </r>
  <r>
    <s v="Р5.40"/>
    <s v="Р5"/>
    <n v="1"/>
    <n v="4"/>
    <s v="Р5.1.4"/>
    <s v="Монтаж трубы электросварной д 50 мм"/>
    <s v="м.п."/>
    <n v="8"/>
    <n v="246.655"/>
    <n v="411.09000000000003"/>
    <x v="490"/>
    <x v="437"/>
    <x v="2"/>
    <s v="МДО/ККО"/>
    <m/>
  </r>
  <r>
    <s v="Р6.30"/>
    <s v="Р6"/>
    <n v="0"/>
    <n v="24"/>
    <s v="Р6.0.24"/>
    <s v="Монтаж конвекторов электрических Noirot spot 1500"/>
    <s v="шт"/>
    <n v="6"/>
    <n v="686.66666666666663"/>
    <n v="6675"/>
    <x v="491"/>
    <x v="438"/>
    <x v="2"/>
    <s v="МДО/ККО"/>
    <m/>
  </r>
  <r>
    <s v="Р7.1.3"/>
    <s v="Р7"/>
    <n v="0"/>
    <n v="2"/>
    <s v="Р7.0.2"/>
    <s v="Приточно-вытяжная установка Systemair MAXI 2000 "/>
    <s v="шт"/>
    <n v="1"/>
    <n v="25000"/>
    <n v="522728.93586824852"/>
    <x v="100"/>
    <x v="439"/>
    <x v="2"/>
    <s v="МДО/ККО"/>
    <m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n v="2"/>
    <n v="350"/>
    <n v="6100"/>
    <x v="492"/>
    <x v="440"/>
    <x v="2"/>
    <s v="МДО/ККО"/>
    <m/>
  </r>
  <r>
    <s v="Р7.18"/>
    <s v="Р7"/>
    <n v="0"/>
    <n v="7"/>
    <s v="Р7.0.7"/>
    <s v="Вентилятор Systemair K125M с таймером"/>
    <s v="шт"/>
    <n v="2"/>
    <n v="1654.0267405987656"/>
    <n v="5794.0600610776755"/>
    <x v="493"/>
    <x v="441"/>
    <x v="2"/>
    <s v="МДО/ККО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55463.25"/>
    <x v="494"/>
    <x v="442"/>
    <x v="2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222.1"/>
    <n v="35.308736458941254"/>
    <n v="7.7259164535379368"/>
    <x v="495"/>
    <x v="443"/>
    <x v="2"/>
    <s v="МДО/ККО"/>
    <m/>
  </r>
  <r>
    <s v="Р7.97"/>
    <s v="Р7"/>
    <n v="0"/>
    <n v="10"/>
    <s v="Р7.0.10"/>
    <s v="Противопожарный клапан с электромех приводом  КПУ-1Н-О500*300"/>
    <s v="шт"/>
    <n v="2"/>
    <n v="1875.7693667663325"/>
    <n v="14041.550305388377"/>
    <x v="496"/>
    <x v="444"/>
    <x v="2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22.1"/>
    <n v="246.08569294094215"/>
    <n v="490.60083790863985"/>
    <x v="497"/>
    <x v="445"/>
    <x v="2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500"/>
    <n v="58108.386329819448"/>
    <x v="498"/>
    <x v="446"/>
    <x v="2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10"/>
    <n v="7500"/>
    <n v="29842.38714285714"/>
    <x v="499"/>
    <x v="447"/>
    <x v="2"/>
    <s v="МДО/ККО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2"/>
    <n v="8500"/>
    <n v="76230.041827200912"/>
    <x v="500"/>
    <x v="448"/>
    <x v="2"/>
    <s v="МДО/ККО"/>
    <m/>
  </r>
  <r>
    <s v="Р8.26"/>
    <s v="Р8"/>
    <n v="0"/>
    <n v="15"/>
    <s v="Р8.0.15"/>
    <s v="Дренажный насос Aqua mini blue, ASPEN"/>
    <s v="шт"/>
    <n v="14"/>
    <n v="758.3"/>
    <n v="4766.45"/>
    <x v="501"/>
    <x v="449"/>
    <x v="2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222.1"/>
    <n v="41.900503145383709"/>
    <n v="18.451045521853029"/>
    <x v="502"/>
    <x v="450"/>
    <x v="2"/>
    <s v="МДО/ККО"/>
    <m/>
  </r>
  <r>
    <s v="Р8.32"/>
    <s v="Р8"/>
    <n v="0"/>
    <n v="19"/>
    <s v="Р8.0.19"/>
    <s v="Зимний комплект к кондиционерам"/>
    <s v="шт"/>
    <n v="6"/>
    <n v="1248.3682095807615"/>
    <n v="4970.8012954089509"/>
    <x v="503"/>
    <x v="451"/>
    <x v="2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22.1"/>
    <n v="200"/>
    <n v="600"/>
    <x v="329"/>
    <x v="452"/>
    <x v="2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1"/>
    <n v="5837.23"/>
    <n v="27613.87"/>
    <x v="504"/>
    <x v="453"/>
    <x v="2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2"/>
    <s v="МДО/ККО"/>
    <m/>
  </r>
  <r>
    <s v="Р9.3"/>
    <s v="Р9"/>
    <n v="0"/>
    <n v="3"/>
    <s v="Р9.0.3"/>
    <s v="Щит Щр2 АВВ IP43 (72 модуля)."/>
    <s v="шт"/>
    <n v="1"/>
    <n v="3000"/>
    <n v="14122.982030438745"/>
    <x v="126"/>
    <x v="455"/>
    <x v="2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3000"/>
    <n v="15833.72082934028"/>
    <x v="126"/>
    <x v="456"/>
    <x v="2"/>
    <s v="МДО/ККО"/>
    <m/>
  </r>
  <r>
    <s v="Р9.8"/>
    <s v="Р9"/>
    <n v="0"/>
    <n v="8"/>
    <s v="Р9.0.8"/>
    <s v="Выключатель нагрузки OT45E3, 45А, ABB"/>
    <s v="шт"/>
    <n v="4"/>
    <n v="900"/>
    <n v="3709.5387729041281"/>
    <x v="506"/>
    <x v="457"/>
    <x v="2"/>
    <s v="МДО/ККО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500"/>
    <n v="3917.456269460979"/>
    <x v="126"/>
    <x v="458"/>
    <x v="2"/>
    <s v="МДО/ККО"/>
    <m/>
  </r>
  <r>
    <s v="Р9.44"/>
    <s v="Р9"/>
    <n v="0"/>
    <n v="43"/>
    <s v="Р9.0.43"/>
    <s v="Автомат.выкл-ль АВВ 1-полюсный S201 C6А"/>
    <s v="шт"/>
    <n v="10"/>
    <n v="150"/>
    <n v="267.38957816366604"/>
    <x v="113"/>
    <x v="459"/>
    <x v="2"/>
    <s v="МДО/ККО"/>
    <m/>
  </r>
  <r>
    <s v="Р9.45"/>
    <s v="Р9"/>
    <n v="0"/>
    <n v="44"/>
    <s v="Р9.0.44"/>
    <s v="Автомат.выкл-ль АВВ 1-полюсный S201 C10А"/>
    <s v="шт"/>
    <n v="8"/>
    <n v="150"/>
    <n v="260.23551231136832"/>
    <x v="160"/>
    <x v="460"/>
    <x v="2"/>
    <s v="МДО/ККО"/>
    <m/>
  </r>
  <r>
    <s v="Р9.46"/>
    <s v="Р9"/>
    <n v="0"/>
    <n v="45"/>
    <s v="Р9.0.45"/>
    <s v="Автомат.выкл-ль АВВ 1-полюсный S201 C16А"/>
    <s v="шт"/>
    <n v="18"/>
    <n v="150"/>
    <n v="333.48294235528118"/>
    <x v="507"/>
    <x v="461"/>
    <x v="2"/>
    <s v="МДО/ККО"/>
    <m/>
  </r>
  <r>
    <s v="Р9.47"/>
    <s v="Р9"/>
    <n v="0"/>
    <n v="46"/>
    <s v="Р9.0.46"/>
    <s v="Автомат.выкл-ль АВВ 1-полюсный S201 C20А"/>
    <s v="шт"/>
    <n v="3"/>
    <n v="150"/>
    <n v="363.97518514969141"/>
    <x v="508"/>
    <x v="462"/>
    <x v="2"/>
    <s v="МДО/ККО"/>
    <m/>
  </r>
  <r>
    <s v="Р9.48"/>
    <s v="Р9"/>
    <n v="0"/>
    <n v="47"/>
    <s v="Р9.0.47"/>
    <s v="Автомат.выкл-ль АВВ 1-полюсный S201 C25А"/>
    <s v="шт"/>
    <n v="2"/>
    <n v="100"/>
    <n v="423.42849999999999"/>
    <x v="159"/>
    <x v="463"/>
    <x v="2"/>
    <s v="МДО/ККО"/>
    <m/>
  </r>
  <r>
    <s v="Р9.49"/>
    <s v="Р9"/>
    <n v="0"/>
    <n v="48"/>
    <s v="Р9.0.48"/>
    <s v="Автомат.выкл-ль АВВ 1-полюсный S201 C32А"/>
    <s v="шт"/>
    <n v="2"/>
    <n v="100"/>
    <n v="740"/>
    <x v="159"/>
    <x v="464"/>
    <x v="2"/>
    <s v="МДО/ККО"/>
    <m/>
  </r>
  <r>
    <s v="Р9.50"/>
    <s v="Р9"/>
    <n v="0"/>
    <n v="49"/>
    <s v="Р9.0.49"/>
    <s v="Автомат.выкл-ль АВВ 1-полюсный S201 C40А"/>
    <s v="шт"/>
    <n v="2"/>
    <n v="100"/>
    <n v="584.11699999999996"/>
    <x v="159"/>
    <x v="465"/>
    <x v="2"/>
    <s v="МДО/ККО"/>
    <m/>
  </r>
  <r>
    <s v="Р9.51"/>
    <s v="Р9"/>
    <n v="0"/>
    <n v="50"/>
    <s v="Р9.0.50"/>
    <s v="Автомат.выкл-ль АВВ 1-полюсный S201 B50А"/>
    <s v="шт"/>
    <n v="1"/>
    <n v="100"/>
    <n v="803.60666666666657"/>
    <x v="146"/>
    <x v="466"/>
    <x v="2"/>
    <s v="МДО/ККО"/>
    <m/>
  </r>
  <r>
    <s v="Р9.68"/>
    <s v="Р9"/>
    <n v="0"/>
    <n v="67"/>
    <s v="Р9.0.67"/>
    <s v="Автомат.выкл-ль АВВ 2-полюсный S202 C6А"/>
    <s v="шт"/>
    <n v="4"/>
    <n v="150"/>
    <n v="1509.3583333333333"/>
    <x v="154"/>
    <x v="467"/>
    <x v="2"/>
    <s v="МДО/ККО"/>
    <m/>
  </r>
  <r>
    <s v="Р9.75"/>
    <s v="Р9"/>
    <n v="0"/>
    <n v="74"/>
    <s v="Р9.0.74"/>
    <s v="Автомат.выкл-ль АВВ 2-полюсный S202 C50А"/>
    <s v="шт"/>
    <n v="2"/>
    <n v="150"/>
    <n v="1836.7"/>
    <x v="509"/>
    <x v="468"/>
    <x v="2"/>
    <s v="МДО/ККО"/>
    <m/>
  </r>
  <r>
    <s v="Р9.92"/>
    <s v="Р9"/>
    <n v="0"/>
    <n v="91"/>
    <s v="Р9.0.91"/>
    <s v="Автомат.выкл-ль АВВ 3-полюсный S203 C16А"/>
    <s v="шт"/>
    <n v="1"/>
    <n v="150"/>
    <n v="514.61743491010816"/>
    <x v="510"/>
    <x v="469"/>
    <x v="2"/>
    <s v="МДО/ККО"/>
    <m/>
  </r>
  <r>
    <s v="Р9.93"/>
    <s v="Р9"/>
    <n v="0"/>
    <n v="92"/>
    <s v="Р9.0.92"/>
    <s v="Автомат.выкл-ль АВВ 3-полюсный S203 C20А"/>
    <s v="шт"/>
    <n v="2"/>
    <n v="150"/>
    <n v="574.36820958076146"/>
    <x v="509"/>
    <x v="470"/>
    <x v="2"/>
    <s v="МДО/ККО"/>
    <m/>
  </r>
  <r>
    <s v="Р9.94"/>
    <s v="Р9"/>
    <n v="0"/>
    <n v="93"/>
    <s v="Р9.0.93"/>
    <s v="Автомат.выкл-ль АВВ 3-полюсный S203 C25А"/>
    <s v="шт"/>
    <n v="1"/>
    <n v="150"/>
    <n v="659.86820958076146"/>
    <x v="510"/>
    <x v="471"/>
    <x v="2"/>
    <s v="МДО/ККО"/>
    <m/>
  </r>
  <r>
    <s v="Р9.110"/>
    <s v="Р9"/>
    <n v="0"/>
    <n v="109"/>
    <s v="Р9.0.109"/>
    <s v="Автомат.выкл-ль АВВ 4-полюсный S204 C25А"/>
    <s v="шт"/>
    <n v="2"/>
    <n v="250"/>
    <n v="2282.92"/>
    <x v="112"/>
    <x v="472"/>
    <x v="2"/>
    <s v="МДО/ККО"/>
    <m/>
  </r>
  <r>
    <s v="Р9.120"/>
    <s v="Р9"/>
    <n v="0"/>
    <n v="119"/>
    <s v="Р9.0.119"/>
    <s v="Дифференциальный автомат АВВ DS201 C6 1P 6A (C) 6kA тип AC 30mA (2мод.)"/>
    <s v="шт"/>
    <n v="6"/>
    <n v="250"/>
    <n v="5744.166666666667"/>
    <x v="113"/>
    <x v="473"/>
    <x v="2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n v="14"/>
    <n v="250"/>
    <n v="5400"/>
    <x v="511"/>
    <x v="474"/>
    <x v="2"/>
    <s v="МДО/ККО"/>
    <m/>
  </r>
  <r>
    <s v="Р9.133"/>
    <s v="Р9"/>
    <n v="0"/>
    <n v="132"/>
    <s v="Р9.0.132"/>
    <s v="Дифференциальный автомат АВВ DSH941R 1P+N 40A (C) 4,5kA тип AC 30mA (2мод.) "/>
    <s v="шт"/>
    <n v="2"/>
    <n v="150"/>
    <n v="6750"/>
    <x v="509"/>
    <x v="475"/>
    <x v="2"/>
    <s v="МДО/ККО"/>
    <m/>
  </r>
  <r>
    <s v="Р9.145"/>
    <s v="Р9"/>
    <n v="0"/>
    <n v="144"/>
    <s v="Р9.0.144"/>
    <s v="Контактор модульный ABB ESB20-11 1НО+1НЗ"/>
    <s v="шт"/>
    <n v="2"/>
    <n v="150"/>
    <n v="1551.6973333333333"/>
    <x v="509"/>
    <x v="476"/>
    <x v="2"/>
    <s v="МДО/ККО"/>
    <m/>
  </r>
  <r>
    <s v="Р9.149"/>
    <s v="Р9"/>
    <n v="0"/>
    <n v="148"/>
    <s v="Р9.0.148"/>
    <s v="Контактор модульный ABB ESB40-40"/>
    <s v="шт"/>
    <n v="2"/>
    <n v="150"/>
    <n v="2536.9251746506343"/>
    <x v="509"/>
    <x v="477"/>
    <x v="2"/>
    <s v="МДО/ККО"/>
    <m/>
  </r>
  <r>
    <s v="Р9.150"/>
    <s v="Р9"/>
    <n v="0"/>
    <n v="149"/>
    <s v="Р9.0.149"/>
    <s v="Реле времени недельное ABB ATS"/>
    <s v="шт"/>
    <n v="1"/>
    <n v="400"/>
    <n v="3734.6715943445647"/>
    <x v="161"/>
    <x v="478"/>
    <x v="2"/>
    <s v="МДО/ККО"/>
    <m/>
  </r>
  <r>
    <s v="Р9.152"/>
    <s v="Р9"/>
    <n v="0"/>
    <n v="151"/>
    <s v="Р9.0.151"/>
    <s v="Реле управления нагрузкой LSS1/2 230В ,90А (АВВ)"/>
    <s v="шт"/>
    <n v="1"/>
    <n v="400"/>
    <n v="10381.487499999999"/>
    <x v="161"/>
    <x v="479"/>
    <x v="2"/>
    <s v="МДО/ККО"/>
    <m/>
  </r>
  <r>
    <s v="Р9.153"/>
    <s v="Р9"/>
    <n v="0"/>
    <n v="152"/>
    <s v="Р9.0.152"/>
    <s v="Реле максимального тока STT6 114  E 451 5,7A"/>
    <s v="шт"/>
    <n v="1"/>
    <n v="400"/>
    <n v="6608.0974999999999"/>
    <x v="161"/>
    <x v="480"/>
    <x v="2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50"/>
    <n v="21550"/>
    <x v="512"/>
    <x v="481"/>
    <x v="2"/>
    <s v="МДО/ККО"/>
    <m/>
  </r>
  <r>
    <s v="Р9.156"/>
    <s v="Р9"/>
    <n v="0"/>
    <n v="155"/>
    <s v="Р9.0.155"/>
    <s v="Реле переключения нагрузок АВВ Е451"/>
    <s v="шт"/>
    <n v="2"/>
    <n v="600"/>
    <n v="3705.25"/>
    <x v="160"/>
    <x v="482"/>
    <x v="2"/>
    <s v="МДО/ККО"/>
    <m/>
  </r>
  <r>
    <s v="Р9.167"/>
    <s v="Р9"/>
    <n v="0"/>
    <n v="166"/>
    <s v="Р9.0.166"/>
    <s v="Выключатель нагрузки  Legrand 04345, 32А, 3-полюсный"/>
    <s v="шт"/>
    <n v="3"/>
    <n v="250"/>
    <n v="2629.6133333333332"/>
    <x v="122"/>
    <x v="483"/>
    <x v="2"/>
    <s v="МДО/ККО"/>
    <m/>
  </r>
  <r>
    <s v="Р9.168"/>
    <s v="Р9"/>
    <n v="0"/>
    <n v="167"/>
    <s v="Р9.0.167"/>
    <s v="Выключатель нагрузки  Legrand 04350, 63А, 3-полюсный"/>
    <s v="шт"/>
    <n v="2"/>
    <n v="250"/>
    <n v="3089.2299999999996"/>
    <x v="112"/>
    <x v="484"/>
    <x v="2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7"/>
    <n v="350"/>
    <n v="1494.4202113472866"/>
    <x v="513"/>
    <x v="485"/>
    <x v="2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50"/>
    <n v="25"/>
    <n v="52.175504628742296"/>
    <x v="514"/>
    <x v="486"/>
    <x v="2"/>
    <s v="МДО/ККО"/>
    <m/>
  </r>
  <r>
    <s v="Р9.171"/>
    <s v="Р9"/>
    <n v="0"/>
    <n v="170"/>
    <s v="Р9.0.170"/>
    <s v="Гофрированная ПВХ труба ∅ 25"/>
    <s v="м.п."/>
    <n v="300"/>
    <n v="25"/>
    <n v="36.893009257484565"/>
    <x v="123"/>
    <x v="487"/>
    <x v="2"/>
    <s v="МДО/ККО"/>
    <m/>
  </r>
  <r>
    <s v="Р9.172"/>
    <s v="Р9"/>
    <n v="0"/>
    <n v="171"/>
    <s v="Р9.0.171"/>
    <s v="Гофрированная ПВХ труба ∅ 20"/>
    <s v="м.п."/>
    <n v="2000"/>
    <n v="25"/>
    <n v="18.782499999999999"/>
    <x v="83"/>
    <x v="488"/>
    <x v="2"/>
    <s v="МДО/ККО"/>
    <m/>
  </r>
  <r>
    <s v="Р9.173"/>
    <s v="Р9"/>
    <n v="0"/>
    <n v="172"/>
    <s v="Р9.0.172"/>
    <s v="Гофрированная ПВХ труба ∅ 16"/>
    <s v="м.п."/>
    <n v="1000"/>
    <n v="25"/>
    <n v="13.918666666666667"/>
    <x v="100"/>
    <x v="489"/>
    <x v="2"/>
    <s v="МДО/ККО"/>
    <m/>
  </r>
  <r>
    <s v="Р9.174"/>
    <s v="Р9"/>
    <n v="0"/>
    <n v="173"/>
    <s v="Р9.0.173"/>
    <s v="Гладкая труба ∅ 40 ПНД"/>
    <s v="м.п."/>
    <n v="20"/>
    <n v="34.674999999999997"/>
    <n v="62.327750000000002"/>
    <x v="515"/>
    <x v="490"/>
    <x v="2"/>
    <s v="МДО/ККО"/>
    <m/>
  </r>
  <r>
    <s v="Р9.175"/>
    <s v="Р9"/>
    <n v="0"/>
    <n v="174"/>
    <s v="Р9.0.174"/>
    <s v="Поворот 90° для  ПВХ-трубы ∅ 40"/>
    <s v="шт"/>
    <n v="10"/>
    <n v="95.61"/>
    <n v="55.625"/>
    <x v="516"/>
    <x v="491"/>
    <x v="2"/>
    <s v="МДО/ККО"/>
    <m/>
  </r>
  <r>
    <s v="Р9.176"/>
    <s v="Р9"/>
    <n v="0"/>
    <n v="175"/>
    <s v="Р9.0.175"/>
    <s v="Кабель-канал 150х50 мм."/>
    <s v="м.п."/>
    <n v="80"/>
    <n v="241.66666666666666"/>
    <n v="886.66666666666663"/>
    <x v="517"/>
    <x v="492"/>
    <x v="2"/>
    <s v="МДО/ККО"/>
    <m/>
  </r>
  <r>
    <s v="Р9.177"/>
    <s v="Р9"/>
    <n v="0"/>
    <n v="176"/>
    <s v="Р9.0.176"/>
    <s v="Кабель-канал 105х50 мм."/>
    <s v="м.п."/>
    <n v="45"/>
    <n v="101.22722220701057"/>
    <n v="336.00539238664754"/>
    <x v="518"/>
    <x v="493"/>
    <x v="2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55"/>
    <n v="174.99041047903808"/>
    <n v="351.6374567664609"/>
    <x v="519"/>
    <x v="494"/>
    <x v="2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1000"/>
    <n v="8.6623364191615231"/>
    <n v="15.386936419161524"/>
    <x v="520"/>
    <x v="495"/>
    <x v="2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0"/>
    <n v="4.744766313087891"/>
    <n v="7.5581948845164613"/>
    <x v="521"/>
    <x v="496"/>
    <x v="2"/>
    <s v="МДО/ККО"/>
    <m/>
  </r>
  <r>
    <s v="Р9.181"/>
    <s v="Р9"/>
    <n v="0"/>
    <n v="180"/>
    <s v="Р9.0.180"/>
    <s v="Кабель ВВГнг-LS 5х16 "/>
    <s v="м.п."/>
    <n v="15"/>
    <n v="73.039896067858379"/>
    <n v="333.79385181635809"/>
    <x v="522"/>
    <x v="497"/>
    <x v="2"/>
    <s v="МДО/ККО"/>
    <m/>
  </r>
  <r>
    <s v="Р9.189"/>
    <s v="Р9"/>
    <n v="0"/>
    <n v="188"/>
    <s v="Р9.0.188"/>
    <s v="Кабель ВВГнг-LS 3х2,5"/>
    <s v="м.п."/>
    <n v="2000"/>
    <n v="36.281177467065326"/>
    <n v="41.8516456766461"/>
    <x v="523"/>
    <x v="498"/>
    <x v="2"/>
    <s v="МДО/ККО"/>
    <m/>
  </r>
  <r>
    <s v="Р9.190"/>
    <s v="Р9"/>
    <n v="0"/>
    <n v="189"/>
    <s v="Р9.0.189"/>
    <s v="Кабель ВВГнг-LS 3х1,5"/>
    <s v="м.п."/>
    <n v="1000"/>
    <n v="36.281177467065326"/>
    <n v="33.047435615568418"/>
    <x v="524"/>
    <x v="499"/>
    <x v="2"/>
    <s v="МДО/ККО"/>
    <m/>
  </r>
  <r>
    <s v="Р9.191"/>
    <s v="Р9"/>
    <n v="0"/>
    <n v="190"/>
    <s v="Р9.0.190"/>
    <s v="Кабель ВВГнг-LS 3х0,75"/>
    <s v="м.п."/>
    <n v="25"/>
    <n v="65"/>
    <n v="30.8"/>
    <x v="525"/>
    <x v="500"/>
    <x v="2"/>
    <s v="МДО/ККО"/>
    <m/>
  </r>
  <r>
    <s v="Р9.192"/>
    <s v="Р9"/>
    <n v="0"/>
    <n v="191"/>
    <s v="Р9.0.191"/>
    <s v="Кабель ВВГнг-LS 2х2,5"/>
    <s v="м.п."/>
    <n v="10"/>
    <n v="65"/>
    <n v="35.833333333333336"/>
    <x v="526"/>
    <x v="501"/>
    <x v="2"/>
    <s v="МДО/ККО"/>
    <m/>
  </r>
  <r>
    <s v="Р9.193"/>
    <s v="Р9"/>
    <n v="0"/>
    <n v="192"/>
    <s v="Р9.0.192"/>
    <s v="Кабель ВВГнг-LS 2х1,5"/>
    <s v="м.п."/>
    <n v="10"/>
    <n v="65"/>
    <n v="28.25"/>
    <x v="526"/>
    <x v="502"/>
    <x v="2"/>
    <s v="МДО/ККО"/>
    <m/>
  </r>
  <r>
    <s v="Р9.193.1"/>
    <s v="Р9"/>
    <n v="0"/>
    <n v="193"/>
    <s v="Р9.0.193"/>
    <s v="Кабель ВВГнг-FRLS 3х1,5"/>
    <s v="м.п."/>
    <n v="300"/>
    <n v="36.281177467065326"/>
    <n v="51"/>
    <x v="527"/>
    <x v="503"/>
    <x v="2"/>
    <s v="МДО/ККО"/>
    <m/>
  </r>
  <r>
    <s v="Р9.193.2"/>
    <s v="Р9"/>
    <n v="0"/>
    <n v="194"/>
    <s v="Р9.0.194"/>
    <s v="Кабель ВВГнг-FRLS 3х2,5"/>
    <s v="м.п."/>
    <n v="100"/>
    <n v="36.281177467065326"/>
    <n v="43"/>
    <x v="528"/>
    <x v="504"/>
    <x v="2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120"/>
    <n v="30.381599999999999"/>
    <n v="35.736199999999997"/>
    <x v="529"/>
    <x v="505"/>
    <x v="2"/>
    <s v="МДО/ККО"/>
    <m/>
  </r>
  <r>
    <s v="Р9.195"/>
    <s v="Р9"/>
    <n v="0"/>
    <n v="196"/>
    <s v="Р9.0.196"/>
    <s v="Провод ПВ1 1х2,5 (красный/голубой/желтый/зеленый/желто-зеленый)"/>
    <s v="м.п."/>
    <n v="35"/>
    <n v="31.568584653549383"/>
    <n v="22.807749469631833"/>
    <x v="530"/>
    <x v="506"/>
    <x v="2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10"/>
    <n v="228.54312960478396"/>
    <n v="434.085667245499"/>
    <x v="531"/>
    <x v="507"/>
    <x v="2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8"/>
    <n v="264.22891200597996"/>
    <n v="302.34354934130658"/>
    <x v="532"/>
    <x v="508"/>
    <x v="2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15"/>
    <n v="227.62812960478399"/>
    <n v="340.3927561556842"/>
    <x v="533"/>
    <x v="509"/>
    <x v="2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42.24312960478397"/>
    <n v="507.85983947304521"/>
    <x v="534"/>
    <x v="510"/>
    <x v="2"/>
    <s v="МДО/ККО"/>
    <m/>
  </r>
  <r>
    <s v="Р9.200"/>
    <s v="Р9"/>
    <n v="0"/>
    <n v="201"/>
    <s v="Р9.0.201"/>
    <s v="Установка выключателя с ключом двухпозиционного"/>
    <s v="шт"/>
    <n v="2"/>
    <n v="634.93485588820306"/>
    <n v="3335.2905996672098"/>
    <x v="535"/>
    <x v="511"/>
    <x v="2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60.96812881735474"/>
    <n v="532.0596836227495"/>
    <x v="536"/>
    <x v="512"/>
    <x v="2"/>
    <s v="МДО/ККО"/>
    <m/>
  </r>
  <r>
    <s v="Р9.204"/>
    <s v="Р9"/>
    <n v="0"/>
    <n v="205"/>
    <s v="Р9.0.205"/>
    <s v="Установка светильников для складских помещений"/>
    <s v="шт"/>
    <n v="10"/>
    <n v="345.56555555555559"/>
    <n v="2066.5733333333333"/>
    <x v="537"/>
    <x v="513"/>
    <x v="2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4"/>
    <n v="486.25"/>
    <n v="2772.5"/>
    <x v="538"/>
    <x v="514"/>
    <x v="2"/>
    <s v="МДО/ККО"/>
    <m/>
  </r>
  <r>
    <s v="Р9.216"/>
    <s v="Р9"/>
    <n v="0"/>
    <n v="217"/>
    <s v="Р9.0.217"/>
    <s v="Распред коробка legrand"/>
    <s v="шт"/>
    <n v="250"/>
    <n v="88.484485588820306"/>
    <n v="180"/>
    <x v="539"/>
    <x v="515"/>
    <x v="2"/>
    <s v="МДО/ККО"/>
    <m/>
  </r>
  <r>
    <s v="Р9.286"/>
    <s v="Р9"/>
    <n v="0"/>
    <n v="234"/>
    <s v="Р9.0.234"/>
    <s v="Кабельная проходка ОГНЕЗА-ПМ-К/50"/>
    <s v="шт"/>
    <n v="5"/>
    <n v="350"/>
    <n v="525"/>
    <x v="540"/>
    <x v="516"/>
    <x v="2"/>
    <s v="МДО/ККО"/>
    <m/>
  </r>
  <r>
    <s v="Р9.291"/>
    <s v="Р9"/>
    <n v="0"/>
    <n v="235"/>
    <s v="Р9.0.235"/>
    <s v="Кабельная проходка ОГНЕЗА-ПМ-К/125"/>
    <s v="шт"/>
    <n v="6"/>
    <n v="550"/>
    <n v="900"/>
    <x v="92"/>
    <x v="517"/>
    <x v="2"/>
    <s v="МДО/ККО"/>
    <m/>
  </r>
  <r>
    <s v="Р9.311"/>
    <s v="Р9"/>
    <n v="0"/>
    <n v="239"/>
    <s v="Р9.0.239"/>
    <s v="Панель ППУ 8-12 мод IP 65 красная металлическая"/>
    <s v="шт"/>
    <n v="1"/>
    <n v="1500"/>
    <n v="14570.48"/>
    <x v="113"/>
    <x v="518"/>
    <x v="2"/>
    <s v="МДО/ККО"/>
    <m/>
  </r>
  <r>
    <s v="Р9.316"/>
    <s v="Р9"/>
    <n v="0"/>
    <n v="240"/>
    <s v="Р9.0.240"/>
    <s v="Обработка проходов кабелей через перегородки огнезой с 2 сторон  "/>
    <s v="шт"/>
    <n v="10"/>
    <n v="150"/>
    <n v="350"/>
    <x v="113"/>
    <x v="519"/>
    <x v="2"/>
    <s v="МДО/ККО"/>
    <m/>
  </r>
  <r>
    <s v="Р9.321"/>
    <s v="Р9"/>
    <n v="0"/>
    <n v="241"/>
    <s v="Р9.0.241"/>
    <s v="Автомат.выкл-ль АВВ Т1В160 40А"/>
    <s v="шт"/>
    <n v="2"/>
    <n v="300"/>
    <n v="6150"/>
    <x v="154"/>
    <x v="520"/>
    <x v="2"/>
    <s v="МДО/ККО"/>
    <m/>
  </r>
  <r>
    <s v="Р9.326"/>
    <s v="Р9"/>
    <n v="0"/>
    <n v="242"/>
    <s v="Р9.0.242"/>
    <s v="Автомат.выкл-ль АВВ Т1В160 25А"/>
    <s v="шт"/>
    <n v="2"/>
    <n v="300"/>
    <n v="6150"/>
    <x v="154"/>
    <x v="520"/>
    <x v="2"/>
    <s v="МДО/ККО"/>
    <m/>
  </r>
  <r>
    <s v="Р9.331"/>
    <s v="Р9"/>
    <n v="0"/>
    <n v="243"/>
    <s v="Р9.0.243"/>
    <s v="Автомат.выкл-ль АВВ Т1В160 63А"/>
    <s v="шт"/>
    <n v="3"/>
    <n v="300"/>
    <n v="5142"/>
    <x v="223"/>
    <x v="521"/>
    <x v="2"/>
    <s v="МДО/ККО"/>
    <m/>
  </r>
  <r>
    <s v="Р9.336"/>
    <s v="Р9"/>
    <n v="0"/>
    <n v="244"/>
    <s v="Р9.0.244"/>
    <s v="Автомат.выкл-ль АВВ Т1В160 50А"/>
    <s v="шт"/>
    <n v="1"/>
    <n v="300"/>
    <n v="7995"/>
    <x v="509"/>
    <x v="522"/>
    <x v="2"/>
    <s v="МДО/ККО"/>
    <m/>
  </r>
  <r>
    <s v="Р9.341"/>
    <s v="Р9"/>
    <n v="0"/>
    <n v="245"/>
    <s v="Р9.0.245"/>
    <s v="Автомат.выкл-ль АВВ Т1В160 100А"/>
    <s v="шт"/>
    <n v="1"/>
    <n v="300"/>
    <n v="9627"/>
    <x v="509"/>
    <x v="523"/>
    <x v="2"/>
    <s v="МДО/ККО"/>
    <m/>
  </r>
  <r>
    <s v="Р9.346"/>
    <s v="Р9"/>
    <n v="0"/>
    <n v="246"/>
    <s v="Р9.0.246"/>
    <s v="Монтажная площадка для Т1В 160"/>
    <s v="шт"/>
    <n v="10"/>
    <n v="300"/>
    <n v="785"/>
    <x v="126"/>
    <x v="524"/>
    <x v="2"/>
    <s v="МДО/ККО"/>
    <m/>
  </r>
  <r>
    <s v="Р9.351"/>
    <s v="Р9"/>
    <n v="0"/>
    <n v="247"/>
    <s v="Р9.0.247"/>
    <s v="Встраиваемый светодиодный светильник  типа IM-175 Matt 21W Day White"/>
    <s v="шт"/>
    <n v="100"/>
    <n v="300"/>
    <n v="1900"/>
    <x v="541"/>
    <x v="106"/>
    <x v="2"/>
    <s v="МДО/ККО"/>
    <m/>
  </r>
  <r>
    <s v="Р9.356"/>
    <s v="Р9"/>
    <n v="0"/>
    <n v="248"/>
    <s v="Р9.0.248"/>
    <s v="Установка светильника тонкий встраиваемый UNIEL GX70/H5 Белый со светодиодной  лампой."/>
    <s v="шт"/>
    <n v="20"/>
    <n v="271.04929007697683"/>
    <n v="500"/>
    <x v="542"/>
    <x v="33"/>
    <x v="2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543"/>
    <x v="0"/>
    <x v="2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170.2"/>
    <n v="90"/>
    <n v="0"/>
    <x v="544"/>
    <x v="0"/>
    <x v="3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170.2"/>
    <n v="70"/>
    <n v="0"/>
    <x v="545"/>
    <x v="0"/>
    <x v="3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70.2"/>
    <n v="220"/>
    <n v="0"/>
    <x v="546"/>
    <x v="0"/>
    <x v="3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70.2"/>
    <n v="172"/>
    <n v="0"/>
    <x v="547"/>
    <x v="0"/>
    <x v="3"/>
    <s v="МДО/ККО"/>
    <m/>
  </r>
  <r>
    <s v="Р1.5"/>
    <s v="Р1"/>
    <n v="0"/>
    <n v="5"/>
    <s v="Р1.0.5"/>
    <s v="Проект системы вентиляции."/>
    <s v="кв.м.площади офиса"/>
    <n v="170.2"/>
    <n v="114"/>
    <n v="0"/>
    <x v="548"/>
    <x v="0"/>
    <x v="3"/>
    <s v="МДО/ККО"/>
    <m/>
  </r>
  <r>
    <s v="Р1.6"/>
    <s v="Р1"/>
    <n v="0"/>
    <n v="6"/>
    <s v="Р1.0.6"/>
    <s v="Проект системы кондиционирования"/>
    <s v="кв.м.площади офиса"/>
    <n v="170.2"/>
    <n v="122"/>
    <n v="0"/>
    <x v="549"/>
    <x v="0"/>
    <x v="3"/>
    <s v="МДО/ККО"/>
    <m/>
  </r>
  <r>
    <s v="Р1.7"/>
    <s v="Р1"/>
    <n v="0"/>
    <n v="7"/>
    <s v="Р1.0.7"/>
    <s v="Проект системы отопления"/>
    <s v="кв.м.площади офиса"/>
    <n v="170.2"/>
    <n v="89"/>
    <n v="0"/>
    <x v="550"/>
    <x v="0"/>
    <x v="3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170.2"/>
    <n v="74"/>
    <n v="0"/>
    <x v="551"/>
    <x v="0"/>
    <x v="3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170.2"/>
    <n v="90"/>
    <n v="0"/>
    <x v="544"/>
    <x v="0"/>
    <x v="3"/>
    <s v="МДО/ККО"/>
    <m/>
  </r>
  <r>
    <m/>
    <s v="Р3"/>
    <n v="1"/>
    <n v="16"/>
    <s v="Р2.1.16"/>
    <s v="Демонтажные работы до состояния shell-and-core"/>
    <s v="кв.м.площади офиса"/>
    <n v="170.2"/>
    <n v="896"/>
    <n v="0"/>
    <x v="552"/>
    <x v="0"/>
    <x v="3"/>
    <s v="МДО/ККО"/>
    <m/>
  </r>
  <r>
    <s v="Р2.38"/>
    <s v="Р2"/>
    <n v="3"/>
    <n v="6"/>
    <s v="Р2.3.6"/>
    <s v="Алмазное сверление отверстий в стенах"/>
    <s v="м3"/>
    <n v="0.32153600000000004"/>
    <n v="10985"/>
    <n v="7344"/>
    <x v="553"/>
    <x v="525"/>
    <x v="3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12"/>
    <n v="169"/>
    <n v="20"/>
    <x v="554"/>
    <x v="526"/>
    <x v="3"/>
    <s v="МДО/ККО"/>
    <m/>
  </r>
  <r>
    <s v="Р2.74"/>
    <s v="Р2"/>
    <n v="6"/>
    <n v="4"/>
    <s v="Р2.6.4"/>
    <s v="Демонтаж утеплителя кровли"/>
    <s v="м3"/>
    <n v="1"/>
    <n v="376"/>
    <n v="198"/>
    <x v="555"/>
    <x v="527"/>
    <x v="3"/>
    <s v="МДО/ККО"/>
    <m/>
  </r>
  <r>
    <s v="Р2.75"/>
    <s v="Р2"/>
    <n v="6"/>
    <n v="5"/>
    <s v="Р2.6.5"/>
    <s v="Демонтаж отливов, водостоков."/>
    <s v="м.п."/>
    <n v="12"/>
    <n v="91"/>
    <n v="10"/>
    <x v="199"/>
    <x v="528"/>
    <x v="3"/>
    <s v="МДО/ККО"/>
    <m/>
  </r>
  <r>
    <s v="Р2.76"/>
    <s v="Р2"/>
    <n v="7"/>
    <n v="1"/>
    <s v="Р2.7.1"/>
    <s v="Разборка тротуарной плитки"/>
    <s v="м2"/>
    <n v="12"/>
    <n v="131"/>
    <n v="0"/>
    <x v="556"/>
    <x v="0"/>
    <x v="3"/>
    <s v="МДО/ККО"/>
    <m/>
  </r>
  <r>
    <s v="Р2.77"/>
    <s v="Р2"/>
    <n v="7"/>
    <n v="2"/>
    <s v="Р2.7.2"/>
    <s v="Разборка асфальтового покрытия (пандус)"/>
    <s v="м2"/>
    <n v="18"/>
    <n v="237"/>
    <n v="20"/>
    <x v="557"/>
    <x v="529"/>
    <x v="3"/>
    <s v="МДО/ККО"/>
    <m/>
  </r>
  <r>
    <s v="Р2.81"/>
    <s v="Р2"/>
    <n v="7"/>
    <n v="6"/>
    <s v="Р2.7.6"/>
    <s v="Демонтаж перил ограждения"/>
    <s v="м.п."/>
    <n v="2"/>
    <n v="496"/>
    <n v="0"/>
    <x v="558"/>
    <x v="0"/>
    <x v="3"/>
    <s v="МДО/ККО"/>
    <m/>
  </r>
  <r>
    <s v="Р2.83"/>
    <s v="Р2"/>
    <n v="7"/>
    <n v="8"/>
    <s v="Р2.7.8"/>
    <s v="Демонтаж облицовки цоколя, фасада (плитка керамическая, камень натуральный) - КРЫЛЬЦО"/>
    <s v="м2"/>
    <n v="13"/>
    <n v="376"/>
    <n v="0"/>
    <x v="559"/>
    <x v="0"/>
    <x v="3"/>
    <s v="МДО/ККО"/>
    <m/>
  </r>
  <r>
    <s v="Р2.84"/>
    <s v="Р2"/>
    <n v="7"/>
    <n v="9"/>
    <s v="Р2.7.9"/>
    <s v="Демонтаж штукатурки фасада (пандус)"/>
    <s v="м2"/>
    <n v="6"/>
    <n v="154"/>
    <n v="0"/>
    <x v="560"/>
    <x v="0"/>
    <x v="3"/>
    <s v="МДО/ККО"/>
    <m/>
  </r>
  <r>
    <s v="Р2.111"/>
    <s v="Р2"/>
    <n v="11"/>
    <n v="1"/>
    <s v="Р2.11.1"/>
    <s v="Вывоз мусора (бункер 5т - 8м3)"/>
    <s v="шт"/>
    <n v="15"/>
    <n v="3868"/>
    <n v="1816"/>
    <x v="561"/>
    <x v="530"/>
    <x v="3"/>
    <s v="МДО/ККО"/>
    <m/>
  </r>
  <r>
    <s v="Р2.115"/>
    <s v="Р2"/>
    <n v="11"/>
    <n v="5"/>
    <s v="Р2.11.5"/>
    <s v="Уборка послестроительная"/>
    <s v="м2"/>
    <n v="170.2"/>
    <n v="60"/>
    <n v="24"/>
    <x v="562"/>
    <x v="531"/>
    <x v="3"/>
    <s v="МДО/ККО"/>
    <m/>
  </r>
  <r>
    <s v="Р2.116"/>
    <s v="Р2"/>
    <n v="11"/>
    <n v="6"/>
    <s v="Р2.11.6"/>
    <s v="Клининговая уборка перед открытием"/>
    <s v="м2"/>
    <n v="170.2"/>
    <n v="129"/>
    <n v="49"/>
    <x v="563"/>
    <x v="532"/>
    <x v="3"/>
    <s v="МДО/КК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86.94"/>
    <n v="406"/>
    <n v="549"/>
    <x v="564"/>
    <x v="533"/>
    <x v="3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193.6"/>
    <n v="354"/>
    <n v="415"/>
    <x v="565"/>
    <x v="534"/>
    <x v="3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12.25"/>
    <n v="370"/>
    <n v="467"/>
    <x v="566"/>
    <x v="535"/>
    <x v="3"/>
    <s v="МДО/ККО"/>
    <m/>
  </r>
  <r>
    <s v="Р3.8"/>
    <s v="Р3"/>
    <n v="1"/>
    <n v="11"/>
    <s v="Р3.1.11"/>
    <s v="Облицовка стен гипсокартонными листами (ГКЛ) &quot;Кнауф&quot; в один слой ) на клее "/>
    <s v="м2"/>
    <n v="3"/>
    <n v="438"/>
    <n v="407"/>
    <x v="567"/>
    <x v="536"/>
    <x v="3"/>
    <s v="МДО/ККО"/>
    <m/>
  </r>
  <r>
    <s v="Р3.9"/>
    <s v="Р3"/>
    <n v="1"/>
    <n v="12"/>
    <s v="Р3.1.12"/>
    <s v="Устройство оконных откосов из ГКЛВ толщ. 12 мм."/>
    <s v="м2"/>
    <n v="16.350000000000001"/>
    <n v="365"/>
    <n v="500"/>
    <x v="568"/>
    <x v="537"/>
    <x v="3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87"/>
    <n v="63"/>
    <n v="87"/>
    <x v="569"/>
    <x v="538"/>
    <x v="3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16.200000000000003"/>
    <n v="1922"/>
    <n v="7277"/>
    <x v="570"/>
    <x v="539"/>
    <x v="3"/>
    <s v="МДО/ККО"/>
    <m/>
  </r>
  <r>
    <s v="Р3.19"/>
    <s v="Р3"/>
    <n v="3"/>
    <n v="4"/>
    <s v="Р3.3.4"/>
    <s v="Шпатлевка стен по ГКЛ"/>
    <s v="м2"/>
    <n v="349.34999999999997"/>
    <n v="152"/>
    <n v="138"/>
    <x v="571"/>
    <x v="540"/>
    <x v="3"/>
    <s v="МДО/ККО"/>
    <m/>
  </r>
  <r>
    <s v="Р3.20"/>
    <s v="Р3"/>
    <n v="3"/>
    <n v="5"/>
    <s v="Р3.3.5"/>
    <s v="Шпатлевка стен по стеклохолсту"/>
    <s v="м2"/>
    <n v="349.34999999999997"/>
    <n v="155"/>
    <n v="131"/>
    <x v="572"/>
    <x v="541"/>
    <x v="3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30"/>
    <n v="193"/>
    <n v="219"/>
    <x v="573"/>
    <x v="542"/>
    <x v="3"/>
    <s v="МДО/ККО"/>
    <m/>
  </r>
  <r>
    <s v="Р3.115"/>
    <s v="Р3"/>
    <n v="3"/>
    <n v="7"/>
    <s v="Р3.3.7"/>
    <s v="Грунтовка поверхности стен и перегородок"/>
    <s v="м2"/>
    <n v="411"/>
    <n v="30"/>
    <n v="26"/>
    <x v="574"/>
    <x v="543"/>
    <x v="3"/>
    <s v="МДО/ККО"/>
    <m/>
  </r>
  <r>
    <s v="Р3.22"/>
    <s v="Р3"/>
    <n v="3"/>
    <n v="8"/>
    <s v="Р3.3.8"/>
    <s v="Окраска стен за 2 раза краской Tikkurila"/>
    <s v="м2"/>
    <n v="349.34999999999997"/>
    <n v="127"/>
    <n v="135"/>
    <x v="575"/>
    <x v="544"/>
    <x v="3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349.34999999999997"/>
    <n v="65"/>
    <n v="40"/>
    <x v="576"/>
    <x v="545"/>
    <x v="3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9"/>
    <n v="1218"/>
    <n v="1297"/>
    <x v="577"/>
    <x v="546"/>
    <x v="3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8"/>
    <n v="352"/>
    <x v="230"/>
    <x v="547"/>
    <x v="3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3"/>
    <n v="109"/>
    <n v="123"/>
    <x v="578"/>
    <x v="548"/>
    <x v="3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2"/>
    <n v="355"/>
    <n v="1631"/>
    <x v="579"/>
    <x v="549"/>
    <x v="3"/>
    <s v="МДО/ККО"/>
    <m/>
  </r>
  <r>
    <m/>
    <s v="Р3"/>
    <m/>
    <m/>
    <m/>
    <s v="Облицовка стен санузла керамической плиткой CEVICA (Испания)  Sevica Metro Amarillo Mostaza (7.5*15), укладывается в с/у на высоту 1500 мм от пола с затиркой швов"/>
    <s v="м2"/>
    <n v="19"/>
    <n v="594"/>
    <n v="3663"/>
    <x v="580"/>
    <x v="550"/>
    <x v="3"/>
    <s v="МДО/ККО"/>
    <s v="исключена/нетиповая"/>
  </r>
  <r>
    <s v="Р3.36"/>
    <s v="Р3"/>
    <n v="4"/>
    <n v="1"/>
    <s v="Р3.4.1"/>
    <s v="Установка дверного блока размером 900х2100 мм запасного выхода (контурный, металлический с утепленнием минплитой, наружного исполнения)"/>
    <s v="шт"/>
    <n v="2"/>
    <n v="4249"/>
    <n v="43711"/>
    <x v="581"/>
    <x v="551"/>
    <x v="3"/>
    <s v="МДО/ККО"/>
    <m/>
  </r>
  <r>
    <s v="Р3.37"/>
    <s v="Р3"/>
    <n v="4"/>
    <n v="3"/>
    <s v="Р3.4.3"/>
    <s v="Установка металлической  двери-решетчатой гармошки с замком 900х2100 мм (запасной выход)"/>
    <s v="шт"/>
    <n v="1"/>
    <n v="3758"/>
    <n v="36960"/>
    <x v="582"/>
    <x v="552"/>
    <x v="3"/>
    <s v="МДО/ККО"/>
    <m/>
  </r>
  <r>
    <s v="Р3.38"/>
    <s v="Р3"/>
    <n v="4"/>
    <n v="4"/>
    <s v="Р3.4.4"/>
    <s v="Монтаж однопольного дверного блока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03"/>
    <n v="62352"/>
    <x v="583"/>
    <x v="553"/>
    <x v="3"/>
    <s v="МДО/ККО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03"/>
    <n v="62352"/>
    <x v="583"/>
    <x v="553"/>
    <x v="3"/>
    <s v="МДО/ККО"/>
    <m/>
  </r>
  <r>
    <s v="Р3.40"/>
    <s v="Р3"/>
    <n v="4"/>
    <n v="8"/>
    <s v="Р3.4.8"/>
    <s v="Установка стеклянного однопольного дверного блока 900х2100 мм (стекло каленое 10 мм, доводчик в пол, петля-цилиндр, дверной упор, ручки - хромированная сталь 800 мм) "/>
    <s v="шт"/>
    <n v="3"/>
    <n v="2097"/>
    <n v="28532"/>
    <x v="584"/>
    <x v="554"/>
    <x v="3"/>
    <s v="МДО/ККО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1"/>
    <n v="2686"/>
    <n v="20942"/>
    <x v="585"/>
    <x v="555"/>
    <x v="3"/>
    <s v="МДО/ККО"/>
    <m/>
  </r>
  <r>
    <s v="Р3.42.1"/>
    <s v="Р3"/>
    <n v="4"/>
    <n v="11"/>
    <s v="Р3.4.11"/>
    <s v="Установка деревянных, дверных блоков 900х2100 мм, типа Arki 3 Финляндия с фурнитурой,добором и наличниками. Цвет согласовать с Заказчиком"/>
    <s v="шт"/>
    <n v="1"/>
    <n v="1872"/>
    <n v="17474"/>
    <x v="586"/>
    <x v="556"/>
    <x v="3"/>
    <s v="МДО/ККО"/>
    <m/>
  </r>
  <r>
    <m/>
    <s v="Р3"/>
    <n v="4"/>
    <n v="29"/>
    <s v="Р3.4.29"/>
    <s v="Установка деревянных, дверных блоков 900х2100 мм, типа Arki 6 со стеклом Финляндия с фурнитурой,добором и наличниками. Цвет согласовать с Заказчиком"/>
    <s v="шт"/>
    <n v="1"/>
    <n v="1872"/>
    <n v="26229.98"/>
    <x v="586"/>
    <x v="557"/>
    <x v="3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1.340000000000002"/>
    <n v="4698"/>
    <n v="22878"/>
    <x v="587"/>
    <x v="558"/>
    <x v="3"/>
    <s v="МДО/ККО"/>
    <m/>
  </r>
  <r>
    <s v="Р3.44"/>
    <s v="Р3"/>
    <n v="4"/>
    <n v="13"/>
    <s v="Р3.4.13"/>
    <s v="Установка дверного доводчика к деревянным дверям "/>
    <s v="шт"/>
    <n v="1"/>
    <n v="453"/>
    <n v="1958"/>
    <x v="588"/>
    <x v="559"/>
    <x v="3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66"/>
    <n v="3227"/>
    <x v="589"/>
    <x v="560"/>
    <x v="3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8"/>
    <n v="73"/>
    <n v="138"/>
    <x v="590"/>
    <x v="561"/>
    <x v="3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0.94499999999999995"/>
    <n v="1628"/>
    <n v="5781"/>
    <x v="591"/>
    <x v="562"/>
    <x v="3"/>
    <s v="МДО/КК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17"/>
    <n v="1082"/>
    <n v="3420"/>
    <x v="592"/>
    <x v="563"/>
    <x v="3"/>
    <s v="МДО/ККО"/>
    <m/>
  </r>
  <r>
    <s v="Р3.51"/>
    <s v="Р3"/>
    <n v="4"/>
    <n v="19"/>
    <s v="Р3.4.19"/>
    <s v="Установка подоконных досок из ПВХ белого цвета"/>
    <s v="м.п."/>
    <n v="19"/>
    <n v="301"/>
    <n v="513"/>
    <x v="593"/>
    <x v="564"/>
    <x v="3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0"/>
    <n v="236"/>
    <n v="446"/>
    <x v="594"/>
    <x v="565"/>
    <x v="3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38.049999999999997"/>
    <n v="714"/>
    <n v="2123"/>
    <x v="595"/>
    <x v="566"/>
    <x v="3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14.31"/>
    <n v="616"/>
    <n v="1273"/>
    <x v="596"/>
    <x v="567"/>
    <x v="3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7.29"/>
    <n v="510"/>
    <n v="1048"/>
    <x v="597"/>
    <x v="568"/>
    <x v="3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117.56"/>
    <n v="337"/>
    <n v="877"/>
    <x v="598"/>
    <x v="569"/>
    <x v="3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24.7"/>
    <n v="309"/>
    <n v="613"/>
    <x v="599"/>
    <x v="570"/>
    <x v="3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28.939999999999998"/>
    <n v="381"/>
    <n v="454"/>
    <x v="600"/>
    <x v="571"/>
    <x v="3"/>
    <s v="МДО/ККО"/>
    <m/>
  </r>
  <r>
    <s v="Р3.68"/>
    <s v="Р3"/>
    <n v="5"/>
    <n v="10"/>
    <s v="Р3.5.10"/>
    <s v="Шпатлевка потолка"/>
    <s v="м2"/>
    <n v="29"/>
    <n v="169"/>
    <n v="125"/>
    <x v="601"/>
    <x v="572"/>
    <x v="3"/>
    <s v="МДО/ККО"/>
    <m/>
  </r>
  <r>
    <s v="Р3.69"/>
    <s v="Р3"/>
    <n v="5"/>
    <n v="11"/>
    <s v="Р3.5.11"/>
    <s v="Грунтовка потолка за два раза"/>
    <s v="м2"/>
    <n v="29"/>
    <n v="32"/>
    <n v="23"/>
    <x v="602"/>
    <x v="573"/>
    <x v="3"/>
    <s v="МДО/ККО"/>
    <m/>
  </r>
  <r>
    <s v="Р3.71"/>
    <s v="Р3"/>
    <n v="5"/>
    <n v="13"/>
    <s v="Р3.5.13"/>
    <s v="Окраска потолков за 2 раза краской Tikkurila EURO 12, "/>
    <s v="м2"/>
    <n v="29"/>
    <n v="126"/>
    <n v="117"/>
    <x v="603"/>
    <x v="574"/>
    <x v="3"/>
    <s v="МДО/ККО"/>
    <m/>
  </r>
  <r>
    <s v="Р3.72"/>
    <s v="Р3"/>
    <n v="5"/>
    <n v="14"/>
    <s v="Р3.5.14"/>
    <s v="Устройство потолков реечных алюминиевых"/>
    <s v="м2"/>
    <n v="2.76"/>
    <n v="364"/>
    <n v="622"/>
    <x v="604"/>
    <x v="575"/>
    <x v="3"/>
    <s v="МДО/ККО"/>
    <m/>
  </r>
  <r>
    <s v="Р3.117"/>
    <s v="Р3"/>
    <n v="5"/>
    <n v="15"/>
    <s v="Р3.5.15"/>
    <s v="Замена потолочных плит  Армстронг"/>
    <s v="м2"/>
    <n v="30"/>
    <n v="56"/>
    <n v="700"/>
    <x v="605"/>
    <x v="576"/>
    <x v="3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123.60000000000004"/>
    <n v="478"/>
    <n v="787"/>
    <x v="606"/>
    <x v="577"/>
    <x v="3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25"/>
    <n v="113"/>
    <n v="154"/>
    <x v="607"/>
    <x v="578"/>
    <x v="3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8"/>
    <n v="455"/>
    <n v="1060"/>
    <x v="608"/>
    <x v="579"/>
    <x v="3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7.24"/>
    <n v="361"/>
    <n v="1742"/>
    <x v="609"/>
    <x v="580"/>
    <x v="3"/>
    <s v="МДО/ККО"/>
    <m/>
  </r>
  <r>
    <s v="Р3.73"/>
    <s v="Р3"/>
    <n v="6"/>
    <n v="7"/>
    <s v="Р3.6.7"/>
    <s v="Устройство стяжек цементно-песчаных толщиной 20 мм"/>
    <s v="м2"/>
    <n v="170.2"/>
    <n v="192"/>
    <n v="153"/>
    <x v="610"/>
    <x v="581"/>
    <x v="3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7.24"/>
    <n v="142"/>
    <n v="157"/>
    <x v="611"/>
    <x v="582"/>
    <x v="3"/>
    <s v="МДО/ККО"/>
    <m/>
  </r>
  <r>
    <s v="Р3.79"/>
    <s v="Р3"/>
    <n v="6"/>
    <n v="13"/>
    <s v="Р3.6.13"/>
    <s v="Обработка поверхности  составом &quot;Бетоноконтакт&quot;"/>
    <s v="м2"/>
    <n v="170.2"/>
    <n v="68"/>
    <n v="54"/>
    <x v="612"/>
    <x v="583"/>
    <x v="3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n v="3"/>
    <n v="95"/>
    <n v="132"/>
    <x v="613"/>
    <x v="584"/>
    <x v="3"/>
    <s v="МДО/ККО"/>
    <m/>
  </r>
  <r>
    <s v="Р3.83.2"/>
    <s v="Р3"/>
    <n v="6"/>
    <n v="16"/>
    <s v="Р3.6.16"/>
    <s v="Устройство плинтусов из керамогранита высотой Кедр 420х420 h=100 мм с установкой раскладки из пластика на торец в цвет плинтуса с затиркой швовов "/>
    <s v="м.п."/>
    <n v="10"/>
    <n v="66"/>
    <n v="215"/>
    <x v="614"/>
    <x v="585"/>
    <x v="3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6"/>
    <n v="922"/>
    <n v="1693"/>
    <x v="615"/>
    <x v="586"/>
    <x v="3"/>
    <s v="МДО/ККО"/>
    <m/>
  </r>
  <r>
    <s v="Р3.89"/>
    <s v="Р3"/>
    <n v="6"/>
    <n v="22"/>
    <s v="Р3.6.22"/>
    <s v="Монтаж грязезащитного коврика "/>
    <s v="м2"/>
    <n v="1.6"/>
    <n v="381"/>
    <n v="10506"/>
    <x v="616"/>
    <x v="587"/>
    <x v="3"/>
    <s v="МДО/ККО"/>
    <m/>
  </r>
  <r>
    <s v="Р3.90"/>
    <s v="Р3"/>
    <n v="6"/>
    <n v="23"/>
    <s v="Р3.6.23"/>
    <s v="Устройство штроб в цементно-песчаной стяжке пола"/>
    <s v="м.п."/>
    <n v="12"/>
    <n v="207"/>
    <n v="100"/>
    <x v="617"/>
    <x v="152"/>
    <x v="3"/>
    <s v="МДО/ККО"/>
    <m/>
  </r>
  <r>
    <s v="Р3.91"/>
    <s v="Р3"/>
    <n v="6"/>
    <n v="24"/>
    <s v="Р3.6.24"/>
    <s v="Заделка штроб в полу цементно-песчаным р-ром"/>
    <s v="м.п."/>
    <n v="12"/>
    <n v="161"/>
    <n v="116"/>
    <x v="618"/>
    <x v="588"/>
    <x v="3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70.2"/>
    <n v="36"/>
    <n v="25"/>
    <x v="619"/>
    <x v="589"/>
    <x v="3"/>
    <s v="МДО/ККО"/>
    <m/>
  </r>
  <r>
    <m/>
    <s v="Р3"/>
    <m/>
    <m/>
    <m/>
    <s v="Облицовка полов керамогранитом Estima RW06 300*300"/>
    <s v="м2"/>
    <n v="2.76"/>
    <n v="455"/>
    <n v="772"/>
    <x v="620"/>
    <x v="590"/>
    <x v="3"/>
    <s v="МДО/ККО"/>
    <s v="исключена/нетиповая"/>
  </r>
  <r>
    <s v="Р3.103"/>
    <s v="Р3"/>
    <n v="7"/>
    <n v="9"/>
    <s v="Р3.7.9"/>
    <s v="Монтаж переговорного устройство DD-205T"/>
    <s v="шт"/>
    <n v="1"/>
    <n v="1329"/>
    <n v="4392"/>
    <x v="621"/>
    <x v="591"/>
    <x v="3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1"/>
    <n v="2162"/>
    <n v="32390"/>
    <x v="622"/>
    <x v="592"/>
    <x v="3"/>
    <s v="МДО/ККО"/>
    <m/>
  </r>
  <r>
    <s v="Р3.192"/>
    <s v="Р3"/>
    <n v="8"/>
    <n v="1"/>
    <s v="Р3.8.1"/>
    <s v="Мобилизация обьекта"/>
    <s v="обьект"/>
    <n v="1"/>
    <n v="12067"/>
    <n v="7846"/>
    <x v="623"/>
    <x v="593"/>
    <x v="3"/>
    <s v="МДО/ККО"/>
    <m/>
  </r>
  <r>
    <s v="Р3.145"/>
    <s v="Р3"/>
    <n v="8"/>
    <n v="25"/>
    <s v="Р3.8.25"/>
    <s v="Устройство ограждения из  нержавеющей стали (стойка и поручень) "/>
    <s v="м2"/>
    <n v="13"/>
    <n v="1778"/>
    <n v="4574"/>
    <x v="624"/>
    <x v="594"/>
    <x v="3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17"/>
    <n v="1547"/>
    <n v="4028"/>
    <x v="625"/>
    <x v="595"/>
    <x v="3"/>
    <s v="МДО/ККО"/>
    <m/>
  </r>
  <r>
    <s v="Р3.178"/>
    <s v="Р3"/>
    <n v="8"/>
    <n v="50"/>
    <s v="Р3.8.50"/>
    <s v="Монтаж наборных ступеней ЛС 13-14"/>
    <s v="шт"/>
    <n v="4"/>
    <n v="660"/>
    <n v="1394"/>
    <x v="320"/>
    <x v="596"/>
    <x v="3"/>
    <s v="МДО/ККО"/>
    <m/>
  </r>
  <r>
    <s v="Р3.175"/>
    <s v="Р3"/>
    <n v="8"/>
    <n v="48"/>
    <s v="Р3.8.48"/>
    <s v="Устройство косоуров под наборные ступени лестничного марша"/>
    <s v="тн"/>
    <n v="0.25"/>
    <n v="39046"/>
    <n v="41877"/>
    <x v="626"/>
    <x v="597"/>
    <x v="3"/>
    <s v="МДО/ККО"/>
    <m/>
  </r>
  <r>
    <s v="Р3.177"/>
    <s v="Р3"/>
    <n v="8"/>
    <n v="49"/>
    <s v="Р3.8.49"/>
    <s v="Армирование  площадки   арматурой АIII D 10 мм с яч 100*100"/>
    <s v="тн"/>
    <n v="0.3"/>
    <n v="5114"/>
    <n v="12786"/>
    <x v="627"/>
    <x v="598"/>
    <x v="3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20"/>
    <n v="229"/>
    <n v="570"/>
    <x v="628"/>
    <x v="599"/>
    <x v="3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20"/>
    <n v="99"/>
    <n v="545"/>
    <x v="629"/>
    <x v="600"/>
    <x v="3"/>
    <s v="МДО/ККО"/>
    <m/>
  </r>
  <r>
    <s v="Р4.14"/>
    <s v="Р4"/>
    <n v="1"/>
    <n v="3"/>
    <s v="Р4.1.3"/>
    <s v="Устройство примыкания (шва) между кровлей и стеной "/>
    <s v="м.п."/>
    <n v="15"/>
    <n v="99"/>
    <n v="693"/>
    <x v="630"/>
    <x v="601"/>
    <x v="3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n v="15"/>
    <n v="12"/>
    <n v="54"/>
    <x v="631"/>
    <x v="602"/>
    <x v="3"/>
    <s v="МДО/ККО"/>
    <m/>
  </r>
  <r>
    <m/>
    <s v="Р4"/>
    <n v="1"/>
    <n v="9"/>
    <s v="Р4.1.9"/>
    <s v="Устройство мелких покрытий (брандмауэры, парапеты, свесы и т.р.) из листовой оцинкованной стали"/>
    <s v="м2"/>
    <n v="10"/>
    <n v="229"/>
    <n v="1061"/>
    <x v="632"/>
    <x v="603"/>
    <x v="3"/>
    <s v="МДО/ККО"/>
    <m/>
  </r>
  <r>
    <s v="Р4.20"/>
    <s v="Р4"/>
    <n v="2"/>
    <n v="1"/>
    <s v="Р4.2.1"/>
    <s v="Устройство основания под штукатурку из металлической сетки по кирпичным и бетонным поверхностям"/>
    <s v="м2"/>
    <n v="6"/>
    <n v="248"/>
    <n v="265"/>
    <x v="633"/>
    <x v="604"/>
    <x v="3"/>
    <s v="МДО/ККО"/>
    <m/>
  </r>
  <r>
    <s v="Р4.21"/>
    <s v="Р4"/>
    <n v="2"/>
    <n v="2"/>
    <s v="Р4.2.2"/>
    <s v="Штукатурка фасада по сетке морозоустройчивыми смесями с устройством &quot;рисунка&quot; согласно архитектуры фасада здания"/>
    <s v="м2"/>
    <n v="6"/>
    <n v="416"/>
    <n v="347"/>
    <x v="634"/>
    <x v="605"/>
    <x v="3"/>
    <s v="МДО/ККО"/>
    <m/>
  </r>
  <r>
    <s v="Р4.25"/>
    <s v="Р4"/>
    <n v="2"/>
    <n v="5"/>
    <s v="Р4.2.5"/>
    <s v="Грунтовка фасада глубопроникающей грунтовкой  ДЮФА Д-14 "/>
    <s v="м2"/>
    <n v="6"/>
    <n v="43"/>
    <n v="45"/>
    <x v="635"/>
    <x v="606"/>
    <x v="3"/>
    <s v="МДО/ККО"/>
    <m/>
  </r>
  <r>
    <s v="Р4.26"/>
    <s v="Р4"/>
    <n v="2"/>
    <n v="6"/>
    <s v="Р4.2.6"/>
    <s v="Шпатлевка фасада смесями Vetonit VH "/>
    <s v="м2"/>
    <n v="6"/>
    <n v="317"/>
    <n v="178"/>
    <x v="636"/>
    <x v="607"/>
    <x v="3"/>
    <s v="МДО/ККО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n v="6"/>
    <n v="149"/>
    <n v="149"/>
    <x v="637"/>
    <x v="608"/>
    <x v="3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25"/>
    <n v="264"/>
    <n v="197"/>
    <x v="638"/>
    <x v="609"/>
    <x v="3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50"/>
    <n v="74"/>
    <n v="478"/>
    <x v="86"/>
    <x v="610"/>
    <x v="3"/>
    <s v="МДО/ККО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17.399999999999999"/>
    <n v="350"/>
    <n v="550"/>
    <x v="639"/>
    <x v="611"/>
    <x v="3"/>
    <s v="МДО/ККО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5"/>
    <n v="277"/>
    <n v="291"/>
    <x v="640"/>
    <x v="612"/>
    <x v="3"/>
    <s v="МДО/ККО"/>
    <m/>
  </r>
  <r>
    <s v="Р4.9"/>
    <s v="Р4"/>
    <n v="0"/>
    <n v="7"/>
    <s v="Р4.0.7"/>
    <s v="Устройство асфальтового покрытия"/>
    <s v="м2"/>
    <n v="18"/>
    <n v="649"/>
    <n v="871"/>
    <x v="641"/>
    <x v="613"/>
    <x v="3"/>
    <s v="МДО/ККО"/>
    <m/>
  </r>
  <r>
    <s v="Р4.9"/>
    <s v="Р4"/>
    <n v="0"/>
    <n v="7"/>
    <s v="Р4.0.7"/>
    <s v="Устройство резинового покрытия на клею "/>
    <s v="м2"/>
    <n v="30"/>
    <n v="693"/>
    <n v="2772"/>
    <x v="642"/>
    <x v="614"/>
    <x v="3"/>
    <s v="МДО/ККО"/>
    <m/>
  </r>
  <r>
    <s v="Р5.2.2"/>
    <s v="Р5"/>
    <n v="0"/>
    <n v="4"/>
    <s v="Р5.0.4"/>
    <s v="Установка умывальника Икеа ЛИЛЛОНГЕН 80 см 498.939.99"/>
    <s v="шт"/>
    <n v="1"/>
    <n v="967"/>
    <n v="12029"/>
    <x v="643"/>
    <x v="615"/>
    <x v="3"/>
    <s v="МДО/ККО"/>
    <m/>
  </r>
  <r>
    <s v="Р5.3.2"/>
    <s v="Р5"/>
    <n v="0"/>
    <n v="6"/>
    <s v="Р5.0.6"/>
    <s v="Смеситель пр-во Россия (согласовать с Заказчиком)"/>
    <s v="шт"/>
    <n v="1"/>
    <n v="1584"/>
    <n v="3168"/>
    <x v="644"/>
    <x v="616"/>
    <x v="3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02"/>
    <n v="7103"/>
    <x v="645"/>
    <x v="617"/>
    <x v="3"/>
    <s v="МДО/ККО"/>
    <m/>
  </r>
  <r>
    <s v="Р5.8"/>
    <s v="Р5"/>
    <n v="0"/>
    <n v="9"/>
    <s v="Р5.0.9"/>
    <s v="Кран шаровой Ду15"/>
    <s v="шт"/>
    <n v="2"/>
    <n v="195"/>
    <n v="347"/>
    <x v="646"/>
    <x v="618"/>
    <x v="3"/>
    <s v="МДО/ККО"/>
    <m/>
  </r>
  <r>
    <s v="Р5.10"/>
    <s v="Р5"/>
    <n v="0"/>
    <n v="11"/>
    <s v="Р5.0.11"/>
    <s v="Фильтр грубой очистки Ду15"/>
    <s v="шт"/>
    <n v="2"/>
    <n v="168"/>
    <n v="579"/>
    <x v="647"/>
    <x v="619"/>
    <x v="3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3"/>
    <n v="103"/>
    <n v="106"/>
    <x v="648"/>
    <x v="620"/>
    <x v="3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4"/>
    <n v="179"/>
    <n v="61"/>
    <x v="649"/>
    <x v="621"/>
    <x v="3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2"/>
    <n v="149"/>
    <n v="69"/>
    <x v="650"/>
    <x v="622"/>
    <x v="3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2"/>
    <n v="88"/>
    <n v="131"/>
    <x v="651"/>
    <x v="623"/>
    <x v="3"/>
    <s v="МДО/ККО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n v="3"/>
    <n v="76"/>
    <n v="102"/>
    <x v="652"/>
    <x v="624"/>
    <x v="3"/>
    <s v="МДО/ККО"/>
    <m/>
  </r>
  <r>
    <s v="Р5.17"/>
    <s v="Р5"/>
    <n v="0"/>
    <n v="18"/>
    <s v="Р5.0.18"/>
    <s v="Подводка гибкая сантехническая"/>
    <s v="шт"/>
    <n v="5"/>
    <n v="111"/>
    <n v="226"/>
    <x v="653"/>
    <x v="625"/>
    <x v="3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n v="2"/>
    <n v="415"/>
    <n v="505"/>
    <x v="654"/>
    <x v="626"/>
    <x v="3"/>
    <s v="МДО/ККО"/>
    <m/>
  </r>
  <r>
    <s v="Р5.32"/>
    <s v="Р5"/>
    <n v="0"/>
    <n v="31"/>
    <s v="Р5.0.31"/>
    <s v="Капельная воронка HL 21"/>
    <s v="шт"/>
    <n v="1"/>
    <n v="163"/>
    <n v="554"/>
    <x v="655"/>
    <x v="627"/>
    <x v="3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1"/>
    <n v="1553"/>
    <n v="17855"/>
    <x v="656"/>
    <x v="628"/>
    <x v="3"/>
    <s v="МДО/ККО"/>
    <m/>
  </r>
  <r>
    <s v="Р5.58"/>
    <s v="Р5"/>
    <n v="0"/>
    <n v="38"/>
    <s v="Р5.0.38"/>
    <s v="Монтаж раковины ЛИЛЛОНГЕН (с настенными кронштейнами Артикульный номер: 698.940.59)"/>
    <s v="шт"/>
    <n v="1"/>
    <n v="1892"/>
    <n v="10168"/>
    <x v="657"/>
    <x v="629"/>
    <x v="3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1"/>
    <n v="846"/>
    <n v="3716"/>
    <x v="658"/>
    <x v="630"/>
    <x v="3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34"/>
    <n v="6641"/>
    <x v="659"/>
    <x v="631"/>
    <x v="3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5"/>
    <n v="1790"/>
    <x v="660"/>
    <x v="632"/>
    <x v="3"/>
    <s v="МДО/ККО"/>
    <m/>
  </r>
  <r>
    <s v="Р5.64"/>
    <s v="Р5"/>
    <n v="0"/>
    <n v="43"/>
    <s v="Р5.0.43"/>
    <s v="Установка моек из нержавеющей стали 600*600*1,2 с сифоном"/>
    <s v="шт"/>
    <n v="1"/>
    <n v="2351"/>
    <n v="4703"/>
    <x v="661"/>
    <x v="633"/>
    <x v="3"/>
    <s v="МДО/ККО"/>
    <m/>
  </r>
  <r>
    <s v="Р5.81"/>
    <s v="Р5"/>
    <n v="0"/>
    <n v="57"/>
    <s v="Р5.0.57"/>
    <s v="Установка отводов, тройников"/>
    <s v="шт"/>
    <n v="2"/>
    <n v="94"/>
    <n v="564"/>
    <x v="662"/>
    <x v="634"/>
    <x v="3"/>
    <s v="МДО/ККО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1"/>
    <n v="4070"/>
    <n v="7960"/>
    <x v="663"/>
    <x v="635"/>
    <x v="3"/>
    <s v="МДО/ККО"/>
    <m/>
  </r>
  <r>
    <s v="Р5.38"/>
    <s v="Р5"/>
    <n v="1"/>
    <n v="2"/>
    <s v="Р5.1.2"/>
    <s v="Врезка в существующий пожарный водопрвод"/>
    <s v="шт"/>
    <n v="1"/>
    <n v="10466"/>
    <n v="1165"/>
    <x v="664"/>
    <x v="636"/>
    <x v="3"/>
    <s v="МДО/ККО"/>
    <m/>
  </r>
  <r>
    <s v="Р6.1"/>
    <s v="Р6"/>
    <n v="0"/>
    <n v="1"/>
    <s v="Р6.0.1"/>
    <s v="Отключение стояков отопления"/>
    <s v="шт"/>
    <n v="1"/>
    <n v="1229"/>
    <n v="248"/>
    <x v="665"/>
    <x v="637"/>
    <x v="3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64"/>
    <n v="1069"/>
    <x v="666"/>
    <x v="303"/>
    <x v="3"/>
    <s v="МДО/ККО"/>
    <m/>
  </r>
  <r>
    <s v="Р6.4"/>
    <s v="Р6"/>
    <n v="0"/>
    <n v="3"/>
    <s v="Р6.0.3"/>
    <s v="Установка радиаторов отопления Sira RS Bimetal 500"/>
    <s v="секц."/>
    <n v="3"/>
    <n v="396"/>
    <n v="1047"/>
    <x v="667"/>
    <x v="638"/>
    <x v="3"/>
    <s v="МДО/ККО"/>
    <m/>
  </r>
  <r>
    <s v="Р6.9"/>
    <s v="Р6"/>
    <n v="0"/>
    <n v="6"/>
    <s v="Р6.0.6"/>
    <s v="Термоголовка Watts SE 148"/>
    <s v="шт"/>
    <n v="3"/>
    <n v="260"/>
    <n v="473"/>
    <x v="668"/>
    <x v="639"/>
    <x v="3"/>
    <s v="МДО/ККО"/>
    <m/>
  </r>
  <r>
    <s v="Р6.13"/>
    <s v="Р6"/>
    <n v="0"/>
    <n v="10"/>
    <s v="Р6.0.10"/>
    <s v="Труба металлопластик Henco 16x2"/>
    <s v="м.п."/>
    <n v="3"/>
    <n v="144"/>
    <n v="144"/>
    <x v="669"/>
    <x v="640"/>
    <x v="3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n v="3"/>
    <n v="104"/>
    <n v="324"/>
    <x v="670"/>
    <x v="641"/>
    <x v="3"/>
    <s v="МДО/ККО"/>
    <m/>
  </r>
  <r>
    <s v="Р6.19"/>
    <s v="Р6"/>
    <n v="0"/>
    <n v="16"/>
    <s v="Р6.0.16"/>
    <s v="Опрессовка системы отопления"/>
    <s v="кв.м.площади офиса"/>
    <n v="170.2"/>
    <n v="45"/>
    <n v="5"/>
    <x v="671"/>
    <x v="642"/>
    <x v="3"/>
    <s v="МДО/ККО"/>
    <m/>
  </r>
  <r>
    <s v="Р6.26"/>
    <s v="Р6"/>
    <n v="0"/>
    <n v="21"/>
    <s v="Р6.0.21"/>
    <s v="Кран маевского Watts Dy15"/>
    <s v="шт"/>
    <n v="6"/>
    <n v="238"/>
    <n v="385"/>
    <x v="672"/>
    <x v="643"/>
    <x v="3"/>
    <s v="МДО/ККО"/>
    <m/>
  </r>
  <r>
    <s v="Р6.37"/>
    <s v="Р6"/>
    <n v="0"/>
    <n v="31"/>
    <s v="Р6.0.31"/>
    <s v="Ревизия отопительных приборов "/>
    <s v="шт"/>
    <n v="3"/>
    <n v="2557"/>
    <n v="0"/>
    <x v="673"/>
    <x v="0"/>
    <x v="3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170.2"/>
    <n v="10"/>
    <n v="0"/>
    <x v="674"/>
    <x v="0"/>
    <x v="3"/>
    <s v="МДО/ККО"/>
    <m/>
  </r>
  <r>
    <s v="Р6.64"/>
    <s v="Р6"/>
    <n v="0"/>
    <n v="50"/>
    <s v="Р6.0.50"/>
    <s v="Крепежные и расходные материалы"/>
    <s v="к-т"/>
    <n v="1"/>
    <n v="0"/>
    <n v="15205"/>
    <x v="174"/>
    <x v="644"/>
    <x v="3"/>
    <s v="МДО/ККО"/>
    <m/>
  </r>
  <r>
    <s v="Р7.1.3"/>
    <s v="Р7"/>
    <n v="0"/>
    <n v="2"/>
    <s v="Р7.0.2"/>
    <s v="Приточно-вытяжная установка Systemair MAXI 2000 "/>
    <s v="шт"/>
    <n v="1"/>
    <n v="27122"/>
    <n v="517502"/>
    <x v="675"/>
    <x v="645"/>
    <x v="3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1"/>
    <n v="427"/>
    <n v="2071"/>
    <x v="676"/>
    <x v="646"/>
    <x v="3"/>
    <s v="МДО/ККО"/>
    <m/>
  </r>
  <r>
    <s v="Р7.19"/>
    <s v="Р7"/>
    <n v="0"/>
    <n v="8"/>
    <s v="Р7.0.8"/>
    <s v="Тепловая завеса Frico с термостатом и пультом"/>
    <s v="шт"/>
    <n v="2"/>
    <n v="3102"/>
    <n v="54908"/>
    <x v="677"/>
    <x v="647"/>
    <x v="3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170.2"/>
    <n v="35"/>
    <n v="8"/>
    <x v="678"/>
    <x v="648"/>
    <x v="3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170.2"/>
    <n v="244"/>
    <n v="486"/>
    <x v="679"/>
    <x v="649"/>
    <x v="3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97"/>
    <n v="57527"/>
    <x v="680"/>
    <x v="650"/>
    <x v="3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16"/>
    <n v="29544"/>
    <x v="681"/>
    <x v="651"/>
    <x v="3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397"/>
    <n v="49256"/>
    <x v="682"/>
    <x v="652"/>
    <x v="3"/>
    <s v="МДО/ККО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1"/>
    <n v="8636"/>
    <n v="75468"/>
    <x v="683"/>
    <x v="653"/>
    <x v="3"/>
    <s v="МДО/ККО"/>
    <m/>
  </r>
  <r>
    <s v="Р8.26"/>
    <s v="Р8"/>
    <n v="0"/>
    <n v="15"/>
    <s v="Р8.0.15"/>
    <s v="Дренажный насос Aqua mini blue, ASPEN"/>
    <s v="шт"/>
    <n v="5"/>
    <n v="750"/>
    <n v="4718"/>
    <x v="684"/>
    <x v="654"/>
    <x v="3"/>
    <s v="МДО/ККО"/>
    <m/>
  </r>
  <r>
    <s v="Р8.29"/>
    <s v="Р8"/>
    <n v="0"/>
    <n v="17"/>
    <s v="Р8.0.17"/>
    <s v="Антивандальные решетки с козырьком для внешних блоков"/>
    <s v="к-т"/>
    <n v="9"/>
    <n v="887"/>
    <n v="2799"/>
    <x v="685"/>
    <x v="655"/>
    <x v="3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170.2"/>
    <n v="42"/>
    <n v="18"/>
    <x v="686"/>
    <x v="656"/>
    <x v="3"/>
    <s v="МДО/ККО"/>
    <m/>
  </r>
  <r>
    <s v="Р8.32"/>
    <s v="Р8"/>
    <n v="0"/>
    <n v="19"/>
    <s v="Р8.0.19"/>
    <s v="Зимний комплект к кондиционерам"/>
    <s v="шт"/>
    <n v="5"/>
    <n v="1236"/>
    <n v="4921"/>
    <x v="687"/>
    <x v="657"/>
    <x v="3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70.2"/>
    <n v="221"/>
    <n v="619"/>
    <x v="688"/>
    <x v="658"/>
    <x v="3"/>
    <s v="МДО/ККО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2"/>
    <n v="13530"/>
    <n v="51463"/>
    <x v="689"/>
    <x v="659"/>
    <x v="3"/>
    <s v="МДО/ККО"/>
    <s v="номер расценки изменен (Р8.0.21)"/>
  </r>
  <r>
    <m/>
    <s v="Р9"/>
    <m/>
    <m/>
    <m/>
    <s v="Перенос опломбированного  счетчика с согласованием в Энергосбыте г. Москва"/>
    <s v="шт"/>
    <n v="1"/>
    <n v="19800"/>
    <n v="0"/>
    <x v="690"/>
    <x v="0"/>
    <x v="3"/>
    <s v="МДО/ККО"/>
    <s v="исключена/нетиповая"/>
  </r>
  <r>
    <s v="Р9.2"/>
    <s v="Р9"/>
    <n v="0"/>
    <n v="2"/>
    <s v="Р9.0.2"/>
    <s v="Щит  ЩР1, навесной, 96 модулей, IP43, ABB, с замком"/>
    <s v="шт"/>
    <n v="1"/>
    <n v="2854"/>
    <n v="16778"/>
    <x v="691"/>
    <x v="660"/>
    <x v="3"/>
    <s v="МДО/ККО"/>
    <m/>
  </r>
  <r>
    <s v="Р9.4"/>
    <s v="Р9"/>
    <n v="0"/>
    <n v="4"/>
    <s v="Р9.0.4"/>
    <s v="Щит  ЩР1, навесной, 54 модулей, IP43, ABB, с замком"/>
    <s v="шт"/>
    <n v="4"/>
    <n v="2933"/>
    <n v="8090"/>
    <x v="692"/>
    <x v="661"/>
    <x v="3"/>
    <s v="МДО/ККО"/>
    <m/>
  </r>
  <r>
    <s v="Р9.8"/>
    <s v="Р9"/>
    <n v="0"/>
    <n v="8"/>
    <s v="Р9.0.8"/>
    <s v="Выключатель нагрузки OT45E3, 45А, ABB"/>
    <s v="шт"/>
    <n v="1"/>
    <n v="974"/>
    <n v="3673"/>
    <x v="693"/>
    <x v="662"/>
    <x v="3"/>
    <s v="МДО/ККО"/>
    <m/>
  </r>
  <r>
    <s v="Р9.28"/>
    <s v="Р9"/>
    <n v="0"/>
    <n v="28"/>
    <s v="Р9.0.28"/>
    <s v="Устройство защитного отключения 4пол. тип AC 40A 30mA F204 AC-40/0,03 АВВ"/>
    <s v="шт"/>
    <n v="1"/>
    <n v="545"/>
    <n v="5816"/>
    <x v="694"/>
    <x v="663"/>
    <x v="3"/>
    <s v="МДО/ККО"/>
    <m/>
  </r>
  <r>
    <s v="Р9.37"/>
    <s v="Р9"/>
    <n v="0"/>
    <n v="37"/>
    <s v="Р9.0.37"/>
    <s v="Автомат.выкл-ль АВВ 1-полюсный S201 B6А"/>
    <s v="шт"/>
    <n v="3"/>
    <n v="213"/>
    <n v="658"/>
    <x v="695"/>
    <x v="664"/>
    <x v="3"/>
    <s v="МДО/ККО"/>
    <m/>
  </r>
  <r>
    <s v="Р9.38"/>
    <s v="Р9"/>
    <n v="0"/>
    <n v="38"/>
    <s v="Р9.0.38"/>
    <s v="Автомат.выкл-ль АВВ 1-полюсный S201 B10А"/>
    <s v="шт"/>
    <n v="6"/>
    <n v="232"/>
    <n v="240"/>
    <x v="696"/>
    <x v="665"/>
    <x v="3"/>
    <s v="МДО/ККО"/>
    <m/>
  </r>
  <r>
    <s v="Р9.54"/>
    <s v="Р9"/>
    <n v="0"/>
    <n v="53"/>
    <s v="Р9.0.53"/>
    <s v="Автомат.выкл-ль АВВ 1-полюсный SH201L C16А"/>
    <s v="шт"/>
    <n v="3"/>
    <n v="213"/>
    <n v="434"/>
    <x v="695"/>
    <x v="666"/>
    <x v="3"/>
    <s v="МДО/ККО"/>
    <m/>
  </r>
  <r>
    <s v="Р9.55"/>
    <s v="Р9"/>
    <n v="0"/>
    <n v="54"/>
    <s v="Р9.0.54"/>
    <s v="Автомат.выкл-ль АВВ 1-полюсный SH201L C20А"/>
    <s v="шт"/>
    <n v="4"/>
    <n v="213"/>
    <n v="458"/>
    <x v="697"/>
    <x v="667"/>
    <x v="3"/>
    <s v="МДО/ККО"/>
    <m/>
  </r>
  <r>
    <s v="Р9.93"/>
    <s v="Р9"/>
    <n v="0"/>
    <n v="92"/>
    <s v="Р9.0.92"/>
    <s v="Автомат.выкл-ль АВВ 3-полюсный S203 C20А"/>
    <s v="шт"/>
    <n v="2"/>
    <n v="232"/>
    <n v="568"/>
    <x v="698"/>
    <x v="668"/>
    <x v="3"/>
    <s v="МДО/ККО"/>
    <m/>
  </r>
  <r>
    <s v="Р9.94"/>
    <s v="Р9"/>
    <n v="0"/>
    <n v="93"/>
    <s v="Р9.0.93"/>
    <s v="Автомат.выкл-ль АВВ 3-полюсный S203 C25А"/>
    <s v="шт"/>
    <n v="2"/>
    <n v="232"/>
    <n v="653"/>
    <x v="698"/>
    <x v="669"/>
    <x v="3"/>
    <s v="МДО/ККО"/>
    <m/>
  </r>
  <r>
    <s v="Р9.121"/>
    <s v="Р9"/>
    <n v="0"/>
    <n v="120"/>
    <s v="Р9.0.120"/>
    <s v="Дифференциальный автомат АВВ DS201 C10 1P 10A (C) 6kA тип AC 30mA (2мод.) "/>
    <s v="шт"/>
    <n v="2"/>
    <n v="273"/>
    <n v="5617"/>
    <x v="699"/>
    <x v="670"/>
    <x v="3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n v="16"/>
    <n v="273"/>
    <n v="5528"/>
    <x v="700"/>
    <x v="671"/>
    <x v="3"/>
    <s v="МДО/ККО"/>
    <m/>
  </r>
  <r>
    <s v="Р9.147"/>
    <s v="Р9"/>
    <n v="0"/>
    <n v="146"/>
    <s v="Р9.0.146"/>
    <s v="Контактор модульный ABB ESB20-20"/>
    <s v="шт"/>
    <n v="2"/>
    <n v="175"/>
    <n v="1405"/>
    <x v="701"/>
    <x v="672"/>
    <x v="3"/>
    <s v="МДО/ККО"/>
    <m/>
  </r>
  <r>
    <s v="Р9.149"/>
    <s v="Р9"/>
    <n v="0"/>
    <n v="148"/>
    <s v="Р9.0.148"/>
    <s v="Контактор модульный ABB ESB40-40"/>
    <s v="шт"/>
    <n v="1"/>
    <n v="175"/>
    <n v="2512"/>
    <x v="702"/>
    <x v="673"/>
    <x v="3"/>
    <s v="МДО/ККО"/>
    <m/>
  </r>
  <r>
    <s v="Р9.150"/>
    <s v="Р9"/>
    <n v="0"/>
    <n v="149"/>
    <s v="Р9.0.149"/>
    <s v="Реле времени недельное ABB ATS"/>
    <s v="шт"/>
    <n v="1"/>
    <n v="427"/>
    <n v="3698"/>
    <x v="676"/>
    <x v="674"/>
    <x v="3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3"/>
    <n v="3383"/>
    <x v="703"/>
    <x v="675"/>
    <x v="3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31"/>
    <n v="21335"/>
    <x v="704"/>
    <x v="676"/>
    <x v="3"/>
    <s v="МДО/ККО"/>
    <m/>
  </r>
  <r>
    <s v="Р9.158"/>
    <s v="Р9"/>
    <n v="0"/>
    <n v="157"/>
    <s v="Р9.0.157"/>
    <s v="Независимый расцепитель, S2C-A2"/>
    <s v="шт"/>
    <n v="1"/>
    <n v="301"/>
    <n v="1253"/>
    <x v="705"/>
    <x v="677"/>
    <x v="3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2"/>
    <n v="53"/>
    <n v="51"/>
    <x v="706"/>
    <x v="678"/>
    <x v="3"/>
    <s v="МДО/ККО"/>
    <m/>
  </r>
  <r>
    <s v="Р9.171"/>
    <s v="Р9"/>
    <n v="0"/>
    <n v="170"/>
    <s v="Р9.0.170"/>
    <s v="Гофрированная ПВХ труба ∅ 25"/>
    <s v="м.п."/>
    <n v="300"/>
    <n v="64"/>
    <n v="37"/>
    <x v="707"/>
    <x v="679"/>
    <x v="3"/>
    <s v="МДО/ККО"/>
    <m/>
  </r>
  <r>
    <s v="Р9.172"/>
    <s v="Р9"/>
    <n v="0"/>
    <n v="171"/>
    <s v="Р9.0.171"/>
    <s v="Гофрированная ПВХ труба ∅ 20"/>
    <s v="м.п."/>
    <n v="200"/>
    <n v="68"/>
    <n v="19"/>
    <x v="708"/>
    <x v="680"/>
    <x v="3"/>
    <s v="МДО/ККО"/>
    <m/>
  </r>
  <r>
    <m/>
    <s v="Р9"/>
    <n v="0"/>
    <n v="236"/>
    <s v="Р9.0.236"/>
    <s v="Труба гофрированная ПНД HF d20мм с протяжкой, безгалогенная оранжевая "/>
    <s v="м.п."/>
    <n v="40"/>
    <n v="64"/>
    <n v="37"/>
    <x v="709"/>
    <x v="464"/>
    <x v="3"/>
    <s v="МДО/ККО"/>
    <m/>
  </r>
  <r>
    <s v="Р9.174"/>
    <s v="Р9"/>
    <n v="0"/>
    <n v="173"/>
    <s v="Р9.0.173"/>
    <s v="Гладкая труба ∅ 40 ПНД"/>
    <s v="м.п."/>
    <n v="10"/>
    <n v="35"/>
    <n v="61"/>
    <x v="701"/>
    <x v="681"/>
    <x v="3"/>
    <s v="МДО/ККО"/>
    <m/>
  </r>
  <r>
    <s v="Р9.175"/>
    <s v="Р9"/>
    <n v="0"/>
    <n v="174"/>
    <s v="Р9.0.174"/>
    <s v="Поворот 90° для  ПВХ-трубы ∅ 40"/>
    <s v="шт"/>
    <n v="10"/>
    <n v="95"/>
    <n v="55"/>
    <x v="484"/>
    <x v="197"/>
    <x v="3"/>
    <s v="МДО/ККО"/>
    <m/>
  </r>
  <r>
    <s v="Р9.177"/>
    <s v="Р9"/>
    <n v="0"/>
    <n v="176"/>
    <s v="Р9.0.176"/>
    <s v="Кабель-канал 105х50 мм."/>
    <s v="м.п."/>
    <n v="30"/>
    <n v="100"/>
    <n v="333"/>
    <x v="126"/>
    <x v="682"/>
    <x v="3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5"/>
    <n v="173"/>
    <n v="348"/>
    <x v="710"/>
    <x v="683"/>
    <x v="3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200"/>
    <n v="9"/>
    <n v="15"/>
    <x v="711"/>
    <x v="684"/>
    <x v="3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"/>
    <n v="5"/>
    <n v="8"/>
    <x v="112"/>
    <x v="685"/>
    <x v="3"/>
    <s v="МДО/ККО"/>
    <m/>
  </r>
  <r>
    <s v="Р9.181"/>
    <s v="Р9"/>
    <n v="0"/>
    <n v="180"/>
    <s v="Р9.0.180"/>
    <s v="Кабель ВВГнг-LS 5х16 "/>
    <s v="м.п."/>
    <n v="40"/>
    <n v="72"/>
    <n v="331"/>
    <x v="712"/>
    <x v="686"/>
    <x v="3"/>
    <s v="МДО/ККО"/>
    <m/>
  </r>
  <r>
    <s v="Р9.182"/>
    <s v="Р9"/>
    <n v="0"/>
    <n v="181"/>
    <s v="Р9.0.181"/>
    <s v="Кабель ВВГнг-LS 5х10"/>
    <s v="м.п."/>
    <n v="5"/>
    <n v="77"/>
    <n v="222"/>
    <x v="713"/>
    <x v="687"/>
    <x v="3"/>
    <s v="МДО/ККО"/>
    <m/>
  </r>
  <r>
    <s v="Р9.185"/>
    <s v="Р9"/>
    <n v="0"/>
    <n v="184"/>
    <s v="Р9.0.184"/>
    <s v="Кабель ВВГнг-LS 5х2,5"/>
    <s v="м.п."/>
    <n v="600"/>
    <n v="117"/>
    <n v="84"/>
    <x v="714"/>
    <x v="688"/>
    <x v="3"/>
    <s v="МДО/ККО"/>
    <m/>
  </r>
  <r>
    <s v="Р9.186"/>
    <s v="Р9"/>
    <n v="0"/>
    <n v="185"/>
    <s v="Р9.0.185"/>
    <s v="Кабель ВВГнг-LS 5х1,5"/>
    <s v="м.п."/>
    <n v="300"/>
    <n v="80"/>
    <n v="85"/>
    <x v="97"/>
    <x v="689"/>
    <x v="3"/>
    <s v="МДО/ККО"/>
    <m/>
  </r>
  <r>
    <s v="Р9.192"/>
    <s v="Р9"/>
    <n v="0"/>
    <n v="191"/>
    <s v="Р9.0.191"/>
    <s v="Кабель ВВГнг-LS 2х2,5"/>
    <s v="м.п."/>
    <n v="80"/>
    <n v="64"/>
    <n v="36"/>
    <x v="715"/>
    <x v="690"/>
    <x v="3"/>
    <s v="МДО/ККО"/>
    <m/>
  </r>
  <r>
    <s v="Р9.193.1"/>
    <s v="Р9"/>
    <n v="0"/>
    <n v="193"/>
    <s v="Р9.0.193"/>
    <s v="Кабель ВВГнг-FRLS 3х1,5"/>
    <s v="м.п."/>
    <n v="40"/>
    <n v="36"/>
    <n v="50"/>
    <x v="716"/>
    <x v="691"/>
    <x v="3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5"/>
    <n v="30"/>
    <n v="36"/>
    <x v="510"/>
    <x v="692"/>
    <x v="3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56"/>
    <n v="227"/>
    <n v="430"/>
    <x v="717"/>
    <x v="693"/>
    <x v="3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2"/>
    <n v="261"/>
    <n v="299"/>
    <x v="718"/>
    <x v="694"/>
    <x v="3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6"/>
    <n v="226"/>
    <n v="337"/>
    <x v="719"/>
    <x v="695"/>
    <x v="3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0"/>
    <n v="503"/>
    <x v="716"/>
    <x v="696"/>
    <x v="3"/>
    <s v="МДО/ККО"/>
    <m/>
  </r>
  <r>
    <s v="Р9.200"/>
    <s v="Р9"/>
    <n v="0"/>
    <n v="201"/>
    <s v="Р9.0.201"/>
    <s v="Установка выключателя с ключом двухпозиционного"/>
    <s v="шт"/>
    <n v="1"/>
    <n v="629"/>
    <n v="3302"/>
    <x v="720"/>
    <x v="697"/>
    <x v="3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58"/>
    <n v="527"/>
    <x v="721"/>
    <x v="698"/>
    <x v="3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30"/>
    <n v="268"/>
    <n v="589"/>
    <x v="722"/>
    <x v="699"/>
    <x v="3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2"/>
    <n v="481"/>
    <n v="2745"/>
    <x v="723"/>
    <x v="700"/>
    <x v="3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07"/>
    <n v="4258"/>
    <x v="724"/>
    <x v="701"/>
    <x v="3"/>
    <s v="МДО/ККО"/>
    <m/>
  </r>
  <r>
    <s v="Р9.209"/>
    <s v="Р9"/>
    <n v="0"/>
    <n v="210"/>
    <s v="Р9.0.210"/>
    <s v="Пуско-наладочные работы"/>
    <s v="к-т"/>
    <n v="1"/>
    <n v="10493"/>
    <n v="1108"/>
    <x v="725"/>
    <x v="702"/>
    <x v="3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473"/>
    <x v="174"/>
    <x v="703"/>
    <x v="3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5"/>
    <n v="467"/>
    <n v="1100"/>
    <x v="303"/>
    <x v="398"/>
    <x v="3"/>
    <s v="МДО/ККО"/>
    <m/>
  </r>
  <r>
    <s v="Р9.213"/>
    <s v="Р9"/>
    <n v="0"/>
    <n v="214"/>
    <s v="Р9.0.214"/>
    <s v="Блок аварийного питания INTERLUX ES-1 ( 6-58Ц)"/>
    <s v="шт"/>
    <n v="5"/>
    <n v="183"/>
    <n v="3224"/>
    <x v="726"/>
    <x v="704"/>
    <x v="3"/>
    <s v="МДО/ККО"/>
    <m/>
  </r>
  <r>
    <s v="Р9.216"/>
    <s v="Р9"/>
    <n v="0"/>
    <n v="217"/>
    <s v="Р9.0.217"/>
    <s v="Распред коробка legrand"/>
    <s v="шт"/>
    <n v="60"/>
    <n v="87"/>
    <n v="203"/>
    <x v="727"/>
    <x v="705"/>
    <x v="3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63"/>
    <n v="604"/>
    <n v="3584"/>
    <x v="728"/>
    <x v="706"/>
    <x v="3"/>
    <s v="МДО/ККО"/>
    <m/>
  </r>
  <r>
    <s v="Р9.221"/>
    <s v="Р9"/>
    <n v="0"/>
    <n v="221"/>
    <s v="Р9.0.221"/>
    <s v="Светодиодный светильник OFL 0240 36 595 4000 К  &quot;Hazadr Light&quot; "/>
    <s v="шт"/>
    <n v="4"/>
    <n v="281"/>
    <n v="2071"/>
    <x v="729"/>
    <x v="707"/>
    <x v="3"/>
    <s v="МДО/ККО"/>
    <m/>
  </r>
  <r>
    <s v="Р9.226"/>
    <s v="Р9"/>
    <n v="0"/>
    <n v="222"/>
    <s v="Р9.0.222"/>
    <s v="Байпасная блокировка АВВ"/>
    <s v="шт"/>
    <n v="1"/>
    <n v="366"/>
    <n v="15197"/>
    <x v="730"/>
    <x v="708"/>
    <x v="3"/>
    <s v="МДО/ККО"/>
    <m/>
  </r>
  <r>
    <m/>
    <s v="Р9"/>
    <n v="0"/>
    <n v="232"/>
    <s v="Р9.0.232"/>
    <s v="Кабель ППГнг(А)-HF 3x1,5"/>
    <s v="м.п."/>
    <n v="40"/>
    <n v="36"/>
    <n v="60"/>
    <x v="716"/>
    <x v="709"/>
    <x v="3"/>
    <s v="МДО/ККО"/>
    <m/>
  </r>
  <r>
    <m/>
    <s v="Р9"/>
    <n v="0"/>
    <n v="234"/>
    <s v="Р9.0.234"/>
    <s v="Кабельная проходка ОГНЕЗА-ПМ-К/50"/>
    <s v="шт."/>
    <n v="2"/>
    <n v="743"/>
    <n v="520"/>
    <x v="731"/>
    <x v="710"/>
    <x v="3"/>
    <s v="МДО/ККО"/>
    <m/>
  </r>
  <r>
    <m/>
    <s v="Р9"/>
    <n v="0"/>
    <n v="235"/>
    <s v="Р9.0.235"/>
    <s v="Кабельная проходка ОГНЕЗА-ПМ-К/125"/>
    <s v="шт."/>
    <n v="2"/>
    <n v="1089"/>
    <n v="891"/>
    <x v="732"/>
    <x v="711"/>
    <x v="3"/>
    <s v="МДО/ККО"/>
    <m/>
  </r>
  <r>
    <m/>
    <s v="Р9"/>
    <m/>
    <m/>
    <m/>
    <s v="Панель ППУ 8-12 мод IP 65 красная металлическая"/>
    <s v="шт."/>
    <n v="1"/>
    <n v="1485"/>
    <n v="14454"/>
    <x v="630"/>
    <x v="712"/>
    <x v="3"/>
    <s v="МДО/ККО"/>
    <s v="исключена/нетиповая"/>
  </r>
  <r>
    <m/>
    <s v="Р9"/>
    <n v="0"/>
    <n v="246"/>
    <s v="Р9.0.246"/>
    <s v="Обработка проходов кабелей через перегородки огнезой с 2 сторон  "/>
    <s v="шт."/>
    <n v="6"/>
    <n v="149"/>
    <n v="347"/>
    <x v="637"/>
    <x v="605"/>
    <x v="3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733"/>
    <x v="0"/>
    <x v="3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106.9"/>
    <n v="90"/>
    <n v="0"/>
    <x v="734"/>
    <x v="0"/>
    <x v="4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106.9"/>
    <n v="70"/>
    <n v="0"/>
    <x v="735"/>
    <x v="0"/>
    <x v="4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06.9"/>
    <n v="219"/>
    <n v="0"/>
    <x v="736"/>
    <x v="0"/>
    <x v="4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06.9"/>
    <n v="172"/>
    <n v="0"/>
    <x v="737"/>
    <x v="0"/>
    <x v="4"/>
    <s v="МДО/ККО"/>
    <m/>
  </r>
  <r>
    <s v="Р1.5"/>
    <s v="Р1"/>
    <n v="0"/>
    <n v="5"/>
    <s v="Р1.0.5"/>
    <s v="Проект системы вентиляции."/>
    <s v="кв.м.площади офиса"/>
    <n v="106.9"/>
    <n v="113"/>
    <n v="0"/>
    <x v="738"/>
    <x v="0"/>
    <x v="4"/>
    <s v="МДО/ККО"/>
    <m/>
  </r>
  <r>
    <s v="Р1.6"/>
    <s v="Р1"/>
    <n v="0"/>
    <n v="6"/>
    <s v="Р1.0.6"/>
    <s v="Проект системы кондиционирования"/>
    <s v="кв.м.площади офиса"/>
    <n v="106.9"/>
    <n v="121"/>
    <n v="0"/>
    <x v="739"/>
    <x v="0"/>
    <x v="4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106.9"/>
    <n v="74"/>
    <n v="0"/>
    <x v="740"/>
    <x v="0"/>
    <x v="4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106.9"/>
    <n v="106"/>
    <n v="0"/>
    <x v="741"/>
    <x v="0"/>
    <x v="4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106.9"/>
    <n v="90"/>
    <n v="0"/>
    <x v="734"/>
    <x v="0"/>
    <x v="4"/>
    <s v="МДО/ККО"/>
    <m/>
  </r>
  <r>
    <m/>
    <s v="Р3"/>
    <n v="1"/>
    <n v="16"/>
    <s v="Р2.1.16"/>
    <s v="Демонтажные работы до состояния shell-and-core"/>
    <s v="кв.м.площади офиса"/>
    <n v="106.9"/>
    <n v="892"/>
    <n v="0"/>
    <x v="742"/>
    <x v="0"/>
    <x v="4"/>
    <s v="МДО/ККО"/>
    <m/>
  </r>
  <r>
    <s v="Р2.76"/>
    <s v="Р2"/>
    <n v="7"/>
    <n v="1"/>
    <s v="Р2.7.1"/>
    <s v="Разборка тротуарной плитки"/>
    <s v="м2"/>
    <n v="14.2"/>
    <n v="130"/>
    <n v="0"/>
    <x v="743"/>
    <x v="0"/>
    <x v="4"/>
    <s v="МДО/ККО"/>
    <m/>
  </r>
  <r>
    <s v="Р2.111"/>
    <s v="Р2"/>
    <n v="11"/>
    <n v="1"/>
    <s v="Р2.11.1"/>
    <s v="Вывоз мусора (бункер 5т - 8м3)"/>
    <s v="шт"/>
    <n v="8"/>
    <n v="3852"/>
    <n v="1808"/>
    <x v="744"/>
    <x v="713"/>
    <x v="4"/>
    <s v="МДО/ККО"/>
    <m/>
  </r>
  <r>
    <s v="Р2.115"/>
    <s v="Р2"/>
    <n v="11"/>
    <n v="5"/>
    <s v="Р2.11.5"/>
    <s v="Уборка послестроительная"/>
    <s v="м2"/>
    <n v="106.9"/>
    <n v="60"/>
    <n v="24"/>
    <x v="745"/>
    <x v="714"/>
    <x v="4"/>
    <s v="МДО/ККО"/>
    <m/>
  </r>
  <r>
    <s v="Р2.116"/>
    <s v="Р2"/>
    <n v="11"/>
    <n v="6"/>
    <s v="Р2.11.6"/>
    <s v="Клининговая уборка перед открытием"/>
    <s v="м2"/>
    <n v="106.9"/>
    <n v="128"/>
    <n v="48"/>
    <x v="746"/>
    <x v="715"/>
    <x v="4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32.199999999999996"/>
    <n v="558"/>
    <n v="948"/>
    <x v="747"/>
    <x v="716"/>
    <x v="4"/>
    <s v="МДО/КК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"/>
    <s v="м2"/>
    <n v="102.27"/>
    <n v="404"/>
    <n v="547"/>
    <x v="748"/>
    <x v="717"/>
    <x v="4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246.61"/>
    <n v="353"/>
    <n v="413"/>
    <x v="749"/>
    <x v="718"/>
    <x v="4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3.8"/>
    <n v="369"/>
    <n v="465"/>
    <x v="750"/>
    <x v="719"/>
    <x v="4"/>
    <s v="МДО/ККО"/>
    <m/>
  </r>
  <r>
    <s v="Р3.9"/>
    <s v="Р3"/>
    <n v="1"/>
    <n v="12"/>
    <s v="Р3.1.12"/>
    <s v="Устройство оконных откосов из ГКЛВ толщ. 12 мм."/>
    <s v="м2"/>
    <n v="8"/>
    <n v="364"/>
    <n v="498"/>
    <x v="751"/>
    <x v="720"/>
    <x v="4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16"/>
    <n v="63"/>
    <n v="87"/>
    <x v="752"/>
    <x v="721"/>
    <x v="4"/>
    <s v="МДО/ККО"/>
    <m/>
  </r>
  <r>
    <s v="Р3.19"/>
    <s v="Р3"/>
    <n v="3"/>
    <n v="4"/>
    <s v="Р3.3.4"/>
    <s v="Шпатлевка стен по ГКЛ"/>
    <s v="м2"/>
    <n v="410.55"/>
    <n v="152"/>
    <n v="137"/>
    <x v="753"/>
    <x v="722"/>
    <x v="4"/>
    <s v="МДО/ККО"/>
    <m/>
  </r>
  <r>
    <s v="Р3.20"/>
    <s v="Р3"/>
    <n v="3"/>
    <n v="5"/>
    <s v="Р3.3.5"/>
    <s v="Шпатлевка стен по стеклохолсту"/>
    <s v="м2"/>
    <n v="410.55"/>
    <n v="155"/>
    <n v="130"/>
    <x v="754"/>
    <x v="723"/>
    <x v="4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10"/>
    <n v="192"/>
    <n v="218"/>
    <x v="755"/>
    <x v="724"/>
    <x v="4"/>
    <s v="МДО/ККО"/>
    <m/>
  </r>
  <r>
    <s v="Р3.115"/>
    <s v="Р3"/>
    <n v="3"/>
    <n v="7"/>
    <s v="Р3.3.7"/>
    <s v="Грунтовка поверхности стен и перегородок"/>
    <s v="м2"/>
    <n v="483"/>
    <n v="30"/>
    <n v="26"/>
    <x v="756"/>
    <x v="725"/>
    <x v="4"/>
    <s v="МДО/ККО"/>
    <m/>
  </r>
  <r>
    <s v="Р3.22"/>
    <s v="Р3"/>
    <n v="3"/>
    <n v="8"/>
    <s v="Р3.3.8"/>
    <s v="Окраска стен за 2 раза краской Tikkurila"/>
    <s v="м2"/>
    <n v="410.55"/>
    <n v="126"/>
    <n v="134"/>
    <x v="757"/>
    <x v="726"/>
    <x v="4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410.55"/>
    <n v="65"/>
    <n v="39"/>
    <x v="758"/>
    <x v="727"/>
    <x v="4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8"/>
    <n v="351"/>
    <x v="230"/>
    <x v="728"/>
    <x v="4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3.8"/>
    <n v="108"/>
    <n v="122"/>
    <x v="759"/>
    <x v="729"/>
    <x v="4"/>
    <s v="МДО/ККО"/>
    <m/>
  </r>
  <r>
    <m/>
    <s v="Р3"/>
    <m/>
    <m/>
    <m/>
    <s v="Облицовка стен санузла керамической плиткой  Oxford-Ceramira Konskie (grafite, white)  с затиркой швов"/>
    <s v="м2"/>
    <n v="16"/>
    <n v="592"/>
    <n v="1726"/>
    <x v="760"/>
    <x v="730"/>
    <x v="4"/>
    <s v="МДО/ККО"/>
    <s v="исключена/нетиповая"/>
  </r>
  <r>
    <m/>
    <s v="Р3"/>
    <m/>
    <m/>
    <m/>
    <s v="Устройство бардюра Ceramika Konskie - Oxford- Szklana Т 40 1,5х50 с затиркой швов"/>
    <s v="шт"/>
    <n v="13"/>
    <n v="592"/>
    <n v="740"/>
    <x v="761"/>
    <x v="731"/>
    <x v="4"/>
    <s v="МДО/ККО"/>
    <s v="исключена/нетиповая"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182"/>
    <n v="62100"/>
    <x v="762"/>
    <x v="732"/>
    <x v="4"/>
    <s v="МДО/КК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1"/>
    <n v="2380"/>
    <n v="37421"/>
    <x v="763"/>
    <x v="733"/>
    <x v="4"/>
    <s v="МДО/ККО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1"/>
    <n v="2675"/>
    <n v="20858"/>
    <x v="764"/>
    <x v="734"/>
    <x v="4"/>
    <s v="МДО/ККО"/>
    <m/>
  </r>
  <r>
    <s v="Р3.51"/>
    <s v="Р3"/>
    <n v="4"/>
    <n v="19"/>
    <s v="Р3.4.19"/>
    <s v="Установка подоконных досок из ПВХ белого цвета"/>
    <s v="м.п."/>
    <n v="15"/>
    <n v="300"/>
    <n v="511"/>
    <x v="111"/>
    <x v="735"/>
    <x v="4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6"/>
    <n v="235"/>
    <n v="445"/>
    <x v="765"/>
    <x v="736"/>
    <x v="4"/>
    <s v="МДО/КК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10"/>
    <n v="711"/>
    <n v="2114"/>
    <x v="766"/>
    <x v="737"/>
    <x v="4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5"/>
    <n v="613"/>
    <n v="1268"/>
    <x v="767"/>
    <x v="738"/>
    <x v="4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67"/>
    <n v="335"/>
    <n v="874"/>
    <x v="768"/>
    <x v="739"/>
    <x v="4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5.739999999999998"/>
    <n v="308"/>
    <n v="610"/>
    <x v="769"/>
    <x v="740"/>
    <x v="4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20.740000000000006"/>
    <n v="380"/>
    <n v="453"/>
    <x v="770"/>
    <x v="741"/>
    <x v="4"/>
    <s v="МДО/ККО"/>
    <m/>
  </r>
  <r>
    <s v="Р3.68"/>
    <s v="Р3"/>
    <n v="5"/>
    <n v="10"/>
    <s v="Р3.5.10"/>
    <s v="Шпатлевка потолка"/>
    <s v="м2"/>
    <n v="21"/>
    <n v="169"/>
    <n v="124"/>
    <x v="771"/>
    <x v="742"/>
    <x v="4"/>
    <s v="МДО/ККО"/>
    <m/>
  </r>
  <r>
    <s v="Р3.69"/>
    <s v="Р3"/>
    <n v="5"/>
    <n v="11"/>
    <s v="Р3.5.11"/>
    <s v="Грунтовка потолка за два раза"/>
    <s v="м2"/>
    <n v="21"/>
    <n v="32"/>
    <n v="23"/>
    <x v="772"/>
    <x v="743"/>
    <x v="4"/>
    <s v="МДО/ККО"/>
    <m/>
  </r>
  <r>
    <s v="Р3.71"/>
    <s v="Р3"/>
    <n v="5"/>
    <n v="13"/>
    <s v="Р3.5.13"/>
    <s v="Окраска потолков за 2 раза краской Tikkurila EURO 12, "/>
    <s v="м2"/>
    <n v="21"/>
    <n v="125"/>
    <n v="116"/>
    <x v="773"/>
    <x v="744"/>
    <x v="4"/>
    <s v="МДО/ККО"/>
    <m/>
  </r>
  <r>
    <s v="Р3.72"/>
    <s v="Р3"/>
    <n v="5"/>
    <n v="14"/>
    <s v="Р3.5.14"/>
    <s v="Устройство потолков реечных алюминиевых"/>
    <s v="м2"/>
    <n v="3.16"/>
    <n v="363"/>
    <n v="619"/>
    <x v="774"/>
    <x v="745"/>
    <x v="4"/>
    <s v="МДО/ККО"/>
    <m/>
  </r>
  <r>
    <s v="Р3.117"/>
    <s v="Р3"/>
    <n v="5"/>
    <n v="15"/>
    <s v="Р3.5.15"/>
    <s v="Замена потолочных плит  Армстронг"/>
    <s v="м2"/>
    <n v="10"/>
    <n v="56"/>
    <n v="697"/>
    <x v="775"/>
    <x v="746"/>
    <x v="4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63.03"/>
    <n v="476"/>
    <n v="784"/>
    <x v="776"/>
    <x v="747"/>
    <x v="4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76"/>
    <n v="112"/>
    <n v="154"/>
    <x v="777"/>
    <x v="748"/>
    <x v="4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40.290000000000006"/>
    <n v="360"/>
    <n v="1735"/>
    <x v="778"/>
    <x v="749"/>
    <x v="4"/>
    <s v="МДО/КК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98"/>
    <n v="105"/>
    <n v="192"/>
    <x v="779"/>
    <x v="750"/>
    <x v="4"/>
    <s v="МДО/ККО"/>
    <m/>
  </r>
  <r>
    <s v="Р3.73"/>
    <s v="Р3"/>
    <n v="6"/>
    <n v="7"/>
    <s v="Р3.6.7"/>
    <s v="Устройство стяжек цементно-песчаных толщиной 20 мм"/>
    <s v="м2"/>
    <n v="63"/>
    <n v="191"/>
    <n v="153"/>
    <x v="780"/>
    <x v="751"/>
    <x v="4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40"/>
    <n v="141"/>
    <n v="157"/>
    <x v="781"/>
    <x v="752"/>
    <x v="4"/>
    <s v="МДО/ККО"/>
    <m/>
  </r>
  <r>
    <s v="Р3.78"/>
    <s v="Р3"/>
    <n v="6"/>
    <n v="12"/>
    <s v="Р3.6.12"/>
    <s v="Грунтовка пола за два раза"/>
    <s v="м2"/>
    <n v="106.9"/>
    <n v="30"/>
    <n v="22"/>
    <x v="782"/>
    <x v="753"/>
    <x v="4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3.6"/>
    <n v="79"/>
    <n v="191"/>
    <x v="783"/>
    <x v="754"/>
    <x v="4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0.54"/>
    <n v="918"/>
    <n v="1686"/>
    <x v="784"/>
    <x v="755"/>
    <x v="4"/>
    <s v="МДО/ККО"/>
    <m/>
  </r>
  <r>
    <s v="Р3.89"/>
    <s v="Р3"/>
    <n v="6"/>
    <n v="22"/>
    <s v="Р3.6.22"/>
    <s v="Монтаж грязезащитного коврика "/>
    <s v="м2"/>
    <n v="0.54"/>
    <n v="380"/>
    <n v="10463"/>
    <x v="785"/>
    <x v="756"/>
    <x v="4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06.9"/>
    <n v="35"/>
    <n v="25"/>
    <x v="786"/>
    <x v="757"/>
    <x v="4"/>
    <s v="МДО/ККО"/>
    <m/>
  </r>
  <r>
    <s v="Р3.96"/>
    <s v="Р3"/>
    <n v="6"/>
    <n v="29"/>
    <s v="Р3.6.29"/>
    <s v="Устройство противоскользящих уголков на ступени"/>
    <s v="м.п."/>
    <n v="6"/>
    <n v="163"/>
    <n v="432"/>
    <x v="787"/>
    <x v="758"/>
    <x v="4"/>
    <s v="МДО/ККО"/>
    <m/>
  </r>
  <r>
    <m/>
    <s v="Р3"/>
    <m/>
    <m/>
    <m/>
    <s v="Облицовка полов керамогранитом Oxford - Ceramika (Szklana T 40, Dalia)"/>
    <s v="м2"/>
    <n v="3.16"/>
    <n v="454"/>
    <n v="1183"/>
    <x v="788"/>
    <x v="759"/>
    <x v="4"/>
    <s v="МДО/ККО"/>
    <s v="исключена/нетиповая"/>
  </r>
  <r>
    <s v="Р3.98"/>
    <s v="Р3"/>
    <n v="7"/>
    <n v="2"/>
    <s v="Р3.7.2"/>
    <s v="Установка дверного блока 3-го класса устойчивости к взлому с решетчатой дверью"/>
    <s v="шт"/>
    <n v="1"/>
    <n v="6252"/>
    <n v="71889"/>
    <x v="789"/>
    <x v="760"/>
    <x v="4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076"/>
    <n v="3305"/>
    <x v="790"/>
    <x v="761"/>
    <x v="4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32"/>
    <n v="379"/>
    <n v="678"/>
    <x v="791"/>
    <x v="762"/>
    <x v="4"/>
    <s v="МДО/ККО"/>
    <m/>
  </r>
  <r>
    <s v="Р3.192"/>
    <s v="Р3"/>
    <n v="8"/>
    <n v="1"/>
    <s v="Р3.8.1"/>
    <s v="Мобилизация обьекта"/>
    <s v="обьект"/>
    <n v="1"/>
    <n v="12018"/>
    <n v="7814"/>
    <x v="792"/>
    <x v="763"/>
    <x v="4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0.199999999999999"/>
    <n v="1995"/>
    <n v="5322"/>
    <x v="793"/>
    <x v="764"/>
    <x v="4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n v="4.2"/>
    <n v="1541"/>
    <n v="4012"/>
    <x v="794"/>
    <x v="765"/>
    <x v="4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15"/>
    <n v="263"/>
    <n v="196"/>
    <x v="795"/>
    <x v="766"/>
    <x v="4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40"/>
    <n v="74"/>
    <n v="476"/>
    <x v="796"/>
    <x v="767"/>
    <x v="4"/>
    <s v="МДО/ККО"/>
    <m/>
  </r>
  <r>
    <s v="Р4.7"/>
    <s v="Р4"/>
    <n v="0"/>
    <n v="5"/>
    <s v="Р4.0.5"/>
    <s v="Укладка  тротуарной плитки (толщину и цвет согласовать с заказчиком) КРЫЛЬЦО"/>
    <s v="м2"/>
    <n v="8"/>
    <n v="907"/>
    <n v="1203"/>
    <x v="797"/>
    <x v="768"/>
    <x v="4"/>
    <s v="МДО/ККО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7"/>
    <n v="3944"/>
    <n v="27608"/>
    <x v="798"/>
    <x v="769"/>
    <x v="4"/>
    <s v="МДО/ККО"/>
    <m/>
  </r>
  <r>
    <s v="Р5.3"/>
    <s v="Р5"/>
    <n v="0"/>
    <n v="5"/>
    <s v="Р5.0.5"/>
    <s v="Смеситель GROHE Eurosmart"/>
    <s v="шт"/>
    <n v="1"/>
    <n v="1049"/>
    <n v="5106.2299999999996"/>
    <x v="799"/>
    <x v="770"/>
    <x v="4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085"/>
    <n v="7075"/>
    <x v="800"/>
    <x v="771"/>
    <x v="4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3"/>
    <n v="178"/>
    <n v="61"/>
    <x v="801"/>
    <x v="772"/>
    <x v="4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3"/>
    <n v="88"/>
    <n v="130"/>
    <x v="802"/>
    <x v="773"/>
    <x v="4"/>
    <s v="МДО/ККО"/>
    <m/>
  </r>
  <r>
    <s v="Р5.17"/>
    <s v="Р5"/>
    <n v="0"/>
    <n v="18"/>
    <s v="Р5.0.18"/>
    <s v="Подводка гибкая сантехническая"/>
    <s v="шт"/>
    <n v="3"/>
    <n v="110"/>
    <n v="225"/>
    <x v="803"/>
    <x v="774"/>
    <x v="4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n v="5"/>
    <n v="413"/>
    <n v="503"/>
    <x v="804"/>
    <x v="775"/>
    <x v="4"/>
    <s v="МДО/ККО"/>
    <m/>
  </r>
  <r>
    <s v="Р5.24"/>
    <s v="Р5"/>
    <n v="0"/>
    <n v="24"/>
    <s v="Р5.0.24"/>
    <s v="Врезка в существующие сети ГВС/ХВС"/>
    <s v="к-т"/>
    <n v="1"/>
    <n v="1627"/>
    <n v="773"/>
    <x v="805"/>
    <x v="776"/>
    <x v="4"/>
    <s v="МДО/ККО"/>
    <m/>
  </r>
  <r>
    <s v="Р5.25"/>
    <s v="Р5"/>
    <n v="0"/>
    <n v="25"/>
    <s v="Р5.0.25"/>
    <s v="Врезка в существующие сети канализации"/>
    <s v="к-т"/>
    <n v="1"/>
    <n v="1975"/>
    <n v="1004"/>
    <x v="806"/>
    <x v="777"/>
    <x v="4"/>
    <s v="МДО/ККО"/>
    <m/>
  </r>
  <r>
    <s v="Р5.36"/>
    <s v="Р5"/>
    <n v="0"/>
    <n v="34"/>
    <s v="Р5.0.34"/>
    <s v="Ревизия системы водоснабжения и канализации"/>
    <s v="к-т"/>
    <n v="1"/>
    <n v="5789"/>
    <n v="1035"/>
    <x v="807"/>
    <x v="778"/>
    <x v="4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1"/>
    <n v="830"/>
    <n v="6614"/>
    <x v="654"/>
    <x v="779"/>
    <x v="4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4"/>
    <n v="1783"/>
    <x v="808"/>
    <x v="780"/>
    <x v="4"/>
    <s v="МДО/ККО"/>
    <m/>
  </r>
  <r>
    <m/>
    <s v="Р5"/>
    <m/>
    <m/>
    <m/>
    <s v="Монтаж зеркала Dansani mido арт. 90073. ."/>
    <s v="шт"/>
    <n v="1"/>
    <n v="838"/>
    <n v="41905"/>
    <x v="809"/>
    <x v="781"/>
    <x v="4"/>
    <s v="МДО/ККО"/>
    <s v="исключена/нетиповая"/>
  </r>
  <r>
    <m/>
    <s v="Р5"/>
    <m/>
    <m/>
    <m/>
    <s v="Монтаж раковины-тюлпан Jacob Delafon Escale Е1211 с/у подвал + 1 эт."/>
    <s v="шт"/>
    <n v="1"/>
    <n v="1282"/>
    <n v="15135"/>
    <x v="810"/>
    <x v="782"/>
    <x v="4"/>
    <s v="МДО/ККО"/>
    <s v="исключена/нетиповая"/>
  </r>
  <r>
    <m/>
    <s v="Р5"/>
    <m/>
    <m/>
    <m/>
    <s v="Монтаж пъедистала Escale Е 1223, с гибкой подводкой, сифон, кронштейны."/>
    <s v="шт"/>
    <n v="1"/>
    <n v="838"/>
    <n v="11339"/>
    <x v="809"/>
    <x v="783"/>
    <x v="4"/>
    <s v="МДО/ККО"/>
    <s v="исключена/нетиповая"/>
  </r>
  <r>
    <m/>
    <s v="Р5"/>
    <m/>
    <m/>
    <m/>
    <s v="Монтаж унитаза Jacob Delafon Escale 19038 W. с/у "/>
    <s v="шт"/>
    <n v="1"/>
    <n v="1479"/>
    <n v="37468"/>
    <x v="811"/>
    <x v="784"/>
    <x v="4"/>
    <s v="МДО/ККО"/>
    <s v="исключена/нетиповая"/>
  </r>
  <r>
    <s v="Р6.37"/>
    <s v="Р6"/>
    <n v="0"/>
    <n v="31"/>
    <s v="Р6.0.31"/>
    <s v="Ревизия отопительных приборов "/>
    <s v="шт"/>
    <n v="6"/>
    <n v="2547"/>
    <n v="0"/>
    <x v="812"/>
    <x v="0"/>
    <x v="4"/>
    <s v="МДО/ККО"/>
    <m/>
  </r>
  <r>
    <s v="Р6.38"/>
    <s v="Р6"/>
    <n v="0"/>
    <n v="32"/>
    <s v="Р6.0.32"/>
    <s v="Ревизия системы трубопроводов и запорно-регулирующей арматуры"/>
    <s v="м.п."/>
    <n v="30"/>
    <n v="60"/>
    <n v="10"/>
    <x v="711"/>
    <x v="785"/>
    <x v="4"/>
    <s v="МДО/ККО"/>
    <m/>
  </r>
  <r>
    <s v="Р7.1.1"/>
    <s v="Р7"/>
    <n v="0"/>
    <n v="1"/>
    <s v="Р7.0.1"/>
    <s v="Приточно-вытяжная установка Systemair MAXI 1100 "/>
    <s v="шт"/>
    <n v="1"/>
    <n v="38158"/>
    <n v="562833"/>
    <x v="813"/>
    <x v="786"/>
    <x v="4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1"/>
    <n v="425"/>
    <n v="2063"/>
    <x v="814"/>
    <x v="787"/>
    <x v="4"/>
    <s v="МДО/ККО"/>
    <m/>
  </r>
  <r>
    <s v="Р7.19"/>
    <s v="Р7"/>
    <n v="0"/>
    <n v="8"/>
    <s v="Р7.0.8"/>
    <s v="Тепловая завеса Frico с термостатом и пультом"/>
    <s v="шт"/>
    <n v="1"/>
    <n v="3089"/>
    <n v="54687"/>
    <x v="815"/>
    <x v="788"/>
    <x v="4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106.9"/>
    <n v="35"/>
    <n v="8"/>
    <x v="786"/>
    <x v="789"/>
    <x v="4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106.9"/>
    <n v="243"/>
    <n v="484"/>
    <x v="816"/>
    <x v="790"/>
    <x v="4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65"/>
    <n v="57294"/>
    <x v="817"/>
    <x v="791"/>
    <x v="4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5"/>
    <n v="7884"/>
    <n v="29424"/>
    <x v="818"/>
    <x v="792"/>
    <x v="4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372"/>
    <n v="49057"/>
    <x v="819"/>
    <x v="793"/>
    <x v="4"/>
    <s v="МДО/ККО"/>
    <m/>
  </r>
  <r>
    <s v="Р8.26"/>
    <s v="Р8"/>
    <n v="0"/>
    <n v="15"/>
    <s v="Р8.0.15"/>
    <s v="Дренажный насос Aqua mini blue, ASPEN"/>
    <s v="шт"/>
    <n v="7"/>
    <n v="747"/>
    <n v="4699"/>
    <x v="820"/>
    <x v="794"/>
    <x v="4"/>
    <s v="МДО/ККО"/>
    <m/>
  </r>
  <r>
    <s v="Р8.29"/>
    <s v="Р8"/>
    <n v="0"/>
    <n v="17"/>
    <s v="Р8.0.17"/>
    <s v="Антивандальные решетки с козырьком для внешних блоков"/>
    <s v="к-т"/>
    <n v="8"/>
    <n v="883"/>
    <n v="2787"/>
    <x v="821"/>
    <x v="795"/>
    <x v="4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106.9"/>
    <n v="41"/>
    <n v="18"/>
    <x v="822"/>
    <x v="796"/>
    <x v="4"/>
    <s v="МДО/ККО"/>
    <m/>
  </r>
  <r>
    <s v="Р8.32"/>
    <s v="Р8"/>
    <n v="0"/>
    <n v="19"/>
    <s v="Р8.0.19"/>
    <s v="Зимний комплект к кондиционерам"/>
    <s v="шт"/>
    <n v="5"/>
    <n v="1231"/>
    <n v="4901"/>
    <x v="823"/>
    <x v="797"/>
    <x v="4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06.9"/>
    <n v="220"/>
    <n v="616"/>
    <x v="824"/>
    <x v="798"/>
    <x v="4"/>
    <s v="МДО/ККО"/>
    <m/>
  </r>
  <r>
    <m/>
    <s v="Р9"/>
    <m/>
    <m/>
    <m/>
    <s v="Перенос опломбированного  счетчика с согласованием в Энергосбыте г. Москва"/>
    <s v="шт"/>
    <n v="1"/>
    <n v="19720"/>
    <n v="0"/>
    <x v="825"/>
    <x v="0"/>
    <x v="4"/>
    <s v="МДО/ККО"/>
    <s v="исключена/нетиповая"/>
  </r>
  <r>
    <s v="Р9.2"/>
    <s v="Р9"/>
    <n v="0"/>
    <n v="2"/>
    <s v="Р9.0.2"/>
    <s v="Щит  ЩР1, навесной, 96 модулей, IP43, ABB, с замком"/>
    <s v="шт"/>
    <n v="1"/>
    <n v="2843"/>
    <n v="16710"/>
    <x v="826"/>
    <x v="799"/>
    <x v="4"/>
    <s v="МДО/ККО"/>
    <m/>
  </r>
  <r>
    <s v="Р9.4"/>
    <s v="Р9"/>
    <n v="0"/>
    <n v="4"/>
    <s v="Р9.0.4"/>
    <s v="Щит  ЩР1, навесной, 54 модулей, IP43, ABB, с замком"/>
    <s v="шт"/>
    <n v="4"/>
    <n v="2922"/>
    <n v="8058"/>
    <x v="827"/>
    <x v="800"/>
    <x v="4"/>
    <s v="МДО/ККО"/>
    <m/>
  </r>
  <r>
    <s v="Р9.34"/>
    <s v="Р9"/>
    <n v="0"/>
    <n v="34"/>
    <s v="Р9.0.34"/>
    <s v="Устройство защитного отключения 4пол. тип AC 80A 300mA F204 AC-80/0,3 ABB"/>
    <s v="шт"/>
    <n v="1"/>
    <n v="550"/>
    <n v="7986"/>
    <x v="485"/>
    <x v="801"/>
    <x v="4"/>
    <s v="МДО/ККО"/>
    <m/>
  </r>
  <r>
    <s v="Р9.37"/>
    <s v="Р9"/>
    <n v="0"/>
    <n v="37"/>
    <s v="Р9.0.37"/>
    <s v="Автомат.выкл-ль АВВ 1-полюсный S201 B6А"/>
    <s v="шт"/>
    <n v="3"/>
    <n v="212"/>
    <n v="656"/>
    <x v="828"/>
    <x v="802"/>
    <x v="4"/>
    <s v="МДО/ККО"/>
    <m/>
  </r>
  <r>
    <s v="Р9.38"/>
    <s v="Р9"/>
    <n v="0"/>
    <n v="38"/>
    <s v="Р9.0.38"/>
    <s v="Автомат.выкл-ль АВВ 1-полюсный S201 B10А"/>
    <s v="шт"/>
    <n v="4"/>
    <n v="231"/>
    <n v="239"/>
    <x v="560"/>
    <x v="803"/>
    <x v="4"/>
    <s v="МДО/ККО"/>
    <m/>
  </r>
  <r>
    <s v="Р9.54"/>
    <s v="Р9"/>
    <n v="0"/>
    <n v="53"/>
    <s v="Р9.0.53"/>
    <s v="Автомат.выкл-ль АВВ 1-полюсный SH201L C16А"/>
    <s v="шт"/>
    <n v="5"/>
    <n v="212"/>
    <n v="432"/>
    <x v="829"/>
    <x v="804"/>
    <x v="4"/>
    <s v="МДО/ККО"/>
    <m/>
  </r>
  <r>
    <s v="Р9.55"/>
    <s v="Р9"/>
    <n v="0"/>
    <n v="54"/>
    <s v="Р9.0.54"/>
    <s v="Автомат.выкл-ль АВВ 1-полюсный SH201L C20А"/>
    <s v="шт"/>
    <n v="1"/>
    <n v="212"/>
    <n v="457"/>
    <x v="830"/>
    <x v="805"/>
    <x v="4"/>
    <s v="МДО/ККО"/>
    <m/>
  </r>
  <r>
    <s v="Р9.101"/>
    <s v="Р9"/>
    <n v="0"/>
    <n v="100"/>
    <s v="Р9.0.100"/>
    <s v="Автомат.выкл-ль АВВ 3-полюсный SH203L C20А"/>
    <s v="шт"/>
    <n v="2"/>
    <n v="338"/>
    <n v="1023"/>
    <x v="831"/>
    <x v="806"/>
    <x v="4"/>
    <s v="МДО/ККО"/>
    <m/>
  </r>
  <r>
    <s v="Р9.102"/>
    <s v="Р9"/>
    <n v="0"/>
    <n v="101"/>
    <s v="Р9.0.101"/>
    <s v="Автомат.выкл-ль АВВ 3-полюсный SH203L C25А"/>
    <s v="шт"/>
    <n v="2"/>
    <n v="338"/>
    <n v="1113"/>
    <x v="831"/>
    <x v="807"/>
    <x v="4"/>
    <s v="МДО/ККО"/>
    <m/>
  </r>
  <r>
    <s v="Р9.104"/>
    <s v="Р9"/>
    <n v="0"/>
    <n v="103"/>
    <s v="Р9.0.103"/>
    <s v="Автомат.выкл-ль АВВ 3-полюсный SH203L C40А"/>
    <s v="шт"/>
    <n v="1"/>
    <n v="338"/>
    <n v="1281"/>
    <x v="832"/>
    <x v="808"/>
    <x v="4"/>
    <s v="МДО/ККО"/>
    <m/>
  </r>
  <r>
    <m/>
    <s v="Р9"/>
    <n v="0"/>
    <n v="242"/>
    <s v="Р9.0.242"/>
    <s v="Автомат.выкл-ль АВВ Т1В160 100А"/>
    <s v="шт"/>
    <n v="1"/>
    <n v="345"/>
    <n v="9492"/>
    <x v="833"/>
    <x v="809"/>
    <x v="4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n v="2"/>
    <n v="224"/>
    <n v="3340"/>
    <x v="834"/>
    <x v="810"/>
    <x v="4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7"/>
    <n v="185"/>
    <n v="3401"/>
    <x v="835"/>
    <x v="811"/>
    <x v="4"/>
    <s v="МДО/ККО"/>
    <m/>
  </r>
  <r>
    <s v="Р9.147"/>
    <s v="Р9"/>
    <n v="0"/>
    <n v="146"/>
    <s v="Р9.0.146"/>
    <s v="Контактор модульный ABB ESB20-20"/>
    <s v="шт"/>
    <n v="1"/>
    <n v="175"/>
    <n v="1399"/>
    <x v="702"/>
    <x v="812"/>
    <x v="4"/>
    <s v="МДО/ККО"/>
    <m/>
  </r>
  <r>
    <s v="Р9.149"/>
    <s v="Р9"/>
    <n v="0"/>
    <n v="148"/>
    <s v="Р9.0.148"/>
    <s v="Контактор модульный ABB ESB40-40"/>
    <s v="шт"/>
    <n v="1"/>
    <n v="175"/>
    <n v="2501"/>
    <x v="702"/>
    <x v="813"/>
    <x v="4"/>
    <s v="МДО/ККО"/>
    <m/>
  </r>
  <r>
    <s v="Р9.150"/>
    <s v="Р9"/>
    <n v="0"/>
    <n v="149"/>
    <s v="Р9.0.149"/>
    <s v="Реле времени недельное ABB ATS"/>
    <s v="шт"/>
    <n v="1"/>
    <n v="425"/>
    <n v="3683"/>
    <x v="814"/>
    <x v="814"/>
    <x v="4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1"/>
    <n v="3369"/>
    <x v="836"/>
    <x v="815"/>
    <x v="4"/>
    <s v="МДО/ККО"/>
    <m/>
  </r>
  <r>
    <s v="Р9.158"/>
    <s v="Р9"/>
    <n v="0"/>
    <n v="157"/>
    <s v="Р9.0.157"/>
    <s v="Независимый расцепитель, S2C-A2"/>
    <s v="шт"/>
    <n v="1"/>
    <n v="300"/>
    <n v="1248"/>
    <x v="509"/>
    <x v="816"/>
    <x v="4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3"/>
    <n v="482"/>
    <n v="1473"/>
    <x v="837"/>
    <x v="817"/>
    <x v="4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32"/>
    <n v="53"/>
    <n v="51"/>
    <x v="706"/>
    <x v="678"/>
    <x v="4"/>
    <s v="МДО/ККО"/>
    <m/>
  </r>
  <r>
    <s v="Р9.171"/>
    <s v="Р9"/>
    <n v="0"/>
    <n v="170"/>
    <s v="Р9.0.170"/>
    <s v="Гофрированная ПВХ труба ∅ 25"/>
    <s v="м.п."/>
    <n v="200"/>
    <n v="64"/>
    <n v="36"/>
    <x v="838"/>
    <x v="818"/>
    <x v="4"/>
    <s v="МДО/ККО"/>
    <m/>
  </r>
  <r>
    <s v="Р9.172"/>
    <s v="Р9"/>
    <n v="0"/>
    <n v="171"/>
    <s v="Р9.0.171"/>
    <s v="Гофрированная ПВХ труба ∅ 20"/>
    <s v="м.п."/>
    <n v="150"/>
    <n v="68"/>
    <n v="19"/>
    <x v="839"/>
    <x v="819"/>
    <x v="4"/>
    <s v="МДО/ККО"/>
    <m/>
  </r>
  <r>
    <m/>
    <s v="Р9"/>
    <n v="0"/>
    <n v="236"/>
    <s v="Р9.0.236"/>
    <s v="Труба гофрированная ПНД HF d20мм с протяжкой, безгалогенная оранжевая "/>
    <s v="м.п."/>
    <n v="25"/>
    <n v="64"/>
    <n v="36"/>
    <x v="462"/>
    <x v="820"/>
    <x v="4"/>
    <s v="МДО/ККО"/>
    <m/>
  </r>
  <r>
    <s v="Р9.176"/>
    <s v="Р9"/>
    <n v="0"/>
    <n v="175"/>
    <s v="Р9.0.175"/>
    <s v="Кабель-канал 150х50 мм."/>
    <s v="м.п."/>
    <n v="5"/>
    <n v="239"/>
    <n v="875"/>
    <x v="840"/>
    <x v="821"/>
    <x v="4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0"/>
    <n v="173"/>
    <n v="347"/>
    <x v="841"/>
    <x v="822"/>
    <x v="4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100"/>
    <n v="9"/>
    <n v="15"/>
    <x v="223"/>
    <x v="293"/>
    <x v="4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00"/>
    <n v="5"/>
    <n v="8"/>
    <x v="112"/>
    <x v="685"/>
    <x v="4"/>
    <s v="МДО/ККО"/>
    <m/>
  </r>
  <r>
    <s v="Р9.181"/>
    <s v="Р9"/>
    <n v="0"/>
    <n v="180"/>
    <s v="Р9.0.180"/>
    <s v="Кабель ВВГнг-LS 5х16 "/>
    <s v="м.п."/>
    <n v="10"/>
    <n v="72"/>
    <n v="329"/>
    <x v="842"/>
    <x v="823"/>
    <x v="4"/>
    <s v="МДО/ККО"/>
    <m/>
  </r>
  <r>
    <s v="Р9.189"/>
    <s v="Р9"/>
    <n v="0"/>
    <n v="188"/>
    <s v="Р9.0.188"/>
    <s v="Кабель ВВГнг-LS 3х2,5"/>
    <s v="м.п."/>
    <n v="300"/>
    <n v="35"/>
    <n v="41"/>
    <x v="77"/>
    <x v="520"/>
    <x v="4"/>
    <s v="МДО/ККО"/>
    <m/>
  </r>
  <r>
    <s v="Р9.190"/>
    <s v="Р9"/>
    <n v="0"/>
    <n v="189"/>
    <s v="Р9.0.189"/>
    <s v="Кабель ВВГнг-LS 3х1,5"/>
    <s v="м.п."/>
    <n v="200"/>
    <n v="35"/>
    <n v="33"/>
    <x v="843"/>
    <x v="824"/>
    <x v="4"/>
    <s v="МДО/ККО"/>
    <m/>
  </r>
  <r>
    <s v="Р9.194"/>
    <s v="Р9"/>
    <n v="0"/>
    <n v="195"/>
    <s v="Р9.0.195"/>
    <s v="Провод ПВ1 1х6 (красный/голубой/желтый/зеленый/желто-зеленый)"/>
    <s v="м.п."/>
    <n v="5"/>
    <n v="30"/>
    <n v="35"/>
    <x v="510"/>
    <x v="825"/>
    <x v="4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84"/>
    <n v="226"/>
    <n v="428"/>
    <x v="844"/>
    <x v="826"/>
    <x v="4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3"/>
    <n v="260"/>
    <n v="298"/>
    <x v="668"/>
    <x v="608"/>
    <x v="4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6"/>
    <n v="225"/>
    <n v="335"/>
    <x v="845"/>
    <x v="827"/>
    <x v="4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4"/>
    <n v="239"/>
    <n v="501"/>
    <x v="846"/>
    <x v="828"/>
    <x v="4"/>
    <s v="МДО/ККО"/>
    <m/>
  </r>
  <r>
    <s v="Р9.200"/>
    <s v="Р9"/>
    <n v="0"/>
    <n v="201"/>
    <s v="Р9.0.201"/>
    <s v="Установка выключателя с ключом двухпозиционного"/>
    <s v="шт"/>
    <n v="1"/>
    <n v="626"/>
    <n v="3288"/>
    <x v="847"/>
    <x v="829"/>
    <x v="4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4"/>
    <n v="257"/>
    <n v="525"/>
    <x v="848"/>
    <x v="830"/>
    <x v="4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30"/>
    <n v="267"/>
    <n v="587"/>
    <x v="849"/>
    <x v="831"/>
    <x v="4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7"/>
    <n v="405"/>
    <n v="4241"/>
    <x v="850"/>
    <x v="832"/>
    <x v="4"/>
    <s v="МДО/ККО"/>
    <m/>
  </r>
  <r>
    <s v="Р9.209"/>
    <s v="Р9"/>
    <n v="0"/>
    <n v="210"/>
    <s v="Р9.0.210"/>
    <s v="Пуско-наладочные работы"/>
    <s v="к-т"/>
    <n v="1"/>
    <n v="10451"/>
    <n v="1103"/>
    <x v="851"/>
    <x v="833"/>
    <x v="4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418"/>
    <x v="174"/>
    <x v="834"/>
    <x v="4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3"/>
    <n v="465"/>
    <n v="1095"/>
    <x v="852"/>
    <x v="835"/>
    <x v="4"/>
    <s v="МДО/ККО"/>
    <m/>
  </r>
  <r>
    <s v="Р9.213"/>
    <s v="Р9"/>
    <n v="0"/>
    <n v="214"/>
    <s v="Р9.0.214"/>
    <s v="Блок аварийного питания INTERLUX ES-1 ( 6-58Ц)"/>
    <s v="шт"/>
    <n v="3"/>
    <n v="182"/>
    <n v="3211"/>
    <x v="699"/>
    <x v="836"/>
    <x v="4"/>
    <s v="МДО/ККО"/>
    <m/>
  </r>
  <r>
    <s v="Р9.216"/>
    <s v="Р9"/>
    <n v="0"/>
    <n v="217"/>
    <s v="Р9.0.217"/>
    <s v="Распред коробка legrand"/>
    <s v="шт"/>
    <n v="30"/>
    <n v="87"/>
    <n v="202"/>
    <x v="853"/>
    <x v="837"/>
    <x v="4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28"/>
    <n v="601"/>
    <n v="3569"/>
    <x v="854"/>
    <x v="838"/>
    <x v="4"/>
    <s v="МДО/ККО"/>
    <m/>
  </r>
  <r>
    <m/>
    <s v="Р9"/>
    <n v="0"/>
    <n v="232"/>
    <s v="Р9.0.232"/>
    <s v="Кабель ППГнг(А)-HF 3x1,5"/>
    <s v="м.п."/>
    <n v="20"/>
    <n v="35"/>
    <n v="60"/>
    <x v="492"/>
    <x v="152"/>
    <x v="4"/>
    <s v="МДО/ККО"/>
    <m/>
  </r>
  <r>
    <m/>
    <s v="Р9"/>
    <n v="0"/>
    <n v="234"/>
    <s v="Р9.0.234"/>
    <s v="Кабельная проходка ОГНЕЗА-ПМ-К/50"/>
    <s v="шт."/>
    <n v="2"/>
    <n v="740"/>
    <n v="518"/>
    <x v="855"/>
    <x v="839"/>
    <x v="4"/>
    <s v="МДО/ККО"/>
    <m/>
  </r>
  <r>
    <m/>
    <s v="Р9"/>
    <n v="0"/>
    <n v="235"/>
    <s v="Р9.0.235"/>
    <s v="Кабельная проходка ОГНЕЗА-ПМ-К/125"/>
    <s v="шт."/>
    <n v="2"/>
    <n v="1085"/>
    <n v="887"/>
    <x v="856"/>
    <x v="840"/>
    <x v="4"/>
    <s v="МДО/ККО"/>
    <m/>
  </r>
  <r>
    <m/>
    <s v="Р9"/>
    <n v="0"/>
    <n v="245"/>
    <s v="Р9.0.245"/>
    <s v="Щит ППУ 8-12 мод IP 65 красный металлический"/>
    <s v="шт."/>
    <n v="1"/>
    <n v="1479"/>
    <n v="14396"/>
    <x v="811"/>
    <x v="841"/>
    <x v="4"/>
    <s v="МДО/ККО"/>
    <m/>
  </r>
  <r>
    <m/>
    <s v="Р9"/>
    <n v="0"/>
    <n v="246"/>
    <s v="Р9.0.246"/>
    <s v="Обработка проходов кабелей через перегородки огнезой с 2 сторон  "/>
    <s v="шт."/>
    <n v="6"/>
    <n v="148"/>
    <n v="345"/>
    <x v="857"/>
    <x v="842"/>
    <x v="4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1.03E-2"/>
    <m/>
    <m/>
    <x v="858"/>
    <x v="0"/>
    <x v="4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267.7"/>
    <n v="222.49751869492201"/>
    <n v="0"/>
    <x v="859"/>
    <x v="0"/>
    <x v="5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267.7"/>
    <n v="173.74810905417871"/>
    <n v="0"/>
    <x v="860"/>
    <x v="0"/>
    <x v="5"/>
    <s v="МДО/ККО"/>
    <m/>
  </r>
  <r>
    <s v="Р1.5"/>
    <s v="Р1"/>
    <n v="0"/>
    <n v="5"/>
    <s v="Р1.0.5"/>
    <s v="Проект системы вентиляции."/>
    <s v="кв.м.площади офиса"/>
    <n v="267.7"/>
    <n v="115.31795627296442"/>
    <n v="0"/>
    <x v="861"/>
    <x v="0"/>
    <x v="5"/>
    <s v="МДО/ККО"/>
    <m/>
  </r>
  <r>
    <s v="Р1.6"/>
    <s v="Р1"/>
    <n v="0"/>
    <n v="6"/>
    <s v="Р1.0.6"/>
    <s v="Проект системы кондиционирования"/>
    <s v="кв.м.площади офиса"/>
    <n v="267.7"/>
    <n v="122.91240239180095"/>
    <n v="0"/>
    <x v="862"/>
    <x v="0"/>
    <x v="5"/>
    <s v="МДО/ККО"/>
    <m/>
  </r>
  <r>
    <s v="Р1.7"/>
    <s v="Р1"/>
    <n v="0"/>
    <n v="7"/>
    <s v="Р1.0.7"/>
    <s v="Проект системы отопления"/>
    <s v="кв.м.площади офиса"/>
    <n v="267.7"/>
    <n v="89.649853729889884"/>
    <n v="0"/>
    <x v="863"/>
    <x v="0"/>
    <x v="5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267.7"/>
    <n v="75.209769880366252"/>
    <n v="0"/>
    <x v="864"/>
    <x v="0"/>
    <x v="5"/>
    <s v="МДО/ККО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Кемерово."/>
    <s v="кв.м.площади офиса"/>
    <n v="267.7"/>
    <n v="245.99973051329661"/>
    <n v="0"/>
    <x v="865"/>
    <x v="0"/>
    <x v="5"/>
    <s v="МДО/ККО"/>
    <m/>
  </r>
  <r>
    <s v="Р1.14"/>
    <s v="Р1"/>
    <n v="0"/>
    <n v="14"/>
    <s v="Р1.0.14"/>
    <s v="Получение паспорта БТИ (в черных линиях)"/>
    <s v="кв.м.площади офиса"/>
    <n v="267.7"/>
    <n v="250.98714655538146"/>
    <n v="0"/>
    <x v="866"/>
    <x v="0"/>
    <x v="5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n v="8.23"/>
    <n v="108.47840726389632"/>
    <n v="0"/>
    <x v="867"/>
    <x v="0"/>
    <x v="5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267.7"/>
    <n v="91.16110739804779"/>
    <n v="0"/>
    <x v="868"/>
    <x v="0"/>
    <x v="5"/>
    <s v="МДО/ККО"/>
    <m/>
  </r>
  <r>
    <s v="Р2.1"/>
    <s v="Р2"/>
    <n v="1"/>
    <n v="1"/>
    <s v="Р2.1.1"/>
    <s v="Демонтаж подвесных потолков типа &quot;Армстронг&quot;"/>
    <s v="м2"/>
    <n v="2"/>
    <n v="71.678838177928441"/>
    <n v="0"/>
    <x v="869"/>
    <x v="0"/>
    <x v="5"/>
    <s v="МДО/ККО"/>
    <m/>
  </r>
  <r>
    <s v="Р2.2"/>
    <s v="Р2"/>
    <n v="1"/>
    <n v="2"/>
    <s v="Р2.1.2"/>
    <s v="Демонтаж подвесных потолков &quot;Армстронг&quot;_x000a_с сохранением"/>
    <s v="м2"/>
    <n v="16"/>
    <n v="86"/>
    <n v="0"/>
    <x v="870"/>
    <x v="0"/>
    <x v="5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10"/>
    <n v="102.62671809713649"/>
    <n v="0"/>
    <x v="871"/>
    <x v="0"/>
    <x v="5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7"/>
    <n v="115.45119575705469"/>
    <n v="0"/>
    <x v="872"/>
    <x v="0"/>
    <x v="5"/>
    <s v="МДО/ККО"/>
    <m/>
  </r>
  <r>
    <s v="Р2.53"/>
    <s v="Р2"/>
    <n v="4"/>
    <n v="1"/>
    <s v="Р2.4.1"/>
    <s v="Демонтаж дверных блоков деревянных (межкомнатные)"/>
    <s v="шт"/>
    <n v="1"/>
    <n v="453.98386571855713"/>
    <n v="0"/>
    <x v="873"/>
    <x v="0"/>
    <x v="5"/>
    <s v="МДО/ККО"/>
    <m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5"/>
    <s v="МДО/ККО"/>
    <m/>
  </r>
  <r>
    <s v="Р2.55"/>
    <s v="Р2"/>
    <n v="4"/>
    <n v="3"/>
    <s v="Р2.4.3"/>
    <s v="Демонтаж дверных блоков металлических"/>
    <s v="шт"/>
    <n v="1"/>
    <n v="931.18803493012695"/>
    <n v="0"/>
    <x v="875"/>
    <x v="0"/>
    <x v="5"/>
    <s v="МДО/ККО"/>
    <m/>
  </r>
  <r>
    <s v="Р2.61"/>
    <s v="Р2"/>
    <n v="4"/>
    <n v="9"/>
    <s v="Р2.4.9"/>
    <s v="Демонтаж рольставни"/>
    <s v="шт"/>
    <n v="1"/>
    <n v="2375"/>
    <n v="0"/>
    <x v="876"/>
    <x v="0"/>
    <x v="5"/>
    <s v="МДО/ККО"/>
    <m/>
  </r>
  <r>
    <s v="Р2.111"/>
    <s v="Р2"/>
    <n v="11"/>
    <n v="1"/>
    <s v="Р2.11.1"/>
    <s v="Вывоз мусора (бункер 5т - 8м3)"/>
    <s v="шт"/>
    <n v="1.5"/>
    <n v="3907.1066419161521"/>
    <n v="1833.7850305388376"/>
    <x v="877"/>
    <x v="843"/>
    <x v="5"/>
    <s v="МДО/ККО"/>
    <m/>
  </r>
  <r>
    <s v="Р2.113"/>
    <s v="Р2"/>
    <n v="11"/>
    <n v="3"/>
    <s v="Р2.11.3"/>
    <s v="Разгрузо-погрузочные работы "/>
    <s v="тн"/>
    <n v="15"/>
    <n v="1119.348555449074"/>
    <n v="0"/>
    <x v="878"/>
    <x v="0"/>
    <x v="5"/>
    <s v="МДО/ККО"/>
    <m/>
  </r>
  <r>
    <s v="Р2.115"/>
    <s v="Р2"/>
    <n v="11"/>
    <n v="5"/>
    <s v="Р2.11.5"/>
    <s v="Уборка послестроительная"/>
    <s v="м2"/>
    <n v="267.7"/>
    <n v="61.353364191615228"/>
    <n v="24.066354934130665"/>
    <x v="879"/>
    <x v="844"/>
    <x v="5"/>
    <s v="МДО/ККО"/>
    <m/>
  </r>
  <r>
    <s v="Р2.116"/>
    <s v="Р2"/>
    <n v="11"/>
    <n v="6"/>
    <s v="Р2.11.6"/>
    <s v="Клининговая уборка перед открытием"/>
    <s v="м2"/>
    <n v="267.7"/>
    <n v="129.91009135329219"/>
    <n v="49.469782095807616"/>
    <x v="880"/>
    <x v="845"/>
    <x v="5"/>
    <s v="МДО/ККО"/>
    <m/>
  </r>
  <r>
    <m/>
    <s v="Р2"/>
    <m/>
    <m/>
    <m/>
    <s v="Демонтаж  жалюзи-ролета"/>
    <s v="шт"/>
    <n v="1"/>
    <n v="10000"/>
    <n v="0"/>
    <x v="241"/>
    <x v="0"/>
    <x v="5"/>
    <s v="МДО/ККО"/>
    <s v="исключена/нетиповая"/>
  </r>
  <r>
    <s v="Р3.1"/>
    <s v="Р3"/>
    <n v="1"/>
    <n v="1"/>
    <s v="Р3.1.1"/>
    <s v="Кладка перегородок не армированных толщиной в 1/2 кирпича (толщиной 120 мм)"/>
    <s v="м2"/>
    <n v="36"/>
    <n v="565.66000000000008"/>
    <n v="961.0788"/>
    <x v="881"/>
    <x v="846"/>
    <x v="5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46.88320000000004"/>
    <n v="409.87894811975309"/>
    <n v="555.28470305388362"/>
    <x v="882"/>
    <x v="847"/>
    <x v="5"/>
    <s v="МДО/КК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433.9"/>
    <n v="357.5143746706533"/>
    <n v="418.67738392813789"/>
    <x v="883"/>
    <x v="848"/>
    <x v="5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6.832000000000001"/>
    <n v="374.35729111775555"/>
    <n v="472.04297321356313"/>
    <x v="884"/>
    <x v="849"/>
    <x v="5"/>
    <s v="МДО/ККО"/>
    <m/>
  </r>
  <r>
    <s v="Р3.9"/>
    <s v="Р3"/>
    <n v="1"/>
    <n v="12"/>
    <s v="Р3.1.12"/>
    <s v="Устройство оконных откосов из ГКЛВ толщ. 12 мм."/>
    <s v="м2"/>
    <n v="42"/>
    <n v="369.2045"/>
    <n v="504.95975000000004"/>
    <x v="885"/>
    <x v="850"/>
    <x v="5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176.2"/>
    <n v="64.238182095807616"/>
    <n v="88.318282095807632"/>
    <x v="886"/>
    <x v="851"/>
    <x v="5"/>
    <s v="МДО/ККО"/>
    <m/>
  </r>
  <r>
    <s v="Р3.11"/>
    <s v="Р3"/>
    <n v="1"/>
    <n v="14"/>
    <s v="Р3.1.14"/>
    <s v="Штукатурка  стен  "/>
    <s v="м2"/>
    <n v="607.61520000000007"/>
    <n v="183.54669379639921"/>
    <n v="133.69480122155352"/>
    <x v="887"/>
    <x v="852"/>
    <x v="5"/>
    <s v="МДО/ККО"/>
    <m/>
  </r>
  <r>
    <s v="Р3.189"/>
    <s v="Р3"/>
    <n v="1"/>
    <n v="16"/>
    <s v="Р3.1.16"/>
    <s v="Устройство ниши ГКЛ по м/к под монтаж приборов отопления"/>
    <s v="шт"/>
    <n v="14"/>
    <n v="402.55"/>
    <n v="648.55999999999995"/>
    <x v="888"/>
    <x v="853"/>
    <x v="5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35.923200000000001"/>
    <n v="1941.0916254158094"/>
    <n v="7349.9621736525487"/>
    <x v="889"/>
    <x v="854"/>
    <x v="5"/>
    <s v="МДО/ККО"/>
    <m/>
  </r>
  <r>
    <s v="Р3.18"/>
    <s v="Р3"/>
    <n v="3"/>
    <n v="3"/>
    <s v="Р3.3.3"/>
    <s v="Шпатлевка швов и саморезов стен (ГКЛ) "/>
    <s v="м2"/>
    <n v="776.12"/>
    <n v="114.15042857142858"/>
    <n v="127.21314285714287"/>
    <x v="890"/>
    <x v="855"/>
    <x v="5"/>
    <s v="МДО/ККО"/>
    <m/>
  </r>
  <r>
    <s v="Р3.19"/>
    <s v="Р3"/>
    <n v="3"/>
    <n v="4"/>
    <s v="Р3.3.4"/>
    <s v="Шпатлевка стен по ГКЛ"/>
    <s v="м2"/>
    <n v="778.12"/>
    <n v="154.34399999999999"/>
    <n v="138.72999999999999"/>
    <x v="891"/>
    <x v="856"/>
    <x v="5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n v="758.12"/>
    <n v="194.65066666666667"/>
    <n v="220.898"/>
    <x v="892"/>
    <x v="857"/>
    <x v="5"/>
    <s v="МДО/ККО"/>
    <m/>
  </r>
  <r>
    <s v="Р3.115"/>
    <s v="Р3"/>
    <n v="3"/>
    <n v="7"/>
    <s v="Р3.3.7"/>
    <s v="Грунтовка поверхности стен и перегородок"/>
    <s v="м2"/>
    <n v="778.12"/>
    <n v="29.590441047903806"/>
    <n v="26.051441047903808"/>
    <x v="893"/>
    <x v="858"/>
    <x v="5"/>
    <s v="МДО/ККО"/>
    <m/>
  </r>
  <r>
    <s v="Р3.22"/>
    <s v="Р3"/>
    <n v="3"/>
    <n v="8"/>
    <s v="Р3.3.8"/>
    <s v="Окраска стен за 2 раза краской Tikkurila"/>
    <s v="м2"/>
    <n v="778.12"/>
    <n v="127.93790986826131"/>
    <n v="136.26890061077674"/>
    <x v="894"/>
    <x v="859"/>
    <x v="5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719.43140000000017"/>
    <n v="66.205409257484561"/>
    <n v="39.598836419161515"/>
    <x v="895"/>
    <x v="860"/>
    <x v="5"/>
    <s v="МДО/ККО"/>
    <m/>
  </r>
  <r>
    <s v="Р3.25"/>
    <s v="Р3"/>
    <n v="3"/>
    <n v="11"/>
    <s v="Р3.3.11"/>
    <s v="Облицовка стен керамической плиткой с затиркой швов"/>
    <s v="м2"/>
    <n v="38.688599999999838"/>
    <n v="570.17388165667865"/>
    <n v="1398.3548240119599"/>
    <x v="896"/>
    <x v="861"/>
    <x v="5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1391.0866666666664"/>
    <x v="27"/>
    <x v="862"/>
    <x v="5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25"/>
    <n v="159.90904628742285"/>
    <n v="356.30961973652268"/>
    <x v="897"/>
    <x v="863"/>
    <x v="5"/>
    <s v="МДО/ККО"/>
    <m/>
  </r>
  <r>
    <s v="Р3.39"/>
    <s v="Р3"/>
    <n v="4"/>
    <n v="7"/>
    <s v="Р3.4.7"/>
    <s v="Поставка и монтаж двери однопольной в алюминиевом корпусе с закаленым стеклом 900х2100 мм с фурнитурой белого матового металла."/>
    <s v="шт"/>
    <n v="3"/>
    <n v="2413.9809257484567"/>
    <n v="37951.682095807613"/>
    <x v="898"/>
    <x v="864"/>
    <x v="5"/>
    <s v="МДО/ККО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2"/>
    <n v="2712.6255498094365"/>
    <n v="21154.181929232142"/>
    <x v="405"/>
    <x v="345"/>
    <x v="5"/>
    <s v="МДО/ККО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4"/>
    <n v="1890.6523386559784"/>
    <n v="17649.754546240569"/>
    <x v="899"/>
    <x v="865"/>
    <x v="5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3.5"/>
    <n v="3140"/>
    <n v="35890"/>
    <x v="900"/>
    <x v="866"/>
    <x v="5"/>
    <s v="МДО/ККО"/>
    <m/>
  </r>
  <r>
    <s v="Р3.51"/>
    <s v="Р3"/>
    <n v="4"/>
    <n v="19"/>
    <s v="Р3.4.19"/>
    <s v="Установка подоконных досок из ПВХ белого цвета"/>
    <s v="м.п."/>
    <n v="16"/>
    <n v="303.52441047903807"/>
    <n v="518.2987746706533"/>
    <x v="901"/>
    <x v="867"/>
    <x v="5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4"/>
    <n v="237.77111111111105"/>
    <n v="450.88555555555553"/>
    <x v="902"/>
    <x v="868"/>
    <x v="5"/>
    <s v="МДО/ККО"/>
    <m/>
  </r>
  <r>
    <m/>
    <s v="Р3"/>
    <n v="4"/>
    <n v="22"/>
    <s v="Р3.4.22"/>
    <s v="Оклейка окон, стеклянных поверхностей дверных полотен плёнкой класса защиты А3 "/>
    <s v="м2"/>
    <n v="43.5"/>
    <n v="721.42782095807615"/>
    <n v="2143.9234628742283"/>
    <x v="903"/>
    <x v="869"/>
    <x v="5"/>
    <s v="МДО/ККО"/>
    <m/>
  </r>
  <r>
    <m/>
    <s v="Р3"/>
    <m/>
    <m/>
    <m/>
    <s v="Установка противопожпрных дверей однопольных, стеклянной, min EI60 c фурнитурой 900х2100 мм "/>
    <s v="шт"/>
    <n v="1"/>
    <n v="5500"/>
    <n v="136800"/>
    <x v="904"/>
    <x v="870"/>
    <x v="5"/>
    <s v="МДО/ККО"/>
    <s v="исключена/нетиповая"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49.6"/>
    <n v="339.66713886226853"/>
    <n v="885.63486724549898"/>
    <x v="905"/>
    <x v="871"/>
    <x v="5"/>
    <s v="МДО/КК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36"/>
    <n v="384.83853776945091"/>
    <n v="458.51067357783563"/>
    <x v="906"/>
    <x v="872"/>
    <x v="5"/>
    <s v="МДО/ККО"/>
    <m/>
  </r>
  <r>
    <s v="Р3.68"/>
    <s v="Р3"/>
    <n v="5"/>
    <n v="10"/>
    <s v="Р3.5.10"/>
    <s v="Шпатлевка потолка"/>
    <s v="м2"/>
    <n v="36"/>
    <n v="170.69398995508618"/>
    <n v="126.24863733532665"/>
    <x v="907"/>
    <x v="873"/>
    <x v="5"/>
    <s v="МДО/ККО"/>
    <m/>
  </r>
  <r>
    <s v="Р3.69"/>
    <s v="Р3"/>
    <n v="5"/>
    <n v="11"/>
    <s v="Р3.5.11"/>
    <s v="Грунтовка потолка за два раза"/>
    <s v="м2"/>
    <n v="36"/>
    <n v="32.019886571855707"/>
    <n v="22.609301309879758"/>
    <x v="908"/>
    <x v="874"/>
    <x v="5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n v="36"/>
    <n v="86.326852619759521"/>
    <n v="32.190880785927853"/>
    <x v="909"/>
    <x v="875"/>
    <x v="5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253.05"/>
    <n v="482.55562286335584"/>
    <n v="795.35445954271893"/>
    <x v="910"/>
    <x v="876"/>
    <x v="5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174.44399999999996"/>
    <n v="114.32408384231398"/>
    <n v="156.37094803392918"/>
    <x v="911"/>
    <x v="877"/>
    <x v="5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6"/>
    <n v="460.49864191615234"/>
    <n v="1070.7400873253173"/>
    <x v="912"/>
    <x v="878"/>
    <x v="5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47.61"/>
    <n v="365.1192630987976"/>
    <n v="1759.510975973026"/>
    <x v="913"/>
    <x v="879"/>
    <x v="5"/>
    <s v="МДО/ККО"/>
    <m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57.73"/>
    <n v="105.95728471556714"/>
    <n v="194.8860130987976"/>
    <x v="914"/>
    <x v="880"/>
    <x v="5"/>
    <s v="МДО/ККО"/>
    <m/>
  </r>
  <r>
    <s v="Р3.79"/>
    <s v="Р3"/>
    <n v="6"/>
    <n v="13"/>
    <s v="Р3.6.13"/>
    <s v="Обработка поверхности  составом &quot;Бетоноконтакт&quot;"/>
    <s v="м2"/>
    <n v="267.60000000000002"/>
    <n v="68.952682095807617"/>
    <n v="54.764682095807622"/>
    <x v="915"/>
    <x v="881"/>
    <x v="5"/>
    <s v="МДО/ККО"/>
    <m/>
  </r>
  <r>
    <s v="Р3.84"/>
    <s v="Р3"/>
    <n v="6"/>
    <n v="17"/>
    <s v="Р3.6.17"/>
    <s v="Затирка швов поверхности пола, плитка керамическая"/>
    <s v="м2"/>
    <n v="230"/>
    <n v="22.484804628742282"/>
    <n v="27.83254104790381"/>
    <x v="916"/>
    <x v="882"/>
    <x v="5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8"/>
    <n v="80.437352619759523"/>
    <n v="194.24505785927855"/>
    <x v="917"/>
    <x v="883"/>
    <x v="5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n v="267.7"/>
    <n v="44.221428571428575"/>
    <n v="78.432571428571435"/>
    <x v="918"/>
    <x v="884"/>
    <x v="5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8"/>
    <n v="35.881149469631829"/>
    <n v="25.387253524379041"/>
    <x v="919"/>
    <x v="885"/>
    <x v="5"/>
    <s v="МДО/ККО"/>
    <m/>
  </r>
  <r>
    <s v="Р3.96"/>
    <s v="Р3"/>
    <n v="6"/>
    <n v="29"/>
    <s v="Р3.6.29"/>
    <s v="Устройство противоскользящих уголков на ступени"/>
    <s v="м.п."/>
    <n v="10"/>
    <n v="164.8079577844222"/>
    <n v="438.3615647704475"/>
    <x v="920"/>
    <x v="886"/>
    <x v="5"/>
    <s v="МДО/ККО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5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090.604"/>
    <n v="3351.9600000000005"/>
    <x v="921"/>
    <x v="887"/>
    <x v="5"/>
    <s v="МДО/ККО"/>
    <m/>
  </r>
  <r>
    <s v="Р3.104"/>
    <s v="Р3"/>
    <n v="7"/>
    <n v="10"/>
    <s v="Р3.7.10"/>
    <s v="Сертификация помещения для совершения операций с ценностями"/>
    <s v="к-т"/>
    <n v="1"/>
    <n v="42750"/>
    <n v="0"/>
    <x v="922"/>
    <x v="0"/>
    <x v="5"/>
    <s v="МДО/ККО"/>
    <m/>
  </r>
  <r>
    <s v="Р3.106.2"/>
    <s v="Р3"/>
    <n v="7"/>
    <n v="12"/>
    <s v="Р3.7.12"/>
    <s v="Монтаж Бронепанелей защитных 2 го класса устойчивости к взлому"/>
    <s v="м2"/>
    <n v="26"/>
    <n v="423.67"/>
    <n v="734.36"/>
    <x v="923"/>
    <x v="888"/>
    <x v="5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1"/>
    <n v="2183.8282095807599"/>
    <n v="32716.51777245371"/>
    <x v="924"/>
    <x v="889"/>
    <x v="5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5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8.8"/>
    <n v="1200"/>
    <n v="4550"/>
    <x v="925"/>
    <x v="890"/>
    <x v="5"/>
    <s v="МДО/ККО"/>
    <m/>
  </r>
  <r>
    <s v="Р3.127"/>
    <s v="Р3"/>
    <n v="8"/>
    <n v="11"/>
    <s v="Р3.8.11"/>
    <s v="Металоконструкциии"/>
    <s v="тн"/>
    <n v="1"/>
    <n v="20000"/>
    <n v="24000"/>
    <x v="76"/>
    <x v="73"/>
    <x v="5"/>
    <s v="МДО/ККО"/>
    <m/>
  </r>
  <r>
    <s v="Р3.149"/>
    <s v="Р3"/>
    <n v="8"/>
    <n v="29"/>
    <s v="Р3.8.29"/>
    <s v="Установка  алюминиевой рольставни"/>
    <s v="м2"/>
    <n v="19.36"/>
    <n v="1863.2"/>
    <n v="3689.25"/>
    <x v="926"/>
    <x v="891"/>
    <x v="5"/>
    <s v="МДО/ККО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10"/>
    <n v="209.28837029938276"/>
    <n v="153.73352619759518"/>
    <x v="927"/>
    <x v="892"/>
    <x v="5"/>
    <s v="МДО/ККО"/>
    <m/>
  </r>
  <r>
    <s v="Р4.3"/>
    <s v="Р4"/>
    <n v="0"/>
    <n v="1"/>
    <s v="Р4.0.1"/>
    <s v="Облицовка ступеней крыльца керамогранитом  300х300 мм."/>
    <s v="м2"/>
    <n v="16"/>
    <n v="516.54546287422841"/>
    <n v="757.20926374247699"/>
    <x v="928"/>
    <x v="893"/>
    <x v="5"/>
    <s v="МДО/КК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5"/>
    <s v="МДО/ККО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2"/>
    <n v="1423.28"/>
    <n v="3000"/>
    <x v="929"/>
    <x v="109"/>
    <x v="5"/>
    <s v="МДО/ККО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5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10"/>
    <n v="106.45345502138447"/>
    <n v="122.64394223267563"/>
    <x v="930"/>
    <x v="895"/>
    <x v="5"/>
    <s v="МДО/ККО"/>
    <m/>
  </r>
  <r>
    <s v="Р5.8"/>
    <s v="Р5"/>
    <n v="0"/>
    <n v="9"/>
    <s v="Р5.0.9"/>
    <s v="Кран шаровой Ду15"/>
    <s v="шт"/>
    <n v="4"/>
    <n v="197.25093003326475"/>
    <n v="350.34419407850362"/>
    <x v="931"/>
    <x v="896"/>
    <x v="5"/>
    <s v="МДО/ККО"/>
    <m/>
  </r>
  <r>
    <s v="Р5.10"/>
    <s v="Р5"/>
    <n v="0"/>
    <n v="11"/>
    <s v="Р5.0.11"/>
    <s v="Фильтр грубой очистки Ду15"/>
    <s v="шт"/>
    <n v="4"/>
    <n v="170.15729628742284"/>
    <n v="585.11544519460517"/>
    <x v="932"/>
    <x v="897"/>
    <x v="5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8"/>
    <n v="104.38359155688444"/>
    <n v="106.84669238190158"/>
    <x v="933"/>
    <x v="898"/>
    <x v="5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3"/>
    <n v="88.580464802391973"/>
    <n v="132.1055191257459"/>
    <x v="934"/>
    <x v="899"/>
    <x v="5"/>
    <s v="МДО/ККО"/>
    <m/>
  </r>
  <r>
    <s v="Р5.17"/>
    <s v="Р5"/>
    <n v="0"/>
    <n v="18"/>
    <s v="Р5.0.18"/>
    <s v="Подводка гибкая сантехническая"/>
    <s v="шт"/>
    <n v="2"/>
    <n v="111.88929354623914"/>
    <n v="228.49267831004232"/>
    <x v="935"/>
    <x v="900"/>
    <x v="5"/>
    <s v="МДО/ККО"/>
    <m/>
  </r>
  <r>
    <s v="Р5.23"/>
    <s v="Р5"/>
    <n v="0"/>
    <n v="23"/>
    <s v="Р5.0.23"/>
    <s v="Установка счетчиков на горячее и холодное водоснабжение"/>
    <s v="шт"/>
    <n v="4"/>
    <n v="287.5"/>
    <n v="1762.5"/>
    <x v="936"/>
    <x v="901"/>
    <x v="5"/>
    <s v="МДО/ККО"/>
    <m/>
  </r>
  <r>
    <s v="Р5.43"/>
    <s v="Р5"/>
    <n v="2"/>
    <n v="1"/>
    <s v="Р5.2.1"/>
    <s v="Установка Крючка для вещей и одежды. Merida MHW31 матовый"/>
    <s v="шт"/>
    <n v="2"/>
    <n v="10"/>
    <n v="100"/>
    <x v="937"/>
    <x v="151"/>
    <x v="5"/>
    <s v="МДО/ККО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n v="3"/>
    <n v="10"/>
    <n v="100"/>
    <x v="938"/>
    <x v="785"/>
    <x v="5"/>
    <s v="МДО/ККО"/>
    <m/>
  </r>
  <r>
    <s v="Р5.45"/>
    <s v="Р5"/>
    <n v="2"/>
    <n v="3"/>
    <s v="Р5.2.3"/>
    <s v="Установка кассета-держателя для бумажных полотенец. Merida ASM201"/>
    <s v="шт"/>
    <n v="2"/>
    <n v="10"/>
    <n v="100"/>
    <x v="937"/>
    <x v="151"/>
    <x v="5"/>
    <s v="МДО/ККО"/>
    <m/>
  </r>
  <r>
    <s v="Р5.46"/>
    <s v="Р5"/>
    <n v="2"/>
    <n v="4"/>
    <s v="Р5.2.4"/>
    <s v="Установка дозатора жидкого мыла &quot;MERIDA-VIP&quot; ( 0,300 л.). Merida D44S. Матовый. "/>
    <s v="шт"/>
    <n v="3"/>
    <n v="10"/>
    <n v="100"/>
    <x v="938"/>
    <x v="785"/>
    <x v="5"/>
    <s v="МДО/ККО"/>
    <m/>
  </r>
  <r>
    <s v="Р5.47"/>
    <s v="Р5"/>
    <n v="2"/>
    <n v="5"/>
    <s v="Р5.2.5"/>
    <s v="Установка щетки санитарной. Merida TAS02 (364747). Матовый."/>
    <s v="шт"/>
    <n v="2"/>
    <n v="10"/>
    <n v="100"/>
    <x v="937"/>
    <x v="151"/>
    <x v="5"/>
    <s v="МДО/ККО"/>
    <m/>
  </r>
  <r>
    <s v="Р5.48"/>
    <s v="Р5"/>
    <n v="2"/>
    <n v="6"/>
    <s v="Р5.2.6"/>
    <s v="Установка корзины с педалью 5 литров. Merida B4A. Матовый"/>
    <s v="шт"/>
    <n v="2"/>
    <n v="10"/>
    <n v="100"/>
    <x v="937"/>
    <x v="151"/>
    <x v="5"/>
    <s v="МДО/ККО"/>
    <m/>
  </r>
  <r>
    <s v="Р5.49"/>
    <s v="Р5"/>
    <n v="2"/>
    <n v="7"/>
    <s v="Р5.2.7"/>
    <s v="Установка держателя туалетных подкладок. Merida GSM 001. Матовый."/>
    <s v="шт"/>
    <n v="2"/>
    <n v="10"/>
    <n v="100"/>
    <x v="937"/>
    <x v="151"/>
    <x v="5"/>
    <s v="МДО/ККО"/>
    <m/>
  </r>
  <r>
    <s v="Р6.1"/>
    <s v="Р6"/>
    <n v="0"/>
    <n v="1"/>
    <s v="Р6.0.1"/>
    <s v="Отключение стояков отопления"/>
    <s v="шт"/>
    <n v="4"/>
    <n v="1241.472438123714"/>
    <n v="250"/>
    <x v="939"/>
    <x v="902"/>
    <x v="5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98.0080000000003"/>
    <n v="1080"/>
    <x v="940"/>
    <x v="903"/>
    <x v="5"/>
    <s v="МДО/ККО"/>
    <m/>
  </r>
  <r>
    <m/>
    <s v="Р6"/>
    <m/>
    <m/>
    <m/>
    <s v="Установка радиаторов отопления Rifar-350"/>
    <s v="секц."/>
    <n v="98"/>
    <n v="399.83691353292181"/>
    <n v="950"/>
    <x v="941"/>
    <x v="904"/>
    <x v="5"/>
    <s v="МДО/ККО"/>
    <s v="исключена/нетиповая"/>
  </r>
  <r>
    <s v="Р6.4.1."/>
    <s v="Р6"/>
    <n v="0"/>
    <n v="4"/>
    <s v="Р6.0.4"/>
    <s v="Демонтаж радиаторов отопления с сохранением"/>
    <s v="секц."/>
    <n v="30"/>
    <n v="619.91999999999996"/>
    <n v="1136.52"/>
    <x v="942"/>
    <x v="905"/>
    <x v="5"/>
    <s v="МДО/ККО"/>
    <m/>
  </r>
  <r>
    <s v="Р6.9"/>
    <s v="Р6"/>
    <n v="0"/>
    <n v="6"/>
    <s v="Р6.0.6"/>
    <s v="Термоголовка арт.R470FX01 фирмы &quot;Сiacomini&quot; ДУ15"/>
    <s v="шт"/>
    <n v="2"/>
    <n v="500"/>
    <n v="1413"/>
    <x v="162"/>
    <x v="906"/>
    <x v="5"/>
    <s v="МДО/ККО"/>
    <m/>
  </r>
  <r>
    <s v="Р6.10"/>
    <s v="Р6"/>
    <n v="0"/>
    <n v="7"/>
    <s v="Р6.0.7"/>
    <s v="Термоголовка арт.R470FX064 фирмы &quot;Сiacomini&quot; ДУ20"/>
    <s v="шт"/>
    <n v="9"/>
    <n v="500"/>
    <n v="1940"/>
    <x v="111"/>
    <x v="907"/>
    <x v="5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n v="18"/>
    <n v="104.99000000000001"/>
    <n v="327.375"/>
    <x v="943"/>
    <x v="908"/>
    <x v="5"/>
    <s v="МДО/ККО"/>
    <m/>
  </r>
  <r>
    <m/>
    <s v="Р6"/>
    <m/>
    <m/>
    <m/>
    <s v="Ручной балансировочный клапан  MSV-BD Ру20бар, Тmax=120C   Ду15"/>
    <s v="шт"/>
    <n v="1"/>
    <n v="95"/>
    <n v="6948"/>
    <x v="944"/>
    <x v="909"/>
    <x v="5"/>
    <s v="МДО/ККО"/>
    <s v="исключена/нетиповая"/>
  </r>
  <r>
    <m/>
    <s v="Р6"/>
    <m/>
    <m/>
    <m/>
    <s v="Ручной балансировочный клапан MSV-BD Ру20бар, Тmax=120C   Ду20"/>
    <s v="шт"/>
    <n v="1"/>
    <n v="95"/>
    <n v="499"/>
    <x v="944"/>
    <x v="910"/>
    <x v="5"/>
    <s v="МДО/ККО"/>
    <s v="исключена/нетиповая"/>
  </r>
  <r>
    <m/>
    <s v="Р6"/>
    <m/>
    <m/>
    <m/>
    <s v="Кран шаровый &quot;Ciacomini&quot; Ду15"/>
    <s v="шт"/>
    <n v="8"/>
    <n v="95"/>
    <n v="516"/>
    <x v="359"/>
    <x v="911"/>
    <x v="5"/>
    <s v="МДО/ККО"/>
    <s v="исключена/нетиповая"/>
  </r>
  <r>
    <m/>
    <s v="Р6"/>
    <m/>
    <m/>
    <m/>
    <s v="Кран шаровый &quot;Ciacomini&quot; Ду20"/>
    <s v="шт"/>
    <n v="11"/>
    <n v="95"/>
    <n v="7472"/>
    <x v="945"/>
    <x v="912"/>
    <x v="5"/>
    <s v="МДО/ККО"/>
    <s v="исключена/нетиповая"/>
  </r>
  <r>
    <s v="Р6.19"/>
    <s v="Р6"/>
    <n v="0"/>
    <n v="16"/>
    <s v="Р6.0.16"/>
    <s v="Опрессовка системы отопления"/>
    <s v="кв.м.площади офиса"/>
    <n v="267.7"/>
    <n v="44.691380544962605"/>
    <n v="4.7497259773474605"/>
    <x v="946"/>
    <x v="913"/>
    <x v="5"/>
    <s v="МДО/ККО"/>
    <m/>
  </r>
  <r>
    <s v="Р6.21"/>
    <s v="Р6"/>
    <n v="0"/>
    <n v="18"/>
    <s v="Р6.0.18"/>
    <s v="Врезка в существующую систему отопления"/>
    <s v="шт"/>
    <n v="2"/>
    <n v="3148.2941047903805"/>
    <n v="79.467052395190379"/>
    <x v="947"/>
    <x v="914"/>
    <x v="5"/>
    <s v="МДО/ККО"/>
    <m/>
  </r>
  <r>
    <s v="Р6.26"/>
    <s v="Р6"/>
    <n v="0"/>
    <n v="21"/>
    <s v="Р6.0.21"/>
    <s v="Кран маевского Watts Dy15"/>
    <s v="шт"/>
    <n v="2"/>
    <n v="240"/>
    <n v="388.5"/>
    <x v="948"/>
    <x v="915"/>
    <x v="5"/>
    <s v="МДО/ККО"/>
    <m/>
  </r>
  <r>
    <s v="Р6.31"/>
    <s v="Р6"/>
    <n v="0"/>
    <n v="25"/>
    <s v="Р6.0.25"/>
    <s v="Монтаж труб отопления из стальных водогазопроводных труб,  ГОСТ 3262-75* Ду15"/>
    <s v="м.п."/>
    <n v="19.5"/>
    <n v="203.33"/>
    <n v="80.569999999999993"/>
    <x v="949"/>
    <x v="916"/>
    <x v="5"/>
    <s v="МДО/ККО"/>
    <m/>
  </r>
  <r>
    <s v="Р6.32"/>
    <s v="Р6"/>
    <n v="0"/>
    <n v="26"/>
    <s v="Р6.0.26"/>
    <s v="Монтаж труб отопления из стальных водогазопроводных труб, ГОСТ 3262-75* Ду20"/>
    <s v="м.п."/>
    <n v="36.5"/>
    <n v="213.33"/>
    <n v="123.25"/>
    <x v="950"/>
    <x v="917"/>
    <x v="5"/>
    <s v="МДО/ККО"/>
    <m/>
  </r>
  <r>
    <s v="Р6.34"/>
    <s v="Р6"/>
    <n v="0"/>
    <n v="28"/>
    <s v="Р6.0.28"/>
    <s v="Монтаж трубопровода из труб металлопластиковых диаметр до 16мм"/>
    <s v="м.п."/>
    <n v="19.5"/>
    <n v="150"/>
    <n v="125"/>
    <x v="951"/>
    <x v="918"/>
    <x v="5"/>
    <s v="МДО/ККО"/>
    <m/>
  </r>
  <r>
    <s v="Р6.35"/>
    <s v="Р6"/>
    <n v="0"/>
    <n v="29"/>
    <s v="Р6.0.29"/>
    <s v="Монтаж трубопровода из труб металлопластиковых диаметр до 25мм"/>
    <s v="м.п."/>
    <n v="0"/>
    <n v="203.33333333333334"/>
    <n v="181.66666666666666"/>
    <x v="174"/>
    <x v="0"/>
    <x v="5"/>
    <s v="МДО/ККО"/>
    <m/>
  </r>
  <r>
    <s v="Р6.36"/>
    <s v="Р6"/>
    <n v="0"/>
    <n v="30"/>
    <s v="Р6.0.30"/>
    <s v="Монтаж трубопровода из труб металлопластиковых диаметр до 32мм"/>
    <s v="м.п."/>
    <n v="36.5"/>
    <n v="215"/>
    <n v="181.6"/>
    <x v="952"/>
    <x v="919"/>
    <x v="5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267.7"/>
    <n v="9.614145481993619"/>
    <n v="0"/>
    <x v="953"/>
    <x v="0"/>
    <x v="5"/>
    <s v="МДО/ККО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5"/>
    <s v="МДО/ККО"/>
    <m/>
  </r>
  <r>
    <s v="Р6.40"/>
    <s v="Р6"/>
    <n v="0"/>
    <n v="52"/>
    <s v="Р6.0.52"/>
    <s v="Установка сантехнического люка доступа "/>
    <s v="шт"/>
    <n v="5"/>
    <n v="500"/>
    <n v="1125"/>
    <x v="173"/>
    <x v="921"/>
    <x v="5"/>
    <s v="МДО/ККО"/>
    <m/>
  </r>
  <r>
    <m/>
    <s v="Р7"/>
    <m/>
    <m/>
    <m/>
    <s v="Приточно-вытяжная установка &quot;БРИЗ-2000&quot;"/>
    <s v="шт"/>
    <n v="1"/>
    <n v="38700"/>
    <n v="440512.84"/>
    <x v="954"/>
    <x v="922"/>
    <x v="5"/>
    <s v="МДО/ККО"/>
    <s v="исключена/нетиповая"/>
  </r>
  <r>
    <s v="Р7.17"/>
    <s v="Р7"/>
    <n v="0"/>
    <n v="6"/>
    <s v="Р7.0.6"/>
    <s v="Вентилятор IN 10/4 T O.Erre с таймером на выключение (санузел)"/>
    <s v="шт"/>
    <n v="2"/>
    <n v="430.81"/>
    <n v="2091.5500000000002"/>
    <x v="955"/>
    <x v="923"/>
    <x v="5"/>
    <s v="МДО/ККО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19200"/>
    <x v="494"/>
    <x v="924"/>
    <x v="5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267.7"/>
    <n v="35.308736458941254"/>
    <n v="7.7259164535379368"/>
    <x v="956"/>
    <x v="925"/>
    <x v="5"/>
    <s v="МДО/ККО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2"/>
    <n v="1875.77"/>
    <n v="14041.55"/>
    <x v="957"/>
    <x v="926"/>
    <x v="5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267.7"/>
    <n v="246.08569294094215"/>
    <n v="490.60083790863985"/>
    <x v="958"/>
    <x v="927"/>
    <x v="5"/>
    <s v="МДО/ККО"/>
    <m/>
  </r>
  <r>
    <m/>
    <s v="Р8"/>
    <m/>
    <m/>
    <m/>
    <s v="Сплит система Mitsubishi  Heavy srk 40 с зимнем комплектом и контроллером Fasek 33 (регулятор вращения вентилятора)"/>
    <s v="шт"/>
    <n v="2"/>
    <n v="8078.4017029938277"/>
    <n v="54720"/>
    <x v="959"/>
    <x v="928"/>
    <x v="5"/>
    <s v="МДО/ККО"/>
    <s v="исключена/нетиповая"/>
  </r>
  <r>
    <m/>
    <s v="Р8"/>
    <m/>
    <m/>
    <m/>
    <s v="Сплит система настенная LG 07  (либо аналог согласно ТЗ. Замену согласовать с заказчиком)"/>
    <s v="шт"/>
    <n v="2"/>
    <n v="6457.5"/>
    <n v="15497.999999999998"/>
    <x v="960"/>
    <x v="929"/>
    <x v="5"/>
    <s v="МДО/ККО"/>
    <s v="исключена/нетиповая"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7"/>
    <n v="6462.02"/>
    <n v="54888"/>
    <x v="961"/>
    <x v="930"/>
    <x v="5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3"/>
    <n v="6462.0166666666664"/>
    <n v="49754.323333333334"/>
    <x v="962"/>
    <x v="931"/>
    <x v="5"/>
    <s v="МДО/ККО"/>
    <m/>
  </r>
  <r>
    <s v="Р8.26"/>
    <s v="Р8"/>
    <n v="0"/>
    <n v="15"/>
    <s v="Р8.0.15"/>
    <s v="Дренажный насос Aqua mini blue, ASPEN"/>
    <s v="шт"/>
    <n v="3"/>
    <n v="758.3"/>
    <n v="4766.45"/>
    <x v="963"/>
    <x v="932"/>
    <x v="5"/>
    <s v="МДО/ККО"/>
    <m/>
  </r>
  <r>
    <s v="Р8.27"/>
    <s v="Р8"/>
    <n v="0"/>
    <n v="16"/>
    <s v="Р8.0.16"/>
    <s v="Дренажный насос мини Orang"/>
    <s v="шт"/>
    <n v="11"/>
    <n v="1200"/>
    <n v="3500"/>
    <x v="192"/>
    <x v="933"/>
    <x v="5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267.7"/>
    <n v="41.900503145383709"/>
    <n v="18.451045521853029"/>
    <x v="964"/>
    <x v="934"/>
    <x v="5"/>
    <s v="МДО/ККО"/>
    <m/>
  </r>
  <r>
    <s v="Р8.32"/>
    <s v="Р8"/>
    <n v="0"/>
    <n v="19"/>
    <s v="Р8.0.19"/>
    <s v="Зимний комплект к кондиционерам"/>
    <s v="шт"/>
    <n v="3"/>
    <n v="1248.3682095807615"/>
    <n v="4970.8012954089509"/>
    <x v="965"/>
    <x v="935"/>
    <x v="5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267.7"/>
    <n v="223.46649719262533"/>
    <n v="624.90577948894031"/>
    <x v="966"/>
    <x v="936"/>
    <x v="5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4"/>
    <n v="5837.23"/>
    <n v="27613.87"/>
    <x v="967"/>
    <x v="937"/>
    <x v="5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5"/>
    <s v="МДО/ККО"/>
    <m/>
  </r>
  <r>
    <s v="Р9.3"/>
    <s v="Р9"/>
    <n v="0"/>
    <n v="3"/>
    <s v="Р9.0.3"/>
    <s v="Щит Щр2 АВВ IP43 (72 модуля)."/>
    <s v="шт"/>
    <n v="1"/>
    <n v="3289.9703493012689"/>
    <n v="14122.982030438745"/>
    <x v="968"/>
    <x v="455"/>
    <x v="5"/>
    <s v="МДО/ККО"/>
    <m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5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1"/>
    <n v="3339.3410479038075"/>
    <n v="15833.72082934028"/>
    <x v="969"/>
    <x v="456"/>
    <x v="5"/>
    <s v="МДО/ККО"/>
    <m/>
  </r>
  <r>
    <s v="Р9.6"/>
    <s v="Р9"/>
    <n v="0"/>
    <n v="6"/>
    <s v="Р9.0.6"/>
    <s v="Щит Щр1 АВВ IP43 (48модулей)."/>
    <s v="шт"/>
    <n v="2"/>
    <n v="2726.2273652692052"/>
    <n v="12171.028372454564"/>
    <x v="970"/>
    <x v="938"/>
    <x v="5"/>
    <s v="МДО/ККО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56.0323455945033"/>
    <n v="3917.456269460979"/>
    <x v="971"/>
    <x v="939"/>
    <x v="5"/>
    <s v="МДО/ККО"/>
    <m/>
  </r>
  <r>
    <s v="Р9.26"/>
    <s v="Р9"/>
    <n v="0"/>
    <n v="26"/>
    <s v="Р9.0.26"/>
    <s v="Устройство защитного отключения 4пол. тип AC 25A 30mA FH204 AC-25/0,03 АВВ"/>
    <s v="шт"/>
    <n v="1"/>
    <n v="423.67"/>
    <n v="2905.72"/>
    <x v="972"/>
    <x v="940"/>
    <x v="5"/>
    <s v="МДО/ККО"/>
    <m/>
  </r>
  <r>
    <s v="Р9.27"/>
    <s v="Р9"/>
    <n v="0"/>
    <n v="27"/>
    <s v="Р9.0.27"/>
    <s v="Устройство защитного отключения 4пол. тип AC 40A 300mA F204 AC-40/0,3 ABB"/>
    <s v="шт"/>
    <n v="1"/>
    <n v="423.67"/>
    <n v="4532.8900000000003"/>
    <x v="972"/>
    <x v="941"/>
    <x v="5"/>
    <s v="МДО/ККО"/>
    <m/>
  </r>
  <r>
    <s v="Р9.31"/>
    <s v="Р9"/>
    <n v="0"/>
    <n v="31"/>
    <s v="Р9.0.31"/>
    <s v="Устройство защитного отключения 4пол. тип AC 63A 300mA F204 AC-63/0,3 ABB"/>
    <s v="шт"/>
    <n v="3"/>
    <n v="532.89"/>
    <n v="5976.71"/>
    <x v="973"/>
    <x v="942"/>
    <x v="5"/>
    <s v="МДО/ККО"/>
    <m/>
  </r>
  <r>
    <s v="Р9.32"/>
    <s v="Р9"/>
    <n v="0"/>
    <n v="32"/>
    <s v="Р9.0.32"/>
    <s v="Устройство защитного отключения 4пол. тип AC 63A 30mA F204 AC-63/0,03 АВВ"/>
    <s v="шт"/>
    <n v="1"/>
    <n v="549.98833333333334"/>
    <n v="6224.916666666667"/>
    <x v="974"/>
    <x v="943"/>
    <x v="5"/>
    <s v="МДО/ККО"/>
    <m/>
  </r>
  <r>
    <s v="Р9.38"/>
    <s v="Р9"/>
    <n v="0"/>
    <n v="38"/>
    <s v="Р9.0.38"/>
    <s v="Автомат.выкл-ль АВВ 1-полюсный S201 B10А"/>
    <s v="шт"/>
    <n v="8"/>
    <n v="233.93410479038076"/>
    <n v="242.28837029938276"/>
    <x v="975"/>
    <x v="944"/>
    <x v="5"/>
    <s v="МДО/ККО"/>
    <m/>
  </r>
  <r>
    <s v="Р9.39"/>
    <s v="Р9"/>
    <n v="0"/>
    <n v="39"/>
    <s v="Р9.0.39"/>
    <s v="Автомат.выкл-ль АВВ 1-полюсный S201 B20А"/>
    <s v="шт"/>
    <n v="14"/>
    <n v="215"/>
    <n v="538.81666666666672"/>
    <x v="976"/>
    <x v="945"/>
    <x v="5"/>
    <s v="МДО/ККО"/>
    <m/>
  </r>
  <r>
    <s v="Р9.40"/>
    <s v="Р9"/>
    <n v="0"/>
    <n v="40"/>
    <s v="Р9.0.40"/>
    <s v="Автомат.выкл-ль АВВ 1-полюсный S201 B25А"/>
    <s v="шт"/>
    <n v="8"/>
    <n v="215"/>
    <n v="515.9666666666667"/>
    <x v="977"/>
    <x v="946"/>
    <x v="5"/>
    <s v="МДО/ККО"/>
    <m/>
  </r>
  <r>
    <s v="Р9.41"/>
    <s v="Р9"/>
    <n v="0"/>
    <n v="41"/>
    <s v="Р9.0.41"/>
    <s v="Автомат.выкл-ль АВВ 1-полюсный S201 B32А"/>
    <s v="шт"/>
    <n v="6"/>
    <n v="215"/>
    <n v="642.20833333333337"/>
    <x v="978"/>
    <x v="947"/>
    <x v="5"/>
    <s v="МДО/ККО"/>
    <m/>
  </r>
  <r>
    <s v="Р9.86"/>
    <s v="Р9"/>
    <n v="0"/>
    <n v="85"/>
    <s v="Р9.0.85"/>
    <s v="Автомат.выкл-ль АВВ 3-полюсный S203 B25А"/>
    <s v="шт"/>
    <n v="4"/>
    <n v="343.33333333333331"/>
    <n v="1471.4666666666665"/>
    <x v="979"/>
    <x v="948"/>
    <x v="5"/>
    <s v="МДО/ККО"/>
    <m/>
  </r>
  <r>
    <s v="Р9.87"/>
    <s v="Р9"/>
    <n v="0"/>
    <n v="86"/>
    <s v="Р9.0.86"/>
    <s v="Автомат.выкл-ль АВВ 3-полюсный S203 B32А"/>
    <s v="шт"/>
    <n v="4"/>
    <n v="343.33333333333331"/>
    <n v="1901.3666666666668"/>
    <x v="979"/>
    <x v="949"/>
    <x v="5"/>
    <s v="МДО/ККО"/>
    <m/>
  </r>
  <r>
    <s v="Р9.88"/>
    <s v="Р9"/>
    <n v="0"/>
    <n v="87"/>
    <s v="Р9.0.87"/>
    <s v="Автомат.выкл-ль АВВ 3-полюсный S203 B40А"/>
    <s v="шт"/>
    <n v="4"/>
    <n v="343.33333333333331"/>
    <n v="2071.1333333333332"/>
    <x v="979"/>
    <x v="950"/>
    <x v="5"/>
    <s v="МДО/ККО"/>
    <m/>
  </r>
  <r>
    <s v="Р9.89"/>
    <s v="Р9"/>
    <n v="0"/>
    <n v="88"/>
    <s v="Р9.0.88"/>
    <s v="Автомат.выкл-ль АВВ 3-полюсный S203 В50А"/>
    <s v="шт"/>
    <n v="4"/>
    <n v="343.33333333333331"/>
    <n v="2616.7666666666669"/>
    <x v="979"/>
    <x v="951"/>
    <x v="5"/>
    <s v="МДО/ККО"/>
    <m/>
  </r>
  <r>
    <s v="Р9.90"/>
    <s v="Р9"/>
    <n v="0"/>
    <n v="89"/>
    <s v="Р9.0.89"/>
    <s v="Автомат.выкл-ль АВВ 3-полюсный S203 C6А"/>
    <s v="шт"/>
    <n v="4"/>
    <n v="343.33333333333331"/>
    <n v="2046.6666666666667"/>
    <x v="979"/>
    <x v="952"/>
    <x v="5"/>
    <s v="МДО/ККО"/>
    <m/>
  </r>
  <r>
    <s v="Р9.114"/>
    <s v="Р9"/>
    <n v="0"/>
    <n v="113"/>
    <s v="Р9.0.113"/>
    <s v="Дифференциальный автомат АВВ DS201 В6 1P 6A (В) 6kA тип AC 30mA (2мод.)"/>
    <s v="шт"/>
    <n v="4"/>
    <n v="225.56428571428569"/>
    <n v="3559.4"/>
    <x v="980"/>
    <x v="953"/>
    <x v="5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n v="4"/>
    <n v="227.26333333333332"/>
    <n v="3387.2516666666666"/>
    <x v="981"/>
    <x v="954"/>
    <x v="5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6"/>
    <n v="187.85999999999999"/>
    <n v="3448.7593333333334"/>
    <x v="982"/>
    <x v="955"/>
    <x v="5"/>
    <s v="МДО/ККО"/>
    <m/>
  </r>
  <r>
    <s v="Р9.145"/>
    <s v="Р9"/>
    <n v="0"/>
    <n v="144"/>
    <s v="Р9.0.144"/>
    <s v="Контактор модульный ABB ESB20-11 1НО+1НЗ"/>
    <s v="шт"/>
    <n v="2"/>
    <n v="171.76999999999998"/>
    <n v="1551.6973333333333"/>
    <x v="983"/>
    <x v="476"/>
    <x v="5"/>
    <s v="МДО/ККО"/>
    <m/>
  </r>
  <r>
    <s v="Р9.146"/>
    <s v="Р9"/>
    <n v="0"/>
    <n v="145"/>
    <s v="Р9.0.145"/>
    <s v="Контактор модульный ABB ESB20-11 2НО"/>
    <s v="шт"/>
    <n v="3"/>
    <n v="171.76999999999998"/>
    <n v="1670.3533333333332"/>
    <x v="984"/>
    <x v="956"/>
    <x v="5"/>
    <s v="МДО/ККО"/>
    <m/>
  </r>
  <r>
    <s v="Р9.147"/>
    <s v="Р9"/>
    <n v="0"/>
    <n v="146"/>
    <s v="Р9.0.146"/>
    <s v="Контактор модульный ABB ESB20-20"/>
    <s v="шт"/>
    <n v="3"/>
    <n v="177.49417175647295"/>
    <n v="1419.1973435129457"/>
    <x v="985"/>
    <x v="957"/>
    <x v="5"/>
    <s v="МДО/ККО"/>
    <m/>
  </r>
  <r>
    <s v="Р9.148"/>
    <s v="Р9"/>
    <n v="0"/>
    <n v="147"/>
    <s v="Р9.0.147"/>
    <s v="Контактор модульный ABB ESB24-31"/>
    <s v="шт"/>
    <n v="2"/>
    <n v="303.33333333333331"/>
    <n v="2372.1749999999997"/>
    <x v="986"/>
    <x v="958"/>
    <x v="5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60"/>
    <n v="53.866009257484563"/>
    <n v="52.175504628742296"/>
    <x v="987"/>
    <x v="959"/>
    <x v="5"/>
    <s v="МДО/ККО"/>
    <m/>
  </r>
  <r>
    <s v="Р9.171"/>
    <s v="Р9"/>
    <n v="0"/>
    <n v="170"/>
    <s v="Р9.0.170"/>
    <s v="Гофрированная ПВХ труба ∅ 25"/>
    <s v="м.п."/>
    <n v="400"/>
    <n v="65.158018514969143"/>
    <n v="36.893009257484565"/>
    <x v="988"/>
    <x v="960"/>
    <x v="5"/>
    <s v="МДО/ККО"/>
    <m/>
  </r>
  <r>
    <s v="Р9.174"/>
    <s v="Р9"/>
    <n v="0"/>
    <n v="173"/>
    <s v="Р9.0.173"/>
    <s v="Гладкая труба ∅ 40 ПНД"/>
    <s v="м.п."/>
    <n v="60"/>
    <n v="34.674999999999997"/>
    <n v="62.327750000000002"/>
    <x v="989"/>
    <x v="961"/>
    <x v="5"/>
    <s v="МДО/ККО"/>
    <m/>
  </r>
  <r>
    <s v="Р9.176"/>
    <s v="Р9"/>
    <n v="0"/>
    <n v="175"/>
    <s v="Р9.0.175"/>
    <s v="Кабель-канал 150х50 мм."/>
    <s v="м.п."/>
    <n v="50"/>
    <n v="241.66666666666666"/>
    <n v="886.66666666666663"/>
    <x v="990"/>
    <x v="962"/>
    <x v="5"/>
    <s v="МДО/ККО"/>
    <m/>
  </r>
  <r>
    <s v="Р9.177"/>
    <s v="Р9"/>
    <n v="0"/>
    <n v="176"/>
    <s v="Р9.0.176"/>
    <s v="Кабель-канал 105х50 мм."/>
    <s v="м.п."/>
    <n v="60"/>
    <n v="101.22722220701057"/>
    <n v="336.00539238664754"/>
    <x v="991"/>
    <x v="963"/>
    <x v="5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70"/>
    <n v="174.99041047903808"/>
    <n v="351.6374567664609"/>
    <x v="992"/>
    <x v="964"/>
    <x v="5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900"/>
    <n v="8.6623364191615231"/>
    <n v="15.386936419161524"/>
    <x v="993"/>
    <x v="965"/>
    <x v="5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800"/>
    <n v="4.744766313087891"/>
    <n v="7.5581948845164613"/>
    <x v="994"/>
    <x v="966"/>
    <x v="5"/>
    <s v="МДО/ККО"/>
    <m/>
  </r>
  <r>
    <s v="Р9.181"/>
    <s v="Р9"/>
    <n v="0"/>
    <n v="180"/>
    <s v="Р9.0.180"/>
    <s v="Кабель ВВГнг-LS 5х16 "/>
    <s v="м.п."/>
    <n v="40"/>
    <n v="73.039896067858379"/>
    <n v="333.79385181635809"/>
    <x v="995"/>
    <x v="967"/>
    <x v="5"/>
    <s v="МДО/ККО"/>
    <m/>
  </r>
  <r>
    <s v="Р9.182"/>
    <s v="Р9"/>
    <n v="0"/>
    <n v="181"/>
    <s v="Р9.0.181"/>
    <s v="Кабель ВВГнг-LS 5х10"/>
    <s v="м.п."/>
    <n v="60"/>
    <n v="77.647875281430061"/>
    <n v="223.89002095807615"/>
    <x v="996"/>
    <x v="968"/>
    <x v="5"/>
    <s v="МДО/ККО"/>
    <m/>
  </r>
  <r>
    <s v="Р9.183"/>
    <s v="Р9"/>
    <n v="0"/>
    <n v="182"/>
    <s v="Р9.0.182"/>
    <s v="Кабель ВВГнг-LS 5х6"/>
    <s v="м.п."/>
    <n v="100"/>
    <n v="94.040851816358042"/>
    <n v="194.80927568861458"/>
    <x v="182"/>
    <x v="969"/>
    <x v="5"/>
    <s v="МДО/ККО"/>
    <m/>
  </r>
  <r>
    <s v="Р9.189"/>
    <s v="Р9"/>
    <n v="0"/>
    <n v="188"/>
    <s v="Р9.0.188"/>
    <s v="Кабель ВВГнг-LS 3х2,5"/>
    <s v="м.п."/>
    <n v="1700"/>
    <n v="36.281177467065326"/>
    <n v="41.8516456766461"/>
    <x v="997"/>
    <x v="970"/>
    <x v="5"/>
    <s v="МДО/ККО"/>
    <m/>
  </r>
  <r>
    <s v="Р9.190"/>
    <s v="Р9"/>
    <n v="0"/>
    <n v="189"/>
    <s v="Р9.0.189"/>
    <s v="Кабель ВВГнг-LS 3х1,5"/>
    <s v="м.п."/>
    <n v="1600"/>
    <n v="36.281177467065326"/>
    <n v="33.047435615568418"/>
    <x v="998"/>
    <x v="971"/>
    <x v="5"/>
    <s v="МДО/ККО"/>
    <m/>
  </r>
  <r>
    <s v="Р9.193.1"/>
    <s v="Р9"/>
    <n v="0"/>
    <n v="193"/>
    <s v="Р9.0.193"/>
    <s v="Кабель ВВГнг-FRLS 3х1,5"/>
    <s v="м.п."/>
    <n v="300"/>
    <n v="36.281177467065326"/>
    <n v="51"/>
    <x v="527"/>
    <x v="503"/>
    <x v="5"/>
    <s v="МДО/ККО"/>
    <m/>
  </r>
  <r>
    <s v="Р9.193.2"/>
    <s v="Р9"/>
    <n v="0"/>
    <n v="194"/>
    <s v="Р9.0.194"/>
    <s v="Кабель ВВГнг-FRLS 5х2,5"/>
    <s v="м.п."/>
    <n v="20"/>
    <n v="36.281177467065326"/>
    <n v="87.5"/>
    <x v="999"/>
    <x v="972"/>
    <x v="5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40"/>
    <n v="228.54312960478396"/>
    <n v="434.085667245499"/>
    <x v="1000"/>
    <x v="973"/>
    <x v="5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4.22891200597996"/>
    <n v="302.34354934130658"/>
    <x v="1001"/>
    <x v="974"/>
    <x v="5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5"/>
    <n v="227.62812960478399"/>
    <n v="340.3927561556842"/>
    <x v="1002"/>
    <x v="975"/>
    <x v="5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42.24312960478397"/>
    <n v="507.85983947304521"/>
    <x v="534"/>
    <x v="510"/>
    <x v="5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8"/>
    <n v="260.96812881735474"/>
    <n v="532.0596836227495"/>
    <x v="1003"/>
    <x v="976"/>
    <x v="5"/>
    <s v="МДО/ККО"/>
    <m/>
  </r>
  <r>
    <s v="Р9.202"/>
    <s v="Р9"/>
    <n v="0"/>
    <n v="203"/>
    <s v="Р9.0.203"/>
    <s v="Установка св-ка встраиваемого &quot;Lival mony&quot; 2*24 Вт белый с лампами"/>
    <s v="шт"/>
    <n v="73"/>
    <n v="333.76599999999996"/>
    <n v="1814.8139999999999"/>
    <x v="1004"/>
    <x v="977"/>
    <x v="5"/>
    <s v="МДО/ККО"/>
    <m/>
  </r>
  <r>
    <s v="Р9.204"/>
    <s v="Р9"/>
    <n v="0"/>
    <n v="205"/>
    <s v="Р9.0.205"/>
    <s v="Установка светильников для складских помещений"/>
    <s v="шт"/>
    <n v="0"/>
    <n v="345.56555555555559"/>
    <n v="2066.5733333333333"/>
    <x v="174"/>
    <x v="0"/>
    <x v="5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0"/>
    <n v="486.25"/>
    <n v="2772.5"/>
    <x v="174"/>
    <x v="0"/>
    <x v="5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3"/>
    <n v="410.86599999999999"/>
    <n v="4301.2559999999994"/>
    <x v="1005"/>
    <x v="978"/>
    <x v="5"/>
    <s v="МДО/ККО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5"/>
    <s v="МДО/ККО"/>
    <m/>
  </r>
  <r>
    <s v="Р9.210"/>
    <s v="Р9"/>
    <n v="0"/>
    <n v="211"/>
    <s v="Р9.0.211"/>
    <s v="Расходные и крепежные материалы"/>
    <s v="к-т"/>
    <n v="3"/>
    <n v="0"/>
    <n v="13608.889419161522"/>
    <x v="174"/>
    <x v="980"/>
    <x v="5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n v="8"/>
    <n v="472.22561716563797"/>
    <n v="1110.6941047903806"/>
    <x v="1007"/>
    <x v="981"/>
    <x v="5"/>
    <s v="МДО/ККО"/>
    <m/>
  </r>
  <r>
    <s v="Р9.213"/>
    <s v="Р9"/>
    <n v="0"/>
    <n v="214"/>
    <s v="Р9.0.214"/>
    <s v="Блок аварийного питания INTERLUX ES-1 ( 6-58Ц)"/>
    <s v="шт"/>
    <n v="17"/>
    <n v="184.87"/>
    <n v="3256.59"/>
    <x v="1008"/>
    <x v="982"/>
    <x v="5"/>
    <s v="МДО/ККО"/>
    <m/>
  </r>
  <r>
    <s v="Р9.214"/>
    <s v="Р9"/>
    <n v="0"/>
    <n v="215"/>
    <s v="Р9.0.215"/>
    <s v="Монтаж светильников  (Световые Технологии) "/>
    <s v="шт"/>
    <n v="0"/>
    <n v="560"/>
    <n v="5800"/>
    <x v="174"/>
    <x v="0"/>
    <x v="5"/>
    <s v="МДО/ККО"/>
    <m/>
  </r>
  <r>
    <s v="Р9.216"/>
    <s v="Р9"/>
    <n v="0"/>
    <n v="217"/>
    <s v="Р9.0.217"/>
    <s v="Распред коробка legrand"/>
    <s v="шт"/>
    <n v="180"/>
    <n v="88.484485588820306"/>
    <n v="204.67405531935876"/>
    <x v="1009"/>
    <x v="983"/>
    <x v="5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n v="79"/>
    <n v="670"/>
    <n v="2420"/>
    <x v="1010"/>
    <x v="984"/>
    <x v="5"/>
    <s v="МДО/ККО"/>
    <m/>
  </r>
  <r>
    <s v="Р9.221"/>
    <s v="Р9"/>
    <n v="0"/>
    <n v="221"/>
    <s v="Р9.0.221"/>
    <s v="Светодиодный светильник OFL 0240 36 595 4000 К  &quot;Hazadr Light&quot; "/>
    <s v="шт"/>
    <n v="4"/>
    <n v="284.13"/>
    <n v="2092.23"/>
    <x v="1011"/>
    <x v="985"/>
    <x v="5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3.5000000000000003E-2"/>
    <m/>
    <m/>
    <x v="1012"/>
    <x v="0"/>
    <x v="5"/>
    <s v="МДО/ККО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03.20000000000005"/>
    <n v="89"/>
    <n v="0"/>
    <x v="1013"/>
    <x v="0"/>
    <x v="6"/>
    <s v="Инфраструктура"/>
    <m/>
  </r>
  <r>
    <s v="Р1.2"/>
    <s v="Р1"/>
    <n v="0"/>
    <n v="2"/>
    <s v="Р1.0.2"/>
    <s v="Проект усиления несущих конструкций помещения"/>
    <s v="кв.м.площади офиса"/>
    <n v="603.20000000000005"/>
    <n v="69"/>
    <n v="0"/>
    <x v="1014"/>
    <x v="0"/>
    <x v="6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03.20000000000005"/>
    <n v="218"/>
    <n v="0"/>
    <x v="1015"/>
    <x v="0"/>
    <x v="6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03.20000000000005"/>
    <n v="170"/>
    <n v="0"/>
    <x v="1016"/>
    <x v="0"/>
    <x v="6"/>
    <s v="Инфраструктура"/>
    <m/>
  </r>
  <r>
    <s v="Р1.5"/>
    <s v="Р1"/>
    <n v="0"/>
    <n v="5"/>
    <s v="Р1.0.5"/>
    <s v="Проект системы вентиляции."/>
    <s v="кв.м.площади офиса"/>
    <n v="603.20000000000005"/>
    <n v="113"/>
    <n v="0"/>
    <x v="1017"/>
    <x v="0"/>
    <x v="6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03.20000000000005"/>
    <n v="121"/>
    <n v="0"/>
    <x v="1018"/>
    <x v="0"/>
    <x v="6"/>
    <s v="Инфраструктура"/>
    <m/>
  </r>
  <r>
    <s v="Р1.7"/>
    <s v="Р1"/>
    <n v="0"/>
    <n v="7"/>
    <s v="Р1.0.7"/>
    <s v="Проект системы отопления"/>
    <s v="кв.м.площади офиса"/>
    <n v="603.20000000000005"/>
    <n v="88"/>
    <n v="0"/>
    <x v="1019"/>
    <x v="0"/>
    <x v="6"/>
    <s v="Инфраструктура"/>
    <m/>
  </r>
  <r>
    <s v="Р1.8"/>
    <s v="Р1"/>
    <n v="0"/>
    <n v="8"/>
    <s v="Р1.0.8"/>
    <s v="Проект системы водоснабжения и канализации"/>
    <s v="кв.м.площади офиса"/>
    <n v="603.20000000000005"/>
    <n v="74"/>
    <n v="0"/>
    <x v="1020"/>
    <x v="0"/>
    <x v="6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03.20000000000005"/>
    <n v="68"/>
    <n v="0"/>
    <x v="1021"/>
    <x v="0"/>
    <x v="6"/>
    <s v="Инфраструктура"/>
    <m/>
  </r>
  <r>
    <s v="Р1.11"/>
    <s v="Р1"/>
    <n v="0"/>
    <n v="11"/>
    <s v="Р1.0.11"/>
    <s v="Разработка проекта водяного пожаротушения"/>
    <s v="кв.м.площади офиса"/>
    <n v="603.20000000000005"/>
    <n v="51"/>
    <n v="0"/>
    <x v="1022"/>
    <x v="0"/>
    <x v="6"/>
    <s v="Инфраструктура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603.20000000000005"/>
    <n v="59"/>
    <n v="0"/>
    <x v="1023"/>
    <x v="0"/>
    <x v="6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603.20000000000005"/>
    <n v="61"/>
    <n v="0"/>
    <x v="1024"/>
    <x v="0"/>
    <x v="6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03.20000000000005"/>
    <n v="89"/>
    <n v="0"/>
    <x v="1013"/>
    <x v="0"/>
    <x v="6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603.20000000000005"/>
    <n v="49"/>
    <n v="0"/>
    <x v="1025"/>
    <x v="0"/>
    <x v="6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503"/>
    <n v="70"/>
    <n v="0"/>
    <x v="1026"/>
    <x v="0"/>
    <x v="6"/>
    <s v="Инфраструктура"/>
    <m/>
  </r>
  <r>
    <s v="Р2.3"/>
    <s v="Р2"/>
    <n v="1"/>
    <n v="3"/>
    <s v="Р2.1.3"/>
    <s v="Демонтаж  одноуровневых потолков из ГКЛ"/>
    <s v="м2"/>
    <n v="100"/>
    <n v="98"/>
    <n v="0"/>
    <x v="1027"/>
    <x v="0"/>
    <x v="6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603.20000000000005"/>
    <n v="101"/>
    <n v="0"/>
    <x v="1028"/>
    <x v="0"/>
    <x v="6"/>
    <s v="Инфраструктура"/>
    <m/>
  </r>
  <r>
    <s v="Р2.29"/>
    <s v="Р2"/>
    <n v="2"/>
    <n v="13"/>
    <s v="Р2.2.13"/>
    <s v="Демонтаж плинтусов:  из керамической плитки"/>
    <s v="м.п."/>
    <n v="200"/>
    <n v="31"/>
    <n v="0"/>
    <x v="1029"/>
    <x v="0"/>
    <x v="6"/>
    <s v="Инфраструктура"/>
    <m/>
  </r>
  <r>
    <s v="Р2.33"/>
    <s v="Р2"/>
    <n v="2"/>
    <n v="17"/>
    <s v="Р2.2.17"/>
    <s v="Демонтаж плиточного клея"/>
    <s v="м2"/>
    <n v="603.20000000000005"/>
    <n v="33"/>
    <n v="0"/>
    <x v="1030"/>
    <x v="0"/>
    <x v="6"/>
    <s v="Инфраструктура"/>
    <m/>
  </r>
  <r>
    <s v="Р2.37"/>
    <s v="Р2"/>
    <n v="3"/>
    <n v="5"/>
    <s v="Р2.3.5"/>
    <s v="Пробивка проемов в стенах из кирпича"/>
    <s v="м3"/>
    <n v="10"/>
    <n v="3023"/>
    <n v="315"/>
    <x v="1031"/>
    <x v="986"/>
    <x v="6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400"/>
    <n v="77"/>
    <n v="0"/>
    <x v="1032"/>
    <x v="0"/>
    <x v="6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60"/>
    <n v="135"/>
    <n v="0"/>
    <x v="1033"/>
    <x v="0"/>
    <x v="6"/>
    <s v="Инфраструктура"/>
    <m/>
  </r>
  <r>
    <s v="Р2.49"/>
    <s v="Р2"/>
    <n v="3"/>
    <n v="17"/>
    <s v="Р2.3.17"/>
    <s v="Демонтаж стеклянных перегородок"/>
    <s v="м2"/>
    <n v="50"/>
    <n v="296"/>
    <n v="0"/>
    <x v="1034"/>
    <x v="0"/>
    <x v="6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32"/>
    <n v="113"/>
    <n v="0"/>
    <x v="1035"/>
    <x v="0"/>
    <x v="6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2"/>
    <n v="445"/>
    <n v="0"/>
    <x v="1036"/>
    <x v="0"/>
    <x v="6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899"/>
    <n v="0"/>
    <x v="1037"/>
    <x v="0"/>
    <x v="6"/>
    <s v="Инфраструктура"/>
    <m/>
  </r>
  <r>
    <s v="Р2.55"/>
    <s v="Р2"/>
    <n v="4"/>
    <n v="3"/>
    <s v="Р2.4.3"/>
    <s v="Демонтаж дверных блоков металлических"/>
    <s v="шт"/>
    <n v="1"/>
    <n v="913"/>
    <n v="0"/>
    <x v="1038"/>
    <x v="0"/>
    <x v="6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3"/>
    <n v="1980"/>
    <n v="0"/>
    <x v="1039"/>
    <x v="0"/>
    <x v="6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44"/>
    <n v="380"/>
    <n v="0"/>
    <x v="1040"/>
    <x v="0"/>
    <x v="6"/>
    <s v="Инфраструктура"/>
    <m/>
  </r>
  <r>
    <s v="Р2.67"/>
    <s v="Р2"/>
    <n v="5"/>
    <n v="6"/>
    <s v="Р2.5.6"/>
    <s v="Демонтаж подоконников из ПВХ"/>
    <s v="м.п."/>
    <n v="12"/>
    <n v="138"/>
    <n v="0"/>
    <x v="1041"/>
    <x v="0"/>
    <x v="6"/>
    <s v="Инфраструктура"/>
    <m/>
  </r>
  <r>
    <s v="Р2.69"/>
    <s v="Р2"/>
    <n v="5"/>
    <n v="8"/>
    <s v="Р2.5.8"/>
    <s v="Демонтаж отливов из оцинкованной стали"/>
    <s v="м.п."/>
    <n v="12"/>
    <n v="74"/>
    <n v="0"/>
    <x v="857"/>
    <x v="0"/>
    <x v="6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603.20000000000005"/>
    <n v="30"/>
    <n v="0"/>
    <x v="1042"/>
    <x v="0"/>
    <x v="6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03.20000000000005"/>
    <n v="30"/>
    <n v="0"/>
    <x v="1042"/>
    <x v="0"/>
    <x v="6"/>
    <s v="Инфраструктура"/>
    <m/>
  </r>
  <r>
    <s v="Р2.92"/>
    <s v="Р2"/>
    <n v="8"/>
    <n v="3"/>
    <s v="Р2.8.3"/>
    <s v="Демонтаж выключателей, розеток"/>
    <s v="шт"/>
    <n v="20"/>
    <n v="82"/>
    <n v="0"/>
    <x v="232"/>
    <x v="0"/>
    <x v="6"/>
    <s v="Инфраструктура"/>
    <m/>
  </r>
  <r>
    <s v="Р2.93"/>
    <s v="Р2"/>
    <n v="8"/>
    <n v="4"/>
    <s v="Р2.8.4"/>
    <s v="Демонтаж светильников"/>
    <s v="шт"/>
    <n v="150"/>
    <n v="122"/>
    <n v="0"/>
    <x v="1043"/>
    <x v="0"/>
    <x v="6"/>
    <s v="Инфраструктура"/>
    <m/>
  </r>
  <r>
    <s v="Р2.94"/>
    <s v="Р2"/>
    <n v="8"/>
    <n v="5"/>
    <s v="Р2.8.5"/>
    <s v="Демонтаж электрощитов распределительных"/>
    <s v="шт"/>
    <n v="3"/>
    <n v="1366"/>
    <n v="0"/>
    <x v="1044"/>
    <x v="0"/>
    <x v="6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603.20000000000005"/>
    <n v="27"/>
    <n v="0"/>
    <x v="1045"/>
    <x v="0"/>
    <x v="6"/>
    <s v="Инфраструктура"/>
    <m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n v="6"/>
    <n v="1758"/>
    <n v="0"/>
    <x v="1046"/>
    <x v="0"/>
    <x v="6"/>
    <s v="Инфраструктура"/>
    <m/>
  </r>
  <r>
    <s v="Р2.102"/>
    <s v="Р2"/>
    <n v="10"/>
    <n v="1"/>
    <s v="Р2.10.1"/>
    <s v="Демонтаж унитаза"/>
    <s v="шт"/>
    <n v="2"/>
    <n v="299"/>
    <n v="0"/>
    <x v="1047"/>
    <x v="0"/>
    <x v="6"/>
    <s v="Инфраструктура"/>
    <m/>
  </r>
  <r>
    <s v="Р2.103"/>
    <s v="Р2"/>
    <n v="10"/>
    <n v="2"/>
    <s v="Р2.10.2"/>
    <s v="Демонтаж  раковины"/>
    <s v="шт"/>
    <n v="2"/>
    <n v="292"/>
    <n v="0"/>
    <x v="590"/>
    <x v="0"/>
    <x v="6"/>
    <s v="Инфраструктура"/>
    <m/>
  </r>
  <r>
    <s v="Р2.104"/>
    <s v="Р2"/>
    <n v="10"/>
    <n v="3"/>
    <s v="Р2.10.3"/>
    <s v="Демонтаж смесителя"/>
    <s v="к-т"/>
    <n v="2"/>
    <n v="217"/>
    <n v="0"/>
    <x v="1048"/>
    <x v="0"/>
    <x v="6"/>
    <s v="Инфраструктура"/>
    <m/>
  </r>
  <r>
    <s v="Р2.106"/>
    <s v="Р2"/>
    <n v="10"/>
    <n v="5"/>
    <s v="Р2.10.5"/>
    <s v="Демонтаж радиаторов отопления с запорной арматурой "/>
    <s v="шт"/>
    <n v="10"/>
    <n v="389"/>
    <n v="129"/>
    <x v="1049"/>
    <x v="987"/>
    <x v="6"/>
    <s v="Инфраструктура"/>
    <m/>
  </r>
  <r>
    <s v="Р2.107"/>
    <s v="Р2"/>
    <n v="10"/>
    <n v="6"/>
    <s v="Р2.10.6"/>
    <s v="Демонтаж труб системы отопления"/>
    <s v="м.п."/>
    <n v="20"/>
    <n v="61"/>
    <n v="0"/>
    <x v="1050"/>
    <x v="0"/>
    <x v="6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2"/>
    <n v="76"/>
    <n v="0"/>
    <x v="1051"/>
    <x v="0"/>
    <x v="6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2"/>
    <n v="76"/>
    <n v="0"/>
    <x v="1051"/>
    <x v="0"/>
    <x v="6"/>
    <s v="Инфраструктура"/>
    <m/>
  </r>
  <r>
    <s v="Р2.111"/>
    <s v="Р2"/>
    <n v="11"/>
    <n v="1"/>
    <s v="Р2.11.1"/>
    <s v="Вывоз мусора (бункер 5т - 8м3)"/>
    <s v="шт"/>
    <n v="30"/>
    <n v="3830"/>
    <n v="1798"/>
    <x v="1052"/>
    <x v="988"/>
    <x v="6"/>
    <s v="Инфраструктура"/>
    <m/>
  </r>
  <r>
    <s v="Р2.113"/>
    <s v="Р2"/>
    <n v="11"/>
    <n v="3"/>
    <s v="Р2.11.3"/>
    <s v="Разгрузо-погрузочные работы "/>
    <s v="тн"/>
    <n v="10"/>
    <n v="1097"/>
    <n v="0"/>
    <x v="1053"/>
    <x v="0"/>
    <x v="6"/>
    <s v="Инфраструктура"/>
    <m/>
  </r>
  <r>
    <s v="Р2.115"/>
    <s v="Р2"/>
    <n v="11"/>
    <n v="5"/>
    <s v="Р2.11.5"/>
    <s v="Уборка послестроительная"/>
    <s v="м2"/>
    <n v="603.20000000000005"/>
    <n v="60"/>
    <n v="24"/>
    <x v="1054"/>
    <x v="989"/>
    <x v="6"/>
    <s v="Инфраструктура"/>
    <m/>
  </r>
  <r>
    <s v="Р2.116"/>
    <s v="Р2"/>
    <n v="11"/>
    <n v="6"/>
    <s v="Р2.11.6"/>
    <s v="Клининговая уборка перед открытием"/>
    <s v="м2"/>
    <n v="603.20000000000005"/>
    <n v="127"/>
    <n v="48"/>
    <x v="1055"/>
    <x v="990"/>
    <x v="6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280"/>
    <n v="555"/>
    <n v="942"/>
    <x v="1056"/>
    <x v="991"/>
    <x v="6"/>
    <s v="Инфраструктура"/>
    <m/>
  </r>
  <r>
    <s v="Р3.3"/>
    <s v="Р3"/>
    <n v="1"/>
    <n v="4"/>
    <s v="Р3.1.4"/>
    <s v="Заделка проемов в кирпичных стенах "/>
    <s v="м3"/>
    <n v="10"/>
    <n v="659"/>
    <n v="634"/>
    <x v="1057"/>
    <x v="738"/>
    <x v="6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100"/>
    <n v="580"/>
    <n v="973"/>
    <x v="1058"/>
    <x v="992"/>
    <x v="6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600"/>
    <n v="402"/>
    <n v="544"/>
    <x v="1059"/>
    <x v="993"/>
    <x v="6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1200"/>
    <n v="350"/>
    <n v="410"/>
    <x v="1060"/>
    <x v="994"/>
    <x v="6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00"/>
    <n v="367"/>
    <n v="463"/>
    <x v="1061"/>
    <x v="995"/>
    <x v="6"/>
    <s v="Инфраструктура"/>
    <m/>
  </r>
  <r>
    <s v="Р3.9"/>
    <s v="Р3"/>
    <n v="1"/>
    <n v="12"/>
    <s v="Р3.1.12"/>
    <s v="Устройство оконных откосов из ГКЛВ толщ. 12 мм."/>
    <s v="м2"/>
    <n v="40"/>
    <n v="362"/>
    <n v="495"/>
    <x v="1062"/>
    <x v="996"/>
    <x v="6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920"/>
    <n v="63"/>
    <n v="87"/>
    <x v="1063"/>
    <x v="997"/>
    <x v="6"/>
    <s v="Инфраструктура"/>
    <m/>
  </r>
  <r>
    <s v="Р3.18"/>
    <s v="Р3"/>
    <n v="3"/>
    <n v="3"/>
    <s v="Р3.3.3"/>
    <s v="Шпатлевка швов и саморезов стен (ГКЛ) "/>
    <s v="м2"/>
    <n v="2400"/>
    <n v="105"/>
    <n v="125"/>
    <x v="1064"/>
    <x v="998"/>
    <x v="6"/>
    <s v="Инфраструктура"/>
    <m/>
  </r>
  <r>
    <s v="Р3.19"/>
    <s v="Р3"/>
    <n v="3"/>
    <n v="4"/>
    <s v="Р3.3.4"/>
    <s v="Шпатлевка стен по ГКЛ"/>
    <s v="м2"/>
    <n v="2400"/>
    <n v="150"/>
    <n v="136"/>
    <x v="1065"/>
    <x v="993"/>
    <x v="6"/>
    <s v="Инфраструктура"/>
    <m/>
  </r>
  <r>
    <s v="Р3.20"/>
    <s v="Р3"/>
    <n v="3"/>
    <n v="5"/>
    <s v="Р3.3.5"/>
    <s v="Шпатлевка стен по стеклохолсту"/>
    <s v="м2"/>
    <n v="2400"/>
    <n v="150"/>
    <n v="129"/>
    <x v="1065"/>
    <x v="999"/>
    <x v="6"/>
    <s v="Инфраструктура"/>
    <m/>
  </r>
  <r>
    <s v="Р3.115"/>
    <s v="Р3"/>
    <n v="3"/>
    <n v="7"/>
    <s v="Р3.3.7"/>
    <s v="Грунтовка поверхности стен и перегородок"/>
    <s v="м2"/>
    <n v="2400"/>
    <n v="29"/>
    <n v="25"/>
    <x v="1066"/>
    <x v="1000"/>
    <x v="6"/>
    <s v="Инфраструктура"/>
    <m/>
  </r>
  <r>
    <s v="Р3.22"/>
    <s v="Р3"/>
    <n v="3"/>
    <n v="8"/>
    <s v="Р3.3.8"/>
    <s v="Окраска стен за 2 раза краской Tikkurila"/>
    <s v="м2"/>
    <n v="2200"/>
    <n v="125"/>
    <n v="134"/>
    <x v="1067"/>
    <x v="1001"/>
    <x v="6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200"/>
    <n v="65"/>
    <n v="39"/>
    <x v="1068"/>
    <x v="1002"/>
    <x v="6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180"/>
    <n v="556"/>
    <n v="1371"/>
    <x v="1069"/>
    <x v="1003"/>
    <x v="6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0"/>
    <n v="4100"/>
    <n v="1364"/>
    <x v="1070"/>
    <x v="1004"/>
    <x v="6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0"/>
    <n v="157"/>
    <n v="349"/>
    <x v="85"/>
    <x v="1005"/>
    <x v="6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0"/>
    <n v="108"/>
    <n v="122"/>
    <x v="1071"/>
    <x v="1006"/>
    <x v="6"/>
    <s v="Инфраструктура"/>
    <m/>
  </r>
  <r>
    <s v="Р3.36"/>
    <s v="Р3"/>
    <n v="4"/>
    <n v="1"/>
    <s v="Р3.4.1"/>
    <s v="Установка дверного блока размером 900х2100 мм запасного выхода (контурный, металлический с утепленнием минплитой, наружного исполнения)"/>
    <s v="шт"/>
    <n v="3"/>
    <n v="4208"/>
    <n v="43287"/>
    <x v="1072"/>
    <x v="1007"/>
    <x v="6"/>
    <s v="Инфраструктура"/>
    <m/>
  </r>
  <r>
    <s v="Р3.126"/>
    <s v="Р3"/>
    <n v="4"/>
    <n v="2"/>
    <s v="Р3.4.2"/>
    <s v="Установка дверного блока размером 1200Х2100  запасного выхода контурной металлической (с утепленнием минплитой, наружного исполнения)"/>
    <s v="шт"/>
    <n v="2"/>
    <n v="4835"/>
    <n v="61257"/>
    <x v="1073"/>
    <x v="1008"/>
    <x v="6"/>
    <s v="Инфраструктура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3"/>
    <n v="2805"/>
    <n v="43006"/>
    <x v="1074"/>
    <x v="1009"/>
    <x v="6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6"/>
    <n v="2659"/>
    <n v="20739"/>
    <x v="1075"/>
    <x v="1010"/>
    <x v="6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7"/>
    <n v="2401"/>
    <n v="13056"/>
    <x v="1076"/>
    <x v="1011"/>
    <x v="6"/>
    <s v="Инфраструктура"/>
    <m/>
  </r>
  <r>
    <s v="Р3.44"/>
    <s v="Р3"/>
    <n v="4"/>
    <n v="13"/>
    <s v="Р3.4.13"/>
    <s v="Установка дверного доводчика "/>
    <s v="шт"/>
    <n v="25"/>
    <n v="449"/>
    <n v="1939"/>
    <x v="1077"/>
    <x v="1012"/>
    <x v="6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62"/>
    <n v="3196"/>
    <x v="1078"/>
    <x v="1013"/>
    <x v="6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5"/>
    <n v="72"/>
    <n v="136"/>
    <x v="711"/>
    <x v="199"/>
    <x v="6"/>
    <s v="Инфраструктура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20"/>
    <n v="1072"/>
    <n v="3387"/>
    <x v="1079"/>
    <x v="1014"/>
    <x v="6"/>
    <s v="Инфраструктура"/>
    <m/>
  </r>
  <r>
    <s v="Р3.50"/>
    <s v="Р3"/>
    <n v="4"/>
    <n v="18"/>
    <s v="Р3.4.18"/>
    <s v="Установка жалюзи вертикальных"/>
    <s v="м2"/>
    <n v="100"/>
    <n v="632"/>
    <n v="2389"/>
    <x v="1080"/>
    <x v="1015"/>
    <x v="6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0"/>
    <n v="707"/>
    <n v="2102"/>
    <x v="1081"/>
    <x v="1016"/>
    <x v="6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500"/>
    <n v="333"/>
    <n v="868"/>
    <x v="1082"/>
    <x v="1017"/>
    <x v="6"/>
    <s v="Инфраструктура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78"/>
    <n v="377"/>
    <n v="450"/>
    <x v="1083"/>
    <x v="1018"/>
    <x v="6"/>
    <s v="Инфраструктура"/>
    <m/>
  </r>
  <r>
    <s v="Р3.68"/>
    <s v="Р3"/>
    <n v="5"/>
    <n v="10"/>
    <s v="Р3.5.10"/>
    <s v="Шпатлевка потолка"/>
    <s v="м2"/>
    <n v="78"/>
    <n v="167"/>
    <n v="124"/>
    <x v="1084"/>
    <x v="1019"/>
    <x v="6"/>
    <s v="Инфраструктура"/>
    <m/>
  </r>
  <r>
    <s v="Р3.69"/>
    <s v="Р3"/>
    <n v="5"/>
    <n v="11"/>
    <s v="Р3.5.11"/>
    <s v="Грунтовка потолка за два раза"/>
    <s v="м2"/>
    <n v="78"/>
    <n v="31"/>
    <n v="22"/>
    <x v="1085"/>
    <x v="1020"/>
    <x v="6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78"/>
    <n v="85"/>
    <n v="32"/>
    <x v="1086"/>
    <x v="1021"/>
    <x v="6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78"/>
    <n v="125"/>
    <n v="115"/>
    <x v="1087"/>
    <x v="1022"/>
    <x v="6"/>
    <s v="Инфраструктура"/>
    <m/>
  </r>
  <r>
    <s v="Р3.72"/>
    <s v="Р3"/>
    <n v="5"/>
    <n v="14"/>
    <s v="Р3.5.14"/>
    <s v="Устройство потолков реечных алюминиевых"/>
    <s v="м2"/>
    <n v="25.2"/>
    <n v="361"/>
    <n v="616"/>
    <x v="1088"/>
    <x v="1023"/>
    <x v="6"/>
    <s v="Инфраструктура"/>
    <m/>
  </r>
  <r>
    <s v="Р3.117"/>
    <s v="Р3"/>
    <n v="5"/>
    <n v="15"/>
    <s v="Р3.5.15"/>
    <s v="Замена потолочных плит  Армстронг"/>
    <s v="м2"/>
    <n v="50"/>
    <n v="56"/>
    <n v="693"/>
    <x v="1089"/>
    <x v="1024"/>
    <x v="6"/>
    <s v="Инфраструктура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100"/>
    <n v="104"/>
    <n v="191"/>
    <x v="82"/>
    <x v="1025"/>
    <x v="6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603.20000000000005"/>
    <n v="68"/>
    <n v="54"/>
    <x v="1021"/>
    <x v="1026"/>
    <x v="6"/>
    <s v="Инфраструктура"/>
    <m/>
  </r>
  <r>
    <s v="Р3.190"/>
    <s v="Р3"/>
    <n v="6"/>
    <n v="19"/>
    <s v="Р3.6.19"/>
    <s v="Установка  плинтуса алюминиевого h80 мм, Battiscopa BA 800 ILA."/>
    <s v="м.п."/>
    <n v="140"/>
    <n v="118"/>
    <n v="471"/>
    <x v="1090"/>
    <x v="1027"/>
    <x v="6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5"/>
    <n v="79"/>
    <n v="190"/>
    <x v="1091"/>
    <x v="1028"/>
    <x v="6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912"/>
    <n v="1677"/>
    <x v="1092"/>
    <x v="1029"/>
    <x v="6"/>
    <s v="Инфраструктура"/>
    <m/>
  </r>
  <r>
    <s v="Р3.89"/>
    <s v="Р3"/>
    <n v="6"/>
    <n v="22"/>
    <s v="Р3.6.22"/>
    <s v="Монтаж грязезащитного коврика "/>
    <s v="м2"/>
    <n v="2"/>
    <n v="377"/>
    <n v="10404"/>
    <x v="1093"/>
    <x v="1030"/>
    <x v="6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03.20000000000005"/>
    <n v="43"/>
    <n v="77"/>
    <x v="1094"/>
    <x v="1031"/>
    <x v="6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30"/>
    <n v="162"/>
    <n v="430"/>
    <x v="1095"/>
    <x v="1032"/>
    <x v="6"/>
    <s v="Инфраструктура"/>
    <m/>
  </r>
  <r>
    <m/>
    <s v="Р3"/>
    <n v="6"/>
    <n v="32"/>
    <s v="Р3.6.32"/>
    <s v="Шлифовка бетонного основания мозаично-шлифовальными машинами (СО-199) с алмазными сегментами"/>
    <s v="м2"/>
    <n v="230"/>
    <n v="185"/>
    <n v="231"/>
    <x v="1096"/>
    <x v="1033"/>
    <x v="6"/>
    <s v="Инфраструктура"/>
    <m/>
  </r>
  <r>
    <m/>
    <s v="Р3"/>
    <n v="6"/>
    <n v="33"/>
    <s v="Р3.6.33"/>
    <s v="Выравнивание бетонного основания полимерными компаундами с кварцевым песком, толщиной до 4 мм"/>
    <s v="м2"/>
    <n v="230"/>
    <n v="138"/>
    <n v="415"/>
    <x v="1097"/>
    <x v="1034"/>
    <x v="6"/>
    <s v="Инфраструктура"/>
    <m/>
  </r>
  <r>
    <m/>
    <s v="Р3"/>
    <n v="6"/>
    <n v="34"/>
    <s v="Р3.6.34"/>
    <s v="Устройство полимерного наливного пола  FEIDAL"/>
    <s v="м2"/>
    <n v="230"/>
    <n v="323"/>
    <n v="1338"/>
    <x v="1098"/>
    <x v="1035"/>
    <x v="6"/>
    <s v="Инфраструктура"/>
    <m/>
  </r>
  <r>
    <m/>
    <s v="Р3"/>
    <n v="6"/>
    <n v="35"/>
    <s v="Р3.6.35"/>
    <s v="Устройство антистатического контура"/>
    <s v="м2"/>
    <n v="119"/>
    <n v="343"/>
    <n v="588"/>
    <x v="1076"/>
    <x v="1036"/>
    <x v="6"/>
    <s v="Инфраструктура"/>
    <m/>
  </r>
  <r>
    <m/>
    <s v="Р3"/>
    <n v="6"/>
    <n v="36"/>
    <s v="Р3.6.36"/>
    <s v="Облицовка полов керамогранитом &quot;Уральский гранит&quot; CT 03 600*600 мм. с затиркой швовов "/>
    <s v="м2"/>
    <n v="281.2"/>
    <n v="473"/>
    <n v="780"/>
    <x v="1099"/>
    <x v="1037"/>
    <x v="6"/>
    <s v="Инфраструктура"/>
    <m/>
  </r>
  <r>
    <m/>
    <s v="Р3"/>
    <n v="6"/>
    <n v="39"/>
    <s v="Р3.6.39"/>
    <s v="Устройство полов из модульной ковровой плитки типа Desso Libra 9950"/>
    <s v="м2"/>
    <n v="92.1"/>
    <n v="392"/>
    <n v="1471"/>
    <x v="1100"/>
    <x v="1038"/>
    <x v="6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4"/>
    <n v="5333"/>
    <n v="60010"/>
    <x v="1101"/>
    <x v="1039"/>
    <x v="6"/>
    <s v="Инфраструктура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n v="2"/>
    <n v="14307"/>
    <n v="110763"/>
    <x v="1102"/>
    <x v="1040"/>
    <x v="6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6"/>
    <n v="1069"/>
    <n v="3286"/>
    <x v="745"/>
    <x v="1041"/>
    <x v="6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290"/>
    <n v="377"/>
    <n v="674"/>
    <x v="1103"/>
    <x v="1042"/>
    <x v="6"/>
    <s v="Инфраструктура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 "/>
    <s v="шт"/>
    <n v="5"/>
    <n v="6306"/>
    <n v="37271"/>
    <x v="1104"/>
    <x v="1043"/>
    <x v="6"/>
    <s v="Инфраструктура"/>
    <m/>
  </r>
  <r>
    <s v="Р3.103"/>
    <s v="Р3"/>
    <n v="7"/>
    <n v="9"/>
    <s v="Р3.7.9"/>
    <s v="Монтаж переговорного устройство DD-205T"/>
    <s v="шт"/>
    <n v="5"/>
    <n v="1315"/>
    <n v="4349"/>
    <x v="1105"/>
    <x v="1044"/>
    <x v="6"/>
    <s v="Инфраструктура"/>
    <m/>
  </r>
  <r>
    <s v="Р3.104"/>
    <s v="Р3"/>
    <n v="7"/>
    <n v="10"/>
    <s v="Р3.7.10"/>
    <s v="Сертификация помещения для совершения операций с ценностями"/>
    <s v="к-т"/>
    <n v="4"/>
    <n v="41912"/>
    <n v="0"/>
    <x v="1106"/>
    <x v="0"/>
    <x v="6"/>
    <s v="Инфраструктура"/>
    <m/>
  </r>
  <r>
    <s v="Р3.105"/>
    <s v="Р3"/>
    <n v="7"/>
    <n v="11"/>
    <s v="Р3.7.11"/>
    <s v="Установка Шлюза инкассаторского размер 1000Х900Х900мм .   2  класса устойчивости к взлому"/>
    <s v="шт"/>
    <n v="3"/>
    <n v="3692"/>
    <n v="83073"/>
    <x v="1107"/>
    <x v="1045"/>
    <x v="6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115"/>
    <n v="1471"/>
    <n v="8333"/>
    <x v="1108"/>
    <x v="1046"/>
    <x v="6"/>
    <s v="Инфраструктура"/>
    <m/>
  </r>
  <r>
    <m/>
    <s v="Р3"/>
    <m/>
    <m/>
    <m/>
    <s v=" Установка двери в оружейную комнату с решетчатой дверью"/>
    <s v="шт"/>
    <n v="1"/>
    <n v="1471"/>
    <n v="44118"/>
    <x v="1109"/>
    <x v="1047"/>
    <x v="6"/>
    <s v="Инфраструктура"/>
    <s v="исключена/нетиповая"/>
  </r>
  <r>
    <s v="Р3.192"/>
    <s v="Р3"/>
    <n v="8"/>
    <n v="1"/>
    <s v="Р3.8.1"/>
    <s v="Мобилизация обьекта"/>
    <s v="обьект"/>
    <n v="1"/>
    <n v="11950"/>
    <n v="7770"/>
    <x v="1110"/>
    <x v="1048"/>
    <x v="6"/>
    <s v="Инфраструктура"/>
    <m/>
  </r>
  <r>
    <s v="Р3.109"/>
    <s v="Р3"/>
    <n v="8"/>
    <n v="3"/>
    <s v="Р3.8.3"/>
    <s v="Масляная окраска стальных труб  с учетом подготовки"/>
    <s v="м.п."/>
    <n v="100"/>
    <n v="145"/>
    <n v="206"/>
    <x v="1111"/>
    <x v="1049"/>
    <x v="6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40"/>
    <n v="212"/>
    <n v="422"/>
    <x v="1112"/>
    <x v="1050"/>
    <x v="6"/>
    <s v="Инфраструктура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n v="200"/>
    <n v="36"/>
    <n v="29"/>
    <x v="259"/>
    <x v="1051"/>
    <x v="6"/>
    <s v="Инфраструктура"/>
    <m/>
  </r>
  <r>
    <s v="Р3.127"/>
    <s v="Р3"/>
    <n v="8"/>
    <n v="11"/>
    <s v="Р3.8.11"/>
    <s v="Металоконструкциии ( конструкции пандуса разгрузки инкасации)"/>
    <s v="тн"/>
    <n v="10"/>
    <n v="9804"/>
    <n v="23529"/>
    <x v="1113"/>
    <x v="1052"/>
    <x v="6"/>
    <s v="Инфраструктура"/>
    <m/>
  </r>
  <r>
    <s v="Р3.131"/>
    <s v="Р3"/>
    <n v="8"/>
    <n v="15"/>
    <s v="Р3.8.15"/>
    <s v="Лючки ревизии потайные"/>
    <s v="шт"/>
    <n v="20"/>
    <n v="219"/>
    <n v="368"/>
    <x v="1114"/>
    <x v="1053"/>
    <x v="6"/>
    <s v="Инфраструктура"/>
    <m/>
  </r>
  <r>
    <s v="Р3.134"/>
    <s v="Р3"/>
    <n v="8"/>
    <n v="18"/>
    <s v="Р3.8.18"/>
    <s v="Обшивка стен листовой нержавеющей сталью толщиной 1 мм."/>
    <s v="м2"/>
    <n v="100"/>
    <n v="415"/>
    <n v="2584"/>
    <x v="1115"/>
    <x v="1054"/>
    <x v="6"/>
    <s v="Инфраструктура"/>
    <m/>
  </r>
  <r>
    <s v="Р3.145"/>
    <s v="Р3"/>
    <n v="8"/>
    <n v="25"/>
    <s v="Р3.8.25"/>
    <s v="Устройство ограждения из  стали (стойка и поручень) "/>
    <s v="м.п."/>
    <n v="20"/>
    <n v="1471"/>
    <n v="2941"/>
    <x v="1116"/>
    <x v="1055"/>
    <x v="6"/>
    <s v="Инфраструктура"/>
    <m/>
  </r>
  <r>
    <m/>
    <s v="Р3"/>
    <m/>
    <m/>
    <m/>
    <s v="Шлюзовая кабина ELE-2000 BIG 27mm с металлодетектором "/>
    <s v="шт"/>
    <n v="1"/>
    <n v="9804"/>
    <n v="784314"/>
    <x v="1117"/>
    <x v="1056"/>
    <x v="6"/>
    <s v="Инфраструктура"/>
    <s v="исключена/нетиповая"/>
  </r>
  <r>
    <s v="Р3.181"/>
    <s v="Р3"/>
    <n v="8"/>
    <n v="51"/>
    <s v="Р3.8.51"/>
    <s v="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"/>
    <s v="м.п."/>
    <n v="20"/>
    <n v="1471"/>
    <n v="4902"/>
    <x v="1116"/>
    <x v="1057"/>
    <x v="6"/>
    <s v="Инфраструктура"/>
    <m/>
  </r>
  <r>
    <s v="Р4.53"/>
    <s v="Р4"/>
    <n v="4"/>
    <n v="4"/>
    <s v="Р4.4.4"/>
    <s v="Установка  ворот автоматических  4000Х3000 мм"/>
    <s v="шт"/>
    <n v="2"/>
    <n v="9804"/>
    <n v="98039"/>
    <x v="1118"/>
    <x v="1058"/>
    <x v="6"/>
    <s v="Инфраструктура"/>
    <m/>
  </r>
  <r>
    <s v="Р4.56"/>
    <s v="Р4"/>
    <n v="4"/>
    <n v="7"/>
    <s v="Р4.4.7"/>
    <s v="Устройство ограждения прилегающей территории ( Профлист Н - 2м. Проф-труба 60Х60мм. с шагом 1500 мм. Порошковая окраска - цвет черный)."/>
    <s v="м.п."/>
    <n v="100"/>
    <n v="490"/>
    <n v="1961"/>
    <x v="1119"/>
    <x v="1059"/>
    <x v="6"/>
    <s v="Инфраструктура"/>
    <m/>
  </r>
  <r>
    <s v="Р4.57"/>
    <s v="Р4"/>
    <n v="4"/>
    <n v="8"/>
    <s v="Р4.4.8"/>
    <s v="Разметка стоянок под автомобили"/>
    <s v="м2"/>
    <n v="100"/>
    <n v="98"/>
    <n v="196"/>
    <x v="1027"/>
    <x v="308"/>
    <x v="6"/>
    <s v="Инфраструктура"/>
    <m/>
  </r>
  <r>
    <s v="Р4.10"/>
    <s v="Р4"/>
    <n v="0"/>
    <n v="8"/>
    <s v="Р4.0.8"/>
    <s v=" Устройство козырька"/>
    <s v="м2"/>
    <n v="20"/>
    <n v="923"/>
    <n v="3231"/>
    <x v="1120"/>
    <x v="1060"/>
    <x v="6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395"/>
    <n v="6531"/>
    <x v="1121"/>
    <x v="1061"/>
    <x v="6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0"/>
    <n v="1444"/>
    <n v="5272"/>
    <x v="1122"/>
    <x v="1062"/>
    <x v="6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10"/>
    <n v="1569"/>
    <n v="3137"/>
    <x v="1123"/>
    <x v="1063"/>
    <x v="6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062"/>
    <n v="7034"/>
    <x v="1124"/>
    <x v="1064"/>
    <x v="6"/>
    <s v="Инфраструктура"/>
    <m/>
  </r>
  <r>
    <s v="Р5.7"/>
    <s v="Р5"/>
    <n v="0"/>
    <n v="8"/>
    <s v="Р5.0.8"/>
    <s v="Монтаж трубопроводов из полипропилена диаметром до 20 мм "/>
    <s v="м.п."/>
    <n v="50"/>
    <n v="104"/>
    <n v="120"/>
    <x v="54"/>
    <x v="109"/>
    <x v="6"/>
    <s v="Инфраструктура"/>
    <m/>
  </r>
  <r>
    <s v="Р5.9"/>
    <s v="Р5"/>
    <n v="0"/>
    <n v="10"/>
    <s v="Р5.0.10"/>
    <s v="Кран шаровой Ду20"/>
    <s v="шт"/>
    <n v="20"/>
    <n v="175"/>
    <n v="440"/>
    <x v="511"/>
    <x v="1065"/>
    <x v="6"/>
    <s v="Инфраструктура"/>
    <m/>
  </r>
  <r>
    <s v="Р5.10"/>
    <s v="Р5"/>
    <n v="0"/>
    <n v="11"/>
    <s v="Р5.0.11"/>
    <s v="Фильтр грубой очистки Ду15"/>
    <s v="шт"/>
    <n v="10"/>
    <n v="167"/>
    <n v="574"/>
    <x v="1125"/>
    <x v="1066"/>
    <x v="6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20"/>
    <n v="102"/>
    <n v="105"/>
    <x v="1126"/>
    <x v="830"/>
    <x v="6"/>
    <s v="Инфраструктура"/>
    <m/>
  </r>
  <r>
    <s v="Р5.17"/>
    <s v="Р5"/>
    <n v="0"/>
    <n v="18"/>
    <s v="Р5.0.18"/>
    <s v="Подводка гибкая сантехническая"/>
    <s v="шт"/>
    <n v="10"/>
    <n v="110"/>
    <n v="224"/>
    <x v="458"/>
    <x v="1067"/>
    <x v="6"/>
    <s v="Инфраструктура"/>
    <m/>
  </r>
  <r>
    <s v="Р5.23"/>
    <s v="Р5"/>
    <n v="0"/>
    <n v="23"/>
    <s v="Р5.0.23"/>
    <s v="Установка счетчиков на горячее и холодное водоснабжение"/>
    <s v="шт"/>
    <n v="2"/>
    <n v="282"/>
    <n v="1728"/>
    <x v="1127"/>
    <x v="1068"/>
    <x v="6"/>
    <s v="Инфраструктура"/>
    <m/>
  </r>
  <r>
    <s v="Р5.24"/>
    <s v="Р5"/>
    <n v="0"/>
    <n v="24"/>
    <s v="Р5.0.24"/>
    <s v="Врезка в существующие сети ГВС/ХВС"/>
    <s v="к-т"/>
    <n v="1"/>
    <n v="1618"/>
    <n v="769"/>
    <x v="1128"/>
    <x v="1069"/>
    <x v="6"/>
    <s v="Инфраструктура"/>
    <m/>
  </r>
  <r>
    <s v="Р5.25"/>
    <s v="Р5"/>
    <n v="0"/>
    <n v="25"/>
    <s v="Р5.0.25"/>
    <s v="Врезка в существующие сети канализации"/>
    <s v="к-т"/>
    <n v="2"/>
    <n v="1964"/>
    <n v="998"/>
    <x v="1129"/>
    <x v="1070"/>
    <x v="6"/>
    <s v="Инфраструктура"/>
    <m/>
  </r>
  <r>
    <s v="Р5.29"/>
    <s v="Р5"/>
    <n v="0"/>
    <n v="29"/>
    <s v="Р5.0.29"/>
    <s v="Установка водонагревателя   80л"/>
    <s v="шт"/>
    <n v="3"/>
    <n v="2941"/>
    <n v="24510"/>
    <x v="1130"/>
    <x v="1071"/>
    <x v="6"/>
    <s v="Инфраструктура"/>
    <m/>
  </r>
  <r>
    <s v="Р5.34"/>
    <s v="Р5"/>
    <n v="0"/>
    <n v="32"/>
    <s v="Р5.0.32"/>
    <s v="Опрессовка системы водоснабжения"/>
    <s v="к-т"/>
    <n v="1"/>
    <n v="3416"/>
    <n v="126"/>
    <x v="1131"/>
    <x v="1072"/>
    <x v="6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755"/>
    <n v="61"/>
    <x v="1132"/>
    <x v="1073"/>
    <x v="6"/>
    <s v="Инфраструктура"/>
    <m/>
  </r>
  <r>
    <s v="Р5.36"/>
    <s v="Р5"/>
    <n v="0"/>
    <n v="34"/>
    <s v="Р5.0.34"/>
    <s v="Ревизия системы водоснабжения и канализации"/>
    <s v="к-т"/>
    <n v="1"/>
    <n v="5755"/>
    <n v="1030"/>
    <x v="1133"/>
    <x v="1074"/>
    <x v="6"/>
    <s v="Инфраструктура"/>
    <m/>
  </r>
  <r>
    <s v="Р5.55"/>
    <s v="Р5"/>
    <n v="0"/>
    <n v="35"/>
    <s v="Р5.0.35"/>
    <s v="Установка душевой кабины ( душевая лейка, смеситель)"/>
    <s v="шт"/>
    <n v="3"/>
    <n v="2941"/>
    <n v="14706"/>
    <x v="1130"/>
    <x v="1047"/>
    <x v="6"/>
    <s v="Инфраструктура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1"/>
    <n v="253"/>
    <n v="1773"/>
    <x v="1134"/>
    <x v="1075"/>
    <x v="6"/>
    <s v="Инфраструктура"/>
    <m/>
  </r>
  <r>
    <s v="Р5.37"/>
    <s v="Р5"/>
    <n v="1"/>
    <n v="1"/>
    <s v="Р5.1.1"/>
    <s v="Установка пожарного шкафа двойного в комлекте с пожарным рукавом 20 м и огнетушителем"/>
    <s v="к-т"/>
    <n v="4"/>
    <n v="4030"/>
    <n v="7882"/>
    <x v="1135"/>
    <x v="1076"/>
    <x v="6"/>
    <s v="Инфраструктура"/>
    <m/>
  </r>
  <r>
    <s v="Р5.38"/>
    <s v="Р5"/>
    <n v="1"/>
    <n v="2"/>
    <s v="Р5.1.2"/>
    <s v="Врезка в существующий пожарный водопрвод"/>
    <s v="шт"/>
    <n v="4"/>
    <n v="10365"/>
    <n v="1154"/>
    <x v="1136"/>
    <x v="1077"/>
    <x v="6"/>
    <s v="Инфраструктура"/>
    <m/>
  </r>
  <r>
    <s v="Р5.39"/>
    <s v="Р5"/>
    <n v="1"/>
    <n v="3"/>
    <s v="Р5.1.3"/>
    <s v="Установка пожарных кранов"/>
    <s v="шт"/>
    <n v="8"/>
    <n v="806"/>
    <n v="2418"/>
    <x v="1137"/>
    <x v="1078"/>
    <x v="6"/>
    <s v="Инфраструктура"/>
    <m/>
  </r>
  <r>
    <s v="Р5.40"/>
    <s v="Р5"/>
    <n v="1"/>
    <n v="4"/>
    <s v="Р5.1.4"/>
    <s v="Монтаж трубы электросварной д 50 мм"/>
    <s v="м.п."/>
    <n v="150"/>
    <n v="240"/>
    <n v="400"/>
    <x v="1138"/>
    <x v="1000"/>
    <x v="6"/>
    <s v="Инфраструктура"/>
    <m/>
  </r>
  <r>
    <s v="Р6.1"/>
    <s v="Р6"/>
    <n v="0"/>
    <n v="1"/>
    <s v="Р6.0.1"/>
    <s v="Отключение стояков отопления"/>
    <s v="шт"/>
    <n v="1"/>
    <n v="1217"/>
    <n v="245"/>
    <x v="1139"/>
    <x v="1079"/>
    <x v="6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31"/>
    <n v="1059"/>
    <x v="1140"/>
    <x v="1080"/>
    <x v="6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20"/>
    <n v="392"/>
    <n v="1037"/>
    <x v="1141"/>
    <x v="191"/>
    <x v="6"/>
    <s v="Инфраструктура"/>
    <m/>
  </r>
  <r>
    <s v="Р6.9"/>
    <s v="Р6"/>
    <n v="0"/>
    <n v="6"/>
    <s v="Р6.0.6"/>
    <s v="Термоголовка Watts SE 148"/>
    <s v="шт"/>
    <n v="2"/>
    <n v="258"/>
    <n v="469"/>
    <x v="1142"/>
    <x v="1081"/>
    <x v="6"/>
    <s v="Инфраструктура"/>
    <m/>
  </r>
  <r>
    <s v="Р6.12"/>
    <s v="Р6"/>
    <n v="0"/>
    <n v="9"/>
    <s v="Р6.0.9"/>
    <s v="Труба полипропиленовая, армированная PN-25 Pilsatherm 20х3.4мм. с фитингами"/>
    <s v="м.п."/>
    <n v="50"/>
    <n v="88"/>
    <n v="121"/>
    <x v="1143"/>
    <x v="1082"/>
    <x v="6"/>
    <s v="Инфраструктура"/>
    <m/>
  </r>
  <r>
    <s v="Р6.18"/>
    <s v="Р6"/>
    <n v="0"/>
    <n v="15"/>
    <s v="Р6.0.15"/>
    <s v="Кронштейн телескопический для алюминиевых радиаторов"/>
    <s v="к-т"/>
    <n v="10"/>
    <n v="103"/>
    <n v="321"/>
    <x v="1144"/>
    <x v="1083"/>
    <x v="6"/>
    <s v="Инфраструктура"/>
    <m/>
  </r>
  <r>
    <s v="Р6.19"/>
    <s v="Р6"/>
    <n v="0"/>
    <n v="16"/>
    <s v="Р6.0.16"/>
    <s v="Опрессовка системы отопления"/>
    <s v="кв.м.площади офиса"/>
    <n v="603.20000000000005"/>
    <n v="44"/>
    <n v="5"/>
    <x v="1145"/>
    <x v="1084"/>
    <x v="6"/>
    <s v="Инфраструктура"/>
    <m/>
  </r>
  <r>
    <s v="Р6.21"/>
    <s v="Р6"/>
    <n v="0"/>
    <n v="18"/>
    <s v="Р6.0.18"/>
    <s v="Врезка в существующую систему отопления"/>
    <s v="шт"/>
    <n v="2"/>
    <n v="3087"/>
    <n v="78"/>
    <x v="1146"/>
    <x v="1085"/>
    <x v="6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603.20000000000005"/>
    <n v="9"/>
    <n v="0"/>
    <x v="1147"/>
    <x v="0"/>
    <x v="6"/>
    <s v="Инфраструктура"/>
    <m/>
  </r>
  <r>
    <s v="Р6.40"/>
    <s v="Р6"/>
    <n v="0"/>
    <n v="52"/>
    <s v="Р6.0.52"/>
    <s v="Установка сантехнического люка доступа "/>
    <s v="шт"/>
    <n v="10"/>
    <n v="490"/>
    <n v="1103"/>
    <x v="1148"/>
    <x v="1086"/>
    <x v="6"/>
    <s v="Инфраструктура"/>
    <m/>
  </r>
  <r>
    <s v="Р7.1.3"/>
    <s v="Р7"/>
    <n v="0"/>
    <n v="2"/>
    <s v="Р7.0.2"/>
    <s v="Приточно-вытяжная установка Systemair MAXI 2000 "/>
    <s v="шт"/>
    <n v="3"/>
    <n v="26859"/>
    <n v="512479"/>
    <x v="1149"/>
    <x v="1087"/>
    <x v="6"/>
    <s v="Инфраструктура"/>
    <m/>
  </r>
  <r>
    <s v="Р7.18"/>
    <s v="Р7"/>
    <n v="0"/>
    <n v="7"/>
    <s v="Р7.0.7"/>
    <s v="Вентилятор Systemair K125M с таймером"/>
    <s v="шт"/>
    <n v="5"/>
    <n v="1622"/>
    <n v="5680"/>
    <x v="1150"/>
    <x v="1088"/>
    <x v="6"/>
    <s v="Инфраструктура"/>
    <m/>
  </r>
  <r>
    <s v="Р7.19"/>
    <s v="Р7"/>
    <n v="0"/>
    <n v="8"/>
    <s v="Р7.0.8"/>
    <s v="Тепловая завеса Frico 6 квт . с термостатом и пультом"/>
    <s v="шт"/>
    <n v="5"/>
    <n v="3072"/>
    <n v="54376"/>
    <x v="1151"/>
    <x v="1089"/>
    <x v="6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03.20000000000005"/>
    <n v="35"/>
    <n v="8"/>
    <x v="1152"/>
    <x v="1090"/>
    <x v="6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6"/>
    <n v="1918"/>
    <n v="18389"/>
    <x v="1153"/>
    <x v="1091"/>
    <x v="6"/>
    <s v="Инфраструктура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150"/>
    <n v="378"/>
    <n v="1569"/>
    <x v="1154"/>
    <x v="1092"/>
    <x v="6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6"/>
    <n v="353"/>
    <n v="1161"/>
    <x v="1155"/>
    <x v="1093"/>
    <x v="6"/>
    <s v="Инфраструктура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4"/>
    <n v="1532"/>
    <n v="14999"/>
    <x v="1156"/>
    <x v="1094"/>
    <x v="6"/>
    <s v="Инфраструктура"/>
    <m/>
  </r>
  <r>
    <s v="Р7.105"/>
    <s v="Р7"/>
    <n v="0"/>
    <n v="15"/>
    <s v="Р7.0.15"/>
    <s v="Вентилятор дымоудаления Systemair DVV 400D4-6/F400 "/>
    <s v="шт"/>
    <n v="1"/>
    <n v="32306"/>
    <n v="87688"/>
    <x v="1157"/>
    <x v="1095"/>
    <x v="6"/>
    <s v="Инфраструктура"/>
    <m/>
  </r>
  <r>
    <s v="Р7.106"/>
    <s v="Р7"/>
    <n v="0"/>
    <n v="16"/>
    <s v="Р7.0.16"/>
    <s v="Переходник Утка вентиляционная"/>
    <s v="шт"/>
    <n v="10"/>
    <n v="980"/>
    <n v="2941"/>
    <x v="1027"/>
    <x v="1096"/>
    <x v="6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03.20000000000005"/>
    <n v="265.38805970149252"/>
    <n v="643.58540630182415"/>
    <x v="1158"/>
    <x v="1097"/>
    <x v="6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7920"/>
    <n v="56969"/>
    <x v="1159"/>
    <x v="1098"/>
    <x v="6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7"/>
    <n v="7839"/>
    <n v="29257"/>
    <x v="1160"/>
    <x v="1099"/>
    <x v="6"/>
    <s v="Инфраструктура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2"/>
    <n v="6335"/>
    <n v="48779"/>
    <x v="1161"/>
    <x v="1100"/>
    <x v="6"/>
    <s v="Инфраструктура"/>
    <m/>
  </r>
  <r>
    <s v="Р8.3.5"/>
    <s v="Р8"/>
    <n v="0"/>
    <n v="14"/>
    <s v="Р8.0.14"/>
    <s v="Кассетный кондиционер LG UT48/UU48/PT-UMC+пульт (либо аналог согласно ТЗ. Замену согласовать с заказчиком)"/>
    <s v="шт"/>
    <n v="3"/>
    <n v="9692"/>
    <n v="143855"/>
    <x v="1162"/>
    <x v="1101"/>
    <x v="6"/>
    <s v="Инфраструктура"/>
    <m/>
  </r>
  <r>
    <s v="Р8.26"/>
    <s v="Р8"/>
    <n v="0"/>
    <n v="15"/>
    <s v="Р8.0.15"/>
    <s v="Дренажный насос Aqua mini blue, ASPEN"/>
    <s v="шт"/>
    <n v="14"/>
    <n v="743"/>
    <n v="4673"/>
    <x v="1163"/>
    <x v="1102"/>
    <x v="6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4"/>
    <n v="879"/>
    <n v="2772"/>
    <x v="1164"/>
    <x v="1103"/>
    <x v="6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03.20000000000005"/>
    <n v="41"/>
    <n v="18"/>
    <x v="1165"/>
    <x v="1104"/>
    <x v="6"/>
    <s v="Инфраструктура"/>
    <m/>
  </r>
  <r>
    <s v="Р8.32"/>
    <s v="Р8"/>
    <n v="0"/>
    <n v="19"/>
    <s v="Р8.0.19"/>
    <s v="Зимний комплект к кондиционерам"/>
    <s v="шт"/>
    <n v="5"/>
    <n v="1224"/>
    <n v="4873"/>
    <x v="1166"/>
    <x v="1105"/>
    <x v="6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03.20000000000005"/>
    <n v="219"/>
    <n v="613"/>
    <x v="1167"/>
    <x v="1106"/>
    <x v="6"/>
    <s v="Инфраструктура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4"/>
    <n v="5723"/>
    <n v="27072"/>
    <x v="1168"/>
    <x v="1107"/>
    <x v="6"/>
    <s v="Инфраструктура"/>
    <m/>
  </r>
  <r>
    <s v="Р9.2"/>
    <s v="Р9"/>
    <n v="0"/>
    <n v="2"/>
    <s v="Р9.0.2"/>
    <s v="Щит  ЩР1, навесной, 96 модулей, IP43, ABB, с замком"/>
    <s v="шт"/>
    <n v="2"/>
    <n v="2827"/>
    <n v="16615"/>
    <x v="1169"/>
    <x v="1108"/>
    <x v="6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20"/>
    <n v="3841"/>
    <x v="1170"/>
    <x v="1109"/>
    <x v="6"/>
    <s v="Инфраструктура"/>
    <m/>
  </r>
  <r>
    <s v="Р9.38"/>
    <s v="Р9"/>
    <n v="0"/>
    <n v="38"/>
    <s v="Р9.0.38"/>
    <s v="Автомат.выкл-ль АВВ 1-полюсный S201 B10А"/>
    <s v="шт"/>
    <n v="30"/>
    <n v="229"/>
    <n v="238"/>
    <x v="1171"/>
    <x v="287"/>
    <x v="6"/>
    <s v="Инфраструктура"/>
    <m/>
  </r>
  <r>
    <s v="Р9.44"/>
    <s v="Р9"/>
    <n v="0"/>
    <n v="43"/>
    <s v="Р9.0.43"/>
    <s v="Автомат.выкл-ль АВВ 1-полюсный S201 C6А"/>
    <s v="шт"/>
    <n v="40"/>
    <n v="157"/>
    <n v="262"/>
    <x v="1172"/>
    <x v="1110"/>
    <x v="6"/>
    <s v="Инфраструктура"/>
    <m/>
  </r>
  <r>
    <s v="Р9.46"/>
    <s v="Р9"/>
    <n v="0"/>
    <n v="45"/>
    <s v="Р9.0.45"/>
    <s v="Автомат.выкл-ль АВВ 1-полюсный S201 C16А"/>
    <s v="шт"/>
    <n v="40"/>
    <n v="157"/>
    <n v="327"/>
    <x v="1172"/>
    <x v="1111"/>
    <x v="6"/>
    <s v="Инфраструктура"/>
    <m/>
  </r>
  <r>
    <s v="Р9.49"/>
    <s v="Р9"/>
    <n v="0"/>
    <n v="48"/>
    <s v="Р9.0.48"/>
    <s v="Автомат.выкл-ль АВВ 1-полюсный S201 C32А"/>
    <s v="шт"/>
    <n v="20"/>
    <n v="98"/>
    <n v="725"/>
    <x v="1173"/>
    <x v="1112"/>
    <x v="6"/>
    <s v="Инфраструктура"/>
    <m/>
  </r>
  <r>
    <s v="Р9.50"/>
    <s v="Р9"/>
    <n v="0"/>
    <n v="49"/>
    <s v="Р9.0.49"/>
    <s v="Автомат.выкл-ль АВВ 1-полюсный S201 C40А"/>
    <s v="шт"/>
    <n v="10"/>
    <n v="120"/>
    <n v="573"/>
    <x v="160"/>
    <x v="1113"/>
    <x v="6"/>
    <s v="Инфраструктура"/>
    <m/>
  </r>
  <r>
    <s v="Р9.114"/>
    <s v="Р9"/>
    <n v="0"/>
    <n v="113"/>
    <s v="Р9.0.113"/>
    <s v="Дифференциальный автомат АВВ DS201 В6 1P 6A (В) 6kA тип AC 30mA (2мод.)"/>
    <s v="шт"/>
    <n v="30"/>
    <n v="221"/>
    <n v="3490"/>
    <x v="1086"/>
    <x v="1114"/>
    <x v="6"/>
    <s v="Инфраструктура"/>
    <m/>
  </r>
  <r>
    <s v="Р9.115"/>
    <s v="Р9"/>
    <n v="0"/>
    <n v="114"/>
    <s v="Р9.0.114"/>
    <s v="Дифференциальный автомат АВВ DS201 В10 1P 10A (В) 6kA тип AC 30mA (2мод.) "/>
    <s v="шт"/>
    <n v="20"/>
    <n v="223"/>
    <n v="3321"/>
    <x v="1174"/>
    <x v="1115"/>
    <x v="6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4"/>
    <n v="3381"/>
    <x v="1175"/>
    <x v="1116"/>
    <x v="6"/>
    <s v="Инфраструктура"/>
    <m/>
  </r>
  <r>
    <s v="Р9.167"/>
    <s v="Р9"/>
    <n v="0"/>
    <n v="166"/>
    <s v="Р9.0.166"/>
    <s v="Выключатель нагрузки  Legrand 04345, 32А, 3-полюсный"/>
    <s v="шт"/>
    <n v="10"/>
    <n v="339"/>
    <n v="2578"/>
    <x v="1176"/>
    <x v="1117"/>
    <x v="6"/>
    <s v="Инфраструктура"/>
    <m/>
  </r>
  <r>
    <s v="Р9.168"/>
    <s v="Р9"/>
    <n v="0"/>
    <n v="167"/>
    <s v="Р9.0.167"/>
    <s v="Выключатель нагрузки  Legrand 04350, 63А, 3-полюсный"/>
    <s v="шт"/>
    <n v="10"/>
    <n v="339"/>
    <n v="3029"/>
    <x v="1176"/>
    <x v="1118"/>
    <x v="6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1000"/>
    <n v="53"/>
    <n v="51"/>
    <x v="1177"/>
    <x v="1119"/>
    <x v="6"/>
    <s v="Инфраструктура"/>
    <m/>
  </r>
  <r>
    <s v="Р9.171"/>
    <s v="Р9"/>
    <n v="0"/>
    <n v="170"/>
    <s v="Р9.0.170"/>
    <s v="Гофрированная ПВХ труба ∅ 25"/>
    <s v="м.п."/>
    <n v="100"/>
    <n v="64"/>
    <n v="36"/>
    <x v="1178"/>
    <x v="1120"/>
    <x v="6"/>
    <s v="Инфраструктура"/>
    <m/>
  </r>
  <r>
    <s v="Р9.172"/>
    <s v="Р9"/>
    <n v="0"/>
    <n v="171"/>
    <s v="Р9.0.171"/>
    <s v="Гофрированная ПВХ труба ∅ 20"/>
    <s v="м.п."/>
    <n v="100"/>
    <n v="68"/>
    <n v="18"/>
    <x v="327"/>
    <x v="118"/>
    <x v="6"/>
    <s v="Инфраструктура"/>
    <m/>
  </r>
  <r>
    <s v="Р9.177"/>
    <s v="Р9"/>
    <n v="0"/>
    <n v="176"/>
    <s v="Р9.0.176"/>
    <s v="Кабель-канал 105х50 мм."/>
    <s v="м.п."/>
    <n v="100"/>
    <n v="99"/>
    <n v="329"/>
    <x v="1179"/>
    <x v="1121"/>
    <x v="6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00"/>
    <n v="172"/>
    <n v="345"/>
    <x v="1180"/>
    <x v="1122"/>
    <x v="6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500"/>
    <n v="8"/>
    <n v="15"/>
    <x v="115"/>
    <x v="1123"/>
    <x v="6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500"/>
    <n v="5"/>
    <n v="7"/>
    <x v="173"/>
    <x v="519"/>
    <x v="6"/>
    <s v="Инфраструктура"/>
    <m/>
  </r>
  <r>
    <s v="Р9.182"/>
    <s v="Р9"/>
    <n v="0"/>
    <n v="181"/>
    <s v="Р9.0.181"/>
    <s v="Кабель ВВГнг-LS 5х10"/>
    <s v="м.п."/>
    <n v="100"/>
    <n v="76"/>
    <n v="220"/>
    <x v="1181"/>
    <x v="1124"/>
    <x v="6"/>
    <s v="Инфраструктура"/>
    <m/>
  </r>
  <r>
    <s v="Р9.183"/>
    <s v="Р9"/>
    <n v="0"/>
    <n v="182"/>
    <s v="Р9.0.182"/>
    <s v="Кабель ВВГнг-LS 5х6"/>
    <s v="м.п."/>
    <n v="100"/>
    <n v="92"/>
    <n v="191"/>
    <x v="1182"/>
    <x v="1025"/>
    <x v="6"/>
    <s v="Инфраструктура"/>
    <m/>
  </r>
  <r>
    <s v="Р9.189"/>
    <s v="Р9"/>
    <n v="0"/>
    <n v="188"/>
    <s v="Р9.0.188"/>
    <s v="Кабель ВВГнг-LS 3х2,5"/>
    <s v="м.п."/>
    <n v="2000"/>
    <n v="36"/>
    <n v="41"/>
    <x v="1183"/>
    <x v="1125"/>
    <x v="6"/>
    <s v="Инфраструктура"/>
    <m/>
  </r>
  <r>
    <s v="Р9.190"/>
    <s v="Р9"/>
    <n v="0"/>
    <n v="189"/>
    <s v="Р9.0.189"/>
    <s v="Кабель ВВГнг-LS 3х1,5"/>
    <s v="м.п."/>
    <n v="2000"/>
    <n v="36"/>
    <n v="32"/>
    <x v="1183"/>
    <x v="1126"/>
    <x v="6"/>
    <s v="Инфраструктура"/>
    <m/>
  </r>
  <r>
    <s v="Р9.193.1"/>
    <s v="Р9"/>
    <n v="0"/>
    <n v="193"/>
    <s v="Р9.0.193"/>
    <s v="Кабель ВВГнг-FRLS 3х1,5"/>
    <s v="м.п."/>
    <n v="200"/>
    <n v="36"/>
    <n v="50"/>
    <x v="259"/>
    <x v="33"/>
    <x v="6"/>
    <s v="Инфраструктура"/>
    <m/>
  </r>
  <r>
    <s v="Р9.193.2"/>
    <s v="Р9"/>
    <n v="0"/>
    <n v="194"/>
    <s v="Р9.0.194"/>
    <s v="Кабель ВВГнг-FRLS 3х2,5"/>
    <s v="м.п."/>
    <n v="200"/>
    <n v="36"/>
    <n v="42"/>
    <x v="259"/>
    <x v="1127"/>
    <x v="6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100"/>
    <n v="30"/>
    <n v="35"/>
    <x v="126"/>
    <x v="519"/>
    <x v="6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100"/>
    <n v="31"/>
    <n v="22"/>
    <x v="1184"/>
    <x v="1128"/>
    <x v="6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300"/>
    <n v="224"/>
    <n v="426"/>
    <x v="1185"/>
    <x v="1129"/>
    <x v="6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0"/>
    <n v="223"/>
    <n v="334"/>
    <x v="1174"/>
    <x v="810"/>
    <x v="6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0"/>
    <n v="237"/>
    <n v="498"/>
    <x v="1186"/>
    <x v="1130"/>
    <x v="6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22"/>
    <n v="3270"/>
    <x v="1187"/>
    <x v="1131"/>
    <x v="6"/>
    <s v="Инфраструктура"/>
    <m/>
  </r>
  <r>
    <s v="Р9.202"/>
    <s v="Р9"/>
    <n v="0"/>
    <n v="203"/>
    <s v="Р9.0.203"/>
    <s v="Установка св-ка встраиваемого &quot;Lival mony&quot; 2*24 Вт белый с лампами"/>
    <s v="шт"/>
    <n v="150"/>
    <n v="327"/>
    <n v="1779"/>
    <x v="1188"/>
    <x v="1132"/>
    <x v="6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5"/>
    <n v="403"/>
    <n v="4217"/>
    <x v="1189"/>
    <x v="1133"/>
    <x v="6"/>
    <s v="Инфраструктура"/>
    <m/>
  </r>
  <r>
    <s v="Р9.209"/>
    <s v="Р9"/>
    <n v="0"/>
    <n v="210"/>
    <s v="Р9.0.210"/>
    <s v="Пуско-наладочные работы"/>
    <s v="к-т"/>
    <n v="1"/>
    <n v="19174.915000000001"/>
    <n v="27567"/>
    <x v="1190"/>
    <x v="1134"/>
    <x v="6"/>
    <s v="Инфраструктура"/>
    <m/>
  </r>
  <r>
    <s v="Р9.210"/>
    <s v="Р9"/>
    <n v="0"/>
    <n v="211"/>
    <s v="Р9.0.211"/>
    <s v="Расходные и крепежные материалы"/>
    <s v="к-т"/>
    <n v="1"/>
    <n v="14070"/>
    <n v="42746"/>
    <x v="1191"/>
    <x v="1135"/>
    <x v="6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40"/>
    <n v="463"/>
    <n v="1089"/>
    <x v="1192"/>
    <x v="1136"/>
    <x v="6"/>
    <s v="Инфраструктура"/>
    <m/>
  </r>
  <r>
    <s v="Р9.216"/>
    <s v="Р9"/>
    <n v="0"/>
    <n v="217"/>
    <s v="Р9.0.217"/>
    <s v="Распред коробка legrand"/>
    <s v="шт"/>
    <n v="200"/>
    <n v="87"/>
    <n v="201"/>
    <x v="1193"/>
    <x v="1137"/>
    <x v="6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0"/>
    <n v="279"/>
    <n v="2051"/>
    <x v="1194"/>
    <x v="1138"/>
    <x v="6"/>
    <s v="Инфраструктура"/>
    <m/>
  </r>
  <r>
    <m/>
    <s v="Р9"/>
    <n v="0"/>
    <n v="235"/>
    <s v="Р9.0.235"/>
    <s v="Кабельные проходки Огнеза"/>
    <s v="шт"/>
    <n v="40"/>
    <n v="490"/>
    <n v="784"/>
    <x v="1195"/>
    <x v="1139"/>
    <x v="6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2.5000000000000001E-2"/>
    <m/>
    <m/>
    <x v="1196"/>
    <x v="0"/>
    <x v="6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311.2"/>
    <n v="250.98714655538146"/>
    <n v="0"/>
    <x v="1197"/>
    <x v="0"/>
    <x v="7"/>
    <s v="Инфраструктура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311.2"/>
    <n v="60.479251844402917"/>
    <n v="0"/>
    <x v="1198"/>
    <x v="0"/>
    <x v="7"/>
    <s v="Инфраструктура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n v="311.2"/>
    <n v="62.516860670193999"/>
    <n v="0"/>
    <x v="1199"/>
    <x v="0"/>
    <x v="7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311.2"/>
    <n v="91.16110739804779"/>
    <n v="0"/>
    <x v="1200"/>
    <x v="0"/>
    <x v="7"/>
    <s v="Инфраструктура"/>
    <m/>
  </r>
  <r>
    <s v="Р1.30"/>
    <s v="Р1"/>
    <n v="0"/>
    <n v="29"/>
    <s v="Р1.0.29"/>
    <s v="Расчет пожарных рисков"/>
    <s v="кв.м.площади офиса"/>
    <n v="311.2"/>
    <n v="182.23586423379396"/>
    <n v="0"/>
    <x v="1201"/>
    <x v="0"/>
    <x v="7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240"/>
    <n v="71.678838177928441"/>
    <n v="0"/>
    <x v="1202"/>
    <x v="0"/>
    <x v="7"/>
    <s v="Инфраструктура"/>
    <m/>
  </r>
  <r>
    <s v="Р2.3"/>
    <s v="Р2"/>
    <n v="1"/>
    <n v="3"/>
    <s v="Р2.1.3"/>
    <s v="Демонтаж  одноуровневых потолков из ГКЛ"/>
    <s v="м2"/>
    <n v="57"/>
    <n v="100"/>
    <n v="0"/>
    <x v="1203"/>
    <x v="0"/>
    <x v="7"/>
    <s v="Инфраструктура"/>
    <m/>
  </r>
  <r>
    <s v="Р2.5"/>
    <s v="Р2"/>
    <n v="1"/>
    <n v="5"/>
    <s v="Р2.1.5"/>
    <s v="Демонтаж  реечного потолка"/>
    <s v="м2"/>
    <n v="13"/>
    <n v="127.35"/>
    <n v="0"/>
    <x v="1204"/>
    <x v="0"/>
    <x v="7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176"/>
    <n v="128.43442944396679"/>
    <n v="0"/>
    <x v="1205"/>
    <x v="0"/>
    <x v="7"/>
    <s v="Инфраструктура"/>
    <m/>
  </r>
  <r>
    <s v="Р2.18"/>
    <s v="Р2"/>
    <n v="2"/>
    <n v="2"/>
    <s v="Р2.2.2"/>
    <s v="Демонтаж цементно-песчаной стяжки толщиной до 100 мм"/>
    <s v="м2"/>
    <n v="30"/>
    <n v="125"/>
    <n v="0"/>
    <x v="684"/>
    <x v="0"/>
    <x v="7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311"/>
    <n v="102.62671809713649"/>
    <n v="0"/>
    <x v="1206"/>
    <x v="0"/>
    <x v="7"/>
    <s v="Инфраструктура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100"/>
    <n v="660.32500000000005"/>
    <n v="0"/>
    <x v="1207"/>
    <x v="0"/>
    <x v="7"/>
    <s v="Инфраструктура"/>
    <m/>
  </r>
  <r>
    <s v="Р2.38"/>
    <s v="Р2"/>
    <n v="3"/>
    <n v="6"/>
    <s v="Р2.3.6"/>
    <s v="Алмазное сверление отверстий в стенах"/>
    <s v="м3"/>
    <n v="0.21600000000000003"/>
    <n v="11096.325283832304"/>
    <n v="7417.7763702993834"/>
    <x v="1208"/>
    <x v="1140"/>
    <x v="7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529.19999999999993"/>
    <n v="78.87951576846136"/>
    <n v="0"/>
    <x v="1209"/>
    <x v="0"/>
    <x v="7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20"/>
    <n v="137.99549469631833"/>
    <n v="0"/>
    <x v="1210"/>
    <x v="0"/>
    <x v="7"/>
    <s v="Инфраструктура"/>
    <m/>
  </r>
  <r>
    <s v="Р2.49"/>
    <s v="Р2"/>
    <n v="3"/>
    <n v="17"/>
    <s v="Р2.3.17"/>
    <s v="Демонтаж стеклянных перегородок"/>
    <s v="м2"/>
    <n v="12"/>
    <n v="301.62773143711422"/>
    <n v="0"/>
    <x v="1211"/>
    <x v="0"/>
    <x v="7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68.399999999999991"/>
    <n v="115.45119575705469"/>
    <n v="0"/>
    <x v="1212"/>
    <x v="0"/>
    <x v="7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16"/>
    <n v="453.98386571855713"/>
    <n v="0"/>
    <x v="1213"/>
    <x v="0"/>
    <x v="7"/>
    <s v="Инфраструктура"/>
    <m/>
  </r>
  <r>
    <s v="Р2.54"/>
    <s v="Р2"/>
    <n v="4"/>
    <n v="2"/>
    <s v="Р2.4.2"/>
    <s v="Демонтаж дверных блоков из ПВХ профиля"/>
    <s v="шт"/>
    <n v="3"/>
    <n v="917.15"/>
    <n v="0"/>
    <x v="1214"/>
    <x v="0"/>
    <x v="7"/>
    <s v="Инфраструктура"/>
    <m/>
  </r>
  <r>
    <s v="Р2.55"/>
    <s v="Р2"/>
    <n v="4"/>
    <n v="3"/>
    <s v="Р2.4.3"/>
    <s v="Демонтаж дверных блоков металлических"/>
    <s v="шт"/>
    <n v="4"/>
    <n v="931.18803493012695"/>
    <n v="0"/>
    <x v="351"/>
    <x v="0"/>
    <x v="7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2"/>
    <n v="2019.1341047903809"/>
    <n v="0"/>
    <x v="352"/>
    <x v="0"/>
    <x v="7"/>
    <s v="Инфраструктура"/>
    <m/>
  </r>
  <r>
    <s v="Р2.67"/>
    <s v="Р2"/>
    <n v="5"/>
    <n v="6"/>
    <s v="Р2.5.6"/>
    <s v="Демонтаж подоконников из ПВХ"/>
    <s v="м.п."/>
    <n v="6"/>
    <n v="141.16336419161524"/>
    <n v="0"/>
    <x v="1215"/>
    <x v="0"/>
    <x v="7"/>
    <s v="Инфраструктура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n v="25"/>
    <n v="200"/>
    <n v="0"/>
    <x v="55"/>
    <x v="0"/>
    <x v="7"/>
    <s v="Инфраструктура"/>
    <m/>
  </r>
  <r>
    <s v="Р2.81"/>
    <s v="Р2"/>
    <n v="7"/>
    <n v="6"/>
    <s v="Р2.7.6"/>
    <s v="Демонтаж перил ограждения"/>
    <s v="м.п."/>
    <n v="8"/>
    <n v="501"/>
    <n v="0"/>
    <x v="1216"/>
    <x v="0"/>
    <x v="7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311"/>
    <n v="30.336564303532882"/>
    <n v="0"/>
    <x v="1217"/>
    <x v="0"/>
    <x v="7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311"/>
    <n v="30.710874139273027"/>
    <n v="0"/>
    <x v="1218"/>
    <x v="0"/>
    <x v="7"/>
    <s v="Инфраструктура"/>
    <m/>
  </r>
  <r>
    <s v="Р2.92"/>
    <s v="Р2"/>
    <n v="8"/>
    <n v="3"/>
    <s v="Р2.8.3"/>
    <s v="Демонтаж выключателей, розеток"/>
    <s v="шт"/>
    <n v="65"/>
    <n v="83.898462445108876"/>
    <n v="0"/>
    <x v="1219"/>
    <x v="0"/>
    <x v="7"/>
    <s v="Инфраструктура"/>
    <m/>
  </r>
  <r>
    <s v="Р2.93"/>
    <s v="Р2"/>
    <n v="8"/>
    <n v="4"/>
    <s v="Р2.8.4"/>
    <s v="Демонтаж светильников"/>
    <s v="шт"/>
    <n v="86"/>
    <n v="124.43060698602538"/>
    <n v="0"/>
    <x v="1220"/>
    <x v="0"/>
    <x v="7"/>
    <s v="Инфраструктура"/>
    <m/>
  </r>
  <r>
    <s v="Р2.94"/>
    <s v="Р2"/>
    <n v="8"/>
    <n v="5"/>
    <s v="Р2.8.5"/>
    <s v="Демонтаж электрощитов распределительных"/>
    <s v="шт"/>
    <n v="4"/>
    <n v="1393.5763682634604"/>
    <n v="0"/>
    <x v="1221"/>
    <x v="0"/>
    <x v="7"/>
    <s v="Инфраструктура"/>
    <m/>
  </r>
  <r>
    <s v="Р2.95"/>
    <s v="Р2"/>
    <n v="8"/>
    <n v="6"/>
    <s v="Р2.8.6"/>
    <s v="Демонтаж щитов ВРУ"/>
    <s v="шт"/>
    <n v="1"/>
    <n v="1389.5788063871744"/>
    <n v="0"/>
    <x v="1222"/>
    <x v="0"/>
    <x v="7"/>
    <s v="Инфраструктура"/>
    <m/>
  </r>
  <r>
    <s v="Р2.98"/>
    <s v="Р2"/>
    <n v="8"/>
    <n v="9"/>
    <s v="Р2.8.9"/>
    <s v="Демонтаж кабель канала "/>
    <s v="м.п."/>
    <n v="25"/>
    <n v="231.88333333333333"/>
    <n v="0"/>
    <x v="1223"/>
    <x v="0"/>
    <x v="7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311"/>
    <n v="27.692792683022805"/>
    <n v="0"/>
    <x v="1224"/>
    <x v="0"/>
    <x v="7"/>
    <s v="Инфраструктура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4"/>
    <n v="1225.6788063871743"/>
    <n v="0"/>
    <x v="1225"/>
    <x v="0"/>
    <x v="7"/>
    <s v="Инфраструктура"/>
    <m/>
  </r>
  <r>
    <s v="Р2.100"/>
    <s v="Р2"/>
    <n v="9"/>
    <n v="4"/>
    <s v="Р2.9.4"/>
    <s v="Демонтаж вент машин"/>
    <s v="шт"/>
    <n v="2"/>
    <n v="10758.030349301269"/>
    <n v="0"/>
    <x v="1226"/>
    <x v="0"/>
    <x v="7"/>
    <s v="Инфраструктура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7"/>
    <s v="Инфраструктура"/>
    <m/>
  </r>
  <r>
    <s v="Р2.103"/>
    <s v="Р2"/>
    <n v="10"/>
    <n v="2"/>
    <s v="Р2.10.2"/>
    <s v="Демонтаж  раковины"/>
    <s v="шт"/>
    <n v="3"/>
    <n v="297.75857142857143"/>
    <n v="0"/>
    <x v="1228"/>
    <x v="0"/>
    <x v="7"/>
    <s v="Инфраструктура"/>
    <m/>
  </r>
  <r>
    <s v="Р2.104"/>
    <s v="Р2"/>
    <n v="10"/>
    <n v="3"/>
    <s v="Р2.10.3"/>
    <s v="Демонтаж смесителя"/>
    <s v="к-т"/>
    <n v="3"/>
    <n v="221.30571428571429"/>
    <n v="0"/>
    <x v="1229"/>
    <x v="0"/>
    <x v="7"/>
    <s v="Инфраструктура"/>
    <m/>
  </r>
  <r>
    <s v="Р2.107"/>
    <s v="Р2"/>
    <n v="10"/>
    <n v="6"/>
    <s v="Р2.10.6"/>
    <s v="Демонтаж труб системы отопления"/>
    <s v="м.п."/>
    <n v="3"/>
    <n v="61.791841047903809"/>
    <n v="0"/>
    <x v="1230"/>
    <x v="0"/>
    <x v="7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3"/>
    <n v="77.702500000000001"/>
    <n v="0"/>
    <x v="1231"/>
    <x v="0"/>
    <x v="7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2"/>
    <n v="77.702500000000001"/>
    <n v="0"/>
    <x v="1232"/>
    <x v="0"/>
    <x v="7"/>
    <s v="Инфраструктура"/>
    <m/>
  </r>
  <r>
    <s v="Р2.111"/>
    <s v="Р2"/>
    <n v="11"/>
    <n v="1"/>
    <s v="Р2.11.1"/>
    <s v="Вывоз мусора (бункер 5т - 8м3)"/>
    <s v="шт"/>
    <n v="10"/>
    <n v="3907.1066419161521"/>
    <n v="1833.7850305388376"/>
    <x v="1233"/>
    <x v="1141"/>
    <x v="7"/>
    <s v="Инфраструктура"/>
    <m/>
  </r>
  <r>
    <s v="Р2.115"/>
    <s v="Р2"/>
    <n v="11"/>
    <n v="5"/>
    <s v="Р2.11.5"/>
    <s v="Уборка послестроительная"/>
    <s v="м2"/>
    <n v="311"/>
    <n v="61.353364191615228"/>
    <n v="24.066354934130665"/>
    <x v="1234"/>
    <x v="1142"/>
    <x v="7"/>
    <s v="Инфраструктура"/>
    <m/>
  </r>
  <r>
    <s v="Р2.116"/>
    <s v="Р2"/>
    <n v="11"/>
    <n v="6"/>
    <s v="Р2.11.6"/>
    <s v="Клининговая уборка перед открытием"/>
    <s v="м2"/>
    <n v="311"/>
    <n v="129.91009135329219"/>
    <n v="49.469782095807616"/>
    <x v="1235"/>
    <x v="1143"/>
    <x v="7"/>
    <s v="Инфраструктура"/>
    <m/>
  </r>
  <r>
    <s v="Р2.117"/>
    <s v="Р2"/>
    <n v="12"/>
    <n v="1"/>
    <s v="Р2.12.1"/>
    <s v="Демонтаж мебельных конструкций"/>
    <s v="шт"/>
    <n v="12"/>
    <n v="210.26924890217768"/>
    <n v="0"/>
    <x v="1236"/>
    <x v="0"/>
    <x v="7"/>
    <s v="Инфраструктура"/>
    <m/>
  </r>
  <r>
    <s v="Р2.123"/>
    <s v="Р2"/>
    <n v="12"/>
    <n v="5"/>
    <s v="Р2.12.5"/>
    <s v="Демонтаж  перил ограждений"/>
    <s v="м.п."/>
    <n v="8"/>
    <n v="401.23500000000001"/>
    <n v="0"/>
    <x v="1237"/>
    <x v="0"/>
    <x v="7"/>
    <s v="Инфраструктура"/>
    <m/>
  </r>
  <r>
    <s v="Р2.124"/>
    <s v="Р2"/>
    <n v="12"/>
    <n v="6"/>
    <s v="Р2.12.6"/>
    <s v="Демонтаж наборных ступеней ЛС 90 с выломкой четвертей"/>
    <s v="шт"/>
    <n v="8"/>
    <n v="516.6"/>
    <n v="0"/>
    <x v="1238"/>
    <x v="0"/>
    <x v="7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24"/>
    <n v="565.66000000000008"/>
    <n v="961.0788"/>
    <x v="1239"/>
    <x v="1144"/>
    <x v="7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16"/>
    <n v="475"/>
    <n v="760"/>
    <x v="1181"/>
    <x v="1145"/>
    <x v="7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36"/>
    <n v="409.87894811975309"/>
    <n v="555.28470305388362"/>
    <x v="1240"/>
    <x v="1146"/>
    <x v="7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500"/>
    <n v="357.5143746706533"/>
    <n v="418.67738392813789"/>
    <x v="1241"/>
    <x v="1147"/>
    <x v="7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90"/>
    <n v="250"/>
    <n v="300"/>
    <x v="93"/>
    <x v="117"/>
    <x v="7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114"/>
    <n v="374.35729111775555"/>
    <n v="472.04297321356313"/>
    <x v="1242"/>
    <x v="1148"/>
    <x v="7"/>
    <s v="Инфраструктура"/>
    <m/>
  </r>
  <r>
    <m/>
    <s v="Р3"/>
    <m/>
    <m/>
    <m/>
    <s v="Обшивка транзитных стояков ГВЛ в 3-и слоя EI - 150"/>
    <s v="м2"/>
    <n v="8"/>
    <n v="410"/>
    <n v="620"/>
    <x v="1243"/>
    <x v="1149"/>
    <x v="7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10"/>
    <n v="369.2045"/>
    <n v="504.95975000000004"/>
    <x v="1244"/>
    <x v="1150"/>
    <x v="7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3.600000000000001"/>
    <n v="64.238182095807616"/>
    <n v="88.318282095807632"/>
    <x v="1245"/>
    <x v="1151"/>
    <x v="7"/>
    <s v="Инфраструктура"/>
    <m/>
  </r>
  <r>
    <s v="Р3.19"/>
    <s v="Р3"/>
    <n v="3"/>
    <n v="4"/>
    <s v="Р3.3.4"/>
    <s v="Шпатлевка стен по ГКЛ"/>
    <s v="м2"/>
    <n v="964"/>
    <n v="154.34399999999999"/>
    <n v="138.72999999999999"/>
    <x v="1246"/>
    <x v="1152"/>
    <x v="7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964"/>
    <n v="194.65066666666667"/>
    <n v="220.898"/>
    <x v="1247"/>
    <x v="1153"/>
    <x v="7"/>
    <s v="Инфраструктура"/>
    <m/>
  </r>
  <r>
    <s v="Р3.115"/>
    <s v="Р3"/>
    <n v="3"/>
    <n v="7"/>
    <s v="Р3.3.7"/>
    <s v="Грунтовка поверхности стен и перегородок"/>
    <s v="м2"/>
    <n v="964"/>
    <n v="29.590441047903806"/>
    <n v="26.051441047903808"/>
    <x v="1248"/>
    <x v="1154"/>
    <x v="7"/>
    <s v="Инфраструктура"/>
    <m/>
  </r>
  <r>
    <s v="Р3.22"/>
    <s v="Р3"/>
    <n v="3"/>
    <n v="8"/>
    <s v="Р3.3.8"/>
    <s v="Окраска стен за 2 раза краской Tikkurila"/>
    <s v="м2"/>
    <n v="964"/>
    <n v="127.93790986826131"/>
    <n v="136.26890061077674"/>
    <x v="1249"/>
    <x v="1155"/>
    <x v="7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964"/>
    <n v="66.205409257484561"/>
    <n v="39.598836419161515"/>
    <x v="1250"/>
    <x v="1156"/>
    <x v="7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40.61"/>
    <n v="570.17388165667865"/>
    <n v="1398.3548240119599"/>
    <x v="1251"/>
    <x v="1157"/>
    <x v="7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8.6400000000000018E-2"/>
    <n v="4269.4266666666663"/>
    <n v="1391.0866666666664"/>
    <x v="1252"/>
    <x v="1158"/>
    <x v="7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26"/>
    <n v="159.90904628742285"/>
    <n v="356.30961973652268"/>
    <x v="1253"/>
    <x v="1159"/>
    <x v="7"/>
    <s v="Инфраструктура"/>
    <m/>
  </r>
  <r>
    <s v="Р3.126"/>
    <s v="Р3"/>
    <n v="4"/>
    <n v="2"/>
    <s v="Р3.4.2"/>
    <s v="Установка дверного блока размером  запасного выхода контурной металлической (с утепленнием минплитой, наружного исполнения)"/>
    <s v="шт"/>
    <n v="1"/>
    <n v="4931.5600000000004"/>
    <n v="62482.26"/>
    <x v="1254"/>
    <x v="1160"/>
    <x v="7"/>
    <s v="Инфраструктура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2860.8138862268534"/>
    <n v="43865.812922145087"/>
    <x v="32"/>
    <x v="28"/>
    <x v="7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8"/>
    <n v="2712.6255498094365"/>
    <n v="21154.181929232142"/>
    <x v="34"/>
    <x v="30"/>
    <x v="7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9"/>
    <n v="2448.8024999999998"/>
    <n v="13317.1525"/>
    <x v="1255"/>
    <x v="1161"/>
    <x v="7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6"/>
    <n v="303.52441047903807"/>
    <n v="518.2987746706533"/>
    <x v="1256"/>
    <x v="1162"/>
    <x v="7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48"/>
    <n v="721.42782095807615"/>
    <n v="2143.9234628742283"/>
    <x v="1257"/>
    <x v="1163"/>
    <x v="7"/>
    <s v="Инфраструктура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7.5"/>
    <n v="621.58999999999992"/>
    <n v="1285.8924999999999"/>
    <x v="1258"/>
    <x v="1164"/>
    <x v="7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90"/>
    <n v="339.66713886226853"/>
    <n v="885.63486724549898"/>
    <x v="1259"/>
    <x v="1165"/>
    <x v="7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210"/>
    <n v="312.39689810378087"/>
    <n v="619.14530858281898"/>
    <x v="1260"/>
    <x v="1166"/>
    <x v="7"/>
    <s v="Инфраструктура"/>
    <m/>
  </r>
  <r>
    <s v="Р3.69"/>
    <s v="Р3"/>
    <n v="5"/>
    <n v="11"/>
    <s v="Р3.5.11"/>
    <s v="Грунтовка потолка за два раза"/>
    <s v="м2"/>
    <n v="20"/>
    <n v="32.019886571855707"/>
    <n v="22.609301309879758"/>
    <x v="1261"/>
    <x v="1167"/>
    <x v="7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0"/>
    <n v="127.15072838323047"/>
    <n v="117.80612576347094"/>
    <x v="1262"/>
    <x v="1168"/>
    <x v="7"/>
    <s v="Инфраструктура"/>
    <m/>
  </r>
  <r>
    <s v="Р3.72"/>
    <s v="Р3"/>
    <n v="5"/>
    <n v="14"/>
    <s v="Р3.5.14"/>
    <s v="Устройство потолков реечных алюминиевых"/>
    <s v="м2"/>
    <n v="6"/>
    <n v="368.34267357783574"/>
    <n v="628.21523143711431"/>
    <x v="1263"/>
    <x v="1169"/>
    <x v="7"/>
    <s v="Инфраструктура"/>
    <m/>
  </r>
  <r>
    <s v="Р3.117"/>
    <s v="Р3"/>
    <n v="5"/>
    <n v="15"/>
    <s v="Р3.5.15"/>
    <s v="Замена потолочных плит  Армстронг"/>
    <s v="м2"/>
    <n v="31.5"/>
    <n v="57.225000000000001"/>
    <n v="707.0150000000001"/>
    <x v="1264"/>
    <x v="1170"/>
    <x v="7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185.94000000000003"/>
    <n v="482.55562286335584"/>
    <n v="795.35445954271893"/>
    <x v="1265"/>
    <x v="1171"/>
    <x v="7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350"/>
    <n v="114.32408384231398"/>
    <n v="156.37094803392918"/>
    <x v="1266"/>
    <x v="1172"/>
    <x v="7"/>
    <s v="Инфраструктура"/>
    <m/>
  </r>
  <r>
    <s v="Р3.86.1"/>
    <s v="Р3"/>
    <n v="6"/>
    <n v="3"/>
    <s v="Р3.6.3"/>
    <s v="Устройство  плинтусов пластиковых "/>
    <s v="м.п."/>
    <n v="236"/>
    <n v="141.22"/>
    <n v="225.96"/>
    <x v="1267"/>
    <x v="1173"/>
    <x v="7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116.35"/>
    <n v="365.1192630987976"/>
    <n v="1759.510975973026"/>
    <x v="1268"/>
    <x v="1174"/>
    <x v="7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186"/>
    <n v="194.42857317364786"/>
    <n v="155.2206441659502"/>
    <x v="1269"/>
    <x v="1175"/>
    <x v="7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116"/>
    <n v="143.42236487025605"/>
    <n v="159.20971877577733"/>
    <x v="1270"/>
    <x v="1176"/>
    <x v="7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311"/>
    <n v="68.952682095807617"/>
    <n v="54.764682095807622"/>
    <x v="1271"/>
    <x v="1177"/>
    <x v="7"/>
    <s v="Инфраструктура"/>
    <m/>
  </r>
  <r>
    <m/>
    <s v="Р3"/>
    <m/>
    <m/>
    <m/>
    <s v="Установка решеток для конвекторов в пол 2500*350 (анодированный алюминний цвет  белый)"/>
    <s v="шт"/>
    <n v="3.5"/>
    <n v="500"/>
    <n v="10000"/>
    <x v="540"/>
    <x v="1178"/>
    <x v="7"/>
    <s v="Инфраструктура"/>
    <s v="исключена/нетиповая"/>
  </r>
  <r>
    <s v="Р3.87"/>
    <s v="Р3"/>
    <n v="6"/>
    <n v="20"/>
    <s v="Р3.6.20"/>
    <s v="Устройство стыка &quot;плитка-ковролин&quot;из алюминиевого уголка"/>
    <s v="м.п."/>
    <n v="10"/>
    <n v="80.437352619759523"/>
    <n v="194.24505785927855"/>
    <x v="437"/>
    <x v="379"/>
    <x v="7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0.54"/>
    <n v="930.54409257484588"/>
    <n v="1710.0615746706535"/>
    <x v="1272"/>
    <x v="1179"/>
    <x v="7"/>
    <s v="Инфраструктура"/>
    <m/>
  </r>
  <r>
    <s v="Р3.89"/>
    <s v="Р3"/>
    <n v="6"/>
    <n v="22"/>
    <s v="Р3.6.22"/>
    <s v="Монтаж грязезащитного коврика "/>
    <s v="м2"/>
    <n v="0.54"/>
    <n v="384.53836419161519"/>
    <n v="10612.495030538837"/>
    <x v="1273"/>
    <x v="1180"/>
    <x v="7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311"/>
    <n v="35.881149469631829"/>
    <n v="25.387253524379041"/>
    <x v="1274"/>
    <x v="1181"/>
    <x v="7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7"/>
    <s v="Инфраструктура"/>
    <m/>
  </r>
  <r>
    <s v="Р3.98"/>
    <s v="Р3"/>
    <n v="7"/>
    <n v="2"/>
    <s v="Р3.7.2"/>
    <s v="Установка дверей 3-го класса устойчивости к взлому с решетчатой дверью"/>
    <s v="шт"/>
    <n v="1"/>
    <n v="6341.25"/>
    <n v="72910"/>
    <x v="448"/>
    <x v="390"/>
    <x v="7"/>
    <s v="Инфраструктура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n v="1"/>
    <n v="14593.08"/>
    <n v="112978.67"/>
    <x v="64"/>
    <x v="1182"/>
    <x v="7"/>
    <s v="Инфраструктура"/>
    <m/>
  </r>
  <r>
    <s v="Р3.100"/>
    <s v="Р3"/>
    <n v="7"/>
    <n v="4"/>
    <s v="Р3.7.4"/>
    <s v="Установка доводчиков на бронированных металлических  дверях"/>
    <s v="шт"/>
    <n v="3"/>
    <n v="1090.604"/>
    <n v="3351.9600000000005"/>
    <x v="65"/>
    <x v="62"/>
    <x v="7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n v="24"/>
    <n v="384.33666666666664"/>
    <n v="687.70366666666666"/>
    <x v="1275"/>
    <x v="1183"/>
    <x v="7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1"/>
    <n v="2600"/>
    <n v="45000"/>
    <x v="1276"/>
    <x v="515"/>
    <x v="7"/>
    <s v="Инфраструктура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в оружейную комнату  "/>
    <s v="шт"/>
    <n v="1"/>
    <n v="6432.6049999999996"/>
    <n v="38016.32"/>
    <x v="1277"/>
    <x v="1184"/>
    <x v="7"/>
    <s v="Инфраструктура"/>
    <m/>
  </r>
  <r>
    <s v="Р3.103"/>
    <s v="Р3"/>
    <n v="7"/>
    <n v="9"/>
    <s v="Р3.7.9"/>
    <s v="Монтаж переговорного устройство DD-205T"/>
    <s v="шт"/>
    <n v="2"/>
    <n v="1341.7263755346121"/>
    <n v="4435.9862694609783"/>
    <x v="67"/>
    <x v="64"/>
    <x v="7"/>
    <s v="Инфраструктура"/>
    <m/>
  </r>
  <r>
    <s v="Р3.105"/>
    <s v="Р3"/>
    <n v="7"/>
    <n v="11"/>
    <s v="Р3.7.11"/>
    <s v="Установка Шлюза инкассаторского размер 650*670*800 мм .   2  класса устойчивости к взлому"/>
    <s v="шт"/>
    <n v="1"/>
    <n v="3765.96"/>
    <n v="84734"/>
    <x v="68"/>
    <x v="65"/>
    <x v="7"/>
    <s v="Инфраструктура"/>
    <m/>
  </r>
  <r>
    <s v="Р3.106.5"/>
    <s v="Р3"/>
    <n v="7"/>
    <n v="13"/>
    <s v="Р3.7.13"/>
    <s v="Монтаж Бронепанелей защитных  5 го класса устойчивости к взлому"/>
    <s v="м2"/>
    <n v="40"/>
    <n v="753.19"/>
    <n v="1826.49"/>
    <x v="1278"/>
    <x v="1185"/>
    <x v="7"/>
    <s v="Инфраструктура"/>
    <m/>
  </r>
  <r>
    <s v="Р3.107"/>
    <s v="Р3"/>
    <n v="7"/>
    <n v="14"/>
    <s v="Р3.7.14"/>
    <s v="Установка стеклопакета с передаточным лотком двухуровневым (600Х800) над инкасаторским шлюзом"/>
    <s v="шт"/>
    <n v="1"/>
    <n v="2183.8282095807613"/>
    <n v="32716.51777245371"/>
    <x v="1279"/>
    <x v="889"/>
    <x v="7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7"/>
    <s v="Инфраструктура"/>
    <m/>
  </r>
  <r>
    <s v="Р3.113"/>
    <s v="Р3"/>
    <n v="8"/>
    <n v="6"/>
    <s v="Р3.8.6"/>
    <s v="Установка рольставни экструдированного алюминия с электроприводом "/>
    <s v="м2"/>
    <n v="10"/>
    <n v="1500"/>
    <n v="8500"/>
    <x v="498"/>
    <x v="111"/>
    <x v="7"/>
    <s v="Инфраструктура"/>
    <m/>
  </r>
  <r>
    <s v="Р3.122"/>
    <s v="Р3"/>
    <n v="8"/>
    <n v="9"/>
    <s v="Р3.8.9"/>
    <s v="Заливка бетона М150"/>
    <s v="м3"/>
    <n v="0.5"/>
    <n v="1224.0766666666666"/>
    <n v="4496.8933333333334"/>
    <x v="1280"/>
    <x v="1186"/>
    <x v="7"/>
    <s v="Инфраструктура"/>
    <m/>
  </r>
  <r>
    <s v="Р3.131"/>
    <s v="Р3"/>
    <n v="8"/>
    <n v="15"/>
    <s v="Р3.8.15"/>
    <s v="Лючки ревизии потайные"/>
    <s v="шт"/>
    <n v="7"/>
    <n v="223.32943667663324"/>
    <n v="375.46784715567134"/>
    <x v="1281"/>
    <x v="1187"/>
    <x v="7"/>
    <s v="Инфраструктура"/>
    <m/>
  </r>
  <r>
    <s v="Р3.145"/>
    <s v="Р3"/>
    <n v="8"/>
    <n v="25"/>
    <s v="Р3.8.25"/>
    <s v="Устройство ограждения из  стали (стойка и поручень) "/>
    <s v="м2"/>
    <n v="6"/>
    <n v="1500"/>
    <n v="7800"/>
    <x v="1282"/>
    <x v="1188"/>
    <x v="7"/>
    <s v="Инфраструктура"/>
    <m/>
  </r>
  <r>
    <s v="Р3.148"/>
    <s v="Р3"/>
    <n v="8"/>
    <n v="28"/>
    <s v="Р3.8.28"/>
    <s v="Установка металлического дверного блока размером 900х2100 мм в мониторную (включая окно и лоток, в соответствии с ТЗ)"/>
    <s v="шт"/>
    <n v="1"/>
    <n v="5000"/>
    <n v="56000"/>
    <x v="55"/>
    <x v="1189"/>
    <x v="7"/>
    <s v="Инфраструктура"/>
    <m/>
  </r>
  <r>
    <s v="Р3.175"/>
    <s v="Р3"/>
    <n v="8"/>
    <n v="48"/>
    <s v="Р3.8.48"/>
    <s v="Устройство косоуров под наборные ступени лестничного марша"/>
    <s v="тн"/>
    <n v="0.2"/>
    <n v="8000"/>
    <n v="32000"/>
    <x v="462"/>
    <x v="1190"/>
    <x v="7"/>
    <s v="Инфраструктура"/>
    <m/>
  </r>
  <r>
    <s v="Р3.178"/>
    <s v="Р3"/>
    <n v="8"/>
    <n v="50"/>
    <s v="Р3.8.50"/>
    <s v="Монтаж наборных ступеней ЛС 13-14"/>
    <s v="шт"/>
    <n v="12"/>
    <n v="560"/>
    <n v="1300"/>
    <x v="1283"/>
    <x v="1191"/>
    <x v="7"/>
    <s v="Инфраструктура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n v="30"/>
    <n v="230.51"/>
    <n v="576.27"/>
    <x v="1284"/>
    <x v="1192"/>
    <x v="7"/>
    <s v="Инфраструктура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n v="45"/>
    <n v="100"/>
    <n v="550"/>
    <x v="111"/>
    <x v="1193"/>
    <x v="7"/>
    <s v="Инфраструктура"/>
    <m/>
  </r>
  <r>
    <s v="Р4.14"/>
    <s v="Р4"/>
    <n v="1"/>
    <n v="3"/>
    <s v="Р4.1.3"/>
    <s v="Устройство примыкания (шва) между кровлей и стеной "/>
    <s v="м.п."/>
    <n v="15"/>
    <n v="100"/>
    <n v="700"/>
    <x v="113"/>
    <x v="314"/>
    <x v="7"/>
    <s v="Инфраструктура"/>
    <m/>
  </r>
  <r>
    <s v="Р4.19"/>
    <s v="Р4"/>
    <n v="1"/>
    <n v="8"/>
    <s v="Р4.1.8"/>
    <s v="Ревизия кровли и водосточных систем с подготовкой акта"/>
    <s v="м2"/>
    <n v="110"/>
    <n v="23.05"/>
    <n v="0"/>
    <x v="1285"/>
    <x v="0"/>
    <x v="7"/>
    <s v="Инфраструктура"/>
    <m/>
  </r>
  <r>
    <m/>
    <s v="Р4"/>
    <n v="1"/>
    <n v="9"/>
    <s v="Р4.1.9"/>
    <s v="Устройство мелких покрытий (брандмауэры, парапеты, свесы и т.р.) из листовой оцинкованной стали"/>
    <s v="м2"/>
    <n v="6"/>
    <n v="230.51"/>
    <n v="1071.8599999999999"/>
    <x v="1286"/>
    <x v="1194"/>
    <x v="7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7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2"/>
    <n v="1423.28"/>
    <n v="3000"/>
    <x v="929"/>
    <x v="109"/>
    <x v="7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"/>
    <n v="1473.28"/>
    <n v="5377.65"/>
    <x v="1287"/>
    <x v="1195"/>
    <x v="7"/>
    <s v="Инфраструктура"/>
    <m/>
  </r>
  <r>
    <s v="Р5.3"/>
    <s v="Р5"/>
    <n v="0"/>
    <n v="5"/>
    <s v="Р5.0.5"/>
    <s v="Смеситель GROHE Eurosmart"/>
    <s v="шт"/>
    <n v="2"/>
    <n v="1064.016445409165"/>
    <n v="5110.9214759480028"/>
    <x v="461"/>
    <x v="403"/>
    <x v="7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7"/>
    <s v="Инфраструктура"/>
    <m/>
  </r>
  <r>
    <s v="Р5.8"/>
    <s v="Р5"/>
    <n v="0"/>
    <n v="9"/>
    <s v="Р5.0.9"/>
    <s v="Кран шаровой Ду15"/>
    <s v="шт"/>
    <n v="5"/>
    <n v="197.25093003326475"/>
    <n v="350.34419407850362"/>
    <x v="1288"/>
    <x v="1196"/>
    <x v="7"/>
    <s v="Инфраструктура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7"/>
    <s v="Инфраструктура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n v="3"/>
    <n v="180.81"/>
    <n v="61.99199999999999"/>
    <x v="1289"/>
    <x v="1197"/>
    <x v="7"/>
    <s v="Инфраструктура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3"/>
    <n v="150"/>
    <n v="70"/>
    <x v="508"/>
    <x v="1198"/>
    <x v="7"/>
    <s v="Инфраструктура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n v="5"/>
    <n v="77.489999999999995"/>
    <n v="103.32"/>
    <x v="1290"/>
    <x v="1199"/>
    <x v="7"/>
    <s v="Инфраструктура"/>
    <m/>
  </r>
  <r>
    <s v="Р5.17"/>
    <s v="Р5"/>
    <n v="0"/>
    <n v="18"/>
    <s v="Р5.0.18"/>
    <s v="Подводка гибкая сантехническая"/>
    <s v="шт"/>
    <n v="2"/>
    <n v="111.88929354623914"/>
    <n v="228.49267831004232"/>
    <x v="935"/>
    <x v="900"/>
    <x v="7"/>
    <s v="Инфраструктура"/>
    <m/>
  </r>
  <r>
    <s v="Р5.27"/>
    <s v="Р5"/>
    <n v="0"/>
    <n v="27"/>
    <s v="Р5.0.27"/>
    <s v="Врезка Ду50 в существующие трубопроводы канализации"/>
    <s v="шт"/>
    <n v="3"/>
    <n v="1000"/>
    <n v="1500"/>
    <x v="126"/>
    <x v="124"/>
    <x v="7"/>
    <s v="Инфраструктура"/>
    <m/>
  </r>
  <r>
    <s v="Р5.32"/>
    <s v="Р5"/>
    <n v="0"/>
    <n v="31"/>
    <s v="Р5.0.31"/>
    <s v="Капельная воронка HL 21"/>
    <s v="шт"/>
    <n v="2"/>
    <n v="165.405"/>
    <n v="559.96"/>
    <x v="1291"/>
    <x v="1200"/>
    <x v="7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12"/>
    <n v="399.83691353292181"/>
    <n v="1057.8076541316873"/>
    <x v="1292"/>
    <x v="1201"/>
    <x v="7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12"/>
    <n v="619.91999999999996"/>
    <n v="1136.52"/>
    <x v="1293"/>
    <x v="1202"/>
    <x v="7"/>
    <s v="Инфраструктура"/>
    <m/>
  </r>
  <r>
    <s v="Р6.13"/>
    <s v="Р6"/>
    <n v="0"/>
    <n v="10"/>
    <s v="Р6.0.10"/>
    <s v="Труба металлопластик Henco 16x2"/>
    <s v="м.п."/>
    <n v="5"/>
    <n v="70"/>
    <n v="73"/>
    <x v="701"/>
    <x v="1203"/>
    <x v="7"/>
    <s v="Инфраструктура"/>
    <m/>
  </r>
  <r>
    <s v="Р6.35"/>
    <s v="Р6"/>
    <n v="0"/>
    <n v="29"/>
    <s v="Р6.0.29"/>
    <s v="Монтаж трубопровода из труб металлопластиковых диаметр до 25мм"/>
    <s v="м.п."/>
    <n v="5"/>
    <n v="83"/>
    <n v="90"/>
    <x v="1294"/>
    <x v="1204"/>
    <x v="7"/>
    <s v="Инфраструктура"/>
    <m/>
  </r>
  <r>
    <s v="Р6.37"/>
    <s v="Р6"/>
    <n v="0"/>
    <n v="31"/>
    <s v="Р6.0.31"/>
    <s v="Ревизия отопительных приборов "/>
    <s v="шт"/>
    <n v="14"/>
    <n v="2583"/>
    <n v="0"/>
    <x v="1295"/>
    <x v="0"/>
    <x v="7"/>
    <s v="Инфраструктура"/>
    <m/>
  </r>
  <r>
    <s v="Р7.1.3"/>
    <s v="Р7"/>
    <n v="0"/>
    <n v="2"/>
    <m/>
    <s v="Приточно-вытяжная установка ПРВТРР-2000/ЭН ИНТЕХ"/>
    <s v="шт"/>
    <n v="1"/>
    <n v="38700"/>
    <n v="360000"/>
    <x v="954"/>
    <x v="1205"/>
    <x v="7"/>
    <s v="Инфраструктура"/>
    <s v="исключена/нетиповая"/>
  </r>
  <r>
    <s v="Р7.1.3"/>
    <s v="Р7"/>
    <n v="0"/>
    <n v="2"/>
    <m/>
    <s v="Канальный вентилятор KVR 125 NED"/>
    <s v="шт"/>
    <n v="3"/>
    <n v="4263"/>
    <n v="10369"/>
    <x v="1296"/>
    <x v="1206"/>
    <x v="7"/>
    <s v="Инфраструктура"/>
    <s v="исключена/нетиповая"/>
  </r>
  <r>
    <s v="Р7.1.3"/>
    <s v="Р7"/>
    <n v="0"/>
    <n v="2"/>
    <m/>
    <s v="Шумоглушитель NKN 125/6 NED"/>
    <s v="шт"/>
    <n v="3"/>
    <n v="1236"/>
    <n v="2563"/>
    <x v="1297"/>
    <x v="1207"/>
    <x v="7"/>
    <s v="Инфраструктура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1"/>
    <n v="3900"/>
    <n v="9700"/>
    <x v="1298"/>
    <x v="1208"/>
    <x v="7"/>
    <s v="Инфраструктура"/>
    <m/>
  </r>
  <r>
    <s v="Р7.19"/>
    <s v="Р7"/>
    <n v="0"/>
    <n v="8"/>
    <s v="Р7.0.8"/>
    <s v="Тепловая завеса Frico с термостатом и пультом"/>
    <s v="шт"/>
    <n v="1"/>
    <n v="3133.3514285714286"/>
    <n v="55463.25"/>
    <x v="1299"/>
    <x v="1209"/>
    <x v="7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314"/>
    <n v="35.308736458941254"/>
    <n v="7.7259164535379368"/>
    <x v="1300"/>
    <x v="1210"/>
    <x v="7"/>
    <s v="Инфраструктура"/>
    <m/>
  </r>
  <r>
    <m/>
    <s v="Р7"/>
    <m/>
    <m/>
    <m/>
    <s v="Притивопожарный клапан с электоприводом КПУ-1Н - О 100 но"/>
    <s v="шт"/>
    <n v="2"/>
    <n v="4000"/>
    <n v="6500"/>
    <x v="1301"/>
    <x v="143"/>
    <x v="7"/>
    <s v="Инфраструктура"/>
    <s v="исключена/нетиповая"/>
  </r>
  <r>
    <m/>
    <s v="Р7"/>
    <m/>
    <m/>
    <m/>
    <s v="Притивопожарный клапан с электоприводом КПУ-1Н - О 125 но"/>
    <s v="шт"/>
    <n v="1"/>
    <n v="4500"/>
    <n v="7500"/>
    <x v="111"/>
    <x v="1123"/>
    <x v="7"/>
    <s v="Инфраструктура"/>
    <s v="исключена/нетиповая"/>
  </r>
  <r>
    <m/>
    <s v="Р7"/>
    <m/>
    <m/>
    <m/>
    <s v="Притивопожарный клапан с электоприводом КПУ-1Н -200х200 но"/>
    <s v="шт"/>
    <n v="1"/>
    <n v="5000"/>
    <n v="8500"/>
    <x v="55"/>
    <x v="1211"/>
    <x v="7"/>
    <s v="Инфраструктура"/>
    <s v="исключена/нетиповая"/>
  </r>
  <r>
    <m/>
    <s v="Р7"/>
    <m/>
    <m/>
    <m/>
    <s v="Притивопожарный клапан с электоприводом КПУ-1Н -250х100 но"/>
    <s v="шт"/>
    <n v="1"/>
    <n v="5000"/>
    <n v="8500"/>
    <x v="55"/>
    <x v="1211"/>
    <x v="7"/>
    <s v="Инфраструктура"/>
    <s v="исключена/нетиповая"/>
  </r>
  <r>
    <m/>
    <s v="Р7"/>
    <m/>
    <m/>
    <m/>
    <s v="Установка противопожарного клапана КПУ-1Н -0 100"/>
    <s v="шт"/>
    <n v="2"/>
    <n v="2000"/>
    <n v="1000"/>
    <x v="115"/>
    <x v="691"/>
    <x v="7"/>
    <s v="Инфраструктура"/>
    <s v="исключена/нетиповая"/>
  </r>
  <r>
    <m/>
    <s v="Р7"/>
    <m/>
    <m/>
    <m/>
    <s v="Установка противопожарного клапана КПУ-1Н -0 125"/>
    <s v="шт"/>
    <n v="1"/>
    <n v="2000"/>
    <n v="1000"/>
    <x v="1302"/>
    <x v="902"/>
    <x v="7"/>
    <s v="Инфраструктура"/>
    <s v="исключена/нетиповая"/>
  </r>
  <r>
    <m/>
    <s v="Р7"/>
    <m/>
    <m/>
    <m/>
    <s v="Установка противопожарного клапана КПУ-1Н -200х200"/>
    <s v="шт"/>
    <n v="1"/>
    <n v="2000"/>
    <n v="1000"/>
    <x v="1302"/>
    <x v="902"/>
    <x v="7"/>
    <s v="Инфраструктура"/>
    <s v="исключена/нетиповая"/>
  </r>
  <r>
    <m/>
    <s v="Р7"/>
    <m/>
    <m/>
    <m/>
    <s v="Установка противопожарного клапана КПУ-1Н -250х100"/>
    <s v="шт"/>
    <n v="1"/>
    <n v="2000"/>
    <n v="1000"/>
    <x v="1302"/>
    <x v="902"/>
    <x v="7"/>
    <s v="Инфраструктура"/>
    <s v="исключена/нетиповая"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18"/>
    <n v="386.01"/>
    <n v="1600"/>
    <x v="1303"/>
    <x v="1212"/>
    <x v="7"/>
    <s v="Инфраструктура"/>
    <m/>
  </r>
  <r>
    <s v="Р7.106"/>
    <s v="Р7"/>
    <n v="0"/>
    <n v="16"/>
    <s v="Р7.0.16"/>
    <s v="Переходник Утка вентиляционная"/>
    <s v="шт"/>
    <n v="2"/>
    <n v="1500"/>
    <n v="2000"/>
    <x v="126"/>
    <x v="1213"/>
    <x v="7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314"/>
    <n v="246.08569294094215"/>
    <n v="490.60083790863985"/>
    <x v="1304"/>
    <x v="1214"/>
    <x v="7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7"/>
    <s v="Инфраструктура"/>
    <m/>
  </r>
  <r>
    <s v="Р8.2.2"/>
    <s v="Р8"/>
    <n v="0"/>
    <n v="3"/>
    <m/>
    <s v="Сплит система настенная LG 12  (либо аналог согласно ТЗ. Замену согласовать с заказчиком)"/>
    <s v="шт"/>
    <n v="1"/>
    <n v="8521"/>
    <n v="39476"/>
    <x v="1305"/>
    <x v="1215"/>
    <x v="7"/>
    <s v="Инфраструктура"/>
    <s v="исключена/нетиповая"/>
  </r>
  <r>
    <s v="Р8.2.3"/>
    <s v="Р8"/>
    <n v="0"/>
    <n v="4"/>
    <s v="Р8.0.4"/>
    <s v="Сплит система настенная LG 18  (либо аналог согласно ТЗ. Замену согласовать с заказчиком)"/>
    <s v="шт"/>
    <n v="2"/>
    <n v="8541"/>
    <n v="56214"/>
    <x v="1306"/>
    <x v="1216"/>
    <x v="7"/>
    <s v="Инфраструктура"/>
    <m/>
  </r>
  <r>
    <s v="Р8.2.4"/>
    <s v="Р8"/>
    <n v="0"/>
    <n v="5"/>
    <s v="Р8.0.5"/>
    <s v="Сплит система настенная LG 24   (либо аналог согласно ТЗ. Замену согласовать с заказчиком)"/>
    <s v="шт"/>
    <n v="1"/>
    <n v="9541"/>
    <n v="69713"/>
    <x v="1307"/>
    <x v="1217"/>
    <x v="7"/>
    <s v="Инфраструктура"/>
    <m/>
  </r>
  <r>
    <m/>
    <s v="Р8"/>
    <m/>
    <m/>
    <m/>
    <s v="Внутренний блок мульти-сплит системы LG MS07AQ"/>
    <s v="шт"/>
    <n v="1"/>
    <n v="2847"/>
    <n v="24879"/>
    <x v="1308"/>
    <x v="1218"/>
    <x v="7"/>
    <s v="Инфраструктура"/>
    <s v="исключена/нетиповая"/>
  </r>
  <r>
    <m/>
    <s v="Р8"/>
    <m/>
    <m/>
    <m/>
    <s v="Внутренний блок мульти-сплит системы LG MS09AQ"/>
    <s v="шт"/>
    <n v="2"/>
    <n v="3148"/>
    <n v="27669"/>
    <x v="1309"/>
    <x v="1219"/>
    <x v="7"/>
    <s v="Инфраструктура"/>
    <s v="исключена/нетиповая"/>
  </r>
  <r>
    <m/>
    <s v="Р8"/>
    <m/>
    <m/>
    <m/>
    <s v="Наружный блок мульти-сплит системы  LG MU3M19 "/>
    <s v="шт"/>
    <n v="1"/>
    <n v="8792"/>
    <n v="96480"/>
    <x v="1310"/>
    <x v="1220"/>
    <x v="7"/>
    <s v="Инфраструктура"/>
    <s v="исключена/нетиповая"/>
  </r>
  <r>
    <s v="Р8.26"/>
    <s v="Р8"/>
    <n v="0"/>
    <n v="15"/>
    <s v="Р8.0.15"/>
    <s v="Дренажный насос Aqua mini blue, ASPEN"/>
    <s v="шт"/>
    <n v="9"/>
    <n v="758.3"/>
    <n v="4766.45"/>
    <x v="1311"/>
    <x v="1221"/>
    <x v="7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9"/>
    <n v="896.11636826346023"/>
    <n v="2827.0021397205073"/>
    <x v="1312"/>
    <x v="1222"/>
    <x v="7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314"/>
    <n v="41.900503145383709"/>
    <n v="18.451045521853029"/>
    <x v="1313"/>
    <x v="1223"/>
    <x v="7"/>
    <s v="Инфраструктура"/>
    <m/>
  </r>
  <r>
    <s v="Р8.32"/>
    <s v="Р8"/>
    <n v="0"/>
    <n v="19"/>
    <s v="Р8.0.19"/>
    <s v="Зимний комплект к кондиционерам"/>
    <s v="шт"/>
    <n v="5"/>
    <n v="1248.3682095807615"/>
    <n v="4970.8012954089509"/>
    <x v="1314"/>
    <x v="1224"/>
    <x v="7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314"/>
    <n v="223.46649719262533"/>
    <n v="624.90577948894031"/>
    <x v="1315"/>
    <x v="1225"/>
    <x v="7"/>
    <s v="Инфраструктура"/>
    <m/>
  </r>
  <r>
    <m/>
    <s v="Р9"/>
    <m/>
    <m/>
    <m/>
    <s v="Вводно-распределительное устройство, комплектно ВРУ-1-18-80, 600х800х2000"/>
    <s v="шт"/>
    <n v="1"/>
    <n v="10248"/>
    <n v="61457.66"/>
    <x v="1316"/>
    <x v="1226"/>
    <x v="7"/>
    <s v="Инфраструктура"/>
    <s v="исключена/нетиповая"/>
  </r>
  <r>
    <m/>
    <s v="Р9"/>
    <m/>
    <m/>
    <m/>
    <s v="Шкаф автоматического ввода резарва АВР-100-2. Iн=100А. Габариты ВхШхГ 800х650х250мм."/>
    <s v="шт"/>
    <n v="1"/>
    <n v="16753"/>
    <n v="89476"/>
    <x v="1317"/>
    <x v="1227"/>
    <x v="7"/>
    <s v="Инфраструктура"/>
    <s v="исключена/нетиповая"/>
  </r>
  <r>
    <s v="Р9.4"/>
    <s v="Р9"/>
    <n v="0"/>
    <n v="4"/>
    <s v="Р9.0.4"/>
    <s v="Щит  ЩР1, навесной, 54 модулей, IP43, ABB, с замком"/>
    <s v="шт"/>
    <n v="1"/>
    <n v="2962.5"/>
    <n v="8172.335"/>
    <x v="145"/>
    <x v="139"/>
    <x v="7"/>
    <s v="Инфраструктура"/>
    <m/>
  </r>
  <r>
    <s v="Р9.6"/>
    <s v="Р9"/>
    <n v="0"/>
    <n v="6"/>
    <s v="Р9.0.6"/>
    <s v="Щит Щр1 АВВ IP43 (48модулей)."/>
    <s v="шт"/>
    <n v="2"/>
    <n v="2726.2273652692052"/>
    <n v="12171.028372454564"/>
    <x v="970"/>
    <x v="938"/>
    <x v="7"/>
    <s v="Инфраструктура"/>
    <m/>
  </r>
  <r>
    <s v="Р9.7"/>
    <s v="Р9"/>
    <n v="0"/>
    <n v="7"/>
    <s v="Р9.0.7"/>
    <s v="Щит  ЩР1, навесной, 36 модулей, IP43, ABB, с замком"/>
    <s v="шт"/>
    <n v="2"/>
    <n v="2508.0786826346025"/>
    <n v="10421.193414770234"/>
    <x v="1318"/>
    <x v="1228"/>
    <x v="7"/>
    <s v="Инфраструктура"/>
    <m/>
  </r>
  <r>
    <m/>
    <s v="Р9"/>
    <m/>
    <m/>
    <m/>
    <s v="Выключатель автоматический трехполюсный, Iн=100А. EasyPact CVS Schneider Electric - CVS100"/>
    <s v="шт"/>
    <n v="3"/>
    <n v="1026"/>
    <n v="9547"/>
    <x v="1319"/>
    <x v="1229"/>
    <x v="7"/>
    <s v="Инфраструктура"/>
    <s v="исключена/нетиповая"/>
  </r>
  <r>
    <m/>
    <s v="Р9"/>
    <m/>
    <m/>
    <m/>
    <s v="Поворотная рукоятка, с четной ручкой EasyPact. Schneider Electric - LV429337"/>
    <s v="шт"/>
    <n v="3"/>
    <n v="548"/>
    <n v="5142"/>
    <x v="1320"/>
    <x v="521"/>
    <x v="7"/>
    <s v="Инфраструктура"/>
    <s v="исключена/нетиповая"/>
  </r>
  <r>
    <m/>
    <s v="Р9"/>
    <m/>
    <m/>
    <m/>
    <s v="Взаимная механическая блокировка выключателей, с поворотными рукоятками. EasyPact. Schneider Electric - LV429369"/>
    <s v="шт"/>
    <n v="1"/>
    <n v="2356"/>
    <n v="19847"/>
    <x v="1321"/>
    <x v="1230"/>
    <x v="7"/>
    <s v="Инфраструктура"/>
    <s v="исключена/нетиповая"/>
  </r>
  <r>
    <s v="Р9.44"/>
    <s v="Р9"/>
    <n v="0"/>
    <n v="43"/>
    <s v="Р9.0.43"/>
    <s v="Автомат.выкл-ль АВВ 1-полюсный S201 C6А"/>
    <s v="шт"/>
    <n v="1"/>
    <n v="159.70970159679359"/>
    <n v="267.38957816366604"/>
    <x v="158"/>
    <x v="1231"/>
    <x v="7"/>
    <s v="Инфраструктура"/>
    <m/>
  </r>
  <r>
    <s v="Р9.45"/>
    <s v="Р9"/>
    <n v="0"/>
    <n v="44"/>
    <s v="Р9.0.44"/>
    <s v="Автомат.выкл-ль АВВ 1-полюсный S201 C10А"/>
    <s v="шт"/>
    <n v="11"/>
    <n v="171.33564191615227"/>
    <n v="260.23551231136832"/>
    <x v="1322"/>
    <x v="1232"/>
    <x v="7"/>
    <s v="Инфраструктура"/>
    <m/>
  </r>
  <r>
    <s v="Р9.47"/>
    <s v="Р9"/>
    <n v="0"/>
    <n v="46"/>
    <s v="Р9.0.46"/>
    <s v="Автомат.выкл-ль АВВ 1-полюсный S201 C20А"/>
    <s v="шт"/>
    <n v="13"/>
    <n v="159.70970159679359"/>
    <n v="363.97518514969141"/>
    <x v="1323"/>
    <x v="1233"/>
    <x v="7"/>
    <s v="Инфраструктура"/>
    <m/>
  </r>
  <r>
    <s v="Р9.54"/>
    <s v="Р9"/>
    <n v="0"/>
    <n v="53"/>
    <s v="Р9.0.53"/>
    <s v="Автомат.выкл-ль АВВ 1-полюсный SH201L C16А"/>
    <s v="шт"/>
    <n v="7"/>
    <n v="157"/>
    <n v="354"/>
    <x v="1324"/>
    <x v="1234"/>
    <x v="7"/>
    <s v="Инфраструктура"/>
    <m/>
  </r>
  <r>
    <s v="Р9.56"/>
    <s v="Р9"/>
    <n v="0"/>
    <n v="55"/>
    <s v="Р9.0.55"/>
    <s v="Автомат.выкл-ль АВВ 1-полюсный SH201L C25А"/>
    <s v="шт"/>
    <n v="1"/>
    <n v="159.71"/>
    <n v="458"/>
    <x v="1325"/>
    <x v="1235"/>
    <x v="7"/>
    <s v="Инфраструктура"/>
    <m/>
  </r>
  <r>
    <s v="Р9.91"/>
    <s v="Р9"/>
    <n v="0"/>
    <n v="90"/>
    <s v="Р9.0.90"/>
    <s v="Автомат.выкл-ль АВВ 3-полюсный S203 C10А"/>
    <s v="шт"/>
    <n v="2"/>
    <n v="564"/>
    <n v="1945"/>
    <x v="1326"/>
    <x v="1236"/>
    <x v="7"/>
    <s v="Инфраструктура"/>
    <m/>
  </r>
  <r>
    <s v="Р9.93"/>
    <s v="Р9"/>
    <n v="0"/>
    <n v="92"/>
    <s v="Р9.0.92"/>
    <s v="Автомат.выкл-ль АВВ 3-полюсный S203 C20А"/>
    <s v="шт"/>
    <n v="3"/>
    <n v="233.93410479038076"/>
    <n v="574.36820958076146"/>
    <x v="1327"/>
    <x v="1237"/>
    <x v="7"/>
    <s v="Инфраструктура"/>
    <m/>
  </r>
  <r>
    <s v="Р9.94"/>
    <s v="Р9"/>
    <n v="0"/>
    <n v="93"/>
    <s v="Р9.0.93"/>
    <s v="Автомат.выкл-ль АВВ 3-полюсный S203 C25А"/>
    <s v="шт"/>
    <n v="4"/>
    <n v="233.93410479038076"/>
    <n v="659.86820958076146"/>
    <x v="1328"/>
    <x v="1238"/>
    <x v="7"/>
    <s v="Инфраструктура"/>
    <m/>
  </r>
  <r>
    <s v="Р9.95"/>
    <s v="Р9"/>
    <n v="0"/>
    <n v="94"/>
    <s v="Р9.0.94"/>
    <s v="Автомат.выкл-ль АВВ 3-полюсный S203 C32А"/>
    <s v="шт"/>
    <n v="1"/>
    <n v="254"/>
    <n v="1354"/>
    <x v="808"/>
    <x v="1239"/>
    <x v="7"/>
    <s v="Инфраструктура"/>
    <m/>
  </r>
  <r>
    <s v="Р9.96"/>
    <s v="Р9"/>
    <n v="0"/>
    <n v="95"/>
    <s v="Р9.0.95"/>
    <s v="Автомат.выкл-ль АВВ 3-полюсный S203 C40А"/>
    <s v="шт"/>
    <n v="1"/>
    <n v="301"/>
    <n v="1453"/>
    <x v="705"/>
    <x v="1240"/>
    <x v="7"/>
    <s v="Инфраструктура"/>
    <m/>
  </r>
  <r>
    <s v="Р9.97"/>
    <s v="Р9"/>
    <n v="0"/>
    <n v="96"/>
    <s v="Р9.0.96"/>
    <s v="Автомат.выкл-ль АВВ 3-полюсный S203 C50А"/>
    <s v="шт"/>
    <n v="1"/>
    <n v="351"/>
    <n v="1654"/>
    <x v="1329"/>
    <x v="1241"/>
    <x v="7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11"/>
    <n v="187.85999999999999"/>
    <n v="3448.7593333333334"/>
    <x v="1330"/>
    <x v="1242"/>
    <x v="7"/>
    <s v="Инфраструктура"/>
    <m/>
  </r>
  <r>
    <s v="Р9.149"/>
    <s v="Р9"/>
    <n v="0"/>
    <n v="148"/>
    <s v="Р9.0.148"/>
    <s v="Контактор модульный ABB ESB63-30"/>
    <s v="шт"/>
    <n v="4"/>
    <n v="177.49417175647295"/>
    <n v="2536.9251746506343"/>
    <x v="1331"/>
    <x v="1243"/>
    <x v="7"/>
    <s v="Инфраструктура"/>
    <m/>
  </r>
  <r>
    <s v="Р9.158"/>
    <s v="Р9"/>
    <n v="0"/>
    <n v="157"/>
    <s v="Р9.0.157"/>
    <s v="Независимый расцепитель, S2C-A2"/>
    <s v="шт"/>
    <n v="1"/>
    <n v="304.29666666666668"/>
    <n v="1266.2366666666667"/>
    <x v="1332"/>
    <x v="1244"/>
    <x v="7"/>
    <s v="Инфраструктура"/>
    <m/>
  </r>
  <r>
    <s v="Р9.167"/>
    <s v="Р9"/>
    <n v="0"/>
    <n v="166"/>
    <s v="Р9.0.166"/>
    <s v="Выключатель нагрузки  Legrand 04345, 16А, 3-полюсный"/>
    <s v="шт"/>
    <n v="1"/>
    <n v="346.16"/>
    <n v="2629.6133333333332"/>
    <x v="1333"/>
    <x v="1245"/>
    <x v="7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50"/>
    <n v="53.866009257484563"/>
    <n v="52.175504628742296"/>
    <x v="1334"/>
    <x v="1246"/>
    <x v="7"/>
    <s v="Инфраструктура"/>
    <m/>
  </r>
  <r>
    <s v="Р9.172"/>
    <s v="Р9"/>
    <n v="0"/>
    <n v="171"/>
    <s v="Р9.0.171"/>
    <s v="Гофрированная ПВХ труба ∅ 20"/>
    <s v="м.п."/>
    <n v="1200"/>
    <n v="68.905999999999992"/>
    <n v="18.782499999999999"/>
    <x v="1335"/>
    <x v="1247"/>
    <x v="7"/>
    <s v="Инфраструктура"/>
    <m/>
  </r>
  <r>
    <s v="Р9.177"/>
    <s v="Р9"/>
    <n v="0"/>
    <n v="176"/>
    <s v="Р9.0.176"/>
    <s v="Кабель-канал 105х50 мм."/>
    <s v="м.п."/>
    <n v="6"/>
    <n v="101.22722220701057"/>
    <n v="336.00539238664754"/>
    <x v="1336"/>
    <x v="1248"/>
    <x v="7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18"/>
    <n v="174.99041047903808"/>
    <n v="351.6374567664609"/>
    <x v="1337"/>
    <x v="1249"/>
    <x v="7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300"/>
    <n v="8.6623364191615231"/>
    <n v="15.386936419161524"/>
    <x v="1338"/>
    <x v="1250"/>
    <x v="7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500"/>
    <n v="4.744766313087891"/>
    <n v="7.5581948845164613"/>
    <x v="1339"/>
    <x v="1251"/>
    <x v="7"/>
    <s v="Инфраструктура"/>
    <m/>
  </r>
  <r>
    <m/>
    <s v="Р9"/>
    <m/>
    <m/>
    <m/>
    <s v="Кабель ВВГнг-FRLS 5х4,0"/>
    <s v="м.п."/>
    <n v="15"/>
    <n v="131"/>
    <n v="150"/>
    <x v="1340"/>
    <x v="1252"/>
    <x v="7"/>
    <s v="Инфраструктура"/>
    <s v="исключена/нетиповая"/>
  </r>
  <r>
    <m/>
    <s v="Р9"/>
    <m/>
    <m/>
    <s v="Р9.0.194"/>
    <s v="Кабель ВВГнг-FRLS 3х2,5"/>
    <s v="м.п."/>
    <n v="15"/>
    <n v="121"/>
    <n v="90"/>
    <x v="1341"/>
    <x v="1253"/>
    <x v="7"/>
    <s v="Инфраструктура"/>
    <s v="Р9.0.194"/>
  </r>
  <r>
    <m/>
    <s v="Р9"/>
    <m/>
    <m/>
    <s v="Р9.0.193"/>
    <s v="Кабель ВВГнг-FRLS 3х1,5"/>
    <s v="м.п."/>
    <n v="105"/>
    <n v="121"/>
    <n v="76"/>
    <x v="1342"/>
    <x v="1254"/>
    <x v="7"/>
    <s v="Инфраструктура"/>
    <s v="Р9.0.193"/>
  </r>
  <r>
    <m/>
    <s v="Р9"/>
    <m/>
    <m/>
    <m/>
    <s v="Кабель ВВГнг(А)-HF 5х16"/>
    <s v="м.п."/>
    <n v="45"/>
    <n v="236"/>
    <n v="598"/>
    <x v="1343"/>
    <x v="1255"/>
    <x v="7"/>
    <s v="Инфраструктура"/>
    <s v="исключена/нетиповая"/>
  </r>
  <r>
    <m/>
    <s v="Р9"/>
    <m/>
    <m/>
    <m/>
    <s v="Кабель ВВГнг(А)-HF5х6,0"/>
    <s v="м.п."/>
    <n v="16"/>
    <n v="210"/>
    <n v="234"/>
    <x v="101"/>
    <x v="268"/>
    <x v="7"/>
    <s v="Инфраструктура"/>
    <s v="исключена/нетиповая"/>
  </r>
  <r>
    <m/>
    <s v="Р9"/>
    <m/>
    <m/>
    <m/>
    <s v="Кабель ВВГнг(А)-HF 5х4,0"/>
    <s v="м.п."/>
    <n v="30"/>
    <n v="203"/>
    <n v="197"/>
    <x v="1344"/>
    <x v="1256"/>
    <x v="7"/>
    <s v="Инфраструктура"/>
    <s v="исключена/нетиповая"/>
  </r>
  <r>
    <m/>
    <s v="Р9"/>
    <m/>
    <m/>
    <m/>
    <s v="Кабель ВВГнг(А)-HF 5х2,5"/>
    <s v="м.п."/>
    <n v="55"/>
    <n v="163"/>
    <n v="136"/>
    <x v="1345"/>
    <x v="1257"/>
    <x v="7"/>
    <s v="Инфраструктура"/>
    <s v="исключена/нетиповая"/>
  </r>
  <r>
    <m/>
    <s v="Р9"/>
    <m/>
    <m/>
    <m/>
    <s v="Кабель ВВГнг(А)-HF 5х1,5"/>
    <s v="м.п."/>
    <n v="197"/>
    <n v="153"/>
    <n v="81"/>
    <x v="1346"/>
    <x v="1258"/>
    <x v="7"/>
    <s v="Инфраструктура"/>
    <s v="исключена/нетиповая"/>
  </r>
  <r>
    <m/>
    <s v="Р9"/>
    <m/>
    <m/>
    <m/>
    <s v="Кабель ВВГнг(А)-LHF 3х2,5"/>
    <s v="м.п."/>
    <n v="1343"/>
    <n v="153"/>
    <n v="81"/>
    <x v="1347"/>
    <x v="1259"/>
    <x v="7"/>
    <s v="Инфраструктура"/>
    <s v="исключена/нетиповая"/>
  </r>
  <r>
    <m/>
    <s v="Р9"/>
    <m/>
    <m/>
    <m/>
    <s v="Кабель ВВГнг(А)-HF 3x1,5"/>
    <s v="м.п."/>
    <n v="512"/>
    <n v="101"/>
    <n v="42"/>
    <x v="1348"/>
    <x v="1260"/>
    <x v="7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94"/>
    <n v="228.54312960478396"/>
    <n v="434.085667245499"/>
    <x v="1349"/>
    <x v="1261"/>
    <x v="7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4.22891200597996"/>
    <n v="302.34354934130658"/>
    <x v="1001"/>
    <x v="974"/>
    <x v="7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1"/>
    <n v="227.62812960478399"/>
    <n v="340.3927561556842"/>
    <x v="1350"/>
    <x v="1262"/>
    <x v="7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2.24312960478397"/>
    <n v="507.85983947304521"/>
    <x v="1351"/>
    <x v="1263"/>
    <x v="7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7"/>
    <s v="Инфраструктура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8"/>
    <n v="260.96812881735474"/>
    <n v="532.0596836227495"/>
    <x v="1353"/>
    <x v="1265"/>
    <x v="7"/>
    <s v="Инфраструктура"/>
    <m/>
  </r>
  <r>
    <m/>
    <s v="Р9"/>
    <m/>
    <m/>
    <m/>
    <s v="Блок аварийного питания CONVERSION KIT LED, 6,0 В; 1,1А*ч"/>
    <s v="шт"/>
    <n v="0"/>
    <n v="365"/>
    <n v="6540"/>
    <x v="174"/>
    <x v="0"/>
    <x v="7"/>
    <s v="Инфраструктура"/>
    <s v="исключена/нетиповая"/>
  </r>
  <r>
    <m/>
    <s v="Р9"/>
    <m/>
    <m/>
    <m/>
    <s v="Светильник точечный, 220В, Е27"/>
    <s v="шт"/>
    <n v="8"/>
    <n v="351"/>
    <n v="687"/>
    <x v="1354"/>
    <x v="1266"/>
    <x v="7"/>
    <s v="Инфраструктура"/>
    <s v="исключена/нетиповая"/>
  </r>
  <r>
    <m/>
    <s v="Р9"/>
    <m/>
    <m/>
    <m/>
    <s v="Лампа светодиодная, цоколь Е27, 10Вт. 806лм."/>
    <s v="шт"/>
    <n v="8"/>
    <n v="50"/>
    <n v="987"/>
    <x v="161"/>
    <x v="1267"/>
    <x v="7"/>
    <s v="Инфраструктура"/>
    <s v="исключена/нетиповая"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19"/>
    <n v="410.86599999999999"/>
    <n v="4301.2559999999994"/>
    <x v="1355"/>
    <x v="1268"/>
    <x v="7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5536"/>
    <x v="174"/>
    <x v="1269"/>
    <x v="7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8"/>
    <n v="472.22561716563797"/>
    <n v="1110.6941047903799"/>
    <x v="1007"/>
    <x v="1270"/>
    <x v="7"/>
    <s v="Инфраструктура"/>
    <m/>
  </r>
  <r>
    <s v="Р9.213"/>
    <s v="Р9"/>
    <n v="0"/>
    <n v="214"/>
    <s v="Р9.0.214"/>
    <s v="Блок аварийного питания INTERLUX ES-1 ( 6-58Ц)"/>
    <s v="шт"/>
    <n v="17"/>
    <n v="184.87"/>
    <n v="3256.59"/>
    <x v="1008"/>
    <x v="982"/>
    <x v="7"/>
    <s v="Инфраструктура"/>
    <m/>
  </r>
  <r>
    <s v="Р9.216"/>
    <s v="Р9"/>
    <n v="0"/>
    <n v="217"/>
    <s v="Р9.0.217"/>
    <s v="Распред коробка legrand"/>
    <s v="шт"/>
    <n v="230"/>
    <n v="88.484485588820306"/>
    <n v="204.67405531935876"/>
    <x v="1356"/>
    <x v="1271"/>
    <x v="7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71"/>
    <n v="284.13"/>
    <n v="2092.23"/>
    <x v="1357"/>
    <x v="1272"/>
    <x v="7"/>
    <s v="Инфраструктура"/>
    <m/>
  </r>
  <r>
    <m/>
    <s v="Р9"/>
    <m/>
    <m/>
    <m/>
    <s v="Труба стальная водогазопроводная, Ду=45мм"/>
    <s v="м.п."/>
    <n v="10"/>
    <n v="256"/>
    <n v="365"/>
    <x v="709"/>
    <x v="1273"/>
    <x v="7"/>
    <s v="Инфраструктура"/>
    <s v="исключена/нетиповая"/>
  </r>
  <r>
    <m/>
    <s v="Р9"/>
    <m/>
    <m/>
    <m/>
    <s v="Взаимная механическая блокировка выключателей, с поворотными рукоятками. EasyPact"/>
    <s v="шт"/>
    <n v="1"/>
    <n v="126"/>
    <n v="548"/>
    <x v="1358"/>
    <x v="1274"/>
    <x v="7"/>
    <s v="Инфраструктура"/>
    <s v="исключена/нетиповая"/>
  </r>
  <r>
    <s v="Р9.226"/>
    <s v="Р9"/>
    <n v="0"/>
    <n v="222"/>
    <s v="Р9.0.222"/>
    <s v="Байпасная блокировка АВВ"/>
    <s v="шт"/>
    <n v="1"/>
    <n v="50"/>
    <n v="136"/>
    <x v="1359"/>
    <x v="1275"/>
    <x v="7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360"/>
    <x v="0"/>
    <x v="7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82"/>
    <n v="191"/>
    <n v="0"/>
    <x v="1361"/>
    <x v="0"/>
    <x v="8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82"/>
    <n v="154"/>
    <n v="0"/>
    <x v="1362"/>
    <x v="0"/>
    <x v="8"/>
    <s v="Инфраструктура"/>
    <m/>
  </r>
  <r>
    <s v="Р1.5"/>
    <s v="Р1"/>
    <n v="0"/>
    <n v="5"/>
    <s v="Р1.0.5"/>
    <s v="Проект системы вентиляции."/>
    <s v="кв.м.площади офиса"/>
    <n v="682"/>
    <n v="103"/>
    <n v="0"/>
    <x v="1363"/>
    <x v="0"/>
    <x v="8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82"/>
    <n v="103"/>
    <n v="0"/>
    <x v="1363"/>
    <x v="0"/>
    <x v="8"/>
    <s v="Инфраструктура"/>
    <m/>
  </r>
  <r>
    <s v="Р1.8"/>
    <s v="Р1"/>
    <n v="0"/>
    <n v="8"/>
    <s v="Р1.0.8"/>
    <s v="Проект системы водоснабжения и канализации"/>
    <s v="кв.м.площади офиса"/>
    <n v="150"/>
    <n v="70"/>
    <n v="0"/>
    <x v="77"/>
    <x v="0"/>
    <x v="8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82"/>
    <n v="59"/>
    <n v="0"/>
    <x v="1364"/>
    <x v="0"/>
    <x v="8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82"/>
    <n v="81"/>
    <n v="0"/>
    <x v="1365"/>
    <x v="0"/>
    <x v="8"/>
    <s v="Инфраструктура"/>
    <m/>
  </r>
  <r>
    <s v="Р2.3"/>
    <s v="Р2"/>
    <n v="1"/>
    <n v="3"/>
    <s v="Р2.1.3"/>
    <s v="Демонтаж  одноуровневых потолков из ГКЛ"/>
    <s v="м2"/>
    <n v="682"/>
    <n v="100"/>
    <n v="0"/>
    <x v="1366"/>
    <x v="0"/>
    <x v="8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80"/>
    <n v="128"/>
    <n v="0"/>
    <x v="1367"/>
    <x v="0"/>
    <x v="8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62"/>
    <n v="103"/>
    <n v="0"/>
    <x v="1368"/>
    <x v="0"/>
    <x v="8"/>
    <s v="Инфраструктура"/>
    <m/>
  </r>
  <r>
    <s v="Р2.28"/>
    <s v="Р2"/>
    <n v="2"/>
    <n v="12"/>
    <s v="Р2.2.12"/>
    <s v="Демонтаж деревянных полов на деревянных лагах"/>
    <s v="м2"/>
    <n v="216"/>
    <n v="188"/>
    <n v="20"/>
    <x v="1369"/>
    <x v="1276"/>
    <x v="8"/>
    <s v="Инфраструктура"/>
    <m/>
  </r>
  <r>
    <s v="Р2.135"/>
    <s v="Р2"/>
    <n v="3"/>
    <n v="1"/>
    <s v="Р2.3.1"/>
    <s v="Демонтаж кирпичных перегородок (в 1/2 кирпича)"/>
    <s v="м2"/>
    <n v="15"/>
    <n v="648"/>
    <n v="278"/>
    <x v="1370"/>
    <x v="1277"/>
    <x v="8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150"/>
    <n v="79"/>
    <n v="0"/>
    <x v="1371"/>
    <x v="0"/>
    <x v="8"/>
    <s v="Инфраструктура"/>
    <m/>
  </r>
  <r>
    <s v="Р2.45"/>
    <s v="Р2"/>
    <n v="3"/>
    <n v="13"/>
    <s v="Р2.3.13"/>
    <s v="Демонтаж перегородок по металлическому каркасу с облицовкой панелями МДФ"/>
    <s v="м2"/>
    <n v="74"/>
    <n v="145"/>
    <n v="0"/>
    <x v="1372"/>
    <x v="0"/>
    <x v="8"/>
    <s v="Инфраструктура"/>
    <m/>
  </r>
  <r>
    <s v="Р2.48"/>
    <s v="Р2"/>
    <n v="3"/>
    <n v="16"/>
    <s v="Р2.3.16"/>
    <s v="Демонтаж облицовки стен из плитки керамической, мрамора."/>
    <s v="м2"/>
    <n v="165"/>
    <n v="138"/>
    <n v="0"/>
    <x v="1373"/>
    <x v="0"/>
    <x v="8"/>
    <s v="Инфраструктура"/>
    <m/>
  </r>
  <r>
    <s v="Р2.49"/>
    <s v="Р2"/>
    <n v="3"/>
    <n v="17"/>
    <s v="Р2.3.17"/>
    <s v="Демонтаж стеклянных перегородок"/>
    <s v="м2"/>
    <n v="40"/>
    <n v="302"/>
    <n v="0"/>
    <x v="1374"/>
    <x v="0"/>
    <x v="8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85"/>
    <n v="115"/>
    <n v="0"/>
    <x v="1375"/>
    <x v="0"/>
    <x v="8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917"/>
    <n v="0"/>
    <x v="1376"/>
    <x v="0"/>
    <x v="8"/>
    <s v="Инфраструктура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1"/>
    <n v="2019"/>
    <n v="0"/>
    <x v="1377"/>
    <x v="0"/>
    <x v="8"/>
    <s v="Инфраструктура"/>
    <m/>
  </r>
  <r>
    <s v="Р2.62"/>
    <s v="Р2"/>
    <n v="4"/>
    <n v="10"/>
    <s v="Р2.4.10"/>
    <s v="Демонтаж дверных блоков из ПВХ профиля с сохранением"/>
    <s v="м2"/>
    <n v="4"/>
    <n v="2040"/>
    <n v="200"/>
    <x v="217"/>
    <x v="685"/>
    <x v="8"/>
    <s v="Инфраструктура"/>
    <m/>
  </r>
  <r>
    <s v="Р2.64"/>
    <s v="Р2"/>
    <n v="5"/>
    <n v="3"/>
    <s v="Р2.5.3"/>
    <s v="Демонтаж оконных блоков в алюминиевом профиле"/>
    <s v="м2"/>
    <n v="16"/>
    <n v="388"/>
    <n v="0"/>
    <x v="1378"/>
    <x v="0"/>
    <x v="8"/>
    <s v="Инфраструктура"/>
    <m/>
  </r>
  <r>
    <s v="Р2.76"/>
    <s v="Р2"/>
    <n v="7"/>
    <n v="1"/>
    <s v="Р2.7.1"/>
    <s v="Разборка тротуарной плитки"/>
    <s v="м2"/>
    <n v="23"/>
    <n v="132"/>
    <n v="0"/>
    <x v="1379"/>
    <x v="0"/>
    <x v="8"/>
    <s v="Инфраструктура"/>
    <m/>
  </r>
  <r>
    <s v="Р2.79"/>
    <s v="Р2"/>
    <n v="7"/>
    <n v="4"/>
    <s v="Р2.7.4"/>
    <s v="Выемка грунта"/>
    <s v="м3"/>
    <n v="2"/>
    <n v="1280"/>
    <n v="50"/>
    <x v="709"/>
    <x v="140"/>
    <x v="8"/>
    <s v="Инфраструктура"/>
    <m/>
  </r>
  <r>
    <s v="Р2.81"/>
    <s v="Р2"/>
    <n v="7"/>
    <n v="6"/>
    <s v="Р2.7.6"/>
    <s v="Демонтаж перил ограждения"/>
    <s v="м.п."/>
    <n v="2"/>
    <n v="501"/>
    <n v="0"/>
    <x v="1380"/>
    <x v="0"/>
    <x v="8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82"/>
    <n v="31"/>
    <n v="0"/>
    <x v="1381"/>
    <x v="0"/>
    <x v="8"/>
    <s v="Инфраструктура"/>
    <m/>
  </r>
  <r>
    <s v="Р2.92"/>
    <s v="Р2"/>
    <n v="8"/>
    <n v="3"/>
    <s v="Р2.8.3"/>
    <s v="Демонтаж выключателей, розеток"/>
    <s v="шт"/>
    <n v="5"/>
    <n v="84"/>
    <n v="0"/>
    <x v="1382"/>
    <x v="0"/>
    <x v="8"/>
    <s v="Инфраструктура"/>
    <m/>
  </r>
  <r>
    <s v="Р2.94"/>
    <s v="Р2"/>
    <n v="8"/>
    <n v="5"/>
    <s v="Р2.8.5"/>
    <s v="Демонтаж электрощитов распределительных"/>
    <s v="шт"/>
    <n v="2"/>
    <n v="1394"/>
    <n v="0"/>
    <x v="1383"/>
    <x v="0"/>
    <x v="8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682"/>
    <n v="28"/>
    <n v="0"/>
    <x v="1384"/>
    <x v="0"/>
    <x v="8"/>
    <s v="Инфраструктура"/>
    <m/>
  </r>
  <r>
    <s v="Р2.101"/>
    <s v="Р2"/>
    <n v="9"/>
    <n v="5"/>
    <s v="Р2.9.5"/>
    <s v="Демонтаж вент машин с сохранением"/>
    <s v="шт"/>
    <n v="1"/>
    <n v="20000"/>
    <n v="500"/>
    <x v="76"/>
    <x v="144"/>
    <x v="8"/>
    <s v="Инфраструктура"/>
    <m/>
  </r>
  <r>
    <s v="Р2.102"/>
    <s v="Р2"/>
    <n v="10"/>
    <n v="1"/>
    <s v="Р2.10.1"/>
    <s v="Демонтаж унитаза"/>
    <s v="шт"/>
    <n v="6"/>
    <n v="305"/>
    <n v="0"/>
    <x v="1385"/>
    <x v="0"/>
    <x v="8"/>
    <s v="Инфраструктура"/>
    <m/>
  </r>
  <r>
    <s v="Р2.103"/>
    <s v="Р2"/>
    <n v="10"/>
    <n v="2"/>
    <s v="Р2.10.2"/>
    <s v="Демонтаж  раковины"/>
    <s v="шт"/>
    <n v="6"/>
    <n v="298"/>
    <n v="0"/>
    <x v="1386"/>
    <x v="0"/>
    <x v="8"/>
    <s v="Инфраструктура"/>
    <m/>
  </r>
  <r>
    <s v="Р2.104"/>
    <s v="Р2"/>
    <n v="10"/>
    <n v="3"/>
    <s v="Р2.10.3"/>
    <s v="Демонтаж смесителя"/>
    <s v="к-т"/>
    <n v="6"/>
    <n v="221"/>
    <n v="0"/>
    <x v="1387"/>
    <x v="0"/>
    <x v="8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45"/>
    <n v="78"/>
    <n v="0"/>
    <x v="1388"/>
    <x v="0"/>
    <x v="8"/>
    <s v="Инфраструктура"/>
    <m/>
  </r>
  <r>
    <s v="Р2.111"/>
    <s v="Р2"/>
    <n v="11"/>
    <n v="1"/>
    <s v="Р2.11.1"/>
    <s v="Вывоз мусора (бункер 5т - 8м3)"/>
    <s v="шт"/>
    <n v="20"/>
    <n v="3907"/>
    <n v="1834"/>
    <x v="1389"/>
    <x v="1278"/>
    <x v="8"/>
    <s v="Инфраструктура"/>
    <m/>
  </r>
  <r>
    <s v="Р2.115"/>
    <s v="Р2"/>
    <n v="11"/>
    <n v="5"/>
    <s v="Р2.11.5"/>
    <s v="Уборка послестроительная"/>
    <s v="м2"/>
    <n v="682"/>
    <n v="61"/>
    <n v="24"/>
    <x v="1390"/>
    <x v="1279"/>
    <x v="8"/>
    <s v="Инфраструктура"/>
    <m/>
  </r>
  <r>
    <s v="Р2.116"/>
    <s v="Р2"/>
    <n v="11"/>
    <n v="6"/>
    <s v="Р2.11.6"/>
    <s v="Клининговая уборка перед открытием"/>
    <s v="м2"/>
    <n v="682"/>
    <n v="130"/>
    <n v="49"/>
    <x v="1391"/>
    <x v="1280"/>
    <x v="8"/>
    <s v="Инфраструктура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55"/>
    <n v="566"/>
    <n v="961"/>
    <x v="1392"/>
    <x v="1281"/>
    <x v="8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88"/>
    <n v="475"/>
    <n v="760"/>
    <x v="1393"/>
    <x v="1282"/>
    <x v="8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776"/>
    <n v="410"/>
    <n v="555"/>
    <x v="1394"/>
    <x v="1283"/>
    <x v="8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790"/>
    <n v="358"/>
    <n v="419"/>
    <x v="1395"/>
    <x v="1284"/>
    <x v="8"/>
    <s v="Инфраструктура"/>
    <m/>
  </r>
  <r>
    <m/>
    <s v="Р3"/>
    <m/>
    <m/>
    <m/>
    <s v="Облицовка стен по одинарному металлическому каркасу &quot;Кнауф&quot; из  профиля гипсокартонными листами (ГКЛВО) толщ. 12 мм. &quot;Кнауф&quot; В два слоя"/>
    <s v="м2"/>
    <n v="115"/>
    <n v="472"/>
    <n v="450"/>
    <x v="1396"/>
    <x v="1285"/>
    <x v="8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70"/>
    <n v="369"/>
    <n v="505"/>
    <x v="1397"/>
    <x v="1286"/>
    <x v="8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776"/>
    <n v="64"/>
    <n v="88"/>
    <x v="1398"/>
    <x v="1287"/>
    <x v="8"/>
    <s v="Инфраструктура"/>
    <m/>
  </r>
  <r>
    <s v="Р3.18"/>
    <s v="Р3"/>
    <n v="3"/>
    <n v="3"/>
    <s v="Р3.3.3"/>
    <s v="Шпатлевка швов и саморезов стен (ГКЛ) "/>
    <s v="м2"/>
    <n v="50"/>
    <n v="114"/>
    <n v="127"/>
    <x v="1203"/>
    <x v="1288"/>
    <x v="8"/>
    <s v="Инфраструктура"/>
    <m/>
  </r>
  <r>
    <s v="Р3.19"/>
    <s v="Р3"/>
    <n v="3"/>
    <n v="4"/>
    <s v="Р3.3.4"/>
    <s v="Шпатлевка стен по ГКЛ"/>
    <s v="м2"/>
    <n v="2000"/>
    <n v="154"/>
    <n v="137"/>
    <x v="1399"/>
    <x v="1289"/>
    <x v="8"/>
    <s v="Инфраструктура"/>
    <m/>
  </r>
  <r>
    <s v="Р3.20"/>
    <s v="Р3"/>
    <n v="3"/>
    <n v="5"/>
    <s v="Р3.3.5"/>
    <s v="Шпатлевка стен по стеклохолсту"/>
    <s v="м2"/>
    <n v="2000"/>
    <n v="154"/>
    <n v="133"/>
    <x v="1399"/>
    <x v="241"/>
    <x v="8"/>
    <s v="Инфраструктура"/>
    <m/>
  </r>
  <r>
    <s v="Р3.115"/>
    <s v="Р3"/>
    <n v="3"/>
    <n v="7"/>
    <s v="Р3.3.7"/>
    <s v="Грунтовка поверхности стен и перегородок"/>
    <s v="м2"/>
    <n v="2342"/>
    <n v="30"/>
    <n v="26"/>
    <x v="1400"/>
    <x v="1290"/>
    <x v="8"/>
    <s v="Инфраструктура"/>
    <m/>
  </r>
  <r>
    <s v="Р3.22"/>
    <s v="Р3"/>
    <n v="3"/>
    <n v="8"/>
    <s v="Р3.3.8"/>
    <s v="Окраска стен за 2 раза краской Tikkurila"/>
    <s v="м2"/>
    <n v="2342"/>
    <n v="128"/>
    <n v="136"/>
    <x v="1401"/>
    <x v="1291"/>
    <x v="8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342"/>
    <n v="66"/>
    <n v="40"/>
    <x v="1402"/>
    <x v="1292"/>
    <x v="8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75"/>
    <n v="570"/>
    <n v="1398"/>
    <x v="922"/>
    <x v="1293"/>
    <x v="8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60"/>
    <n v="356"/>
    <x v="1403"/>
    <x v="1294"/>
    <x v="8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70"/>
    <n v="110"/>
    <n v="124"/>
    <x v="1404"/>
    <x v="1295"/>
    <x v="8"/>
    <s v="Инфраструктура"/>
    <m/>
  </r>
  <r>
    <s v="Р3.128"/>
    <s v="Р3"/>
    <n v="4"/>
    <n v="6"/>
    <s v="Р3.4.6"/>
    <s v="Установка стеклянного двупольного дверного блока1600х2400 мм (, доводчик в пол, петля-цилиндр, дверной упор,угловой замок HDL-150R,  ручки - хромированная сталь 800 мм) "/>
    <s v="шт"/>
    <n v="3"/>
    <n v="8075"/>
    <n v="92150"/>
    <x v="1405"/>
    <x v="1296"/>
    <x v="8"/>
    <s v="Инфраструктура"/>
    <m/>
  </r>
  <r>
    <s v="Р3.41"/>
    <s v="Р3"/>
    <n v="4"/>
    <n v="9"/>
    <s v="Р3.4.9"/>
    <s v="Установка противопожарного дверного блока  однопольного, min EI45 с фурнитурой 900х2100мм"/>
    <s v="шт"/>
    <n v="4"/>
    <n v="2713"/>
    <n v="21154"/>
    <x v="1406"/>
    <x v="1297"/>
    <x v="8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19"/>
    <n v="1891"/>
    <n v="17650"/>
    <x v="1407"/>
    <x v="1298"/>
    <x v="8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9"/>
    <n v="458"/>
    <n v="1978"/>
    <x v="1408"/>
    <x v="1299"/>
    <x v="8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71"/>
    <n v="3260"/>
    <x v="1409"/>
    <x v="1300"/>
    <x v="8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4"/>
    <n v="74"/>
    <n v="139"/>
    <x v="1410"/>
    <x v="1301"/>
    <x v="8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16"/>
    <n v="1644"/>
    <n v="5839"/>
    <x v="1411"/>
    <x v="1302"/>
    <x v="8"/>
    <s v="Инфраструктура"/>
    <m/>
  </r>
  <r>
    <s v="Р3.50"/>
    <s v="Р3"/>
    <n v="4"/>
    <n v="18"/>
    <s v="Р3.4.18"/>
    <s v="Установка жалюзи вертикальных"/>
    <s v="м2"/>
    <n v="81"/>
    <n v="644"/>
    <n v="2437"/>
    <x v="1412"/>
    <x v="1303"/>
    <x v="8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578"/>
    <n v="312"/>
    <n v="619"/>
    <x v="1413"/>
    <x v="1304"/>
    <x v="8"/>
    <s v="Инфраструктура"/>
    <m/>
  </r>
  <r>
    <s v="Р3.72"/>
    <s v="Р3"/>
    <n v="5"/>
    <n v="14"/>
    <s v="Р3.5.14"/>
    <s v="Устройство потолков реечных алюминиевых"/>
    <s v="м2"/>
    <n v="8"/>
    <n v="368"/>
    <n v="628"/>
    <x v="1414"/>
    <x v="1305"/>
    <x v="8"/>
    <s v="Инфраструктура"/>
    <m/>
  </r>
  <r>
    <s v="Р3.81.1"/>
    <s v="Р3"/>
    <n v="6"/>
    <n v="1"/>
    <s v="Р3.6.1"/>
    <s v="Облицовка полов керамогранитом Уральский керамогранит UF007 обрезной 600*600 мм. с затиркой швовов "/>
    <s v="м2"/>
    <n v="682"/>
    <n v="483"/>
    <n v="850"/>
    <x v="1415"/>
    <x v="1306"/>
    <x v="8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83"/>
    <n v="114"/>
    <n v="156"/>
    <x v="1416"/>
    <x v="1307"/>
    <x v="8"/>
    <s v="Инфраструктура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62"/>
    <n v="175"/>
    <n v="199"/>
    <x v="1417"/>
    <x v="1308"/>
    <x v="8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682"/>
    <n v="143"/>
    <n v="159"/>
    <x v="1418"/>
    <x v="1309"/>
    <x v="8"/>
    <s v="Инфраструктура"/>
    <m/>
  </r>
  <r>
    <s v="Р3.78"/>
    <s v="Р3"/>
    <n v="6"/>
    <n v="12"/>
    <s v="Р3.6.12"/>
    <s v="Грунтовка пола за два раза"/>
    <s v="м2"/>
    <n v="682"/>
    <n v="30"/>
    <n v="22"/>
    <x v="1419"/>
    <x v="1310"/>
    <x v="8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5"/>
    <n v="931"/>
    <n v="1710"/>
    <x v="1420"/>
    <x v="1311"/>
    <x v="8"/>
    <s v="Инфраструктура"/>
    <m/>
  </r>
  <r>
    <s v="Р3.89"/>
    <s v="Р3"/>
    <n v="6"/>
    <n v="22"/>
    <s v="Р3.6.22"/>
    <s v="Монтаж грязезащитного коврика "/>
    <s v="м2"/>
    <n v="5"/>
    <n v="385"/>
    <n v="10612"/>
    <x v="1421"/>
    <x v="1312"/>
    <x v="8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10"/>
    <n v="209"/>
    <n v="101"/>
    <x v="1422"/>
    <x v="626"/>
    <x v="8"/>
    <s v="Инфраструктура"/>
    <m/>
  </r>
  <r>
    <s v="Р3.91"/>
    <s v="Р3"/>
    <n v="6"/>
    <n v="24"/>
    <s v="Р3.6.24"/>
    <s v="Заделка штроб в полу цементно-песчаным р-ром"/>
    <s v="м.п."/>
    <n v="10"/>
    <n v="163"/>
    <n v="117"/>
    <x v="1423"/>
    <x v="1313"/>
    <x v="8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82"/>
    <n v="44"/>
    <n v="78"/>
    <x v="1424"/>
    <x v="1314"/>
    <x v="8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682"/>
    <n v="36"/>
    <n v="25"/>
    <x v="1425"/>
    <x v="1315"/>
    <x v="8"/>
    <s v="Инфраструктура"/>
    <m/>
  </r>
  <r>
    <s v="Р3.192"/>
    <s v="Р3"/>
    <n v="8"/>
    <n v="1"/>
    <s v="Р3.8.1"/>
    <s v="Мобилизация обьекта"/>
    <s v="обьект"/>
    <n v="1"/>
    <n v="10729.51"/>
    <n v="7925"/>
    <x v="1426"/>
    <x v="1316"/>
    <x v="8"/>
    <s v="Инфраструктура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252"/>
    <n v="223"/>
    <n v="638"/>
    <x v="1427"/>
    <x v="1317"/>
    <x v="8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10"/>
    <n v="2023"/>
    <n v="5398"/>
    <x v="1428"/>
    <x v="1318"/>
    <x v="8"/>
    <s v="Инфраструктура"/>
    <m/>
  </r>
  <r>
    <s v="Р3.131"/>
    <s v="Р3"/>
    <n v="8"/>
    <n v="15"/>
    <s v="Р3.8.15"/>
    <s v="Лючки ревизии потайные"/>
    <s v="шт"/>
    <n v="5"/>
    <n v="223"/>
    <n v="375"/>
    <x v="1429"/>
    <x v="1319"/>
    <x v="8"/>
    <s v="Инфраструктура"/>
    <m/>
  </r>
  <r>
    <m/>
    <s v="Р3"/>
    <m/>
    <m/>
    <m/>
    <s v="Двойной зонт-шатер SLHU002 3х6 м с утяжелителями "/>
    <s v="шт"/>
    <n v="12"/>
    <n v="3500"/>
    <n v="80000"/>
    <x v="41"/>
    <x v="1320"/>
    <x v="8"/>
    <s v="Инфраструктура"/>
    <s v="исключена/нетиповая"/>
  </r>
  <r>
    <m/>
    <s v="Р3"/>
    <m/>
    <m/>
    <m/>
    <s v="Мобильная стойка ограждения с вытяжной лентой"/>
    <s v="шт"/>
    <n v="25"/>
    <n v="0"/>
    <n v="10000"/>
    <x v="174"/>
    <x v="1321"/>
    <x v="8"/>
    <s v="Инфраструктура"/>
    <s v="исключена/нетиповая"/>
  </r>
  <r>
    <m/>
    <s v="Р3"/>
    <m/>
    <m/>
    <m/>
    <s v="Стальные мобильные ограждения 2,5 х 1,1 м"/>
    <s v="шт"/>
    <n v="45"/>
    <n v="0"/>
    <n v="4000"/>
    <x v="174"/>
    <x v="1322"/>
    <x v="8"/>
    <s v="Инфраструктура"/>
    <s v="исключена/нетиповая"/>
  </r>
  <r>
    <s v="Р4.3"/>
    <s v="Р4"/>
    <n v="0"/>
    <n v="1"/>
    <s v="Р4.0.1"/>
    <s v="Облицовка ступеней крыльца керамогранитом  300х300 мм."/>
    <s v="м2"/>
    <n v="36"/>
    <n v="517"/>
    <n v="950"/>
    <x v="1430"/>
    <x v="1323"/>
    <x v="8"/>
    <s v="Инфраструктура"/>
    <m/>
  </r>
  <r>
    <s v="Р4.7"/>
    <s v="Р4"/>
    <n v="0"/>
    <n v="5"/>
    <s v="Р4.0.5"/>
    <s v="Укладка  тротуарной плитки (толщину и цвет согласовать с заказчиком)"/>
    <s v="м2"/>
    <n v="5"/>
    <n v="920"/>
    <n v="1220"/>
    <x v="1431"/>
    <x v="1324"/>
    <x v="8"/>
    <s v="Инфраструктура"/>
    <m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20"/>
    <n v="4000"/>
    <n v="28000"/>
    <x v="1432"/>
    <x v="1325"/>
    <x v="8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3"/>
    <n v="1423"/>
    <n v="6662"/>
    <x v="1433"/>
    <x v="1326"/>
    <x v="8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23"/>
    <n v="3000"/>
    <x v="1434"/>
    <x v="98"/>
    <x v="8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4"/>
    <n v="1600"/>
    <n v="3200"/>
    <x v="1178"/>
    <x v="1327"/>
    <x v="8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35"/>
    <n v="106"/>
    <n v="123"/>
    <x v="1435"/>
    <x v="1328"/>
    <x v="8"/>
    <s v="Инфраструктура"/>
    <m/>
  </r>
  <r>
    <s v="Р5.8"/>
    <s v="Р5"/>
    <n v="0"/>
    <n v="9"/>
    <s v="Р5.0.9"/>
    <s v="Кран шаровой Ду15"/>
    <s v="шт"/>
    <n v="8"/>
    <n v="197"/>
    <n v="350"/>
    <x v="1436"/>
    <x v="1329"/>
    <x v="8"/>
    <s v="Инфраструктура"/>
    <m/>
  </r>
  <r>
    <s v="Р5.10"/>
    <s v="Р5"/>
    <n v="0"/>
    <n v="11"/>
    <s v="Р5.0.11"/>
    <s v="Фильтр грубой очистки Ду15"/>
    <s v="шт"/>
    <n v="1"/>
    <n v="170"/>
    <n v="585"/>
    <x v="296"/>
    <x v="1330"/>
    <x v="8"/>
    <s v="Инфраструктура"/>
    <m/>
  </r>
  <r>
    <s v="Р5.11"/>
    <s v="Р5"/>
    <n v="0"/>
    <n v="12"/>
    <s v="Р5.0.12"/>
    <s v="Клапан обратный Ду15"/>
    <s v="шт"/>
    <n v="1"/>
    <n v="195"/>
    <n v="613"/>
    <x v="1437"/>
    <x v="1331"/>
    <x v="8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5"/>
    <n v="104"/>
    <n v="107"/>
    <x v="1438"/>
    <x v="1332"/>
    <x v="8"/>
    <s v="Инфраструктура"/>
    <m/>
  </r>
  <r>
    <s v="Р5.17"/>
    <s v="Р5"/>
    <n v="0"/>
    <n v="18"/>
    <s v="Р5.0.18"/>
    <s v="Подводка гибкая сантехническая"/>
    <s v="шт"/>
    <n v="10"/>
    <n v="112"/>
    <n v="228"/>
    <x v="1439"/>
    <x v="1333"/>
    <x v="8"/>
    <s v="Инфраструктура"/>
    <m/>
  </r>
  <r>
    <s v="Р5.24"/>
    <s v="Р5"/>
    <n v="0"/>
    <n v="24"/>
    <s v="Р5.0.24"/>
    <s v="Врезка в существующие сети ГВС/ХВС"/>
    <s v="к-т"/>
    <n v="1"/>
    <n v="1650"/>
    <n v="784"/>
    <x v="1440"/>
    <x v="1334"/>
    <x v="8"/>
    <s v="Инфраструктура"/>
    <m/>
  </r>
  <r>
    <s v="Р5.25"/>
    <s v="Р5"/>
    <n v="0"/>
    <n v="25"/>
    <s v="Р5.0.25"/>
    <s v="Врезка в существующие сети канализации"/>
    <s v="к-т"/>
    <n v="1"/>
    <n v="2003"/>
    <n v="1018"/>
    <x v="1441"/>
    <x v="1335"/>
    <x v="8"/>
    <s v="Инфраструктура"/>
    <m/>
  </r>
  <r>
    <s v="Р7.1.1"/>
    <s v="Р7"/>
    <n v="0"/>
    <n v="1"/>
    <s v="Р7.0.1"/>
    <s v="Приточно-вытяжная установка Systemair MAXI 1100 в комплексте с щитом управления "/>
    <s v="шт"/>
    <n v="2"/>
    <n v="38700"/>
    <n v="570825"/>
    <x v="129"/>
    <x v="122"/>
    <x v="8"/>
    <s v="Инфраструктура"/>
    <m/>
  </r>
  <r>
    <m/>
    <s v="Р7"/>
    <m/>
    <m/>
    <m/>
    <s v="Щит управления пожарными клапанами ЩУПК"/>
    <s v="шт"/>
    <n v="1"/>
    <n v="7500"/>
    <n v="23000"/>
    <x v="123"/>
    <x v="1336"/>
    <x v="8"/>
    <s v="Инфраструктура"/>
    <s v="исключена/нетиповая"/>
  </r>
  <r>
    <s v="Р7.4"/>
    <s v="Р7"/>
    <n v="0"/>
    <n v="5"/>
    <s v="Р7.0.5"/>
    <s v="Подставка под ПВУ сборная , усиленная - (уголок металлический, окрашеный)"/>
    <s v="шт"/>
    <n v="1"/>
    <n v="15064"/>
    <n v="22596"/>
    <x v="1442"/>
    <x v="1337"/>
    <x v="8"/>
    <s v="Инфраструктура"/>
    <m/>
  </r>
  <r>
    <s v="Р7.18"/>
    <s v="Р7"/>
    <n v="0"/>
    <n v="7"/>
    <s v="Р7.0.7"/>
    <s v="Вентилятор Systemair K125M с таймером"/>
    <s v="шт"/>
    <n v="2"/>
    <n v="1654"/>
    <n v="5794"/>
    <x v="1443"/>
    <x v="1338"/>
    <x v="8"/>
    <s v="Инфраструктура"/>
    <m/>
  </r>
  <r>
    <s v="Р7.19"/>
    <s v="Р7"/>
    <n v="0"/>
    <n v="8"/>
    <s v="Р7.0.8"/>
    <s v="Тепловая завеса Frico с термостатом и пультом"/>
    <s v="шт"/>
    <n v="3"/>
    <n v="3133"/>
    <n v="55463"/>
    <x v="1444"/>
    <x v="1339"/>
    <x v="8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82"/>
    <n v="35"/>
    <n v="8"/>
    <x v="1445"/>
    <x v="1340"/>
    <x v="8"/>
    <s v="Инфраструктура"/>
    <m/>
  </r>
  <r>
    <s v="Р7.97"/>
    <s v="Р7"/>
    <n v="0"/>
    <n v="10"/>
    <s v="Р7.0.10"/>
    <s v="Противопожарный клапан с электромех приводом  КПУ-1Н-О 500*300"/>
    <s v="шт"/>
    <n v="8"/>
    <n v="1876"/>
    <n v="14042"/>
    <x v="1446"/>
    <x v="1341"/>
    <x v="8"/>
    <s v="Инфраструктура"/>
    <m/>
  </r>
  <r>
    <m/>
    <s v="Р7"/>
    <m/>
    <m/>
    <s v="P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 Переборка существующей системы вентиляции. (разводка на первый этаж с заменой воздуховодов)"/>
    <s v="кв.м.площади офиса"/>
    <n v="682"/>
    <n v="246"/>
    <n v="245"/>
    <x v="1447"/>
    <x v="1342"/>
    <x v="8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, гильз, проходок под коммуникации и т.д.) Согласно ТЗ"/>
    <s v="кв.м.площади офиса"/>
    <n v="682"/>
    <n v="246"/>
    <n v="491"/>
    <x v="1447"/>
    <x v="1343"/>
    <x v="8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8078"/>
    <n v="58108"/>
    <x v="1448"/>
    <x v="1344"/>
    <x v="8"/>
    <s v="Инфраструктура"/>
    <m/>
  </r>
  <r>
    <m/>
    <s v="Р8"/>
    <m/>
    <m/>
    <m/>
    <s v="Согласователь работы кондиционеров СРК "/>
    <s v="шт"/>
    <n v="1"/>
    <n v="10600"/>
    <n v="26500"/>
    <x v="1449"/>
    <x v="1345"/>
    <x v="8"/>
    <s v="Инфраструктура"/>
    <s v="исключена/нетиповая"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"/>
    <n v="6458"/>
    <n v="15498"/>
    <x v="1450"/>
    <x v="1346"/>
    <x v="8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6"/>
    <n v="29842"/>
    <x v="1451"/>
    <x v="1347"/>
    <x v="8"/>
    <s v="Инфраструктура"/>
    <m/>
  </r>
  <r>
    <s v="Р8.3.3"/>
    <s v="Р8"/>
    <n v="0"/>
    <n v="12"/>
    <s v="Р8.0.12"/>
    <s v="Кассетный кондиционер LG UT24/UU24/PT-UMC+пульт (либо аналог согласно ТЗ. Замену согласовать с заказчиком)"/>
    <s v="шт"/>
    <n v="2"/>
    <n v="8723"/>
    <n v="76230"/>
    <x v="1452"/>
    <x v="1348"/>
    <x v="8"/>
    <s v="Инфраструктура"/>
    <m/>
  </r>
  <r>
    <s v="Р8.3.5"/>
    <s v="Р8"/>
    <n v="0"/>
    <n v="14"/>
    <s v="Р8.0.14"/>
    <s v="Кассетный кондиционер LG UT48/UU48/PT-UMC+пульт (либо аналог согласно ТЗ. Замену согласовать с заказчиком)"/>
    <s v="шт"/>
    <n v="2"/>
    <n v="9886"/>
    <n v="146732"/>
    <x v="1453"/>
    <x v="1349"/>
    <x v="8"/>
    <s v="Инфраструктура"/>
    <m/>
  </r>
  <r>
    <s v="Р8.26"/>
    <s v="Р8"/>
    <n v="0"/>
    <n v="15"/>
    <s v="Р8.0.15"/>
    <s v="Дренажный насос Aqua mini blue, ASPEN"/>
    <s v="шт"/>
    <n v="18"/>
    <n v="758"/>
    <n v="4766"/>
    <x v="1454"/>
    <x v="1350"/>
    <x v="8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82"/>
    <n v="42"/>
    <n v="18"/>
    <x v="1455"/>
    <x v="1351"/>
    <x v="8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82"/>
    <n v="223"/>
    <n v="625"/>
    <x v="1456"/>
    <x v="1352"/>
    <x v="8"/>
    <s v="Инфраструктура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8"/>
    <n v="13667"/>
    <n v="51983"/>
    <x v="1457"/>
    <x v="1353"/>
    <x v="8"/>
    <s v="Инфраструктура"/>
    <s v="номер расценки изменен (Р8.0.21)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837"/>
    <n v="27614"/>
    <x v="1458"/>
    <x v="1354"/>
    <x v="8"/>
    <s v="Инфраструктура"/>
    <m/>
  </r>
  <r>
    <s v="Р9.8"/>
    <s v="Р9"/>
    <n v="0"/>
    <n v="8"/>
    <s v="Р9.0.8"/>
    <s v="Выключатель нагрузки OT45E3, 45А, ABB"/>
    <s v="шт"/>
    <n v="6"/>
    <n v="984"/>
    <n v="3710"/>
    <x v="1459"/>
    <x v="1355"/>
    <x v="8"/>
    <s v="Инфраструктура"/>
    <m/>
  </r>
  <r>
    <s v="Р9.37"/>
    <s v="Р9"/>
    <n v="0"/>
    <n v="37"/>
    <s v="Р9.0.37"/>
    <s v="Автомат.выкл-ль АВВ 1-полюсный S201 B6А"/>
    <s v="шт"/>
    <n v="10"/>
    <n v="215"/>
    <n v="665"/>
    <x v="1460"/>
    <x v="1356"/>
    <x v="8"/>
    <s v="Инфраструктура"/>
    <m/>
  </r>
  <r>
    <s v="Р9.38"/>
    <s v="Р9"/>
    <n v="0"/>
    <n v="38"/>
    <s v="Р9.0.38"/>
    <s v="Автомат.выкл-ль АВВ 1-полюсный S201 B10А"/>
    <s v="шт"/>
    <n v="20"/>
    <n v="234"/>
    <n v="242"/>
    <x v="1461"/>
    <x v="1357"/>
    <x v="8"/>
    <s v="Инфраструктура"/>
    <m/>
  </r>
  <r>
    <s v="Р9.39"/>
    <s v="Р9"/>
    <n v="0"/>
    <n v="39"/>
    <s v="Р9.0.39"/>
    <s v="Автомат.выкл-ль АВВ 1-полюсный S201 B20А"/>
    <s v="шт"/>
    <n v="5"/>
    <n v="215"/>
    <n v="539"/>
    <x v="1462"/>
    <x v="1358"/>
    <x v="8"/>
    <s v="Инфраструктура"/>
    <m/>
  </r>
  <r>
    <s v="Р9.46"/>
    <s v="Р9"/>
    <n v="0"/>
    <n v="45"/>
    <s v="Р9.0.45"/>
    <s v="Автомат.выкл-ль АВВ 1-полюсный S201 C16А"/>
    <s v="шт"/>
    <n v="30"/>
    <n v="160"/>
    <n v="333"/>
    <x v="1463"/>
    <x v="682"/>
    <x v="8"/>
    <s v="Инфраструктура"/>
    <m/>
  </r>
  <r>
    <s v="Р9.49"/>
    <s v="Р9"/>
    <n v="0"/>
    <n v="48"/>
    <s v="Р9.0.48"/>
    <s v="Автомат.выкл-ль АВВ 1-полюсный S201 C32А"/>
    <s v="шт"/>
    <n v="1"/>
    <n v="100"/>
    <n v="740"/>
    <x v="146"/>
    <x v="1359"/>
    <x v="8"/>
    <s v="Инфраструктура"/>
    <m/>
  </r>
  <r>
    <s v="Р9.84"/>
    <s v="Р9"/>
    <n v="0"/>
    <n v="83"/>
    <s v="Р9.0.83"/>
    <s v="Автомат.выкл-ль АВВ 3-полюсный S203 B16А"/>
    <s v="шт"/>
    <n v="4"/>
    <n v="343"/>
    <n v="828"/>
    <x v="1464"/>
    <x v="1360"/>
    <x v="8"/>
    <s v="Инфраструктура"/>
    <m/>
  </r>
  <r>
    <s v="Р9.86"/>
    <s v="Р9"/>
    <n v="0"/>
    <n v="85"/>
    <s v="Р9.0.85"/>
    <s v="Автомат.выкл-ль АВВ 3-полюсный S203 B25А"/>
    <s v="шт"/>
    <n v="1"/>
    <n v="343"/>
    <n v="1471"/>
    <x v="1465"/>
    <x v="1361"/>
    <x v="8"/>
    <s v="Инфраструктура"/>
    <m/>
  </r>
  <r>
    <s v="Р9.87"/>
    <s v="Р9"/>
    <n v="0"/>
    <n v="86"/>
    <s v="Р9.0.86"/>
    <s v="Автомат.выкл-ль АВВ 3-полюсный S203 B32А"/>
    <s v="шт"/>
    <n v="4"/>
    <n v="343"/>
    <n v="1901"/>
    <x v="1464"/>
    <x v="1362"/>
    <x v="8"/>
    <s v="Инфраструктура"/>
    <m/>
  </r>
  <r>
    <s v="Р9.129"/>
    <s v="Р9"/>
    <n v="0"/>
    <n v="128"/>
    <s v="Р9.0.128"/>
    <s v="Дифференциальный автомат АВВ DSH941R 1P+N 16A (C) 4,5kA тип AC 30mA (2мод.) "/>
    <s v="шт"/>
    <n v="5"/>
    <n v="333"/>
    <n v="2158"/>
    <x v="1466"/>
    <x v="1363"/>
    <x v="8"/>
    <s v="Инфраструктура"/>
    <m/>
  </r>
  <r>
    <s v="Р9.135"/>
    <s v="Р9"/>
    <n v="0"/>
    <n v="134"/>
    <s v="Р9.0.134"/>
    <s v="Дифференциальный автомат АВВ DS202 C16 2P 16А (C) 6kA тип AC 30mA (4мод.)"/>
    <s v="шт"/>
    <n v="20"/>
    <n v="292"/>
    <n v="6547"/>
    <x v="1467"/>
    <x v="1364"/>
    <x v="8"/>
    <s v="Инфраструктура"/>
    <m/>
  </r>
  <r>
    <s v="Р9.138"/>
    <s v="Р9"/>
    <n v="0"/>
    <n v="137"/>
    <s v="Р9.0.137"/>
    <s v="Дифференциальный автомат АВВ DS202 C32 2P 32А (C) 6kA тип AC 30mA (4мод.) "/>
    <s v="шт"/>
    <n v="2"/>
    <n v="292"/>
    <n v="9169"/>
    <x v="590"/>
    <x v="1365"/>
    <x v="8"/>
    <s v="Инфраструктура"/>
    <m/>
  </r>
  <r>
    <s v="Р9.141"/>
    <s v="Р9"/>
    <n v="0"/>
    <n v="140"/>
    <s v="Р9.0.140"/>
    <s v="Дифференциальный автомат АВВ DS204 С20 4P 20А (С) 6kA тип АС 30mA (6мод.)"/>
    <s v="шт"/>
    <n v="2"/>
    <n v="427"/>
    <n v="11048"/>
    <x v="1468"/>
    <x v="1366"/>
    <x v="8"/>
    <s v="Инфраструктура"/>
    <m/>
  </r>
  <r>
    <s v="Р9.144"/>
    <s v="Р9"/>
    <n v="0"/>
    <n v="143"/>
    <s v="Р9.0.143"/>
    <s v="Дифференциальный автомат АВВ DS204 C63 4P 63А (C) 6kA тип AC 30mA (6мод.)"/>
    <s v="шт"/>
    <n v="2"/>
    <n v="427"/>
    <n v="14559"/>
    <x v="1468"/>
    <x v="1367"/>
    <x v="8"/>
    <s v="Инфраструктура"/>
    <m/>
  </r>
  <r>
    <s v="Р9.145"/>
    <s v="Р9"/>
    <n v="0"/>
    <n v="144"/>
    <s v="Р9.0.144"/>
    <s v="Контактор модульный ABB ESB20-11 1НО+1НЗ"/>
    <s v="шт"/>
    <n v="2"/>
    <n v="172"/>
    <n v="1552"/>
    <x v="1469"/>
    <x v="1368"/>
    <x v="8"/>
    <s v="Инфраструктура"/>
    <m/>
  </r>
  <r>
    <s v="Р9.146"/>
    <s v="Р9"/>
    <n v="0"/>
    <n v="145"/>
    <s v="Р9.0.145"/>
    <s v="Контактор модульный ABB ESB20-11 2НО"/>
    <s v="шт"/>
    <n v="2"/>
    <n v="172"/>
    <n v="1670"/>
    <x v="1469"/>
    <x v="1369"/>
    <x v="8"/>
    <s v="Инфраструктура"/>
    <m/>
  </r>
  <r>
    <s v="Р9.148"/>
    <s v="Р9"/>
    <n v="0"/>
    <n v="147"/>
    <s v="Р9.0.147"/>
    <s v="Контактор модульный ABB ESB24-31"/>
    <s v="шт"/>
    <n v="2"/>
    <n v="303"/>
    <n v="2372"/>
    <x v="1470"/>
    <x v="1370"/>
    <x v="8"/>
    <s v="Инфраструктура"/>
    <m/>
  </r>
  <r>
    <s v="Р9.149"/>
    <s v="Р9"/>
    <n v="0"/>
    <n v="148"/>
    <s v="Р9.0.148"/>
    <s v="Контактор модульный ABB ESB40-40"/>
    <s v="шт"/>
    <n v="1"/>
    <n v="177"/>
    <n v="2537"/>
    <x v="1471"/>
    <x v="1371"/>
    <x v="8"/>
    <s v="Инфраструктура"/>
    <m/>
  </r>
  <r>
    <s v="Р9.160"/>
    <s v="Р9"/>
    <n v="0"/>
    <n v="159"/>
    <s v="Р9.0.159"/>
    <s v="Бокс навесной 144 модуля (674х824х140мм) IP43 (Legrand) в комплекте с DIN-рейками, перемычками, шинами РЕ и N"/>
    <s v="шт"/>
    <n v="2"/>
    <n v="5446"/>
    <n v="27184"/>
    <x v="1472"/>
    <x v="1372"/>
    <x v="8"/>
    <s v="Инфраструктура"/>
    <m/>
  </r>
  <r>
    <s v="Р9.164"/>
    <s v="Р9"/>
    <n v="0"/>
    <n v="163"/>
    <s v="Р9.0.163"/>
    <s v="Бокс  навесной 54 модуля IP43 (Legrand) в комплекте с DIN-рейками, перемычками,_x000a_шинами РЕ и N"/>
    <s v="шт"/>
    <n v="2"/>
    <n v="3315"/>
    <n v="19061"/>
    <x v="1086"/>
    <x v="1373"/>
    <x v="8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12"/>
    <n v="489"/>
    <n v="1494"/>
    <x v="1473"/>
    <x v="1374"/>
    <x v="8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400"/>
    <n v="54"/>
    <n v="52"/>
    <x v="1474"/>
    <x v="1375"/>
    <x v="8"/>
    <s v="Инфраструктура"/>
    <m/>
  </r>
  <r>
    <s v="Р9.172"/>
    <s v="Р9"/>
    <n v="0"/>
    <n v="171"/>
    <s v="Р9.0.171"/>
    <s v="Гофрированная ПВХ труба ∅ 20"/>
    <s v="м.п."/>
    <n v="1800"/>
    <n v="69"/>
    <n v="19"/>
    <x v="1475"/>
    <x v="1323"/>
    <x v="8"/>
    <s v="Инфраструктура"/>
    <m/>
  </r>
  <r>
    <s v="Р9.173"/>
    <s v="Р9"/>
    <n v="0"/>
    <n v="172"/>
    <s v="Р9.0.172"/>
    <s v="Гофрированная ПВХ труба ∅ 16"/>
    <s v="м.п."/>
    <n v="1000"/>
    <n v="69"/>
    <n v="14"/>
    <x v="1476"/>
    <x v="1376"/>
    <x v="8"/>
    <s v="Инфраструктура"/>
    <m/>
  </r>
  <r>
    <s v="Р9.176"/>
    <s v="Р9"/>
    <n v="0"/>
    <n v="175"/>
    <s v="Р9.0.175"/>
    <s v="Кабель-канал 150х50 мм."/>
    <s v="м.п."/>
    <n v="50"/>
    <n v="242"/>
    <n v="887"/>
    <x v="1477"/>
    <x v="1377"/>
    <x v="8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0"/>
    <n v="175"/>
    <n v="352"/>
    <x v="1478"/>
    <x v="1378"/>
    <x v="8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800"/>
    <n v="9"/>
    <n v="15"/>
    <x v="259"/>
    <x v="98"/>
    <x v="8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900"/>
    <n v="5"/>
    <n v="8"/>
    <x v="111"/>
    <x v="818"/>
    <x v="8"/>
    <s v="Инфраструктура"/>
    <m/>
  </r>
  <r>
    <s v="Р9.194"/>
    <s v="Р9"/>
    <n v="0"/>
    <n v="195"/>
    <s v="Р9.0.195"/>
    <s v="Провод ПВ1 1х6 (красный/голубой/желтый/зеленый/желто-зеленый)"/>
    <s v="м.п."/>
    <n v="100"/>
    <n v="30"/>
    <n v="36"/>
    <x v="126"/>
    <x v="1120"/>
    <x v="8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100"/>
    <n v="32"/>
    <n v="23"/>
    <x v="1479"/>
    <x v="1379"/>
    <x v="8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42"/>
    <n v="229"/>
    <n v="434"/>
    <x v="1480"/>
    <x v="1380"/>
    <x v="8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0"/>
    <n v="228"/>
    <n v="340"/>
    <x v="1481"/>
    <x v="1381"/>
    <x v="8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5"/>
    <n v="242"/>
    <n v="508"/>
    <x v="1482"/>
    <x v="1382"/>
    <x v="8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10"/>
    <n v="346"/>
    <n v="2067"/>
    <x v="841"/>
    <x v="1383"/>
    <x v="8"/>
    <s v="Инфраструктура"/>
    <m/>
  </r>
  <r>
    <s v="Р9.205"/>
    <s v="Р9"/>
    <n v="0"/>
    <n v="206"/>
    <s v="Р9.0.206"/>
    <s v="Монтаж светильника &quot;Световые Технологии&quot; 600х600 ARS/S 418"/>
    <s v="шт"/>
    <n v="150"/>
    <n v="486"/>
    <n v="1950"/>
    <x v="1483"/>
    <x v="1384"/>
    <x v="8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11"/>
    <n v="4301"/>
    <x v="1484"/>
    <x v="1385"/>
    <x v="8"/>
    <s v="Инфраструктура"/>
    <m/>
  </r>
  <r>
    <s v="Р9.209"/>
    <s v="Р9"/>
    <n v="0"/>
    <n v="210"/>
    <s v="Р9.0.210"/>
    <s v="Пуско-наладочные работы"/>
    <s v="к-т"/>
    <n v="1"/>
    <n v="10599"/>
    <n v="1119"/>
    <x v="1485"/>
    <x v="1386"/>
    <x v="8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609"/>
    <x v="174"/>
    <x v="1387"/>
    <x v="8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35"/>
    <n v="472"/>
    <n v="1111"/>
    <x v="1090"/>
    <x v="1388"/>
    <x v="8"/>
    <s v="Инфраструктура"/>
    <m/>
  </r>
  <r>
    <s v="Р9.213"/>
    <s v="Р9"/>
    <n v="0"/>
    <n v="214"/>
    <s v="Р9.0.214"/>
    <s v="Блок аварийного питания INTERLUX ES-1 ( 6-58Ц)"/>
    <s v="шт"/>
    <n v="35"/>
    <n v="185"/>
    <n v="3257"/>
    <x v="1486"/>
    <x v="1389"/>
    <x v="8"/>
    <s v="Инфраструктура"/>
    <m/>
  </r>
  <r>
    <s v="Р9.216"/>
    <s v="Р9"/>
    <n v="0"/>
    <n v="217"/>
    <s v="Р9.0.217"/>
    <s v="Распред коробка legrand"/>
    <s v="шт"/>
    <n v="300"/>
    <n v="88"/>
    <n v="200"/>
    <x v="248"/>
    <x v="1000"/>
    <x v="8"/>
    <s v="Инфраструктура"/>
    <m/>
  </r>
  <r>
    <s v="Р9.226"/>
    <s v="Р9"/>
    <n v="0"/>
    <n v="222"/>
    <s v="Р9.0.222"/>
    <s v="Байпасная блокировка АВВ"/>
    <s v="шт"/>
    <n v="1"/>
    <n v="370"/>
    <n v="15350"/>
    <x v="1487"/>
    <x v="431"/>
    <x v="8"/>
    <s v="Инфраструктура"/>
    <m/>
  </r>
  <r>
    <m/>
    <s v="Р9"/>
    <n v="0"/>
    <n v="226"/>
    <s v="Р9.0.226"/>
    <s v="Кабель ППГнг(А)-HF 5х6"/>
    <s v="м.п."/>
    <n v="50"/>
    <n v="94"/>
    <n v="229"/>
    <x v="1488"/>
    <x v="1390"/>
    <x v="8"/>
    <s v="Инфраструктура"/>
    <m/>
  </r>
  <r>
    <m/>
    <s v="Р9"/>
    <n v="0"/>
    <n v="229"/>
    <s v="Р9.0.229"/>
    <s v="Кабель ППГнг(А)-HF 5х1,5"/>
    <s v="м.п."/>
    <n v="40"/>
    <n v="81"/>
    <n v="103"/>
    <x v="1489"/>
    <x v="1391"/>
    <x v="8"/>
    <s v="Инфраструктура"/>
    <m/>
  </r>
  <r>
    <m/>
    <s v="Р9"/>
    <n v="0"/>
    <n v="231"/>
    <s v="Р9.0.231"/>
    <s v="Кабель ППГнг(А)-HF 3х2,5"/>
    <s v="м.п."/>
    <n v="4500"/>
    <n v="36"/>
    <n v="167"/>
    <x v="1490"/>
    <x v="1392"/>
    <x v="8"/>
    <s v="Инфраструктура"/>
    <m/>
  </r>
  <r>
    <m/>
    <s v="Р9"/>
    <n v="0"/>
    <n v="232"/>
    <s v="Р9.0.232"/>
    <s v="Кабель ППГнг(А)-HF 3x1,5"/>
    <s v="м.п."/>
    <n v="2500"/>
    <n v="36"/>
    <n v="60"/>
    <x v="1491"/>
    <x v="1393"/>
    <x v="8"/>
    <s v="Инфраструктура"/>
    <m/>
  </r>
  <r>
    <m/>
    <s v="Р9"/>
    <n v="0"/>
    <n v="233"/>
    <s v="Р9.0.233"/>
    <s v="Кабель ППГнг(А)-FRHF 3х2,5"/>
    <s v="м.п."/>
    <n v="400"/>
    <n v="36"/>
    <n v="153"/>
    <x v="1492"/>
    <x v="1394"/>
    <x v="8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1"/>
    <m/>
    <m/>
    <x v="1493"/>
    <x v="0"/>
    <x v="8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22"/>
    <n v="90"/>
    <n v="0"/>
    <x v="1494"/>
    <x v="0"/>
    <x v="9"/>
    <s v="Инфраструктура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22"/>
    <n v="220"/>
    <n v="0"/>
    <x v="1495"/>
    <x v="0"/>
    <x v="9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22"/>
    <n v="173"/>
    <n v="0"/>
    <x v="1496"/>
    <x v="0"/>
    <x v="9"/>
    <s v="Инфраструктура"/>
    <m/>
  </r>
  <r>
    <s v="Р1.5"/>
    <s v="Р1"/>
    <n v="0"/>
    <n v="5"/>
    <s v="Р1.0.5"/>
    <s v="Проект системы вентиляции."/>
    <s v="кв.м.площади офиса"/>
    <n v="622"/>
    <n v="114"/>
    <n v="0"/>
    <x v="1497"/>
    <x v="0"/>
    <x v="9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622"/>
    <n v="122"/>
    <n v="0"/>
    <x v="1498"/>
    <x v="0"/>
    <x v="9"/>
    <s v="Инфраструктура"/>
    <m/>
  </r>
  <r>
    <s v="Р1.7"/>
    <s v="Р1"/>
    <n v="0"/>
    <n v="7"/>
    <s v="Р1.0.7"/>
    <s v="Проект системы отопления"/>
    <s v="кв.м.площади офиса"/>
    <n v="622"/>
    <n v="89"/>
    <n v="0"/>
    <x v="1499"/>
    <x v="0"/>
    <x v="9"/>
    <s v="Инфраструктура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22"/>
    <n v="69"/>
    <n v="0"/>
    <x v="1500"/>
    <x v="0"/>
    <x v="9"/>
    <s v="Инфраструктура"/>
    <m/>
  </r>
  <r>
    <s v="Р1.11"/>
    <s v="Р1"/>
    <n v="0"/>
    <n v="11"/>
    <s v="Р1.0.11"/>
    <s v="Разработка проекта водяного пожаротушения"/>
    <s v="кв.м.площади офиса"/>
    <n v="622"/>
    <n v="52"/>
    <n v="0"/>
    <x v="1501"/>
    <x v="0"/>
    <x v="9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622"/>
    <n v="90"/>
    <n v="0"/>
    <x v="1494"/>
    <x v="0"/>
    <x v="9"/>
    <s v="Инфраструктура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нкт-Петербург и РФ."/>
    <s v="кв.м.площади офиса"/>
    <n v="622"/>
    <n v="130"/>
    <n v="0"/>
    <x v="1502"/>
    <x v="0"/>
    <x v="9"/>
    <s v="Инфраструктура"/>
    <m/>
  </r>
  <r>
    <s v="Р1.24"/>
    <s v="Р1"/>
    <n v="0"/>
    <n v="25"/>
    <s v="Р1.0.25"/>
    <s v="Проект системы дымо удаления"/>
    <s v="кв.м.площади офиса"/>
    <n v="622"/>
    <n v="50"/>
    <n v="0"/>
    <x v="1503"/>
    <x v="0"/>
    <x v="9"/>
    <s v="Инфраструктура"/>
    <m/>
  </r>
  <r>
    <s v="Р1.37"/>
    <s v="Р1"/>
    <n v="0"/>
    <n v="35"/>
    <s v="Р1.0.35"/>
    <s v="Мероприятия по обеспечению доступа инвалидов"/>
    <s v="кв.м.площади офиса"/>
    <n v="622"/>
    <n v="52"/>
    <n v="0"/>
    <x v="1501"/>
    <x v="0"/>
    <x v="9"/>
    <s v="Инфраструктура"/>
    <m/>
  </r>
  <r>
    <m/>
    <s v="Р3"/>
    <n v="1"/>
    <n v="16"/>
    <s v="Р2.1.16"/>
    <s v="Демонтажные работы до состояния shell-and-core"/>
    <s v="кв.м.площади офиса"/>
    <n v="622"/>
    <n v="899"/>
    <n v="0"/>
    <x v="1504"/>
    <x v="0"/>
    <x v="9"/>
    <s v="Инфраструктура"/>
    <m/>
  </r>
  <r>
    <s v="Р2.111"/>
    <s v="Р2"/>
    <n v="11"/>
    <n v="1"/>
    <s v="Р2.11.1"/>
    <s v="Вывоз мусора (бункер 5т - 8м3)"/>
    <s v="шт"/>
    <n v="40"/>
    <n v="3880"/>
    <n v="1821"/>
    <x v="1505"/>
    <x v="1395"/>
    <x v="9"/>
    <s v="Инфраструктура"/>
    <m/>
  </r>
  <r>
    <s v="Р2.115"/>
    <s v="Р2"/>
    <n v="11"/>
    <n v="5"/>
    <s v="Р2.11.5"/>
    <s v="Уборка послестроительная"/>
    <s v="м2"/>
    <n v="622"/>
    <n v="61"/>
    <n v="24"/>
    <x v="1506"/>
    <x v="1396"/>
    <x v="9"/>
    <s v="Инфраструктура"/>
    <m/>
  </r>
  <r>
    <s v="Р2.116"/>
    <s v="Р2"/>
    <n v="11"/>
    <n v="6"/>
    <s v="Р2.11.6"/>
    <s v="Клининговая уборка перед открытием"/>
    <s v="м2"/>
    <n v="622"/>
    <n v="129"/>
    <n v="49"/>
    <x v="1507"/>
    <x v="1397"/>
    <x v="9"/>
    <s v="Инфраструктура"/>
    <m/>
  </r>
  <r>
    <s v="Р3.4"/>
    <s v="Р3"/>
    <n v="1"/>
    <n v="5"/>
    <s v="Р3.1.5"/>
    <s v="Усиление проемов металлическим профилем из уголка 50*3"/>
    <s v="м.п."/>
    <n v="15"/>
    <n v="472"/>
    <n v="755"/>
    <x v="1508"/>
    <x v="1398"/>
    <x v="9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75"/>
    <n v="588"/>
    <n v="986"/>
    <x v="1509"/>
    <x v="1399"/>
    <x v="9"/>
    <s v="Инфраструктура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(включая перфорированные уголки на внешние углы)"/>
    <s v="м2"/>
    <n v="1050"/>
    <n v="407"/>
    <n v="551"/>
    <x v="1510"/>
    <x v="1400"/>
    <x v="9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одним слоем (включая перфорированные уголки на внешние углы)"/>
    <s v="м2"/>
    <n v="701"/>
    <n v="355"/>
    <n v="416"/>
    <x v="1511"/>
    <x v="1401"/>
    <x v="9"/>
    <s v="Инфраструктура"/>
    <m/>
  </r>
  <r>
    <s v="Р3.9"/>
    <s v="Р3"/>
    <n v="1"/>
    <n v="12"/>
    <s v="Р3.1.12"/>
    <s v="Устройство оконных откосов из ГКЛВ толщ. 12 мм."/>
    <s v="м2"/>
    <n v="115"/>
    <n v="366"/>
    <n v="501"/>
    <x v="1512"/>
    <x v="1402"/>
    <x v="9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866"/>
    <n v="64"/>
    <n v="87"/>
    <x v="1513"/>
    <x v="1403"/>
    <x v="9"/>
    <s v="Инфраструктура"/>
    <m/>
  </r>
  <r>
    <s v="Р2.37"/>
    <s v="Р2"/>
    <n v="3"/>
    <n v="5"/>
    <s v="Р2.3.5"/>
    <s v="Пробивка проемов в стенах из кирпича"/>
    <s v="м3"/>
    <n v="3"/>
    <n v="3062"/>
    <n v="319"/>
    <x v="1514"/>
    <x v="1404"/>
    <x v="9"/>
    <s v="Инфраструктура"/>
    <m/>
  </r>
  <r>
    <s v="Р2.38"/>
    <s v="Р2"/>
    <n v="3"/>
    <n v="6"/>
    <s v="Р2.3.6"/>
    <s v="Алмазное сверление отверстий в стенах"/>
    <s v="м3"/>
    <n v="2"/>
    <n v="11018"/>
    <n v="7366"/>
    <x v="1515"/>
    <x v="1405"/>
    <x v="9"/>
    <s v="Инфраструктура"/>
    <m/>
  </r>
  <r>
    <s v="Р3.189"/>
    <s v="Р3"/>
    <n v="1"/>
    <n v="16"/>
    <s v="Р3.1.16"/>
    <s v="Устройство ниши ГКЛ по м/к под монтаж приборов отопления"/>
    <s v="шт"/>
    <n v="27"/>
    <n v="400"/>
    <n v="644"/>
    <x v="1516"/>
    <x v="1406"/>
    <x v="9"/>
    <s v="Инфраструктура"/>
    <m/>
  </r>
  <r>
    <s v="Р3.14"/>
    <s v="Р3"/>
    <n v="2"/>
    <n v="2"/>
    <s v="Р3.2.2"/>
    <s v="Устройство стеклянной перегородки в алюминиевом профиле по RAL "/>
    <s v="м2"/>
    <n v="21"/>
    <n v="447"/>
    <n v="4469"/>
    <x v="1517"/>
    <x v="1407"/>
    <x v="9"/>
    <s v="Инфраструктура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65"/>
    <n v="993"/>
    <n v="2350"/>
    <x v="1518"/>
    <x v="1408"/>
    <x v="9"/>
    <s v="Инфраструктура"/>
    <m/>
  </r>
  <r>
    <s v="Р3.18"/>
    <s v="Р3"/>
    <n v="3"/>
    <n v="3"/>
    <s v="Р3.3.3"/>
    <s v="Шпатлевка швов, саморезов и примыканий стен и перегородок из ГКЛ "/>
    <s v="м2"/>
    <n v="2956"/>
    <n v="110"/>
    <n v="123"/>
    <x v="1519"/>
    <x v="1409"/>
    <x v="9"/>
    <s v="Инфраструктура"/>
    <m/>
  </r>
  <r>
    <s v="Р3.20"/>
    <s v="Р3"/>
    <n v="3"/>
    <n v="5"/>
    <s v="Р3.3.5"/>
    <s v="Шпатлевка стен по стеклохолсту"/>
    <s v="м2"/>
    <n v="2956"/>
    <n v="156"/>
    <n v="131"/>
    <x v="1520"/>
    <x v="1410"/>
    <x v="9"/>
    <s v="Инфраструктура"/>
    <m/>
  </r>
  <r>
    <s v="Р3.115"/>
    <s v="Р3"/>
    <n v="3"/>
    <n v="7"/>
    <s v="Р3.3.7"/>
    <s v="Грунтовка поверхности стен и перегородок"/>
    <s v="м2"/>
    <n v="2956"/>
    <n v="30"/>
    <n v="26"/>
    <x v="1521"/>
    <x v="1411"/>
    <x v="9"/>
    <s v="Инфраструктура"/>
    <m/>
  </r>
  <r>
    <s v="Р3.22"/>
    <s v="Р3"/>
    <n v="3"/>
    <n v="8"/>
    <s v="Р3.3.8"/>
    <s v="Окраска стен за 2 раза краской Tikkurila"/>
    <s v="м2"/>
    <n v="2956"/>
    <n v="127"/>
    <n v="135"/>
    <x v="1522"/>
    <x v="1412"/>
    <x v="9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956"/>
    <n v="66"/>
    <n v="40"/>
    <x v="1523"/>
    <x v="1413"/>
    <x v="9"/>
    <s v="Инфраструктура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36"/>
    <n v="1221"/>
    <n v="1301"/>
    <x v="1524"/>
    <x v="1414"/>
    <x v="9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2"/>
    <n v="4239"/>
    <n v="1381"/>
    <x v="1525"/>
    <x v="1415"/>
    <x v="9"/>
    <s v="Инфраструктура"/>
    <m/>
  </r>
  <r>
    <s v="Р3.31"/>
    <s v="Р3"/>
    <n v="3"/>
    <n v="17"/>
    <s v="Р3.3.17"/>
    <s v="Пробивка отверстий в бетоных стенах фасада, внутренних перегородках под прокладку труб ОВиК, электролотков."/>
    <s v="м3"/>
    <n v="2"/>
    <n v="1578"/>
    <n v="632"/>
    <x v="1526"/>
    <x v="1416"/>
    <x v="9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5"/>
    <n v="159"/>
    <n v="354"/>
    <x v="1527"/>
    <x v="1417"/>
    <x v="9"/>
    <s v="Инфраструктура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85"/>
    <n v="356"/>
    <n v="1635"/>
    <x v="1528"/>
    <x v="1418"/>
    <x v="9"/>
    <s v="Инфраструктура"/>
    <m/>
  </r>
  <r>
    <s v="Р3.126"/>
    <s v="Р3"/>
    <n v="4"/>
    <n v="2"/>
    <s v="Р3.4.2"/>
    <s v="Установка дверного блока размером 1200x2200  запасного выхода контурной металлической (с утепленнием минплитой, наружного исполнения)"/>
    <s v="шт"/>
    <n v="1"/>
    <n v="4897.88"/>
    <n v="62549"/>
    <x v="1529"/>
    <x v="1419"/>
    <x v="9"/>
    <s v="Инфраструктура"/>
    <m/>
  </r>
  <r>
    <m/>
    <s v="Р3"/>
    <n v="4"/>
    <n v="27"/>
    <s v="Р3.4.27"/>
    <s v="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3"/>
    <n v="5219"/>
    <n v="62541"/>
    <x v="1530"/>
    <x v="1420"/>
    <x v="9"/>
    <s v="Инфраструктура"/>
    <m/>
  </r>
  <r>
    <s v="Р3.40"/>
    <s v="Р3"/>
    <n v="4"/>
    <n v="8"/>
    <s v="Р3.4.8"/>
    <s v="Установка стеклянного однопольного дверного блока 900х2100 мм (стекло каленое 10 мм, доводчик в пол, петля-цилиндр, дверной упор, ручки - хромированная сталь 800 мм) "/>
    <s v="шт"/>
    <n v="4"/>
    <n v="2103"/>
    <n v="28618"/>
    <x v="1531"/>
    <x v="1421"/>
    <x v="9"/>
    <s v="Инфраструктура"/>
    <m/>
  </r>
  <r>
    <s v="Р3.41"/>
    <s v="Р3"/>
    <n v="4"/>
    <n v="9"/>
    <s v="Р3.4.9"/>
    <s v="Установка противопожарного однопольного дверного блока , min EI45 с фурнитурой 900х2100мм"/>
    <s v="шт"/>
    <n v="7"/>
    <n v="2694"/>
    <n v="21006"/>
    <x v="1532"/>
    <x v="1422"/>
    <x v="9"/>
    <s v="Инфраструктура"/>
    <m/>
  </r>
  <r>
    <s v="Р3.42.1"/>
    <s v="Р3"/>
    <n v="4"/>
    <n v="11"/>
    <s v="Р3.4.11"/>
    <s v="Установка деревянных, дверных блоков 900х2100 мм, типа Arki 3 Финляндия с фурнитурой,добором и наличниками. Цвет согласовать с Заказчиком"/>
    <s v="шт"/>
    <n v="14"/>
    <n v="1878"/>
    <n v="17526"/>
    <x v="1533"/>
    <x v="1423"/>
    <x v="9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4"/>
    <n v="455"/>
    <n v="1964"/>
    <x v="1534"/>
    <x v="1424"/>
    <x v="9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3"/>
    <n v="468"/>
    <n v="3237"/>
    <x v="1535"/>
    <x v="1425"/>
    <x v="9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22"/>
    <n v="73"/>
    <n v="138"/>
    <x v="1536"/>
    <x v="1426"/>
    <x v="9"/>
    <s v="Инфраструктура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69"/>
    <n v="1632"/>
    <n v="5798"/>
    <x v="1537"/>
    <x v="1427"/>
    <x v="9"/>
    <s v="Инфраструктура"/>
    <m/>
  </r>
  <r>
    <s v="Р3.50"/>
    <s v="Р3"/>
    <n v="4"/>
    <n v="18"/>
    <s v="Р3.4.18"/>
    <s v="Установка жалюзи вертикальных"/>
    <s v="м2"/>
    <n v="150"/>
    <n v="639"/>
    <n v="2420"/>
    <x v="1538"/>
    <x v="1428"/>
    <x v="9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55"/>
    <n v="302"/>
    <n v="514"/>
    <x v="1539"/>
    <x v="1429"/>
    <x v="9"/>
    <s v="Инфраструктура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"/>
    <n v="511"/>
    <n v="1052"/>
    <x v="1540"/>
    <x v="1430"/>
    <x v="9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556"/>
    <n v="338"/>
    <n v="880"/>
    <x v="1541"/>
    <x v="1431"/>
    <x v="9"/>
    <s v="Инфраструктура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n v="44"/>
    <n v="518"/>
    <n v="707"/>
    <x v="1542"/>
    <x v="1432"/>
    <x v="9"/>
    <s v="Инфраструктура"/>
    <m/>
  </r>
  <r>
    <s v="Р3.68"/>
    <s v="Р3"/>
    <n v="5"/>
    <n v="10"/>
    <s v="Р3.5.10"/>
    <s v="Шпатлевка потолка"/>
    <s v="м2"/>
    <n v="44"/>
    <n v="170"/>
    <n v="125"/>
    <x v="1543"/>
    <x v="398"/>
    <x v="9"/>
    <s v="Инфраструктура"/>
    <m/>
  </r>
  <r>
    <s v="Р3.69"/>
    <s v="Р3"/>
    <n v="5"/>
    <n v="11"/>
    <s v="Р3.5.11"/>
    <s v="Грунтовка потолка за два раза"/>
    <s v="м2"/>
    <n v="44"/>
    <n v="32"/>
    <n v="23"/>
    <x v="1544"/>
    <x v="1433"/>
    <x v="9"/>
    <s v="Инфраструктура"/>
    <m/>
  </r>
  <r>
    <s v="Р3.70"/>
    <s v="Р3"/>
    <n v="5"/>
    <n v="12"/>
    <s v="Р3.5.12"/>
    <s v="Оклейка потолков стеклообоями типа &quot;Паутинка&quot; (не фактурные)"/>
    <s v="м2"/>
    <n v="44"/>
    <n v="85"/>
    <n v="32"/>
    <x v="1545"/>
    <x v="1434"/>
    <x v="9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44"/>
    <n v="126"/>
    <n v="117"/>
    <x v="307"/>
    <x v="1435"/>
    <x v="9"/>
    <s v="Инфраструктура"/>
    <m/>
  </r>
  <r>
    <s v="Р3.72"/>
    <s v="Р3"/>
    <n v="5"/>
    <n v="14"/>
    <s v="Р3.5.14"/>
    <s v="Устройство потолков реечных алюминиевых"/>
    <s v="м2"/>
    <n v="14"/>
    <n v="365"/>
    <n v="624"/>
    <x v="1546"/>
    <x v="1436"/>
    <x v="9"/>
    <s v="Инфраструктура"/>
    <m/>
  </r>
  <r>
    <s v="Р3.117"/>
    <s v="Р3"/>
    <n v="5"/>
    <n v="15"/>
    <s v="Р3.5.15"/>
    <s v="Замена потолочных плит  Армстронг"/>
    <s v="м2"/>
    <n v="50"/>
    <n v="57"/>
    <n v="702"/>
    <x v="1547"/>
    <x v="1018"/>
    <x v="9"/>
    <s v="Инфраструктура"/>
    <m/>
  </r>
  <r>
    <s v="Р3.81.1"/>
    <s v="Р3"/>
    <n v="6"/>
    <n v="1"/>
    <s v="Р3.6.1"/>
    <s v="Облицовка полов керамогранитом Уральский керамогранит UF007 обрезной 600*600 мм обрезной 600*600 мм. с затиркой швовов "/>
    <s v="м2"/>
    <n v="608"/>
    <n v="480"/>
    <n v="789"/>
    <x v="1548"/>
    <x v="1437"/>
    <x v="9"/>
    <s v="Инфраструктура"/>
    <m/>
  </r>
  <r>
    <s v="Р3.86.1"/>
    <s v="Р3"/>
    <n v="6"/>
    <n v="3"/>
    <s v="Р3.6.3"/>
    <s v="Устройство  плинтусов пластиковых "/>
    <s v="м.п."/>
    <n v="520"/>
    <n v="140"/>
    <n v="224"/>
    <x v="1549"/>
    <x v="1438"/>
    <x v="9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608"/>
    <n v="193"/>
    <n v="154"/>
    <x v="1550"/>
    <x v="1439"/>
    <x v="9"/>
    <s v="Инфраструктура"/>
    <m/>
  </r>
  <r>
    <s v="Р3.78"/>
    <s v="Р3"/>
    <n v="6"/>
    <n v="12"/>
    <s v="Р3.6.12"/>
    <s v="Грунтовка пола за два раза"/>
    <s v="м2"/>
    <n v="608"/>
    <n v="30"/>
    <n v="22"/>
    <x v="1551"/>
    <x v="1440"/>
    <x v="9"/>
    <s v="Инфраструктура"/>
    <m/>
  </r>
  <r>
    <s v="Р3.84"/>
    <s v="Р3"/>
    <n v="6"/>
    <n v="17"/>
    <s v="Р3.6.17"/>
    <s v="Затирка швов поверхности пола, плитка керамическая"/>
    <s v="м2"/>
    <n v="608"/>
    <n v="22"/>
    <n v="28"/>
    <x v="1552"/>
    <x v="1441"/>
    <x v="9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6"/>
    <n v="924"/>
    <n v="1698"/>
    <x v="307"/>
    <x v="1442"/>
    <x v="9"/>
    <s v="Инфраструктура"/>
    <m/>
  </r>
  <r>
    <s v="Р3.89"/>
    <s v="Р3"/>
    <n v="6"/>
    <n v="22"/>
    <s v="Р3.6.22"/>
    <s v="Монтаж грязезащитного коврика "/>
    <s v="м2"/>
    <n v="6"/>
    <n v="382"/>
    <n v="10538"/>
    <x v="1553"/>
    <x v="1443"/>
    <x v="9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15"/>
    <n v="208"/>
    <n v="100"/>
    <x v="1554"/>
    <x v="293"/>
    <x v="9"/>
    <s v="Инфраструктура"/>
    <m/>
  </r>
  <r>
    <s v="Р3.91"/>
    <s v="Р3"/>
    <n v="6"/>
    <n v="24"/>
    <s v="Р3.6.24"/>
    <s v="Заделка штроб в полу цементно-песчаным р-ром"/>
    <s v="м.п."/>
    <n v="15"/>
    <n v="162"/>
    <n v="116"/>
    <x v="1555"/>
    <x v="1444"/>
    <x v="9"/>
    <s v="Инфраструктура"/>
    <m/>
  </r>
  <r>
    <s v="Р3.92"/>
    <s v="Р3"/>
    <n v="6"/>
    <n v="25"/>
    <s v="Р3.6.25"/>
    <s v="Укрытие полов листами ДВП на время производства работ  "/>
    <s v="м2"/>
    <n v="622"/>
    <n v="44"/>
    <n v="77"/>
    <x v="1556"/>
    <x v="1445"/>
    <x v="9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27"/>
    <n v="164"/>
    <n v="435"/>
    <x v="1557"/>
    <x v="1446"/>
    <x v="9"/>
    <s v="Инфраструктура"/>
    <m/>
  </r>
  <r>
    <s v="Р3.192"/>
    <s v="Р3"/>
    <n v="8"/>
    <n v="1"/>
    <s v="Р3.8.1"/>
    <s v="Мобилизация обьекта"/>
    <s v="обьект"/>
    <n v="1"/>
    <n v="12104"/>
    <n v="7870"/>
    <x v="1558"/>
    <x v="1447"/>
    <x v="9"/>
    <s v="Инфраструктура"/>
    <m/>
  </r>
  <r>
    <s v="Р3.122"/>
    <s v="Р3"/>
    <n v="8"/>
    <n v="9"/>
    <s v="Р3.8.9"/>
    <s v="Заливка бетона М150"/>
    <s v="м3"/>
    <n v="2"/>
    <n v="1215"/>
    <n v="4466"/>
    <x v="1555"/>
    <x v="1448"/>
    <x v="9"/>
    <s v="Инфраструктура"/>
    <m/>
  </r>
  <r>
    <s v="Р3.124"/>
    <s v="Р3"/>
    <n v="8"/>
    <n v="10"/>
    <s v="Р3.8.10"/>
    <s v="Монтаж металлического листа толщ. 4 мм"/>
    <s v="м2"/>
    <n v="15"/>
    <n v="869"/>
    <n v="2172"/>
    <x v="1559"/>
    <x v="1449"/>
    <x v="9"/>
    <s v="Инфраструктура"/>
    <m/>
  </r>
  <r>
    <s v="Р3.127"/>
    <s v="Р3"/>
    <n v="8"/>
    <n v="11"/>
    <s v="Р3.8.11"/>
    <s v="Металоконструкциии"/>
    <s v="тн"/>
    <n v="1"/>
    <n v="19860"/>
    <n v="23832"/>
    <x v="1560"/>
    <x v="1450"/>
    <x v="9"/>
    <s v="Инфраструктура"/>
    <m/>
  </r>
  <r>
    <s v="Р3.193"/>
    <s v="Р3"/>
    <n v="8"/>
    <n v="12"/>
    <s v="Р3.8.12"/>
    <s v="Монтаж мобильных лесов (тура)"/>
    <s v="м2"/>
    <n v="50"/>
    <n v="231"/>
    <n v="0"/>
    <x v="1561"/>
    <x v="0"/>
    <x v="9"/>
    <s v="Инфраструктура"/>
    <m/>
  </r>
  <r>
    <s v="Р3.131"/>
    <s v="Р3"/>
    <n v="8"/>
    <n v="15"/>
    <s v="Р3.8.15"/>
    <s v="Лючки ревизии потайные"/>
    <s v="шт"/>
    <n v="5"/>
    <n v="221"/>
    <n v="372"/>
    <x v="1562"/>
    <x v="1451"/>
    <x v="9"/>
    <s v="Инфраструктура"/>
    <m/>
  </r>
  <r>
    <s v="Р3.132"/>
    <s v="Р3"/>
    <n v="8"/>
    <n v="16"/>
    <s v="Р3.8.16"/>
    <s v="Окраска по металлу"/>
    <s v="м2"/>
    <n v="25"/>
    <n v="82"/>
    <n v="123"/>
    <x v="1563"/>
    <x v="1452"/>
    <x v="9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8872"/>
    <n v="6472"/>
    <x v="1564"/>
    <x v="1453"/>
    <x v="9"/>
    <s v="Инфраструктура"/>
    <m/>
  </r>
  <r>
    <s v="Р3.145"/>
    <s v="Р3"/>
    <n v="8"/>
    <n v="25"/>
    <s v="Р3.8.25"/>
    <s v="Устройство ограждения из  нержавеющей стали (стойка и поручень) "/>
    <s v="м2"/>
    <n v="20"/>
    <n v="1783"/>
    <n v="4588"/>
    <x v="1565"/>
    <x v="1454"/>
    <x v="9"/>
    <s v="Инфраструктура"/>
    <m/>
  </r>
  <r>
    <s v="Р3.161"/>
    <s v="Р3"/>
    <n v="8"/>
    <n v="38"/>
    <s v="Р3.8.38"/>
    <s v="Установка конвекционных решеток   из ПВХ 600*900 мм"/>
    <s v="шт"/>
    <n v="27"/>
    <n v="372"/>
    <n v="1205"/>
    <x v="1566"/>
    <x v="1455"/>
    <x v="9"/>
    <s v="Инфраструктура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n v="1"/>
    <n v="3393"/>
    <n v="9317"/>
    <x v="1567"/>
    <x v="1456"/>
    <x v="9"/>
    <s v="Инфраструктура"/>
    <m/>
  </r>
  <r>
    <s v="Р4.35"/>
    <s v="Р4"/>
    <n v="3"/>
    <n v="2"/>
    <s v="Р4.3.2"/>
    <s v="Устройство защитного шатра из полиэтиленовой пленкой до 100 мкр., с последующим демонтажом"/>
    <s v="м2"/>
    <n v="20"/>
    <n v="265"/>
    <n v="198"/>
    <x v="1568"/>
    <x v="263"/>
    <x v="9"/>
    <s v="Инфраструктура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n v="36"/>
    <n v="74"/>
    <n v="480"/>
    <x v="1569"/>
    <x v="1457"/>
    <x v="9"/>
    <s v="Инфраструктура"/>
    <m/>
  </r>
  <r>
    <s v="Р4.40"/>
    <s v="Р4"/>
    <n v="4"/>
    <n v="1"/>
    <s v="Р4.4.1"/>
    <s v="Разработка грунта вручную"/>
    <s v="м3"/>
    <n v="2"/>
    <n v="1470"/>
    <n v="0"/>
    <x v="1570"/>
    <x v="0"/>
    <x v="9"/>
    <s v="Инфраструктура"/>
    <m/>
  </r>
  <r>
    <s v="Р4.41"/>
    <s v="Р4"/>
    <n v="4"/>
    <n v="2"/>
    <s v="Р4.4.2"/>
    <s v="Обратная засыпка грунта вручную"/>
    <s v="м3"/>
    <n v="1"/>
    <n v="914"/>
    <n v="0"/>
    <x v="1571"/>
    <x v="0"/>
    <x v="9"/>
    <s v="Инфраструктура"/>
    <m/>
  </r>
  <r>
    <s v="Р4.42"/>
    <s v="Р4"/>
    <n v="4"/>
    <n v="3"/>
    <s v="Р4.4.3"/>
    <s v="Подготовка подстилающих слоев в ручную с уплотнением"/>
    <s v="м3"/>
    <n v="1"/>
    <n v="1432"/>
    <n v="2996"/>
    <x v="1572"/>
    <x v="1458"/>
    <x v="9"/>
    <s v="Инфраструктура"/>
    <m/>
  </r>
  <r>
    <s v="Р4.3"/>
    <s v="Р4"/>
    <n v="0"/>
    <n v="1"/>
    <s v="Р4.0.1"/>
    <s v="Облицовка ступеней крыльца керамогранитом  300х300 мм."/>
    <s v="м2"/>
    <n v="25"/>
    <n v="513"/>
    <n v="752"/>
    <x v="1573"/>
    <x v="1459"/>
    <x v="9"/>
    <s v="Инфраструктура"/>
    <m/>
  </r>
  <r>
    <s v="Р4.10"/>
    <s v="Р4"/>
    <n v="0"/>
    <n v="8"/>
    <s v="Р4.0.8"/>
    <s v=" Устройство козырька"/>
    <s v="м2"/>
    <n v="6"/>
    <n v="934"/>
    <n v="3272"/>
    <x v="1574"/>
    <x v="1460"/>
    <x v="9"/>
    <s v="Инфраструктура"/>
    <m/>
  </r>
  <r>
    <m/>
    <s v="Р4"/>
    <m/>
    <m/>
    <m/>
    <s v="Двойной зонт-шатер SLHU002 3х6 м с утяжелителями "/>
    <s v="шт"/>
    <n v="12"/>
    <n v="3476"/>
    <n v="79440"/>
    <x v="1575"/>
    <x v="1461"/>
    <x v="9"/>
    <s v="Инфраструктура"/>
    <s v="исключена/нетиповая"/>
  </r>
  <r>
    <m/>
    <s v="Р4"/>
    <m/>
    <m/>
    <m/>
    <s v="Мобильная стойка ограждения с вытяжной лентой"/>
    <s v="шт"/>
    <n v="25"/>
    <n v="0"/>
    <n v="9930"/>
    <x v="174"/>
    <x v="1462"/>
    <x v="9"/>
    <s v="Инфраструктура"/>
    <s v="исключена/нетиповая"/>
  </r>
  <r>
    <m/>
    <s v="Р4"/>
    <m/>
    <m/>
    <m/>
    <s v="Стальные мобильные ограждения 2,5 х 1,1 м"/>
    <s v="шт"/>
    <n v="45"/>
    <n v="0"/>
    <n v="3972"/>
    <x v="174"/>
    <x v="1463"/>
    <x v="9"/>
    <s v="Инфраструктура"/>
    <s v="исключена/нетиповая"/>
  </r>
  <r>
    <m/>
    <s v="Р4"/>
    <n v="0"/>
    <n v="9"/>
    <s v="Р4.0.9"/>
    <s v="Пандус из нержавеющей стали, настил оцинкованныйпрессованный, двойные поручни на высоте 70 и 90 см"/>
    <s v="м.п."/>
    <n v="14"/>
    <n v="3972"/>
    <n v="27804"/>
    <x v="1576"/>
    <x v="1464"/>
    <x v="9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4"/>
    <n v="1413"/>
    <n v="6615"/>
    <x v="1577"/>
    <x v="1465"/>
    <x v="9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4"/>
    <n v="1413"/>
    <n v="2979"/>
    <x v="1577"/>
    <x v="1466"/>
    <x v="9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2"/>
    <n v="4114"/>
    <n v="7125"/>
    <x v="1578"/>
    <x v="1467"/>
    <x v="9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25"/>
    <n v="105"/>
    <n v="122"/>
    <x v="773"/>
    <x v="1468"/>
    <x v="9"/>
    <s v="Инфраструктура"/>
    <m/>
  </r>
  <r>
    <s v="Р5.8"/>
    <s v="Р5"/>
    <n v="0"/>
    <n v="9"/>
    <s v="Р5.0.9"/>
    <s v="Кран шаровой Ду15"/>
    <s v="шт"/>
    <n v="4"/>
    <n v="196"/>
    <n v="348"/>
    <x v="1579"/>
    <x v="588"/>
    <x v="9"/>
    <s v="Инфраструктура"/>
    <m/>
  </r>
  <r>
    <s v="Р5.9"/>
    <s v="Р5"/>
    <n v="0"/>
    <n v="10"/>
    <s v="Р5.0.10"/>
    <s v="Кран шаровой Ду20"/>
    <s v="шт"/>
    <n v="2"/>
    <n v="177"/>
    <n v="446"/>
    <x v="322"/>
    <x v="1469"/>
    <x v="9"/>
    <s v="Инфраструктура"/>
    <m/>
  </r>
  <r>
    <s v="Р5.10"/>
    <s v="Р5"/>
    <n v="0"/>
    <n v="11"/>
    <s v="Р5.0.11"/>
    <s v="Фильтр грубой очистки Ду15"/>
    <s v="шт"/>
    <n v="1"/>
    <n v="169"/>
    <n v="581"/>
    <x v="1580"/>
    <x v="1470"/>
    <x v="9"/>
    <s v="Инфраструктура"/>
    <m/>
  </r>
  <r>
    <s v="Р5.11"/>
    <s v="Р5"/>
    <n v="0"/>
    <n v="12"/>
    <s v="Р5.0.12"/>
    <s v="Клапан обратный Ду15"/>
    <s v="шт"/>
    <n v="1"/>
    <n v="194"/>
    <n v="609"/>
    <x v="1581"/>
    <x v="1471"/>
    <x v="9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10"/>
    <n v="103"/>
    <n v="106"/>
    <x v="1144"/>
    <x v="1472"/>
    <x v="9"/>
    <s v="Инфраструктура"/>
    <m/>
  </r>
  <r>
    <s v="Р5.17"/>
    <s v="Р5"/>
    <n v="0"/>
    <n v="18"/>
    <s v="Р5.0.18"/>
    <s v="Подводка гибкая сантехническая"/>
    <s v="шт"/>
    <n v="14"/>
    <n v="111"/>
    <n v="226"/>
    <x v="1582"/>
    <x v="1473"/>
    <x v="9"/>
    <s v="Инфраструктура"/>
    <m/>
  </r>
  <r>
    <s v="Р5.18"/>
    <s v="Р5"/>
    <n v="0"/>
    <n v="19"/>
    <s v="Р5.0.19"/>
    <s v="Труба PPR PN10 ф20"/>
    <s v="м.п."/>
    <n v="25"/>
    <n v="57"/>
    <n v="93"/>
    <x v="1583"/>
    <x v="1474"/>
    <x v="9"/>
    <s v="Инфраструктура"/>
    <m/>
  </r>
  <r>
    <s v="Р5.20"/>
    <s v="Р5"/>
    <n v="0"/>
    <n v="21"/>
    <s v="Р5.0.21"/>
    <s v="Изоляция Thermoflex Ду 15"/>
    <s v="м.п."/>
    <n v="25"/>
    <n v="59"/>
    <n v="72"/>
    <x v="1584"/>
    <x v="118"/>
    <x v="9"/>
    <s v="Инфраструктура"/>
    <m/>
  </r>
  <r>
    <s v="Р5.25"/>
    <s v="Р5"/>
    <n v="0"/>
    <n v="25"/>
    <s v="Р5.0.25"/>
    <s v="Врезка в существующие сети канализации"/>
    <s v="к-т"/>
    <n v="2"/>
    <n v="1989"/>
    <n v="1011"/>
    <x v="1585"/>
    <x v="695"/>
    <x v="9"/>
    <s v="Инфраструктура"/>
    <m/>
  </r>
  <r>
    <s v="Р5.34"/>
    <s v="Р5"/>
    <n v="0"/>
    <n v="32"/>
    <s v="Р5.0.32"/>
    <s v="Опрессовка системы водоснабжения"/>
    <s v="к-т"/>
    <n v="2"/>
    <n v="3460"/>
    <n v="128"/>
    <x v="1586"/>
    <x v="1475"/>
    <x v="9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2"/>
    <n v="4816"/>
    <n v="63"/>
    <x v="1587"/>
    <x v="1072"/>
    <x v="9"/>
    <s v="Инфраструктура"/>
    <m/>
  </r>
  <r>
    <s v="Р5.76"/>
    <s v="Р5"/>
    <n v="0"/>
    <n v="52"/>
    <s v="Р5.0.52"/>
    <s v="Монтаж металлических гильз"/>
    <s v="шт"/>
    <n v="35"/>
    <n v="715"/>
    <n v="1142"/>
    <x v="1588"/>
    <x v="1476"/>
    <x v="9"/>
    <s v="Инфраструктура"/>
    <m/>
  </r>
  <r>
    <s v="Р5.81"/>
    <s v="Р5"/>
    <n v="0"/>
    <n v="57"/>
    <s v="Р5.0.57"/>
    <s v="Установка отводов, тройников"/>
    <s v="шт"/>
    <n v="30"/>
    <n v="94"/>
    <n v="566"/>
    <x v="1589"/>
    <x v="1477"/>
    <x v="9"/>
    <s v="Инфраструктура"/>
    <m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4082"/>
    <n v="7984"/>
    <x v="1590"/>
    <x v="1478"/>
    <x v="9"/>
    <s v="Инфраструктура"/>
    <m/>
  </r>
  <r>
    <s v="Р5.38"/>
    <s v="Р5"/>
    <n v="1"/>
    <n v="2"/>
    <s v="Р5.1.2"/>
    <s v="Врезка в существующий пожарный водопрвод"/>
    <s v="шт"/>
    <n v="2"/>
    <n v="10498"/>
    <n v="1169"/>
    <x v="1591"/>
    <x v="1479"/>
    <x v="9"/>
    <s v="Инфраструктура"/>
    <m/>
  </r>
  <r>
    <s v="Р5.39"/>
    <s v="Р5"/>
    <n v="1"/>
    <n v="3"/>
    <s v="Р5.1.3"/>
    <s v="Установка пожарных кранов"/>
    <s v="шт"/>
    <n v="4"/>
    <n v="816"/>
    <n v="2450"/>
    <x v="251"/>
    <x v="1480"/>
    <x v="9"/>
    <s v="Инфраструктура"/>
    <m/>
  </r>
  <r>
    <s v="Р5.40"/>
    <s v="Р5"/>
    <n v="1"/>
    <n v="4"/>
    <s v="Р5.1.4"/>
    <s v="Монтаж трубы электросварной д 50 мм"/>
    <s v="м.п."/>
    <n v="65"/>
    <n v="245"/>
    <n v="408"/>
    <x v="1592"/>
    <x v="1481"/>
    <x v="9"/>
    <s v="Инфраструктура"/>
    <m/>
  </r>
  <r>
    <s v="Р6.37"/>
    <s v="Р6"/>
    <n v="0"/>
    <n v="31"/>
    <s v="Р6.0.31"/>
    <s v="Ревизия отопительных приборов "/>
    <s v="шт"/>
    <n v="27"/>
    <n v="2565"/>
    <n v="0"/>
    <x v="1593"/>
    <x v="0"/>
    <x v="9"/>
    <s v="Инфраструктура"/>
    <m/>
  </r>
  <r>
    <s v="Р7.1.3"/>
    <s v="Р7"/>
    <n v="0"/>
    <n v="2"/>
    <s v="Р7.0.2"/>
    <s v="Приточно-вытяжная установка Systemair MAXI 2000 "/>
    <s v="шт"/>
    <n v="2"/>
    <n v="27204"/>
    <n v="519070"/>
    <x v="1594"/>
    <x v="1482"/>
    <x v="9"/>
    <s v="Инфраструктура"/>
    <m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2"/>
    <n v="3873"/>
    <n v="9632"/>
    <x v="1595"/>
    <x v="1483"/>
    <x v="9"/>
    <s v="Инфраструктура"/>
    <m/>
  </r>
  <r>
    <s v="Р7.17"/>
    <s v="Р7"/>
    <n v="0"/>
    <n v="6"/>
    <s v="Р7.0.6"/>
    <s v="Вентилятор IN 10/4 T O.Erre с таймером на выключение (санузел)"/>
    <s v="шт"/>
    <n v="1"/>
    <n v="428"/>
    <n v="2077"/>
    <x v="1596"/>
    <x v="1484"/>
    <x v="9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622"/>
    <n v="35"/>
    <n v="8"/>
    <x v="1597"/>
    <x v="1485"/>
    <x v="9"/>
    <s v="Инфраструктура"/>
    <m/>
  </r>
  <r>
    <s v="Р7.97"/>
    <s v="Р7"/>
    <n v="0"/>
    <n v="10"/>
    <s v="Р7.0.10"/>
    <s v="Противопожарный клапан с электромех приводом  КПУ-1Н-О500*300"/>
    <s v="шт"/>
    <n v="4"/>
    <n v="1863"/>
    <n v="13944"/>
    <x v="1598"/>
    <x v="1486"/>
    <x v="9"/>
    <s v="Инфраструктура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n v="2"/>
    <n v="1942"/>
    <n v="18626"/>
    <x v="1599"/>
    <x v="1487"/>
    <x v="9"/>
    <s v="Инфраструктура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n v="45"/>
    <n v="383"/>
    <n v="1589"/>
    <x v="1600"/>
    <x v="1488"/>
    <x v="9"/>
    <s v="Инфраструктура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n v="2"/>
    <n v="357"/>
    <n v="1176"/>
    <x v="1601"/>
    <x v="1489"/>
    <x v="9"/>
    <s v="Инфраструктура"/>
    <m/>
  </r>
  <r>
    <s v="Р7.105"/>
    <s v="Р7"/>
    <n v="0"/>
    <n v="15"/>
    <s v="Р7.0.15"/>
    <s v="Вентилятор дымоудаления Systemair DVV 400D4-6/F400 "/>
    <s v="шт"/>
    <n v="1"/>
    <n v="32721"/>
    <n v="88815"/>
    <x v="1602"/>
    <x v="1490"/>
    <x v="9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22"/>
    <n v="244"/>
    <n v="488"/>
    <x v="1603"/>
    <x v="1491"/>
    <x v="9"/>
    <s v="Инфраструктура"/>
    <m/>
  </r>
  <r>
    <s v="Р8.1"/>
    <s v="Р8"/>
    <n v="0"/>
    <n v="1"/>
    <s v="Р8.0.1"/>
    <s v="Сплит система Mitsubishi  Heavy SRK71ZR-S / SRC71ZR-S с зимнем комплектом и контроллером Fasek 33 (регулятор вращения вентилятора)"/>
    <s v="шт"/>
    <n v="2"/>
    <n v="12909"/>
    <n v="148950"/>
    <x v="1604"/>
    <x v="1492"/>
    <x v="9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6"/>
    <n v="7940"/>
    <n v="29633"/>
    <x v="1605"/>
    <x v="1493"/>
    <x v="9"/>
    <s v="Инфраструктура"/>
    <m/>
  </r>
  <r>
    <s v="Р8.4.4"/>
    <s v="Р8"/>
    <n v="0"/>
    <n v="9"/>
    <s v="Р8.0.9"/>
    <s v="Канальный кондиционер LG  UB48 / UU48+пульт  (либо аналог согласно ТЗ. Замену согласовать с заказчиком)"/>
    <s v="шт"/>
    <n v="3"/>
    <n v="15640"/>
    <n v="159806"/>
    <x v="1606"/>
    <x v="1494"/>
    <x v="9"/>
    <s v="Инфраструктура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1"/>
    <n v="6417"/>
    <n v="49406"/>
    <x v="1607"/>
    <x v="1495"/>
    <x v="9"/>
    <s v="Инфраструктура"/>
    <m/>
  </r>
  <r>
    <s v="Р8.26"/>
    <s v="Р8"/>
    <n v="0"/>
    <n v="15"/>
    <s v="Р8.0.15"/>
    <s v="Дренажный насос Aqua mini blue, ASPEN"/>
    <s v="шт"/>
    <n v="16"/>
    <n v="753"/>
    <n v="4733"/>
    <x v="1608"/>
    <x v="1496"/>
    <x v="9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622"/>
    <n v="42"/>
    <n v="18"/>
    <x v="1609"/>
    <x v="1497"/>
    <x v="9"/>
    <s v="Инфраструктура"/>
    <m/>
  </r>
  <r>
    <s v="Р8.32"/>
    <s v="Р8"/>
    <n v="0"/>
    <n v="19"/>
    <s v="Р8.0.19"/>
    <s v="Зимний комплект к кондиционерам"/>
    <s v="шт"/>
    <n v="3"/>
    <n v="1239"/>
    <n v="4936"/>
    <x v="1610"/>
    <x v="1498"/>
    <x v="9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22"/>
    <n v="221"/>
    <n v="621"/>
    <x v="1611"/>
    <x v="1499"/>
    <x v="9"/>
    <s v="Инфраструктура"/>
    <m/>
  </r>
  <r>
    <m/>
    <s v="Р8"/>
    <n v="0"/>
    <n v="22"/>
    <s v="Р8.0.22"/>
    <s v="Кассетный кондиционер LG UT12/UU12/PT-UMC+пульт (либо аналог согласно ТЗ. Замену согласовать с заказчиком)"/>
    <s v="шт"/>
    <n v="4"/>
    <n v="13571"/>
    <n v="51619"/>
    <x v="1612"/>
    <x v="1500"/>
    <x v="9"/>
    <s v="Инфраструктура"/>
    <s v="номер расценки изменен (Р8.0.21)"/>
  </r>
  <r>
    <m/>
    <s v="Р8"/>
    <m/>
    <m/>
    <m/>
    <s v="Пульт управления RC-EX1A"/>
    <s v="шт"/>
    <n v="2"/>
    <n v="1490"/>
    <n v="12909"/>
    <x v="1613"/>
    <x v="1501"/>
    <x v="9"/>
    <s v="Инфраструктура"/>
    <s v="исключена/нетиповая"/>
  </r>
  <r>
    <m/>
    <s v="Р8"/>
    <m/>
    <m/>
    <m/>
    <s v="Согласователь работы кондиционера CPK-M-01"/>
    <s v="шт"/>
    <n v="1"/>
    <n v="2979"/>
    <n v="25818"/>
    <x v="1614"/>
    <x v="1501"/>
    <x v="9"/>
    <s v="Инфраструктура"/>
    <s v="исключена/нетиповая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796"/>
    <n v="27421"/>
    <x v="1615"/>
    <x v="1502"/>
    <x v="9"/>
    <s v="Инфраструктура"/>
    <m/>
  </r>
  <r>
    <s v="Р9.2"/>
    <s v="Р9"/>
    <n v="0"/>
    <n v="2"/>
    <s v="Р9.0.2"/>
    <s v="Щит  ЩР1, навесной, 96 модулей, IP43, ABB или Legrand, с замком в комплекте с DIN-рейками, перемычками,"/>
    <s v="шт"/>
    <n v="2"/>
    <n v="2863"/>
    <n v="16828"/>
    <x v="1616"/>
    <x v="1503"/>
    <x v="9"/>
    <s v="Инфраструктура"/>
    <m/>
  </r>
  <r>
    <s v="Р9.4"/>
    <s v="Р9"/>
    <n v="0"/>
    <n v="4"/>
    <s v="Р9.0.4"/>
    <s v="Щит  ЩР1, навесной, 54 модулей, IP43, ABB или Legrand, с замком в комплекте с DIN-рейками, перемычками,"/>
    <s v="шт"/>
    <n v="1"/>
    <n v="2942"/>
    <n v="8115"/>
    <x v="1617"/>
    <x v="1504"/>
    <x v="9"/>
    <s v="Инфраструктура"/>
    <m/>
  </r>
  <r>
    <m/>
    <s v="Р9"/>
    <n v="0"/>
    <n v="245"/>
    <s v="Р9.0.245"/>
    <s v="Щит ППУ 8-12 мод IP 65 красный металлический"/>
    <s v="шт"/>
    <n v="1"/>
    <n v="1490"/>
    <n v="14498"/>
    <x v="1618"/>
    <x v="1505"/>
    <x v="9"/>
    <s v="Инфраструктура"/>
    <m/>
  </r>
  <r>
    <s v="Р9.8"/>
    <s v="Р9"/>
    <n v="0"/>
    <n v="8"/>
    <s v="Р9.0.8"/>
    <s v="Выключатель нагрузки OT45E3, 45А, ABB"/>
    <s v="шт"/>
    <n v="2"/>
    <n v="977"/>
    <n v="3684"/>
    <x v="1619"/>
    <x v="1506"/>
    <x v="9"/>
    <s v="Инфраструктура"/>
    <m/>
  </r>
  <r>
    <s v="Р9.9"/>
    <s v="Р9"/>
    <n v="0"/>
    <n v="9"/>
    <s v="Р9.0.9"/>
    <s v="Счетчик электроэнергии, Меркурий 231 АТ 01 (двухтарифный, 3-х фазный, 63А)"/>
    <s v="шт"/>
    <n v="2"/>
    <n v="1843"/>
    <n v="3890"/>
    <x v="1620"/>
    <x v="1507"/>
    <x v="9"/>
    <s v="Инфраструктура"/>
    <m/>
  </r>
  <r>
    <s v="Р9.52"/>
    <s v="Р9"/>
    <n v="0"/>
    <n v="51"/>
    <s v="Р9.0.51"/>
    <s v="Автомат.выкл-ль АВВ 1-полюсный SH201L C6А"/>
    <s v="шт"/>
    <n v="12"/>
    <n v="213"/>
    <n v="449"/>
    <x v="1621"/>
    <x v="1508"/>
    <x v="9"/>
    <s v="Инфраструктура"/>
    <m/>
  </r>
  <r>
    <s v="Р9.53"/>
    <s v="Р9"/>
    <n v="0"/>
    <n v="52"/>
    <s v="Р9.0.52"/>
    <s v="Автомат.выкл-ль АВВ 1-полюсный SH201L C10А"/>
    <s v="шт"/>
    <n v="28"/>
    <n v="213"/>
    <n v="428"/>
    <x v="1622"/>
    <x v="1509"/>
    <x v="9"/>
    <s v="Инфраструктура"/>
    <m/>
  </r>
  <r>
    <s v="Р9.54"/>
    <s v="Р9"/>
    <n v="0"/>
    <n v="53"/>
    <s v="Р9.0.53"/>
    <s v="Автомат.выкл-ль АВВ 1-полюсный SH201L C16А"/>
    <s v="шт"/>
    <n v="35"/>
    <n v="213"/>
    <n v="435"/>
    <x v="1623"/>
    <x v="175"/>
    <x v="9"/>
    <s v="Инфраструктура"/>
    <m/>
  </r>
  <r>
    <s v="Р9.55"/>
    <s v="Р9"/>
    <n v="0"/>
    <n v="54"/>
    <s v="Р9.0.54"/>
    <s v="Автомат.выкл-ль АВВ 1-полюсный SH201L C20А"/>
    <s v="шт"/>
    <n v="2"/>
    <n v="213"/>
    <n v="460"/>
    <x v="224"/>
    <x v="1510"/>
    <x v="9"/>
    <s v="Инфраструктура"/>
    <m/>
  </r>
  <r>
    <s v="Р9.57"/>
    <s v="Р9"/>
    <n v="0"/>
    <n v="56"/>
    <s v="Р9.0.56"/>
    <s v="Автомат.выкл-ль АВВ 1-полюсный SH201L C32А"/>
    <s v="шт"/>
    <n v="1"/>
    <n v="213"/>
    <n v="488"/>
    <x v="1624"/>
    <x v="1511"/>
    <x v="9"/>
    <s v="Инфраструктура"/>
    <m/>
  </r>
  <r>
    <s v="Р9.92"/>
    <s v="Р9"/>
    <n v="0"/>
    <n v="91"/>
    <s v="Р9.0.91"/>
    <s v="Автомат.выкл-ль АВВ 3-полюсный S203 C16А"/>
    <s v="шт"/>
    <n v="3"/>
    <n v="232"/>
    <n v="511"/>
    <x v="1625"/>
    <x v="1512"/>
    <x v="9"/>
    <s v="Инфраструктура"/>
    <m/>
  </r>
  <r>
    <s v="Р9.94"/>
    <s v="Р9"/>
    <n v="0"/>
    <n v="93"/>
    <s v="Р9.0.93"/>
    <s v="Автомат.выкл-ль АВВ 3-полюсный S203 C25А"/>
    <s v="шт"/>
    <n v="3"/>
    <n v="232"/>
    <n v="655"/>
    <x v="1625"/>
    <x v="1513"/>
    <x v="9"/>
    <s v="Инфраструктура"/>
    <m/>
  </r>
  <r>
    <s v="Р9.95"/>
    <s v="Р9"/>
    <n v="0"/>
    <n v="94"/>
    <s v="Р9.0.94"/>
    <s v="Автомат.выкл-ль АВВ 3-полюсный S203 C32А"/>
    <s v="шт"/>
    <n v="3"/>
    <n v="341"/>
    <n v="1906"/>
    <x v="1626"/>
    <x v="1514"/>
    <x v="9"/>
    <s v="Инфраструктура"/>
    <m/>
  </r>
  <r>
    <s v="Р9.96"/>
    <s v="Р9"/>
    <n v="0"/>
    <n v="95"/>
    <s v="Р9.0.95"/>
    <s v="Автомат.выкл-ль АВВ 3-полюсный S203 C40А"/>
    <s v="шт"/>
    <n v="1"/>
    <n v="341"/>
    <n v="2080"/>
    <x v="1627"/>
    <x v="1515"/>
    <x v="9"/>
    <s v="Инфраструктура"/>
    <m/>
  </r>
  <r>
    <m/>
    <s v="Р9"/>
    <n v="0"/>
    <n v="238"/>
    <s v="Р9.0.238"/>
    <s v="Автомат.выкл-ль АВВ Т1В160 40А"/>
    <s v="шт"/>
    <n v="2"/>
    <n v="348"/>
    <n v="6107"/>
    <x v="1625"/>
    <x v="1516"/>
    <x v="9"/>
    <s v="Инфраструктура"/>
    <m/>
  </r>
  <r>
    <m/>
    <s v="Р9"/>
    <n v="0"/>
    <n v="239"/>
    <s v="Р9.0.239"/>
    <s v="Автомат.выкл-ль АВВ Т1В160 25А"/>
    <s v="шт"/>
    <n v="2"/>
    <n v="348"/>
    <n v="6107"/>
    <x v="1625"/>
    <x v="1516"/>
    <x v="9"/>
    <s v="Инфраструктура"/>
    <m/>
  </r>
  <r>
    <m/>
    <s v="Р9"/>
    <n v="0"/>
    <n v="240"/>
    <s v="Р9.0.240"/>
    <s v="Автомат.выкл-ль АВВ Т1В160 63А"/>
    <s v="шт"/>
    <n v="2"/>
    <n v="348"/>
    <n v="5106"/>
    <x v="1625"/>
    <x v="1517"/>
    <x v="9"/>
    <s v="Инфраструктура"/>
    <m/>
  </r>
  <r>
    <m/>
    <s v="Р9"/>
    <n v="0"/>
    <n v="241"/>
    <s v="Р9.0.241"/>
    <s v="Автомат.выкл-ль АВВ Т1В160 50А"/>
    <s v="шт"/>
    <n v="1"/>
    <n v="348"/>
    <n v="7939"/>
    <x v="1628"/>
    <x v="1518"/>
    <x v="9"/>
    <s v="Инфраструктура"/>
    <m/>
  </r>
  <r>
    <m/>
    <s v="Р9"/>
    <n v="0"/>
    <n v="243"/>
    <s v="Р9.0.243"/>
    <s v="Монтажная площадка для Т1В 160"/>
    <s v="шт"/>
    <n v="2"/>
    <n v="348"/>
    <n v="780"/>
    <x v="1625"/>
    <x v="1519"/>
    <x v="9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8"/>
    <n v="187"/>
    <n v="3425"/>
    <x v="1629"/>
    <x v="1520"/>
    <x v="9"/>
    <s v="Инфраструктура"/>
    <m/>
  </r>
  <r>
    <s v="Р9.145"/>
    <s v="Р9"/>
    <n v="0"/>
    <n v="144"/>
    <s v="Р9.0.144"/>
    <s v="Контактор модульный ABB ESB20-11 1НО+1НЗ"/>
    <s v="шт"/>
    <n v="2"/>
    <n v="171"/>
    <n v="1541"/>
    <x v="1630"/>
    <x v="1521"/>
    <x v="9"/>
    <s v="Инфраструктура"/>
    <m/>
  </r>
  <r>
    <s v="Р9.146"/>
    <s v="Р9"/>
    <n v="0"/>
    <n v="145"/>
    <s v="Р9.0.145"/>
    <s v="Контактор модульный ABB ESB20-11 2НО"/>
    <s v="шт"/>
    <n v="2"/>
    <n v="171"/>
    <n v="1658"/>
    <x v="1630"/>
    <x v="1522"/>
    <x v="9"/>
    <s v="Инфраструктура"/>
    <m/>
  </r>
  <r>
    <s v="Р9.147"/>
    <s v="Р9"/>
    <n v="0"/>
    <n v="146"/>
    <s v="Р9.0.146"/>
    <s v="Контактор модульный ABB ESB20-20"/>
    <s v="шт"/>
    <n v="1"/>
    <n v="176"/>
    <n v="1409"/>
    <x v="651"/>
    <x v="1523"/>
    <x v="9"/>
    <s v="Инфраструктура"/>
    <m/>
  </r>
  <r>
    <s v="Р9.148"/>
    <s v="Р9"/>
    <n v="0"/>
    <n v="147"/>
    <s v="Р9.0.147"/>
    <s v="Контактор модульный ABB ESB24-31"/>
    <s v="шт"/>
    <n v="2"/>
    <n v="301"/>
    <n v="2355"/>
    <x v="1631"/>
    <x v="1524"/>
    <x v="9"/>
    <s v="Инфраструктура"/>
    <m/>
  </r>
  <r>
    <s v="Р9.149"/>
    <s v="Р9"/>
    <n v="0"/>
    <n v="148"/>
    <s v="Р9.0.148"/>
    <s v="Контактор модульный ABB ESB40-40"/>
    <s v="шт"/>
    <n v="2"/>
    <n v="176"/>
    <n v="2519"/>
    <x v="1632"/>
    <x v="1525"/>
    <x v="9"/>
    <s v="Инфраструктура"/>
    <m/>
  </r>
  <r>
    <s v="Р9.151"/>
    <s v="Р9"/>
    <n v="0"/>
    <n v="150"/>
    <s v="Р9.0.150"/>
    <s v="Реле освещенности ABB TW, Датчик освещенности ABB LS-SP"/>
    <s v="шт"/>
    <n v="1"/>
    <n v="444"/>
    <n v="3393"/>
    <x v="1633"/>
    <x v="574"/>
    <x v="9"/>
    <s v="Инфраструктура"/>
    <m/>
  </r>
  <r>
    <m/>
    <s v="Р9"/>
    <m/>
    <m/>
    <m/>
    <s v="Светильник &quot;Световые Технологии&quot; 600х600 ARS/R 418"/>
    <s v="шт"/>
    <n v="125"/>
    <n v="488"/>
    <n v="1608"/>
    <x v="1634"/>
    <x v="1526"/>
    <x v="9"/>
    <s v="Инфраструктура"/>
    <s v="исключена/нетиповая"/>
  </r>
  <r>
    <m/>
    <s v="Р9"/>
    <m/>
    <m/>
    <m/>
    <s v="JBS100 Коробка огн. E60-E90,о/п 100х100х55,без галогена, 6 вых., IP55, 6P, (0,15-2,5мм2), цвет оранж"/>
    <s v="шт"/>
    <n v="80"/>
    <n v="99"/>
    <n v="1092"/>
    <x v="1635"/>
    <x v="1527"/>
    <x v="9"/>
    <s v="Инфраструктура"/>
    <s v="исключена/нетиповая"/>
  </r>
  <r>
    <s v="Р9.167"/>
    <s v="Р9"/>
    <n v="0"/>
    <n v="166"/>
    <s v="Р9.0.166"/>
    <s v="Выключатель нагрузки  Legrand 04345, 32А, 3-полюсный"/>
    <s v="шт"/>
    <n v="3"/>
    <n v="344"/>
    <n v="2612"/>
    <x v="1636"/>
    <x v="1528"/>
    <x v="9"/>
    <s v="Инфраструктура"/>
    <m/>
  </r>
  <r>
    <s v="Р9.168"/>
    <s v="Р9"/>
    <n v="0"/>
    <n v="167"/>
    <s v="Р9.0.167"/>
    <s v="Выключатель нагрузки  Legrand 04350, 63А, 3-полюсный"/>
    <s v="шт"/>
    <n v="3"/>
    <n v="344"/>
    <n v="3067"/>
    <x v="1636"/>
    <x v="1529"/>
    <x v="9"/>
    <s v="Инфраструктура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400"/>
    <n v="54"/>
    <n v="52"/>
    <x v="1474"/>
    <x v="1375"/>
    <x v="9"/>
    <s v="Инфраструктура"/>
    <m/>
  </r>
  <r>
    <s v="Р9.171"/>
    <s v="Р9"/>
    <n v="0"/>
    <n v="170"/>
    <s v="Р9.0.170"/>
    <s v="Гофрированная ПВХ труба ∅ 25"/>
    <s v="м.п."/>
    <n v="4500"/>
    <n v="65"/>
    <n v="37"/>
    <x v="1637"/>
    <x v="1530"/>
    <x v="9"/>
    <s v="Инфраструктура"/>
    <m/>
  </r>
  <r>
    <s v="Р9.172"/>
    <s v="Р9"/>
    <n v="0"/>
    <n v="171"/>
    <s v="Р9.0.171"/>
    <s v="Гофрированная ПВХ труба ∅ 20"/>
    <s v="м.п."/>
    <n v="4300"/>
    <n v="69"/>
    <n v="19"/>
    <x v="1638"/>
    <x v="1531"/>
    <x v="9"/>
    <s v="Инфраструктура"/>
    <m/>
  </r>
  <r>
    <s v="Р9.173"/>
    <s v="Р9"/>
    <n v="0"/>
    <n v="172"/>
    <s v="Р9.0.172"/>
    <s v="Гофрированная ПВХ труба ∅ 16"/>
    <s v="м.п."/>
    <n v="800"/>
    <n v="69"/>
    <n v="14"/>
    <x v="1639"/>
    <x v="1532"/>
    <x v="9"/>
    <s v="Инфраструктура"/>
    <m/>
  </r>
  <r>
    <m/>
    <s v="Р9"/>
    <n v="0"/>
    <n v="236"/>
    <s v="Р9.0.236"/>
    <s v="Труба гофрированная ПНД HF d20мм с протяжкой, безгалогенная оранжевая "/>
    <s v="м.п."/>
    <n v="300"/>
    <n v="65"/>
    <n v="37"/>
    <x v="1640"/>
    <x v="679"/>
    <x v="9"/>
    <s v="Инфраструктура"/>
    <m/>
  </r>
  <r>
    <m/>
    <s v="Р9"/>
    <n v="0"/>
    <n v="237"/>
    <s v="Р9.0.237"/>
    <s v="Труба гофрированная ПНД HF d25мм с протяжкой, безгалогенная оранжевая "/>
    <s v="м.п."/>
    <n v="400"/>
    <n v="69"/>
    <n v="28"/>
    <x v="1641"/>
    <x v="1532"/>
    <x v="9"/>
    <s v="Инфраструктура"/>
    <m/>
  </r>
  <r>
    <s v="Р9.174"/>
    <s v="Р9"/>
    <n v="0"/>
    <n v="173"/>
    <s v="Р9.0.173"/>
    <s v="Гладкая труба ∅ 40 ПНД"/>
    <s v="м.п."/>
    <n v="15"/>
    <n v="35"/>
    <n v="62"/>
    <x v="1642"/>
    <x v="1533"/>
    <x v="9"/>
    <s v="Инфраструктура"/>
    <m/>
  </r>
  <r>
    <s v="Р9.175"/>
    <s v="Р9"/>
    <n v="0"/>
    <n v="174"/>
    <s v="Р9.0.174"/>
    <s v="Поворот 90° для  ПВХ-трубы ∅ 40"/>
    <s v="шт"/>
    <n v="15"/>
    <n v="95"/>
    <n v="56"/>
    <x v="1583"/>
    <x v="1534"/>
    <x v="9"/>
    <s v="Инфраструктура"/>
    <m/>
  </r>
  <r>
    <s v="Р9.176"/>
    <s v="Р9"/>
    <n v="0"/>
    <n v="175"/>
    <s v="Р9.0.175"/>
    <s v="Кабель-канал 150х50 мм."/>
    <s v="м.п."/>
    <n v="16"/>
    <n v="240"/>
    <n v="881"/>
    <x v="1643"/>
    <x v="1535"/>
    <x v="9"/>
    <s v="Инфраструктура"/>
    <m/>
  </r>
  <r>
    <s v="Р9.177"/>
    <s v="Р9"/>
    <n v="0"/>
    <n v="176"/>
    <s v="Р9.0.176"/>
    <s v="Кабель-канал 105х50 мм."/>
    <s v="м.п."/>
    <n v="19"/>
    <n v="100"/>
    <n v="334"/>
    <x v="1644"/>
    <x v="1536"/>
    <x v="9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8"/>
    <n v="174"/>
    <n v="350"/>
    <x v="1645"/>
    <x v="1537"/>
    <x v="9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1000"/>
    <n v="9"/>
    <n v="15"/>
    <x v="1282"/>
    <x v="1538"/>
    <x v="9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800"/>
    <n v="5"/>
    <n v="8"/>
    <x v="115"/>
    <x v="1190"/>
    <x v="9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160"/>
    <n v="227"/>
    <n v="431"/>
    <x v="1646"/>
    <x v="1539"/>
    <x v="9"/>
    <s v="Инфраструктура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0"/>
    <n v="262"/>
    <n v="300"/>
    <x v="1647"/>
    <x v="684"/>
    <x v="9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5"/>
    <n v="226"/>
    <n v="338"/>
    <x v="1648"/>
    <x v="1540"/>
    <x v="9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5"/>
    <n v="240"/>
    <n v="504"/>
    <x v="506"/>
    <x v="1541"/>
    <x v="9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2"/>
    <n v="631"/>
    <n v="3312"/>
    <x v="1649"/>
    <x v="1542"/>
    <x v="9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3"/>
    <n v="483"/>
    <n v="2754"/>
    <x v="1650"/>
    <x v="1543"/>
    <x v="9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15"/>
    <n v="408"/>
    <n v="4271"/>
    <x v="1166"/>
    <x v="1544"/>
    <x v="9"/>
    <s v="Инфраструктура"/>
    <m/>
  </r>
  <r>
    <s v="Р9.209"/>
    <s v="Р9"/>
    <n v="0"/>
    <n v="210"/>
    <s v="Р9.0.210"/>
    <s v="Пуско-наладочные работы"/>
    <s v="к-т"/>
    <n v="1"/>
    <n v="10525"/>
    <n v="1111"/>
    <x v="1651"/>
    <x v="1545"/>
    <x v="9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514"/>
    <x v="174"/>
    <x v="1546"/>
    <x v="9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30"/>
    <n v="469"/>
    <n v="1103"/>
    <x v="1191"/>
    <x v="1547"/>
    <x v="9"/>
    <s v="Инфраструктура"/>
    <m/>
  </r>
  <r>
    <s v="Р9.213"/>
    <s v="Р9"/>
    <n v="0"/>
    <n v="214"/>
    <s v="Р9.0.214"/>
    <s v="Блок аварийного питания INTERLUX ES-1 ( 6-58Ц)"/>
    <s v="шт"/>
    <n v="30"/>
    <n v="184"/>
    <n v="3234"/>
    <x v="1652"/>
    <x v="1548"/>
    <x v="9"/>
    <s v="Инфраструктура"/>
    <m/>
  </r>
  <r>
    <s v="Р9.216"/>
    <s v="Р9"/>
    <n v="0"/>
    <n v="217"/>
    <s v="Р9.0.217"/>
    <s v="Распред коробка legrand"/>
    <s v="шт"/>
    <n v="300"/>
    <n v="87"/>
    <n v="204"/>
    <x v="1653"/>
    <x v="1394"/>
    <x v="9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0"/>
    <n v="282"/>
    <n v="2077"/>
    <x v="1589"/>
    <x v="1549"/>
    <x v="9"/>
    <s v="Инфраструктура"/>
    <m/>
  </r>
  <r>
    <s v="Р9.226"/>
    <s v="Р9"/>
    <n v="0"/>
    <n v="222"/>
    <s v="Р9.0.222"/>
    <s v="Байпасная блокировка АВВ"/>
    <s v="шт"/>
    <n v="1"/>
    <n v="367"/>
    <n v="15243"/>
    <x v="1654"/>
    <x v="1550"/>
    <x v="9"/>
    <s v="Инфраструктура"/>
    <m/>
  </r>
  <r>
    <m/>
    <s v="Р9"/>
    <n v="0"/>
    <n v="223"/>
    <s v="Р9.0.223"/>
    <s v="Кабель ППГнг(А)-HF 5х35"/>
    <s v="м.п."/>
    <n v="25"/>
    <n v="117"/>
    <n v="882"/>
    <x v="951"/>
    <x v="1551"/>
    <x v="9"/>
    <s v="Инфраструктура"/>
    <m/>
  </r>
  <r>
    <m/>
    <s v="Р9"/>
    <n v="0"/>
    <n v="226"/>
    <s v="Р9.0.226"/>
    <s v="Кабель ППГнг(А)-HF 5х6"/>
    <s v="м.п."/>
    <n v="40"/>
    <n v="93"/>
    <n v="227"/>
    <x v="1655"/>
    <x v="1552"/>
    <x v="9"/>
    <s v="Инфраструктура"/>
    <m/>
  </r>
  <r>
    <m/>
    <s v="Р9"/>
    <n v="0"/>
    <n v="227"/>
    <s v="Р9.0.227"/>
    <s v="Кабель ППГнг(А)-HF 5х4"/>
    <s v="м.п."/>
    <n v="75"/>
    <n v="93"/>
    <n v="151"/>
    <x v="1656"/>
    <x v="1398"/>
    <x v="9"/>
    <s v="Инфраструктура"/>
    <m/>
  </r>
  <r>
    <m/>
    <s v="Р9"/>
    <n v="0"/>
    <n v="228"/>
    <s v="Р9.0.228"/>
    <s v="Кабель ППГнг(А)-HF 5х2,5"/>
    <s v="м.п."/>
    <n v="1500"/>
    <n v="93"/>
    <n v="144"/>
    <x v="1657"/>
    <x v="1553"/>
    <x v="9"/>
    <s v="Инфраструктура"/>
    <m/>
  </r>
  <r>
    <m/>
    <s v="Р9"/>
    <n v="0"/>
    <n v="229"/>
    <s v="Р9.0.229"/>
    <s v="Кабель ППГнг(А)-HF 5х1,5"/>
    <s v="м.п."/>
    <n v="500"/>
    <n v="80"/>
    <n v="102"/>
    <x v="1658"/>
    <x v="1119"/>
    <x v="9"/>
    <s v="Инфраструктура"/>
    <m/>
  </r>
  <r>
    <m/>
    <s v="Р9"/>
    <n v="0"/>
    <n v="231"/>
    <s v="Р9.0.231"/>
    <s v="Кабель ППГнг(А)-HF 3х2,5"/>
    <s v="м.п."/>
    <n v="4500"/>
    <n v="36"/>
    <n v="167"/>
    <x v="1490"/>
    <x v="1392"/>
    <x v="9"/>
    <s v="Инфраструктура"/>
    <m/>
  </r>
  <r>
    <m/>
    <s v="Р9"/>
    <n v="0"/>
    <n v="232"/>
    <s v="Р9.0.232"/>
    <s v="Кабель ППГнг(А)-HF 3x1,5"/>
    <s v="м.п."/>
    <n v="3000"/>
    <n v="36"/>
    <n v="61"/>
    <x v="1659"/>
    <x v="1554"/>
    <x v="9"/>
    <s v="Инфраструктура"/>
    <m/>
  </r>
  <r>
    <m/>
    <s v="Р9"/>
    <n v="0"/>
    <n v="233"/>
    <s v="Р9.0.233"/>
    <s v="Кабель ППГнг(А)-FRHF 3х2,5"/>
    <s v="м.п."/>
    <n v="700"/>
    <n v="36"/>
    <n v="152"/>
    <x v="1660"/>
    <x v="1555"/>
    <x v="9"/>
    <s v="Инфраструктура"/>
    <m/>
  </r>
  <r>
    <m/>
    <s v="Р9"/>
    <n v="0"/>
    <n v="234"/>
    <s v="Р9.0.234"/>
    <s v="Кабельная проходка ОГНЕЗА-ПМ-К/50 (муфта)"/>
    <s v="шт."/>
    <n v="10"/>
    <n v="745"/>
    <n v="521"/>
    <x v="1661"/>
    <x v="1556"/>
    <x v="9"/>
    <s v="Инфраструктура"/>
    <m/>
  </r>
  <r>
    <m/>
    <s v="Р9"/>
    <n v="0"/>
    <n v="235"/>
    <s v="Р9.0.235"/>
    <s v="Кабельная проходка ОГНЕЗА-ПМ-К/125 (муфта)"/>
    <s v="шт."/>
    <n v="6"/>
    <n v="1092"/>
    <n v="894"/>
    <x v="1662"/>
    <x v="1557"/>
    <x v="9"/>
    <s v="Инфраструктура"/>
    <m/>
  </r>
  <r>
    <m/>
    <s v="Р9"/>
    <n v="0"/>
    <n v="246"/>
    <s v="Р9.0.246"/>
    <s v="Обработка проходов кабелей через перегородки огнезой с 2 сторон  "/>
    <s v="шт."/>
    <n v="26"/>
    <n v="149"/>
    <n v="348"/>
    <x v="1663"/>
    <x v="1558"/>
    <x v="9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1.6E-2"/>
    <m/>
    <m/>
    <x v="1664"/>
    <x v="0"/>
    <x v="9"/>
    <s v="Инфраструктура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Саратов."/>
    <s v="кв.м.площади офиса"/>
    <n v="522.20000000000005"/>
    <n v="245.99973051329661"/>
    <n v="0"/>
    <x v="1665"/>
    <x v="0"/>
    <x v="10"/>
    <s v="Инфраструктура"/>
    <m/>
  </r>
  <r>
    <s v="Р1.14"/>
    <s v="Р1"/>
    <n v="0"/>
    <n v="14"/>
    <s v="Р1.0.14"/>
    <s v="Получение паспорта БТИ (в черных линиях)"/>
    <s v="кв.м.площади офиса"/>
    <n v="522.20000000000005"/>
    <n v="250.98714655538146"/>
    <n v="0"/>
    <x v="1666"/>
    <x v="0"/>
    <x v="10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522.20000000000005"/>
    <n v="91.16110739804779"/>
    <n v="0"/>
    <x v="1667"/>
    <x v="0"/>
    <x v="10"/>
    <s v="Инфраструктура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ратов и РФ."/>
    <s v="кв.м.площади офиса"/>
    <n v="522.20000000000005"/>
    <n v="131.14718739616217"/>
    <n v="0"/>
    <x v="1668"/>
    <x v="0"/>
    <x v="10"/>
    <s v="Инфраструктура"/>
    <m/>
  </r>
  <r>
    <s v="Р1.28"/>
    <s v="Р1"/>
    <n v="0"/>
    <n v="27"/>
    <s v="Р1.0.27"/>
    <s v="Расчет категории пожарной опасности помещений"/>
    <s v="кв.м.площади офиса"/>
    <n v="522.20000000000005"/>
    <n v="22.338049143708115"/>
    <n v="0"/>
    <x v="1669"/>
    <x v="0"/>
    <x v="10"/>
    <s v="Инфраструктура"/>
    <m/>
  </r>
  <r>
    <s v="Р1.30"/>
    <s v="Р1"/>
    <n v="0"/>
    <n v="29"/>
    <s v="Р1.0.29"/>
    <s v="Расчет пожарных рисков"/>
    <s v="кв.м.площади офиса"/>
    <n v="522.20000000000005"/>
    <n v="182.23586423379396"/>
    <n v="0"/>
    <x v="1670"/>
    <x v="0"/>
    <x v="10"/>
    <s v="Инфраструктура"/>
    <m/>
  </r>
  <r>
    <s v="Р2.1"/>
    <s v="Р2"/>
    <n v="1"/>
    <n v="1"/>
    <s v="Р2.1.1"/>
    <s v="Демонтаж подвесных потолков типа &quot;Армстронг&quot;"/>
    <s v="м2"/>
    <n v="430"/>
    <n v="71.678838177928441"/>
    <n v="0"/>
    <x v="1671"/>
    <x v="0"/>
    <x v="10"/>
    <s v="Инфраструктура"/>
    <m/>
  </r>
  <r>
    <s v="Р2.3"/>
    <s v="Р2"/>
    <n v="1"/>
    <n v="3"/>
    <s v="Р2.1.3"/>
    <s v="Демонтаж  одноуровневых потолков из ГКЛ"/>
    <s v="м2"/>
    <n v="50"/>
    <n v="100"/>
    <n v="0"/>
    <x v="55"/>
    <x v="0"/>
    <x v="10"/>
    <s v="Инфраструктура"/>
    <m/>
  </r>
  <r>
    <s v="Р2.4"/>
    <s v="Р2"/>
    <n v="1"/>
    <n v="4"/>
    <s v="Р2.1.4"/>
    <s v="Демонтаж  двухуровневых потолков из ГКЛ"/>
    <s v="м2"/>
    <n v="40"/>
    <n v="123"/>
    <n v="0"/>
    <x v="1672"/>
    <x v="0"/>
    <x v="10"/>
    <s v="Инфраструктура"/>
    <m/>
  </r>
  <r>
    <s v="Р2.17"/>
    <s v="Р2"/>
    <n v="2"/>
    <n v="1"/>
    <s v="Р2.2.1"/>
    <s v="Демонтаж цементно-песчаной стяжки толщиной до 50 мм"/>
    <s v="м2"/>
    <n v="510"/>
    <n v="128.43442944396679"/>
    <n v="0"/>
    <x v="1673"/>
    <x v="0"/>
    <x v="10"/>
    <s v="Инфраструктура"/>
    <m/>
  </r>
  <r>
    <s v="Р2.22"/>
    <s v="Р2"/>
    <n v="2"/>
    <n v="6"/>
    <s v="Р2.2.6"/>
    <s v="Демонтаж покрытия полов из керамогранита и кераимческих плиток"/>
    <s v="м2"/>
    <n v="260"/>
    <n v="102.62671809713649"/>
    <n v="0"/>
    <x v="1674"/>
    <x v="0"/>
    <x v="10"/>
    <s v="Инфраструктура"/>
    <m/>
  </r>
  <r>
    <s v="Р2.25"/>
    <s v="Р2"/>
    <n v="2"/>
    <n v="9"/>
    <s v="Р2.2.9"/>
    <s v="Демонтаж покрытия полов: из линолеума, ковролина"/>
    <s v="м2"/>
    <n v="250"/>
    <n v="85.666666666666671"/>
    <n v="0"/>
    <x v="1675"/>
    <x v="0"/>
    <x v="10"/>
    <s v="Инфраструктура"/>
    <m/>
  </r>
  <r>
    <s v="Р2.31"/>
    <s v="Р2"/>
    <n v="2"/>
    <n v="15"/>
    <s v="Р2.2.15"/>
    <s v="Демонтаж ЖБ плит перекрытия (лестничные площадки)."/>
    <s v="м2"/>
    <n v="20"/>
    <n v="4208"/>
    <n v="387.45"/>
    <x v="1676"/>
    <x v="1559"/>
    <x v="10"/>
    <s v="Инфраструктура"/>
    <m/>
  </r>
  <r>
    <s v="Р2.33"/>
    <s v="Р2"/>
    <n v="2"/>
    <n v="17"/>
    <s v="Р2.2.17"/>
    <s v="Демонтаж плиточного клея"/>
    <s v="м2"/>
    <n v="260"/>
    <n v="33.579000000000001"/>
    <n v="0"/>
    <x v="1677"/>
    <x v="0"/>
    <x v="10"/>
    <s v="Инфраструктура"/>
    <m/>
  </r>
  <r>
    <s v="Р2.135"/>
    <s v="Р2"/>
    <n v="3"/>
    <n v="1"/>
    <s v="Р2.3.1"/>
    <s v="Демонтаж кирпичных перегородок (в 1/2 кирпича)"/>
    <s v="м2"/>
    <n v="217"/>
    <n v="648.0021851496914"/>
    <n v="278"/>
    <x v="1678"/>
    <x v="1560"/>
    <x v="10"/>
    <s v="Инфраструктура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n v="45"/>
    <n v="660.32500000000005"/>
    <n v="0"/>
    <x v="1679"/>
    <x v="0"/>
    <x v="10"/>
    <s v="Инфраструктура"/>
    <m/>
  </r>
  <r>
    <s v="Р2.35"/>
    <s v="Р2"/>
    <n v="3"/>
    <n v="3"/>
    <s v="Р2.3.3"/>
    <s v="Демонтаж кирпичных стен "/>
    <s v="м3"/>
    <n v="15"/>
    <n v="3000"/>
    <n v="0"/>
    <x v="1680"/>
    <x v="0"/>
    <x v="10"/>
    <s v="Инфраструктура"/>
    <m/>
  </r>
  <r>
    <s v="Р2.37"/>
    <s v="Р2"/>
    <n v="3"/>
    <n v="5"/>
    <s v="Р2.3.5"/>
    <s v="Пробивка проемов в стенах из кирпича"/>
    <s v="м3"/>
    <n v="2.4"/>
    <n v="3083.8285714285712"/>
    <n v="321.42857142857144"/>
    <x v="1681"/>
    <x v="1561"/>
    <x v="10"/>
    <s v="Инфраструктура"/>
    <m/>
  </r>
  <r>
    <s v="Р2.40"/>
    <s v="Р2"/>
    <n v="3"/>
    <n v="8"/>
    <s v="Р2.3.8"/>
    <s v="Демонтаж утеплителя стен из минераловатных плит"/>
    <s v="м2"/>
    <n v="120"/>
    <n v="43.106000000000002"/>
    <n v="0"/>
    <x v="1682"/>
    <x v="0"/>
    <x v="10"/>
    <s v="Инфраструктура"/>
    <m/>
  </r>
  <r>
    <s v="Р2.42"/>
    <s v="Р2"/>
    <n v="3"/>
    <n v="10"/>
    <s v="Р2.3.10"/>
    <s v="Демонтаж облицовки стен листами ГКЛ по металлическому каркасу"/>
    <s v="м2"/>
    <n v="120"/>
    <n v="78.87951576846136"/>
    <n v="0"/>
    <x v="1683"/>
    <x v="0"/>
    <x v="10"/>
    <s v="Инфраструктура"/>
    <m/>
  </r>
  <r>
    <s v="Р2.52"/>
    <s v="Р2"/>
    <n v="3"/>
    <n v="20"/>
    <s v="Р2.3.20"/>
    <s v="Разборка перегородок из ГКЛ по металлическому каркасу"/>
    <s v="м2"/>
    <n v="100"/>
    <n v="115.45119575705469"/>
    <n v="0"/>
    <x v="1684"/>
    <x v="0"/>
    <x v="10"/>
    <s v="Инфраструктура"/>
    <m/>
  </r>
  <r>
    <s v="Р2.53"/>
    <s v="Р2"/>
    <n v="4"/>
    <n v="1"/>
    <s v="Р2.4.1"/>
    <s v="Демонтаж дверных блоков деревянных (межкомнатные)"/>
    <s v="шт"/>
    <n v="33"/>
    <n v="453.98386571855713"/>
    <n v="0"/>
    <x v="1685"/>
    <x v="0"/>
    <x v="10"/>
    <s v="Инфраструктура"/>
    <m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10"/>
    <s v="Инфраструктура"/>
    <m/>
  </r>
  <r>
    <s v="Р2.55"/>
    <s v="Р2"/>
    <n v="4"/>
    <n v="3"/>
    <s v="Р2.4.3"/>
    <s v="Демонтаж дверных блоков металлических"/>
    <s v="шт"/>
    <n v="3"/>
    <n v="931.18803493012695"/>
    <n v="0"/>
    <x v="1686"/>
    <x v="0"/>
    <x v="10"/>
    <s v="Инфраструктура"/>
    <m/>
  </r>
  <r>
    <s v="Р2.56"/>
    <s v="Р2"/>
    <n v="4"/>
    <n v="4"/>
    <s v="Р2.4.4"/>
    <s v="Демонтаж двери главного входа  (стеклопакет в алюминиевой обвязке)"/>
    <s v="шт"/>
    <n v="2"/>
    <n v="2019.1341047903809"/>
    <n v="0"/>
    <x v="352"/>
    <x v="0"/>
    <x v="10"/>
    <s v="Инфраструктура"/>
    <m/>
  </r>
  <r>
    <s v="Р2.58"/>
    <s v="Р2"/>
    <n v="4"/>
    <n v="6"/>
    <s v="Р2.4.6"/>
    <s v="Демонтаж дверей бронированных"/>
    <s v="шт"/>
    <n v="1"/>
    <n v="1637.9174381237142"/>
    <n v="0"/>
    <x v="353"/>
    <x v="0"/>
    <x v="10"/>
    <s v="Инфраструктура"/>
    <m/>
  </r>
  <r>
    <s v="Р2.59"/>
    <s v="Р2"/>
    <n v="4"/>
    <n v="7"/>
    <s v="Р2.4.7"/>
    <s v="Демонтаж решетчатой двери (распашные, гармошка)."/>
    <s v="шт"/>
    <n v="1"/>
    <n v="807.86046287422846"/>
    <n v="0"/>
    <x v="354"/>
    <x v="0"/>
    <x v="10"/>
    <s v="Инфраструктура"/>
    <m/>
  </r>
  <r>
    <s v="Р2.65"/>
    <s v="Р2"/>
    <n v="5"/>
    <n v="4"/>
    <s v="Р2.5.4"/>
    <s v="Демонтаж бронеокон"/>
    <s v="м2"/>
    <n v="1"/>
    <n v="762.5"/>
    <n v="0"/>
    <x v="1687"/>
    <x v="0"/>
    <x v="10"/>
    <s v="Инфраструктура"/>
    <m/>
  </r>
  <r>
    <s v="Р2.67"/>
    <s v="Р2"/>
    <n v="5"/>
    <n v="6"/>
    <s v="Р2.5.6"/>
    <s v="Демонтаж подоконников из ПВХ"/>
    <s v="м.п."/>
    <n v="35"/>
    <n v="141.16336419161524"/>
    <n v="0"/>
    <x v="1688"/>
    <x v="0"/>
    <x v="10"/>
    <s v="Инфраструктура"/>
    <m/>
  </r>
  <r>
    <s v="Р2.72"/>
    <s v="Р2"/>
    <n v="6"/>
    <n v="2"/>
    <s v="Р2.6.2"/>
    <s v="Демонтаж покрытия кровли из профлиста, металлочерепицы, андулина, металла."/>
    <s v="м2"/>
    <n v="10"/>
    <n v="50"/>
    <n v="0"/>
    <x v="112"/>
    <x v="0"/>
    <x v="10"/>
    <s v="Инфраструктура"/>
    <m/>
  </r>
  <r>
    <s v="Р2.78"/>
    <s v="Р2"/>
    <n v="7"/>
    <n v="3"/>
    <s v="Р2.7.3"/>
    <s v="Разборка бетонированного покрытия (крыльца)"/>
    <s v="м2"/>
    <n v="10"/>
    <n v="2850"/>
    <n v="0"/>
    <x v="410"/>
    <x v="0"/>
    <x v="10"/>
    <s v="Инфраструктура"/>
    <m/>
  </r>
  <r>
    <s v="Р2.80"/>
    <s v="Р2"/>
    <n v="7"/>
    <n v="5"/>
    <s v="Р2.7.5"/>
    <s v="Демонтаж бордюрного, тротуарного,дорожного камня."/>
    <s v="м.п."/>
    <n v="5"/>
    <n v="250"/>
    <n v="0"/>
    <x v="61"/>
    <x v="0"/>
    <x v="10"/>
    <s v="Инфраструктура"/>
    <m/>
  </r>
  <r>
    <s v="Р2.81"/>
    <s v="Р2"/>
    <n v="7"/>
    <n v="6"/>
    <s v="Р2.7.6"/>
    <s v="Демонтаж перил ограждения"/>
    <s v="м.п."/>
    <n v="5"/>
    <n v="501"/>
    <n v="0"/>
    <x v="1689"/>
    <x v="0"/>
    <x v="10"/>
    <s v="Инфраструктура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n v="5"/>
    <n v="380"/>
    <n v="0"/>
    <x v="1644"/>
    <x v="0"/>
    <x v="10"/>
    <s v="Инфраструктура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522.20000000000005"/>
    <n v="30.336564303532882"/>
    <n v="0"/>
    <x v="1690"/>
    <x v="0"/>
    <x v="10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522.20000000000005"/>
    <n v="30.710874139273027"/>
    <n v="0"/>
    <x v="1691"/>
    <x v="0"/>
    <x v="10"/>
    <s v="Инфраструктура"/>
    <m/>
  </r>
  <r>
    <s v="Р2.92"/>
    <s v="Р2"/>
    <n v="8"/>
    <n v="3"/>
    <s v="Р2.8.3"/>
    <s v="Демонтаж выключателей, розеток"/>
    <s v="шт"/>
    <n v="170"/>
    <n v="83.898462445108876"/>
    <n v="0"/>
    <x v="1692"/>
    <x v="0"/>
    <x v="10"/>
    <s v="Инфраструктура"/>
    <m/>
  </r>
  <r>
    <s v="Р2.93"/>
    <s v="Р2"/>
    <n v="8"/>
    <n v="4"/>
    <s v="Р2.8.4"/>
    <s v="Демонтаж светильников"/>
    <s v="шт"/>
    <n v="154"/>
    <n v="124.43060698602538"/>
    <n v="0"/>
    <x v="1693"/>
    <x v="0"/>
    <x v="10"/>
    <s v="Инфраструктура"/>
    <m/>
  </r>
  <r>
    <s v="Р2.94"/>
    <s v="Р2"/>
    <n v="8"/>
    <n v="5"/>
    <s v="Р2.8.5"/>
    <s v="Демонтаж электрощитов распределительных"/>
    <s v="шт"/>
    <n v="8"/>
    <n v="1393.5763682634604"/>
    <n v="0"/>
    <x v="1694"/>
    <x v="0"/>
    <x v="10"/>
    <s v="Инфраструктура"/>
    <m/>
  </r>
  <r>
    <s v="Р2.95"/>
    <s v="Р2"/>
    <n v="8"/>
    <n v="6"/>
    <s v="Р2.8.6"/>
    <s v="Демонтаж щитов ВРУ"/>
    <s v="шт"/>
    <n v="1"/>
    <n v="1389.5788063871744"/>
    <n v="0"/>
    <x v="1222"/>
    <x v="0"/>
    <x v="10"/>
    <s v="Инфраструктура"/>
    <m/>
  </r>
  <r>
    <s v="Р2.98"/>
    <s v="Р2"/>
    <n v="8"/>
    <n v="9"/>
    <s v="Р2.8.9"/>
    <s v="Демонтаж кабель канала "/>
    <s v="м.п."/>
    <n v="50"/>
    <n v="231.88333333333333"/>
    <n v="0"/>
    <x v="1695"/>
    <x v="0"/>
    <x v="10"/>
    <s v="Инфраструктура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522"/>
    <n v="27.692792683022805"/>
    <n v="0"/>
    <x v="1696"/>
    <x v="0"/>
    <x v="10"/>
    <s v="Инфраструктура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6"/>
    <n v="1225.6788063871743"/>
    <n v="0"/>
    <x v="370"/>
    <x v="0"/>
    <x v="10"/>
    <s v="Инфраструктура"/>
    <m/>
  </r>
  <r>
    <s v="Р2.100"/>
    <s v="Р2"/>
    <n v="9"/>
    <n v="4"/>
    <s v="Р2.9.4"/>
    <s v="Демонтаж вент машин"/>
    <s v="шт"/>
    <n v="2"/>
    <n v="10758.030349301269"/>
    <n v="0"/>
    <x v="1226"/>
    <x v="0"/>
    <x v="10"/>
    <s v="Инфраструктура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10"/>
    <s v="Инфраструктура"/>
    <m/>
  </r>
  <r>
    <s v="Р2.103"/>
    <s v="Р2"/>
    <n v="10"/>
    <n v="2"/>
    <s v="Р2.10.2"/>
    <s v="Демонтаж  раковины"/>
    <s v="шт"/>
    <n v="2"/>
    <n v="297.75857142857143"/>
    <n v="0"/>
    <x v="1697"/>
    <x v="0"/>
    <x v="10"/>
    <s v="Инфраструктура"/>
    <m/>
  </r>
  <r>
    <s v="Р2.104"/>
    <s v="Р2"/>
    <n v="10"/>
    <n v="3"/>
    <s v="Р2.10.3"/>
    <s v="Демонтаж смесителя"/>
    <s v="к-т"/>
    <n v="2"/>
    <n v="221.30571428571429"/>
    <n v="0"/>
    <x v="1698"/>
    <x v="0"/>
    <x v="10"/>
    <s v="Инфраструктура"/>
    <m/>
  </r>
  <r>
    <s v="Р2.107"/>
    <s v="Р2"/>
    <n v="10"/>
    <n v="6"/>
    <s v="Р2.10.6"/>
    <s v="Демонтаж труб системы отопления"/>
    <s v="м.п."/>
    <n v="5"/>
    <n v="61.791841047903809"/>
    <n v="0"/>
    <x v="1699"/>
    <x v="0"/>
    <x v="10"/>
    <s v="Инфраструктура"/>
    <m/>
  </r>
  <r>
    <s v="Р2.108"/>
    <s v="Р2"/>
    <n v="10"/>
    <n v="7"/>
    <s v="Р2.10.7"/>
    <s v="Демонтаж труб водоснабжения и канализации диаметром до 50 мм"/>
    <s v="м.п."/>
    <n v="3"/>
    <n v="77.702500000000001"/>
    <n v="0"/>
    <x v="1231"/>
    <x v="0"/>
    <x v="10"/>
    <s v="Инфраструктура"/>
    <m/>
  </r>
  <r>
    <s v="Р2.109"/>
    <s v="Р2"/>
    <n v="10"/>
    <n v="8"/>
    <s v="Р2.10.8"/>
    <s v="Демонтаж труб канализации диаметром до 110 мм"/>
    <s v="м.п."/>
    <n v="3"/>
    <n v="77.702500000000001"/>
    <n v="0"/>
    <x v="1231"/>
    <x v="0"/>
    <x v="10"/>
    <s v="Инфраструктура"/>
    <m/>
  </r>
  <r>
    <s v="Р2.111"/>
    <s v="Р2"/>
    <n v="11"/>
    <n v="1"/>
    <s v="Р2.11.1"/>
    <s v="Вывоз мусора (бункер 5т - 8м3)"/>
    <s v="шт"/>
    <n v="17"/>
    <n v="3907.1066419161521"/>
    <n v="1833.7850305388376"/>
    <x v="1700"/>
    <x v="1562"/>
    <x v="10"/>
    <s v="Инфраструктура"/>
    <m/>
  </r>
  <r>
    <s v="Р2.113"/>
    <s v="Р2"/>
    <n v="11"/>
    <n v="3"/>
    <s v="Р2.11.3"/>
    <s v="Разгрузо-погрузочные работы "/>
    <s v="тн"/>
    <n v="35"/>
    <n v="1119.348555449074"/>
    <n v="0"/>
    <x v="1701"/>
    <x v="0"/>
    <x v="10"/>
    <s v="Инфраструктура"/>
    <m/>
  </r>
  <r>
    <s v="Р2.115"/>
    <s v="Р2"/>
    <n v="11"/>
    <n v="5"/>
    <s v="Р2.11.5"/>
    <s v="Уборка послестроительная"/>
    <s v="м2"/>
    <n v="522"/>
    <n v="61.353364191615228"/>
    <n v="24.066354934130665"/>
    <x v="1702"/>
    <x v="1563"/>
    <x v="10"/>
    <s v="Инфраструктура"/>
    <m/>
  </r>
  <r>
    <s v="Р2.116"/>
    <s v="Р2"/>
    <n v="11"/>
    <n v="6"/>
    <s v="Р2.11.6"/>
    <s v="Клининговая уборка перед открытием"/>
    <s v="м2"/>
    <n v="522"/>
    <n v="129.91009135329219"/>
    <n v="49.469782095807616"/>
    <x v="1703"/>
    <x v="1564"/>
    <x v="10"/>
    <s v="Инфраструктура"/>
    <m/>
  </r>
  <r>
    <s v="Р2.117"/>
    <s v="Р2"/>
    <n v="12"/>
    <n v="1"/>
    <s v="Р2.12.1"/>
    <s v="Демонтаж мебельных конструкций"/>
    <s v="шт"/>
    <n v="42"/>
    <n v="210.26924890217768"/>
    <n v="0"/>
    <x v="1704"/>
    <x v="0"/>
    <x v="10"/>
    <s v="Инфраструктура"/>
    <m/>
  </r>
  <r>
    <s v="Р2.118"/>
    <s v="Р2"/>
    <n v="12"/>
    <n v="3"/>
    <s v="Р2.12.3"/>
    <s v="Демонтаж жалюзей"/>
    <s v="м2"/>
    <n v="20"/>
    <n v="153.5"/>
    <n v="0"/>
    <x v="1705"/>
    <x v="0"/>
    <x v="10"/>
    <s v="Инфраструктура"/>
    <m/>
  </r>
  <r>
    <s v="Р2.122"/>
    <s v="Р2"/>
    <n v="12"/>
    <n v="4"/>
    <s v="Р2.12.4"/>
    <s v="Демонтаж металоконструкций"/>
    <s v="тн"/>
    <n v="1.3"/>
    <n v="3120.6424999999999"/>
    <n v="0"/>
    <x v="1706"/>
    <x v="0"/>
    <x v="10"/>
    <s v="Инфраструктура"/>
    <m/>
  </r>
  <r>
    <s v="Р2.123"/>
    <s v="Р2"/>
    <n v="12"/>
    <n v="5"/>
    <s v="Р2.12.5"/>
    <s v="Демонтаж  перил ограждений"/>
    <s v="м.п."/>
    <n v="36"/>
    <n v="401.23500000000001"/>
    <n v="0"/>
    <x v="1707"/>
    <x v="0"/>
    <x v="10"/>
    <s v="Инфраструктура"/>
    <m/>
  </r>
  <r>
    <s v="Р2.124"/>
    <s v="Р2"/>
    <n v="12"/>
    <n v="6"/>
    <s v="Р2.12.6"/>
    <s v="Демонтаж наборных ступеней ЛС 90 с выломкой четвертей"/>
    <s v="шт"/>
    <n v="42"/>
    <n v="516.6"/>
    <n v="0"/>
    <x v="1708"/>
    <x v="0"/>
    <x v="10"/>
    <s v="Инфраструктура"/>
    <m/>
  </r>
  <r>
    <s v="Р3.3"/>
    <s v="Р3"/>
    <n v="1"/>
    <n v="4"/>
    <s v="Р3.1.4"/>
    <s v="Заделка проемов в кирпичных стенах "/>
    <s v="м3"/>
    <n v="4.2"/>
    <n v="671.69"/>
    <n v="646.57000000000005"/>
    <x v="1709"/>
    <x v="1565"/>
    <x v="10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24"/>
    <n v="591.74698514969145"/>
    <n v="992.74164191615216"/>
    <x v="1710"/>
    <x v="1566"/>
    <x v="10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260"/>
    <n v="409.87894811975309"/>
    <n v="555.28470305388362"/>
    <x v="1711"/>
    <x v="1567"/>
    <x v="10"/>
    <s v="Инфраструктура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двумя слоями "/>
    <s v="м2"/>
    <n v="720"/>
    <n v="357.5143746706533"/>
    <n v="418.67738392813789"/>
    <x v="1712"/>
    <x v="1568"/>
    <x v="10"/>
    <s v="Инфраструктура"/>
    <m/>
  </r>
  <r>
    <s v="Р3.6.1"/>
    <s v="Р3"/>
    <n v="1"/>
    <n v="9"/>
    <s v="Р3.1.9"/>
    <s v="Облицовка стен по одинарному металлическому каркасу &quot;Кнауф&quot; из  профиля гипсокартонными листами (ГКЛ) толщ. 12 мм. &quot;Кнауф&quot; Одним слоем"/>
    <s v="м2"/>
    <n v="20"/>
    <n v="357.5143746706533"/>
    <n v="216"/>
    <x v="1713"/>
    <x v="1276"/>
    <x v="10"/>
    <s v="Инфраструктура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"/>
    <s v="м2"/>
    <n v="22"/>
    <n v="374.35729111775555"/>
    <n v="472.04297321356313"/>
    <x v="1714"/>
    <x v="1569"/>
    <x v="10"/>
    <s v="Инфраструктура"/>
    <m/>
  </r>
  <r>
    <m/>
    <s v="Р3"/>
    <m/>
    <m/>
    <m/>
    <s v="Обшивка транзитных стояков ГВЛ в 3-и слоя EI - 150"/>
    <s v="м2"/>
    <n v="8"/>
    <n v="410"/>
    <n v="620"/>
    <x v="1243"/>
    <x v="1149"/>
    <x v="10"/>
    <s v="Инфраструктура"/>
    <s v="исключена/нетиповая"/>
  </r>
  <r>
    <s v="Р3.9"/>
    <s v="Р3"/>
    <n v="1"/>
    <n v="12"/>
    <s v="Р3.1.12"/>
    <s v="Устройство оконных откосов из ГКЛВ толщ. 12 мм."/>
    <s v="м2"/>
    <n v="35.28"/>
    <n v="369.2045"/>
    <n v="504.95975000000004"/>
    <x v="1715"/>
    <x v="1570"/>
    <x v="10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6"/>
    <n v="64.238182095807616"/>
    <n v="88.318282095807632"/>
    <x v="1716"/>
    <x v="1571"/>
    <x v="10"/>
    <s v="Инфраструктура"/>
    <m/>
  </r>
  <r>
    <s v="Р3.11"/>
    <s v="Р3"/>
    <n v="1"/>
    <n v="14"/>
    <s v="Р3.1.14"/>
    <s v="Штукатурка  стен  "/>
    <s v="м2"/>
    <n v="60"/>
    <n v="183.54669379639921"/>
    <n v="133.69480122155352"/>
    <x v="1717"/>
    <x v="1572"/>
    <x v="10"/>
    <s v="Инфраструктура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15.719999999999999"/>
    <n v="1941.0916254158094"/>
    <n v="7349.9621736525487"/>
    <x v="1718"/>
    <x v="1573"/>
    <x v="10"/>
    <s v="Инфраструктура"/>
    <m/>
  </r>
  <r>
    <s v="Р3.18"/>
    <s v="Р3"/>
    <n v="3"/>
    <n v="3"/>
    <s v="Р3.3.3"/>
    <s v="Шпатлевка швов и саморезов стен (ГКЛ) "/>
    <s v="м2"/>
    <n v="120.30000000000001"/>
    <n v="114.15042857142858"/>
    <n v="127.21314285714287"/>
    <x v="1719"/>
    <x v="1574"/>
    <x v="10"/>
    <s v="Инфраструктура"/>
    <m/>
  </r>
  <r>
    <s v="Р3.19"/>
    <s v="Р3"/>
    <n v="3"/>
    <n v="4"/>
    <s v="Р3.3.4"/>
    <s v="Шпатлевка стен по ГКЛ"/>
    <s v="м2"/>
    <n v="1203"/>
    <n v="154.34399999999999"/>
    <n v="138.72999999999999"/>
    <x v="1720"/>
    <x v="1575"/>
    <x v="10"/>
    <s v="Инфраструктура"/>
    <m/>
  </r>
  <r>
    <s v="Р3.20"/>
    <s v="Р3"/>
    <n v="3"/>
    <n v="5"/>
    <s v="Р3.3.5"/>
    <s v="Шпатлевка стен по стеклохолсту"/>
    <s v="м2"/>
    <n v="1203"/>
    <n v="157.43249587491425"/>
    <n v="132.0040360013289"/>
    <x v="1721"/>
    <x v="1576"/>
    <x v="10"/>
    <s v="Инфраструктура"/>
    <m/>
  </r>
  <r>
    <s v="Р3.21"/>
    <s v="Р3"/>
    <n v="3"/>
    <n v="6"/>
    <s v="Р3.3.6"/>
    <s v="Сплошное выравние стен составами &quot;Ветонит&quot; толщиной до 10 мм "/>
    <s v="м2"/>
    <n v="60"/>
    <n v="194.65066666666667"/>
    <n v="220.898"/>
    <x v="1722"/>
    <x v="1577"/>
    <x v="10"/>
    <s v="Инфраструктура"/>
    <m/>
  </r>
  <r>
    <s v="Р3.115"/>
    <s v="Р3"/>
    <n v="3"/>
    <n v="7"/>
    <s v="Р3.3.7"/>
    <s v="Грунтовка поверхности стен и перегородок"/>
    <s v="м2"/>
    <n v="1203"/>
    <n v="29.590441047903806"/>
    <n v="26.051441047903808"/>
    <x v="1723"/>
    <x v="1578"/>
    <x v="10"/>
    <s v="Инфраструктура"/>
    <m/>
  </r>
  <r>
    <s v="Р3.22"/>
    <s v="Р3"/>
    <n v="3"/>
    <n v="8"/>
    <s v="Р3.3.8"/>
    <s v="Окраска стен за 2 раза краской Tikkurila"/>
    <s v="м2"/>
    <n v="1263"/>
    <n v="127.93790986826131"/>
    <n v="136.26890061077674"/>
    <x v="1724"/>
    <x v="1579"/>
    <x v="10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1203"/>
    <n v="66.205409257484561"/>
    <n v="39.598836419161515"/>
    <x v="1725"/>
    <x v="1580"/>
    <x v="10"/>
    <s v="Инфраструктура"/>
    <m/>
  </r>
  <r>
    <s v="Р3.25"/>
    <s v="Р3"/>
    <n v="3"/>
    <n v="11"/>
    <s v="Р3.3.11"/>
    <s v="Облицовка стен керамической плиткой с затиркой швов"/>
    <s v="м2"/>
    <n v="54"/>
    <n v="570.17388165667865"/>
    <n v="1398.3548240119599"/>
    <x v="1726"/>
    <x v="1581"/>
    <x v="10"/>
    <s v="Инфраструктура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8"/>
    <n v="1229.833774165932"/>
    <n v="1309.5405289991181"/>
    <x v="1727"/>
    <x v="1582"/>
    <x v="10"/>
    <s v="Инфраструктура"/>
    <m/>
  </r>
  <r>
    <s v="Р3.28"/>
    <s v="Р3"/>
    <n v="3"/>
    <n v="14"/>
    <s v="Р3.3.14"/>
    <s v="Устройство штроб в кирпичных стенах"/>
    <s v="м.п."/>
    <n v="60"/>
    <n v="283.98682095807618"/>
    <n v="31.682092574845694"/>
    <x v="1728"/>
    <x v="1583"/>
    <x v="10"/>
    <s v="Инфраструктура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1"/>
    <n v="4269.4266666666663"/>
    <n v="1391.0866666666664"/>
    <x v="27"/>
    <x v="862"/>
    <x v="10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0"/>
    <n v="159.90904628742285"/>
    <n v="356.30961973652268"/>
    <x v="1729"/>
    <x v="1584"/>
    <x v="10"/>
    <s v="Инфраструктура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28"/>
    <n v="110.405"/>
    <n v="124.27749999999999"/>
    <x v="1730"/>
    <x v="1585"/>
    <x v="10"/>
    <s v="Инфраструктура"/>
    <m/>
  </r>
  <r>
    <s v="Р3.126"/>
    <s v="Р3"/>
    <n v="4"/>
    <n v="2"/>
    <s v="Р3.4.2"/>
    <s v="Установка дверного блока размером  запасного выхода контурной металлической (с утепленнием минплитой, наружного исполнения)"/>
    <s v="шт"/>
    <n v="2"/>
    <n v="4931.5600000000004"/>
    <n v="62482.26"/>
    <x v="1731"/>
    <x v="1586"/>
    <x v="10"/>
    <s v="Инфраструктура"/>
    <m/>
  </r>
  <r>
    <s v="Р3.38"/>
    <s v="Р3"/>
    <n v="4"/>
    <n v="4"/>
    <s v="Р3.4.4"/>
    <s v="Монтаж однопольной двери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5256.125"/>
    <n v="62981.8"/>
    <x v="1732"/>
    <x v="1587"/>
    <x v="10"/>
    <s v="Инфраструктура"/>
    <m/>
  </r>
  <r>
    <s v="Р3.40"/>
    <s v="Р3"/>
    <n v="4"/>
    <n v="8"/>
    <s v="Р3.4.8"/>
    <s v="Установка стеклянного дверного полотна 900х2100 мм (стекло каленое 10 мм, доводчик в пол, петля-цилиндр, дверной упор, ручки - хромированная сталь 800 мм) "/>
    <s v="шт"/>
    <n v="8"/>
    <n v="2118.3527365269201"/>
    <n v="28819.532357950386"/>
    <x v="1733"/>
    <x v="1588"/>
    <x v="10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6"/>
    <n v="2712.6255498094365"/>
    <n v="21154.181929232142"/>
    <x v="1734"/>
    <x v="1589"/>
    <x v="10"/>
    <s v="Инфраструктура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0"/>
    <n v="2448.8024999999998"/>
    <n v="13317.1525"/>
    <x v="1735"/>
    <x v="1590"/>
    <x v="10"/>
    <s v="Инфраструктура"/>
    <m/>
  </r>
  <r>
    <s v="Р3.44"/>
    <s v="Р3"/>
    <n v="4"/>
    <n v="13"/>
    <s v="Р3.4.13"/>
    <s v="Установка дверного доводчика к деревянным дверям "/>
    <s v="шт"/>
    <n v="10"/>
    <n v="457.98050305388369"/>
    <n v="1977.7891047903809"/>
    <x v="1736"/>
    <x v="1591"/>
    <x v="10"/>
    <s v="Инфраструктура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470.99833672653745"/>
    <n v="3260.3952741183703"/>
    <x v="1737"/>
    <x v="1592"/>
    <x v="10"/>
    <s v="Инфраструктура"/>
    <m/>
  </r>
  <r>
    <s v="Р3.51"/>
    <s v="Р3"/>
    <n v="4"/>
    <n v="19"/>
    <s v="Р3.4.19"/>
    <s v="Установка подоконных досок из ПВХ белого цвета"/>
    <s v="м.п."/>
    <n v="30"/>
    <n v="303.52441047903807"/>
    <n v="518.2987746706533"/>
    <x v="1738"/>
    <x v="1593"/>
    <x v="10"/>
    <s v="Инфраструктура"/>
    <m/>
  </r>
  <r>
    <s v="Р3.52"/>
    <s v="Р3"/>
    <n v="4"/>
    <n v="20"/>
    <s v="Р3.4.20"/>
    <s v="Установка конвекционных решеток в подоконную доску из ПВХ 450*90 мм"/>
    <s v="шт"/>
    <n v="54"/>
    <n v="237.77111111111105"/>
    <n v="450.88555555555553"/>
    <x v="1739"/>
    <x v="1594"/>
    <x v="10"/>
    <s v="Инфраструктура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25"/>
    <n v="721.42782095807615"/>
    <n v="2143.9234628742283"/>
    <x v="1740"/>
    <x v="1595"/>
    <x v="10"/>
    <s v="Инфраструктура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9"/>
    <n v="621.58999999999992"/>
    <n v="1285.8924999999999"/>
    <x v="1741"/>
    <x v="1596"/>
    <x v="10"/>
    <s v="Инфраструктура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.120000000000001"/>
    <n v="515.24942357783573"/>
    <n v="1059.3047761975952"/>
    <x v="1742"/>
    <x v="1597"/>
    <x v="10"/>
    <s v="Инфраструктура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342.77"/>
    <n v="339.66713886226853"/>
    <n v="885.63486724549898"/>
    <x v="1743"/>
    <x v="1598"/>
    <x v="10"/>
    <s v="Инфраструктура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31.82"/>
    <n v="312.39689810378087"/>
    <n v="619.14530858281898"/>
    <x v="1744"/>
    <x v="1599"/>
    <x v="10"/>
    <s v="Инфраструктура"/>
    <m/>
  </r>
  <r>
    <s v="Р3.69"/>
    <s v="Р3"/>
    <n v="5"/>
    <n v="11"/>
    <s v="Р3.5.11"/>
    <s v="Грунтовка потолка за два раза"/>
    <s v="м2"/>
    <n v="22"/>
    <n v="32.019886571855707"/>
    <n v="22.609301309879758"/>
    <x v="1745"/>
    <x v="1600"/>
    <x v="10"/>
    <s v="Инфраструктура"/>
    <m/>
  </r>
  <r>
    <s v="Р3.71"/>
    <s v="Р3"/>
    <n v="5"/>
    <n v="13"/>
    <s v="Р3.5.13"/>
    <s v="Окраска потолков за 2 раза краской Tikkurila EURO 12, "/>
    <s v="м2"/>
    <n v="22"/>
    <n v="127.15072838323047"/>
    <n v="117.80612576347094"/>
    <x v="1746"/>
    <x v="1601"/>
    <x v="10"/>
    <s v="Инфраструктура"/>
    <m/>
  </r>
  <r>
    <s v="Р3.72"/>
    <s v="Р3"/>
    <n v="5"/>
    <n v="14"/>
    <s v="Р3.5.14"/>
    <s v="Устройство потолков реечных алюминиевых"/>
    <s v="м2"/>
    <n v="13.219999999999999"/>
    <n v="368.34267357783574"/>
    <n v="628.21523143711431"/>
    <x v="1747"/>
    <x v="1602"/>
    <x v="10"/>
    <s v="Инфраструктура"/>
    <m/>
  </r>
  <r>
    <s v="Р3.117"/>
    <s v="Р3"/>
    <n v="5"/>
    <n v="15"/>
    <s v="Р3.5.15"/>
    <s v="Замена потолочных плит  Армстронг"/>
    <s v="м2"/>
    <n v="73.173000000000002"/>
    <n v="57.225000000000001"/>
    <n v="707.0150000000001"/>
    <x v="1748"/>
    <x v="1603"/>
    <x v="10"/>
    <s v="Инфраструктура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260"/>
    <n v="482.55562286335584"/>
    <n v="795.35445954271893"/>
    <x v="1749"/>
    <x v="1604"/>
    <x v="10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204"/>
    <n v="114.32408384231398"/>
    <n v="156.37094803392918"/>
    <x v="1750"/>
    <x v="1605"/>
    <x v="10"/>
    <s v="Инфраструктура"/>
    <m/>
  </r>
  <r>
    <s v="Р3.85.1"/>
    <s v="Р3"/>
    <n v="6"/>
    <n v="5"/>
    <s v="Р3.6.5"/>
    <s v="Устройство полов из модульной ковровой плитки типа Escom Object LINE 2924"/>
    <s v="м2"/>
    <n v="220"/>
    <n v="365.1192630987976"/>
    <n v="1759.510975973026"/>
    <x v="1751"/>
    <x v="1606"/>
    <x v="10"/>
    <s v="Инфраструктура"/>
    <m/>
  </r>
  <r>
    <m/>
    <s v="Р3"/>
    <m/>
    <m/>
    <m/>
    <s v="Устройство полов из линолиума гомогенного противоскользящего TarkettEminentSafe - 3. Согласовать с Заказчиком"/>
    <s v="м2"/>
    <n v="25"/>
    <n v="365.1192630987976"/>
    <n v="1400"/>
    <x v="1752"/>
    <x v="1178"/>
    <x v="10"/>
    <s v="Инфраструктура"/>
    <s v="исключена/нетиповая"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194"/>
    <n v="105.95728471556714"/>
    <n v="194.8860130987976"/>
    <x v="1753"/>
    <x v="1607"/>
    <x v="10"/>
    <s v="Инфраструктура"/>
    <m/>
  </r>
  <r>
    <s v="Р3.73"/>
    <s v="Р3"/>
    <n v="6"/>
    <n v="7"/>
    <s v="Р3.6.7"/>
    <s v="Устройство стяжек цементно-песчаных толщиной 20 мм"/>
    <s v="м2"/>
    <n v="260"/>
    <n v="194.42857317364786"/>
    <n v="155.2206441659502"/>
    <x v="1754"/>
    <x v="1608"/>
    <x v="10"/>
    <s v="Инфраструктура"/>
    <m/>
  </r>
  <r>
    <s v="Р3.75"/>
    <s v="Р3"/>
    <n v="6"/>
    <n v="9"/>
    <s v="Р3.6.9"/>
    <s v="Устройство самовыравнивающейся стяжки типа Vetonit (толщина 5 мм)"/>
    <s v="м2"/>
    <n v="245"/>
    <n v="143.42236487025605"/>
    <n v="159.20971877577733"/>
    <x v="1755"/>
    <x v="1609"/>
    <x v="10"/>
    <s v="Инфраструктура"/>
    <m/>
  </r>
  <r>
    <s v="Р3.79"/>
    <s v="Р3"/>
    <n v="6"/>
    <n v="13"/>
    <s v="Р3.6.13"/>
    <s v="Обработка поверхности  составом &quot;Бетоноконтакт&quot;"/>
    <s v="м2"/>
    <n v="505"/>
    <n v="68.952682095807617"/>
    <n v="54.764682095807622"/>
    <x v="1756"/>
    <x v="1610"/>
    <x v="10"/>
    <s v="Инфраструктура"/>
    <m/>
  </r>
  <r>
    <s v="Р3.87"/>
    <s v="Р3"/>
    <n v="6"/>
    <n v="20"/>
    <s v="Р3.6.20"/>
    <s v="Устройство стыка &quot;плитка-ковролин&quot;из алюминиевого уголка"/>
    <s v="м.п."/>
    <n v="26"/>
    <n v="80.437352619759523"/>
    <n v="194.24505785927855"/>
    <x v="1757"/>
    <x v="1611"/>
    <x v="10"/>
    <s v="Инфраструктура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930.54409257484588"/>
    <n v="1710.0615746706535"/>
    <x v="1758"/>
    <x v="1612"/>
    <x v="10"/>
    <s v="Инфраструктура"/>
    <m/>
  </r>
  <r>
    <s v="Р3.89"/>
    <s v="Р3"/>
    <n v="6"/>
    <n v="22"/>
    <s v="Р3.6.22"/>
    <s v="Монтаж грязезащитного коврика "/>
    <s v="м2"/>
    <n v="2"/>
    <n v="384.53836419161519"/>
    <n v="10612.495030538837"/>
    <x v="1759"/>
    <x v="1613"/>
    <x v="10"/>
    <s v="Инфраструктура"/>
    <m/>
  </r>
  <r>
    <s v="Р3.90"/>
    <s v="Р3"/>
    <n v="6"/>
    <n v="23"/>
    <s v="Р3.6.23"/>
    <s v="Устройство штроб в цементно-песчаной стяжке пола"/>
    <s v="м.п."/>
    <n v="60"/>
    <n v="208.90104628742284"/>
    <n v="100.71020925748456"/>
    <x v="1760"/>
    <x v="1614"/>
    <x v="10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522"/>
    <n v="35.881149469631829"/>
    <n v="25.387253524379041"/>
    <x v="1761"/>
    <x v="1615"/>
    <x v="10"/>
    <s v="Инфраструктура"/>
    <m/>
  </r>
  <r>
    <s v="Р3.96"/>
    <s v="Р3"/>
    <n v="6"/>
    <n v="29"/>
    <s v="Р3.6.29"/>
    <s v="Устройство противоскользящих уголков на ступени"/>
    <s v="м.п."/>
    <n v="64.8"/>
    <n v="164.8079577844222"/>
    <n v="438.3615647704475"/>
    <x v="1762"/>
    <x v="1616"/>
    <x v="10"/>
    <s v="Инфраструктура"/>
    <m/>
  </r>
  <r>
    <s v="Р3.97"/>
    <s v="Р3"/>
    <n v="7"/>
    <n v="1"/>
    <s v="Р3.7.1"/>
    <s v="Установка дверей 2-го класса устойчивости к взлому"/>
    <s v="шт"/>
    <n v="1"/>
    <n v="5439.5466666666662"/>
    <n v="61209.783333333326"/>
    <x v="447"/>
    <x v="389"/>
    <x v="10"/>
    <s v="Инфраструктура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n v="49"/>
    <n v="384.33666666666664"/>
    <n v="687.70366666666666"/>
    <x v="1763"/>
    <x v="1617"/>
    <x v="10"/>
    <s v="Инфраструктура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n v="1"/>
    <n v="2600"/>
    <n v="45000"/>
    <x v="1276"/>
    <x v="515"/>
    <x v="10"/>
    <s v="Инфраструктура"/>
    <m/>
  </r>
  <r>
    <s v="Р3.103"/>
    <s v="Р3"/>
    <n v="7"/>
    <n v="9"/>
    <s v="Р3.7.9"/>
    <s v="Монтаж переговорного устройство DD-205T"/>
    <s v="шт"/>
    <n v="1"/>
    <n v="1341.7263755346121"/>
    <n v="4435.9862694609783"/>
    <x v="1764"/>
    <x v="1618"/>
    <x v="10"/>
    <s v="Инфраструктура"/>
    <m/>
  </r>
  <r>
    <s v="Р3.104"/>
    <s v="Р3"/>
    <n v="7"/>
    <n v="10"/>
    <s v="Р3.7.10"/>
    <s v="Сертификация помещения для совершения операций с ценностями"/>
    <s v="к-т"/>
    <n v="1"/>
    <n v="42750"/>
    <n v="0"/>
    <x v="922"/>
    <x v="0"/>
    <x v="10"/>
    <s v="Инфраструктура"/>
    <m/>
  </r>
  <r>
    <s v="Р3.107"/>
    <s v="Р3"/>
    <n v="7"/>
    <n v="14"/>
    <s v="Р3.7.14"/>
    <s v="Установка стеклопакета с передаточным лотком двухуровневым (600Х800) в помещение охранника"/>
    <s v="шт"/>
    <n v="1"/>
    <n v="2183.8282095807613"/>
    <n v="32716.51777245371"/>
    <x v="1279"/>
    <x v="889"/>
    <x v="10"/>
    <s v="Инфраструктура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10"/>
    <s v="Инфраструктура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60"/>
    <n v="222.80500000000001"/>
    <n v="638.22"/>
    <x v="1765"/>
    <x v="1619"/>
    <x v="10"/>
    <s v="Инфраструктура"/>
    <m/>
  </r>
  <r>
    <s v="Р3.110"/>
    <s v="Р3"/>
    <n v="8"/>
    <n v="4"/>
    <s v="Р3.8.4"/>
    <s v="Устройство ограждения из нержавеющей стали (стойка и поручень) "/>
    <s v="м2"/>
    <n v="32.4"/>
    <n v="2022.6666666666667"/>
    <n v="5398.0883333333331"/>
    <x v="1766"/>
    <x v="1620"/>
    <x v="10"/>
    <s v="Инфраструктура"/>
    <m/>
  </r>
  <r>
    <s v="Р3.111"/>
    <s v="Р3"/>
    <n v="8"/>
    <n v="5"/>
    <s v="Р3.8.5"/>
    <s v="Установка отбойной доски из ламинированного ДСП, шириной  до 600мм"/>
    <s v="м.п."/>
    <n v="52"/>
    <n v="215.77555907613171"/>
    <n v="430.80591266038363"/>
    <x v="1767"/>
    <x v="1621"/>
    <x v="10"/>
    <s v="Инфраструктура"/>
    <m/>
  </r>
  <r>
    <s v="Р3.122"/>
    <s v="Р3"/>
    <n v="8"/>
    <n v="9"/>
    <s v="Р3.8.9"/>
    <s v="Заливка бетона М150"/>
    <s v="м3"/>
    <n v="5"/>
    <n v="1224.0766666666666"/>
    <n v="4496.8933333333334"/>
    <x v="1768"/>
    <x v="1622"/>
    <x v="10"/>
    <s v="Инфраструктура"/>
    <m/>
  </r>
  <r>
    <s v="Р3.193"/>
    <s v="Р3"/>
    <n v="8"/>
    <n v="12"/>
    <s v="Р3.8.12"/>
    <s v="Монтаж мобильных лесов (тура)"/>
    <s v="м2"/>
    <n v="35"/>
    <n v="232.95"/>
    <n v="0"/>
    <x v="1769"/>
    <x v="0"/>
    <x v="10"/>
    <s v="Инфраструктура"/>
    <m/>
  </r>
  <r>
    <s v="Р3.131"/>
    <s v="Р3"/>
    <n v="8"/>
    <n v="15"/>
    <s v="Р3.8.15"/>
    <s v="Лючки ревизии потайные"/>
    <s v="шт"/>
    <n v="15"/>
    <n v="223.32943667663324"/>
    <n v="375.46784715567134"/>
    <x v="1770"/>
    <x v="1623"/>
    <x v="10"/>
    <s v="Инфраструктура"/>
    <m/>
  </r>
  <r>
    <s v="Р3.133"/>
    <s v="Р3"/>
    <n v="8"/>
    <n v="17"/>
    <s v="Р3.8.17"/>
    <s v="Пробивка отверстий в ЖБ плитах перекрытия толщиной до 250 мм."/>
    <s v="м2"/>
    <n v="0.5"/>
    <n v="8934.9633333333331"/>
    <n v="6517.9066666666668"/>
    <x v="1771"/>
    <x v="1624"/>
    <x v="10"/>
    <s v="Инфраструктура"/>
    <m/>
  </r>
  <r>
    <s v="Р3.142"/>
    <s v="Р3"/>
    <n v="8"/>
    <n v="22"/>
    <s v="Р3.8.22"/>
    <s v="Обшивка каркаса лестничного марша ГКЛВ"/>
    <s v="м2"/>
    <n v="30"/>
    <n v="324.64800000000002"/>
    <n v="398.68200000000002"/>
    <x v="1772"/>
    <x v="1625"/>
    <x v="10"/>
    <s v="Инфраструктура"/>
    <m/>
  </r>
  <r>
    <s v="Р3.143"/>
    <s v="Р3"/>
    <n v="8"/>
    <n v="23"/>
    <s v="Р3.8.23"/>
    <s v="Устройство каркаса лестничного марша под крепление сэндвич- панелей из металоконструкций"/>
    <s v="тн"/>
    <n v="2"/>
    <n v="13000"/>
    <n v="28000"/>
    <x v="1773"/>
    <x v="1189"/>
    <x v="10"/>
    <s v="Инфраструктура"/>
    <m/>
  </r>
  <r>
    <s v="Р3.145"/>
    <s v="Р3"/>
    <n v="8"/>
    <n v="25"/>
    <s v="Р3.8.25"/>
    <s v="Устройство ограждения из  стали (стойка и поручень) "/>
    <s v="м2"/>
    <n v="30"/>
    <n v="2000"/>
    <n v="5000"/>
    <x v="378"/>
    <x v="1393"/>
    <x v="10"/>
    <s v="Инфраструктура"/>
    <m/>
  </r>
  <r>
    <s v="Р3.146"/>
    <s v="Р3"/>
    <n v="8"/>
    <n v="26"/>
    <s v="Р3.8.26"/>
    <s v="Установка передаточного лотка ( пост охраны) 1 - го. Класса взломостойкости."/>
    <s v="шт"/>
    <n v="1"/>
    <n v="800"/>
    <n v="8500"/>
    <x v="309"/>
    <x v="1211"/>
    <x v="10"/>
    <s v="Инфраструктура"/>
    <m/>
  </r>
  <r>
    <s v="Р3.157"/>
    <s v="Р3"/>
    <n v="8"/>
    <n v="34"/>
    <s v="Р3.8.34"/>
    <s v="Монтаж полуторной двери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5937.54"/>
    <n v="73060"/>
    <x v="79"/>
    <x v="75"/>
    <x v="10"/>
    <s v="Инфраструктура"/>
    <m/>
  </r>
  <r>
    <s v="Р3.165"/>
    <s v="Р3"/>
    <n v="8"/>
    <n v="42"/>
    <s v="Р3.8.42"/>
    <s v="Устройство подсыпки пола из керамзита 150-200 мм"/>
    <s v="м2"/>
    <n v="20"/>
    <n v="1000"/>
    <n v="1900"/>
    <x v="76"/>
    <x v="1626"/>
    <x v="10"/>
    <s v="Инфраструктура"/>
    <m/>
  </r>
  <r>
    <s v="Р3.175"/>
    <s v="Р3"/>
    <n v="8"/>
    <n v="48"/>
    <s v="Р3.8.48"/>
    <s v="Устройство косоуров под наборные ступени лестничного марша"/>
    <s v="тн"/>
    <n v="1"/>
    <n v="8000"/>
    <n v="32000"/>
    <x v="1301"/>
    <x v="1627"/>
    <x v="10"/>
    <s v="Инфраструктура"/>
    <m/>
  </r>
  <r>
    <s v="Р3.178"/>
    <s v="Р3"/>
    <n v="8"/>
    <n v="50"/>
    <s v="Р3.8.50"/>
    <s v="Монтаж наборных ступеней ЛС 13-14"/>
    <s v="шт"/>
    <n v="45"/>
    <n v="560"/>
    <n v="1300"/>
    <x v="1660"/>
    <x v="1628"/>
    <x v="10"/>
    <s v="Инфраструктура"/>
    <m/>
  </r>
  <r>
    <s v="Р4.15"/>
    <s v="Р4"/>
    <n v="1"/>
    <n v="4"/>
    <s v="Р4.1.4"/>
    <s v="Устройство кровли из профлиста, металлочерепицы по деревянной обрешетке"/>
    <s v="м2"/>
    <n v="10"/>
    <n v="1200"/>
    <n v="1800"/>
    <x v="1774"/>
    <x v="1629"/>
    <x v="10"/>
    <s v="Инфраструктура"/>
    <m/>
  </r>
  <r>
    <m/>
    <s v="Р4"/>
    <n v="2"/>
    <n v="15"/>
    <s v="Р4.2.15"/>
    <s v="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"/>
    <s v="м2"/>
    <n v="5"/>
    <n v="600"/>
    <n v="2300"/>
    <x v="126"/>
    <x v="1630"/>
    <x v="10"/>
    <s v="Инфраструктура"/>
    <m/>
  </r>
  <r>
    <m/>
    <s v="Р4"/>
    <n v="2"/>
    <n v="16"/>
    <s v="Р4.2.16"/>
    <s v="Облицовка оконных и дверных откосов планкой из оцинкованной стали с полимерным покрытием с устройством водоотлива и наличником."/>
    <s v="м2"/>
    <n v="3"/>
    <n v="400"/>
    <n v="1500"/>
    <x v="160"/>
    <x v="124"/>
    <x v="10"/>
    <s v="Инфраструктура"/>
    <m/>
  </r>
  <r>
    <s v="Р4.3"/>
    <s v="Р4"/>
    <n v="0"/>
    <n v="1"/>
    <s v="Р4.0.1"/>
    <s v="Облицовка ступеней крыльца керамогранитом  300х300 мм."/>
    <s v="м2"/>
    <n v="8"/>
    <n v="516.54546287422841"/>
    <n v="757.20926374247699"/>
    <x v="1775"/>
    <x v="1631"/>
    <x v="10"/>
    <s v="Инфраструктура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25"/>
    <n v="353.73500000000001"/>
    <n v="555.64400000000001"/>
    <x v="1776"/>
    <x v="1632"/>
    <x v="10"/>
    <s v="Инфраструктура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n v="6"/>
    <n v="120"/>
    <n v="180"/>
    <x v="842"/>
    <x v="903"/>
    <x v="10"/>
    <s v="Инфраструктура"/>
    <m/>
  </r>
  <r>
    <s v="Р4.6"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n v="6"/>
    <n v="774.9"/>
    <n v="3874.4999999999995"/>
    <x v="1777"/>
    <x v="1633"/>
    <x v="10"/>
    <s v="Инфраструктура"/>
    <m/>
  </r>
  <r>
    <s v="Р4.9"/>
    <s v="Р4"/>
    <n v="0"/>
    <n v="7"/>
    <s v="Р4.0.7"/>
    <s v="Устройство асфальтового покрытия"/>
    <s v="м2"/>
    <n v="5"/>
    <n v="300"/>
    <n v="800"/>
    <x v="113"/>
    <x v="1213"/>
    <x v="10"/>
    <s v="Инфраструктура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3"/>
    <n v="1423.28"/>
    <n v="6661.9750000000004"/>
    <x v="1778"/>
    <x v="1634"/>
    <x v="10"/>
    <s v="Инфраструктура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3"/>
    <n v="1423.28"/>
    <n v="3000"/>
    <x v="1778"/>
    <x v="288"/>
    <x v="10"/>
    <s v="Инфраструктура"/>
    <m/>
  </r>
  <r>
    <s v="Р5.2.1"/>
    <s v="Р5"/>
    <n v="0"/>
    <n v="3"/>
    <s v="Р5.0.3"/>
    <s v="Установка умывальника пр-во Россия (согласовать с Заказчиком)"/>
    <s v="шт"/>
    <n v="1"/>
    <n v="1473.28"/>
    <n v="5377.65"/>
    <x v="1287"/>
    <x v="1195"/>
    <x v="10"/>
    <s v="Инфраструктура"/>
    <m/>
  </r>
  <r>
    <s v="Р5.3"/>
    <s v="Р5"/>
    <n v="0"/>
    <n v="5"/>
    <s v="Р5.0.5"/>
    <s v="Смеситель GROHE Eurosmart"/>
    <s v="шт"/>
    <n v="3"/>
    <n v="1064.016445409165"/>
    <n v="5110.9214759480028"/>
    <x v="1779"/>
    <x v="1635"/>
    <x v="10"/>
    <s v="Инфраструктура"/>
    <m/>
  </r>
  <r>
    <s v="Р5.3.2"/>
    <s v="Р5"/>
    <n v="0"/>
    <n v="6"/>
    <s v="Р5.0.6"/>
    <s v="Смеситель пр-во Россия (согласовать с Заказчиком)"/>
    <s v="шт"/>
    <n v="1"/>
    <n v="1600"/>
    <n v="3200"/>
    <x v="462"/>
    <x v="404"/>
    <x v="10"/>
    <s v="Инфраструктура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4143.0824381237135"/>
    <n v="7175.1686826346022"/>
    <x v="109"/>
    <x v="102"/>
    <x v="10"/>
    <s v="Инфраструктура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40"/>
    <n v="106.45345502138447"/>
    <n v="122.64394223267563"/>
    <x v="1780"/>
    <x v="1636"/>
    <x v="10"/>
    <s v="Инфраструктура"/>
    <m/>
  </r>
  <r>
    <s v="Р5.8"/>
    <s v="Р5"/>
    <n v="0"/>
    <n v="9"/>
    <s v="Р5.0.9"/>
    <s v="Кран шаровой Ду15"/>
    <s v="шт"/>
    <n v="5"/>
    <n v="197.25093003326475"/>
    <n v="350.34419407850362"/>
    <x v="1288"/>
    <x v="1196"/>
    <x v="10"/>
    <s v="Инфраструктура"/>
    <m/>
  </r>
  <r>
    <s v="Р5.9"/>
    <s v="Р5"/>
    <n v="0"/>
    <n v="10"/>
    <s v="Р5.0.10"/>
    <s v="Кран шаровой Ду20"/>
    <s v="шт"/>
    <n v="10"/>
    <n v="178.16166666666666"/>
    <n v="448.988"/>
    <x v="1781"/>
    <x v="1637"/>
    <x v="10"/>
    <s v="Инфраструктура"/>
    <m/>
  </r>
  <r>
    <s v="Р5.10"/>
    <s v="Р5"/>
    <n v="0"/>
    <n v="11"/>
    <s v="Р5.0.11"/>
    <s v="Фильтр грубой очистки Ду15"/>
    <s v="шт"/>
    <n v="2"/>
    <n v="170.15729628742284"/>
    <n v="585.11544519460517"/>
    <x v="467"/>
    <x v="409"/>
    <x v="10"/>
    <s v="Инфраструктура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8"/>
    <n v="104.38359155688444"/>
    <n v="106.84669238190158"/>
    <x v="933"/>
    <x v="898"/>
    <x v="10"/>
    <s v="Инфраструктура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8"/>
    <n v="88.580464802391973"/>
    <n v="132.1055191257459"/>
    <x v="1782"/>
    <x v="1638"/>
    <x v="10"/>
    <s v="Инфраструктура"/>
    <m/>
  </r>
  <r>
    <s v="Р5.17"/>
    <s v="Р5"/>
    <n v="0"/>
    <n v="18"/>
    <s v="Р5.0.18"/>
    <s v="Подводка гибкая сантехническая"/>
    <s v="шт"/>
    <n v="10"/>
    <n v="111.88929354623914"/>
    <n v="228.49267831004232"/>
    <x v="1783"/>
    <x v="1639"/>
    <x v="10"/>
    <s v="Инфраструктура"/>
    <m/>
  </r>
  <r>
    <s v="Р5.20"/>
    <s v="Р5"/>
    <n v="0"/>
    <n v="21"/>
    <s v="Р5.0.21"/>
    <s v="Изоляция Thermoflex Ду 15"/>
    <s v="м.п."/>
    <n v="40"/>
    <n v="58.769470159679351"/>
    <n v="72.577212954089518"/>
    <x v="1784"/>
    <x v="1640"/>
    <x v="10"/>
    <s v="Инфраструктура"/>
    <m/>
  </r>
  <r>
    <s v="Р5.23"/>
    <s v="Р5"/>
    <n v="0"/>
    <n v="23"/>
    <s v="Р5.0.23"/>
    <s v="Установка счетчиков на горячее и холодное водоснабжение"/>
    <s v="шт"/>
    <n v="2"/>
    <n v="287.5"/>
    <n v="1762.5"/>
    <x v="1785"/>
    <x v="23"/>
    <x v="10"/>
    <s v="Инфраструктура"/>
    <m/>
  </r>
  <r>
    <s v="Р5.24"/>
    <s v="Р5"/>
    <n v="0"/>
    <n v="24"/>
    <s v="Р5.0.24"/>
    <s v="Врезка в существующие сети ГВС/ХВС"/>
    <s v="к-т"/>
    <n v="2"/>
    <n v="1649.9280349301271"/>
    <n v="784.18788063871727"/>
    <x v="474"/>
    <x v="417"/>
    <x v="10"/>
    <s v="Инфраструктура"/>
    <m/>
  </r>
  <r>
    <s v="Р5.25"/>
    <s v="Р5"/>
    <n v="0"/>
    <n v="25"/>
    <s v="Р5.0.25"/>
    <s v="Врезка в существующие сети канализации"/>
    <s v="к-т"/>
    <n v="1"/>
    <n v="2003.2613682634603"/>
    <n v="1018.354547305384"/>
    <x v="475"/>
    <x v="418"/>
    <x v="10"/>
    <s v="Инфраструктура"/>
    <m/>
  </r>
  <r>
    <s v="Р5.28"/>
    <s v="Р5"/>
    <n v="0"/>
    <n v="28"/>
    <s v="Р5.0.28"/>
    <s v="Установка водонагревателя  15л"/>
    <s v="шт"/>
    <n v="3"/>
    <n v="1500"/>
    <n v="7500"/>
    <x v="111"/>
    <x v="88"/>
    <x v="10"/>
    <s v="Инфраструктура"/>
    <m/>
  </r>
  <r>
    <s v="Р5.32"/>
    <s v="Р5"/>
    <n v="0"/>
    <n v="31"/>
    <s v="Р5.0.31"/>
    <s v="Капельная воронка HL 21"/>
    <s v="шт"/>
    <n v="6"/>
    <n v="165.405"/>
    <n v="559.96"/>
    <x v="1786"/>
    <x v="1641"/>
    <x v="10"/>
    <s v="Инфраструктура"/>
    <m/>
  </r>
  <r>
    <s v="Р5.34"/>
    <s v="Р5"/>
    <n v="0"/>
    <n v="32"/>
    <s v="Р5.0.32"/>
    <s v="Опрессовка системы водоснабжения"/>
    <s v="к-т"/>
    <n v="1"/>
    <n v="3483.9866313087887"/>
    <n v="128.57142857142858"/>
    <x v="477"/>
    <x v="420"/>
    <x v="10"/>
    <s v="Инфраструктура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4849.9386899534184"/>
    <n v="62.619293546239142"/>
    <x v="478"/>
    <x v="421"/>
    <x v="10"/>
    <s v="Инфраструктура"/>
    <m/>
  </r>
  <r>
    <m/>
    <s v="Р5"/>
    <m/>
    <m/>
    <m/>
    <s v="Монтаж первичной системы пожаротушения типа &quot;РОСА&quot;"/>
    <s v="шт"/>
    <n v="2"/>
    <n v="1098"/>
    <n v="1593"/>
    <x v="1787"/>
    <x v="1642"/>
    <x v="10"/>
    <s v="Инфраструктура"/>
    <s v="исключена/нетиповая"/>
  </r>
  <r>
    <s v="Р6.1"/>
    <s v="Р6"/>
    <n v="0"/>
    <n v="1"/>
    <s v="Р6.0.1"/>
    <s v="Отключение стояков отопления"/>
    <s v="шт"/>
    <n v="1"/>
    <n v="1241.472438123714"/>
    <n v="250"/>
    <x v="1788"/>
    <x v="146"/>
    <x v="10"/>
    <s v="Инфраструктура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3398.0080000000003"/>
    <n v="1080"/>
    <x v="940"/>
    <x v="903"/>
    <x v="10"/>
    <s v="Инфраструктура"/>
    <m/>
  </r>
  <r>
    <s v="Р6.4"/>
    <s v="Р6"/>
    <n v="0"/>
    <n v="3"/>
    <s v="Р6.0.3"/>
    <s v="Установка радиаторов отопления Sira RS Bimetal 500"/>
    <s v="секц."/>
    <n v="12"/>
    <n v="399.83691353292181"/>
    <n v="1057.8076541316873"/>
    <x v="1292"/>
    <x v="1201"/>
    <x v="10"/>
    <s v="Инфраструктура"/>
    <m/>
  </r>
  <r>
    <s v="Р6.4.1."/>
    <s v="Р6"/>
    <n v="0"/>
    <n v="4"/>
    <s v="Р6.0.4"/>
    <s v="Демонтаж радиаторов отопления с сохранением"/>
    <s v="секц."/>
    <n v="12"/>
    <n v="619.91999999999996"/>
    <n v="1136.52"/>
    <x v="1293"/>
    <x v="1202"/>
    <x v="10"/>
    <s v="Инфраструктура"/>
    <m/>
  </r>
  <r>
    <s v="Р6.10"/>
    <s v="Р6"/>
    <n v="0"/>
    <n v="7"/>
    <s v="Р6.0.7"/>
    <s v="Термоголовка (диапазон регулировки 6,5-27,5 С) твердотельная VALTEC VT.1000.0.0"/>
    <s v="шт"/>
    <n v="28"/>
    <n v="500"/>
    <n v="1995"/>
    <x v="1478"/>
    <x v="1643"/>
    <x v="10"/>
    <s v="Инфраструктура"/>
    <m/>
  </r>
  <r>
    <s v="Р6.13"/>
    <s v="Р6"/>
    <n v="0"/>
    <n v="10"/>
    <s v="Р6.0.10"/>
    <s v="Труба металлопластик Henco 16x2"/>
    <s v="м.п."/>
    <n v="5"/>
    <n v="70"/>
    <n v="73"/>
    <x v="701"/>
    <x v="1203"/>
    <x v="10"/>
    <s v="Инфраструктура"/>
    <m/>
  </r>
  <r>
    <s v="Р6.18"/>
    <s v="Р6"/>
    <n v="0"/>
    <n v="15"/>
    <s v="Р6.0.15"/>
    <s v="Кронштейн телескопический для алюминиевых радиаторов"/>
    <s v="к-т"/>
    <n v="2"/>
    <n v="104.99000000000001"/>
    <n v="327.375"/>
    <x v="1789"/>
    <x v="1644"/>
    <x v="10"/>
    <s v="Инфраструктура"/>
    <m/>
  </r>
  <r>
    <s v="Р6.19"/>
    <s v="Р6"/>
    <n v="0"/>
    <n v="16"/>
    <s v="Р6.0.16"/>
    <s v="Опрессовка системы отопления"/>
    <s v="кв.м.площади офиса"/>
    <n v="522"/>
    <n v="44.691380544962605"/>
    <n v="4.7497259773474605"/>
    <x v="1790"/>
    <x v="1645"/>
    <x v="10"/>
    <s v="Инфраструктура"/>
    <m/>
  </r>
  <r>
    <s v="Р6.26"/>
    <s v="Р6"/>
    <n v="0"/>
    <n v="21"/>
    <s v="Р6.0.21"/>
    <s v="Кран маевского Watts Dy15"/>
    <s v="шт"/>
    <n v="5"/>
    <n v="240"/>
    <n v="388.5"/>
    <x v="160"/>
    <x v="1646"/>
    <x v="10"/>
    <s v="Инфраструктура"/>
    <m/>
  </r>
  <r>
    <s v="Р6.35"/>
    <s v="Р6"/>
    <n v="0"/>
    <n v="29"/>
    <s v="Р6.0.29"/>
    <s v="Монтаж трубопровода из труб металлопластиковых диаметр до 25мм"/>
    <s v="м.п."/>
    <n v="5"/>
    <n v="83"/>
    <n v="90"/>
    <x v="1294"/>
    <x v="1204"/>
    <x v="10"/>
    <s v="Инфраструктура"/>
    <m/>
  </r>
  <r>
    <s v="Р6.37"/>
    <s v="Р6"/>
    <n v="0"/>
    <n v="31"/>
    <s v="Р6.0.31"/>
    <s v="Ревизия отопительных приборов "/>
    <s v="шт"/>
    <n v="27"/>
    <n v="2583"/>
    <n v="0"/>
    <x v="1791"/>
    <x v="0"/>
    <x v="10"/>
    <s v="Инфраструктура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522"/>
    <n v="9.614145481993619"/>
    <n v="0"/>
    <x v="1792"/>
    <x v="0"/>
    <x v="10"/>
    <s v="Инфраструктура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10"/>
    <s v="Инфраструктура"/>
    <m/>
  </r>
  <r>
    <s v="Р6.65"/>
    <s v="Р6"/>
    <n v="0"/>
    <n v="51"/>
    <s v="Р6.0.51"/>
    <s v="Ревизия газовых котлов отопления "/>
    <s v="к-т"/>
    <n v="1"/>
    <n v="0"/>
    <n v="20000"/>
    <x v="174"/>
    <x v="104"/>
    <x v="10"/>
    <s v="Инфраструктура"/>
    <m/>
  </r>
  <r>
    <m/>
    <s v="Р7"/>
    <m/>
    <m/>
    <m/>
    <s v="Приточная установка ПР-2,5/ВН ИНТЕХ"/>
    <s v="шт"/>
    <n v="2"/>
    <n v="38700"/>
    <n v="198500"/>
    <x v="129"/>
    <x v="1647"/>
    <x v="10"/>
    <s v="Инфраструктура"/>
    <s v="исключена/нетиповая"/>
  </r>
  <r>
    <m/>
    <s v="Р7"/>
    <m/>
    <m/>
    <m/>
    <s v="Вытяжная установка ВТ-2,5 ИНТЕХ"/>
    <s v="шт"/>
    <n v="2"/>
    <n v="27395.700429140943"/>
    <n v="81800"/>
    <x v="1793"/>
    <x v="1648"/>
    <x v="10"/>
    <s v="Инфраструктура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1"/>
    <n v="3900"/>
    <n v="9700"/>
    <x v="1298"/>
    <x v="1208"/>
    <x v="10"/>
    <s v="Инфраструктура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n v="2"/>
    <n v="15063.82"/>
    <n v="22595.73"/>
    <x v="1794"/>
    <x v="1649"/>
    <x v="10"/>
    <s v="Инфраструктура"/>
    <m/>
  </r>
  <r>
    <s v="Р7.18"/>
    <s v="Р7"/>
    <n v="0"/>
    <n v="7"/>
    <s v="Р7.0.7"/>
    <s v="Вентилятор Systemair K125M с таймером"/>
    <s v="шт"/>
    <n v="2"/>
    <n v="1654.0267405987656"/>
    <n v="5794.0600610776755"/>
    <x v="493"/>
    <x v="441"/>
    <x v="10"/>
    <s v="Инфраструктура"/>
    <m/>
  </r>
  <r>
    <s v="Р7.19"/>
    <s v="Р7"/>
    <n v="0"/>
    <n v="8"/>
    <s v="Р7.0.8"/>
    <s v="Тепловая завеса Frico с термостатом и пультом"/>
    <s v="шт"/>
    <n v="2"/>
    <n v="3133.3514285714286"/>
    <n v="55463.25"/>
    <x v="494"/>
    <x v="442"/>
    <x v="10"/>
    <s v="Инфраструктура"/>
    <m/>
  </r>
  <r>
    <s v="Р7.96"/>
    <s v="Р7"/>
    <n v="0"/>
    <n v="9"/>
    <s v="Р7.0.9"/>
    <s v="Пусконаладочные работы системы вентиляции"/>
    <s v="кв.м.площади офиса"/>
    <n v="522"/>
    <n v="35.308736458941254"/>
    <n v="7.7259164535379368"/>
    <x v="1795"/>
    <x v="1650"/>
    <x v="10"/>
    <s v="Инфраструктура"/>
    <m/>
  </r>
  <r>
    <s v="Р7.97"/>
    <s v="Р7"/>
    <n v="0"/>
    <n v="10"/>
    <s v="Р7.0.10"/>
    <s v="Противопожарный клапан с электромех приводом  КПУ-1Н-О100"/>
    <s v="шт"/>
    <n v="2"/>
    <n v="1875.7693667663325"/>
    <n v="14041.550305388377"/>
    <x v="496"/>
    <x v="444"/>
    <x v="10"/>
    <s v="Инфраструктура"/>
    <m/>
  </r>
  <r>
    <s v="Р7.106"/>
    <s v="Р7"/>
    <n v="0"/>
    <n v="16"/>
    <s v="Р7.0.16"/>
    <s v="Переходник Утка вентиляционная"/>
    <s v="шт"/>
    <n v="2"/>
    <n v="520"/>
    <n v="1600"/>
    <x v="1796"/>
    <x v="404"/>
    <x v="10"/>
    <s v="Инфраструктура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522"/>
    <n v="246.08569294094215"/>
    <n v="490.60083790863985"/>
    <x v="1797"/>
    <x v="1651"/>
    <x v="10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4"/>
    <n v="8078.4017029938277"/>
    <n v="58108.386329819448"/>
    <x v="137"/>
    <x v="131"/>
    <x v="10"/>
    <s v="Инфраструктура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4"/>
    <n v="6457.5"/>
    <n v="15497.999999999998"/>
    <x v="1397"/>
    <x v="1652"/>
    <x v="10"/>
    <s v="Инфраструктура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2"/>
    <n v="7995.8842857142863"/>
    <n v="29842.38714285714"/>
    <x v="1798"/>
    <x v="1653"/>
    <x v="10"/>
    <s v="Инфраструктура"/>
    <m/>
  </r>
  <r>
    <m/>
    <s v="Р8"/>
    <m/>
    <m/>
    <m/>
    <s v="Внутренний блок мульти-системы LG MS07AW"/>
    <s v="шт"/>
    <n v="1"/>
    <n v="4202"/>
    <n v="25700"/>
    <x v="1799"/>
    <x v="1654"/>
    <x v="10"/>
    <s v="Инфраструктура"/>
    <s v="исключена/нетиповая"/>
  </r>
  <r>
    <m/>
    <s v="Р8"/>
    <m/>
    <m/>
    <m/>
    <s v="Внутренний блок мульти-системы LG MS09AQ"/>
    <s v="шт"/>
    <n v="7"/>
    <n v="7995.8842857142863"/>
    <n v="26060"/>
    <x v="1800"/>
    <x v="1655"/>
    <x v="10"/>
    <s v="Инфраструктура"/>
    <s v="исключена/нетиповая"/>
  </r>
  <r>
    <m/>
    <s v="Р8"/>
    <m/>
    <m/>
    <m/>
    <s v="Внутренний блок мульти-системы LG MS12AQ"/>
    <s v="шт"/>
    <n v="2"/>
    <n v="8078.4"/>
    <n v="26620"/>
    <x v="1801"/>
    <x v="1656"/>
    <x v="10"/>
    <s v="Инфраструктура"/>
    <s v="исключена/нетиповая"/>
  </r>
  <r>
    <m/>
    <s v="Р8"/>
    <m/>
    <m/>
    <m/>
    <s v="Внутренний блок мульти-системы LG MS18AQ"/>
    <s v="шт"/>
    <n v="1"/>
    <n v="8078.4"/>
    <n v="30350"/>
    <x v="1802"/>
    <x v="1657"/>
    <x v="10"/>
    <s v="Инфраструктура"/>
    <s v="исключена/нетиповая"/>
  </r>
  <r>
    <m/>
    <s v="Р8"/>
    <m/>
    <m/>
    <m/>
    <s v="Наружный блок мульти-споит системы LG MU5M30"/>
    <s v="шт"/>
    <n v="1"/>
    <n v="14278"/>
    <n v="149542"/>
    <x v="1803"/>
    <x v="1658"/>
    <x v="10"/>
    <s v="Инфраструктура"/>
    <s v="исключена/нетиповая"/>
  </r>
  <r>
    <m/>
    <s v="Р8"/>
    <m/>
    <m/>
    <m/>
    <s v="Наружный блок мульти-споит системы LG MU5M40"/>
    <s v="шт"/>
    <n v="1"/>
    <n v="18007"/>
    <n v="194859"/>
    <x v="1804"/>
    <x v="1659"/>
    <x v="10"/>
    <s v="Инфраструктура"/>
    <s v="исключена/нетиповая"/>
  </r>
  <r>
    <s v="Р8.26"/>
    <s v="Р8"/>
    <n v="0"/>
    <n v="15"/>
    <s v="Р8.0.15"/>
    <s v="Дренажный насос Aqua mini blue, ASPEN"/>
    <s v="шт"/>
    <n v="22"/>
    <n v="758.3"/>
    <n v="4766.45"/>
    <x v="1805"/>
    <x v="1660"/>
    <x v="10"/>
    <s v="Инфраструктура"/>
    <m/>
  </r>
  <r>
    <s v="Р8.29"/>
    <s v="Р8"/>
    <n v="0"/>
    <n v="17"/>
    <s v="Р8.0.17"/>
    <s v="Антивандальные решетки с козырьком для внешних блоков"/>
    <s v="к-т"/>
    <n v="13"/>
    <n v="896.11636826346023"/>
    <n v="2827.0021397205073"/>
    <x v="1806"/>
    <x v="1661"/>
    <x v="10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522"/>
    <n v="41.900503145383709"/>
    <n v="18.451045521853029"/>
    <x v="1807"/>
    <x v="1662"/>
    <x v="10"/>
    <s v="Инфраструктура"/>
    <m/>
  </r>
  <r>
    <s v="Р8.32"/>
    <s v="Р8"/>
    <n v="0"/>
    <n v="19"/>
    <s v="Р8.0.19"/>
    <s v="Зимний комплект к кондиционерам"/>
    <s v="шт"/>
    <n v="5"/>
    <n v="1248.3682095807615"/>
    <n v="4970.8012954089509"/>
    <x v="1314"/>
    <x v="1224"/>
    <x v="10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522"/>
    <n v="223.46649719262533"/>
    <n v="624.90577948894031"/>
    <x v="1808"/>
    <x v="1663"/>
    <x v="10"/>
    <s v="Инфраструктура"/>
    <m/>
  </r>
  <r>
    <m/>
    <s v="Р9"/>
    <m/>
    <m/>
    <m/>
    <s v="Перенос опломбированных счетчиков с согласованием в Энергосбытег. Саратов"/>
    <s v="к-т"/>
    <n v="1"/>
    <n v="0"/>
    <n v="30000"/>
    <x v="174"/>
    <x v="1664"/>
    <x v="10"/>
    <s v="Инфраструктура"/>
    <s v="исключена/нетиповая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2"/>
    <n v="5837.23"/>
    <n v="27613.87"/>
    <x v="1809"/>
    <x v="1665"/>
    <x v="10"/>
    <s v="Инфраструктура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10"/>
    <s v="Инфраструктура"/>
    <m/>
  </r>
  <r>
    <s v="Р9.3"/>
    <s v="Р9"/>
    <n v="0"/>
    <n v="3"/>
    <s v="Р9.0.3"/>
    <s v="Щит Щр2 АВВ IP43 (72 модуля)."/>
    <s v="шт"/>
    <n v="2"/>
    <n v="3289.9703493012689"/>
    <n v="14122.982030438745"/>
    <x v="1810"/>
    <x v="1666"/>
    <x v="10"/>
    <s v="Инфраструктура"/>
    <m/>
  </r>
  <r>
    <s v="Р9.4"/>
    <s v="Р9"/>
    <n v="0"/>
    <n v="4"/>
    <s v="Р9.0.4"/>
    <s v="Щит  ЩР1, навесной, 54 модулей, IP43, ABB, с замком"/>
    <s v="шт"/>
    <n v="2"/>
    <n v="2962.5"/>
    <n v="8172.335"/>
    <x v="1811"/>
    <x v="1667"/>
    <x v="10"/>
    <s v="Инфраструктура"/>
    <m/>
  </r>
  <r>
    <s v="Р9.8"/>
    <s v="Р9"/>
    <n v="0"/>
    <n v="8"/>
    <s v="Р9.0.8"/>
    <s v="Выключатель нагрузки OT45E3, 45А, ABB"/>
    <s v="шт"/>
    <n v="4"/>
    <n v="984.23046287422846"/>
    <n v="3709.5387729041281"/>
    <x v="1812"/>
    <x v="457"/>
    <x v="10"/>
    <s v="Инфраструктура"/>
    <m/>
  </r>
  <r>
    <m/>
    <s v="Р9"/>
    <m/>
    <m/>
    <m/>
    <s v="Вводно распределительное устроуство ВРУ-1-17-70 ВР32"/>
    <s v="шт"/>
    <n v="1"/>
    <n v="10000"/>
    <n v="35000"/>
    <x v="241"/>
    <x v="1178"/>
    <x v="10"/>
    <s v="Инфраструктура"/>
    <s v="исключена/нетиповая"/>
  </r>
  <r>
    <m/>
    <s v="Р9"/>
    <m/>
    <m/>
    <m/>
    <s v="Шкаф автоматического ввода резарва АВР-100-2. Iн=100А."/>
    <s v="шт"/>
    <n v="1"/>
    <n v="10000"/>
    <n v="39800"/>
    <x v="241"/>
    <x v="1668"/>
    <x v="10"/>
    <s v="Инфраструктура"/>
    <s v="исключена/нетиповая"/>
  </r>
  <r>
    <m/>
    <s v="Р9"/>
    <m/>
    <m/>
    <m/>
    <s v="Шкаф управления огнезадерживающими клапанами. Uпож.сигн=220В Uпривода=220В. Кол-во клапанов-2. 400х300х150, IP54. ШУОК 02"/>
    <s v="шт"/>
    <n v="1"/>
    <n v="25000"/>
    <n v="45000"/>
    <x v="100"/>
    <x v="515"/>
    <x v="10"/>
    <s v="Инфраструктура"/>
    <s v="исключена/нетиповая"/>
  </r>
  <r>
    <m/>
    <s v="Р9"/>
    <m/>
    <m/>
    <m/>
    <s v="Выключатель автоматический трехполюсный, Iн=100А.  EasyPact CVS. CVS100"/>
    <s v="шт"/>
    <n v="3"/>
    <n v="1000"/>
    <n v="12890"/>
    <x v="241"/>
    <x v="1178"/>
    <x v="10"/>
    <s v="Инфраструктура"/>
    <s v="исключена/нетиповая"/>
  </r>
  <r>
    <s v="Р9.9"/>
    <s v="Р9"/>
    <n v="0"/>
    <n v="9"/>
    <s v="Р9.0.9"/>
    <s v="Счетчик электроэнергии, Меркурий 231 АТ 01 (двухтарифный, 3-х фазный, 63А)"/>
    <s v="шт"/>
    <n v="1"/>
    <n v="1856.0323455945033"/>
    <n v="3917.456269460979"/>
    <x v="971"/>
    <x v="939"/>
    <x v="10"/>
    <s v="Инфраструктура"/>
    <m/>
  </r>
  <r>
    <s v="Р9.45"/>
    <s v="Р9"/>
    <n v="0"/>
    <n v="44"/>
    <s v="Р9.0.44"/>
    <s v="Автомат.выкл-ль АВВ 1-полюсный S201 C10А"/>
    <s v="шт"/>
    <n v="12"/>
    <n v="171.33564191615227"/>
    <n v="260.23551231136832"/>
    <x v="1813"/>
    <x v="1669"/>
    <x v="10"/>
    <s v="Инфраструктура"/>
    <m/>
  </r>
  <r>
    <s v="Р9.46"/>
    <s v="Р9"/>
    <n v="0"/>
    <n v="45"/>
    <s v="Р9.0.45"/>
    <s v="Автомат.выкл-ль АВВ 1-полюсный S201 C16А"/>
    <s v="шт"/>
    <n v="2"/>
    <n v="159.70970159679359"/>
    <n v="333.48294235528118"/>
    <x v="150"/>
    <x v="1670"/>
    <x v="10"/>
    <s v="Инфраструктура"/>
    <m/>
  </r>
  <r>
    <s v="Р9.47"/>
    <s v="Р9"/>
    <n v="0"/>
    <n v="46"/>
    <s v="Р9.0.46"/>
    <s v="Автомат.выкл-ль АВВ 1-полюсный S201 C20А"/>
    <s v="шт"/>
    <n v="29"/>
    <n v="159.70970159679359"/>
    <n v="363.97518514969141"/>
    <x v="152"/>
    <x v="1671"/>
    <x v="10"/>
    <s v="Инфраструктура"/>
    <m/>
  </r>
  <r>
    <s v="Р9.49"/>
    <s v="Р9"/>
    <n v="0"/>
    <n v="48"/>
    <s v="Р9.0.48"/>
    <s v="Автомат.выкл-ль АВВ 1-полюсный S201 C32А"/>
    <s v="шт"/>
    <n v="4"/>
    <n v="100"/>
    <n v="740"/>
    <x v="161"/>
    <x v="1672"/>
    <x v="10"/>
    <s v="Инфраструктура"/>
    <m/>
  </r>
  <r>
    <s v="Р9.52"/>
    <s v="Р9"/>
    <n v="0"/>
    <n v="51"/>
    <s v="Р9.0.51"/>
    <s v="Автомат.выкл-ль АВВ 1-полюсный SH201L C6А"/>
    <s v="шт"/>
    <n v="1"/>
    <n v="159.70970159679359"/>
    <n v="267.38957816366604"/>
    <x v="158"/>
    <x v="1231"/>
    <x v="10"/>
    <s v="Инфраструктура"/>
    <m/>
  </r>
  <r>
    <s v="Р9.85"/>
    <s v="Р9"/>
    <n v="0"/>
    <n v="84"/>
    <s v="Р9.0.84"/>
    <s v="Автомат.выкл-ль АВВ 3-полюсный S203 B20А"/>
    <s v="шт"/>
    <n v="2"/>
    <n v="233.93410479038076"/>
    <n v="574.36820958076146"/>
    <x v="1814"/>
    <x v="470"/>
    <x v="10"/>
    <s v="Инфраструктура"/>
    <m/>
  </r>
  <r>
    <s v="Р9.88"/>
    <s v="Р9"/>
    <n v="0"/>
    <n v="87"/>
    <s v="Р9.0.87"/>
    <s v="Автомат.выкл-ль АВВ 3-полюсный S203 B40А"/>
    <s v="шт"/>
    <n v="1"/>
    <n v="301"/>
    <n v="1453"/>
    <x v="705"/>
    <x v="1240"/>
    <x v="10"/>
    <s v="Инфраструктура"/>
    <m/>
  </r>
  <r>
    <s v="Р9.91"/>
    <s v="Р9"/>
    <n v="0"/>
    <n v="90"/>
    <s v="Р9.0.90"/>
    <s v="Автомат.выкл-ль АВВ 3-полюсный S203 C10А"/>
    <s v="шт"/>
    <n v="5"/>
    <n v="564"/>
    <n v="1945"/>
    <x v="1589"/>
    <x v="1673"/>
    <x v="10"/>
    <s v="Инфраструктура"/>
    <m/>
  </r>
  <r>
    <s v="Р9.104"/>
    <s v="Р9"/>
    <n v="0"/>
    <n v="103"/>
    <s v="Р9.0.103"/>
    <s v="Автомат.выкл-ль АВВ 3-полюсный SH203L C63А"/>
    <s v="шт"/>
    <n v="1"/>
    <n v="351"/>
    <n v="2015"/>
    <x v="1329"/>
    <x v="1674"/>
    <x v="10"/>
    <s v="Инфраструктура"/>
    <m/>
  </r>
  <r>
    <s v="Р9.105"/>
    <s v="Р9"/>
    <n v="0"/>
    <n v="104"/>
    <s v="Р9.0.104"/>
    <s v="Автомат.выкл-ль АВВ 3-полюсный SH203L C50А"/>
    <s v="шт"/>
    <n v="2"/>
    <n v="351"/>
    <n v="1654"/>
    <x v="1815"/>
    <x v="1675"/>
    <x v="10"/>
    <s v="Инфраструктура"/>
    <m/>
  </r>
  <r>
    <s v="Р9.110"/>
    <s v="Р9"/>
    <n v="0"/>
    <n v="109"/>
    <s v="Р9.0.109"/>
    <s v="Автомат.выкл-ль АВВ 4-полюсный S204 C25А"/>
    <s v="шт"/>
    <n v="2"/>
    <n v="423.67"/>
    <n v="2282.92"/>
    <x v="1816"/>
    <x v="472"/>
    <x v="10"/>
    <s v="Инфраструктура"/>
    <m/>
  </r>
  <r>
    <s v="Р9.111"/>
    <s v="Р9"/>
    <n v="0"/>
    <n v="110"/>
    <s v="Р9.0.110"/>
    <s v="Автомат.выкл-ль АВВ 4-полюсный S204 C32А"/>
    <s v="шт"/>
    <n v="1"/>
    <n v="423.67"/>
    <n v="2408.14"/>
    <x v="972"/>
    <x v="1676"/>
    <x v="10"/>
    <s v="Инфраструктура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7.85999999999999"/>
    <n v="3448.7593333333334"/>
    <x v="1817"/>
    <x v="1677"/>
    <x v="10"/>
    <s v="Инфраструктура"/>
    <m/>
  </r>
  <r>
    <s v="Р9.149"/>
    <s v="Р9"/>
    <n v="0"/>
    <n v="148"/>
    <s v="Р9.0.148"/>
    <s v="Контактор модульный ABB ESB63-30"/>
    <s v="шт"/>
    <n v="4"/>
    <n v="177.49417175647295"/>
    <n v="2536.9251746506343"/>
    <x v="1331"/>
    <x v="1243"/>
    <x v="10"/>
    <s v="Инфраструктура"/>
    <m/>
  </r>
  <r>
    <s v="Р9.158"/>
    <s v="Р9"/>
    <n v="0"/>
    <n v="157"/>
    <s v="Р9.0.157"/>
    <s v="Независимый расцепитель, S2C-A2"/>
    <s v="шт"/>
    <n v="1"/>
    <n v="304.29666666666668"/>
    <n v="1266.2366666666667"/>
    <x v="1332"/>
    <x v="1244"/>
    <x v="10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7"/>
    <n v="488.85921287422843"/>
    <n v="1494.4202113472866"/>
    <x v="1818"/>
    <x v="485"/>
    <x v="10"/>
    <s v="Инфраструктура"/>
    <m/>
  </r>
  <r>
    <s v="Р9.171"/>
    <s v="Р9"/>
    <n v="0"/>
    <n v="170"/>
    <s v="Р9.0.170"/>
    <s v="Гофрированная ПВХ труба ∅ 25"/>
    <s v="м.п."/>
    <n v="1000"/>
    <n v="65.158018514969143"/>
    <n v="36.893009257484565"/>
    <x v="1819"/>
    <x v="1678"/>
    <x v="10"/>
    <s v="Инфраструктура"/>
    <m/>
  </r>
  <r>
    <s v="Р9.174"/>
    <s v="Р9"/>
    <n v="0"/>
    <n v="173"/>
    <s v="Р9.0.173"/>
    <s v="Гладкая труба ∅ 40 ПНД"/>
    <s v="м.п."/>
    <n v="40"/>
    <n v="34.674999999999997"/>
    <n v="62.327750000000002"/>
    <x v="108"/>
    <x v="1679"/>
    <x v="10"/>
    <s v="Инфраструктура"/>
    <m/>
  </r>
  <r>
    <s v="Р9.175"/>
    <s v="Р9"/>
    <n v="0"/>
    <n v="174"/>
    <s v="Р9.0.174"/>
    <s v="Поворот 90° для  ПВХ-трубы ∅ 40"/>
    <s v="шт"/>
    <n v="20"/>
    <n v="95.61"/>
    <n v="55.625"/>
    <x v="1820"/>
    <x v="1680"/>
    <x v="10"/>
    <s v="Инфраструктура"/>
    <m/>
  </r>
  <r>
    <s v="Р9.177"/>
    <s v="Р9"/>
    <n v="0"/>
    <n v="176"/>
    <s v="Р9.0.176"/>
    <s v="Кабель-канал 105х50 мм."/>
    <s v="м.п."/>
    <n v="20"/>
    <n v="101.22722220701057"/>
    <n v="336.00539238664754"/>
    <x v="1821"/>
    <x v="1681"/>
    <x v="10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80"/>
    <n v="174.99041047903808"/>
    <n v="351.6374567664609"/>
    <x v="1822"/>
    <x v="1682"/>
    <x v="10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600"/>
    <n v="8.6623364191615231"/>
    <n v="15.386936419161524"/>
    <x v="1823"/>
    <x v="1683"/>
    <x v="10"/>
    <s v="Инфраструктура"/>
    <m/>
  </r>
  <r>
    <s v="Р9.180"/>
    <s v="Р9"/>
    <n v="0"/>
    <n v="179"/>
    <s v="Р9.0.179"/>
    <s v="Зажим 773-302 безвинтовой 2х (0,75-2,5) кв. мм для меди и алюминия (Wago)"/>
    <s v="шт"/>
    <n v="700"/>
    <n v="4.744766313087891"/>
    <n v="7.5581948845164613"/>
    <x v="1824"/>
    <x v="1684"/>
    <x v="10"/>
    <s v="Инфраструктура"/>
    <m/>
  </r>
  <r>
    <s v="Р9.181"/>
    <s v="Р9"/>
    <n v="0"/>
    <n v="180"/>
    <s v="Р9.0.180"/>
    <s v="Кабель ВВГнг-LS 5х16 "/>
    <s v="м.п."/>
    <n v="30"/>
    <n v="73.039896067858379"/>
    <n v="333.79385181635809"/>
    <x v="1825"/>
    <x v="1685"/>
    <x v="10"/>
    <s v="Инфраструктура"/>
    <m/>
  </r>
  <r>
    <s v="Р9.183"/>
    <s v="Р9"/>
    <n v="0"/>
    <n v="182"/>
    <s v="Р9.0.182"/>
    <s v="Кабель ВВГнг-LS 5х6"/>
    <s v="м.п."/>
    <n v="30"/>
    <n v="94.040851816358042"/>
    <n v="194.80927568861458"/>
    <x v="1826"/>
    <x v="1686"/>
    <x v="10"/>
    <s v="Инфраструктура"/>
    <m/>
  </r>
  <r>
    <s v="Р9.184"/>
    <s v="Р9"/>
    <n v="0"/>
    <n v="183"/>
    <s v="Р9.0.183"/>
    <s v="Кабель ВВГнг-LS 5х4"/>
    <s v="м.п."/>
    <n v="15"/>
    <n v="94.040851816358042"/>
    <n v="141.52700203592249"/>
    <x v="1827"/>
    <x v="1687"/>
    <x v="10"/>
    <s v="Инфраструктура"/>
    <m/>
  </r>
  <r>
    <s v="Р9.185"/>
    <s v="Р9"/>
    <n v="0"/>
    <n v="184"/>
    <s v="Р9.0.184"/>
    <s v="Кабель ВВГнг-LS 5х2,5"/>
    <s v="м.п."/>
    <n v="56"/>
    <n v="117.69"/>
    <n v="85.02"/>
    <x v="1828"/>
    <x v="1688"/>
    <x v="10"/>
    <s v="Инфраструктура"/>
    <m/>
  </r>
  <r>
    <s v="Р9.186"/>
    <s v="Р9"/>
    <n v="0"/>
    <n v="185"/>
    <s v="Р9.0.185"/>
    <s v="Кабель ВВГнг-LS 5х1,5"/>
    <s v="м.п."/>
    <n v="148"/>
    <n v="80.666666666666671"/>
    <n v="85.67"/>
    <x v="1829"/>
    <x v="1689"/>
    <x v="10"/>
    <s v="Инфраструктура"/>
    <m/>
  </r>
  <r>
    <s v="Р9.189"/>
    <s v="Р9"/>
    <n v="0"/>
    <n v="188"/>
    <s v="Р9.0.188"/>
    <s v="Кабель ВВГнг-LS 3х2,5"/>
    <s v="м.п."/>
    <n v="2980"/>
    <n v="36.281177467065326"/>
    <n v="41.8516456766461"/>
    <x v="1830"/>
    <x v="1690"/>
    <x v="10"/>
    <s v="Инфраструктура"/>
    <m/>
  </r>
  <r>
    <s v="Р9.190"/>
    <s v="Р9"/>
    <n v="0"/>
    <n v="189"/>
    <s v="Р9.0.189"/>
    <s v="Кабель ВВГнг-LS 3х1,5"/>
    <s v="м.п."/>
    <n v="950"/>
    <n v="36.281177467065326"/>
    <n v="33.047435615568418"/>
    <x v="1831"/>
    <x v="1691"/>
    <x v="10"/>
    <s v="Инфраструктура"/>
    <m/>
  </r>
  <r>
    <s v="Р9.193.1"/>
    <s v="Р9"/>
    <n v="0"/>
    <n v="193"/>
    <s v="Р9.0.193"/>
    <s v="Кабель ВВГнг-FRLS 3х1,5"/>
    <s v="м.п."/>
    <n v="90"/>
    <n v="36.281177467065326"/>
    <n v="51"/>
    <x v="1832"/>
    <x v="1692"/>
    <x v="10"/>
    <s v="Инфраструктура"/>
    <m/>
  </r>
  <r>
    <s v="Р9.193.2"/>
    <s v="Р9"/>
    <n v="0"/>
    <n v="194"/>
    <s v="Р9.0.194"/>
    <s v="Кабель ВВГнг-FRLS 3х2,5"/>
    <s v="м.п."/>
    <n v="90"/>
    <n v="36.281177467065326"/>
    <n v="43"/>
    <x v="1832"/>
    <x v="1693"/>
    <x v="10"/>
    <s v="Инфраструктура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67"/>
    <n v="228.54312960478396"/>
    <n v="434.085667245499"/>
    <x v="1833"/>
    <x v="1694"/>
    <x v="10"/>
    <s v="Инфраструктура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6"/>
    <n v="227.62812960478399"/>
    <n v="340.3927561556842"/>
    <x v="1834"/>
    <x v="1695"/>
    <x v="10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5"/>
    <n v="242.24312960478397"/>
    <n v="507.85983947304521"/>
    <x v="1835"/>
    <x v="1696"/>
    <x v="10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10"/>
    <s v="Инфраструктура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0"/>
    <n v="260.96812881735474"/>
    <n v="532.0596836227495"/>
    <x v="536"/>
    <x v="512"/>
    <x v="10"/>
    <s v="Инфраструктура"/>
    <m/>
  </r>
  <r>
    <s v="Р9.204"/>
    <s v="Р9"/>
    <n v="0"/>
    <n v="205"/>
    <s v="Р9.0.205"/>
    <s v="Установка светильников для складских помещений"/>
    <s v="шт"/>
    <n v="6"/>
    <n v="345.56555555555559"/>
    <n v="2066.5733333333333"/>
    <x v="1836"/>
    <x v="1697"/>
    <x v="10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410.86599999999999"/>
    <n v="4301.2559999999994"/>
    <x v="1837"/>
    <x v="1698"/>
    <x v="10"/>
    <s v="Инфраструктура"/>
    <m/>
  </r>
  <r>
    <s v="Р9.209"/>
    <s v="Р9"/>
    <n v="0"/>
    <n v="210"/>
    <s v="Р9.0.210"/>
    <s v="Пуско-наладочные работы"/>
    <s v="к-т"/>
    <n v="1"/>
    <n v="10598.5"/>
    <n v="1118.625"/>
    <x v="1838"/>
    <x v="979"/>
    <x v="10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1000"/>
    <x v="174"/>
    <x v="1699"/>
    <x v="10"/>
    <s v="Инфраструктура"/>
    <m/>
  </r>
  <r>
    <s v="Р9.211"/>
    <s v="Р9"/>
    <n v="0"/>
    <n v="212"/>
    <s v="Р9.0.212"/>
    <s v="Светильник эвакуационный без аккумуляторной батареи"/>
    <s v="шт"/>
    <n v="10"/>
    <n v="472.22561716563797"/>
    <n v="1110.6941047903806"/>
    <x v="1839"/>
    <x v="1700"/>
    <x v="10"/>
    <s v="Инфраструктура"/>
    <m/>
  </r>
  <r>
    <m/>
    <s v="Р9"/>
    <m/>
    <m/>
    <m/>
    <s v="Муфта 5 ПСТ-1 (35-50) с соединителями. Кол-во жил - 5."/>
    <s v="шт"/>
    <n v="2"/>
    <n v="3000"/>
    <n v="2500"/>
    <x v="1840"/>
    <x v="52"/>
    <x v="10"/>
    <s v="Инфраструктура"/>
    <s v="исключена/нетиповая"/>
  </r>
  <r>
    <m/>
    <s v="Р9"/>
    <m/>
    <m/>
    <m/>
    <s v="Блок аварийного питания CONVERSION KIT LED, 6,0 В; 1,1А*ч. К-301"/>
    <s v="шт"/>
    <n v="4"/>
    <n v="350"/>
    <n v="5350"/>
    <x v="1841"/>
    <x v="1701"/>
    <x v="10"/>
    <s v="Инфраструктура"/>
    <s v="исключена/нетиповая"/>
  </r>
  <r>
    <s v="Р9.213"/>
    <s v="Р9"/>
    <n v="0"/>
    <n v="214"/>
    <s v="Р9.0.214"/>
    <s v="Блок аварийного питания INTERLUX ES-1 ( 6-58Ц)"/>
    <s v="шт"/>
    <n v="15"/>
    <n v="184.87"/>
    <n v="3256.59"/>
    <x v="1842"/>
    <x v="1702"/>
    <x v="10"/>
    <s v="Инфраструктура"/>
    <m/>
  </r>
  <r>
    <s v="Р9.216"/>
    <s v="Р9"/>
    <n v="0"/>
    <n v="217"/>
    <s v="Р9.0.217"/>
    <s v="Распред коробка legrand"/>
    <s v="шт"/>
    <n v="400"/>
    <n v="88.484485588820306"/>
    <n v="204.67405531935876"/>
    <x v="1843"/>
    <x v="1703"/>
    <x v="10"/>
    <s v="Инфраструктура"/>
    <m/>
  </r>
  <r>
    <s v="Р9.221"/>
    <s v="Р9"/>
    <n v="0"/>
    <n v="221"/>
    <s v="Р9.0.221"/>
    <s v="Светодиодный светильник OFL 0240 36 595 4000 К  &quot;Hazadr Light&quot; "/>
    <s v="шт"/>
    <n v="124"/>
    <n v="284.13"/>
    <n v="2092.23"/>
    <x v="1844"/>
    <x v="1704"/>
    <x v="10"/>
    <s v="Инфраструктура"/>
    <m/>
  </r>
  <r>
    <s v="Р9.226"/>
    <s v="Р9"/>
    <n v="0"/>
    <n v="222"/>
    <s v="Р9.0.222"/>
    <s v="Байпасная блокировка АВВ"/>
    <s v="шт"/>
    <n v="1"/>
    <n v="349"/>
    <n v="1340"/>
    <x v="1845"/>
    <x v="1705"/>
    <x v="10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2"/>
    <m/>
    <m/>
    <x v="1846"/>
    <x v="0"/>
    <x v="10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685"/>
    <n v="90.863922473354052"/>
    <n v="0"/>
    <x v="1847"/>
    <x v="0"/>
    <x v="11"/>
    <s v="МДО/ККО"/>
    <m/>
  </r>
  <r>
    <s v="Р1.2"/>
    <s v="Р1"/>
    <n v="0"/>
    <n v="2"/>
    <s v="Р1.0.2"/>
    <s v="Проект усиления несущих конструкций помещения"/>
    <s v="кв.м.площади офиса"/>
    <n v="685"/>
    <n v="70.50352514728813"/>
    <n v="0"/>
    <x v="1848"/>
    <x v="0"/>
    <x v="11"/>
    <s v="МДО/КК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685"/>
    <n v="222.49751869492201"/>
    <n v="0"/>
    <x v="1849"/>
    <x v="0"/>
    <x v="11"/>
    <s v="МДО/КК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685"/>
    <n v="173.74810905417871"/>
    <n v="0"/>
    <x v="1850"/>
    <x v="0"/>
    <x v="11"/>
    <s v="МДО/ККО"/>
    <m/>
  </r>
  <r>
    <s v="Р1.5"/>
    <s v="Р1"/>
    <n v="0"/>
    <n v="5"/>
    <s v="Р1.0.5"/>
    <s v="Проект системы вентиляции."/>
    <s v="кв.м.площади офиса"/>
    <n v="685"/>
    <n v="115.31795627296442"/>
    <n v="0"/>
    <x v="1851"/>
    <x v="0"/>
    <x v="11"/>
    <s v="МДО/ККО"/>
    <m/>
  </r>
  <r>
    <s v="Р1.6"/>
    <s v="Р1"/>
    <n v="0"/>
    <n v="6"/>
    <s v="Р1.0.6"/>
    <s v="Проект системы кондиционирования"/>
    <s v="кв.м.площади офиса"/>
    <n v="685"/>
    <n v="122.91240239180095"/>
    <n v="0"/>
    <x v="1852"/>
    <x v="0"/>
    <x v="11"/>
    <s v="МДО/ККО"/>
    <m/>
  </r>
  <r>
    <s v="Р1.7"/>
    <s v="Р1"/>
    <n v="0"/>
    <n v="7"/>
    <s v="Р1.0.7"/>
    <s v="Проект системы отопления"/>
    <s v="кв.м.площади офиса"/>
    <n v="685"/>
    <n v="89.649853729889884"/>
    <n v="0"/>
    <x v="1853"/>
    <x v="0"/>
    <x v="11"/>
    <s v="МДО/ККО"/>
    <m/>
  </r>
  <r>
    <s v="Р1.8"/>
    <s v="Р1"/>
    <n v="0"/>
    <n v="8"/>
    <s v="Р1.0.8"/>
    <s v="Проект системы водоснабжения и канализации"/>
    <s v="кв.м.площади офиса"/>
    <n v="685"/>
    <n v="75.583928801550002"/>
    <n v="0"/>
    <x v="1854"/>
    <x v="0"/>
    <x v="11"/>
    <s v="МДО/ККО"/>
    <m/>
  </r>
  <r>
    <s v="Р1.9"/>
    <s v="Р1"/>
    <n v="0"/>
    <n v="9"/>
    <s v="Р1.0.9"/>
    <s v="Эскиз фасада с указанием отделки и ведомости отделки, устройством козырька (проектное решение со спецификацией элементов), крыльца, пандуса"/>
    <s v="кв.м.площади офиса"/>
    <n v="685"/>
    <n v="69.253156638477108"/>
    <n v="0"/>
    <x v="1855"/>
    <x v="0"/>
    <x v="11"/>
    <s v="МДО/ККО"/>
    <m/>
  </r>
  <r>
    <s v="Р1.10"/>
    <s v="Р1"/>
    <n v="0"/>
    <n v="10"/>
    <s v="Р1.0.10"/>
    <s v="Разработка проекта  сплинкерного пожаротушения"/>
    <s v="кв.м.площади офиса"/>
    <m/>
    <n v="277.77777777777777"/>
    <n v="0"/>
    <x v="174"/>
    <x v="0"/>
    <x v="11"/>
    <s v="МДО/ККО"/>
    <m/>
  </r>
  <r>
    <s v="Р1.11"/>
    <s v="Р1"/>
    <n v="0"/>
    <n v="11"/>
    <s v="Р1.0.11"/>
    <s v="Разработка проекта водяного пожаротушения"/>
    <s v="кв.м.площади офиса"/>
    <m/>
    <n v="52.226108485247231"/>
    <n v="0"/>
    <x v="174"/>
    <x v="0"/>
    <x v="11"/>
    <s v="МДО/ККО"/>
    <m/>
  </r>
  <r>
    <s v="Р1.12"/>
    <s v="Р1"/>
    <n v="0"/>
    <n v="12"/>
    <s v="Р1.0.12"/>
    <s v="Стоимость согласования проекта перепланировки/реставрации объекта культурного наследия  в соответствии с нормативными актами г.______________."/>
    <s v="кв.м.площади офиса"/>
    <m/>
    <n v="0"/>
    <n v="0"/>
    <x v="174"/>
    <x v="0"/>
    <x v="11"/>
    <s v="МДО/ККО"/>
    <m/>
  </r>
  <r>
    <s v="Р1.13"/>
    <s v="Р1"/>
    <n v="0"/>
    <n v="13"/>
    <s v="Р1.0.13"/>
    <s v="Стоимость согласования проекта перепланировки/реконструкции объекта   в соответствии с нормативными актами г.Санкт-Петербурга."/>
    <s v="кв.м.площади офиса"/>
    <n v="685"/>
    <n v="245.99973051339001"/>
    <n v="0"/>
    <x v="1856"/>
    <x v="0"/>
    <x v="11"/>
    <s v="МДО/ККО"/>
    <m/>
  </r>
  <r>
    <s v="Р1.14"/>
    <s v="Р1"/>
    <n v="0"/>
    <n v="14"/>
    <s v="Р1.0.14"/>
    <s v="Получение паспорта БТИ (в черных линиях)"/>
    <s v="кв.м.площади офиса"/>
    <n v="685"/>
    <n v="205"/>
    <n v="0"/>
    <x v="1857"/>
    <x v="0"/>
    <x v="11"/>
    <s v="МДО/КК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m/>
    <n v="60.479251844402917"/>
    <n v="0"/>
    <x v="174"/>
    <x v="0"/>
    <x v="11"/>
    <s v="МДО/ККО"/>
    <m/>
  </r>
  <r>
    <s v="Р1.15.3"/>
    <s v="Р1"/>
    <n v="0"/>
    <n v="16"/>
    <s v="Р1.0.16"/>
    <s v="Сертификация помещения для совершения операций с ценностями, хранение ценностей  по 3  классу вломостойкости и 3 классу пулестойкости"/>
    <s v="кв.м.площади офиса"/>
    <m/>
    <n v="108.47840726389632"/>
    <n v="0"/>
    <x v="174"/>
    <x v="0"/>
    <x v="11"/>
    <s v="МДО/ККО"/>
    <m/>
  </r>
  <r>
    <s v="Р1.15.5"/>
    <s v="Р1"/>
    <n v="0"/>
    <n v="17"/>
    <s v="Р1.0.17"/>
    <s v="Сертификация помещения для совершения операций с ценностями, хранение ценностей  по (5)  классу вломостойкости "/>
    <s v="кв.м.площади офиса"/>
    <m/>
    <n v="62.516860670193999"/>
    <n v="0"/>
    <x v="174"/>
    <x v="0"/>
    <x v="11"/>
    <s v="МДО/ККО"/>
    <m/>
  </r>
  <r>
    <s v="Р1.16"/>
    <s v="Р1"/>
    <n v="0"/>
    <n v="18"/>
    <s v="Р1.0.18"/>
    <s v="Технический отчет электролаборатории"/>
    <s v="кв.м.площади офиса"/>
    <n v="685"/>
    <n v="91.16110739804779"/>
    <n v="0"/>
    <x v="1858"/>
    <x v="0"/>
    <x v="11"/>
    <s v="МДО/ККО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Санкт-Петербурга и РФ."/>
    <s v="кв.м.площади офиса"/>
    <n v="685"/>
    <n v="131.14718739616217"/>
    <n v="0"/>
    <x v="1859"/>
    <x v="0"/>
    <x v="11"/>
    <s v="МДО/ККО"/>
    <m/>
  </r>
  <r>
    <s v="Р1.18"/>
    <s v="Р1"/>
    <n v="0"/>
    <n v="20"/>
    <s v="Р1.0.20"/>
    <s v="Разработка  дизайн-проекта интерьера"/>
    <s v="кв.м.площади офиса"/>
    <m/>
    <n v="0"/>
    <n v="0"/>
    <x v="174"/>
    <x v="0"/>
    <x v="11"/>
    <s v="МДО/ККО"/>
    <m/>
  </r>
  <r>
    <s v="Р1.20"/>
    <s v="Р1"/>
    <n v="0"/>
    <n v="21"/>
    <s v="Р1.0.21"/>
    <s v="Прохождение экспертизы  и согласование проекта ЭОМ в Ростехнадзоре"/>
    <s v="кв.м.площади офиса"/>
    <m/>
    <n v="73.654390934844187"/>
    <n v="0"/>
    <x v="174"/>
    <x v="0"/>
    <x v="11"/>
    <s v="МДО/ККО"/>
    <m/>
  </r>
  <r>
    <s v="Р1.21"/>
    <s v="Р1"/>
    <n v="0"/>
    <n v="22"/>
    <s v="Р1.0.22"/>
    <s v="Проект системы водоотведения "/>
    <s v="кв.м.площади офиса"/>
    <m/>
    <n v="0"/>
    <n v="0"/>
    <x v="174"/>
    <x v="0"/>
    <x v="11"/>
    <s v="МДО/ККО"/>
    <m/>
  </r>
  <r>
    <s v="Р1.22"/>
    <s v="Р1"/>
    <n v="0"/>
    <n v="23"/>
    <s v="Р1.0.23"/>
    <s v="Проект устройство ливневой канализации"/>
    <s v="кв.м.площади офиса"/>
    <m/>
    <n v="0"/>
    <n v="0"/>
    <x v="174"/>
    <x v="0"/>
    <x v="11"/>
    <s v="МДО/ККО"/>
    <m/>
  </r>
  <r>
    <s v="Р1.23"/>
    <s v="Р1"/>
    <n v="0"/>
    <n v="24"/>
    <s v="Р1.0.24"/>
    <s v="Получение технических условий (при необходимости)"/>
    <s v="кв.м.площади офиса"/>
    <m/>
    <n v="0"/>
    <n v="0"/>
    <x v="174"/>
    <x v="0"/>
    <x v="11"/>
    <s v="МДО/ККО"/>
    <m/>
  </r>
  <r>
    <s v="Р1.24"/>
    <s v="Р1"/>
    <n v="0"/>
    <n v="25"/>
    <s v="Р1.0.25"/>
    <s v="Проект системы дымо удаления"/>
    <s v="кв.м.площади офиса"/>
    <m/>
    <n v="49.672028068808046"/>
    <n v="0"/>
    <x v="174"/>
    <x v="0"/>
    <x v="11"/>
    <s v="МДО/ККО"/>
    <m/>
  </r>
  <r>
    <s v="Р1.25"/>
    <s v="Р1"/>
    <n v="0"/>
    <n v="26"/>
    <s v="Р1.0.26"/>
    <s v="Прохождение ОПЛ систем дымоудаления"/>
    <s v="кв.м.площади офиса"/>
    <m/>
    <n v="0"/>
    <n v="0"/>
    <x v="174"/>
    <x v="0"/>
    <x v="11"/>
    <s v="МДО/ККО"/>
    <m/>
  </r>
  <r>
    <s v="Р1.28"/>
    <s v="Р1"/>
    <n v="0"/>
    <n v="27"/>
    <s v="Р1.0.27"/>
    <s v="Расчет категории пожарной опасности помещений"/>
    <s v="кв.м.площади офиса"/>
    <m/>
    <n v="22.338049143708115"/>
    <n v="0"/>
    <x v="174"/>
    <x v="0"/>
    <x v="11"/>
    <s v="МДО/ККО"/>
    <m/>
  </r>
  <r>
    <s v="Р1.29"/>
    <s v="Р1"/>
    <n v="0"/>
    <n v="28"/>
    <s v="Р1.0.28"/>
    <s v="Расчет путей эвакуации"/>
    <s v="кв.м.площади офиса"/>
    <m/>
    <n v="22.338049143708115"/>
    <n v="0"/>
    <x v="174"/>
    <x v="0"/>
    <x v="11"/>
    <s v="МДО/ККО"/>
    <m/>
  </r>
  <r>
    <s v="Р1.30"/>
    <s v="Р1"/>
    <n v="0"/>
    <n v="29"/>
    <s v="Р1.0.29"/>
    <s v="Расчет пожарных рисков"/>
    <s v="кв.м.площади офиса"/>
    <m/>
    <n v="182.23586423379396"/>
    <n v="0"/>
    <x v="174"/>
    <x v="0"/>
    <x v="11"/>
    <s v="МДО/ККО"/>
    <m/>
  </r>
  <r>
    <s v="Р1.31"/>
    <s v="Р1"/>
    <n v="0"/>
    <n v="30"/>
    <s v="Р1.0.30"/>
    <s v="Декларация пожарной безопасности в соответствии с приказом МУС РФ от26.03.2010г. №135."/>
    <s v="кв.м.площади офиса"/>
    <m/>
    <n v="0"/>
    <n v="0"/>
    <x v="174"/>
    <x v="0"/>
    <x v="11"/>
    <s v="МДО/ККО"/>
    <m/>
  </r>
  <r>
    <s v="Р1.32"/>
    <s v="Р1"/>
    <n v="0"/>
    <n v="31"/>
    <s v="Р1.0.31"/>
    <s v="Проект  Пожаротушение"/>
    <s v="кв.м.площади офиса"/>
    <m/>
    <n v="0"/>
    <n v="0"/>
    <x v="174"/>
    <x v="0"/>
    <x v="11"/>
    <s v="МДО/ККО"/>
    <m/>
  </r>
  <r>
    <s v="Р1.33"/>
    <s v="Р1"/>
    <n v="0"/>
    <n v="32"/>
    <s v="Р1.0.32"/>
    <s v="Стоимость согласования проекта Системы водоотведения  и получения тех условий (при необходимости)"/>
    <s v="кв.м.площади офиса"/>
    <m/>
    <n v="0"/>
    <n v="0"/>
    <x v="174"/>
    <x v="0"/>
    <x v="11"/>
    <s v="МДО/ККО"/>
    <m/>
  </r>
  <r>
    <s v="Р1.34"/>
    <s v="Р1"/>
    <n v="0"/>
    <n v="33"/>
    <s v="Р1.0.33"/>
    <s v="Перепрофилирование помещения"/>
    <s v="кв.м.площади офиса"/>
    <m/>
    <n v="0"/>
    <n v="0"/>
    <x v="174"/>
    <x v="0"/>
    <x v="11"/>
    <s v="МДО/ККО"/>
    <m/>
  </r>
  <r>
    <s v="Р1.35"/>
    <s v="Р1"/>
    <n v="0"/>
    <n v="34"/>
    <s v="Р1.0.34"/>
    <s v="Испытание лестниц 3 типа с предоставлением актов"/>
    <s v="кв.м.площади офиса"/>
    <m/>
    <n v="21.005000000000003"/>
    <n v="0"/>
    <x v="174"/>
    <x v="0"/>
    <x v="11"/>
    <s v="МДО/ККО"/>
    <m/>
  </r>
  <r>
    <s v="Р1.37"/>
    <s v="Р1"/>
    <n v="0"/>
    <n v="35"/>
    <s v="Р1.0.35"/>
    <s v="Мероприятия по обеспечению доступа инвалидов"/>
    <s v="кв.м.площади офиса"/>
    <n v="685"/>
    <n v="52.112938588038595"/>
    <n v="0"/>
    <x v="1860"/>
    <x v="0"/>
    <x v="11"/>
    <s v="МДО/ККО"/>
    <m/>
  </r>
  <r>
    <s v="Р1.38"/>
    <s v="Р1"/>
    <n v="0"/>
    <n v="36"/>
    <s v="Р1.0.36"/>
    <s v="Мероприятия по обеспечению энергетической эффективности (при необходимости)"/>
    <s v="кв.м.площади офиса"/>
    <m/>
    <n v="0"/>
    <n v="0"/>
    <x v="174"/>
    <x v="0"/>
    <x v="11"/>
    <s v="МДО/ККО"/>
    <m/>
  </r>
  <r>
    <s v="Р1.39"/>
    <s v="Р1"/>
    <n v="0"/>
    <n v="37"/>
    <s v="Р1.0.37"/>
    <s v="Охрана окружающей среды включая замеры и заключение (при необходимости)"/>
    <s v="кв.м.площади офиса"/>
    <m/>
    <n v="0"/>
    <n v="0"/>
    <x v="174"/>
    <x v="0"/>
    <x v="11"/>
    <s v="МДО/ККО"/>
    <m/>
  </r>
  <r>
    <s v="Р1.40"/>
    <s v="Р1"/>
    <n v="0"/>
    <n v="38"/>
    <s v="Р1.0.38"/>
    <s v="Технологические решения"/>
    <s v="кв.м.площади офиса"/>
    <m/>
    <n v="0"/>
    <n v="0"/>
    <x v="174"/>
    <x v="0"/>
    <x v="11"/>
    <s v="МДО/ККО"/>
    <m/>
  </r>
  <r>
    <s v="Р2.1"/>
    <s v="Р2"/>
    <n v="1"/>
    <n v="1"/>
    <s v="Р2.1.1"/>
    <s v="Демонтаж подвесных потолков типа &quot;Армстронг&quot;"/>
    <s v="м2"/>
    <n v="610"/>
    <n v="71.678838177928441"/>
    <n v="0"/>
    <x v="1861"/>
    <x v="0"/>
    <x v="11"/>
    <s v="МДО/ККО"/>
    <m/>
  </r>
  <r>
    <s v="Р2.2"/>
    <s v="Р2"/>
    <n v="1"/>
    <n v="2"/>
    <s v="Р2.1.2"/>
    <s v="Демонтаж подвесных потолков &quot;Армстронг&quot;_x000a_с сохранением"/>
    <s v="м2"/>
    <m/>
    <n v="0"/>
    <n v="0"/>
    <x v="174"/>
    <x v="0"/>
    <x v="11"/>
    <s v="МДО/ККО"/>
    <m/>
  </r>
  <r>
    <s v="Р2.3"/>
    <s v="Р2"/>
    <n v="1"/>
    <n v="3"/>
    <s v="Р2.1.3"/>
    <s v="Демонтаж  одноуровневых потолков из ГКЛ"/>
    <s v="м2"/>
    <m/>
    <n v="100"/>
    <n v="0"/>
    <x v="174"/>
    <x v="0"/>
    <x v="11"/>
    <s v="МДО/ККО"/>
    <m/>
  </r>
  <r>
    <s v="Р2.4"/>
    <s v="Р2"/>
    <n v="1"/>
    <n v="4"/>
    <s v="Р2.1.4"/>
    <s v="Демонтаж  двухуровневых потолков из ГКЛ"/>
    <s v="м2"/>
    <m/>
    <n v="123"/>
    <n v="0"/>
    <x v="174"/>
    <x v="0"/>
    <x v="11"/>
    <s v="МДО/ККО"/>
    <m/>
  </r>
  <r>
    <s v="Р2.5"/>
    <s v="Р2"/>
    <n v="1"/>
    <n v="5"/>
    <s v="Р2.1.5"/>
    <s v="Демонтаж  реечного потолка"/>
    <s v="м2"/>
    <m/>
    <n v="127.35"/>
    <n v="0"/>
    <x v="174"/>
    <x v="0"/>
    <x v="11"/>
    <s v="МДО/ККО"/>
    <m/>
  </r>
  <r>
    <s v="Р2.6"/>
    <s v="Р2"/>
    <n v="1"/>
    <n v="6"/>
    <s v="Р2.1.6"/>
    <s v="Демонтаж плитки потолочной из экструдированного полистирола."/>
    <s v="м2"/>
    <m/>
    <n v="0"/>
    <n v="0"/>
    <x v="174"/>
    <x v="0"/>
    <x v="11"/>
    <s v="МДО/ККО"/>
    <m/>
  </r>
  <r>
    <s v="Р2.7"/>
    <s v="Р2"/>
    <n v="1"/>
    <n v="7"/>
    <s v="Р2.1.7"/>
    <s v="Демонтаж потолков из ПВХ вагонки"/>
    <s v="м2"/>
    <m/>
    <n v="33.579000000000001"/>
    <n v="0"/>
    <x v="174"/>
    <x v="0"/>
    <x v="11"/>
    <s v="МДО/ККО"/>
    <m/>
  </r>
  <r>
    <s v="Р2.8"/>
    <s v="Р2"/>
    <n v="1"/>
    <n v="8"/>
    <s v="Р2.1.8"/>
    <s v="Демонтаж потолков из деревянной вагонки"/>
    <s v="м2"/>
    <m/>
    <n v="36.789500000000004"/>
    <n v="0"/>
    <x v="174"/>
    <x v="0"/>
    <x v="11"/>
    <s v="МДО/ККО"/>
    <m/>
  </r>
  <r>
    <s v="Р2.9"/>
    <s v="Р2"/>
    <n v="1"/>
    <n v="9"/>
    <s v="Р2.1.9"/>
    <s v="Демонтаж утеплителя потолков из минераловатных плит"/>
    <s v="м3"/>
    <m/>
    <n v="0"/>
    <n v="0"/>
    <x v="174"/>
    <x v="0"/>
    <x v="11"/>
    <s v="МДО/ККО"/>
    <m/>
  </r>
  <r>
    <s v="Р2.10"/>
    <s v="Р2"/>
    <n v="1"/>
    <n v="10"/>
    <s v="Р2.1.10"/>
    <s v="Демонтаж утеплителя потолков из пенополистирола"/>
    <s v="м3"/>
    <m/>
    <n v="0"/>
    <n v="0"/>
    <x v="174"/>
    <x v="0"/>
    <x v="11"/>
    <s v="МДО/ККО"/>
    <m/>
  </r>
  <r>
    <s v="Р2.11"/>
    <s v="Р2"/>
    <n v="1"/>
    <n v="11"/>
    <s v="Р2.1.11"/>
    <s v="Демонтаж потолочного плинтуса, карниза, элементов декора."/>
    <s v="м.п."/>
    <m/>
    <n v="0"/>
    <n v="0"/>
    <x v="174"/>
    <x v="0"/>
    <x v="11"/>
    <s v="МДО/ККО"/>
    <m/>
  </r>
  <r>
    <s v="Р2.12"/>
    <s v="Р2"/>
    <n v="1"/>
    <n v="12"/>
    <s v="Р2.1.12"/>
    <s v="Демонтаж потолочного плинтуса, карниза, элементов декора с сохранением."/>
    <s v="м.п."/>
    <m/>
    <n v="0"/>
    <n v="0"/>
    <x v="174"/>
    <x v="0"/>
    <x v="11"/>
    <s v="МДО/ККО"/>
    <m/>
  </r>
  <r>
    <s v="Р2.13"/>
    <s v="Р2"/>
    <n v="1"/>
    <n v="13"/>
    <s v="Р2.1.13"/>
    <s v="Демонтаж натяжных потолков"/>
    <s v="м2"/>
    <m/>
    <n v="0"/>
    <n v="0"/>
    <x v="174"/>
    <x v="0"/>
    <x v="11"/>
    <s v="МДО/ККО"/>
    <m/>
  </r>
  <r>
    <s v="Р2.14"/>
    <s v="Р2"/>
    <n v="1"/>
    <n v="14"/>
    <s v="Р2.1.14"/>
    <s v="Демонтаж щтукатурки потолка толщиной до 50 мм."/>
    <s v="м2"/>
    <n v="3"/>
    <n v="51.66"/>
    <n v="0"/>
    <x v="1862"/>
    <x v="0"/>
    <x v="11"/>
    <s v="МДО/ККО"/>
    <m/>
  </r>
  <r>
    <s v="Р2.15"/>
    <s v="Р2"/>
    <n v="1"/>
    <n v="15"/>
    <s v="Р2.1.15"/>
    <s v="Демонтаж подвесных потолков типа &quot;Грильято&quot;"/>
    <s v="м2"/>
    <m/>
    <n v="0"/>
    <n v="0"/>
    <x v="174"/>
    <x v="0"/>
    <x v="11"/>
    <s v="МДО/ККО"/>
    <m/>
  </r>
  <r>
    <s v="Р2.17"/>
    <s v="Р2"/>
    <n v="2"/>
    <n v="1"/>
    <s v="Р2.2.1"/>
    <s v="Демонтаж цементно-песчаной стяжки толщиной до 50 мм"/>
    <s v="м2"/>
    <m/>
    <n v="128.43442944396679"/>
    <n v="0"/>
    <x v="174"/>
    <x v="0"/>
    <x v="11"/>
    <s v="МДО/ККО"/>
    <m/>
  </r>
  <r>
    <s v="Р2.18"/>
    <s v="Р2"/>
    <n v="2"/>
    <n v="2"/>
    <s v="Р2.2.2"/>
    <s v="Демонтаж цементно-песчаной стяжки толщиной до 100 мм"/>
    <s v="м2"/>
    <m/>
    <n v="125"/>
    <n v="0"/>
    <x v="174"/>
    <x v="0"/>
    <x v="11"/>
    <s v="МДО/ККО"/>
    <m/>
  </r>
  <r>
    <s v="Р2.19"/>
    <s v="Р2"/>
    <n v="2"/>
    <n v="3"/>
    <s v="Р2.2.3"/>
    <s v="Демонтаж цементно-песчаной стяжки армированной толщиной до 50 мм"/>
    <s v="м2"/>
    <n v="50"/>
    <n v="100"/>
    <n v="0"/>
    <x v="55"/>
    <x v="0"/>
    <x v="11"/>
    <s v="МДО/ККО"/>
    <m/>
  </r>
  <r>
    <s v="Р2.20"/>
    <s v="Р2"/>
    <n v="2"/>
    <n v="4"/>
    <s v="Р2.2.4"/>
    <s v="Демонтаж цементно-песчаной стяжки армированной толщиной до 100 мм"/>
    <s v="м2"/>
    <m/>
    <n v="0"/>
    <n v="0"/>
    <x v="174"/>
    <x v="0"/>
    <x v="11"/>
    <s v="МДО/ККО"/>
    <m/>
  </r>
  <r>
    <s v="Р2.21"/>
    <s v="Р2"/>
    <n v="2"/>
    <n v="5"/>
    <s v="Р2.2.5"/>
    <s v="Демонтаж полов из гранитных и мраморных плит толщиной 30 мм"/>
    <s v="м2"/>
    <n v="41"/>
    <n v="200"/>
    <n v="0"/>
    <x v="1863"/>
    <x v="0"/>
    <x v="11"/>
    <s v="МДО/ККО"/>
    <m/>
  </r>
  <r>
    <s v="Р2.22"/>
    <s v="Р2"/>
    <n v="2"/>
    <n v="6"/>
    <s v="Р2.2.6"/>
    <s v="Демонтаж покрытия полов из керамогранита и кераимческих плиток"/>
    <s v="м2"/>
    <n v="668"/>
    <n v="102.62671809713649"/>
    <n v="0"/>
    <x v="1864"/>
    <x v="0"/>
    <x v="11"/>
    <s v="МДО/ККО"/>
    <m/>
  </r>
  <r>
    <s v="Р2.23"/>
    <s v="Р2"/>
    <n v="2"/>
    <n v="7"/>
    <s v="Р2.2.7"/>
    <s v="Демонтаж покрытия полов цементных с мраморной крошкой "/>
    <s v="м2"/>
    <m/>
    <n v="0"/>
    <n v="0"/>
    <x v="174"/>
    <x v="0"/>
    <x v="11"/>
    <s v="МДО/ККО"/>
    <m/>
  </r>
  <r>
    <s v="Р2.24"/>
    <s v="Р2"/>
    <n v="2"/>
    <n v="8"/>
    <s v="Р2.2.8"/>
    <s v="Расшивка швов поверхности пола из плитки керамической"/>
    <s v="м2"/>
    <m/>
    <n v="5.1659999999999995"/>
    <n v="0"/>
    <x v="174"/>
    <x v="0"/>
    <x v="11"/>
    <s v="МДО/ККО"/>
    <m/>
  </r>
  <r>
    <s v="Р2.25"/>
    <s v="Р2"/>
    <n v="2"/>
    <n v="9"/>
    <s v="Р2.2.9"/>
    <s v="Демонтаж покрытия полов: из линолеума, ковролина"/>
    <s v="м2"/>
    <m/>
    <n v="85.666666666666671"/>
    <n v="0"/>
    <x v="174"/>
    <x v="0"/>
    <x v="11"/>
    <s v="МДО/ККО"/>
    <m/>
  </r>
  <r>
    <s v="Р2.26"/>
    <s v="Р2"/>
    <n v="2"/>
    <n v="10"/>
    <s v="Р2.2.10"/>
    <s v="Демонтаж покрытия полов: из паркетной доски (ламината)"/>
    <s v="м2"/>
    <m/>
    <n v="28.412999999999997"/>
    <n v="0"/>
    <x v="174"/>
    <x v="0"/>
    <x v="11"/>
    <s v="МДО/ККО"/>
    <m/>
  </r>
  <r>
    <s v="Р2.27"/>
    <s v="Р2"/>
    <n v="2"/>
    <n v="11"/>
    <s v="Р2.2.11"/>
    <s v="Демонтаж фальшпола"/>
    <s v="м2"/>
    <m/>
    <n v="0"/>
    <n v="0"/>
    <x v="174"/>
    <x v="0"/>
    <x v="11"/>
    <s v="МДО/ККО"/>
    <m/>
  </r>
  <r>
    <s v="Р2.28"/>
    <s v="Р2"/>
    <n v="2"/>
    <n v="12"/>
    <s v="Р2.2.12"/>
    <s v="Демонтаж деревянных полов на деревянных лагах"/>
    <s v="м2"/>
    <m/>
    <n v="0"/>
    <n v="0"/>
    <x v="174"/>
    <x v="0"/>
    <x v="11"/>
    <s v="МДО/ККО"/>
    <m/>
  </r>
  <r>
    <s v="Р2.29"/>
    <s v="Р2"/>
    <n v="2"/>
    <n v="13"/>
    <s v="Р2.2.13"/>
    <s v="Демонтаж плинтусов:  из керамической плитки"/>
    <s v="м.п."/>
    <n v="350"/>
    <n v="31.208880068434009"/>
    <n v="0"/>
    <x v="1865"/>
    <x v="0"/>
    <x v="11"/>
    <s v="МДО/ККО"/>
    <m/>
  </r>
  <r>
    <s v="Р2.30"/>
    <s v="Р2"/>
    <n v="2"/>
    <n v="14"/>
    <s v="Р2.2.14"/>
    <s v="Демонтаж плинтусов: деревянных, пвх"/>
    <s v="м.п."/>
    <n v="6"/>
    <n v="30.249666666666666"/>
    <n v="0"/>
    <x v="1866"/>
    <x v="0"/>
    <x v="11"/>
    <s v="МДО/ККО"/>
    <m/>
  </r>
  <r>
    <s v="Р2.31"/>
    <s v="Р2"/>
    <n v="2"/>
    <n v="15"/>
    <s v="Р2.2.15"/>
    <s v="Демонтаж ЖБ плит перекрытия."/>
    <s v="м2"/>
    <m/>
    <n v="4208"/>
    <n v="387.45"/>
    <x v="174"/>
    <x v="0"/>
    <x v="11"/>
    <s v="МДО/ККО"/>
    <m/>
  </r>
  <r>
    <s v="Р2.32"/>
    <s v="Р2"/>
    <n v="2"/>
    <n v="16"/>
    <s v="Р2.2.16"/>
    <s v="Демонтаж деревянных балок перекрытия"/>
    <s v="м.п."/>
    <m/>
    <n v="500"/>
    <n v="0"/>
    <x v="174"/>
    <x v="0"/>
    <x v="11"/>
    <s v="МДО/ККО"/>
    <m/>
  </r>
  <r>
    <s v="Р2.33"/>
    <s v="Р2"/>
    <n v="2"/>
    <n v="17"/>
    <s v="Р2.2.17"/>
    <s v="Демонтаж плиточного клея"/>
    <s v="м2"/>
    <m/>
    <n v="33.579000000000001"/>
    <n v="0"/>
    <x v="174"/>
    <x v="0"/>
    <x v="11"/>
    <s v="МДО/ККО"/>
    <m/>
  </r>
  <r>
    <s v="Р2.135"/>
    <s v="Р2"/>
    <n v="3"/>
    <n v="1"/>
    <s v="Р2.3.1"/>
    <s v="Демонтаж кирпичных перегородок (в 1/2 кирпича)"/>
    <s v="м2"/>
    <m/>
    <n v="648.0021851496914"/>
    <n v="278"/>
    <x v="174"/>
    <x v="0"/>
    <x v="11"/>
    <s v="МДО/ККО"/>
    <m/>
  </r>
  <r>
    <s v="Р2.34"/>
    <s v="Р2"/>
    <n v="3"/>
    <n v="2"/>
    <s v="Р2.3.2"/>
    <s v="Демонтаж кирпичных перегородок (в 1/2 кирпича) с армированием ( d16 яч. 150Х150)"/>
    <s v="м2"/>
    <m/>
    <n v="660.32500000000005"/>
    <n v="0"/>
    <x v="174"/>
    <x v="0"/>
    <x v="11"/>
    <s v="МДО/ККО"/>
    <m/>
  </r>
  <r>
    <s v="Р2.35"/>
    <s v="Р2"/>
    <n v="3"/>
    <n v="3"/>
    <s v="Р2.3.3"/>
    <s v="Демонтаж кирпичных стен "/>
    <s v="м3"/>
    <m/>
    <n v="0"/>
    <n v="0"/>
    <x v="174"/>
    <x v="0"/>
    <x v="11"/>
    <s v="МДО/ККО"/>
    <m/>
  </r>
  <r>
    <s v="Р2.36"/>
    <s v="Р2"/>
    <n v="3"/>
    <n v="4"/>
    <s v="Р2.3.4"/>
    <s v="Пробивка проемов в стенах из пенобетонных блоков"/>
    <s v="м3"/>
    <m/>
    <n v="0"/>
    <n v="0"/>
    <x v="174"/>
    <x v="0"/>
    <x v="11"/>
    <s v="МДО/ККО"/>
    <m/>
  </r>
  <r>
    <s v="Р2.37"/>
    <s v="Р2"/>
    <n v="3"/>
    <n v="5"/>
    <s v="Р2.3.5"/>
    <s v="Пробивка проемов в стенах из кирпича"/>
    <s v="м3"/>
    <n v="2.4"/>
    <n v="3083.8285714285712"/>
    <n v="321.42857142857144"/>
    <x v="1681"/>
    <x v="1561"/>
    <x v="11"/>
    <s v="МДО/ККО"/>
    <m/>
  </r>
  <r>
    <s v="Р2.38"/>
    <s v="Р2"/>
    <n v="3"/>
    <n v="6"/>
    <s v="Р2.3.6"/>
    <s v="Алмазное сверление отверстий в стенах"/>
    <s v="м3"/>
    <n v="4"/>
    <n v="11096.325283832304"/>
    <n v="7417.7763702993834"/>
    <x v="1867"/>
    <x v="1706"/>
    <x v="11"/>
    <s v="МДО/ККО"/>
    <m/>
  </r>
  <r>
    <s v="Р2.40"/>
    <s v="Р2"/>
    <n v="3"/>
    <n v="8"/>
    <s v="Р2.3.8"/>
    <s v="Демонтаж утеплителя стен из минераловатных плит"/>
    <s v="м2"/>
    <m/>
    <n v="43.106000000000002"/>
    <n v="0"/>
    <x v="174"/>
    <x v="0"/>
    <x v="11"/>
    <s v="МДО/ККО"/>
    <m/>
  </r>
  <r>
    <s v="Р2.41"/>
    <s v="Р2"/>
    <n v="3"/>
    <n v="9"/>
    <s v="Р2.3.9"/>
    <s v="Демонтаж утеплителя стен из пенополистирола"/>
    <s v="м3"/>
    <m/>
    <n v="0"/>
    <n v="0"/>
    <x v="174"/>
    <x v="0"/>
    <x v="11"/>
    <s v="МДО/ККО"/>
    <m/>
  </r>
  <r>
    <s v="Р2.42"/>
    <s v="Р2"/>
    <n v="3"/>
    <n v="10"/>
    <s v="Р2.3.10"/>
    <s v="Демонтаж облицовки стен листами ГКЛ по металлическому каркасу"/>
    <s v="м2"/>
    <n v="98"/>
    <n v="78.87951576846136"/>
    <n v="0"/>
    <x v="1868"/>
    <x v="0"/>
    <x v="11"/>
    <s v="МДО/ККО"/>
    <m/>
  </r>
  <r>
    <s v="Р2.43"/>
    <s v="Р2"/>
    <n v="3"/>
    <n v="11"/>
    <s v="Р2.3.11"/>
    <s v="Демонтаж облицовки стен из МДФ панелей "/>
    <s v="м2"/>
    <m/>
    <n v="76.41121397205076"/>
    <n v="0"/>
    <x v="174"/>
    <x v="0"/>
    <x v="11"/>
    <s v="МДО/ККО"/>
    <m/>
  </r>
  <r>
    <s v="Р2.44"/>
    <s v="Р2"/>
    <n v="3"/>
    <n v="12"/>
    <s v="Р2.3.12"/>
    <s v="Демонтаж каркасных деревянных перегородок с облицовкой панелями МДФ"/>
    <s v="м2"/>
    <m/>
    <n v="0"/>
    <n v="0"/>
    <x v="174"/>
    <x v="0"/>
    <x v="11"/>
    <s v="МДО/ККО"/>
    <m/>
  </r>
  <r>
    <s v="Р2.45"/>
    <s v="Р2"/>
    <n v="3"/>
    <n v="13"/>
    <s v="Р2.3.13"/>
    <s v="Демонтаж перегородок по металлическому каркасу с облицовкой панелями МДФ"/>
    <s v="м2"/>
    <m/>
    <n v="144.648"/>
    <n v="0"/>
    <x v="174"/>
    <x v="0"/>
    <x v="11"/>
    <s v="МДО/ККО"/>
    <m/>
  </r>
  <r>
    <s v="Р2.46"/>
    <s v="Р2"/>
    <n v="3"/>
    <n v="14"/>
    <s v="Р2.3.14"/>
    <s v="Отбивка штукатурки стен толщиной до 30 мм"/>
    <s v="м2"/>
    <n v="46"/>
    <n v="119.746"/>
    <n v="36.75"/>
    <x v="1869"/>
    <x v="1707"/>
    <x v="11"/>
    <s v="МДО/ККО"/>
    <m/>
  </r>
  <r>
    <s v="Р2.47"/>
    <s v="Р2"/>
    <n v="3"/>
    <n v="15"/>
    <s v="Р2.3.15"/>
    <s v="Снятие обоев"/>
    <s v="м2"/>
    <m/>
    <n v="36.034999999999997"/>
    <n v="0"/>
    <x v="174"/>
    <x v="0"/>
    <x v="11"/>
    <s v="МДО/ККО"/>
    <m/>
  </r>
  <r>
    <s v="Р2.48"/>
    <s v="Р2"/>
    <n v="3"/>
    <n v="16"/>
    <s v="Р2.3.16"/>
    <s v="Демонтаж облицовки стен из плитки керамической, мрамора."/>
    <s v="м2"/>
    <m/>
    <n v="137.99549469631833"/>
    <n v="0"/>
    <x v="174"/>
    <x v="0"/>
    <x v="11"/>
    <s v="МДО/ККО"/>
    <m/>
  </r>
  <r>
    <s v="Р2.49"/>
    <s v="Р2"/>
    <n v="3"/>
    <n v="17"/>
    <s v="Р2.3.17"/>
    <s v="Демонтаж стеклянных перегородок"/>
    <s v="м2"/>
    <m/>
    <n v="301.62773143711422"/>
    <n v="0"/>
    <x v="174"/>
    <x v="0"/>
    <x v="11"/>
    <s v="МДО/ККО"/>
    <m/>
  </r>
  <r>
    <s v="Р2.50"/>
    <s v="Р2"/>
    <n v="3"/>
    <n v="18"/>
    <s v="Р2.3.18"/>
    <s v="Демонтаж бронепанелей"/>
    <s v="м2"/>
    <m/>
    <n v="862.45"/>
    <n v="0"/>
    <x v="174"/>
    <x v="0"/>
    <x v="11"/>
    <s v="МДО/ККО"/>
    <m/>
  </r>
  <r>
    <s v="Р2.51"/>
    <s v="Р2"/>
    <n v="3"/>
    <n v="19"/>
    <s v="Р2.3.19"/>
    <s v="Демонтаж обшивки стен мебельными панелями"/>
    <s v="м2"/>
    <m/>
    <n v="162.55250000000001"/>
    <n v="0"/>
    <x v="174"/>
    <x v="0"/>
    <x v="11"/>
    <s v="МДО/ККО"/>
    <m/>
  </r>
  <r>
    <s v="Р2.52"/>
    <s v="Р2"/>
    <n v="3"/>
    <n v="20"/>
    <s v="Р2.3.20"/>
    <s v="Разборка перегородок из ГКЛ по металлическому каркасу"/>
    <s v="м2"/>
    <n v="206"/>
    <n v="115.45119575705469"/>
    <n v="0"/>
    <x v="1870"/>
    <x v="0"/>
    <x v="11"/>
    <s v="МДО/ККО"/>
    <m/>
  </r>
  <r>
    <s v="Р2.53"/>
    <s v="Р2"/>
    <n v="4"/>
    <n v="1"/>
    <s v="Р2.4.1"/>
    <s v="Демонтаж дверных блоков деревянных (межкомнатные)"/>
    <s v="шт"/>
    <n v="4"/>
    <n v="453.98386571855713"/>
    <n v="0"/>
    <x v="1871"/>
    <x v="0"/>
    <x v="11"/>
    <s v="МДО/ККО"/>
    <m/>
  </r>
  <r>
    <s v="Р2.54"/>
    <s v="Р2"/>
    <n v="4"/>
    <n v="2"/>
    <s v="Р2.4.2"/>
    <s v="Демонтаж дверных блоков из ПВХ профиля"/>
    <s v="шт"/>
    <m/>
    <n v="917.15"/>
    <n v="0"/>
    <x v="174"/>
    <x v="0"/>
    <x v="11"/>
    <s v="МДО/ККО"/>
    <m/>
  </r>
  <r>
    <s v="Р2.55"/>
    <s v="Р2"/>
    <n v="4"/>
    <n v="3"/>
    <s v="Р2.4.3"/>
    <s v="Демонтаж дверных блоков металлических"/>
    <s v="шт"/>
    <n v="5"/>
    <n v="931.18803493012695"/>
    <n v="0"/>
    <x v="1872"/>
    <x v="0"/>
    <x v="11"/>
    <s v="МДО/ККО"/>
    <m/>
  </r>
  <r>
    <s v="Р2.56"/>
    <s v="Р2"/>
    <n v="4"/>
    <n v="4"/>
    <s v="Р2.4.4"/>
    <s v="Демонтаж двери главного входа  (стеклопакет в алюминиевой обвязке)"/>
    <s v="шт"/>
    <m/>
    <n v="2019.1341047903809"/>
    <n v="0"/>
    <x v="174"/>
    <x v="0"/>
    <x v="11"/>
    <s v="МДО/ККО"/>
    <m/>
  </r>
  <r>
    <s v="Р2.57"/>
    <s v="Р2"/>
    <n v="4"/>
    <n v="5"/>
    <s v="Р2.4.5"/>
    <s v="Демонтаж стеклянного дверного полотна межкомнатного ( цельностеклснного, в алюминиевой обвязке, ПВХ обвязке)"/>
    <s v="шт"/>
    <m/>
    <n v="405.72764191615227"/>
    <n v="0"/>
    <x v="174"/>
    <x v="0"/>
    <x v="11"/>
    <s v="МДО/ККО"/>
    <m/>
  </r>
  <r>
    <s v="Р2.58"/>
    <s v="Р2"/>
    <n v="4"/>
    <n v="6"/>
    <s v="Р2.4.6"/>
    <s v="Демонтаж дверей бронированных"/>
    <s v="шт"/>
    <m/>
    <n v="1637.9174381237142"/>
    <n v="0"/>
    <x v="174"/>
    <x v="0"/>
    <x v="11"/>
    <s v="МДО/ККО"/>
    <m/>
  </r>
  <r>
    <s v="Р2.59"/>
    <s v="Р2"/>
    <n v="4"/>
    <n v="7"/>
    <s v="Р2.4.7"/>
    <s v="Демонтаж решетчатой двери (распашные, гармошка)."/>
    <s v="шт"/>
    <m/>
    <n v="807.86046287422846"/>
    <n v="0"/>
    <x v="174"/>
    <x v="0"/>
    <x v="11"/>
    <s v="МДО/ККО"/>
    <m/>
  </r>
  <r>
    <s v="Р2.60"/>
    <s v="Р2"/>
    <n v="4"/>
    <n v="8"/>
    <s v="Р2.4.8"/>
    <s v="Демонтаж дверей гаражных"/>
    <s v="шт"/>
    <m/>
    <n v="0"/>
    <n v="0"/>
    <x v="174"/>
    <x v="0"/>
    <x v="11"/>
    <s v="МДО/ККО"/>
    <m/>
  </r>
  <r>
    <s v="Р2.61"/>
    <s v="Р2"/>
    <n v="4"/>
    <n v="9"/>
    <s v="Р2.4.9"/>
    <s v="Демонтаж рольставни"/>
    <s v="шт"/>
    <m/>
    <n v="2375"/>
    <n v="0"/>
    <x v="174"/>
    <x v="0"/>
    <x v="11"/>
    <s v="МДО/ККО"/>
    <m/>
  </r>
  <r>
    <s v="Р2.62"/>
    <s v="Р2"/>
    <n v="4"/>
    <n v="10"/>
    <s v="Р2.4.10"/>
    <s v="Демонтаж дверных блоков из ПВХ профиля с сохранением"/>
    <s v="м2"/>
    <m/>
    <n v="0"/>
    <n v="0"/>
    <x v="174"/>
    <x v="0"/>
    <x v="11"/>
    <s v="МДО/ККО"/>
    <m/>
  </r>
  <r>
    <s v="Р2.136"/>
    <s v="Р2"/>
    <n v="5"/>
    <n v="1"/>
    <s v="Р2.5.1"/>
    <s v="Демонтаж деревянных оконных блоков"/>
    <s v="м2"/>
    <m/>
    <n v="0"/>
    <n v="0"/>
    <x v="174"/>
    <x v="0"/>
    <x v="11"/>
    <s v="МДО/ККО"/>
    <m/>
  </r>
  <r>
    <s v="Р2.63"/>
    <s v="Р2"/>
    <n v="5"/>
    <n v="2"/>
    <s v="Р2.5.2"/>
    <s v="Демонтаж оконных блоков из ПВХ профиля"/>
    <s v="м2"/>
    <m/>
    <n v="283.86"/>
    <n v="0"/>
    <x v="174"/>
    <x v="0"/>
    <x v="11"/>
    <s v="МДО/ККО"/>
    <m/>
  </r>
  <r>
    <s v="Р2.64"/>
    <s v="Р2"/>
    <n v="5"/>
    <n v="3"/>
    <s v="Р2.5.3"/>
    <s v="Демонтаж оконных блоков в алюминиевом профиле"/>
    <s v="м2"/>
    <m/>
    <n v="388.04333333333335"/>
    <n v="0"/>
    <x v="174"/>
    <x v="0"/>
    <x v="11"/>
    <s v="МДО/ККО"/>
    <m/>
  </r>
  <r>
    <s v="Р2.65"/>
    <s v="Р2"/>
    <n v="5"/>
    <n v="4"/>
    <s v="Р2.5.4"/>
    <s v="Демонтаж бронеокон"/>
    <s v="м2"/>
    <m/>
    <n v="762.5"/>
    <n v="0"/>
    <x v="174"/>
    <x v="0"/>
    <x v="11"/>
    <s v="МДО/ККО"/>
    <m/>
  </r>
  <r>
    <s v="Р2.66"/>
    <s v="Р2"/>
    <n v="5"/>
    <n v="5"/>
    <s v="Р2.5.5"/>
    <s v="Демонтаж подоконных досок деревянных"/>
    <s v="м.п."/>
    <n v="21"/>
    <n v="190"/>
    <n v="0"/>
    <x v="1873"/>
    <x v="0"/>
    <x v="11"/>
    <s v="МДО/ККО"/>
    <m/>
  </r>
  <r>
    <s v="Р2.67"/>
    <s v="Р2"/>
    <n v="5"/>
    <n v="6"/>
    <s v="Р2.5.6"/>
    <s v="Демонтаж подоконников из ПВХ"/>
    <s v="м.п."/>
    <m/>
    <n v="141.16336419161524"/>
    <n v="0"/>
    <x v="174"/>
    <x v="0"/>
    <x v="11"/>
    <s v="МДО/ККО"/>
    <m/>
  </r>
  <r>
    <s v="Р2.68"/>
    <s v="Р2"/>
    <n v="5"/>
    <n v="7"/>
    <s v="Р2.5.7"/>
    <s v="Демонтаж подоконных досок бетонных"/>
    <s v="м.п."/>
    <m/>
    <n v="0"/>
    <n v="0"/>
    <x v="174"/>
    <x v="0"/>
    <x v="11"/>
    <s v="МДО/ККО"/>
    <m/>
  </r>
  <r>
    <s v="Р2.69"/>
    <s v="Р2"/>
    <n v="5"/>
    <n v="8"/>
    <s v="Р2.5.8"/>
    <s v="Демонтаж отливов из оцинкованной стали"/>
    <s v="м.п."/>
    <m/>
    <n v="75.148940319358715"/>
    <n v="0"/>
    <x v="174"/>
    <x v="0"/>
    <x v="11"/>
    <s v="МДО/ККО"/>
    <m/>
  </r>
  <r>
    <s v="Р2.70"/>
    <s v="Р2"/>
    <n v="5"/>
    <n v="9"/>
    <s v="Р2.5.9"/>
    <s v="Демонтаж откосов ПВХ"/>
    <s v="м2"/>
    <m/>
    <n v="31.786820958076152"/>
    <n v="0"/>
    <x v="174"/>
    <x v="0"/>
    <x v="11"/>
    <s v="МДО/ККО"/>
    <m/>
  </r>
  <r>
    <s v="Р2.71"/>
    <s v="Р2"/>
    <n v="6"/>
    <n v="1"/>
    <s v="Р2.6.1"/>
    <s v="Демонтаж рулонной кровли из оклеечных изоляционных материалов в два слоя"/>
    <s v="м2"/>
    <m/>
    <n v="0"/>
    <n v="0"/>
    <x v="174"/>
    <x v="0"/>
    <x v="11"/>
    <s v="МДО/ККО"/>
    <m/>
  </r>
  <r>
    <s v="Р2.72"/>
    <s v="Р2"/>
    <n v="6"/>
    <n v="2"/>
    <s v="Р2.6.2"/>
    <s v="Демонтаж покрытия кровли из профлиста, металлочерепицы, андулина, металла."/>
    <s v="м2"/>
    <m/>
    <n v="50"/>
    <n v="0"/>
    <x v="174"/>
    <x v="0"/>
    <x v="11"/>
    <s v="МДО/ККО"/>
    <m/>
  </r>
  <r>
    <s v="Р2.73"/>
    <s v="Р2"/>
    <n v="6"/>
    <n v="3"/>
    <s v="Р2.6.3"/>
    <s v="Демонтаж стропильной части кровли включая обрешетку"/>
    <s v="м2"/>
    <m/>
    <n v="0"/>
    <n v="0"/>
    <x v="174"/>
    <x v="0"/>
    <x v="11"/>
    <s v="МДО/ККО"/>
    <m/>
  </r>
  <r>
    <s v="Р2.74"/>
    <s v="Р2"/>
    <n v="6"/>
    <n v="4"/>
    <s v="Р2.6.4"/>
    <s v="Демонтаж утеплителя кровли"/>
    <s v="м3"/>
    <m/>
    <n v="0"/>
    <n v="0"/>
    <x v="174"/>
    <x v="0"/>
    <x v="11"/>
    <s v="МДО/ККО"/>
    <m/>
  </r>
  <r>
    <s v="Р2.75"/>
    <s v="Р2"/>
    <n v="6"/>
    <n v="5"/>
    <s v="Р2.6.5"/>
    <s v="Демонтаж отливов, водостоков."/>
    <s v="м.п."/>
    <m/>
    <n v="0"/>
    <n v="0"/>
    <x v="174"/>
    <x v="0"/>
    <x v="11"/>
    <s v="МДО/ККО"/>
    <m/>
  </r>
  <r>
    <s v="Р2.76"/>
    <s v="Р2"/>
    <n v="7"/>
    <n v="1"/>
    <s v="Р2.7.1"/>
    <s v="Разборка тротуарной плитки"/>
    <s v="м2"/>
    <m/>
    <n v="131.98682095807615"/>
    <n v="0"/>
    <x v="174"/>
    <x v="0"/>
    <x v="11"/>
    <s v="МДО/ККО"/>
    <m/>
  </r>
  <r>
    <s v="Р2.77"/>
    <s v="Р2"/>
    <n v="7"/>
    <n v="2"/>
    <s v="Р2.7.2"/>
    <s v="Разборка асфальтового покрытия"/>
    <s v="м2"/>
    <n v="12"/>
    <n v="400"/>
    <n v="0"/>
    <x v="1463"/>
    <x v="0"/>
    <x v="11"/>
    <s v="МДО/ККО"/>
    <m/>
  </r>
  <r>
    <s v="Р2.78"/>
    <s v="Р2"/>
    <n v="7"/>
    <n v="3"/>
    <s v="Р2.7.3"/>
    <s v="Разборка бетонированного покрытия"/>
    <s v="м2"/>
    <n v="5"/>
    <n v="2850"/>
    <n v="0"/>
    <x v="1874"/>
    <x v="0"/>
    <x v="11"/>
    <s v="МДО/ККО"/>
    <m/>
  </r>
  <r>
    <s v="Р2.79"/>
    <s v="Р2"/>
    <n v="7"/>
    <n v="4"/>
    <s v="Р2.7.4"/>
    <s v="Выемка грунта"/>
    <s v="м3"/>
    <n v="3"/>
    <n v="300"/>
    <n v="0"/>
    <x v="223"/>
    <x v="0"/>
    <x v="11"/>
    <s v="МДО/ККО"/>
    <m/>
  </r>
  <r>
    <s v="Р2.80"/>
    <s v="Р2"/>
    <n v="7"/>
    <n v="5"/>
    <s v="Р2.7.5"/>
    <s v="Демонтаж бордюрного, тротуарного,дорожного камня."/>
    <s v="м.п."/>
    <m/>
    <n v="0"/>
    <n v="0"/>
    <x v="174"/>
    <x v="0"/>
    <x v="11"/>
    <s v="МДО/ККО"/>
    <m/>
  </r>
  <r>
    <s v="Р2.81"/>
    <s v="Р2"/>
    <n v="7"/>
    <n v="6"/>
    <s v="Р2.7.6"/>
    <s v="Демонтаж перил ограждения"/>
    <s v="м.п."/>
    <m/>
    <n v="501"/>
    <n v="0"/>
    <x v="174"/>
    <x v="0"/>
    <x v="11"/>
    <s v="МДО/ККО"/>
    <m/>
  </r>
  <r>
    <s v="Р2.82"/>
    <s v="Р2"/>
    <n v="7"/>
    <n v="7"/>
    <s v="Р2.7.7"/>
    <s v="Демонтаж козырьков"/>
    <s v="м2"/>
    <m/>
    <n v="337.5"/>
    <n v="0"/>
    <x v="174"/>
    <x v="0"/>
    <x v="11"/>
    <s v="МДО/ККО"/>
    <m/>
  </r>
  <r>
    <s v="Р2.83"/>
    <s v="Р2"/>
    <n v="7"/>
    <n v="8"/>
    <s v="Р2.7.8"/>
    <s v="Демонтаж облицовки цоколя, фасада (плитка керамическая, камень натуральный) "/>
    <s v="м2"/>
    <m/>
    <n v="380"/>
    <n v="0"/>
    <x v="174"/>
    <x v="0"/>
    <x v="11"/>
    <s v="МДО/ККО"/>
    <m/>
  </r>
  <r>
    <s v="Р2.84"/>
    <s v="Р2"/>
    <n v="7"/>
    <n v="9"/>
    <s v="Р2.7.9"/>
    <s v="Демонтаж штукатурки фасада"/>
    <s v="м2"/>
    <m/>
    <n v="156"/>
    <n v="0"/>
    <x v="174"/>
    <x v="0"/>
    <x v="11"/>
    <s v="МДО/ККО"/>
    <m/>
  </r>
  <r>
    <s v="Р2.85"/>
    <s v="Р2"/>
    <n v="7"/>
    <n v="10"/>
    <s v="Р2.7.10"/>
    <s v="Расшивка швов поверхности фасада"/>
    <s v="м.п."/>
    <m/>
    <n v="285"/>
    <n v="0"/>
    <x v="174"/>
    <x v="0"/>
    <x v="11"/>
    <s v="МДО/ККО"/>
    <m/>
  </r>
  <r>
    <s v="Р2.86"/>
    <s v="Р2"/>
    <n v="7"/>
    <n v="11"/>
    <s v="Р2.7.11"/>
    <s v="Демонтаж фасада из композитных панелей &quot;Алюкобонд&quot; с подсистемой, навесных фасадов (металл, керамогранит)"/>
    <s v="м2"/>
    <m/>
    <n v="424.73500000000001"/>
    <n v="0"/>
    <x v="174"/>
    <x v="0"/>
    <x v="11"/>
    <s v="МДО/ККО"/>
    <m/>
  </r>
  <r>
    <s v="Р2.87"/>
    <s v="Р2"/>
    <n v="7"/>
    <n v="12"/>
    <s v="Р2.7.12"/>
    <s v="Демонтаж информационной, рекламной конструкции на фасаде здания"/>
    <s v="м2"/>
    <m/>
    <n v="5"/>
    <n v="0"/>
    <x v="174"/>
    <x v="0"/>
    <x v="11"/>
    <s v="МДО/ККО"/>
    <m/>
  </r>
  <r>
    <s v="Р2.88"/>
    <s v="Р2"/>
    <n v="7"/>
    <n v="13"/>
    <s v="Р2.7.13"/>
    <s v="Демонтаж ограждающих конструкций из профлиста"/>
    <s v="м2"/>
    <m/>
    <n v="0"/>
    <n v="0"/>
    <x v="174"/>
    <x v="0"/>
    <x v="11"/>
    <s v="МДО/ККО"/>
    <m/>
  </r>
  <r>
    <s v="Р2.89"/>
    <s v="Р2"/>
    <n v="7"/>
    <n v="14"/>
    <s v="Р2.7.14"/>
    <s v="Демонтаж сварных металлических конструкций"/>
    <s v="тн"/>
    <m/>
    <n v="4940"/>
    <n v="0"/>
    <x v="174"/>
    <x v="0"/>
    <x v="11"/>
    <s v="МДО/КК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685"/>
    <n v="30.336564303532882"/>
    <n v="0"/>
    <x v="1875"/>
    <x v="0"/>
    <x v="11"/>
    <s v="МДО/КК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685"/>
    <n v="30.710874139273027"/>
    <n v="0"/>
    <x v="1876"/>
    <x v="0"/>
    <x v="11"/>
    <s v="МДО/ККО"/>
    <m/>
  </r>
  <r>
    <s v="Р2.92"/>
    <s v="Р2"/>
    <n v="8"/>
    <n v="3"/>
    <s v="Р2.8.3"/>
    <s v="Демонтаж выключателей, розеток"/>
    <s v="шт"/>
    <n v="80"/>
    <n v="83.898462445108876"/>
    <n v="0"/>
    <x v="1877"/>
    <x v="0"/>
    <x v="11"/>
    <s v="МДО/ККО"/>
    <m/>
  </r>
  <r>
    <s v="Р2.93"/>
    <s v="Р2"/>
    <n v="8"/>
    <n v="4"/>
    <s v="Р2.8.4"/>
    <s v="Демонтаж светильников"/>
    <s v="шт"/>
    <n v="42"/>
    <n v="124.43060698602538"/>
    <n v="0"/>
    <x v="1878"/>
    <x v="0"/>
    <x v="11"/>
    <s v="МДО/ККО"/>
    <m/>
  </r>
  <r>
    <s v="Р2.94"/>
    <s v="Р2"/>
    <n v="8"/>
    <n v="5"/>
    <s v="Р2.8.5"/>
    <s v="Демонтаж электрощитов распределительных"/>
    <s v="шт"/>
    <n v="2"/>
    <n v="1393.5763682634604"/>
    <n v="0"/>
    <x v="1879"/>
    <x v="0"/>
    <x v="11"/>
    <s v="МДО/ККО"/>
    <m/>
  </r>
  <r>
    <s v="Р2.95"/>
    <s v="Р2"/>
    <n v="8"/>
    <n v="6"/>
    <s v="Р2.8.6"/>
    <s v="Демонтаж щитов ВРУ"/>
    <s v="шт"/>
    <n v="2"/>
    <n v="1389.5788063871744"/>
    <n v="0"/>
    <x v="1880"/>
    <x v="0"/>
    <x v="11"/>
    <s v="МДО/ККО"/>
    <m/>
  </r>
  <r>
    <s v="Р2.96"/>
    <s v="Р2"/>
    <n v="8"/>
    <n v="7"/>
    <s v="Р2.8.7"/>
    <s v="Демонтаж вводных кабелей высоковольтных"/>
    <s v="м.п."/>
    <n v="36"/>
    <n v="395.83"/>
    <n v="0"/>
    <x v="1881"/>
    <x v="0"/>
    <x v="11"/>
    <s v="МДО/ККО"/>
    <m/>
  </r>
  <r>
    <s v="Р2.97"/>
    <s v="Р2"/>
    <n v="8"/>
    <n v="8"/>
    <s v="Р2.8.8"/>
    <s v="Демонтаж светильников с сохранением"/>
    <s v="шт"/>
    <m/>
    <n v="0"/>
    <n v="0"/>
    <x v="174"/>
    <x v="0"/>
    <x v="11"/>
    <s v="МДО/ККО"/>
    <m/>
  </r>
  <r>
    <s v="Р2.98"/>
    <s v="Р2"/>
    <n v="8"/>
    <n v="9"/>
    <s v="Р2.8.9"/>
    <s v="Демонтаж кабель канала "/>
    <s v="м.п."/>
    <m/>
    <n v="231.88333333333333"/>
    <n v="0"/>
    <x v="174"/>
    <x v="0"/>
    <x v="11"/>
    <s v="МДО/КК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m/>
    <n v="27.692792683022805"/>
    <n v="0"/>
    <x v="174"/>
    <x v="0"/>
    <x v="11"/>
    <s v="МДО/КК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m/>
    <n v="1225.6788063871743"/>
    <n v="0"/>
    <x v="174"/>
    <x v="0"/>
    <x v="11"/>
    <s v="МДО/ККО"/>
    <m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m/>
    <n v="1792.8682095807615"/>
    <n v="0"/>
    <x v="174"/>
    <x v="0"/>
    <x v="11"/>
    <s v="МДО/ККО"/>
    <m/>
  </r>
  <r>
    <s v="Р2.100"/>
    <s v="Р2"/>
    <n v="9"/>
    <n v="4"/>
    <s v="Р2.9.4"/>
    <s v="Демонтаж вент машин"/>
    <s v="шт"/>
    <m/>
    <n v="10758.030349301269"/>
    <n v="0"/>
    <x v="174"/>
    <x v="0"/>
    <x v="11"/>
    <s v="МДО/ККО"/>
    <m/>
  </r>
  <r>
    <s v="Р2.101"/>
    <s v="Р2"/>
    <n v="9"/>
    <n v="5"/>
    <s v="Р2.9.5"/>
    <s v="Демонтаж вент машин с сохранением"/>
    <s v="шт"/>
    <m/>
    <n v="0"/>
    <n v="0"/>
    <x v="174"/>
    <x v="0"/>
    <x v="11"/>
    <s v="МДО/ККО"/>
    <m/>
  </r>
  <r>
    <s v="Р2.102"/>
    <s v="Р2"/>
    <n v="10"/>
    <n v="1"/>
    <s v="Р2.10.1"/>
    <s v="Демонтаж унитаза"/>
    <s v="шт"/>
    <n v="2"/>
    <n v="304.90142857142854"/>
    <n v="0"/>
    <x v="1227"/>
    <x v="0"/>
    <x v="11"/>
    <s v="МДО/ККО"/>
    <m/>
  </r>
  <r>
    <s v="Р2.103"/>
    <s v="Р2"/>
    <n v="10"/>
    <n v="2"/>
    <s v="Р2.10.2"/>
    <s v="Демонтаж  раковины"/>
    <s v="шт"/>
    <m/>
    <n v="297.75857142857143"/>
    <n v="0"/>
    <x v="174"/>
    <x v="0"/>
    <x v="11"/>
    <s v="МДО/ККО"/>
    <m/>
  </r>
  <r>
    <s v="Р2.104"/>
    <s v="Р2"/>
    <n v="10"/>
    <n v="3"/>
    <s v="Р2.10.3"/>
    <s v="Демонтаж смесителя"/>
    <s v="к-т"/>
    <m/>
    <n v="221.30571428571429"/>
    <n v="0"/>
    <x v="174"/>
    <x v="0"/>
    <x v="11"/>
    <s v="МДО/ККО"/>
    <m/>
  </r>
  <r>
    <s v="Р2.105"/>
    <s v="Р2"/>
    <n v="10"/>
    <n v="4"/>
    <s v="Р2.10.4"/>
    <s v="Демонтаж ванн, душевых кабин."/>
    <s v="шт"/>
    <m/>
    <n v="335.78999999999996"/>
    <n v="0"/>
    <x v="174"/>
    <x v="0"/>
    <x v="11"/>
    <s v="МДО/ККО"/>
    <m/>
  </r>
  <r>
    <s v="Р2.106"/>
    <s v="Р2"/>
    <n v="10"/>
    <n v="5"/>
    <s v="Р2.10.5"/>
    <s v="Демонтаж радиаторов отопления с запорной арматурой "/>
    <s v="шт"/>
    <n v="31"/>
    <n v="396.70174381237138"/>
    <n v="131.5"/>
    <x v="1882"/>
    <x v="1708"/>
    <x v="11"/>
    <s v="МДО/ККО"/>
    <m/>
  </r>
  <r>
    <s v="Р2.107"/>
    <s v="Р2"/>
    <n v="10"/>
    <n v="6"/>
    <s v="Р2.10.6"/>
    <s v="Демонтаж труб системы отопления"/>
    <s v="м.п."/>
    <n v="190"/>
    <n v="61.791841047903809"/>
    <n v="0"/>
    <x v="1883"/>
    <x v="0"/>
    <x v="11"/>
    <s v="МДО/ККО"/>
    <m/>
  </r>
  <r>
    <s v="Р2.108"/>
    <s v="Р2"/>
    <n v="10"/>
    <n v="7"/>
    <s v="Р2.10.7"/>
    <s v="Демонтаж труб водоснабжения и канализации диаметром до 50 мм"/>
    <s v="м.п."/>
    <n v="60"/>
    <n v="77.702500000000001"/>
    <n v="0"/>
    <x v="1884"/>
    <x v="0"/>
    <x v="11"/>
    <s v="МДО/ККО"/>
    <m/>
  </r>
  <r>
    <s v="Р2.109"/>
    <s v="Р2"/>
    <n v="10"/>
    <n v="8"/>
    <s v="Р2.10.8"/>
    <s v="Демонтаж труб канализации диаметром до 110 мм"/>
    <s v="м.п."/>
    <n v="46"/>
    <n v="77.702500000000001"/>
    <n v="0"/>
    <x v="1885"/>
    <x v="0"/>
    <x v="11"/>
    <s v="МДО/ККО"/>
    <m/>
  </r>
  <r>
    <s v="Р2.110"/>
    <s v="Р2"/>
    <n v="10"/>
    <n v="9"/>
    <s v="Р2.10.9"/>
    <s v="Демонтаж регистров отопления"/>
    <s v="шт"/>
    <m/>
    <n v="95"/>
    <n v="0"/>
    <x v="174"/>
    <x v="0"/>
    <x v="11"/>
    <s v="МДО/ККО"/>
    <m/>
  </r>
  <r>
    <s v="Р2.111"/>
    <s v="Р2"/>
    <n v="11"/>
    <n v="1"/>
    <s v="Р2.11.1"/>
    <s v="Вывоз мусора (бункер 5т - 8м3)"/>
    <s v="шт"/>
    <n v="10"/>
    <n v="3907.1066419161521"/>
    <n v="1833.7850305388376"/>
    <x v="1233"/>
    <x v="1141"/>
    <x v="11"/>
    <s v="МДО/ККО"/>
    <m/>
  </r>
  <r>
    <s v="Р2.112"/>
    <s v="Р2"/>
    <n v="11"/>
    <n v="2"/>
    <s v="Р2.11.2"/>
    <s v="Вывоз мусора (бункер 24 м3)"/>
    <s v="шт"/>
    <m/>
    <n v="0"/>
    <n v="0"/>
    <x v="174"/>
    <x v="0"/>
    <x v="11"/>
    <s v="МДО/ККО"/>
    <m/>
  </r>
  <r>
    <s v="Р2.113"/>
    <s v="Р2"/>
    <n v="11"/>
    <n v="3"/>
    <s v="Р2.11.3"/>
    <s v="Разгрузо-погрузочные работы "/>
    <s v="тн"/>
    <n v="50"/>
    <n v="1119.348555449074"/>
    <n v="0"/>
    <x v="1886"/>
    <x v="0"/>
    <x v="11"/>
    <s v="МДО/ККО"/>
    <m/>
  </r>
  <r>
    <s v="Р2.114"/>
    <s v="Р2"/>
    <n v="11"/>
    <n v="4"/>
    <s v="Р2.11.4"/>
    <s v="Перемещение вручную строительных материалов, мусора на расстоянии свыше 50 м от объекта"/>
    <s v="тн"/>
    <m/>
    <n v="812.5"/>
    <n v="0"/>
    <x v="174"/>
    <x v="0"/>
    <x v="11"/>
    <s v="МДО/ККО"/>
    <m/>
  </r>
  <r>
    <s v="Р2.115"/>
    <s v="Р2"/>
    <n v="11"/>
    <n v="5"/>
    <s v="Р2.11.5"/>
    <s v="Уборка послестроительная"/>
    <s v="м2"/>
    <n v="685"/>
    <n v="61.353364191615228"/>
    <n v="24.066354934130665"/>
    <x v="1887"/>
    <x v="1709"/>
    <x v="11"/>
    <s v="МДО/ККО"/>
    <m/>
  </r>
  <r>
    <s v="Р2.116"/>
    <s v="Р2"/>
    <n v="11"/>
    <n v="6"/>
    <s v="Р2.11.6"/>
    <s v="Клининговая уборка перед открытием"/>
    <s v="м2"/>
    <n v="685"/>
    <n v="129.91009135329219"/>
    <n v="49.469782095807616"/>
    <x v="1888"/>
    <x v="1710"/>
    <x v="11"/>
    <s v="МДО/ККО"/>
    <m/>
  </r>
  <r>
    <m/>
    <s v="Р2"/>
    <m/>
    <m/>
    <m/>
    <s v="Поддерживающая уборка в течении недели пред открытием"/>
    <s v="м2"/>
    <n v="685"/>
    <n v="40"/>
    <n v="10"/>
    <x v="1889"/>
    <x v="1711"/>
    <x v="11"/>
    <s v="МДО/ККО"/>
    <s v="исключена/нетиповая"/>
  </r>
  <r>
    <s v="Р2.117"/>
    <s v="Р2"/>
    <n v="12"/>
    <n v="1"/>
    <s v="Р2.12.1"/>
    <s v="Демонтаж мебельных конструкций"/>
    <s v="шт"/>
    <m/>
    <n v="210.26924890217768"/>
    <n v="0"/>
    <x v="174"/>
    <x v="0"/>
    <x v="11"/>
    <s v="МДО/ККО"/>
    <m/>
  </r>
  <r>
    <s v="Р2.119"/>
    <s v="Р2"/>
    <n v="12"/>
    <n v="2"/>
    <s v="Р2.12.2"/>
    <s v="Демонтаж шлюза инкосаторского"/>
    <s v="шт"/>
    <m/>
    <n v="0"/>
    <n v="0"/>
    <x v="174"/>
    <x v="0"/>
    <x v="11"/>
    <s v="МДО/ККО"/>
    <m/>
  </r>
  <r>
    <s v="Р2.118"/>
    <s v="Р2"/>
    <n v="12"/>
    <n v="3"/>
    <s v="Р2.12.3"/>
    <s v="Демонтаж жалюзей"/>
    <s v="м2"/>
    <m/>
    <n v="153.5"/>
    <n v="0"/>
    <x v="174"/>
    <x v="0"/>
    <x v="11"/>
    <s v="МДО/ККО"/>
    <m/>
  </r>
  <r>
    <s v="Р2.122"/>
    <s v="Р2"/>
    <n v="12"/>
    <n v="4"/>
    <s v="Р2.12.4"/>
    <s v="Демонтаж металоконструкций"/>
    <s v="тн"/>
    <m/>
    <n v="3120.6424999999999"/>
    <n v="0"/>
    <x v="174"/>
    <x v="0"/>
    <x v="11"/>
    <s v="МДО/ККО"/>
    <m/>
  </r>
  <r>
    <s v="Р2.123"/>
    <s v="Р2"/>
    <n v="12"/>
    <n v="5"/>
    <s v="Р2.12.5"/>
    <s v="Демонтаж  перил ограждений"/>
    <s v="м.п."/>
    <m/>
    <n v="401.23500000000001"/>
    <n v="0"/>
    <x v="174"/>
    <x v="0"/>
    <x v="11"/>
    <s v="МДО/ККО"/>
    <m/>
  </r>
  <r>
    <s v="Р2.124"/>
    <s v="Р2"/>
    <n v="12"/>
    <n v="6"/>
    <s v="Р2.12.6"/>
    <s v="Демонтаж наборных ступеней ЛС 90 с выломкой четвертей"/>
    <s v="шт"/>
    <m/>
    <n v="516.6"/>
    <n v="0"/>
    <x v="174"/>
    <x v="0"/>
    <x v="11"/>
    <s v="МДО/ККО"/>
    <m/>
  </r>
  <r>
    <s v="Р2.128"/>
    <s v="Р2"/>
    <n v="12"/>
    <n v="7"/>
    <s v="Р2.12.7"/>
    <s v="Демонтаж труб водоснабжения  диаметром  более 100 мм"/>
    <s v="м.п."/>
    <m/>
    <n v="0"/>
    <n v="0"/>
    <x v="174"/>
    <x v="0"/>
    <x v="11"/>
    <s v="МДО/ККО"/>
    <m/>
  </r>
  <r>
    <s v="Р2.129"/>
    <s v="Р2"/>
    <n v="12"/>
    <n v="8"/>
    <s v="Р2.12.8"/>
    <s v="Демонтаж задвижек диаметром белее 50 мм"/>
    <s v="шт"/>
    <m/>
    <n v="0"/>
    <n v="0"/>
    <x v="174"/>
    <x v="0"/>
    <x v="11"/>
    <s v="МДО/ККО"/>
    <m/>
  </r>
  <r>
    <s v="Р2.130"/>
    <s v="Р2"/>
    <n v="12"/>
    <n v="9"/>
    <s v="Р2.12.9"/>
    <s v="Демонтаж запорной арматуры диаметром до 50 мм"/>
    <s v="шт"/>
    <m/>
    <n v="0"/>
    <n v="0"/>
    <x v="174"/>
    <x v="0"/>
    <x v="11"/>
    <s v="МДО/ККО"/>
    <m/>
  </r>
  <r>
    <s v="Р2.131"/>
    <s v="Р2"/>
    <n v="12"/>
    <n v="10"/>
    <s v="Р2.12.10"/>
    <s v="Демонтаж лифта включая Двери, двигатели, тросы, уловители,ограничители."/>
    <s v="шт"/>
    <m/>
    <n v="0"/>
    <n v="0"/>
    <x v="174"/>
    <x v="0"/>
    <x v="11"/>
    <s v="МДО/ККО"/>
    <m/>
  </r>
  <r>
    <s v="Р2.132"/>
    <s v="Р2"/>
    <n v="12"/>
    <n v="11"/>
    <s v="Р2.12.11"/>
    <s v="Демонтаж  циркуляционных насосов"/>
    <s v="шт"/>
    <m/>
    <n v="0"/>
    <n v="0"/>
    <x v="174"/>
    <x v="0"/>
    <x v="11"/>
    <s v="МДО/КК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92"/>
    <n v="565.66000000000008"/>
    <n v="961.0788"/>
    <x v="1890"/>
    <x v="1712"/>
    <x v="11"/>
    <s v="МДО/ККО"/>
    <m/>
  </r>
  <r>
    <s v="Р3.1.1"/>
    <s v="Р3"/>
    <n v="1"/>
    <n v="2"/>
    <s v="Р3.1.2"/>
    <s v="Кладка перегородок армированных толщиной в 1 кирпич"/>
    <s v="м2"/>
    <m/>
    <n v="495"/>
    <n v="805"/>
    <x v="174"/>
    <x v="0"/>
    <x v="11"/>
    <s v="МДО/ККО"/>
    <m/>
  </r>
  <r>
    <s v="Р3.2"/>
    <s v="Р3"/>
    <n v="1"/>
    <n v="3"/>
    <s v="Р3.1.3"/>
    <s v="Кладка перегородок из пеноблоков (600*300*200)"/>
    <s v="м2"/>
    <m/>
    <n v="475"/>
    <n v="712"/>
    <x v="174"/>
    <x v="0"/>
    <x v="11"/>
    <s v="МДО/ККО"/>
    <m/>
  </r>
  <r>
    <s v="Р3.3"/>
    <s v="Р3"/>
    <n v="1"/>
    <n v="4"/>
    <s v="Р3.1.4"/>
    <s v="Заделка проемов в кирпичных стенах "/>
    <s v="м3"/>
    <n v="6"/>
    <n v="671.69"/>
    <n v="646.57000000000005"/>
    <x v="1891"/>
    <x v="1713"/>
    <x v="11"/>
    <s v="МДО/ККО"/>
    <m/>
  </r>
  <r>
    <s v="Р3.4"/>
    <s v="Р3"/>
    <n v="1"/>
    <n v="5"/>
    <s v="Р3.1.5"/>
    <s v="Усиление проемов металлическим профилем из уголка 50*3"/>
    <s v="м.п."/>
    <m/>
    <n v="475"/>
    <n v="760"/>
    <x v="174"/>
    <x v="0"/>
    <x v="11"/>
    <s v="МДО/ККО"/>
    <m/>
  </r>
  <r>
    <s v="Р3.125"/>
    <s v="Р3"/>
    <n v="1"/>
    <n v="6"/>
    <s v="Р3.1.6"/>
    <s v="Усиление проемов металлическим профилем из уголка 100*100*10"/>
    <s v="м.п."/>
    <n v="20"/>
    <n v="591.74698514969145"/>
    <n v="992.74164191615216"/>
    <x v="1892"/>
    <x v="1714"/>
    <x v="11"/>
    <s v="МДО/ККО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320"/>
    <n v="409.87894811975309"/>
    <n v="555.28470305388362"/>
    <x v="1893"/>
    <x v="1715"/>
    <x v="11"/>
    <s v="МДО/ККО"/>
    <m/>
  </r>
  <r>
    <s v="Р3.6"/>
    <s v="Р3"/>
    <n v="1"/>
    <n v="8"/>
    <s v="Р3.1.8"/>
    <s v="Облицовка стен по одинарному металлическому каркасу из  профиля гипсокартонными листами (ГКЛ) толщ. 12 мм. двумя слоями "/>
    <s v="м2"/>
    <m/>
    <n v="357.5143746706533"/>
    <n v="418.67738392813789"/>
    <x v="174"/>
    <x v="0"/>
    <x v="11"/>
    <s v="МДО/ККО"/>
    <m/>
  </r>
  <r>
    <s v="Р3.6.1"/>
    <s v="Р3"/>
    <n v="1"/>
    <n v="9"/>
    <s v="Р3.1.9"/>
    <s v="Облицовка стен по одинарному металлическому каркасу из  профиля гипсокартонными листами (ГКЛ) толщ. 12 мм. Одним слоем"/>
    <s v="м2"/>
    <n v="1052"/>
    <n v="320"/>
    <n v="350"/>
    <x v="1894"/>
    <x v="1716"/>
    <x v="11"/>
    <s v="МДО/КК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толщ. 12 мм. двумя слоями "/>
    <s v="м2"/>
    <n v="121"/>
    <n v="374.35729111775555"/>
    <n v="472.04297321356313"/>
    <x v="1895"/>
    <x v="1717"/>
    <x v="11"/>
    <s v="МДО/ККО"/>
    <m/>
  </r>
  <r>
    <s v="Р3.8"/>
    <s v="Р3"/>
    <n v="1"/>
    <n v="11"/>
    <s v="Р3.1.11"/>
    <s v="Облицовка стен гипсокартонными листами (ГКЛ) в один слой ) на клее "/>
    <s v="м2"/>
    <m/>
    <n v="0"/>
    <n v="0"/>
    <x v="174"/>
    <x v="0"/>
    <x v="11"/>
    <s v="МДО/ККО"/>
    <m/>
  </r>
  <r>
    <s v="Р3.9"/>
    <s v="Р3"/>
    <n v="1"/>
    <n v="12"/>
    <s v="Р3.1.12"/>
    <s v="Устройство оконных откосов из ГКЛВ толщ. 12 мм."/>
    <s v="м2"/>
    <n v="170"/>
    <n v="369.2045"/>
    <n v="504.95975000000004"/>
    <x v="1896"/>
    <x v="1718"/>
    <x v="11"/>
    <s v="МДО/ККО"/>
    <m/>
  </r>
  <r>
    <s v="Р3.10"/>
    <s v="Р3"/>
    <n v="1"/>
    <n v="13"/>
    <s v="Р3.1.13"/>
    <s v="Тепло- и звукоизоляция стен из минеральных материалов"/>
    <s v="м2"/>
    <n v="600"/>
    <n v="64.238182095807616"/>
    <n v="88.318282095807632"/>
    <x v="1897"/>
    <x v="1719"/>
    <x v="11"/>
    <s v="МДО/ККО"/>
    <m/>
  </r>
  <r>
    <s v="Р3.11"/>
    <s v="Р3"/>
    <n v="1"/>
    <n v="14"/>
    <s v="Р3.1.14"/>
    <s v="Штукатурка  стен  "/>
    <s v="м2"/>
    <n v="180"/>
    <n v="183.54669379639921"/>
    <n v="133.69480122155352"/>
    <x v="1898"/>
    <x v="1720"/>
    <x v="11"/>
    <s v="МДО/ККО"/>
    <m/>
  </r>
  <r>
    <s v="Р3.116.1"/>
    <s v="Р3"/>
    <n v="1"/>
    <n v="15"/>
    <s v="Р3.1.15"/>
    <s v="Оклейка поверхностей  стен и перегородок  Обои Голландские обои Eijffinger, коллекция Ibiza, артикул 330203"/>
    <s v="м2"/>
    <m/>
    <n v="275.92333333333335"/>
    <n v="751.93666666666661"/>
    <x v="174"/>
    <x v="0"/>
    <x v="11"/>
    <s v="МДО/ККО"/>
    <m/>
  </r>
  <r>
    <m/>
    <s v="Р3"/>
    <m/>
    <m/>
    <m/>
    <s v="Оклейка поверхностей  стен и перегородок фотообои п-027 Над нью йорком Холст (2700х1500мм)"/>
    <s v="шт."/>
    <n v="1"/>
    <n v="1000"/>
    <n v="3200"/>
    <x v="162"/>
    <x v="404"/>
    <x v="11"/>
    <s v="МДО/ККО"/>
    <s v="исключена/нетиповая"/>
  </r>
  <r>
    <s v="Р3.189"/>
    <s v="Р3"/>
    <n v="1"/>
    <n v="16"/>
    <s v="Р3.1.16"/>
    <s v="Устройство ниши ГКЛ по м/к под монтаж приборов отопления"/>
    <s v="шт"/>
    <n v="15"/>
    <n v="402.55"/>
    <n v="648.55999999999995"/>
    <x v="1899"/>
    <x v="1721"/>
    <x v="11"/>
    <s v="МДО/ККО"/>
    <m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30"/>
    <n v="1941.0916254158094"/>
    <n v="7349.9621736525487"/>
    <x v="1900"/>
    <x v="1722"/>
    <x v="11"/>
    <s v="МДО/ККО"/>
    <m/>
  </r>
  <r>
    <s v="Р3.14"/>
    <s v="Р3"/>
    <n v="2"/>
    <n v="2"/>
    <s v="Р3.2.2"/>
    <s v="Устройство стеклянной перегородки в алюминиевом профиле по RAL "/>
    <s v="м2"/>
    <m/>
    <n v="450"/>
    <n v="4500"/>
    <x v="174"/>
    <x v="0"/>
    <x v="11"/>
    <s v="МДО/ККО"/>
    <m/>
  </r>
  <r>
    <s v="Р3.15"/>
    <s v="Р3"/>
    <n v="2"/>
    <n v="3"/>
    <s v="Р3.2.3"/>
    <s v="Устройство стеклянной перегородки в пластиковом профиле по RAL "/>
    <s v="м2"/>
    <m/>
    <n v="0"/>
    <n v="0"/>
    <x v="174"/>
    <x v="0"/>
    <x v="11"/>
    <s v="МДО/ККО"/>
    <m/>
  </r>
  <r>
    <s v="Р3.191"/>
    <s v="Р3"/>
    <n v="2"/>
    <n v="4"/>
    <s v="Р3.2.4"/>
    <s v="Оклейка стеклянных перегородок декоративной пленкой (перфорированной) с фоторисунком "/>
    <s v="м2"/>
    <n v="20"/>
    <n v="999.96"/>
    <n v="2366.54"/>
    <x v="1901"/>
    <x v="1723"/>
    <x v="11"/>
    <s v="МДО/ККО"/>
    <m/>
  </r>
  <r>
    <s v="Р3.16"/>
    <s v="Р3"/>
    <n v="3"/>
    <n v="1"/>
    <s v="Р3.3.1"/>
    <s v="Устройство пароизоляции из полиэтиленовой пленки до 100 мкр."/>
    <s v="м2"/>
    <m/>
    <n v="0"/>
    <n v="0"/>
    <x v="174"/>
    <x v="0"/>
    <x v="11"/>
    <s v="МДО/ККО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80"/>
    <n v="47.034999999999997"/>
    <n v="70.575000000000003"/>
    <x v="1902"/>
    <x v="1724"/>
    <x v="11"/>
    <s v="МДО/ККО"/>
    <m/>
  </r>
  <r>
    <s v="Р3.18"/>
    <s v="Р3"/>
    <n v="3"/>
    <n v="3"/>
    <s v="Р3.3.3"/>
    <s v="Шпатлевка швов и саморезов стен (ГКЛ) "/>
    <s v="м2"/>
    <m/>
    <n v="114.15042857142858"/>
    <n v="127.21314285714287"/>
    <x v="174"/>
    <x v="0"/>
    <x v="11"/>
    <s v="МДО/ККО"/>
    <m/>
  </r>
  <r>
    <s v="Р3.19"/>
    <s v="Р3"/>
    <n v="3"/>
    <n v="4"/>
    <s v="Р3.3.4"/>
    <s v="Шпатлевка стен по ГКЛ"/>
    <s v="м2"/>
    <n v="2163"/>
    <n v="154.34399999999999"/>
    <n v="138.72999999999999"/>
    <x v="1903"/>
    <x v="1725"/>
    <x v="11"/>
    <s v="МДО/ККО"/>
    <m/>
  </r>
  <r>
    <s v="Р3.20"/>
    <s v="Р3"/>
    <n v="3"/>
    <n v="5"/>
    <s v="Р3.3.5"/>
    <s v="Шпатлевка стен по стеклохолсту"/>
    <s v="м2"/>
    <m/>
    <n v="157.43249587491425"/>
    <n v="132.0040360013289"/>
    <x v="174"/>
    <x v="0"/>
    <x v="11"/>
    <s v="МДО/ККО"/>
    <m/>
  </r>
  <r>
    <s v="Р3.21"/>
    <s v="Р3"/>
    <n v="3"/>
    <n v="6"/>
    <s v="Р3.3.6"/>
    <s v="Сплошное выравние стен составами &quot;Ветонит&quot; толщиной до 10 мм "/>
    <s v="м2"/>
    <m/>
    <n v="194.65066666666667"/>
    <n v="220.898"/>
    <x v="174"/>
    <x v="0"/>
    <x v="11"/>
    <s v="МДО/ККО"/>
    <m/>
  </r>
  <r>
    <s v="Р3.115"/>
    <s v="Р3"/>
    <n v="3"/>
    <n v="7"/>
    <s v="Р3.3.7"/>
    <s v="Грунтовка поверхности стен и перегородок"/>
    <s v="м2"/>
    <n v="2163"/>
    <n v="29.590441047903806"/>
    <n v="26.051441047903808"/>
    <x v="1904"/>
    <x v="1726"/>
    <x v="11"/>
    <s v="МДО/ККО"/>
    <m/>
  </r>
  <r>
    <s v="Р3.22"/>
    <s v="Р3"/>
    <n v="3"/>
    <n v="8"/>
    <s v="Р3.3.8"/>
    <s v="Окраска стен за 2 раза краской Tikkurila"/>
    <s v="м2"/>
    <n v="2163"/>
    <n v="127.93790986826131"/>
    <n v="136.26890061077674"/>
    <x v="1905"/>
    <x v="1727"/>
    <x v="11"/>
    <s v="МДО/ККО"/>
    <m/>
  </r>
  <r>
    <s v="Р3.23"/>
    <s v="Р3"/>
    <n v="3"/>
    <n v="9"/>
    <s v="Р3.3.9"/>
    <s v="Оклейка стен стеклообоями типа &quot;Паутинка&quot; (нефактурными) "/>
    <s v="м2"/>
    <n v="1405"/>
    <n v="66.205409257484561"/>
    <n v="39.598836419161515"/>
    <x v="1906"/>
    <x v="1728"/>
    <x v="11"/>
    <s v="МДО/ККО"/>
    <m/>
  </r>
  <r>
    <s v="Р3.24"/>
    <s v="Р3"/>
    <n v="3"/>
    <n v="10"/>
    <s v="Р3.3.10"/>
    <s v="Ремонт штукатурки стен с расшивкой швов, отдельными местами до 1 м.кв."/>
    <s v="м2"/>
    <m/>
    <n v="0"/>
    <n v="0"/>
    <x v="174"/>
    <x v="0"/>
    <x v="11"/>
    <s v="МДО/ККО"/>
    <m/>
  </r>
  <r>
    <s v="Р3.25"/>
    <s v="Р3"/>
    <n v="3"/>
    <n v="11"/>
    <s v="Р3.3.11"/>
    <s v="Облицовка стен керамической плиткой с затиркой швов (по согласованию с Заказчиком)"/>
    <s v="м2"/>
    <n v="60"/>
    <n v="570.17388165667865"/>
    <n v="1398.3548240119599"/>
    <x v="1907"/>
    <x v="1729"/>
    <x v="11"/>
    <s v="МДО/ККО"/>
    <m/>
  </r>
  <r>
    <m/>
    <s v="Р3"/>
    <m/>
    <m/>
    <m/>
    <s v="Облицовка стен керамической плиткой Oxford graphite 20х50 и Oxford white 20x50  с затиркой швов"/>
    <s v="м3"/>
    <n v="40"/>
    <n v="600"/>
    <n v="1500"/>
    <x v="97"/>
    <x v="1000"/>
    <x v="11"/>
    <s v="МДО/ККО"/>
    <s v="исключена/нетиповая"/>
  </r>
  <r>
    <m/>
    <s v="Р3"/>
    <m/>
    <m/>
    <m/>
    <s v="Облицовка стен керамической плитко Бордюр Szklana T40 1.5*50 "/>
    <s v="м.п."/>
    <n v="15"/>
    <n v="100"/>
    <n v="1500"/>
    <x v="113"/>
    <x v="88"/>
    <x v="11"/>
    <s v="МДО/ККО"/>
    <s v="исключена/нетиповая"/>
  </r>
  <r>
    <s v="Р3.26"/>
    <s v="Р3"/>
    <n v="3"/>
    <n v="12"/>
    <s v="Р3.3.12"/>
    <s v="Установка пластиковых уголков на наружные углы колонн и стен "/>
    <s v="м.п."/>
    <m/>
    <n v="28.341511571855712"/>
    <n v="36.974523143711423"/>
    <x v="174"/>
    <x v="0"/>
    <x v="11"/>
    <s v="МДО/КК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46"/>
    <n v="1229.833774165932"/>
    <n v="1309.5405289991181"/>
    <x v="1908"/>
    <x v="1730"/>
    <x v="11"/>
    <s v="МДО/ККО"/>
    <m/>
  </r>
  <r>
    <s v="Р3.28"/>
    <s v="Р3"/>
    <n v="3"/>
    <n v="14"/>
    <s v="Р3.3.14"/>
    <s v="Устройство штроб в кирпичных стенах"/>
    <s v="м.п."/>
    <n v="30"/>
    <n v="283.98682095807618"/>
    <n v="31.682092574845694"/>
    <x v="1909"/>
    <x v="1731"/>
    <x v="11"/>
    <s v="МДО/ККО"/>
    <m/>
  </r>
  <r>
    <s v="Р3.29"/>
    <s v="Р3"/>
    <n v="3"/>
    <n v="15"/>
    <s v="Р3.3.15"/>
    <s v="Устройство штроб в конструкциях газосиликатных, керамзитобетонных, шлакобетонных, пенобетонных."/>
    <s v="м.п."/>
    <m/>
    <n v="95.360462874228446"/>
    <n v="57.216277724537072"/>
    <x v="174"/>
    <x v="0"/>
    <x v="11"/>
    <s v="МДО/КК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6"/>
    <n v="4269.4266666666663"/>
    <n v="1391.0866666666664"/>
    <x v="1910"/>
    <x v="1732"/>
    <x v="11"/>
    <s v="МДО/ККО"/>
    <m/>
  </r>
  <r>
    <s v="Р3.31"/>
    <s v="Р3"/>
    <n v="3"/>
    <n v="17"/>
    <s v="Р3.3.17"/>
    <s v="Пробивка отверстий в бетоных стенах фасада, внутренних перегородках под прокладку труб ОВиК, электролотков."/>
    <s v="м3"/>
    <n v="4"/>
    <n v="1589.3410479038075"/>
    <n v="635.73641916152303"/>
    <x v="1911"/>
    <x v="1733"/>
    <x v="11"/>
    <s v="МДО/КК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10"/>
    <n v="159.90904628742285"/>
    <n v="356.30961973652268"/>
    <x v="1912"/>
    <x v="1734"/>
    <x v="11"/>
    <s v="МДО/КК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40"/>
    <n v="110.405"/>
    <n v="124.27749999999999"/>
    <x v="1913"/>
    <x v="1735"/>
    <x v="11"/>
    <s v="МДО/ККО"/>
    <m/>
  </r>
  <r>
    <s v="Р3.34"/>
    <s v="Р3"/>
    <n v="3"/>
    <n v="20"/>
    <s v="Р3.3.20"/>
    <s v="Облицовка стен декоративной штукатуркой"/>
    <s v="м2"/>
    <m/>
    <n v="0"/>
    <n v="0"/>
    <x v="174"/>
    <x v="0"/>
    <x v="11"/>
    <s v="МДО/ККО"/>
    <m/>
  </r>
  <r>
    <s v="Р3.35"/>
    <s v="Р3"/>
    <n v="3"/>
    <n v="21"/>
    <s v="Р3.3.21"/>
    <s v="Оклейка стен стеклообоями типа &quot;Рогожка&quot;"/>
    <s v="м2"/>
    <n v="467"/>
    <n v="178"/>
    <n v="278"/>
    <x v="1914"/>
    <x v="1736"/>
    <x v="11"/>
    <s v="МДО/КК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m/>
    <n v="359.07209257484567"/>
    <n v="1646.5203471556713"/>
    <x v="174"/>
    <x v="0"/>
    <x v="11"/>
    <s v="МДО/ККО"/>
    <m/>
  </r>
  <r>
    <s v="Р3.36"/>
    <s v="Р3"/>
    <n v="4"/>
    <n v="1"/>
    <s v="Р3.4.1"/>
    <s v="Установка дверного блока размером 900х2100 мм запасного выхода контурной металлической (с утепленнием минплитой, наружного исполнения)"/>
    <s v="шт"/>
    <n v="2"/>
    <n v="4292.2950000000001"/>
    <n v="44152.722500000003"/>
    <x v="1915"/>
    <x v="1737"/>
    <x v="11"/>
    <s v="МДО/ККО"/>
    <m/>
  </r>
  <r>
    <s v="Р3.126"/>
    <s v="Р3"/>
    <n v="4"/>
    <n v="2"/>
    <s v="Р3.4.2"/>
    <s v="Установка дверного блока размером 1200x2100мм запасного выхода контурной металлической (с утепленнием минплитой, наружного исполнения)"/>
    <s v="шт"/>
    <n v="3"/>
    <n v="4931.5600000000004"/>
    <n v="62482.26"/>
    <x v="1916"/>
    <x v="1738"/>
    <x v="11"/>
    <s v="МДО/ККО"/>
    <m/>
  </r>
  <r>
    <s v="Р3.37"/>
    <s v="Р3"/>
    <n v="4"/>
    <n v="3"/>
    <s v="Р3.4.3"/>
    <s v="Установка металлической  двери-решчатой гармошки с замком 900х2100 мм (запасной выход)"/>
    <s v="шт"/>
    <m/>
    <n v="3795.6499999999996"/>
    <n v="37332.5"/>
    <x v="174"/>
    <x v="0"/>
    <x v="11"/>
    <s v="МДО/ККО"/>
    <m/>
  </r>
  <r>
    <s v="Р3.38"/>
    <s v="Р3"/>
    <n v="4"/>
    <n v="4"/>
    <s v="Р3.4.4"/>
    <s v="Монтаж однопольной двери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m/>
    <n v="5256.125"/>
    <n v="62981.8"/>
    <x v="174"/>
    <x v="0"/>
    <x v="11"/>
    <s v="МДО/ККО"/>
    <m/>
  </r>
  <r>
    <s v="Р3.38.1"/>
    <s v="Р3"/>
    <n v="4"/>
    <n v="5"/>
    <s v="Р3.4.5"/>
    <s v="Монтаж двупольной двери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4"/>
    <n v="2860.8138862268534"/>
    <n v="43865.812922145087"/>
    <x v="1917"/>
    <x v="1739"/>
    <x v="11"/>
    <s v="МДО/ККО"/>
    <m/>
  </r>
  <r>
    <s v="Р3.128"/>
    <s v="Р3"/>
    <n v="4"/>
    <n v="6"/>
    <s v="Р3.4.6"/>
    <s v="Установка стеклянного, двупольного дверного блока1600х2400 мм (стекло каленое 10 мм, доводчик в пол, петля-цилиндр, дверной упор,угловой замок HDL-150R,  ручки - хромированная сталь 800 мм) "/>
    <s v="шт"/>
    <m/>
    <n v="8075"/>
    <n v="92150"/>
    <x v="174"/>
    <x v="0"/>
    <x v="11"/>
    <s v="МДО/ККО"/>
    <m/>
  </r>
  <r>
    <s v="Р3.39"/>
    <s v="Р3"/>
    <n v="4"/>
    <n v="7"/>
    <s v="Р3.4.7"/>
    <s v="Поставка и монтаж двери однопольной в алюминиевом корпусе с закаленым стеклом 900х2100 мм с фурнитурой белого матового металла."/>
    <s v="шт"/>
    <n v="7"/>
    <n v="2413.9809257484567"/>
    <n v="37951.682095807613"/>
    <x v="1918"/>
    <x v="1740"/>
    <x v="11"/>
    <s v="МДО/ККО"/>
    <m/>
  </r>
  <r>
    <s v="Р3.40"/>
    <s v="Р3"/>
    <n v="4"/>
    <n v="8"/>
    <s v="Р3.4.8"/>
    <s v="Установка стеклянного дверного полотна 900х2100 мм (стекло каленое 10 мм, доводчик в пол, петля-цилиндр, дверной упор, ручки - хромированная сталь 800 мм) "/>
    <s v="шт"/>
    <n v="4"/>
    <n v="2118.3527365269201"/>
    <n v="28819.532357950386"/>
    <x v="1919"/>
    <x v="1741"/>
    <x v="11"/>
    <s v="МДО/ККО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7"/>
    <n v="2712.6255498094365"/>
    <n v="21154.181929232142"/>
    <x v="1920"/>
    <x v="1742"/>
    <x v="11"/>
    <s v="МДО/ККО"/>
    <m/>
  </r>
  <r>
    <s v="Р3.42"/>
    <s v="Р3"/>
    <n v="4"/>
    <n v="10"/>
    <s v="Р3.4.10"/>
    <s v="Установка деревянных, дверных блоков 900х2100 мм, типа Alavus с фурнитурой,добором и наличниками"/>
    <s v="шт"/>
    <n v="16"/>
    <n v="2448.8024999999998"/>
    <n v="13317.1525"/>
    <x v="1921"/>
    <x v="1743"/>
    <x v="11"/>
    <s v="МДО/ККО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m/>
    <n v="1890.6523386559784"/>
    <n v="17649.754546240569"/>
    <x v="174"/>
    <x v="0"/>
    <x v="11"/>
    <s v="МДО/КК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m/>
    <n v="4744.6866666666665"/>
    <n v="22944.186666666665"/>
    <x v="174"/>
    <x v="0"/>
    <x v="11"/>
    <s v="МДО/ККО"/>
    <m/>
  </r>
  <r>
    <s v="Р3.44"/>
    <s v="Р3"/>
    <n v="4"/>
    <n v="13"/>
    <s v="Р3.4.13"/>
    <s v="Установка дверного доводчика к деревянным дверям "/>
    <s v="шт"/>
    <n v="16"/>
    <n v="457.98050305388369"/>
    <n v="1977.7891047903809"/>
    <x v="1922"/>
    <x v="1744"/>
    <x v="11"/>
    <s v="МДО/КК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4"/>
    <n v="470.99833672653745"/>
    <n v="3260.3952741183703"/>
    <x v="37"/>
    <x v="1745"/>
    <x v="11"/>
    <s v="МДО/ККО"/>
    <m/>
  </r>
  <r>
    <s v="Р3.47"/>
    <s v="Р3"/>
    <n v="4"/>
    <n v="15"/>
    <s v="Р3.4.15"/>
    <s v="Установка ограничителей движения двери (упор напольный)"/>
    <s v="шт"/>
    <n v="41"/>
    <n v="73.881515768461369"/>
    <n v="139.18776884896548"/>
    <x v="1923"/>
    <x v="1746"/>
    <x v="11"/>
    <s v="МДО/КК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28"/>
    <n v="1643.5574999999999"/>
    <n v="5839.165"/>
    <x v="1924"/>
    <x v="1747"/>
    <x v="11"/>
    <s v="МДО/КК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15"/>
    <n v="1093.3"/>
    <n v="3455.0833333333335"/>
    <x v="1925"/>
    <x v="1748"/>
    <x v="11"/>
    <s v="МДО/ККО"/>
    <m/>
  </r>
  <r>
    <s v="Р3.50"/>
    <s v="Р3"/>
    <n v="4"/>
    <n v="18"/>
    <s v="Р3.4.18"/>
    <s v="Установка жалюзи вертикальных"/>
    <s v="м2"/>
    <n v="100"/>
    <n v="644.19799999999998"/>
    <n v="2436.7919999999999"/>
    <x v="1926"/>
    <x v="1749"/>
    <x v="11"/>
    <s v="МДО/ККО"/>
    <m/>
  </r>
  <r>
    <m/>
    <s v="Р3"/>
    <m/>
    <m/>
    <m/>
    <s v="Установка жалюзи горизонтальных металлических"/>
    <s v="м2"/>
    <n v="3"/>
    <n v="644.19799999999998"/>
    <n v="2436.7919999999999"/>
    <x v="1927"/>
    <x v="1750"/>
    <x v="11"/>
    <s v="МДО/ККО"/>
    <s v="исключена/нетиповая"/>
  </r>
  <r>
    <s v="Р3.51"/>
    <s v="Р3"/>
    <n v="4"/>
    <n v="19"/>
    <s v="Р3.4.19"/>
    <s v="Установка подоконных досок из ПВХ белого цвета"/>
    <s v="м.п."/>
    <n v="30"/>
    <n v="303.52441047903807"/>
    <n v="518.2987746706533"/>
    <x v="1738"/>
    <x v="1593"/>
    <x v="11"/>
    <s v="МДО/ККО"/>
    <m/>
  </r>
  <r>
    <s v="Р3.52"/>
    <s v="Р3"/>
    <n v="4"/>
    <n v="20"/>
    <s v="Р3.4.20"/>
    <s v="Установка конвекционных решеток в подоконную доску из ПВХ 450*90 мм"/>
    <s v="шт"/>
    <n v="15"/>
    <n v="237.77111111111105"/>
    <n v="450.88555555555553"/>
    <x v="1928"/>
    <x v="1751"/>
    <x v="11"/>
    <s v="МДО/ККО"/>
    <m/>
  </r>
  <r>
    <s v="Р3.53"/>
    <s v="Р3"/>
    <n v="4"/>
    <n v="21"/>
    <s v="Р3.4.21"/>
    <s v="Установка оконных отливов с окраской по RAL "/>
    <s v="м.п."/>
    <m/>
    <n v="216.55932095807617"/>
    <n v="358.12614191615233"/>
    <x v="174"/>
    <x v="0"/>
    <x v="11"/>
    <s v="МДО/ККО"/>
    <m/>
  </r>
  <r>
    <m/>
    <s v="Р3"/>
    <m/>
    <m/>
    <m/>
    <s v="Ревизия уплотнений и фурнитуры металлопластиковых окон"/>
    <s v="шт."/>
    <n v="15"/>
    <n v="200"/>
    <n v="300"/>
    <x v="126"/>
    <x v="124"/>
    <x v="11"/>
    <s v="МДО/ККО"/>
    <s v="исключена/нетиповая"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0"/>
    <n v="721.42782095807615"/>
    <n v="2143.9234628742283"/>
    <x v="1929"/>
    <x v="1752"/>
    <x v="11"/>
    <s v="МДО/ККО"/>
    <m/>
  </r>
  <r>
    <s v="Р3.55"/>
    <s v="Р3"/>
    <n v="4"/>
    <n v="23"/>
    <s v="Р3.4.23"/>
    <s v="Оклейка окон, стеклянных поверхностей дверных полотен плёнкой класса защиты А1 "/>
    <s v="м2"/>
    <n v="13"/>
    <n v="621.58999999999992"/>
    <n v="1285.8924999999999"/>
    <x v="1930"/>
    <x v="1753"/>
    <x v="11"/>
    <s v="МДО/КК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m/>
    <n v="515.24942357783573"/>
    <n v="1059.3047761975952"/>
    <x v="174"/>
    <x v="0"/>
    <x v="11"/>
    <s v="МДО/ККО"/>
    <m/>
  </r>
  <r>
    <s v="Р3.57"/>
    <s v="Р3"/>
    <n v="4"/>
    <n v="25"/>
    <s v="Р3.4.25"/>
    <s v="Оклейка окон, стеклянных поверхностей дверных полотен плёнкой теплоотражающей"/>
    <s v="м2"/>
    <m/>
    <n v="760"/>
    <n v="1662"/>
    <x v="174"/>
    <x v="0"/>
    <x v="11"/>
    <s v="МДО/ККО"/>
    <m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00"/>
    <n v="339.66713886226853"/>
    <n v="885.63486724549898"/>
    <x v="1931"/>
    <x v="1754"/>
    <x v="11"/>
    <s v="МДО/ККО"/>
    <m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 "/>
    <s v="м2"/>
    <m/>
    <n v="312.39689810378087"/>
    <n v="619.14530858281898"/>
    <x v="174"/>
    <x v="0"/>
    <x v="11"/>
    <s v="МДО/ККО"/>
    <m/>
  </r>
  <r>
    <m/>
    <s v="Р3"/>
    <m/>
    <m/>
    <m/>
    <s v="Устройство подвесных потолков типа &quot;Армстронг&quot; по каркасу из оцинкованного профиля, панель 600х600х15 мм &quot;Байкал&quot; цвет белый, кромка &quot;Board&quot;, подвесная система Prelude XL/TL 15"/>
    <s v="м2"/>
    <n v="253"/>
    <n v="312.39689810378087"/>
    <n v="650"/>
    <x v="1932"/>
    <x v="1755"/>
    <x v="11"/>
    <s v="МДО/ККО"/>
    <s v="исключена/нетиповая"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52"/>
    <n v="384.83853776945091"/>
    <n v="458.51067357783563"/>
    <x v="1933"/>
    <x v="1756"/>
    <x v="11"/>
    <s v="МДО/ККО"/>
    <m/>
  </r>
  <r>
    <s v="Р3.62"/>
    <s v="Р3"/>
    <n v="5"/>
    <n v="4"/>
    <s v="Р3.5.4"/>
    <s v="Устройство подвесных потолков: многоуровневых их ГКЛ  по металлическому каркасу"/>
    <s v="м2"/>
    <m/>
    <n v="0"/>
    <n v="0"/>
    <x v="174"/>
    <x v="0"/>
    <x v="11"/>
    <s v="МДО/ККО"/>
    <m/>
  </r>
  <r>
    <s v="Р3.63"/>
    <s v="Р3"/>
    <n v="5"/>
    <n v="5"/>
    <s v="Р3.5.5"/>
    <s v="Устройство подвесных потолков: одноуровневых их ГКЛВ (П113) по металлическому каркасу"/>
    <s v="м2"/>
    <m/>
    <n v="522"/>
    <n v="712"/>
    <x v="174"/>
    <x v="0"/>
    <x v="11"/>
    <s v="МДО/ККО"/>
    <m/>
  </r>
  <r>
    <s v="Р3.64"/>
    <s v="Р3"/>
    <n v="5"/>
    <n v="6"/>
    <s v="Р3.5.6"/>
    <s v="Устройство подвесных потолков: грильято"/>
    <s v="м2"/>
    <m/>
    <n v="0"/>
    <n v="0"/>
    <x v="174"/>
    <x v="0"/>
    <x v="11"/>
    <s v="МДО/ККО"/>
    <m/>
  </r>
  <r>
    <s v="Р3.65"/>
    <s v="Р3"/>
    <n v="5"/>
    <n v="7"/>
    <s v="Р3.5.7"/>
    <s v="Облицовка деревяных потолков ГКЛО "/>
    <s v="м2"/>
    <n v="60"/>
    <n v="80"/>
    <n v="100"/>
    <x v="1463"/>
    <x v="109"/>
    <x v="11"/>
    <s v="МДО/ККО"/>
    <m/>
  </r>
  <r>
    <s v="Р3.66"/>
    <s v="Р3"/>
    <n v="5"/>
    <n v="8"/>
    <s v="Р3.5.8"/>
    <s v="Штукатурка потолка (восстановление защитного слоя перекрытия подвала) цемено-песчаным раствором толщ. до 20 мм."/>
    <s v="м2"/>
    <m/>
    <n v="190"/>
    <n v="190"/>
    <x v="174"/>
    <x v="0"/>
    <x v="11"/>
    <s v="МДО/ККО"/>
    <m/>
  </r>
  <r>
    <s v="Р3.67"/>
    <s v="Р3"/>
    <n v="5"/>
    <n v="9"/>
    <s v="Р3.5.9"/>
    <s v="Устройство тепло- и звукоизоляции перекрытия минеральной ватой с устройством пароизоляции "/>
    <s v="м2"/>
    <n v="40"/>
    <n v="83.5"/>
    <n v="62.5"/>
    <x v="1934"/>
    <x v="221"/>
    <x v="11"/>
    <s v="МДО/ККО"/>
    <m/>
  </r>
  <r>
    <s v="Р3.68"/>
    <s v="Р3"/>
    <n v="5"/>
    <n v="10"/>
    <s v="Р3.5.10"/>
    <s v="Шпатлевка потолка"/>
    <s v="м2"/>
    <n v="272"/>
    <n v="170.69398995508618"/>
    <n v="126.24863733532665"/>
    <x v="1935"/>
    <x v="1757"/>
    <x v="11"/>
    <s v="МДО/ККО"/>
    <m/>
  </r>
  <r>
    <s v="Р3.69"/>
    <s v="Р3"/>
    <n v="5"/>
    <n v="11"/>
    <s v="Р3.5.11"/>
    <s v="Грунтовка потолка за два раза"/>
    <s v="м2"/>
    <n v="272"/>
    <n v="32.019886571855707"/>
    <n v="22.609301309879758"/>
    <x v="1936"/>
    <x v="1758"/>
    <x v="11"/>
    <s v="МДО/ККО"/>
    <m/>
  </r>
  <r>
    <s v="Р3.70"/>
    <s v="Р3"/>
    <n v="5"/>
    <n v="12"/>
    <s v="Р3.5.12"/>
    <s v="Оклейка потолков стеклообоями типа &quot;Паутинка&quot; (не фактурные)"/>
    <s v="м2"/>
    <m/>
    <n v="86.326852619759521"/>
    <n v="32.190880785927853"/>
    <x v="174"/>
    <x v="0"/>
    <x v="11"/>
    <s v="МДО/ККО"/>
    <m/>
  </r>
  <r>
    <s v="Р3.71"/>
    <s v="Р3"/>
    <n v="5"/>
    <n v="13"/>
    <s v="Р3.5.13"/>
    <s v="Окраска потолков за 2 раза краской Tikkurila EURO 12, "/>
    <s v="м2"/>
    <n v="272"/>
    <n v="127.15072838323047"/>
    <n v="117.80612576347094"/>
    <x v="1937"/>
    <x v="1759"/>
    <x v="11"/>
    <s v="МДО/ККО"/>
    <m/>
  </r>
  <r>
    <s v="Р3.72"/>
    <s v="Р3"/>
    <n v="5"/>
    <n v="14"/>
    <s v="Р3.5.14"/>
    <s v="Устройство потолков реечных алюминиевых"/>
    <s v="м2"/>
    <n v="13"/>
    <n v="368.34267357783574"/>
    <n v="628.21523143711431"/>
    <x v="1938"/>
    <x v="1760"/>
    <x v="11"/>
    <s v="МДО/ККО"/>
    <m/>
  </r>
  <r>
    <s v="Р3.117"/>
    <s v="Р3"/>
    <n v="5"/>
    <n v="15"/>
    <s v="Р3.5.15"/>
    <s v="Замена потолочных плит  Армстронг"/>
    <s v="м2"/>
    <m/>
    <n v="57.225000000000001"/>
    <n v="707.0150000000001"/>
    <x v="174"/>
    <x v="0"/>
    <x v="11"/>
    <s v="МДО/ККО"/>
    <m/>
  </r>
  <r>
    <s v="Р3.118"/>
    <s v="Р3"/>
    <n v="5"/>
    <n v="16"/>
    <s v="Р3.5.16"/>
    <s v="Устройство подвесного потолка OWA Bamboo  Dankek 600*600"/>
    <s v="м2"/>
    <m/>
    <n v="0"/>
    <n v="0"/>
    <x v="174"/>
    <x v="0"/>
    <x v="11"/>
    <s v="МДО/ККО"/>
    <m/>
  </r>
  <r>
    <s v="Р3.81.1"/>
    <s v="Р3"/>
    <n v="6"/>
    <n v="1"/>
    <s v="Р3.6.1"/>
    <s v="Облицовка полов керамогранитом TU602800R Арена серый обрезной 600*600 мм. с затиркой швовов "/>
    <s v="м2"/>
    <n v="607"/>
    <n v="482.55562286335584"/>
    <n v="795.35445954271893"/>
    <x v="1939"/>
    <x v="1761"/>
    <x v="11"/>
    <s v="МДО/ККО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450"/>
    <n v="114.32408384231398"/>
    <n v="156.37094803392918"/>
    <x v="1940"/>
    <x v="1762"/>
    <x v="11"/>
    <s v="МДО/ККО"/>
    <m/>
  </r>
  <r>
    <s v="Р3.86.1"/>
    <s v="Р3"/>
    <n v="6"/>
    <n v="3"/>
    <s v="Р3.6.3"/>
    <s v="Устройство  плинтусов пластиковых "/>
    <s v="м.п."/>
    <m/>
    <n v="141.22"/>
    <n v="225.96"/>
    <x v="174"/>
    <x v="0"/>
    <x v="11"/>
    <s v="МДО/ККО"/>
    <m/>
  </r>
  <r>
    <s v="Р3.81.2"/>
    <s v="Р3"/>
    <n v="6"/>
    <n v="4"/>
    <s v="Р3.6.4"/>
    <s v="Облицовка полов керамогранитом Кераммо марацци Кедр 420х420 с затиркой швовов "/>
    <s v="м2"/>
    <n v="30"/>
    <n v="460.49864191615234"/>
    <n v="1070.7400873253173"/>
    <x v="1941"/>
    <x v="1763"/>
    <x v="11"/>
    <s v="МДО/ККО"/>
    <m/>
  </r>
  <r>
    <s v="Р3.85.1"/>
    <s v="Р3"/>
    <n v="6"/>
    <n v="5"/>
    <s v="Р3.6.5"/>
    <s v="Устройство полов из модульной ковровой плитки типа Escom Object LINE 2924"/>
    <s v="м2"/>
    <n v="65"/>
    <n v="365.1192630987976"/>
    <n v="1759.510975973026"/>
    <x v="1942"/>
    <x v="1764"/>
    <x v="11"/>
    <s v="МДО/ККО"/>
    <m/>
  </r>
  <r>
    <s v="Р3.86.2"/>
    <s v="Р3"/>
    <n v="6"/>
    <n v="6"/>
    <s v="Р3.6.6"/>
    <s v="Устройство  плинтусов пластиковых с ковровым заполнением высотой 100 мм"/>
    <s v="м.п."/>
    <n v="67"/>
    <n v="105.95728471556714"/>
    <n v="194.8860130987976"/>
    <x v="1943"/>
    <x v="1765"/>
    <x v="11"/>
    <s v="МДО/ККО"/>
    <m/>
  </r>
  <r>
    <s v="Р3.73"/>
    <s v="Р3"/>
    <n v="6"/>
    <n v="7"/>
    <s v="Р3.6.7"/>
    <s v="Устройство стяжек цементно-песчаных толщиной 20 мм"/>
    <s v="м2"/>
    <m/>
    <n v="194.42857317364786"/>
    <n v="155.2206441659502"/>
    <x v="174"/>
    <x v="0"/>
    <x v="11"/>
    <s v="МДО/ККО"/>
    <m/>
  </r>
  <r>
    <s v="Р3.74"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m/>
    <n v="174.54666666666665"/>
    <n v="198.84666666666666"/>
    <x v="174"/>
    <x v="0"/>
    <x v="11"/>
    <s v="МДО/ККО"/>
    <m/>
  </r>
  <r>
    <s v="Р3.75"/>
    <s v="Р3"/>
    <n v="6"/>
    <n v="9"/>
    <s v="Р3.6.9"/>
    <s v="Устройство самовыравнивающейся стяжки типа Vetonit (толщина 5 мм)"/>
    <s v="м2"/>
    <n v="685"/>
    <n v="143.42236487025605"/>
    <n v="159.20971877577733"/>
    <x v="1944"/>
    <x v="1766"/>
    <x v="11"/>
    <s v="МДО/ККО"/>
    <m/>
  </r>
  <r>
    <s v="Р3.76"/>
    <s v="Р3"/>
    <n v="6"/>
    <n v="10"/>
    <s v="Р3.6.10"/>
    <s v="Устройство теплоизоляции из керамзита "/>
    <s v="м3"/>
    <m/>
    <n v="0"/>
    <n v="0"/>
    <x v="174"/>
    <x v="0"/>
    <x v="11"/>
    <s v="МДО/ККО"/>
    <m/>
  </r>
  <r>
    <s v="Р3.77"/>
    <s v="Р3"/>
    <n v="6"/>
    <n v="11"/>
    <s v="Р3.6.11"/>
    <s v="Укладка дорожной металлической сетки 100х100 диаметром 4мм"/>
    <s v="м2"/>
    <m/>
    <n v="0"/>
    <n v="0"/>
    <x v="174"/>
    <x v="0"/>
    <x v="11"/>
    <s v="МДО/ККО"/>
    <m/>
  </r>
  <r>
    <s v="Р3.78"/>
    <s v="Р3"/>
    <n v="6"/>
    <n v="12"/>
    <s v="Р3.6.12"/>
    <s v="Грунтовка пола за два раза"/>
    <s v="м2"/>
    <n v="708"/>
    <n v="30.432401746506343"/>
    <n v="21.804068413173013"/>
    <x v="1945"/>
    <x v="1767"/>
    <x v="11"/>
    <s v="МДО/ККО"/>
    <m/>
  </r>
  <r>
    <s v="Р3.79"/>
    <s v="Р3"/>
    <n v="6"/>
    <n v="13"/>
    <s v="Р3.6.13"/>
    <s v="Обработка поверхности  составом &quot;Бетоноконтакт&quot;"/>
    <s v="м2"/>
    <m/>
    <n v="68.952682095807617"/>
    <n v="54.764682095807622"/>
    <x v="174"/>
    <x v="0"/>
    <x v="11"/>
    <s v="МДО/ККО"/>
    <m/>
  </r>
  <r>
    <s v="Р3.80"/>
    <s v="Р3"/>
    <n v="6"/>
    <n v="14"/>
    <s v="Р3.6.14"/>
    <s v="Устройство вертикальной и горизонтальной обмазочной гидроизоляции санузла с захлестом на стены на 15см"/>
    <s v="м2"/>
    <m/>
    <n v="95.68"/>
    <n v="132.715"/>
    <x v="174"/>
    <x v="0"/>
    <x v="11"/>
    <s v="МДО/ККО"/>
    <m/>
  </r>
  <r>
    <s v="Р3.81.3"/>
    <s v="Р3"/>
    <n v="6"/>
    <n v="15"/>
    <s v="Р3.6.15"/>
    <s v="Облицовка полов керамогранитом Unicolore Casalgrande Padana Verde 30*30 натуральный  300 х300 мм с затиркой швовов "/>
    <s v="м2"/>
    <n v="6"/>
    <n v="442.51030858281894"/>
    <n v="1799.4184206586506"/>
    <x v="1946"/>
    <x v="1768"/>
    <x v="11"/>
    <s v="МДО/ККО"/>
    <m/>
  </r>
  <r>
    <s v="Р3.83.2"/>
    <s v="Р3"/>
    <n v="6"/>
    <n v="16"/>
    <s v="Р3.6.16"/>
    <s v="Устройство плинтусов из керамогранита высотой Кедр 420х420 h=100 мм с установкой раскладки из пластика на торец в цвет плинтуса с затиркой швовов "/>
    <s v="м.п."/>
    <n v="10"/>
    <n v="67.158000000000001"/>
    <n v="216.97200000000001"/>
    <x v="1947"/>
    <x v="1769"/>
    <x v="11"/>
    <s v="МДО/ККО"/>
    <m/>
  </r>
  <r>
    <s v="Р3.84"/>
    <s v="Р3"/>
    <n v="6"/>
    <n v="17"/>
    <s v="Р3.6.17"/>
    <s v="Затирка швов поверхности пола, плитка керамическая"/>
    <s v="м2"/>
    <m/>
    <n v="22.484804628742282"/>
    <n v="27.83254104790381"/>
    <x v="174"/>
    <x v="0"/>
    <x v="11"/>
    <s v="МДО/ККО"/>
    <m/>
  </r>
  <r>
    <s v="Р3.86.3"/>
    <s v="Р3"/>
    <n v="6"/>
    <n v="18"/>
    <s v="Р3.6.18"/>
    <s v="Устройство  плинтусов белый МДФ, высотой 100 мм"/>
    <s v="м.п."/>
    <m/>
    <n v="15"/>
    <n v="250"/>
    <x v="174"/>
    <x v="0"/>
    <x v="11"/>
    <s v="МДО/ККО"/>
    <m/>
  </r>
  <r>
    <s v="Р3.190"/>
    <s v="Р3"/>
    <n v="6"/>
    <n v="19"/>
    <s v="Р3.6.19"/>
    <s v="Установка  плинтуса алюминиевого h80 мм, Battiscopa BA 800 ILA."/>
    <s v="м.п."/>
    <m/>
    <n v="120"/>
    <n v="480"/>
    <x v="174"/>
    <x v="0"/>
    <x v="11"/>
    <s v="МДО/ККО"/>
    <m/>
  </r>
  <r>
    <s v="Р3.87"/>
    <s v="Р3"/>
    <n v="6"/>
    <n v="20"/>
    <s v="Р3.6.20"/>
    <s v="Устройство стыка &quot;плитка-ковролин&quot;из алюминиевого уголка"/>
    <s v="м.п."/>
    <n v="1"/>
    <n v="80.437352619759523"/>
    <n v="194.24505785927855"/>
    <x v="1948"/>
    <x v="1770"/>
    <x v="11"/>
    <s v="МДО/КК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1.6"/>
    <n v="930.54409257484588"/>
    <n v="1710.0615746706535"/>
    <x v="1949"/>
    <x v="1771"/>
    <x v="11"/>
    <s v="МДО/ККО"/>
    <m/>
  </r>
  <r>
    <s v="Р3.89"/>
    <s v="Р3"/>
    <n v="6"/>
    <n v="22"/>
    <s v="Р3.6.22"/>
    <s v="Монтаж грязезащитного коврика "/>
    <s v="м2"/>
    <n v="1.6"/>
    <n v="384.53836419161519"/>
    <n v="10612.495030538837"/>
    <x v="1950"/>
    <x v="1772"/>
    <x v="11"/>
    <s v="МДО/ККО"/>
    <m/>
  </r>
  <r>
    <s v="Р3.90"/>
    <s v="Р3"/>
    <n v="6"/>
    <n v="23"/>
    <s v="Р3.6.23"/>
    <s v="Устройство штроб в цементно-песчаной стяжке пола"/>
    <s v="м.п."/>
    <n v="20"/>
    <n v="208.90104628742284"/>
    <n v="100.71020925748456"/>
    <x v="1951"/>
    <x v="1773"/>
    <x v="11"/>
    <s v="МДО/ККО"/>
    <m/>
  </r>
  <r>
    <s v="Р3.91"/>
    <s v="Р3"/>
    <n v="6"/>
    <n v="24"/>
    <s v="Р3.6.24"/>
    <s v="Заделка штроб в полу цементно-песчаным р-ром"/>
    <s v="м.п."/>
    <n v="20"/>
    <n v="162.53829135329221"/>
    <n v="116.6076820958076"/>
    <x v="1952"/>
    <x v="1774"/>
    <x v="11"/>
    <s v="МДО/ККО"/>
    <m/>
  </r>
  <r>
    <s v="Р3.92"/>
    <s v="Р3"/>
    <n v="6"/>
    <n v="25"/>
    <s v="Р3.6.25"/>
    <s v="Укрытие полов листами ДВП на время производства работ  "/>
    <s v="м2"/>
    <m/>
    <n v="44.221428571428575"/>
    <n v="78.432571428571435"/>
    <x v="174"/>
    <x v="0"/>
    <x v="11"/>
    <s v="МДО/ККО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685"/>
    <n v="35.881149469631829"/>
    <n v="25.387253524379041"/>
    <x v="1953"/>
    <x v="1775"/>
    <x v="11"/>
    <s v="МДО/ККО"/>
    <m/>
  </r>
  <r>
    <s v="Р3.94"/>
    <s v="Р3"/>
    <n v="6"/>
    <n v="27"/>
    <s v="Р3.6.27"/>
    <s v="Устройство фальш - пола"/>
    <s v="м2"/>
    <m/>
    <n v="0"/>
    <n v="0"/>
    <x v="174"/>
    <x v="0"/>
    <x v="11"/>
    <s v="МДО/ККО"/>
    <m/>
  </r>
  <r>
    <s v="Р3.95"/>
    <s v="Р3"/>
    <n v="6"/>
    <n v="28"/>
    <s v="Р3.6.28"/>
    <s v="Устройство противопыльного покрытия под фальшполом."/>
    <s v="м2"/>
    <m/>
    <n v="0"/>
    <n v="0"/>
    <x v="174"/>
    <x v="0"/>
    <x v="11"/>
    <s v="МДО/ККО"/>
    <m/>
  </r>
  <r>
    <s v="Р3.96"/>
    <s v="Р3"/>
    <n v="6"/>
    <n v="29"/>
    <s v="Р3.6.29"/>
    <s v="Устройство противоскользящих уголков на ступени"/>
    <s v="м.п."/>
    <m/>
    <n v="164.8079577844222"/>
    <n v="438.3615647704475"/>
    <x v="174"/>
    <x v="0"/>
    <x v="11"/>
    <s v="МДО/ККО"/>
    <m/>
  </r>
  <r>
    <s v="Р3.120"/>
    <s v="Р3"/>
    <n v="6"/>
    <n v="30"/>
    <s v="Р3.6.30"/>
    <s v="Укладка паркетной доски 200*2000 Solid Floor Piraness"/>
    <s v="м2"/>
    <m/>
    <n v="197"/>
    <n v="890"/>
    <x v="174"/>
    <x v="0"/>
    <x v="11"/>
    <s v="МДО/ККО"/>
    <m/>
  </r>
  <r>
    <s v="Р3.121"/>
    <s v="Р3"/>
    <n v="6"/>
    <n v="31"/>
    <s v="Р3.6.31"/>
    <s v="Облицовка полов керамогранитом п/дерево 165*1000 мм La Faenza Amazzonia GLP тип С"/>
    <s v="м2"/>
    <m/>
    <n v="0"/>
    <n v="0"/>
    <x v="174"/>
    <x v="0"/>
    <x v="11"/>
    <s v="МДО/ККО"/>
    <m/>
  </r>
  <r>
    <s v="Р3.97"/>
    <s v="Р3"/>
    <n v="7"/>
    <n v="1"/>
    <s v="Р3.7.1"/>
    <s v="Установка дверей 2-го класса устойчивости к взлому"/>
    <s v="шт"/>
    <m/>
    <n v="5439.5466666666662"/>
    <n v="61209.783333333326"/>
    <x v="174"/>
    <x v="0"/>
    <x v="11"/>
    <s v="МДО/ККО"/>
    <m/>
  </r>
  <r>
    <s v="Р3.98"/>
    <s v="Р3"/>
    <n v="7"/>
    <n v="2"/>
    <s v="Р3.7.2"/>
    <s v="Установка дверей 3-го класса устойчивости к взлому с решетчатой дверью"/>
    <s v="шт"/>
    <m/>
    <n v="6341.25"/>
    <n v="72910"/>
    <x v="174"/>
    <x v="0"/>
    <x v="11"/>
    <s v="МДО/ККО"/>
    <m/>
  </r>
  <r>
    <s v="Р3.99"/>
    <s v="Р3"/>
    <n v="7"/>
    <n v="3"/>
    <s v="Р3.7.3"/>
    <s v="Установка дверей 5-го класса устойчивости к взлому с решетчатой дверью "/>
    <s v="шт"/>
    <m/>
    <n v="14593.08"/>
    <n v="112978.67"/>
    <x v="174"/>
    <x v="0"/>
    <x v="11"/>
    <s v="МДО/ККО"/>
    <m/>
  </r>
  <r>
    <s v="Р3.100"/>
    <s v="Р3"/>
    <n v="7"/>
    <n v="4"/>
    <s v="Р3.7.4"/>
    <s v="Установка доводчиков на бронированных металлических  дверях"/>
    <s v="шт"/>
    <m/>
    <n v="1090.604"/>
    <n v="3351.9600000000005"/>
    <x v="174"/>
    <x v="0"/>
    <x v="11"/>
    <s v="МДО/ККО"/>
    <m/>
  </r>
  <r>
    <s v="Р3.101"/>
    <s v="Р3"/>
    <n v="7"/>
    <n v="5"/>
    <s v="Р3.7.5"/>
    <s v="Укрепление стен и перегородок арматурой  диаметром 16 мм, ячейкой 150х150 мм (по 3 классу на взлом) с анкерным креплением из арматуры"/>
    <s v="м2"/>
    <m/>
    <n v="384.33666666666664"/>
    <n v="687.70366666666666"/>
    <x v="174"/>
    <x v="0"/>
    <x v="11"/>
    <s v="МДО/ККО"/>
    <m/>
  </r>
  <r>
    <s v="Р3.102"/>
    <s v="Р3"/>
    <n v="7"/>
    <n v="6"/>
    <s v="Р3.7.6"/>
    <s v="Установка бронестекла с передаточным лотком  из нержавеющей стали с кожухом  (2 класс от взлома, 3 класс по пулестойкости)  "/>
    <s v="шт"/>
    <m/>
    <n v="0"/>
    <n v="0"/>
    <x v="174"/>
    <x v="0"/>
    <x v="11"/>
    <s v="МДО/ККО"/>
    <m/>
  </r>
  <r>
    <s v="Р3.102.1"/>
    <s v="Р3"/>
    <n v="7"/>
    <n v="7"/>
    <s v="Р3.7.7"/>
    <s v="Установка бронестекла с передаточным лотком  из нержавеющей стали с кожухом  (1 класс от взлома, 1 класс по пулестойкости)  "/>
    <s v="шт"/>
    <m/>
    <n v="2862.5"/>
    <n v="43100"/>
    <x v="174"/>
    <x v="0"/>
    <x v="11"/>
    <s v="МДО/ККО"/>
    <m/>
  </r>
  <r>
    <s v="Р3.102.2"/>
    <s v="Р3"/>
    <n v="7"/>
    <n v="8"/>
    <s v="Р3.7.8"/>
    <s v="Установка бронестекла с передаточным лотком  двухуровневым из нержавеющей стали с кожухом  (2 класс от взлома, 3 класс по пулестойкости)  "/>
    <s v="шт"/>
    <m/>
    <n v="6432.6049999999996"/>
    <n v="38016.32"/>
    <x v="174"/>
    <x v="0"/>
    <x v="11"/>
    <s v="МДО/ККО"/>
    <m/>
  </r>
  <r>
    <s v="Р3.103"/>
    <s v="Р3"/>
    <n v="7"/>
    <n v="9"/>
    <s v="Р3.7.9"/>
    <s v="Монтаж переговорного устройство DD-205T"/>
    <s v="шт"/>
    <n v="3"/>
    <n v="1341.7263755346121"/>
    <n v="4435.9862694609783"/>
    <x v="1954"/>
    <x v="1776"/>
    <x v="11"/>
    <s v="МДО/ККО"/>
    <m/>
  </r>
  <r>
    <s v="Р3.104"/>
    <s v="Р3"/>
    <n v="7"/>
    <n v="10"/>
    <s v="Р3.7.10"/>
    <s v="Сертификация помещения для совершения операций с ценностями"/>
    <s v="к-т"/>
    <m/>
    <n v="42750"/>
    <n v="0"/>
    <x v="174"/>
    <x v="0"/>
    <x v="11"/>
    <s v="МДО/ККО"/>
    <m/>
  </r>
  <r>
    <s v="Р3.105"/>
    <s v="Р3"/>
    <n v="7"/>
    <n v="11"/>
    <s v="Р3.7.11"/>
    <s v="Установка Шлюза инкассаторского размер __________мм .   2  класса устойчивости к взлому"/>
    <s v="шт"/>
    <m/>
    <n v="3765.96"/>
    <n v="84734"/>
    <x v="174"/>
    <x v="0"/>
    <x v="11"/>
    <s v="МДО/ККО"/>
    <m/>
  </r>
  <r>
    <s v="Р3.106.2"/>
    <s v="Р3"/>
    <n v="7"/>
    <n v="12"/>
    <s v="Р3.7.12"/>
    <s v="Монтаж Бронепанелей защитных 2 го класса устойчивости к взлому"/>
    <s v="м2"/>
    <m/>
    <n v="423.67"/>
    <n v="734.36"/>
    <x v="174"/>
    <x v="0"/>
    <x v="11"/>
    <s v="МДО/ККО"/>
    <m/>
  </r>
  <r>
    <s v="Р3.106.5"/>
    <s v="Р3"/>
    <n v="7"/>
    <n v="13"/>
    <s v="Р3.7.13"/>
    <s v="Монтаж Бронепанелей защитных  5 го класса устойчивости к взлому"/>
    <s v="м2"/>
    <m/>
    <n v="753.19"/>
    <n v="1826.49"/>
    <x v="174"/>
    <x v="0"/>
    <x v="11"/>
    <s v="МДО/ККО"/>
    <m/>
  </r>
  <r>
    <s v="Р3.107"/>
    <s v="Р3"/>
    <n v="7"/>
    <n v="14"/>
    <s v="Р3.7.14"/>
    <s v="Установка стеклопакета с передаточным лотком двухуровневым (600Х800) в кассу"/>
    <s v="шт"/>
    <n v="3"/>
    <n v="2183.8282095807613"/>
    <n v="32716.51777245371"/>
    <x v="1955"/>
    <x v="1777"/>
    <x v="11"/>
    <s v="МДО/ККО"/>
    <m/>
  </r>
  <r>
    <s v="Р3.192"/>
    <s v="Р3"/>
    <n v="8"/>
    <n v="1"/>
    <s v="Р3.8.1"/>
    <s v="Мобилизация обьекта"/>
    <s v="обьект"/>
    <n v="1"/>
    <n v="12189.365523951903"/>
    <n v="7925.2930239519028"/>
    <x v="70"/>
    <x v="67"/>
    <x v="11"/>
    <s v="МДО/ККО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m/>
    <n v="222.80500000000001"/>
    <n v="638.22"/>
    <x v="174"/>
    <x v="0"/>
    <x v="11"/>
    <s v="МДО/ККО"/>
    <m/>
  </r>
  <r>
    <s v="Р3.109"/>
    <s v="Р3"/>
    <n v="8"/>
    <n v="3"/>
    <s v="Р3.8.3"/>
    <s v="Масляная окраска стальных труб  с учетом подготовки"/>
    <s v="м2"/>
    <m/>
    <n v="147.82000000000002"/>
    <n v="210.08333333333334"/>
    <x v="174"/>
    <x v="0"/>
    <x v="11"/>
    <s v="МДО/ККО"/>
    <m/>
  </r>
  <r>
    <s v="Р3.110"/>
    <s v="Р3"/>
    <n v="8"/>
    <n v="4"/>
    <s v="Р3.8.4"/>
    <s v="Устройство ограждения из нержавеющей стали (стойка и поручень) "/>
    <s v="м2"/>
    <n v="12"/>
    <n v="2022.6666666666667"/>
    <n v="5398.0883333333331"/>
    <x v="1956"/>
    <x v="1778"/>
    <x v="11"/>
    <s v="МДО/ККО"/>
    <m/>
  </r>
  <r>
    <s v="Р3.111"/>
    <s v="Р3"/>
    <n v="8"/>
    <n v="5"/>
    <s v="Р3.8.5"/>
    <s v="Установка отбойной доски из ламинированного ДСП, шириной  до 600мм"/>
    <s v="м.п."/>
    <m/>
    <n v="215.77555907613171"/>
    <n v="430.80591266038363"/>
    <x v="174"/>
    <x v="0"/>
    <x v="11"/>
    <s v="МДО/ККО"/>
    <m/>
  </r>
  <r>
    <s v="Р3.113"/>
    <s v="Р3"/>
    <n v="8"/>
    <n v="6"/>
    <s v="Р3.8.6"/>
    <s v="Установка рольставни с электроприводом "/>
    <s v="м2"/>
    <m/>
    <n v="0"/>
    <n v="0"/>
    <x v="174"/>
    <x v="0"/>
    <x v="11"/>
    <s v="МДО/ККО"/>
    <m/>
  </r>
  <r>
    <s v="Р3.114"/>
    <s v="Р3"/>
    <n v="8"/>
    <n v="7"/>
    <s v="Р3.8.7"/>
    <s v="Установка противопожарной рольставни"/>
    <s v="м2"/>
    <m/>
    <n v="2159.9349999999999"/>
    <n v="15622.334999999999"/>
    <x v="174"/>
    <x v="0"/>
    <x v="11"/>
    <s v="МДО/ККО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m/>
    <n v="36.844418514969142"/>
    <n v="29.781209257484569"/>
    <x v="174"/>
    <x v="0"/>
    <x v="11"/>
    <s v="МДО/ККО"/>
    <m/>
  </r>
  <r>
    <s v="Р3.122"/>
    <s v="Р3"/>
    <n v="8"/>
    <n v="9"/>
    <s v="Р3.8.9"/>
    <s v="Заливка бетона М150"/>
    <s v="м3"/>
    <n v="4"/>
    <n v="1224.0766666666666"/>
    <n v="4496.8933333333334"/>
    <x v="74"/>
    <x v="71"/>
    <x v="11"/>
    <s v="МДО/ККО"/>
    <m/>
  </r>
  <r>
    <s v="Р3.124"/>
    <s v="Р3"/>
    <n v="8"/>
    <n v="10"/>
    <s v="Р3.8.10"/>
    <s v="Монтаж металлического листа толщ. 4 мм"/>
    <s v="м2"/>
    <m/>
    <n v="0"/>
    <n v="0"/>
    <x v="174"/>
    <x v="0"/>
    <x v="11"/>
    <s v="МДО/ККО"/>
    <m/>
  </r>
  <r>
    <s v="Р3.127"/>
    <s v="Р3"/>
    <n v="8"/>
    <n v="11"/>
    <s v="Р3.8.11"/>
    <s v="Металоконструкциии"/>
    <s v="тн"/>
    <n v="3.5"/>
    <n v="20000"/>
    <n v="24000"/>
    <x v="1957"/>
    <x v="1779"/>
    <x v="11"/>
    <s v="МДО/ККО"/>
    <m/>
  </r>
  <r>
    <s v="Р3.193"/>
    <s v="Р3"/>
    <n v="8"/>
    <n v="12"/>
    <s v="Р3.8.12"/>
    <s v="Монтаж мобильных лесов (тура)"/>
    <s v="м2"/>
    <m/>
    <n v="232.95"/>
    <n v="0"/>
    <x v="174"/>
    <x v="0"/>
    <x v="11"/>
    <s v="МДО/ККО"/>
    <m/>
  </r>
  <r>
    <s v="Р3.129"/>
    <s v="Р3"/>
    <n v="8"/>
    <n v="13"/>
    <s v="Р3.8.13"/>
    <s v="Укрытие мебели и перегородок пленкой полиэтиленовой на время производства работ"/>
    <s v="м2"/>
    <m/>
    <n v="38.534999999999997"/>
    <n v="16.77"/>
    <x v="174"/>
    <x v="0"/>
    <x v="11"/>
    <s v="МДО/ККО"/>
    <m/>
  </r>
  <r>
    <s v="Р3.130"/>
    <s v="Р3"/>
    <n v="8"/>
    <n v="14"/>
    <s v="Р3.8.14"/>
    <s v="Монтаж экрана из поликарбоната."/>
    <s v="м2"/>
    <m/>
    <n v="0"/>
    <n v="0"/>
    <x v="174"/>
    <x v="0"/>
    <x v="11"/>
    <s v="МДО/ККО"/>
    <m/>
  </r>
  <r>
    <s v="Р3.131"/>
    <s v="Р3"/>
    <n v="8"/>
    <n v="15"/>
    <s v="Р3.8.15"/>
    <s v="Лючки ревизии потайные"/>
    <s v="шт"/>
    <n v="36"/>
    <n v="223.32943667663324"/>
    <n v="375.46784715567134"/>
    <x v="1958"/>
    <x v="1780"/>
    <x v="11"/>
    <s v="МДО/ККО"/>
    <m/>
  </r>
  <r>
    <s v="Р3.132"/>
    <s v="Р3"/>
    <n v="8"/>
    <n v="16"/>
    <s v="Р3.8.16"/>
    <s v="Окраска по металлу"/>
    <s v="м2"/>
    <n v="20"/>
    <n v="82.655999999999992"/>
    <n v="123.98399999999998"/>
    <x v="1959"/>
    <x v="1781"/>
    <x v="11"/>
    <s v="МДО/ККО"/>
    <m/>
  </r>
  <r>
    <s v="Р3.133"/>
    <s v="Р3"/>
    <n v="8"/>
    <n v="17"/>
    <s v="Р3.8.17"/>
    <s v="Пробивка отверстий в ЖБ плитах перекрытия толщиной до 250 мм."/>
    <s v="м2"/>
    <n v="3"/>
    <n v="8934.9633333333331"/>
    <n v="6517.9066666666668"/>
    <x v="1960"/>
    <x v="1782"/>
    <x v="11"/>
    <s v="МДО/ККО"/>
    <m/>
  </r>
  <r>
    <s v="Р3.134"/>
    <s v="Р3"/>
    <n v="8"/>
    <n v="18"/>
    <s v="Р3.8.18"/>
    <s v="Обшивка стен листовой нержавеющей сталью толщиной 1 мм."/>
    <s v="м2"/>
    <m/>
    <n v="0"/>
    <n v="0"/>
    <x v="174"/>
    <x v="0"/>
    <x v="11"/>
    <s v="МДО/ККО"/>
    <m/>
  </r>
  <r>
    <s v="Р3.137"/>
    <s v="Р3"/>
    <n v="8"/>
    <n v="19"/>
    <s v="Р3.8.19"/>
    <s v="шлифовка бетонного основания мозаично-шлифовальными машинами (СО-199) с алмазными сегментами"/>
    <s v="м2"/>
    <m/>
    <n v="188.3"/>
    <n v="235.37"/>
    <x v="174"/>
    <x v="0"/>
    <x v="11"/>
    <s v="МДО/ККО"/>
    <m/>
  </r>
  <r>
    <s v="Р3.138"/>
    <s v="Р3"/>
    <n v="8"/>
    <n v="20"/>
    <s v="Р3.8.20"/>
    <s v="выравнивание бетонного основания полимерными компаундами с кварцевым песком, толщиной до 4 мм"/>
    <s v="м2"/>
    <m/>
    <n v="141.22"/>
    <n v="423.67"/>
    <x v="174"/>
    <x v="0"/>
    <x v="11"/>
    <s v="МДО/ККО"/>
    <m/>
  </r>
  <r>
    <s v="Р3.139"/>
    <s v="Р3"/>
    <n v="8"/>
    <n v="21"/>
    <s v="Р3.8.21"/>
    <s v="устройство полимерного наливного пола  FEIDAL"/>
    <s v="м2"/>
    <m/>
    <n v="329.52"/>
    <n v="1365.16"/>
    <x v="174"/>
    <x v="0"/>
    <x v="11"/>
    <s v="МДО/ККО"/>
    <m/>
  </r>
  <r>
    <s v="Р3.142"/>
    <s v="Р3"/>
    <n v="8"/>
    <n v="22"/>
    <s v="Р3.8.22"/>
    <s v="Обшивка каркаса лестничного марша ГКЛВ"/>
    <s v="м2"/>
    <m/>
    <n v="324.64800000000002"/>
    <n v="398.68200000000002"/>
    <x v="174"/>
    <x v="0"/>
    <x v="11"/>
    <s v="МДО/ККО"/>
    <m/>
  </r>
  <r>
    <s v="Р3.143"/>
    <s v="Р3"/>
    <n v="8"/>
    <n v="23"/>
    <s v="Р3.8.23"/>
    <s v="Устройство каркаса лестничного марша под крепление сэндвич- панелей из металоконструкций"/>
    <s v="тн"/>
    <m/>
    <n v="0"/>
    <n v="0"/>
    <x v="174"/>
    <x v="0"/>
    <x v="11"/>
    <s v="МДО/ККО"/>
    <m/>
  </r>
  <r>
    <s v="Р3.144"/>
    <s v="Р3"/>
    <n v="8"/>
    <n v="24"/>
    <s v="Р3.8.24"/>
    <s v="Обшивка каркаса лестничного марша сэндвич - панелями Ruukki ( RE 90)"/>
    <s v="м2"/>
    <m/>
    <n v="536.65"/>
    <n v="3078.67"/>
    <x v="174"/>
    <x v="0"/>
    <x v="11"/>
    <s v="МДО/ККО"/>
    <m/>
  </r>
  <r>
    <s v="Р3.145"/>
    <s v="Р3"/>
    <n v="8"/>
    <n v="25"/>
    <s v="Р3.8.25"/>
    <s v="Устройство ограждения из  стали (стойка и поручень) "/>
    <s v="м2"/>
    <m/>
    <n v="0"/>
    <n v="0"/>
    <x v="174"/>
    <x v="0"/>
    <x v="11"/>
    <s v="МДО/ККО"/>
    <m/>
  </r>
  <r>
    <s v="Р3.146"/>
    <s v="Р3"/>
    <n v="8"/>
    <n v="26"/>
    <s v="Р3.8.26"/>
    <s v="Установка передаточного лотка ( пост охраны) 1 - го. Класса взломостойкости."/>
    <s v="шт"/>
    <m/>
    <n v="0"/>
    <n v="0"/>
    <x v="174"/>
    <x v="0"/>
    <x v="11"/>
    <s v="МДО/ККО"/>
    <m/>
  </r>
  <r>
    <s v="Р3.147"/>
    <s v="Р3"/>
    <n v="8"/>
    <n v="27"/>
    <s v="Р3.8.27"/>
    <s v="Установка противопожарных дверей однопольных, min EI45 с фурнитурой 1200х2100мм"/>
    <s v="шт"/>
    <m/>
    <n v="0"/>
    <n v="0"/>
    <x v="174"/>
    <x v="0"/>
    <x v="11"/>
    <s v="МДО/ККО"/>
    <m/>
  </r>
  <r>
    <s v="Р3.148"/>
    <s v="Р3"/>
    <n v="8"/>
    <n v="28"/>
    <s v="Р3.8.28"/>
    <s v="Установка металлического дверного блока размером 900х2100 мм в СОКР (включая окно и лоток, в соответствии с ТЗ)"/>
    <s v="шт"/>
    <m/>
    <n v="0"/>
    <n v="0"/>
    <x v="174"/>
    <x v="0"/>
    <x v="11"/>
    <s v="МДО/ККО"/>
    <m/>
  </r>
  <r>
    <s v="Р3.149"/>
    <s v="Р3"/>
    <n v="8"/>
    <n v="29"/>
    <s v="Р3.8.29"/>
    <s v="Установка  алюминиевой рольставни"/>
    <s v="м2"/>
    <m/>
    <n v="0"/>
    <n v="0"/>
    <x v="174"/>
    <x v="0"/>
    <x v="11"/>
    <s v="МДО/ККО"/>
    <m/>
  </r>
  <r>
    <s v="Р3.151"/>
    <s v="Р3"/>
    <n v="8"/>
    <n v="30"/>
    <s v="Р3.8.30"/>
    <s v="Очистка кирпича, фундаментных блоков металлическим счетками вручную"/>
    <s v="м2"/>
    <m/>
    <n v="0"/>
    <n v="0"/>
    <x v="174"/>
    <x v="0"/>
    <x v="11"/>
    <s v="МДО/ККО"/>
    <m/>
  </r>
  <r>
    <s v="Р3.152"/>
    <s v="Р3"/>
    <n v="8"/>
    <n v="31"/>
    <s v="Р3.8.31"/>
    <s v="Заделка рустов в фундаментных блоках примыканий стена-пол смесью типа &quot;Gidro S2&quot;"/>
    <s v="м.п."/>
    <m/>
    <n v="0"/>
    <n v="0"/>
    <x v="174"/>
    <x v="0"/>
    <x v="11"/>
    <s v="МДО/ККО"/>
    <m/>
  </r>
  <r>
    <s v="Р3.155"/>
    <s v="Р3"/>
    <n v="8"/>
    <n v="32"/>
    <s v="Р3.8.32"/>
    <s v="Обработка поверхности стен составом &quot;Gidro +&quot;  2 раза"/>
    <s v="м2"/>
    <m/>
    <n v="0"/>
    <n v="0"/>
    <x v="174"/>
    <x v="0"/>
    <x v="11"/>
    <s v="МДО/ККО"/>
    <m/>
  </r>
  <r>
    <s v="Р3.156"/>
    <s v="Р3"/>
    <n v="8"/>
    <n v="33"/>
    <s v="Р3.8.33"/>
    <s v="Окраска стен за 2 раза краской SHERWIN"/>
    <s v="м2"/>
    <m/>
    <n v="0"/>
    <n v="0"/>
    <x v="174"/>
    <x v="0"/>
    <x v="11"/>
    <s v="МДО/ККО"/>
    <m/>
  </r>
  <r>
    <s v="Р3.157"/>
    <s v="Р3"/>
    <n v="8"/>
    <n v="34"/>
    <s v="Р3.8.34"/>
    <s v="Монтаж полуторной двери входа с улицы в помещение Банка  (алюминиевый профиль RAL 9006 3 петли, два врезных  замка с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m/>
    <n v="5937.54"/>
    <n v="73060"/>
    <x v="174"/>
    <x v="0"/>
    <x v="11"/>
    <s v="МДО/ККО"/>
    <m/>
  </r>
  <r>
    <s v="Р3.158"/>
    <s v="Р3"/>
    <n v="8"/>
    <n v="35"/>
    <s v="Р3.8.35"/>
    <s v="Установка деревянных, дверных блоков 700х2100 мм, «ИНТЕХПЛАСТ» г. Ростов-на-Дону «Oxy Vinyl Art» с фурнитурой, добором и наличниками  "/>
    <s v="шт"/>
    <m/>
    <n v="0"/>
    <n v="0"/>
    <x v="174"/>
    <x v="0"/>
    <x v="11"/>
    <s v="МДО/ККО"/>
    <m/>
  </r>
  <r>
    <s v="Р3.159"/>
    <s v="Р3"/>
    <n v="8"/>
    <n v="36"/>
    <s v="Р3.8.36"/>
    <s v="Установка деревянных, дверных блоков 1200х2100 мм, «ИНТЕХПЛАСТ» г. Ростов-на-Дону «Oxy Vinyl Art» с фурнитурой, добором и наличниками  "/>
    <s v="шт"/>
    <m/>
    <n v="0"/>
    <n v="0"/>
    <x v="174"/>
    <x v="0"/>
    <x v="11"/>
    <s v="МДО/ККО"/>
    <m/>
  </r>
  <r>
    <s v="Р3.160"/>
    <s v="Р3"/>
    <n v="8"/>
    <n v="37"/>
    <s v="Р3.8.37"/>
    <s v="Монтаж оконного блока ПВХ с двухкамерным стеклопакетом "/>
    <s v="м2"/>
    <m/>
    <n v="1562.895"/>
    <n v="4068.95"/>
    <x v="174"/>
    <x v="0"/>
    <x v="11"/>
    <s v="МДО/ККО"/>
    <m/>
  </r>
  <r>
    <s v="Р3.161"/>
    <s v="Р3"/>
    <n v="8"/>
    <n v="38"/>
    <s v="Р3.8.38"/>
    <s v="Установка конвекционных решеток   из ПВХ 600*900 мм"/>
    <s v="шт"/>
    <m/>
    <n v="0"/>
    <n v="0"/>
    <x v="174"/>
    <x v="0"/>
    <x v="11"/>
    <s v="МДО/ККО"/>
    <m/>
  </r>
  <r>
    <s v="Р3.162"/>
    <s v="Р3"/>
    <n v="8"/>
    <n v="39"/>
    <s v="Р3.8.39"/>
    <s v="Устройство подвесных потолков OWA типа «Sinfonia», панель 600 х 600, кромка   S 15 A, цвет белый на подвесной системе OWA _x000a_"/>
    <s v="м2"/>
    <m/>
    <n v="0"/>
    <n v="0"/>
    <x v="174"/>
    <x v="0"/>
    <x v="11"/>
    <s v="МДО/ККО"/>
    <m/>
  </r>
  <r>
    <s v="Р3.163"/>
    <s v="Р3"/>
    <n v="8"/>
    <n v="40"/>
    <s v="Р3.8.40"/>
    <s v="Замена потолочных плит  OWA «Sinfonia»"/>
    <s v="м2"/>
    <m/>
    <n v="0"/>
    <n v="0"/>
    <x v="174"/>
    <x v="0"/>
    <x v="11"/>
    <s v="МДО/ККО"/>
    <m/>
  </r>
  <r>
    <s v="Р3.164"/>
    <s v="Р3"/>
    <n v="8"/>
    <n v="41"/>
    <s v="Р3.8.41"/>
    <s v="Устройство стяжек цементно-песчаных толщиной более 50 мм (добавляется на каждые 50  мм стяжки)"/>
    <s v="м2"/>
    <m/>
    <n v="0"/>
    <n v="0"/>
    <x v="174"/>
    <x v="0"/>
    <x v="11"/>
    <s v="МДО/ККО"/>
    <m/>
  </r>
  <r>
    <s v="Р3.165"/>
    <s v="Р3"/>
    <n v="8"/>
    <n v="42"/>
    <s v="Р3.8.42"/>
    <s v="Устройство подсыпки пола из керамзита 150-200 мм"/>
    <s v="м2"/>
    <m/>
    <n v="0"/>
    <n v="0"/>
    <x v="174"/>
    <x v="0"/>
    <x v="11"/>
    <s v="МДО/ККО"/>
    <m/>
  </r>
  <r>
    <s v="Р3.167"/>
    <s v="Р3"/>
    <n v="8"/>
    <n v="43"/>
    <s v="Р3.8.43"/>
    <s v="Установка противопожарных дверей двухпольных, min EI45 с фурнитурой 1300х2100мм"/>
    <s v="шт"/>
    <m/>
    <n v="0"/>
    <n v="0"/>
    <x v="174"/>
    <x v="0"/>
    <x v="11"/>
    <s v="МДО/ККО"/>
    <m/>
  </r>
  <r>
    <s v="Р3.168"/>
    <s v="Р3"/>
    <n v="8"/>
    <n v="44"/>
    <s v="Р3.8.44"/>
    <s v="Установка дверного доводчика к мет дверям"/>
    <s v="шт"/>
    <n v="7"/>
    <n v="500"/>
    <n v="1000"/>
    <x v="511"/>
    <x v="1783"/>
    <x v="11"/>
    <s v="МДО/ККО"/>
    <m/>
  </r>
  <r>
    <s v="Р3.169"/>
    <s v="Р3"/>
    <n v="8"/>
    <n v="45"/>
    <s v="Р3.8.45"/>
    <s v="Устройство покрытия пола из полу коммерческого линолеума типа &quot;Таркет&quot; цвет согласовать с Заказчиком"/>
    <s v="м2"/>
    <m/>
    <n v="197.71"/>
    <n v="706.12"/>
    <x v="174"/>
    <x v="0"/>
    <x v="11"/>
    <s v="МДО/ККО"/>
    <m/>
  </r>
  <r>
    <s v="Р3.170"/>
    <s v="Р3"/>
    <n v="8"/>
    <n v="46"/>
    <s v="Р3.8.46"/>
    <s v="Обработка пола обмазочной изоляций составом &quot;GidroKOMPOZIT - Premium&quot; в 2-3 слоя с просушкой 48-72 часа"/>
    <s v="м2"/>
    <m/>
    <n v="0"/>
    <n v="0"/>
    <x v="174"/>
    <x v="0"/>
    <x v="11"/>
    <s v="МДО/ККО"/>
    <m/>
  </r>
  <r>
    <s v="Р3.171"/>
    <s v="Р3"/>
    <n v="8"/>
    <n v="47"/>
    <s v="Р3.8.47"/>
    <s v="Обработка поверхности пола составом &quot;Gidro +&quot;  2 раза"/>
    <s v="м2"/>
    <m/>
    <n v="0"/>
    <n v="0"/>
    <x v="174"/>
    <x v="0"/>
    <x v="11"/>
    <s v="МДО/ККО"/>
    <m/>
  </r>
  <r>
    <s v="Р3.175"/>
    <s v="Р3"/>
    <n v="8"/>
    <n v="48"/>
    <s v="Р3.8.48"/>
    <s v="Устройство косоуров под наборные ступени лестничного марша"/>
    <s v="тн"/>
    <m/>
    <n v="0"/>
    <n v="0"/>
    <x v="174"/>
    <x v="0"/>
    <x v="11"/>
    <s v="МДО/ККО"/>
    <m/>
  </r>
  <r>
    <s v="Р3.177"/>
    <s v="Р3"/>
    <n v="8"/>
    <n v="49"/>
    <s v="Р3.8.49"/>
    <s v="Армирование  площадки   арматурой АIII D 10 мм с яч 100*100"/>
    <s v="тн"/>
    <m/>
    <n v="5166"/>
    <n v="12915"/>
    <x v="174"/>
    <x v="0"/>
    <x v="11"/>
    <s v="МДО/ККО"/>
    <m/>
  </r>
  <r>
    <s v="Р3.178"/>
    <s v="Р3"/>
    <n v="8"/>
    <n v="50"/>
    <s v="Р3.8.50"/>
    <s v="Монтаж наборных ступеней ЛС 13-14"/>
    <s v="шт"/>
    <m/>
    <n v="0"/>
    <n v="0"/>
    <x v="174"/>
    <x v="0"/>
    <x v="11"/>
    <s v="МДО/ККО"/>
    <m/>
  </r>
  <r>
    <s v="Р3.181"/>
    <s v="Р3"/>
    <n v="8"/>
    <n v="51"/>
    <s v="Р3.8.51"/>
    <s v="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"/>
    <s v="м.п."/>
    <m/>
    <n v="0"/>
    <n v="0"/>
    <x v="174"/>
    <x v="0"/>
    <x v="11"/>
    <s v="МДО/ККО"/>
    <m/>
  </r>
  <r>
    <s v="Р4.11"/>
    <s v="Р4"/>
    <n v="1"/>
    <n v="1"/>
    <s v="Р4.1.1"/>
    <s v="Частичный ремонт цементно-песчаной стяжки под устройсво рулонной кровли толщиной 50 мм"/>
    <s v="м2"/>
    <m/>
    <n v="0"/>
    <n v="0"/>
    <x v="174"/>
    <x v="0"/>
    <x v="11"/>
    <s v="МДО/ККО"/>
    <m/>
  </r>
  <r>
    <s v="Р4.13"/>
    <s v="Р4"/>
    <n v="1"/>
    <n v="2"/>
    <s v="Р4.1.2"/>
    <s v="Устройство рулонной мягкой кровли в 2 слоя с нахлестом на поребрик (мастика, стеклогидроизол, газовая горелка)"/>
    <s v="м2"/>
    <m/>
    <n v="0"/>
    <n v="0"/>
    <x v="174"/>
    <x v="0"/>
    <x v="11"/>
    <s v="МДО/ККО"/>
    <m/>
  </r>
  <r>
    <s v="Р4.14"/>
    <s v="Р4"/>
    <n v="1"/>
    <n v="3"/>
    <s v="Р4.1.3"/>
    <s v="Устройство примыкания (шва) между кровлей и стеной "/>
    <s v="м.п."/>
    <m/>
    <n v="0"/>
    <n v="0"/>
    <x v="174"/>
    <x v="0"/>
    <x v="11"/>
    <s v="МДО/ККО"/>
    <m/>
  </r>
  <r>
    <s v="Р4.15"/>
    <s v="Р4"/>
    <n v="1"/>
    <n v="4"/>
    <s v="Р4.1.4"/>
    <s v="Устройство кровли из профлиста, металлочерепицы по деревянной обрешетке"/>
    <s v="м2"/>
    <m/>
    <n v="0"/>
    <n v="0"/>
    <x v="174"/>
    <x v="0"/>
    <x v="11"/>
    <s v="МДО/ККО"/>
    <m/>
  </r>
  <r>
    <s v="Р4.16"/>
    <s v="Р4"/>
    <n v="1"/>
    <n v="5"/>
    <s v="Р4.1.5"/>
    <s v="Грунтовка битумной мастикой примыканий и поверхности ремонтируемой кровли"/>
    <s v="м2"/>
    <m/>
    <n v="0"/>
    <n v="0"/>
    <x v="174"/>
    <x v="0"/>
    <x v="11"/>
    <s v="МДО/ККО"/>
    <m/>
  </r>
  <r>
    <s v="Р4.17"/>
    <s v="Р4"/>
    <n v="1"/>
    <n v="6"/>
    <s v="Р4.1.6"/>
    <s v="Монтаж водоотводных воронок с грязеуловителями"/>
    <s v="шт"/>
    <m/>
    <n v="0"/>
    <n v="0"/>
    <x v="174"/>
    <x v="0"/>
    <x v="11"/>
    <s v="МДО/ККО"/>
    <m/>
  </r>
  <r>
    <s v="Р4.18"/>
    <s v="Р4"/>
    <n v="1"/>
    <n v="7"/>
    <s v="Р4.1.7"/>
    <s v="Заделка стыков морозоустойчивым герметиком"/>
    <s v="м.п."/>
    <m/>
    <n v="0"/>
    <n v="0"/>
    <x v="174"/>
    <x v="0"/>
    <x v="11"/>
    <s v="МДО/ККО"/>
    <m/>
  </r>
  <r>
    <s v="Р4.19"/>
    <s v="Р4"/>
    <n v="1"/>
    <n v="8"/>
    <s v="Р4.1.8"/>
    <s v="Ревизия кровли и водосточных систем с подготовкой акта"/>
    <s v="м2"/>
    <m/>
    <n v="0"/>
    <n v="0"/>
    <x v="174"/>
    <x v="0"/>
    <x v="11"/>
    <s v="МДО/ККО"/>
    <m/>
  </r>
  <r>
    <s v="Р4.20"/>
    <s v="Р4"/>
    <n v="2"/>
    <n v="1"/>
    <s v="Р4.2.1"/>
    <s v="Устройство основания под штукатурку из металлической сетки по кирпичным и бетонным поверхностям"/>
    <s v="м2"/>
    <m/>
    <n v="250"/>
    <n v="267.5"/>
    <x v="174"/>
    <x v="0"/>
    <x v="11"/>
    <s v="МДО/ККО"/>
    <m/>
  </r>
  <r>
    <s v="Р4.21"/>
    <s v="Р4"/>
    <n v="2"/>
    <n v="2"/>
    <s v="Р4.2.2"/>
    <s v="Штукатурка фасада по сетке морозоустройчивыми смесями с устройством &quot;рисунка&quot; согласно архитектуры фасада здания"/>
    <s v="м2"/>
    <m/>
    <n v="420"/>
    <n v="350"/>
    <x v="174"/>
    <x v="0"/>
    <x v="11"/>
    <s v="МДО/ККО"/>
    <m/>
  </r>
  <r>
    <s v="Р4.22"/>
    <s v="Р4"/>
    <n v="2"/>
    <n v="3"/>
    <s v="Р4.2.3"/>
    <s v="Ремонт штукатурки гладких фасадов по камню и бетону цементно-известковым раствором толщиной слоя до 20 мм"/>
    <s v="м2"/>
    <m/>
    <n v="295.07674059876553"/>
    <n v="197.96705239519036"/>
    <x v="174"/>
    <x v="0"/>
    <x v="11"/>
    <s v="МДО/ККО"/>
    <m/>
  </r>
  <r>
    <s v="Р4.23"/>
    <s v="Р4"/>
    <n v="2"/>
    <n v="4"/>
    <s v="Р4.2.4"/>
    <s v="Частичный ремонт фасада (расшивка и заделка трещин на штукарке, шпатлевка выбоин, сколов)"/>
    <s v="м2"/>
    <n v="20"/>
    <n v="209.28837029938276"/>
    <n v="153.73352619759518"/>
    <x v="1961"/>
    <x v="1784"/>
    <x v="11"/>
    <s v="МДО/ККО"/>
    <m/>
  </r>
  <r>
    <s v="Р4.25"/>
    <s v="Р4"/>
    <n v="2"/>
    <n v="5"/>
    <s v="Р4.2.5"/>
    <s v="Грунтовка фасада глубопроникающей грунтовкой  ДЮФА Д-14 "/>
    <s v="м2"/>
    <n v="20"/>
    <n v="30"/>
    <n v="20"/>
    <x v="154"/>
    <x v="153"/>
    <x v="11"/>
    <s v="МДО/ККО"/>
    <m/>
  </r>
  <r>
    <s v="Р4.26"/>
    <s v="Р4"/>
    <n v="2"/>
    <n v="6"/>
    <s v="Р4.2.6"/>
    <s v="Шпатлевка фасада смесями Vetonit VH "/>
    <s v="м2"/>
    <n v="20"/>
    <n v="320"/>
    <n v="180"/>
    <x v="1178"/>
    <x v="1120"/>
    <x v="11"/>
    <s v="МДО/ККО"/>
    <m/>
  </r>
  <r>
    <s v="Р4.28"/>
    <s v="Р4"/>
    <n v="2"/>
    <n v="7"/>
    <s v="Р4.2.7"/>
    <s v="Окраска перхлорвиниловыми красками по подготовленной поверхности фасадов простых за 2 раза"/>
    <s v="м2"/>
    <m/>
    <n v="150"/>
    <n v="150"/>
    <x v="174"/>
    <x v="0"/>
    <x v="11"/>
    <s v="МДО/ККО"/>
    <m/>
  </r>
  <r>
    <s v="Р4.29"/>
    <s v="Р4"/>
    <n v="2"/>
    <n v="8"/>
    <s v="Р4.2.8"/>
    <s v="Установка и разборка лесов "/>
    <s v="м2"/>
    <m/>
    <n v="0"/>
    <n v="0"/>
    <x v="174"/>
    <x v="0"/>
    <x v="11"/>
    <s v="МДО/ККО"/>
    <m/>
  </r>
  <r>
    <s v="Р4.30"/>
    <s v="Р4"/>
    <n v="2"/>
    <n v="9"/>
    <s v="Р4.2.9"/>
    <s v="Монтаж фасада из композитных панелей &quot;Алюкобонд&quot; с подсистемой без утеплителя"/>
    <s v="м2"/>
    <m/>
    <n v="0"/>
    <n v="0"/>
    <x v="174"/>
    <x v="0"/>
    <x v="11"/>
    <s v="МДО/ККО"/>
    <m/>
  </r>
  <r>
    <s v="Р4.31"/>
    <s v="Р4"/>
    <n v="2"/>
    <n v="10"/>
    <s v="Р4.2.10"/>
    <s v="Монтаж фасада из композитных панелей &quot;Алюкобонд&quot; с подсистемой с утеплителем"/>
    <s v="м2"/>
    <m/>
    <n v="0"/>
    <n v="0"/>
    <x v="174"/>
    <x v="0"/>
    <x v="11"/>
    <s v="МДО/КК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m/>
    <n v="0"/>
    <n v="0"/>
    <x v="174"/>
    <x v="0"/>
    <x v="11"/>
    <s v="МДО/ККО"/>
    <m/>
  </r>
  <r>
    <s v="Р4.33"/>
    <s v="Р4"/>
    <n v="2"/>
    <n v="12"/>
    <s v="Р4.2.12"/>
    <s v="Монтаж фасада из кассетного профиля (оцинкованный лист окрашенный) с утеплением"/>
    <s v="м2"/>
    <m/>
    <n v="0"/>
    <n v="0"/>
    <x v="174"/>
    <x v="0"/>
    <x v="11"/>
    <s v="МДО/ККО"/>
    <m/>
  </r>
  <r>
    <s v="Р4.34"/>
    <s v="Р4"/>
    <n v="3"/>
    <n v="1"/>
    <s v="Р4.3.1"/>
    <s v="Устройство каркаса из бруса (брус 100х50, 50х50, доска 150х15, саморезы, скобы, гвозди) с последующим демантажом"/>
    <s v="м3"/>
    <m/>
    <n v="0"/>
    <n v="0"/>
    <x v="174"/>
    <x v="0"/>
    <x v="11"/>
    <s v="МДО/ККО"/>
    <m/>
  </r>
  <r>
    <s v="Р4.35"/>
    <s v="Р4"/>
    <n v="3"/>
    <n v="2"/>
    <s v="Р4.3.2"/>
    <s v="Устройство защитного шатра из полиэтиленовой пленкой до 100 мкр., с последующим демантажом"/>
    <s v="м2"/>
    <m/>
    <n v="0"/>
    <n v="0"/>
    <x v="174"/>
    <x v="0"/>
    <x v="11"/>
    <s v="МДО/ККО"/>
    <m/>
  </r>
  <r>
    <s v="Р4.36"/>
    <s v="Р4"/>
    <n v="3"/>
    <n v="3"/>
    <s v="Р4.3.3"/>
    <s v="Устройство защитного полотна из сетки строительной фасадной (зеленая мелкоячеистая) с последующим демантажом"/>
    <s v="м2"/>
    <m/>
    <n v="0"/>
    <n v="0"/>
    <x v="174"/>
    <x v="0"/>
    <x v="11"/>
    <s v="МДО/ККО"/>
    <m/>
  </r>
  <r>
    <s v="Р4.37"/>
    <s v="Р4"/>
    <n v="3"/>
    <n v="4"/>
    <s v="Р4.3.4"/>
    <s v="Отопление временных конструкций в зимний период  (электрическая пушка)"/>
    <s v="м/час"/>
    <m/>
    <n v="0"/>
    <n v="0"/>
    <x v="174"/>
    <x v="0"/>
    <x v="11"/>
    <s v="МДО/ККО"/>
    <m/>
  </r>
  <r>
    <s v="Р4.38"/>
    <s v="Р4"/>
    <n v="3"/>
    <n v="5"/>
    <s v="Р4.3.5"/>
    <s v="Отопление временных конструкций в зимний период  (дизельная пушка)"/>
    <s v="м/час"/>
    <m/>
    <n v="0"/>
    <n v="0"/>
    <x v="174"/>
    <x v="0"/>
    <x v="11"/>
    <s v="МДО/ККО"/>
    <m/>
  </r>
  <r>
    <s v="Р4.39"/>
    <s v="Р4"/>
    <n v="3"/>
    <n v="6"/>
    <s v="Р4.3.6"/>
    <s v="Отопление временных конструкций в зимний период  (газовая пушка)"/>
    <s v="м/час"/>
    <m/>
    <n v="0"/>
    <n v="0"/>
    <x v="174"/>
    <x v="0"/>
    <x v="11"/>
    <s v="МДО/ККО"/>
    <m/>
  </r>
  <r>
    <s v="Р4.40"/>
    <s v="Р4"/>
    <n v="4"/>
    <n v="1"/>
    <s v="Р4.4.1"/>
    <s v="Разработка грунта вручную"/>
    <s v="м3"/>
    <n v="8"/>
    <n v="600"/>
    <n v="0"/>
    <x v="1463"/>
    <x v="0"/>
    <x v="11"/>
    <s v="МДО/ККО"/>
    <m/>
  </r>
  <r>
    <s v="Р4.41"/>
    <s v="Р4"/>
    <n v="4"/>
    <n v="2"/>
    <s v="Р4.4.2"/>
    <s v="Обратная засыпка грунта вручную"/>
    <s v="м3"/>
    <n v="8"/>
    <n v="300"/>
    <n v="500"/>
    <x v="1403"/>
    <x v="1213"/>
    <x v="11"/>
    <s v="МДО/ККО"/>
    <m/>
  </r>
  <r>
    <s v="Р4.42"/>
    <s v="Р4"/>
    <n v="4"/>
    <n v="3"/>
    <s v="Р4.4.3"/>
    <s v="Подготовка подстилающих слоев в ручную с уплотнением"/>
    <s v="м3"/>
    <m/>
    <n v="0"/>
    <n v="0"/>
    <x v="174"/>
    <x v="0"/>
    <x v="11"/>
    <s v="МДО/ККО"/>
    <m/>
  </r>
  <r>
    <s v="Р4.53"/>
    <s v="Р4"/>
    <n v="4"/>
    <n v="4"/>
    <s v="Р4.4.4"/>
    <s v="Установка подъемно секционных ворот автоматических  3000Х3000 мм"/>
    <s v="шт"/>
    <m/>
    <n v="0"/>
    <n v="0"/>
    <x v="174"/>
    <x v="0"/>
    <x v="11"/>
    <s v="МДО/ККО"/>
    <m/>
  </r>
  <r>
    <s v="Р4.54"/>
    <s v="Р4"/>
    <n v="4"/>
    <n v="5"/>
    <s v="Р4.4.5"/>
    <s v="Установка подъемно секционных ворот автоматических  4500Х3000 мм"/>
    <s v="шт"/>
    <m/>
    <n v="0"/>
    <n v="0"/>
    <x v="174"/>
    <x v="0"/>
    <x v="11"/>
    <s v="МДО/ККО"/>
    <m/>
  </r>
  <r>
    <s v="Р4.55"/>
    <s v="Р4"/>
    <n v="4"/>
    <n v="6"/>
    <s v="Р4.4.6"/>
    <s v="Установка автоматического шлагбаума GARD 4000-кр "/>
    <s v="шт"/>
    <m/>
    <n v="0"/>
    <n v="0"/>
    <x v="174"/>
    <x v="0"/>
    <x v="11"/>
    <s v="МДО/ККО"/>
    <m/>
  </r>
  <r>
    <s v="Р4.56"/>
    <s v="Р4"/>
    <n v="4"/>
    <n v="7"/>
    <s v="Р4.4.7"/>
    <s v="Устройство ограждения прилегающей территории ( Н - 2м. Проф-труба 60Х40 мм. с шагом 100 мм. Порошковая окраска - цвет черный)."/>
    <s v="шт"/>
    <m/>
    <n v="0"/>
    <n v="0"/>
    <x v="174"/>
    <x v="0"/>
    <x v="11"/>
    <s v="МДО/ККО"/>
    <m/>
  </r>
  <r>
    <s v="Р4.57"/>
    <s v="Р4"/>
    <n v="4"/>
    <n v="8"/>
    <s v="Р4.4.8"/>
    <s v="Разметка стоянок под автомобили"/>
    <s v="м2"/>
    <m/>
    <n v="0"/>
    <n v="0"/>
    <x v="174"/>
    <x v="0"/>
    <x v="11"/>
    <s v="МДО/ККО"/>
    <m/>
  </r>
  <r>
    <s v="Р4.58"/>
    <s v="Р4"/>
    <n v="4"/>
    <n v="9"/>
    <s v="Р4.4.9"/>
    <s v="Облицовка фасада профлистом крашенным по RAL"/>
    <s v="м2"/>
    <m/>
    <n v="0"/>
    <n v="0"/>
    <x v="174"/>
    <x v="0"/>
    <x v="11"/>
    <s v="МДО/ККО"/>
    <m/>
  </r>
  <r>
    <s v="Р4.59"/>
    <s v="Р4"/>
    <n v="4"/>
    <n v="10"/>
    <s v="Р4.4.10"/>
    <s v="Устройство отмостки здания"/>
    <s v="м2"/>
    <n v="80"/>
    <n v="1300"/>
    <n v="1500"/>
    <x v="1962"/>
    <x v="1785"/>
    <x v="11"/>
    <s v="МДО/ККО"/>
    <m/>
  </r>
  <r>
    <s v="Р4.60"/>
    <s v="Р4"/>
    <n v="4"/>
    <n v="11"/>
    <s v="Р4.4.11"/>
    <s v="Устройство приямков"/>
    <s v="шт"/>
    <m/>
    <n v="0"/>
    <n v="0"/>
    <x v="174"/>
    <x v="0"/>
    <x v="11"/>
    <s v="МДО/ККО"/>
    <m/>
  </r>
  <r>
    <s v="Р4.61"/>
    <s v="Р4"/>
    <n v="4"/>
    <n v="12"/>
    <s v="Р4.4.12"/>
    <s v="Укладка плит ЦСП"/>
    <s v="м2"/>
    <m/>
    <n v="0"/>
    <n v="0"/>
    <x v="174"/>
    <x v="0"/>
    <x v="11"/>
    <s v="МДО/ККО"/>
    <m/>
  </r>
  <r>
    <s v="Р4.62"/>
    <s v="Р4"/>
    <n v="4"/>
    <n v="13"/>
    <s v="Р4.4.13"/>
    <s v="Подъем материалов на крышу здания"/>
    <s v="тн"/>
    <m/>
    <n v="0"/>
    <n v="0"/>
    <x v="174"/>
    <x v="0"/>
    <x v="11"/>
    <s v="МДО/ККО"/>
    <m/>
  </r>
  <r>
    <s v="Р4.63"/>
    <s v="Р4"/>
    <n v="4"/>
    <n v="14"/>
    <s v="Р4.4.14"/>
    <s v="Устройство пароизоляции"/>
    <s v="м2"/>
    <m/>
    <n v="0"/>
    <n v="0"/>
    <x v="174"/>
    <x v="0"/>
    <x v="11"/>
    <s v="МДО/ККО"/>
    <m/>
  </r>
  <r>
    <s v="Р4.64"/>
    <s v="Р4"/>
    <n v="4"/>
    <n v="15"/>
    <s v="Р4.4.15"/>
    <s v="Устройство фартука из оцинкованной стали"/>
    <s v="м.п."/>
    <m/>
    <n v="0"/>
    <n v="0"/>
    <x v="174"/>
    <x v="0"/>
    <x v="11"/>
    <s v="МДО/ККО"/>
    <m/>
  </r>
  <r>
    <s v="Р4.65"/>
    <s v="Р4"/>
    <n v="4"/>
    <n v="16"/>
    <s v="Р4.4.16"/>
    <s v="Устройство эл подогрева воронок и кровли вокруг низ не менее 1 п.м от воронки"/>
    <s v="к-т"/>
    <m/>
    <n v="0"/>
    <n v="0"/>
    <x v="174"/>
    <x v="0"/>
    <x v="11"/>
    <s v="МДО/ККО"/>
    <m/>
  </r>
  <r>
    <s v="Р4.68"/>
    <s v="Р4"/>
    <n v="4"/>
    <n v="17"/>
    <s v="Р4.4.17"/>
    <s v="Устройство козырьков на основе профтрубы (с грунтовкой и покраской) и поликарбоната"/>
    <s v="м2"/>
    <m/>
    <n v="0"/>
    <n v="0"/>
    <x v="174"/>
    <x v="0"/>
    <x v="11"/>
    <s v="МДО/ККО"/>
    <m/>
  </r>
  <r>
    <s v="Р4.69"/>
    <s v="Р4"/>
    <n v="4"/>
    <n v="18"/>
    <s v="Р4.4.18"/>
    <s v="Очистка фасада от пыли грязи, навесных и монтажных элементов"/>
    <s v="к-т"/>
    <m/>
    <n v="0"/>
    <n v="0"/>
    <x v="174"/>
    <x v="0"/>
    <x v="11"/>
    <s v="МДО/ККО"/>
    <m/>
  </r>
  <r>
    <s v="Р4.70"/>
    <s v="Р4"/>
    <n v="4"/>
    <n v="19"/>
    <s v="Р4.4.19"/>
    <s v="Монтаж полистирольных плит ПСБ-С-25 по ГОСТ 1558-086,  KF-262 &quot;Styropor&quot; фирмы BASF, толщиной 120мм.  на полимерцементный раствор, состоящий из акрилового состава &quot;Адгезив&quot; и портландцемента марки М-400 Д0 или М-500 Д0 (без добавок) с применением дюбелей типа KOELNER, EJOT, HILTI. Кол-во дюбелей  не менее 4 шт на 1м2"/>
    <s v="м2"/>
    <m/>
    <n v="0"/>
    <n v="0"/>
    <x v="174"/>
    <x v="0"/>
    <x v="11"/>
    <s v="МДО/ККО"/>
    <m/>
  </r>
  <r>
    <s v="Р4.71"/>
    <s v="Р4"/>
    <n v="4"/>
    <n v="20"/>
    <s v="Р4.4.20"/>
    <s v="Монтаж минераловатных плит типа Роквул Флор Баттс 100мм  на полимерцементный раствор, состоящий из акрилового состава &quot;Адгезив&quot; и портландцемента марки М-400 Д0 или М-500 Д0 (без добавок) с применением дюбелей типа KOELNER, EJOT, HILTI. Кол-во дюбелей  не менее 10 шт на 1м2"/>
    <s v="м2"/>
    <m/>
    <n v="0"/>
    <n v="0"/>
    <x v="174"/>
    <x v="0"/>
    <x v="11"/>
    <s v="МДО/ККО"/>
    <m/>
  </r>
  <r>
    <s v="Р4.72"/>
    <s v="Р4"/>
    <n v="4"/>
    <n v="21"/>
    <s v="Р4.4.21"/>
    <s v="Устройство противопожарных рассечек из минераловатной плиты минераловатные Nobasil - TF  (группа горючести НГ по ГОСТ 30244-94)  на полимерцементный раствор, состоящий из акрилового состава &quot;Адгезив&quot; и портландцемента марки М-400 Д0 или М-500 Д0 (без добавок), с использование дюбелей пластиковые типа KOELNER, EJOT, HILTI, сертифицированные Госстроем РФ Кол-во дюбелей  не менее 3 шт на 1пм. Шириной не  менее 150мм"/>
    <s v="м2"/>
    <m/>
    <n v="0"/>
    <n v="0"/>
    <x v="174"/>
    <x v="0"/>
    <x v="11"/>
    <s v="МДО/ККО"/>
    <m/>
  </r>
  <r>
    <s v="Р4.73"/>
    <s v="Р4"/>
    <n v="4"/>
    <n v="22"/>
    <s v="Р4.4.22"/>
    <s v="Обработка праймером"/>
    <s v="м2"/>
    <m/>
    <n v="0"/>
    <n v="0"/>
    <x v="174"/>
    <x v="0"/>
    <x v="11"/>
    <s v="МДО/ККО"/>
    <m/>
  </r>
  <r>
    <s v="Р4.78"/>
    <s v="Р4"/>
    <n v="4"/>
    <n v="23"/>
    <s v="Р4.4.23"/>
    <s v="Грунтовка фасада грунтовкой типа «Сенарджи Цветопрайм»"/>
    <s v="м2"/>
    <m/>
    <n v="0"/>
    <n v="0"/>
    <x v="174"/>
    <x v="0"/>
    <x v="11"/>
    <s v="МДО/ККО"/>
    <m/>
  </r>
  <r>
    <s v="Р4.124"/>
    <s v="Р4"/>
    <n v="4"/>
    <n v="24"/>
    <s v="Р4.4.24"/>
    <s v="Геотекстиль"/>
    <s v="м2"/>
    <m/>
    <n v="0"/>
    <n v="0"/>
    <x v="174"/>
    <x v="0"/>
    <x v="11"/>
    <s v="МДО/ККО"/>
    <m/>
  </r>
  <r>
    <s v="Р4.129"/>
    <s v="Р4"/>
    <n v="4"/>
    <n v="25"/>
    <s v="Р4.4.25"/>
    <s v="Обратный клапан Ду100"/>
    <s v="шт"/>
    <m/>
    <n v="0"/>
    <n v="0"/>
    <x v="174"/>
    <x v="0"/>
    <x v="11"/>
    <s v="МДО/ККО"/>
    <m/>
  </r>
  <r>
    <s v="Р4.3"/>
    <s v="Р4"/>
    <n v="0"/>
    <n v="1"/>
    <s v="Р4.0.1"/>
    <s v="Облицовка ступеней крыльца керамогранитом  300х300 мм."/>
    <s v="м2"/>
    <n v="40"/>
    <n v="516.54546287422841"/>
    <n v="757.20926374247699"/>
    <x v="1963"/>
    <x v="1786"/>
    <x v="11"/>
    <s v="МДО/ККО"/>
    <m/>
  </r>
  <r>
    <s v="Р4.4"/>
    <s v="Р4"/>
    <n v="0"/>
    <n v="2"/>
    <s v="Р4.0.2"/>
    <s v="Крепление Г-образных алюминиевых с резиновой вставкой противоскользящик порогов на ступени-25*45"/>
    <s v="м.п."/>
    <n v="30"/>
    <n v="353.73500000000001"/>
    <n v="555.64400000000001"/>
    <x v="1964"/>
    <x v="1787"/>
    <x v="11"/>
    <s v="МДО/ККО"/>
    <m/>
  </r>
  <r>
    <s v="Р4.5"/>
    <s v="Р4"/>
    <n v="0"/>
    <n v="3"/>
    <s v="Р4.0.3"/>
    <s v="Окраска металлических ограждений в стационарных условиях краской по металлу типа Hammerite "/>
    <s v="м2"/>
    <m/>
    <n v="0"/>
    <n v="0"/>
    <x v="174"/>
    <x v="0"/>
    <x v="11"/>
    <s v="МДО/ККО"/>
    <m/>
  </r>
  <r>
    <s v="Р4.6"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m/>
    <n v="774.9"/>
    <n v="3874.4999999999995"/>
    <x v="174"/>
    <x v="0"/>
    <x v="11"/>
    <s v="МДО/ККО"/>
    <m/>
  </r>
  <r>
    <s v="Р4.7"/>
    <s v="Р4"/>
    <n v="0"/>
    <n v="5"/>
    <s v="Р4.0.5"/>
    <s v="Укладка  тротуарной плитки (толщину и цвет согласовать с заказчиком)"/>
    <s v="м2"/>
    <m/>
    <n v="0"/>
    <n v="0"/>
    <x v="174"/>
    <x v="0"/>
    <x v="11"/>
    <s v="МДО/ККО"/>
    <m/>
  </r>
  <r>
    <s v="Р4.8"/>
    <s v="Р4"/>
    <n v="0"/>
    <n v="6"/>
    <s v="Р4.0.6"/>
    <s v="Устройство бордюра тротуарного"/>
    <s v="м.п."/>
    <m/>
    <n v="0"/>
    <n v="0"/>
    <x v="174"/>
    <x v="0"/>
    <x v="11"/>
    <s v="МДО/ККО"/>
    <m/>
  </r>
  <r>
    <s v="Р4.9"/>
    <s v="Р4"/>
    <n v="0"/>
    <n v="7"/>
    <s v="Р4.0.7"/>
    <s v="Устройство асфальтового покрытия"/>
    <s v="м2"/>
    <m/>
    <n v="0"/>
    <n v="0"/>
    <x v="174"/>
    <x v="0"/>
    <x v="11"/>
    <s v="МДО/ККО"/>
    <m/>
  </r>
  <r>
    <m/>
    <s v="Р4"/>
    <m/>
    <m/>
    <m/>
    <s v="Обработка пола и стен цокольно этажа проникающей изоляцией типа &quot;ПЕНЕТРОН&quot;"/>
    <s v="м3"/>
    <n v="400"/>
    <n v="70"/>
    <n v="100"/>
    <x v="47"/>
    <x v="89"/>
    <x v="11"/>
    <s v="МДО/ККО"/>
    <s v="исключена/нетиповая"/>
  </r>
  <r>
    <s v="Р4.10"/>
    <s v="Р4"/>
    <n v="0"/>
    <n v="8"/>
    <s v="Р4.0.8"/>
    <s v=" Устройство козырька"/>
    <s v="м2"/>
    <m/>
    <n v="941.49"/>
    <n v="3295.21"/>
    <x v="174"/>
    <x v="0"/>
    <x v="11"/>
    <s v="МДО/КК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2"/>
    <n v="1423.28"/>
    <n v="6661.9750000000004"/>
    <x v="929"/>
    <x v="894"/>
    <x v="11"/>
    <s v="МДО/ККО"/>
    <m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3"/>
    <n v="1200"/>
    <n v="4500"/>
    <x v="506"/>
    <x v="475"/>
    <x v="11"/>
    <s v="МДО/ККО"/>
    <m/>
  </r>
  <r>
    <s v="Р5.2.1"/>
    <s v="Р5"/>
    <n v="0"/>
    <n v="3"/>
    <s v="Р5.0.3"/>
    <s v="Установка умывальника пр-во Россия (согласовать с Заказчиком)"/>
    <s v="шт"/>
    <m/>
    <n v="1473.28"/>
    <n v="5377.65"/>
    <x v="174"/>
    <x v="0"/>
    <x v="11"/>
    <s v="МДО/ККО"/>
    <m/>
  </r>
  <r>
    <s v="Р5.2.2"/>
    <s v="Р5"/>
    <n v="0"/>
    <n v="4"/>
    <s v="Р5.0.4"/>
    <s v="Установка умывальника Икеа ЛИЛЛОНГЕН 80 см 498.939.99"/>
    <s v="шт"/>
    <n v="3"/>
    <n v="976.8023143711423"/>
    <n v="12150.309868261322"/>
    <x v="1965"/>
    <x v="1788"/>
    <x v="11"/>
    <s v="МДО/ККО"/>
    <m/>
  </r>
  <r>
    <s v="Р5.3"/>
    <s v="Р5"/>
    <n v="0"/>
    <n v="5"/>
    <s v="Р5.0.5"/>
    <s v="Смеситель GROHE Eurosmart"/>
    <s v="шт"/>
    <n v="3"/>
    <n v="1064.016445409165"/>
    <n v="5110.9214759480028"/>
    <x v="1779"/>
    <x v="1635"/>
    <x v="11"/>
    <s v="МДО/ККО"/>
    <m/>
  </r>
  <r>
    <s v="Р5.3.2"/>
    <s v="Р5"/>
    <n v="0"/>
    <n v="6"/>
    <s v="Р5.0.6"/>
    <s v="Смеситель пр-во Россия (согласовать с Заказчиком)"/>
    <s v="шт"/>
    <m/>
    <n v="1600"/>
    <n v="3200"/>
    <x v="174"/>
    <x v="0"/>
    <x v="11"/>
    <s v="МДО/КК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4"/>
    <n v="4143.0824381237135"/>
    <n v="7175.1686826346022"/>
    <x v="1966"/>
    <x v="1789"/>
    <x v="11"/>
    <s v="МДО/КК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40"/>
    <n v="106.45345502138447"/>
    <n v="122.64394223267563"/>
    <x v="1780"/>
    <x v="1636"/>
    <x v="11"/>
    <s v="МДО/ККО"/>
    <m/>
  </r>
  <r>
    <s v="Р5.8"/>
    <s v="Р5"/>
    <n v="0"/>
    <n v="9"/>
    <s v="Р5.0.9"/>
    <s v="Кран шаровой Ду15"/>
    <s v="шт"/>
    <n v="18"/>
    <n v="197.25093003326475"/>
    <n v="350.34419407850362"/>
    <x v="1967"/>
    <x v="1790"/>
    <x v="11"/>
    <s v="МДО/ККО"/>
    <m/>
  </r>
  <r>
    <s v="Р5.9"/>
    <s v="Р5"/>
    <n v="0"/>
    <n v="10"/>
    <s v="Р5.0.10"/>
    <s v="Кран шаровой Ду20"/>
    <s v="шт"/>
    <n v="10"/>
    <n v="178.16166666666666"/>
    <n v="448.988"/>
    <x v="1781"/>
    <x v="1637"/>
    <x v="11"/>
    <s v="МДО/ККО"/>
    <m/>
  </r>
  <r>
    <s v="Р5.10"/>
    <s v="Р5"/>
    <n v="0"/>
    <n v="11"/>
    <s v="Р5.0.11"/>
    <s v="Фильтр грубой очистки Ду15"/>
    <s v="шт"/>
    <m/>
    <n v="170.15729628742284"/>
    <n v="585.11544519460517"/>
    <x v="174"/>
    <x v="0"/>
    <x v="11"/>
    <s v="МДО/ККО"/>
    <m/>
  </r>
  <r>
    <s v="Р5.11"/>
    <s v="Р5"/>
    <n v="0"/>
    <n v="12"/>
    <s v="Р5.0.12"/>
    <s v="Клапан обратный Ду15"/>
    <s v="шт"/>
    <m/>
    <n v="195.40119575705467"/>
    <n v="613.14908022240604"/>
    <x v="174"/>
    <x v="0"/>
    <x v="11"/>
    <s v="МДО/КК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52"/>
    <n v="104.38359155688444"/>
    <n v="106.84669238190158"/>
    <x v="1968"/>
    <x v="1791"/>
    <x v="11"/>
    <s v="МДО/ККО"/>
    <m/>
  </r>
  <r>
    <s v="Р5.13"/>
    <s v="Р5"/>
    <n v="0"/>
    <n v="14"/>
    <s v="Р5.0.14"/>
    <s v="Прокладка канализации Ду50 открыто под потолком подвала (Труба канализационная чугунная безраструбная Duker SML Ду50)"/>
    <s v="м.п."/>
    <m/>
    <n v="180.81"/>
    <n v="61.99199999999999"/>
    <x v="174"/>
    <x v="0"/>
    <x v="11"/>
    <s v="МДО/ККО"/>
    <m/>
  </r>
  <r>
    <s v="Р5.14"/>
    <s v="Р5"/>
    <n v="0"/>
    <n v="15"/>
    <s v="Р5.0.15"/>
    <s v="Прокладка канализации Ду50 скрыто в штробах и коробах (Труба канализационная раструбная ПНД Ду50)"/>
    <s v="м.п."/>
    <n v="12"/>
    <n v="150"/>
    <n v="70"/>
    <x v="711"/>
    <x v="1534"/>
    <x v="11"/>
    <s v="МДО/ККО"/>
    <m/>
  </r>
  <r>
    <s v="Р5.15"/>
    <s v="Р5"/>
    <n v="0"/>
    <n v="16"/>
    <s v="Р5.0.16"/>
    <s v="Монтаж трубопроводов канализации из полипропиленовых труб диаметром 110 мм "/>
    <s v="м.п."/>
    <n v="6"/>
    <n v="88.580464802391973"/>
    <n v="132.1055191257459"/>
    <x v="1969"/>
    <x v="1792"/>
    <x v="11"/>
    <s v="МДО/ККО"/>
    <m/>
  </r>
  <r>
    <s v="Р5.16"/>
    <s v="Р5"/>
    <n v="0"/>
    <n v="17"/>
    <s v="Р5.0.17"/>
    <s v="Прокладка сетей холодного и горячего водопровода ДУ15 скрыто в штробах и коробах (Труба сшитый полипропилен Ду15)"/>
    <s v="м.п."/>
    <m/>
    <n v="77.489999999999995"/>
    <n v="103.32"/>
    <x v="174"/>
    <x v="0"/>
    <x v="11"/>
    <s v="МДО/ККО"/>
    <m/>
  </r>
  <r>
    <s v="Р5.17"/>
    <s v="Р5"/>
    <n v="0"/>
    <n v="18"/>
    <s v="Р5.0.18"/>
    <s v="Подводка гибкая сантехническая"/>
    <s v="шт"/>
    <n v="16"/>
    <n v="111.88929354623914"/>
    <n v="228.49267831004232"/>
    <x v="1970"/>
    <x v="1793"/>
    <x v="11"/>
    <s v="МДО/ККО"/>
    <m/>
  </r>
  <r>
    <s v="Р5.18"/>
    <s v="Р5"/>
    <n v="0"/>
    <n v="19"/>
    <s v="Р5.0.19"/>
    <s v="Труба PPR PN10 ф20"/>
    <s v="м.п."/>
    <m/>
    <n v="56.804069431134266"/>
    <n v="93.62538733532665"/>
    <x v="174"/>
    <x v="0"/>
    <x v="11"/>
    <s v="МДО/ККО"/>
    <m/>
  </r>
  <r>
    <s v="Р5.19"/>
    <s v="Р5"/>
    <n v="0"/>
    <n v="20"/>
    <s v="Р5.0.20"/>
    <s v="Прокладка сетей холодного и горячего водопровода ДУ15 в подвале открыто (Труба водопроводная сшитый полипропилен + Изоляция Thermoflex Ду 15)"/>
    <s v="м.п."/>
    <m/>
    <n v="419.17500000000001"/>
    <n v="509.995"/>
    <x v="174"/>
    <x v="0"/>
    <x v="11"/>
    <s v="МДО/ККО"/>
    <m/>
  </r>
  <r>
    <s v="Р5.20"/>
    <s v="Р5"/>
    <n v="0"/>
    <n v="21"/>
    <s v="Р5.0.21"/>
    <s v="Изоляция Thermoflex Ду 15"/>
    <s v="м.п."/>
    <m/>
    <n v="58.769470159679351"/>
    <n v="72.577212954089518"/>
    <x v="174"/>
    <x v="0"/>
    <x v="11"/>
    <s v="МДО/ККО"/>
    <m/>
  </r>
  <r>
    <s v="Р5.22"/>
    <s v="Р5"/>
    <n v="0"/>
    <n v="22"/>
    <s v="Р5.0.22"/>
    <s v="Проход стояков 2хДу15 через перекрытие в гильзах"/>
    <s v="шт"/>
    <n v="4"/>
    <n v="107.91499999999999"/>
    <n v="107.91499999999999"/>
    <x v="1971"/>
    <x v="1794"/>
    <x v="11"/>
    <s v="МДО/ККО"/>
    <m/>
  </r>
  <r>
    <s v="Р5.23"/>
    <s v="Р5"/>
    <n v="0"/>
    <n v="23"/>
    <s v="Р5.0.23"/>
    <s v="Установка счетчиков на горячее и холодное водоснабжение"/>
    <s v="шт"/>
    <m/>
    <n v="287.5"/>
    <n v="1762.5"/>
    <x v="174"/>
    <x v="0"/>
    <x v="11"/>
    <s v="МДО/ККО"/>
    <m/>
  </r>
  <r>
    <s v="Р5.24"/>
    <s v="Р5"/>
    <n v="0"/>
    <n v="24"/>
    <s v="Р5.0.24"/>
    <s v="Врезка в существующие сети ГВС/ХВС"/>
    <s v="к-т"/>
    <m/>
    <n v="1649.9280349301271"/>
    <n v="784.18788063871727"/>
    <x v="174"/>
    <x v="0"/>
    <x v="11"/>
    <s v="МДО/ККО"/>
    <m/>
  </r>
  <r>
    <s v="Р5.25"/>
    <s v="Р5"/>
    <n v="0"/>
    <n v="25"/>
    <s v="Р5.0.25"/>
    <s v="Врезка в существующие сети канализации"/>
    <s v="к-т"/>
    <m/>
    <n v="2003.2613682634603"/>
    <n v="1018.354547305384"/>
    <x v="174"/>
    <x v="0"/>
    <x v="11"/>
    <s v="МДО/ККО"/>
    <m/>
  </r>
  <r>
    <s v="Р5.26"/>
    <s v="Р5"/>
    <n v="0"/>
    <n v="26"/>
    <s v="Р5.0.26"/>
    <s v="Врезка Ду20 в существующие трубопроводы водопровода Ду63 с установкой запорной арматуры"/>
    <s v="шт"/>
    <m/>
    <n v="4275"/>
    <n v="1900"/>
    <x v="174"/>
    <x v="0"/>
    <x v="11"/>
    <s v="МДО/ККО"/>
    <m/>
  </r>
  <r>
    <s v="Р5.27"/>
    <s v="Р5"/>
    <n v="0"/>
    <n v="27"/>
    <s v="Р5.0.27"/>
    <s v="Врезка Ду50 в существующие трубопроводы канализации"/>
    <s v="шт"/>
    <m/>
    <n v="0"/>
    <n v="0"/>
    <x v="174"/>
    <x v="0"/>
    <x v="11"/>
    <s v="МДО/ККО"/>
    <m/>
  </r>
  <r>
    <s v="Р5.28"/>
    <s v="Р5"/>
    <n v="0"/>
    <n v="28"/>
    <s v="Р5.0.28"/>
    <s v="Установка водонагревателя  15л"/>
    <s v="шт"/>
    <m/>
    <n v="0"/>
    <n v="0"/>
    <x v="174"/>
    <x v="0"/>
    <x v="11"/>
    <s v="МДО/ККО"/>
    <m/>
  </r>
  <r>
    <s v="Р5.29"/>
    <s v="Р5"/>
    <n v="0"/>
    <n v="29"/>
    <s v="Р5.0.29"/>
    <s v="Установка водонагревателя   30л"/>
    <s v="шт"/>
    <m/>
    <n v="0"/>
    <n v="0"/>
    <x v="174"/>
    <x v="0"/>
    <x v="11"/>
    <s v="МДО/ККО"/>
    <m/>
  </r>
  <r>
    <s v="Р5.30"/>
    <s v="Р5"/>
    <n v="0"/>
    <n v="30"/>
    <s v="Р5.0.30"/>
    <s v="Установка водонагревателя   10л"/>
    <s v="шт"/>
    <m/>
    <n v="0"/>
    <n v="0"/>
    <x v="174"/>
    <x v="0"/>
    <x v="11"/>
    <s v="МДО/ККО"/>
    <m/>
  </r>
  <r>
    <s v="Р5.32"/>
    <s v="Р5"/>
    <n v="0"/>
    <n v="31"/>
    <s v="Р5.0.31"/>
    <s v="Капельная воронка HL 21"/>
    <s v="шт"/>
    <m/>
    <n v="165.405"/>
    <n v="559.96"/>
    <x v="174"/>
    <x v="0"/>
    <x v="11"/>
    <s v="МДО/ККО"/>
    <m/>
  </r>
  <r>
    <s v="Р5.34"/>
    <s v="Р5"/>
    <n v="0"/>
    <n v="32"/>
    <s v="Р5.0.32"/>
    <s v="Опрессовка системы водоснабжения"/>
    <s v="к-т"/>
    <m/>
    <n v="3483.9866313087887"/>
    <n v="128.57142857142858"/>
    <x v="174"/>
    <x v="0"/>
    <x v="11"/>
    <s v="МДО/КК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m/>
    <n v="4849.9386899534184"/>
    <n v="62.619293546239142"/>
    <x v="174"/>
    <x v="0"/>
    <x v="11"/>
    <s v="МДО/ККО"/>
    <m/>
  </r>
  <r>
    <s v="Р5.36"/>
    <s v="Р5"/>
    <n v="0"/>
    <n v="34"/>
    <s v="Р5.0.34"/>
    <s v="Ревизия системы водоснабжения и канализации"/>
    <s v="к-т"/>
    <m/>
    <n v="5870.6075788423068"/>
    <n v="1050.2455555555555"/>
    <x v="174"/>
    <x v="0"/>
    <x v="11"/>
    <s v="МДО/ККО"/>
    <m/>
  </r>
  <r>
    <s v="Р5.55"/>
    <s v="Р5"/>
    <n v="0"/>
    <n v="35"/>
    <s v="Р5.0.35"/>
    <s v="Установка душевой кабины River Neva 90/18 (сидение, зеркало, полки, душевая лейка, смеситель)"/>
    <s v="шт"/>
    <m/>
    <n v="0"/>
    <n v="0"/>
    <x v="174"/>
    <x v="0"/>
    <x v="11"/>
    <s v="МДО/ККО"/>
    <m/>
  </r>
  <r>
    <s v="Р5.56"/>
    <s v="Р5"/>
    <n v="0"/>
    <n v="36"/>
    <s v="Р5.0.36"/>
    <s v="Сололифт Grundfos Sololift"/>
    <s v="шт"/>
    <m/>
    <n v="500"/>
    <n v="28500"/>
    <x v="174"/>
    <x v="0"/>
    <x v="11"/>
    <s v="МДО/ККО"/>
    <m/>
  </r>
  <r>
    <s v="Р5.57"/>
    <s v="Р5"/>
    <n v="0"/>
    <n v="37"/>
    <s v="Р5.0.37"/>
    <s v="Установка унитаза Ideal Standard Connect Cube E 8036 01 + Е7970 01 ( с крышкой дюропласт E 7128 01)"/>
    <s v="шт"/>
    <n v="2"/>
    <n v="1568.7711571855709"/>
    <n v="18035.104934130661"/>
    <x v="1972"/>
    <x v="1795"/>
    <x v="11"/>
    <s v="МДО/ККО"/>
    <m/>
  </r>
  <r>
    <s v="Р5.58"/>
    <s v="Р5"/>
    <n v="0"/>
    <n v="38"/>
    <s v="Р5.0.38"/>
    <s v="Монтаж раковины ЛИЛЛОНГЕН (с настенными кронштейнами Артикульный номер: 698.940.59)"/>
    <s v="шт"/>
    <m/>
    <n v="1910.74"/>
    <n v="10270.549999999999"/>
    <x v="174"/>
    <x v="0"/>
    <x v="11"/>
    <s v="МДО/ККО"/>
    <m/>
  </r>
  <r>
    <s v="Р5.59"/>
    <s v="Р5"/>
    <n v="0"/>
    <n v="39"/>
    <s v="Р5.0.39"/>
    <s v="Монтаж смесителя для раковины  ДАЛЬШЕР с выпуском, хромированного ( Артикульный номер: 901.350.33)"/>
    <s v="шт"/>
    <n v="3"/>
    <n v="854.56500000000005"/>
    <n v="3754.05"/>
    <x v="1973"/>
    <x v="1796"/>
    <x v="11"/>
    <s v="МДО/ККО"/>
    <m/>
  </r>
  <r>
    <s v="Р5.60"/>
    <s v="Р5"/>
    <n v="0"/>
    <n v="40"/>
    <s v="Р5.0.40"/>
    <s v="Монтаж смесителя Hansgrohe Focus S 31764 для душа, скрытого монтажа, однозахватного (комплект)"/>
    <s v="шт"/>
    <n v="3"/>
    <n v="841.65"/>
    <n v="6708.0499999999993"/>
    <x v="1974"/>
    <x v="1797"/>
    <x v="11"/>
    <s v="МДО/ККО"/>
    <m/>
  </r>
  <r>
    <s v="Р5.61"/>
    <s v="Р5"/>
    <n v="0"/>
    <n v="41"/>
    <s v="Р5.0.41"/>
    <s v="Монтаж гигиенического ручного душа Hansgrohe, шланг 1,6м, настенный держатель ( арт.3212800)"/>
    <s v="шт"/>
    <n v="3"/>
    <n v="258.3"/>
    <n v="1808.1"/>
    <x v="1975"/>
    <x v="1798"/>
    <x v="11"/>
    <s v="МДО/ККО"/>
    <m/>
  </r>
  <r>
    <s v="Р5.63"/>
    <s v="Р5"/>
    <n v="0"/>
    <n v="42"/>
    <s v="Р5.0.42"/>
    <s v="Установка писсуара Jika DOMINO без сенсора с отв.для распылителя 4110.1(в комплекте с  запорной арматурой)"/>
    <s v="шт"/>
    <m/>
    <n v="0"/>
    <n v="0"/>
    <x v="174"/>
    <x v="0"/>
    <x v="11"/>
    <s v="МДО/ККО"/>
    <m/>
  </r>
  <r>
    <s v="Р5.64"/>
    <s v="Р5"/>
    <n v="0"/>
    <n v="43"/>
    <s v="Р5.0.43"/>
    <s v="Установка моек из нержавеющей стали 600*600*1,2 с сифоном"/>
    <s v="шт"/>
    <m/>
    <n v="2375"/>
    <n v="4750"/>
    <x v="174"/>
    <x v="0"/>
    <x v="11"/>
    <s v="МДО/ККО"/>
    <m/>
  </r>
  <r>
    <s v="Р5.68"/>
    <s v="Р5"/>
    <n v="0"/>
    <n v="44"/>
    <s v="Р5.0.44"/>
    <s v="Монтаж металлического трубопровода D 110 мм (водоснабжение и канализация)"/>
    <s v="шт"/>
    <m/>
    <n v="0"/>
    <n v="0"/>
    <x v="174"/>
    <x v="0"/>
    <x v="11"/>
    <s v="МДО/ККО"/>
    <m/>
  </r>
  <r>
    <s v="Р5.69"/>
    <s v="Р5"/>
    <n v="0"/>
    <n v="45"/>
    <s v="Р5.0.45"/>
    <s v="Монтаж металлического трубопровода D 63 мм"/>
    <s v="шт"/>
    <m/>
    <n v="0"/>
    <n v="0"/>
    <x v="174"/>
    <x v="0"/>
    <x v="11"/>
    <s v="МДО/ККО"/>
    <m/>
  </r>
  <r>
    <s v="Р5.70"/>
    <s v="Р5"/>
    <n v="0"/>
    <n v="46"/>
    <s v="Р5.0.46"/>
    <s v="Монтаж задвижек 30с64нж Ду100 (водоснабжение и канализация)"/>
    <s v="шт"/>
    <m/>
    <n v="0"/>
    <n v="0"/>
    <x v="174"/>
    <x v="0"/>
    <x v="11"/>
    <s v="МДО/ККО"/>
    <m/>
  </r>
  <r>
    <s v="Р5.71"/>
    <s v="Р5"/>
    <n v="0"/>
    <n v="47"/>
    <s v="Р5.0.47"/>
    <s v="Монтаж задвижек 30с64нж Ду50"/>
    <s v="шт"/>
    <m/>
    <n v="0"/>
    <n v="0"/>
    <x v="174"/>
    <x v="0"/>
    <x v="11"/>
    <s v="МДО/ККО"/>
    <m/>
  </r>
  <r>
    <s v="Р5.72"/>
    <s v="Р5"/>
    <n v="0"/>
    <n v="48"/>
    <s v="Р5.0.48"/>
    <s v="Монтаж фланцев D 100 мм  (водоснабжение и канализация)"/>
    <s v="шт"/>
    <m/>
    <n v="0"/>
    <n v="0"/>
    <x v="174"/>
    <x v="0"/>
    <x v="11"/>
    <s v="МДО/ККО"/>
    <m/>
  </r>
  <r>
    <s v="Р5.73"/>
    <s v="Р5"/>
    <n v="0"/>
    <n v="49"/>
    <s v="Р5.0.49"/>
    <s v="Монтаж фланцев D 50мм"/>
    <s v="шт"/>
    <m/>
    <n v="0"/>
    <n v="0"/>
    <x v="174"/>
    <x v="0"/>
    <x v="11"/>
    <s v="МДО/ККО"/>
    <m/>
  </r>
  <r>
    <s v="Р5.74"/>
    <s v="Р5"/>
    <n v="0"/>
    <n v="50"/>
    <s v="Р5.0.50"/>
    <s v="Монтаж отводов D 110 мм (водоснабжение и канализация)"/>
    <s v="шт"/>
    <m/>
    <n v="0"/>
    <n v="0"/>
    <x v="174"/>
    <x v="0"/>
    <x v="11"/>
    <s v="МДО/ККО"/>
    <m/>
  </r>
  <r>
    <s v="Р5.75"/>
    <s v="Р5"/>
    <n v="0"/>
    <n v="51"/>
    <s v="Р5.0.51"/>
    <s v="Монтаж отводов D 63 мм"/>
    <s v="шт"/>
    <m/>
    <n v="0"/>
    <n v="0"/>
    <x v="174"/>
    <x v="0"/>
    <x v="11"/>
    <s v="МДО/ККО"/>
    <m/>
  </r>
  <r>
    <s v="Р5.76"/>
    <s v="Р5"/>
    <n v="0"/>
    <n v="52"/>
    <s v="Р5.0.52"/>
    <s v="Монтаж металлических гильз"/>
    <s v="шт"/>
    <n v="48"/>
    <n v="190"/>
    <n v="230"/>
    <x v="1976"/>
    <x v="1799"/>
    <x v="11"/>
    <s v="МДО/ККО"/>
    <m/>
  </r>
  <r>
    <s v="Р5.77"/>
    <s v="Р5"/>
    <n v="0"/>
    <n v="53"/>
    <s v="Р5.0.53"/>
    <s v="Клапан обратный 50 мм"/>
    <s v="шт"/>
    <m/>
    <n v="0"/>
    <n v="0"/>
    <x v="174"/>
    <x v="0"/>
    <x v="11"/>
    <s v="МДО/ККО"/>
    <m/>
  </r>
  <r>
    <s v="Р5.78"/>
    <s v="Р5"/>
    <n v="0"/>
    <n v="54"/>
    <s v="Р5.0.54"/>
    <s v="Клапан обратный 100 мм"/>
    <s v="шт"/>
    <m/>
    <n v="0"/>
    <n v="0"/>
    <x v="174"/>
    <x v="0"/>
    <x v="11"/>
    <s v="МДО/ККО"/>
    <m/>
  </r>
  <r>
    <s v="Р5.79"/>
    <s v="Р5"/>
    <n v="0"/>
    <n v="55"/>
    <s v="Р5.0.55"/>
    <s v="Монтаж Трубы ПВХ для систем наружной канализации   ТУ 2248-057-72311668-2007 из ПВХ оранжевого цвета диаметром от 150 мм классом жесткости SN 4"/>
    <s v="м.п."/>
    <n v="30"/>
    <n v="100"/>
    <n v="80"/>
    <x v="126"/>
    <x v="709"/>
    <x v="11"/>
    <s v="МДО/ККО"/>
    <m/>
  </r>
  <r>
    <s v="Р5.80"/>
    <s v="Р5"/>
    <n v="0"/>
    <n v="56"/>
    <s v="Р5.0.56"/>
    <s v="Прокладка трубы D 76 мм"/>
    <s v="м.п."/>
    <m/>
    <n v="0"/>
    <n v="0"/>
    <x v="174"/>
    <x v="0"/>
    <x v="11"/>
    <s v="МДО/ККО"/>
    <m/>
  </r>
  <r>
    <s v="Р5.81"/>
    <s v="Р5"/>
    <n v="0"/>
    <n v="57"/>
    <s v="Р5.0.57"/>
    <s v="Установка отводов, тройников"/>
    <s v="шт"/>
    <n v="40"/>
    <n v="95"/>
    <n v="570"/>
    <x v="1977"/>
    <x v="1800"/>
    <x v="11"/>
    <s v="МДО/ККО"/>
    <m/>
  </r>
  <r>
    <s v="Р5.84"/>
    <s v="Р5"/>
    <n v="0"/>
    <n v="58"/>
    <s v="Р5.0.58"/>
    <s v="Установка задвижки серии KR11 с обрезиненным клином, PN 10, "/>
    <s v="шт"/>
    <m/>
    <n v="0"/>
    <n v="0"/>
    <x v="174"/>
    <x v="0"/>
    <x v="11"/>
    <s v="МДО/ККО"/>
    <m/>
  </r>
  <r>
    <s v="Р5.85"/>
    <s v="Р5"/>
    <n v="0"/>
    <n v="59"/>
    <s v="Р5.0.59"/>
    <s v="Фланцевое соединение (водоснабжение и канализация)"/>
    <s v="шт"/>
    <m/>
    <n v="285"/>
    <n v="475"/>
    <x v="174"/>
    <x v="0"/>
    <x v="11"/>
    <s v="МДО/ККО"/>
    <m/>
  </r>
  <r>
    <m/>
    <s v="Р5"/>
    <m/>
    <m/>
    <m/>
    <s v="Монтаж стояков  канализации Ду110  (Труба канализационная чугунная безраструбная Duker SML Д110)"/>
    <s v="м.п."/>
    <n v="60"/>
    <n v="230"/>
    <n v="220"/>
    <x v="1978"/>
    <x v="1801"/>
    <x v="11"/>
    <s v="МДО/ККО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m/>
    <n v="4110.9224999999997"/>
    <n v="8040.0225"/>
    <x v="174"/>
    <x v="0"/>
    <x v="11"/>
    <s v="МДО/ККО"/>
    <m/>
  </r>
  <r>
    <s v="Р5.38"/>
    <s v="Р5"/>
    <n v="1"/>
    <n v="2"/>
    <s v="Р5.1.2"/>
    <s v="Врезка в существующий пожарный водопрвод"/>
    <s v="шт"/>
    <m/>
    <n v="10572.3325"/>
    <n v="1176.8599999999999"/>
    <x v="174"/>
    <x v="0"/>
    <x v="11"/>
    <s v="МДО/ККО"/>
    <m/>
  </r>
  <r>
    <s v="Р5.39"/>
    <s v="Р5"/>
    <n v="1"/>
    <n v="3"/>
    <s v="Р5.1.3"/>
    <s v="Установка пожарных кранов"/>
    <s v="шт"/>
    <m/>
    <n v="822.18499999999995"/>
    <n v="2466.5549999999998"/>
    <x v="174"/>
    <x v="0"/>
    <x v="11"/>
    <s v="МДО/ККО"/>
    <m/>
  </r>
  <r>
    <s v="Р5.40"/>
    <s v="Р5"/>
    <n v="1"/>
    <n v="4"/>
    <s v="Р5.1.4"/>
    <s v="Монтаж трубы электросварной д 50 мм"/>
    <s v="м.п."/>
    <m/>
    <n v="246.655"/>
    <n v="411.09000000000003"/>
    <x v="174"/>
    <x v="0"/>
    <x v="11"/>
    <s v="МДО/ККО"/>
    <m/>
  </r>
  <r>
    <s v="Р5.43"/>
    <s v="Р5"/>
    <n v="2"/>
    <n v="1"/>
    <s v="Р5.2.1"/>
    <s v="Установка Крючка для вещей и одежды. Merida MHW31 матовый"/>
    <s v="шт"/>
    <m/>
    <n v="10"/>
    <n v="100"/>
    <x v="174"/>
    <x v="0"/>
    <x v="11"/>
    <s v="МДО/ККО"/>
    <m/>
  </r>
  <r>
    <s v="Р5.44"/>
    <s v="Р5"/>
    <n v="2"/>
    <n v="2"/>
    <s v="Р5.2.2"/>
    <s v="Установка корзины для использованных бумажных полотенец на 27 литров. Merida KSM 101. Матовый.  "/>
    <s v="шт"/>
    <m/>
    <n v="10"/>
    <n v="100"/>
    <x v="174"/>
    <x v="0"/>
    <x v="11"/>
    <s v="МДО/ККО"/>
    <m/>
  </r>
  <r>
    <s v="Р5.45"/>
    <s v="Р5"/>
    <n v="2"/>
    <n v="3"/>
    <s v="Р5.2.3"/>
    <s v="Установка кассета-держателя для бумажных полотенец. Merida ASM201"/>
    <s v="шт"/>
    <m/>
    <n v="10"/>
    <n v="100"/>
    <x v="174"/>
    <x v="0"/>
    <x v="11"/>
    <s v="МДО/ККО"/>
    <m/>
  </r>
  <r>
    <s v="Р5.46"/>
    <s v="Р5"/>
    <n v="2"/>
    <n v="4"/>
    <s v="Р5.2.4"/>
    <s v="Установка дозатора жидкого мыла &quot;MERIDA-VIP&quot; ( 0,300 л.). Merida D44S. Матовый. "/>
    <s v="шт"/>
    <m/>
    <n v="10"/>
    <n v="100"/>
    <x v="174"/>
    <x v="0"/>
    <x v="11"/>
    <s v="МДО/ККО"/>
    <m/>
  </r>
  <r>
    <s v="Р5.47"/>
    <s v="Р5"/>
    <n v="2"/>
    <n v="5"/>
    <s v="Р5.2.5"/>
    <s v="Установка щетки санитарной. Merida TAS02 (364747). Матовый."/>
    <s v="шт"/>
    <m/>
    <n v="10"/>
    <n v="100"/>
    <x v="174"/>
    <x v="0"/>
    <x v="11"/>
    <s v="МДО/ККО"/>
    <m/>
  </r>
  <r>
    <s v="Р5.48"/>
    <s v="Р5"/>
    <n v="2"/>
    <n v="6"/>
    <s v="Р5.2.6"/>
    <s v="Установка корзины с педалью 5 литров. Merida B4A. Матовый"/>
    <s v="шт"/>
    <m/>
    <n v="10"/>
    <n v="100"/>
    <x v="174"/>
    <x v="0"/>
    <x v="11"/>
    <s v="МДО/ККО"/>
    <m/>
  </r>
  <r>
    <s v="Р5.49"/>
    <s v="Р5"/>
    <n v="2"/>
    <n v="7"/>
    <s v="Р5.2.7"/>
    <s v="Установка держателя туалетных подкладок. Merida GSM 001. Матовый."/>
    <s v="шт"/>
    <m/>
    <n v="10"/>
    <n v="100"/>
    <x v="174"/>
    <x v="0"/>
    <x v="11"/>
    <s v="МДО/ККО"/>
    <m/>
  </r>
  <r>
    <m/>
    <s v="Р5"/>
    <m/>
    <m/>
    <m/>
    <s v="Установка зеркала с подсветкой - Crocus YJ-1820H (800х600мм)"/>
    <s v="шт"/>
    <n v="2"/>
    <n v="300"/>
    <n v="9700"/>
    <x v="154"/>
    <x v="1802"/>
    <x v="11"/>
    <s v="МДО/ККО"/>
    <s v="исключена/нетиповая"/>
  </r>
  <r>
    <m/>
    <s v="Р5"/>
    <m/>
    <m/>
    <m/>
    <s v="Установка зеркала с подсветкой - Crocus YJ-1989G (1000х700мм)"/>
    <s v="шт"/>
    <n v="1"/>
    <n v="300"/>
    <n v="11000"/>
    <x v="509"/>
    <x v="1699"/>
    <x v="11"/>
    <s v="МДО/ККО"/>
    <s v="исключена/нетиповая"/>
  </r>
  <r>
    <m/>
    <s v="Р5"/>
    <m/>
    <m/>
    <m/>
    <s v="Установка зеркала в багетной раме EVOFORM золото/бамбук (47х97 см) BY 0695  (Код  104463)"/>
    <s v="шт"/>
    <n v="2"/>
    <n v="300"/>
    <n v="2000"/>
    <x v="154"/>
    <x v="1213"/>
    <x v="11"/>
    <s v="МДО/ККО"/>
    <s v="исключена/нетиповая"/>
  </r>
  <r>
    <m/>
    <s v="Р5"/>
    <m/>
    <m/>
    <m/>
    <s v="Установка столешницы ПГ &quot;СОЮЗ&quot; цвет 250Г-коралл"/>
    <s v="шт"/>
    <n v="1"/>
    <n v="500"/>
    <n v="4000"/>
    <x v="112"/>
    <x v="1213"/>
    <x v="11"/>
    <s v="МДО/ККО"/>
    <s v="исключена/нетиповая"/>
  </r>
  <r>
    <s v="Р5.52"/>
    <s v="Р5"/>
    <n v="2"/>
    <n v="8"/>
    <s v="Р5.2.8"/>
    <s v="Ревизия и установка Люстр заказчика (без стоимости люстры) с заменой ламп"/>
    <s v="шт"/>
    <m/>
    <n v="700"/>
    <n v="1500"/>
    <x v="174"/>
    <x v="0"/>
    <x v="11"/>
    <s v="МДО/ККО"/>
    <m/>
  </r>
  <r>
    <s v="Р6.1"/>
    <s v="Р6"/>
    <n v="0"/>
    <n v="1"/>
    <s v="Р6.0.1"/>
    <s v="Отключение стояков отопления"/>
    <s v="шт"/>
    <n v="17"/>
    <n v="1241.472438123714"/>
    <n v="250"/>
    <x v="1979"/>
    <x v="1803"/>
    <x v="11"/>
    <s v="МДО/КК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7"/>
    <n v="3398.0080000000003"/>
    <n v="1080"/>
    <x v="1980"/>
    <x v="1804"/>
    <x v="11"/>
    <s v="МДО/ККО"/>
    <m/>
  </r>
  <r>
    <s v="Р6.4"/>
    <s v="Р6"/>
    <n v="0"/>
    <n v="3"/>
    <s v="Р6.0.3"/>
    <s v="Установка радиаторов отопления Sira RS Bimetal 500"/>
    <s v="секц."/>
    <n v="30"/>
    <n v="399.83691353292181"/>
    <n v="1057.8076541316873"/>
    <x v="124"/>
    <x v="1805"/>
    <x v="11"/>
    <s v="МДО/ККО"/>
    <m/>
  </r>
  <r>
    <s v="Р6.4.1."/>
    <s v="Р6"/>
    <n v="0"/>
    <n v="4"/>
    <s v="Р6.0.4"/>
    <s v="Демонтаж радиаторов отопления с сохранением"/>
    <s v="секц."/>
    <n v="20"/>
    <n v="619.91999999999996"/>
    <n v="1136.52"/>
    <x v="1981"/>
    <x v="1806"/>
    <x v="11"/>
    <s v="МДО/ККО"/>
    <m/>
  </r>
  <r>
    <s v="Р6.5"/>
    <s v="Р6"/>
    <n v="0"/>
    <n v="5"/>
    <s v="Р6.0.5"/>
    <s v="Монтаж радиатора чугунного Радиаторы МС-140"/>
    <s v="секц."/>
    <m/>
    <n v="0"/>
    <n v="0"/>
    <x v="174"/>
    <x v="0"/>
    <x v="11"/>
    <s v="МДО/ККО"/>
    <m/>
  </r>
  <r>
    <s v="Р6.9"/>
    <s v="Р6"/>
    <n v="0"/>
    <n v="6"/>
    <s v="Р6.0.6"/>
    <s v="Термоголовка Watts SE 148"/>
    <s v="шт"/>
    <m/>
    <n v="262.97261571855711"/>
    <n v="478.07205239519038"/>
    <x v="174"/>
    <x v="0"/>
    <x v="11"/>
    <s v="МДО/ККО"/>
    <m/>
  </r>
  <r>
    <s v="Р6.10"/>
    <s v="Р6"/>
    <n v="0"/>
    <n v="7"/>
    <s v="Р6.0.7"/>
    <s v="Термоголовка (диапазон регулировки 6,5-27,5 С) твердотельная VALTEC VT.1000.0.0"/>
    <s v="шт"/>
    <n v="30"/>
    <n v="500"/>
    <n v="1995"/>
    <x v="498"/>
    <x v="1807"/>
    <x v="11"/>
    <s v="МДО/ККО"/>
    <m/>
  </r>
  <r>
    <s v="Р6.11"/>
    <s v="Р6"/>
    <n v="0"/>
    <n v="8"/>
    <s v="Р6.0.8"/>
    <s v="Труба полипропиленовая, армированная PN-25 Pilsatherm 25х4.2мм. с фитингами"/>
    <s v="м.п."/>
    <n v="40"/>
    <n v="96.44"/>
    <n v="80.567499999999995"/>
    <x v="1982"/>
    <x v="1808"/>
    <x v="11"/>
    <s v="МДО/ККО"/>
    <m/>
  </r>
  <r>
    <s v="Р6.12"/>
    <s v="Р6"/>
    <n v="0"/>
    <n v="9"/>
    <s v="Р6.0.9"/>
    <s v="Труба полипропиленовая, армированная PN-25 Pilsatherm 20х3.4мм. с фитингами"/>
    <s v="м.п."/>
    <m/>
    <n v="89.717488138919762"/>
    <n v="123.24601530059672"/>
    <x v="174"/>
    <x v="0"/>
    <x v="11"/>
    <s v="МДО/ККО"/>
    <m/>
  </r>
  <r>
    <s v="Р6.13"/>
    <s v="Р6"/>
    <n v="0"/>
    <n v="10"/>
    <s v="Р6.0.10"/>
    <s v="Труба металлопластик Henco 16x2"/>
    <s v="м.п."/>
    <m/>
    <n v="0"/>
    <n v="0"/>
    <x v="174"/>
    <x v="0"/>
    <x v="11"/>
    <s v="МДО/ККО"/>
    <m/>
  </r>
  <r>
    <s v="Р6.14"/>
    <s v="Р6"/>
    <n v="0"/>
    <n v="11"/>
    <s v="Р6.0.11"/>
    <s v="Труба металлопластик Henco 20x3"/>
    <s v="м.п."/>
    <m/>
    <n v="0"/>
    <n v="0"/>
    <x v="174"/>
    <x v="0"/>
    <x v="11"/>
    <s v="МДО/ККО"/>
    <m/>
  </r>
  <r>
    <s v="Р6.15"/>
    <s v="Р6"/>
    <n v="0"/>
    <n v="12"/>
    <s v="Р6.0.12"/>
    <s v="Труба металлопластик Uponor 25x2.25 unipipe MLC"/>
    <s v="м.п."/>
    <m/>
    <n v="50"/>
    <n v="150"/>
    <x v="174"/>
    <x v="0"/>
    <x v="11"/>
    <s v="МДО/ККО"/>
    <m/>
  </r>
  <r>
    <s v="Р6.16"/>
    <s v="Р6"/>
    <n v="0"/>
    <n v="13"/>
    <s v="Р6.0.13"/>
    <s v="Клапан VALTEC ручной, прямой 3/4 VT.008.LN.05"/>
    <s v="шт"/>
    <m/>
    <n v="95"/>
    <n v="902"/>
    <x v="174"/>
    <x v="0"/>
    <x v="11"/>
    <s v="МДО/ККО"/>
    <m/>
  </r>
  <r>
    <s v="Р6.17"/>
    <s v="Р6"/>
    <n v="0"/>
    <n v="14"/>
    <s v="Р6.0.14"/>
    <s v="Клапан термостатический VALTEC прямой 3/4 VT.032.N.05"/>
    <s v="шт"/>
    <m/>
    <n v="0"/>
    <n v="0"/>
    <x v="174"/>
    <x v="0"/>
    <x v="11"/>
    <s v="МДО/ККО"/>
    <m/>
  </r>
  <r>
    <s v="Р6.18"/>
    <s v="Р6"/>
    <n v="0"/>
    <n v="15"/>
    <s v="Р6.0.15"/>
    <s v="Кронштейн телескопический для алюминиевых радиаторов"/>
    <s v="к-т"/>
    <m/>
    <n v="104.99000000000001"/>
    <n v="327.375"/>
    <x v="174"/>
    <x v="0"/>
    <x v="11"/>
    <s v="МДО/ККО"/>
    <m/>
  </r>
  <r>
    <s v="Р6.19"/>
    <s v="Р6"/>
    <n v="0"/>
    <n v="16"/>
    <s v="Р6.0.16"/>
    <s v="Опрессовка системы отопления"/>
    <s v="кв.м.площади офиса"/>
    <n v="685"/>
    <n v="44.691380544962605"/>
    <n v="4.7497259773474605"/>
    <x v="1983"/>
    <x v="1809"/>
    <x v="11"/>
    <s v="МДО/ККО"/>
    <m/>
  </r>
  <r>
    <s v="Р6.20"/>
    <s v="Р6"/>
    <n v="0"/>
    <n v="17"/>
    <s v="Р6.0.17"/>
    <s v="Вырезка участка стояковых труб"/>
    <s v="шт"/>
    <n v="40"/>
    <n v="2364.3599999999997"/>
    <n v="945.745"/>
    <x v="1984"/>
    <x v="1810"/>
    <x v="11"/>
    <s v="МДО/ККО"/>
    <m/>
  </r>
  <r>
    <s v="Р6.21"/>
    <s v="Р6"/>
    <n v="0"/>
    <n v="18"/>
    <s v="Р6.0.18"/>
    <s v="Врезка в существующую систему отопления"/>
    <s v="шт"/>
    <m/>
    <n v="3148.2941047903805"/>
    <n v="79.467052395190379"/>
    <x v="174"/>
    <x v="0"/>
    <x v="11"/>
    <s v="МДО/ККО"/>
    <m/>
  </r>
  <r>
    <s v="Р6.22"/>
    <s v="Р6"/>
    <n v="0"/>
    <n v="19"/>
    <s v="Р6.0.19"/>
    <s v="Заготовка крестовин с отводами"/>
    <s v="шт"/>
    <m/>
    <n v="0"/>
    <n v="0"/>
    <x v="174"/>
    <x v="0"/>
    <x v="11"/>
    <s v="МДО/ККО"/>
    <m/>
  </r>
  <r>
    <s v="Р6.23"/>
    <s v="Р6"/>
    <n v="0"/>
    <n v="20"/>
    <s v="Р6.0.20"/>
    <s v="Установка крестовин стояковых труб (труба 32, отвод 16)"/>
    <s v="шт"/>
    <m/>
    <n v="0"/>
    <n v="0"/>
    <x v="174"/>
    <x v="0"/>
    <x v="11"/>
    <s v="МДО/ККО"/>
    <m/>
  </r>
  <r>
    <s v="Р6.26"/>
    <s v="Р6"/>
    <n v="0"/>
    <n v="21"/>
    <s v="Р6.0.21"/>
    <s v="Кран маевского Watts Dy15"/>
    <s v="шт"/>
    <m/>
    <n v="240"/>
    <n v="388.5"/>
    <x v="174"/>
    <x v="0"/>
    <x v="11"/>
    <s v="МДО/ККО"/>
    <m/>
  </r>
  <r>
    <s v="Р6.28"/>
    <s v="Р6"/>
    <n v="0"/>
    <n v="22"/>
    <s v="Р6.0.22"/>
    <s v="Монтаж конвекторов электрических NOBO C2F  10 XSC 0,75 кВт с встроенным термостатом R80 XSC"/>
    <s v="шт"/>
    <m/>
    <n v="619.91999999999996"/>
    <n v="5424.2999999999993"/>
    <x v="174"/>
    <x v="0"/>
    <x v="11"/>
    <s v="МДО/ККО"/>
    <m/>
  </r>
  <r>
    <s v="Р6.29"/>
    <s v="Р6"/>
    <n v="0"/>
    <n v="23"/>
    <s v="Р6.0.23"/>
    <s v="Монтаж конвекторов электрических NOBO C4F  07 XSC 0,75 кВт с встроенным термостатом R80 XSC"/>
    <s v="шт"/>
    <m/>
    <n v="0"/>
    <n v="0"/>
    <x v="174"/>
    <x v="0"/>
    <x v="11"/>
    <s v="МДО/ККО"/>
    <m/>
  </r>
  <r>
    <s v="Р6.30"/>
    <s v="Р6"/>
    <n v="0"/>
    <n v="24"/>
    <s v="Р6.0.24"/>
    <s v="Монтаж конвекторов электрических Noirot spot 1500"/>
    <s v="шт"/>
    <m/>
    <n v="0"/>
    <n v="0"/>
    <x v="174"/>
    <x v="0"/>
    <x v="11"/>
    <s v="МДО/ККО"/>
    <m/>
  </r>
  <r>
    <s v="Р6.31"/>
    <s v="Р6"/>
    <n v="0"/>
    <n v="25"/>
    <s v="Р6.0.25"/>
    <s v="Монтаж труб отопления из стальных водогазопроводных труб, диаметр до 16мм"/>
    <s v="м.п."/>
    <m/>
    <n v="0"/>
    <n v="0"/>
    <x v="174"/>
    <x v="0"/>
    <x v="11"/>
    <s v="МДО/ККО"/>
    <m/>
  </r>
  <r>
    <s v="Р6.32"/>
    <s v="Р6"/>
    <n v="0"/>
    <n v="26"/>
    <s v="Р6.0.26"/>
    <s v="Монтаж труб отопления из стальных водогазопроводных труб, диаметр до 25мм"/>
    <s v="м.п."/>
    <n v="120"/>
    <n v="400"/>
    <n v="150"/>
    <x v="1985"/>
    <x v="1629"/>
    <x v="11"/>
    <s v="МДО/ККО"/>
    <m/>
  </r>
  <r>
    <s v="Р6.33"/>
    <s v="Р6"/>
    <n v="0"/>
    <n v="27"/>
    <s v="Р6.0.27"/>
    <s v="Монтаж труб отопления из стальных водогазопроводных труб, диаметр до 32мм"/>
    <s v="м.п."/>
    <n v="80"/>
    <n v="550"/>
    <n v="190"/>
    <x v="189"/>
    <x v="1811"/>
    <x v="11"/>
    <s v="МДО/ККО"/>
    <m/>
  </r>
  <r>
    <m/>
    <s v="Р6"/>
    <m/>
    <m/>
    <m/>
    <s v="Монтаж труб отопления из стальных водогазопроводных труб, диаметр до76мм"/>
    <s v="м.п."/>
    <n v="60"/>
    <n v="120"/>
    <n v="460"/>
    <x v="259"/>
    <x v="107"/>
    <x v="11"/>
    <s v="МДО/ККО"/>
    <s v="исключена/нетиповая"/>
  </r>
  <r>
    <s v="Р6.34"/>
    <s v="Р6"/>
    <n v="0"/>
    <n v="28"/>
    <s v="Р6.0.28"/>
    <s v="Монтаж трубопровода из труб металлопластиковых диаметр до 16мм"/>
    <s v="м.п."/>
    <m/>
    <n v="0"/>
    <n v="0"/>
    <x v="174"/>
    <x v="0"/>
    <x v="11"/>
    <s v="МДО/ККО"/>
    <m/>
  </r>
  <r>
    <s v="Р6.35"/>
    <s v="Р6"/>
    <n v="0"/>
    <n v="29"/>
    <s v="Р6.0.29"/>
    <s v="Монтаж трубопровода из труб металлопластиковых диаметр до 25мм"/>
    <s v="м.п."/>
    <m/>
    <n v="0"/>
    <n v="0"/>
    <x v="174"/>
    <x v="0"/>
    <x v="11"/>
    <s v="МДО/ККО"/>
    <m/>
  </r>
  <r>
    <s v="Р6.36"/>
    <s v="Р6"/>
    <n v="0"/>
    <n v="30"/>
    <s v="Р6.0.30"/>
    <s v="Монтаж трубопровода из труб металлопластиковых диаметр до 32мм"/>
    <s v="м.п."/>
    <m/>
    <n v="0"/>
    <n v="0"/>
    <x v="174"/>
    <x v="0"/>
    <x v="11"/>
    <s v="МДО/ККО"/>
    <m/>
  </r>
  <r>
    <s v="Р6.37"/>
    <s v="Р6"/>
    <n v="0"/>
    <n v="31"/>
    <s v="Р6.0.31"/>
    <s v="Ревизия отопительных приборов "/>
    <s v="шт"/>
    <n v="20"/>
    <n v="2583"/>
    <n v="0"/>
    <x v="1986"/>
    <x v="0"/>
    <x v="11"/>
    <s v="МДО/ККО"/>
    <m/>
  </r>
  <r>
    <s v="Р6.38"/>
    <s v="Р6"/>
    <n v="0"/>
    <n v="32"/>
    <s v="Р6.0.32"/>
    <s v="Ревизия системы трубопроводов и запорно-регулирующей арматуры"/>
    <s v="м.п."/>
    <m/>
    <n v="0"/>
    <n v="0"/>
    <x v="174"/>
    <x v="0"/>
    <x v="11"/>
    <s v="МДО/КК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685"/>
    <n v="9.614145481993619"/>
    <n v="0"/>
    <x v="1987"/>
    <x v="0"/>
    <x v="11"/>
    <s v="МДО/ККО"/>
    <m/>
  </r>
  <r>
    <s v="Р6.47"/>
    <s v="Р6"/>
    <n v="0"/>
    <n v="34"/>
    <s v="Р6.0.34"/>
    <s v="Термоголовка  жидкостная, M30 x 1,5"/>
    <s v="шт"/>
    <m/>
    <n v="0"/>
    <n v="0"/>
    <x v="174"/>
    <x v="0"/>
    <x v="11"/>
    <s v="МДО/ККО"/>
    <m/>
  </r>
  <r>
    <s v="Р6.49"/>
    <s v="Р6"/>
    <n v="0"/>
    <n v="35"/>
    <s v="Р6.0.35"/>
    <s v="Вентиль на обратную подводку угловой, 1/2&quot;"/>
    <s v="м.п."/>
    <m/>
    <n v="0"/>
    <n v="0"/>
    <x v="174"/>
    <x v="0"/>
    <x v="11"/>
    <s v="МДО/ККО"/>
    <m/>
  </r>
  <r>
    <s v="Р6.50"/>
    <s v="Р6"/>
    <n v="0"/>
    <n v="36"/>
    <s v="Р6.0.36"/>
    <s v="Труба из сшитого полиэтилена Pex-b EVOH d16×2,0, бухта 200м"/>
    <s v="м.п."/>
    <m/>
    <n v="0"/>
    <n v="0"/>
    <x v="174"/>
    <x v="0"/>
    <x v="11"/>
    <s v="МДО/ККО"/>
    <m/>
  </r>
  <r>
    <s v="Р6.51"/>
    <s v="Р6"/>
    <n v="0"/>
    <n v="37"/>
    <s v="Р6.0.37"/>
    <s v="Труба универсальная металлополимерная Pex-b/Al/Pex-b d25×4,0, бухта 50 м"/>
    <s v="м.п."/>
    <m/>
    <n v="0"/>
    <n v="0"/>
    <x v="174"/>
    <x v="0"/>
    <x v="11"/>
    <s v="МДО/ККО"/>
    <m/>
  </r>
  <r>
    <s v="Р6.52"/>
    <s v="Р6"/>
    <n v="0"/>
    <n v="38"/>
    <s v="Р6.0.38"/>
    <s v="Труба универсальная металлополимерная Pex-b/Al/Pex-b d32×4,0, бухта 25 м"/>
    <s v="м.п."/>
    <m/>
    <n v="0"/>
    <n v="0"/>
    <x v="174"/>
    <x v="0"/>
    <x v="11"/>
    <s v="МДО/ККО"/>
    <m/>
  </r>
  <r>
    <s v="Р6.53"/>
    <s v="Р6"/>
    <n v="0"/>
    <n v="39"/>
    <s v="Р6.0.39"/>
    <s v="Узел нижнего подключения прямой для двухтрубных систем  3/4&quot; НГ - 3/4&quot; НР"/>
    <s v="м.п."/>
    <m/>
    <n v="0"/>
    <n v="0"/>
    <x v="174"/>
    <x v="0"/>
    <x v="11"/>
    <s v="МДО/ККО"/>
    <m/>
  </r>
  <r>
    <s v="Р6.54"/>
    <s v="Р6"/>
    <n v="0"/>
    <n v="40"/>
    <s v="Р6.0.40"/>
    <s v="Адаптер для узлов нижнего подключения 3/4&quot; НР - 1/2&quot; НР"/>
    <s v="м.п."/>
    <m/>
    <n v="0"/>
    <n v="0"/>
    <x v="174"/>
    <x v="0"/>
    <x v="11"/>
    <s v="МДО/ККО"/>
    <m/>
  </r>
  <r>
    <s v="Р6.55"/>
    <s v="Р6"/>
    <n v="0"/>
    <n v="41"/>
    <s v="Р6.0.41"/>
    <s v="Коллектор в сборе универсальный 1&quot; ВР-3/4&quot; НР, 12 выходов"/>
    <s v="шт"/>
    <m/>
    <n v="0"/>
    <n v="0"/>
    <x v="174"/>
    <x v="0"/>
    <x v="11"/>
    <s v="МДО/ККО"/>
    <m/>
  </r>
  <r>
    <s v="Р6.56"/>
    <s v="Р6"/>
    <n v="0"/>
    <n v="42"/>
    <s v="Р6.0.42"/>
    <s v="Коллектор в сборе универсальный 1&quot; ВР-3/4&quot; НР, 10 выходов"/>
    <s v="шт"/>
    <m/>
    <n v="0"/>
    <n v="0"/>
    <x v="174"/>
    <x v="0"/>
    <x v="11"/>
    <s v="МДО/ККО"/>
    <m/>
  </r>
  <r>
    <s v="Р6.57"/>
    <s v="Р6"/>
    <n v="0"/>
    <n v="43"/>
    <s v="Р6.0.43"/>
    <s v="Коллектор в сборе универсальный 1&quot; ВР-3/4&quot; НР, 8 выходов"/>
    <s v="шт"/>
    <m/>
    <n v="0"/>
    <n v="0"/>
    <x v="174"/>
    <x v="0"/>
    <x v="11"/>
    <s v="МДО/ККО"/>
    <m/>
  </r>
  <r>
    <s v="Р6.58"/>
    <s v="Р6"/>
    <n v="0"/>
    <n v="44"/>
    <s v="Р6.0.44"/>
    <s v="Соединение прямое с внутренней резьбой 16 (накидная гайка, евроконус)"/>
    <s v="шт"/>
    <m/>
    <n v="0"/>
    <n v="0"/>
    <x v="174"/>
    <x v="0"/>
    <x v="11"/>
    <s v="МДО/ККО"/>
    <m/>
  </r>
  <r>
    <s v="Р6.59"/>
    <s v="Р6"/>
    <n v="0"/>
    <n v="45"/>
    <s v="Р6.0.45"/>
    <s v="Пресс-втулка для универсальной металлополимерной трубы 16"/>
    <s v="к-т"/>
    <m/>
    <n v="0"/>
    <n v="0"/>
    <x v="174"/>
    <x v="0"/>
    <x v="11"/>
    <s v="МДО/ККО"/>
    <m/>
  </r>
  <r>
    <s v="Р6.60"/>
    <s v="Р6"/>
    <n v="0"/>
    <n v="46"/>
    <s v="Р6.0.46"/>
    <s v="Монтаж задвижек 30с64нж Ду100 (отопление)"/>
    <s v="шт"/>
    <m/>
    <n v="0"/>
    <n v="0"/>
    <x v="174"/>
    <x v="0"/>
    <x v="11"/>
    <s v="МДО/ККО"/>
    <m/>
  </r>
  <r>
    <s v="Р6.61"/>
    <s v="Р6"/>
    <n v="0"/>
    <n v="47"/>
    <s v="Р6.0.47"/>
    <s v="Монтаж фланцев D 100 мм (отопление)"/>
    <s v="шт"/>
    <m/>
    <n v="0"/>
    <n v="0"/>
    <x v="174"/>
    <x v="0"/>
    <x v="11"/>
    <s v="МДО/ККО"/>
    <m/>
  </r>
  <r>
    <s v="Р6.62"/>
    <s v="Р6"/>
    <n v="0"/>
    <n v="48"/>
    <s v="Р6.0.48"/>
    <s v="Монтаж отводов D 110 мм (отопление)"/>
    <s v="шт"/>
    <m/>
    <n v="0"/>
    <n v="0"/>
    <x v="174"/>
    <x v="0"/>
    <x v="11"/>
    <s v="МДО/ККО"/>
    <m/>
  </r>
  <r>
    <s v="Р6.63"/>
    <s v="Р6"/>
    <n v="0"/>
    <n v="49"/>
    <s v="Р6.0.49"/>
    <s v="Монтаж металлического трубопровода D 110 мм (отопление)"/>
    <s v="м.п."/>
    <m/>
    <n v="0"/>
    <n v="0"/>
    <x v="174"/>
    <x v="0"/>
    <x v="11"/>
    <s v="МДО/ККО"/>
    <m/>
  </r>
  <r>
    <s v="Р6.64"/>
    <s v="Р6"/>
    <n v="0"/>
    <n v="50"/>
    <s v="Р6.0.50"/>
    <s v="Крепежные и расходные материалы"/>
    <s v="к-т"/>
    <n v="1"/>
    <n v="0"/>
    <n v="15358.89"/>
    <x v="174"/>
    <x v="920"/>
    <x v="11"/>
    <s v="МДО/ККО"/>
    <m/>
  </r>
  <r>
    <s v="Р6.65"/>
    <s v="Р6"/>
    <n v="0"/>
    <n v="51"/>
    <s v="Р6.0.51"/>
    <s v="Ревизия газовых котлов отопления "/>
    <s v="к-т"/>
    <m/>
    <n v="0"/>
    <n v="0"/>
    <x v="174"/>
    <x v="0"/>
    <x v="11"/>
    <s v="МДО/ККО"/>
    <m/>
  </r>
  <r>
    <s v="Р6.40"/>
    <s v="Р6"/>
    <n v="0"/>
    <n v="52"/>
    <s v="Р6.0.52"/>
    <s v="Установка сантехнического люка доступа "/>
    <s v="шт"/>
    <n v="16"/>
    <n v="500"/>
    <n v="1125"/>
    <x v="1301"/>
    <x v="1629"/>
    <x v="11"/>
    <s v="МДО/ККО"/>
    <m/>
  </r>
  <r>
    <s v="Р7.1.1"/>
    <s v="Р7"/>
    <n v="0"/>
    <n v="1"/>
    <s v="Р7.0.1"/>
    <s v="Приточно-вытяжная установка Systemair MAXI 1100"/>
    <s v="шт"/>
    <m/>
    <n v="38700"/>
    <n v="570825"/>
    <x v="174"/>
    <x v="0"/>
    <x v="11"/>
    <s v="МДО/ККО"/>
    <m/>
  </r>
  <r>
    <s v="Р7.1.3"/>
    <s v="Р7"/>
    <n v="0"/>
    <n v="2"/>
    <s v="Р7.0.2"/>
    <s v="Приточно-вытяжная установка Systemair MAXI 2000 "/>
    <s v="шт"/>
    <m/>
    <n v="27395.700429140943"/>
    <n v="522728.93586824852"/>
    <x v="174"/>
    <x v="0"/>
    <x v="11"/>
    <s v="МДО/ККО"/>
    <m/>
  </r>
  <r>
    <m/>
    <s v="Р7"/>
    <m/>
    <m/>
    <m/>
    <s v="Приточно-вытяжная установка VTS  с рукоператором,  общей производительностью не менее L=3300 м3/час в комплекте с водяным калорифером, шумоглушителем, фильтром, автоматическими заслонками с приводом belimo и комплектом автоматики."/>
    <s v="шт"/>
    <n v="1"/>
    <n v="35000"/>
    <n v="650000"/>
    <x v="1988"/>
    <x v="1812"/>
    <x v="11"/>
    <s v="МДО/ККО"/>
    <s v="исключена/нетиповая"/>
  </r>
  <r>
    <m/>
    <s v="Р7"/>
    <m/>
    <m/>
    <m/>
    <s v="Приточно-вытяжная установка VTS с рукоператором общей производительностью не менее  L=2400 м3/час в комплекте с водяным калорифером, шумоглушителем, фильтром, автоматическими заслонками с приводом belimo и комплектом автоматики"/>
    <s v="шт"/>
    <n v="1"/>
    <n v="30000"/>
    <n v="550000"/>
    <x v="541"/>
    <x v="1813"/>
    <x v="11"/>
    <s v="МДО/ККО"/>
    <s v="исключена/нетиповая"/>
  </r>
  <r>
    <s v="Р7.19.1"/>
    <s v="Р7"/>
    <n v="0"/>
    <n v="3"/>
    <s v="Р7.0.3"/>
    <s v="Тепловая завеса Тепломаш с термостатом и пультом (мощность определяется проектом)"/>
    <s v="шт"/>
    <n v="2"/>
    <n v="3900"/>
    <n v="9700"/>
    <x v="1989"/>
    <x v="1802"/>
    <x v="11"/>
    <s v="МДО/ККО"/>
    <m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m/>
    <n v="350"/>
    <n v="6100"/>
    <x v="174"/>
    <x v="0"/>
    <x v="11"/>
    <s v="МДО/ККО"/>
    <m/>
  </r>
  <r>
    <s v="Р7.4"/>
    <s v="Р7"/>
    <n v="0"/>
    <n v="5"/>
    <s v="Р7.0.5"/>
    <s v="Подставка под ПВУ сборная , усиленная - (уголок металлический, окрашеный)"/>
    <s v="шт"/>
    <m/>
    <n v="15063.82"/>
    <n v="22595.73"/>
    <x v="174"/>
    <x v="0"/>
    <x v="11"/>
    <s v="МДО/ККО"/>
    <m/>
  </r>
  <r>
    <s v="Р7.17"/>
    <s v="Р7"/>
    <n v="0"/>
    <n v="6"/>
    <s v="Р7.0.6"/>
    <s v="Вентилятор IN 10/4 T O.Erre с таймером на выключение (санузел)"/>
    <s v="шт"/>
    <n v="4"/>
    <n v="430.81"/>
    <n v="2091.5500000000002"/>
    <x v="1990"/>
    <x v="1814"/>
    <x v="11"/>
    <s v="МДО/ККО"/>
    <m/>
  </r>
  <r>
    <s v="Р7.18"/>
    <s v="Р7"/>
    <n v="0"/>
    <n v="7"/>
    <s v="Р7.0.7"/>
    <s v="Вентилятор Systemair K125M с таймером"/>
    <s v="шт"/>
    <m/>
    <n v="1654.0267405987656"/>
    <n v="5794.0600610776755"/>
    <x v="174"/>
    <x v="0"/>
    <x v="11"/>
    <s v="МДО/ККО"/>
    <m/>
  </r>
  <r>
    <s v="Р7.19"/>
    <s v="Р7"/>
    <n v="0"/>
    <n v="8"/>
    <s v="Р7.0.8"/>
    <s v="Тепловая завеса Frico с термостатом и пультом"/>
    <s v="шт"/>
    <m/>
    <n v="3133.3514285714286"/>
    <n v="55463.25"/>
    <x v="174"/>
    <x v="0"/>
    <x v="11"/>
    <s v="МДО/ККО"/>
    <m/>
  </r>
  <r>
    <s v="Р7.96"/>
    <s v="Р7"/>
    <n v="0"/>
    <n v="9"/>
    <s v="Р7.0.9"/>
    <s v="Пусконаладочные работы системы вентиляции"/>
    <s v="кв.м.площади офиса"/>
    <n v="685"/>
    <n v="35.308736458941254"/>
    <n v="7.7259164535379368"/>
    <x v="1991"/>
    <x v="1815"/>
    <x v="11"/>
    <s v="МДО/ККО"/>
    <m/>
  </r>
  <r>
    <s v="Р7.97"/>
    <s v="Р7"/>
    <n v="0"/>
    <n v="10"/>
    <s v="Р7.0.10"/>
    <s v="Противопожарный клапан с электромех приводом  КПУ-1Н-О500*300"/>
    <s v="шт"/>
    <n v="2"/>
    <n v="1875.7693667663325"/>
    <n v="14041.550305388377"/>
    <x v="496"/>
    <x v="444"/>
    <x v="11"/>
    <s v="МДО/ККО"/>
    <m/>
  </r>
  <r>
    <s v="Р7.101"/>
    <s v="Р7"/>
    <n v="0"/>
    <n v="11"/>
    <s v="Р7.0.11"/>
    <s v="Клапан дымовой нормально закрытый с приводом Belimo 220В BE230 и декоративной решеткой, с пределом огнестойкости EI90, размером : КЛАД-2  ВКТ_x000a_"/>
    <s v="шт"/>
    <m/>
    <n v="1956.115"/>
    <n v="18756.510000000002"/>
    <x v="174"/>
    <x v="0"/>
    <x v="11"/>
    <s v="МДО/ККО"/>
    <m/>
  </r>
  <r>
    <s v="Р7.102"/>
    <s v="Р7"/>
    <n v="0"/>
    <n v="12"/>
    <s v="Р7.0.12"/>
    <s v="Воздуховоды сварные из черной стали ГОСТ 19903-74   в огнезащитном покрытии EI45 (огнезащитное покрытие для воздуховодов  ФАЙРЕКС   толщиной δ=1,4 мм и размером:   _x000a_"/>
    <s v="м.п."/>
    <m/>
    <n v="386.01"/>
    <n v="1600"/>
    <x v="174"/>
    <x v="0"/>
    <x v="11"/>
    <s v="МДО/ККО"/>
    <m/>
  </r>
  <r>
    <s v="Р7.103"/>
    <s v="Р7"/>
    <n v="0"/>
    <n v="13"/>
    <s v="Р7.0.13"/>
    <s v="Декоративная верт. решетка для клапана ДКС-1М 600*600 (система дымоудаления)"/>
    <s v="шт"/>
    <m/>
    <n v="359.68"/>
    <n v="1184.3333333333333"/>
    <x v="174"/>
    <x v="0"/>
    <x v="11"/>
    <s v="МДО/ККО"/>
    <m/>
  </r>
  <r>
    <s v="Р7.104"/>
    <s v="Р7"/>
    <n v="0"/>
    <n v="14"/>
    <s v="Р7.0.14"/>
    <s v="Огнезадерживающие клапаны нормально открытые EI90 с приводом Belimo 220В  ВF230, сечением: КЛОП-3  ВКТ"/>
    <s v="шт"/>
    <n v="6"/>
    <n v="1562.6759999999999"/>
    <n v="15298.964000000002"/>
    <x v="1992"/>
    <x v="1816"/>
    <x v="11"/>
    <s v="МДО/ККО"/>
    <m/>
  </r>
  <r>
    <s v="Р7.105"/>
    <s v="Р7"/>
    <n v="0"/>
    <n v="15"/>
    <s v="Р7.0.15"/>
    <s v="Вентилятор дымоудаления Systemair DVV 400D4-6/F400 "/>
    <s v="шт"/>
    <m/>
    <n v="32952.11"/>
    <n v="89441.45"/>
    <x v="174"/>
    <x v="0"/>
    <x v="11"/>
    <s v="МДО/ККО"/>
    <m/>
  </r>
  <r>
    <s v="Р7.106"/>
    <s v="Р7"/>
    <n v="0"/>
    <n v="16"/>
    <s v="Р7.0.16"/>
    <s v="Переходник Утка вентиляционная"/>
    <s v="шт"/>
    <m/>
    <n v="0"/>
    <n v="0"/>
    <x v="174"/>
    <x v="0"/>
    <x v="11"/>
    <s v="МДО/КК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685"/>
    <n v="246.08569294094215"/>
    <n v="490.60083790863985"/>
    <x v="1993"/>
    <x v="1817"/>
    <x v="11"/>
    <s v="МДО/КК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8078.4017029938277"/>
    <n v="58108.386329819448"/>
    <x v="959"/>
    <x v="446"/>
    <x v="11"/>
    <s v="МДО/ККО"/>
    <m/>
  </r>
  <r>
    <s v="Р8.2.1"/>
    <s v="Р8"/>
    <n v="0"/>
    <n v="2"/>
    <s v="Р8.0.2"/>
    <s v="Сплит система настенная LG 07  (либо аналог согласно ТЗ. Замену согласовать с заказчиком)"/>
    <s v="шт"/>
    <n v="10"/>
    <n v="6457.5"/>
    <n v="15497.999999999998"/>
    <x v="1994"/>
    <x v="1818"/>
    <x v="11"/>
    <s v="МДО/ККО"/>
    <m/>
  </r>
  <r>
    <s v="Р8.2.2"/>
    <s v="Р8"/>
    <n v="0"/>
    <n v="3"/>
    <s v="Р8.0.3"/>
    <s v="Сплит система настенная LG 09  (либо аналог согласно ТЗ. Замену согласовать с заказчиком)"/>
    <s v="шт"/>
    <n v="3"/>
    <n v="7995.8842857142863"/>
    <n v="29842.38714285714"/>
    <x v="139"/>
    <x v="133"/>
    <x v="11"/>
    <s v="МДО/ККО"/>
    <m/>
  </r>
  <r>
    <s v="Р8.3.1"/>
    <s v="Р8"/>
    <n v="0"/>
    <n v="11"/>
    <s v="Р8.0.11"/>
    <s v="Кассетный кондиционер LG UT18/UU18+пульт (либо аналог согласно ТЗ. Замену согласовать с заказчиком)"/>
    <s v="шт"/>
    <n v="3"/>
    <n v="6462.0166666666664"/>
    <n v="49754.323333333334"/>
    <x v="962"/>
    <x v="931"/>
    <x v="11"/>
    <s v="МДО/ККО"/>
    <m/>
  </r>
  <r>
    <s v="Р8.26"/>
    <s v="Р8"/>
    <n v="0"/>
    <n v="15"/>
    <s v="Р8.0.15"/>
    <s v="Дренажный насос Aqua mini blue, ASPEN"/>
    <s v="шт"/>
    <n v="18"/>
    <n v="758.3"/>
    <n v="4766.45"/>
    <x v="1995"/>
    <x v="1819"/>
    <x v="11"/>
    <s v="МДО/КК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685"/>
    <n v="41.900503145383709"/>
    <n v="18.451045521853029"/>
    <x v="1996"/>
    <x v="1820"/>
    <x v="11"/>
    <s v="МДО/ККО"/>
    <m/>
  </r>
  <r>
    <s v="Р8.32"/>
    <s v="Р8"/>
    <n v="0"/>
    <n v="19"/>
    <s v="Р8.0.19"/>
    <s v="Зимний комплект к кондиционерам"/>
    <s v="шт"/>
    <n v="4"/>
    <n v="1248.3682095807615"/>
    <n v="4970.8012954089509"/>
    <x v="1997"/>
    <x v="1821"/>
    <x v="11"/>
    <s v="МДО/КК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685"/>
    <n v="223.46649719262533"/>
    <n v="624.90577948894031"/>
    <x v="1998"/>
    <x v="1822"/>
    <x v="11"/>
    <s v="МДО/ККО"/>
    <m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1"/>
    <n v="5837.23"/>
    <n v="27613.87"/>
    <x v="504"/>
    <x v="453"/>
    <x v="11"/>
    <s v="МДО/ККО"/>
    <m/>
  </r>
  <r>
    <s v="Р9.2"/>
    <s v="Р9"/>
    <n v="0"/>
    <n v="2"/>
    <s v="Р9.0.2"/>
    <s v="Щит  ЩР1, навесной, 96 модулей, IP43, ABB, с замком"/>
    <s v="шт"/>
    <n v="1"/>
    <n v="2883.3102994010874"/>
    <n v="16946.981559452161"/>
    <x v="505"/>
    <x v="454"/>
    <x v="11"/>
    <s v="МДО/ККО"/>
    <m/>
  </r>
  <r>
    <s v="Р9.3"/>
    <s v="Р9"/>
    <n v="0"/>
    <n v="3"/>
    <s v="Р9.0.3"/>
    <s v="Щит Щр2 АВВ IP43 (72 модуля)."/>
    <s v="шт"/>
    <n v="1"/>
    <n v="3289.9703493012689"/>
    <n v="14122.982030438745"/>
    <x v="968"/>
    <x v="455"/>
    <x v="11"/>
    <s v="МДО/ККО"/>
    <m/>
  </r>
  <r>
    <s v="Р9.4"/>
    <s v="Р9"/>
    <n v="0"/>
    <n v="4"/>
    <s v="Р9.0.4"/>
    <s v="Щит  ЩР1, навесной, 54 модулей, IP43, ABB, с замком"/>
    <s v="шт"/>
    <n v="6"/>
    <n v="2962.5"/>
    <n v="8172.335"/>
    <x v="1999"/>
    <x v="1823"/>
    <x v="11"/>
    <s v="МДО/ККО"/>
    <m/>
  </r>
  <r>
    <s v="Р9.5"/>
    <s v="Р9"/>
    <n v="0"/>
    <n v="5"/>
    <s v="Р9.0.5"/>
    <s v="Бокс АТ43Е навесной 54 модуля IP43 (ABB) в комплекте с DIN-рейками, перемычками,_x000a_шинами РЕ и N"/>
    <s v="шт"/>
    <n v="6"/>
    <n v="3339.3410479038075"/>
    <n v="15833.72082934028"/>
    <x v="2000"/>
    <x v="1824"/>
    <x v="11"/>
    <s v="МДО/ККО"/>
    <m/>
  </r>
  <r>
    <s v="Р9.6"/>
    <s v="Р9"/>
    <n v="0"/>
    <n v="6"/>
    <s v="Р9.0.6"/>
    <s v="Щит Щр1 АВВ IP43 (48модулей)."/>
    <s v="шт"/>
    <m/>
    <n v="2726.2273652692052"/>
    <n v="12171.028372454564"/>
    <x v="174"/>
    <x v="0"/>
    <x v="11"/>
    <s v="МДО/ККО"/>
    <m/>
  </r>
  <r>
    <s v="Р9.7"/>
    <s v="Р9"/>
    <n v="0"/>
    <n v="7"/>
    <s v="Р9.0.7"/>
    <s v="Щит  ЩР1, навесной, 36 модулей, IP43, ABB, с замком"/>
    <s v="шт"/>
    <m/>
    <n v="2508.0786826346025"/>
    <n v="10421.193414770234"/>
    <x v="174"/>
    <x v="0"/>
    <x v="11"/>
    <s v="МДО/ККО"/>
    <m/>
  </r>
  <r>
    <s v="Р9.8"/>
    <s v="Р9"/>
    <n v="0"/>
    <n v="8"/>
    <s v="Р9.0.8"/>
    <s v="Выключатель нагрузки OT45E3, 45А, ABB"/>
    <s v="шт"/>
    <m/>
    <n v="984.23046287422846"/>
    <n v="3709.5387729041281"/>
    <x v="174"/>
    <x v="0"/>
    <x v="11"/>
    <s v="МДО/ККО"/>
    <m/>
  </r>
  <r>
    <s v="Р9.9"/>
    <s v="Р9"/>
    <n v="0"/>
    <n v="9"/>
    <s v="Р9.0.9"/>
    <s v="Счетчик электроэнергии, Меркурий 231 АТ 01 (10/100)(двухтарифный, 3-х фазный, 100А)"/>
    <s v="шт"/>
    <n v="1"/>
    <n v="1856.0323455945033"/>
    <n v="3917.456269460979"/>
    <x v="971"/>
    <x v="939"/>
    <x v="11"/>
    <s v="МДО/ККО"/>
    <m/>
  </r>
  <r>
    <m/>
    <s v="Р9"/>
    <m/>
    <m/>
    <s v="Р9.0.9"/>
    <s v="Счетчик электроэнергии, Меркурий 230 АM 02 ( 10100) (двухтарифный, 3-х фазный, 63А)"/>
    <s v="шт"/>
    <n v="2"/>
    <n v="1856.0323455945033"/>
    <n v="3917.456269460979"/>
    <x v="149"/>
    <x v="458"/>
    <x v="11"/>
    <s v="МДО/ККО"/>
    <s v="Р9.0.9"/>
  </r>
  <r>
    <s v="Р9.10"/>
    <s v="Р9"/>
    <n v="0"/>
    <n v="10"/>
    <s v="Р9.0.10"/>
    <s v="Устройство защитного отключения 2пол. тип A 16A 10mA F202 A-16/0,01 ABB"/>
    <s v="шт"/>
    <m/>
    <n v="533.33333333333337"/>
    <n v="2200"/>
    <x v="174"/>
    <x v="0"/>
    <x v="11"/>
    <s v="МДО/ККО"/>
    <m/>
  </r>
  <r>
    <s v="Р9.11"/>
    <s v="Р9"/>
    <n v="0"/>
    <n v="11"/>
    <s v="Р9.0.11"/>
    <s v="Устройство защитного отключения 2пол. тип A 25A 30mA F202 A-25/0,03 АВВ"/>
    <s v="шт"/>
    <m/>
    <n v="475"/>
    <n v="3137.5"/>
    <x v="174"/>
    <x v="0"/>
    <x v="11"/>
    <s v="МДО/ККО"/>
    <m/>
  </r>
  <r>
    <s v="Р9.12"/>
    <s v="Р9"/>
    <n v="0"/>
    <n v="12"/>
    <s v="Р9.0.12"/>
    <s v="Устройство защитного отключения 2пол. тип A 40A 30mA F202 A-40/0,03 АВВ"/>
    <s v="шт"/>
    <m/>
    <n v="500"/>
    <n v="4175"/>
    <x v="174"/>
    <x v="0"/>
    <x v="11"/>
    <s v="МДО/ККО"/>
    <m/>
  </r>
  <r>
    <s v="Р9.13"/>
    <s v="Р9"/>
    <n v="0"/>
    <n v="13"/>
    <s v="Р9.0.13"/>
    <s v="Устройство защитного отключения 2пол. тип AC 16A 10mA F202 AC-16/0,01 ABB"/>
    <s v="шт"/>
    <m/>
    <n v="0"/>
    <n v="0"/>
    <x v="174"/>
    <x v="0"/>
    <x v="11"/>
    <s v="МДО/ККО"/>
    <m/>
  </r>
  <r>
    <s v="Р9.14"/>
    <s v="Р9"/>
    <n v="0"/>
    <n v="14"/>
    <s v="Р9.0.14"/>
    <s v="Устройство защитного отключения 2пол. тип AC 25A 300mA F202 AC-25/0,3 ABB"/>
    <s v="шт"/>
    <m/>
    <n v="0"/>
    <n v="0"/>
    <x v="174"/>
    <x v="0"/>
    <x v="11"/>
    <s v="МДО/ККО"/>
    <m/>
  </r>
  <r>
    <s v="Р9.15"/>
    <s v="Р9"/>
    <n v="0"/>
    <n v="15"/>
    <s v="Р9.0.15"/>
    <s v="Устройство защитного отключения 2пол. тип AC 25A 30mA F202 AC-25/0,03 АВВ"/>
    <s v="шт"/>
    <m/>
    <n v="0"/>
    <n v="0"/>
    <x v="174"/>
    <x v="0"/>
    <x v="11"/>
    <s v="МДО/ККО"/>
    <m/>
  </r>
  <r>
    <s v="Р9.16"/>
    <s v="Р9"/>
    <n v="0"/>
    <n v="16"/>
    <s v="Р9.0.16"/>
    <s v="Устройство защитного отключения 2пол. тип AC 25A 30mA FH202 AC-25/0,03 АВВ"/>
    <s v="шт"/>
    <m/>
    <n v="0"/>
    <n v="0"/>
    <x v="174"/>
    <x v="0"/>
    <x v="11"/>
    <s v="МДО/ККО"/>
    <m/>
  </r>
  <r>
    <s v="Р9.17"/>
    <s v="Р9"/>
    <n v="0"/>
    <n v="17"/>
    <s v="Р9.0.17"/>
    <s v="Устройство защитного отключения 2пол. тип AC 40A 100mA F202 AC-40/0,1 ABB"/>
    <s v="шт"/>
    <m/>
    <n v="0"/>
    <n v="0"/>
    <x v="174"/>
    <x v="0"/>
    <x v="11"/>
    <s v="МДО/ККО"/>
    <m/>
  </r>
  <r>
    <s v="Р9.18"/>
    <s v="Р9"/>
    <n v="0"/>
    <n v="18"/>
    <s v="Р9.0.18"/>
    <s v="Устройство защитного отключения 2пол. тип AC 40A 30mA F202 AC-40/0,03 АВВ"/>
    <s v="шт"/>
    <m/>
    <n v="0"/>
    <n v="0"/>
    <x v="174"/>
    <x v="0"/>
    <x v="11"/>
    <s v="МДО/ККО"/>
    <m/>
  </r>
  <r>
    <s v="Р9.19"/>
    <s v="Р9"/>
    <n v="0"/>
    <n v="19"/>
    <s v="Р9.0.19"/>
    <s v="Устройство защитного отключения 2пол. тип AC 40A 30mA FH202 AC-40/0,03 АВВ"/>
    <s v="шт"/>
    <m/>
    <n v="0"/>
    <n v="0"/>
    <x v="174"/>
    <x v="0"/>
    <x v="11"/>
    <s v="МДО/ККО"/>
    <m/>
  </r>
  <r>
    <s v="Р9.20"/>
    <s v="Р9"/>
    <n v="0"/>
    <n v="20"/>
    <s v="Р9.0.20"/>
    <s v="Устройство защитного отключения 2пол. тип AC 63A 100mA F202 AC-63/0,1 АВВ"/>
    <s v="шт"/>
    <m/>
    <n v="0"/>
    <n v="0"/>
    <x v="174"/>
    <x v="0"/>
    <x v="11"/>
    <s v="МДО/ККО"/>
    <m/>
  </r>
  <r>
    <s v="Р9.21"/>
    <s v="Р9"/>
    <n v="0"/>
    <n v="21"/>
    <s v="Р9.0.21"/>
    <s v="Устройство защитного отключения 2пол. тип AC 63A 300mA F202 AC-63/0,3 ABB"/>
    <s v="шт"/>
    <m/>
    <n v="0"/>
    <n v="0"/>
    <x v="174"/>
    <x v="0"/>
    <x v="11"/>
    <s v="МДО/ККО"/>
    <m/>
  </r>
  <r>
    <s v="Р9.22"/>
    <s v="Р9"/>
    <n v="0"/>
    <n v="22"/>
    <s v="Р9.0.22"/>
    <s v="Устройство защитного отключения 2пол. тип AC 63A 30mA FH202 AC-63/0,03 АВВ"/>
    <s v="шт"/>
    <m/>
    <n v="0"/>
    <n v="0"/>
    <x v="174"/>
    <x v="0"/>
    <x v="11"/>
    <s v="МДО/ККО"/>
    <m/>
  </r>
  <r>
    <s v="Р9.23"/>
    <s v="Р9"/>
    <n v="0"/>
    <n v="23"/>
    <s v="Р9.0.23"/>
    <s v="Устройство защитного отключения 4пол. F204 AC-40/0,1 ABB"/>
    <s v="шт"/>
    <m/>
    <n v="423.67"/>
    <n v="4593.5200000000004"/>
    <x v="174"/>
    <x v="0"/>
    <x v="11"/>
    <s v="МДО/ККО"/>
    <m/>
  </r>
  <r>
    <s v="Р9.24"/>
    <s v="Р9"/>
    <n v="0"/>
    <n v="24"/>
    <s v="Р9.0.24"/>
    <s v="Устройство защитного отключения 4пол. тип A 25A 30mA F204 A-25/0,03 АВВ"/>
    <s v="шт"/>
    <m/>
    <n v="423.67"/>
    <n v="5733.67"/>
    <x v="174"/>
    <x v="0"/>
    <x v="11"/>
    <s v="МДО/ККО"/>
    <m/>
  </r>
  <r>
    <s v="Р9.25"/>
    <s v="Р9"/>
    <n v="0"/>
    <n v="25"/>
    <s v="Р9.0.25"/>
    <s v="Устройство защитного отключения 4пол. тип AC 25A 30mA F204 AC-25/0,03 АВВ"/>
    <s v="шт"/>
    <m/>
    <n v="0"/>
    <n v="0"/>
    <x v="174"/>
    <x v="0"/>
    <x v="11"/>
    <s v="МДО/ККО"/>
    <m/>
  </r>
  <r>
    <s v="Р9.26"/>
    <s v="Р9"/>
    <n v="0"/>
    <n v="26"/>
    <s v="Р9.0.26"/>
    <s v="Устройство защитного отключения 4пол. тип AC 25A 30mA FH204 AC-25/0,03 АВВ"/>
    <s v="шт"/>
    <n v="4"/>
    <n v="423.67"/>
    <n v="2905.72"/>
    <x v="2001"/>
    <x v="1825"/>
    <x v="11"/>
    <s v="МДО/ККО"/>
    <m/>
  </r>
  <r>
    <s v="Р9.27"/>
    <s v="Р9"/>
    <n v="0"/>
    <n v="27"/>
    <s v="Р9.0.27"/>
    <s v="Устройство защитного отключения 4пол. тип AC 40A 300mA F204 AC-40/0,3 ABB"/>
    <s v="шт"/>
    <m/>
    <n v="423.67"/>
    <n v="4532.8900000000003"/>
    <x v="174"/>
    <x v="0"/>
    <x v="11"/>
    <s v="МДО/ККО"/>
    <m/>
  </r>
  <r>
    <s v="Р9.28"/>
    <s v="Р9"/>
    <n v="0"/>
    <n v="28"/>
    <s v="Р9.0.28"/>
    <s v="Устройство защитного отключения 4пол. тип AC 40A 30mA F204 AC-40/0,03 АВВ"/>
    <s v="шт"/>
    <m/>
    <n v="0"/>
    <n v="0"/>
    <x v="174"/>
    <x v="0"/>
    <x v="11"/>
    <s v="МДО/ККО"/>
    <m/>
  </r>
  <r>
    <s v="Р9.29"/>
    <s v="Р9"/>
    <n v="0"/>
    <n v="29"/>
    <s v="Р9.0.29"/>
    <s v="Устройство защитного отключения 4пол. тип AC 40A 30mA FH204 AC-40/0,03 АВВ"/>
    <s v="шт"/>
    <m/>
    <n v="423.67"/>
    <n v="3026.32"/>
    <x v="174"/>
    <x v="0"/>
    <x v="11"/>
    <s v="МДО/ККО"/>
    <m/>
  </r>
  <r>
    <s v="Р9.30"/>
    <s v="Р9"/>
    <n v="0"/>
    <n v="30"/>
    <s v="Р9.0.30"/>
    <s v="Устройство защитного отключения 4пол. тип AC 63A 100mA F204 AC-63/0,1 ABB"/>
    <s v="шт"/>
    <m/>
    <n v="423.67"/>
    <n v="4980.38"/>
    <x v="174"/>
    <x v="0"/>
    <x v="11"/>
    <s v="МДО/ККО"/>
    <m/>
  </r>
  <r>
    <s v="Р9.31"/>
    <s v="Р9"/>
    <n v="0"/>
    <n v="31"/>
    <s v="Р9.0.31"/>
    <s v="Устройство защитного отключения 4пол. тип AC 63A 300mA F204 AC-63/0,3 ABB"/>
    <s v="шт"/>
    <m/>
    <n v="0"/>
    <n v="0"/>
    <x v="174"/>
    <x v="0"/>
    <x v="11"/>
    <s v="МДО/ККО"/>
    <m/>
  </r>
  <r>
    <s v="Р9.32"/>
    <s v="Р9"/>
    <n v="0"/>
    <n v="32"/>
    <s v="Р9.0.32"/>
    <s v="Устройство защитного отключения 4пол. тип AC 63A 30mA F204 AC-63/0,03 АВВ"/>
    <s v="шт"/>
    <m/>
    <n v="0"/>
    <n v="0"/>
    <x v="174"/>
    <x v="0"/>
    <x v="11"/>
    <s v="МДО/ККО"/>
    <m/>
  </r>
  <r>
    <s v="Р9.33"/>
    <s v="Р9"/>
    <n v="0"/>
    <n v="33"/>
    <s v="Р9.0.33"/>
    <s v="Устройство защитного отключения 4пол. тип AC 63A 30mA FH204 AC-63/0,03 АВВ"/>
    <s v="шт"/>
    <m/>
    <n v="0"/>
    <n v="0"/>
    <x v="174"/>
    <x v="0"/>
    <x v="11"/>
    <s v="МДО/ККО"/>
    <m/>
  </r>
  <r>
    <s v="Р9.34"/>
    <s v="Р9"/>
    <n v="0"/>
    <n v="34"/>
    <s v="Р9.0.34"/>
    <s v="Устройство защитного отключения 4пол. тип AC 80A 300mA F204 AC-80/0,3 ABB"/>
    <s v="шт"/>
    <m/>
    <n v="0"/>
    <n v="0"/>
    <x v="174"/>
    <x v="0"/>
    <x v="11"/>
    <s v="МДО/ККО"/>
    <m/>
  </r>
  <r>
    <s v="Р9.35"/>
    <s v="Р9"/>
    <n v="0"/>
    <n v="35"/>
    <s v="Р9.0.35"/>
    <s v="Устройство защитного отключения 4пол. тип AC 100A 300mA F204 AC-100/0,3 ABB"/>
    <s v="шт"/>
    <m/>
    <n v="0"/>
    <n v="0"/>
    <x v="174"/>
    <x v="0"/>
    <x v="11"/>
    <s v="МДО/ККО"/>
    <m/>
  </r>
  <r>
    <s v="Р9.36"/>
    <s v="Р9"/>
    <n v="0"/>
    <n v="36"/>
    <s v="Р9.0.36"/>
    <s v="Устройство защитного отключения 4пол. тип AC 125A 300mA F204 AC-125/0,3 ABB"/>
    <s v="шт"/>
    <m/>
    <n v="0"/>
    <n v="0"/>
    <x v="174"/>
    <x v="0"/>
    <x v="11"/>
    <s v="МДО/ККО"/>
    <m/>
  </r>
  <r>
    <s v="Р9.37"/>
    <s v="Р9"/>
    <n v="0"/>
    <n v="37"/>
    <s v="Р9.0.37"/>
    <s v="Автомат.выкл-ль АВВ 1-полюсный S201 B6А"/>
    <s v="шт"/>
    <m/>
    <n v="0"/>
    <n v="0"/>
    <x v="174"/>
    <x v="0"/>
    <x v="11"/>
    <s v="МДО/ККО"/>
    <m/>
  </r>
  <r>
    <s v="Р9.38"/>
    <s v="Р9"/>
    <n v="0"/>
    <n v="38"/>
    <s v="Р9.0.38"/>
    <s v="Автомат.выкл-ль АВВ 1-полюсный S201 B10А"/>
    <s v="шт"/>
    <m/>
    <n v="233.93410479038076"/>
    <n v="242.28837029938276"/>
    <x v="174"/>
    <x v="0"/>
    <x v="11"/>
    <s v="МДО/ККО"/>
    <m/>
  </r>
  <r>
    <s v="Р9.39"/>
    <s v="Р9"/>
    <n v="0"/>
    <n v="39"/>
    <s v="Р9.0.39"/>
    <s v="Автомат.выкл-ль АВВ 1-полюсный S201 B20А"/>
    <s v="шт"/>
    <m/>
    <n v="0"/>
    <n v="0"/>
    <x v="174"/>
    <x v="0"/>
    <x v="11"/>
    <s v="МДО/ККО"/>
    <m/>
  </r>
  <r>
    <s v="Р9.40"/>
    <s v="Р9"/>
    <n v="0"/>
    <n v="40"/>
    <s v="Р9.0.40"/>
    <s v="Автомат.выкл-ль АВВ 1-полюсный S201 B25А"/>
    <s v="шт"/>
    <m/>
    <n v="0"/>
    <n v="0"/>
    <x v="174"/>
    <x v="0"/>
    <x v="11"/>
    <s v="МДО/ККО"/>
    <m/>
  </r>
  <r>
    <s v="Р9.41"/>
    <s v="Р9"/>
    <n v="0"/>
    <n v="41"/>
    <s v="Р9.0.41"/>
    <s v="Автомат.выкл-ль АВВ 1-полюсный S201 B32А"/>
    <s v="шт"/>
    <m/>
    <n v="0"/>
    <n v="0"/>
    <x v="174"/>
    <x v="0"/>
    <x v="11"/>
    <s v="МДО/ККО"/>
    <m/>
  </r>
  <r>
    <s v="Р9.42"/>
    <s v="Р9"/>
    <n v="0"/>
    <n v="42"/>
    <s v="Р9.0.42"/>
    <s v="Автомат.выкл-ль АВВ 1-полюсный S201 B40А"/>
    <s v="шт"/>
    <m/>
    <n v="0"/>
    <n v="0"/>
    <x v="174"/>
    <x v="0"/>
    <x v="11"/>
    <s v="МДО/ККО"/>
    <m/>
  </r>
  <r>
    <s v="Р9.44"/>
    <s v="Р9"/>
    <n v="0"/>
    <n v="43"/>
    <s v="Р9.0.43"/>
    <s v="Автомат.выкл-ль АВВ 1-полюсный S201 C6А"/>
    <s v="шт"/>
    <n v="10"/>
    <n v="159.70970159679359"/>
    <n v="267.38957816366604"/>
    <x v="2002"/>
    <x v="459"/>
    <x v="11"/>
    <s v="МДО/ККО"/>
    <m/>
  </r>
  <r>
    <s v="Р9.45"/>
    <s v="Р9"/>
    <n v="0"/>
    <n v="44"/>
    <s v="Р9.0.44"/>
    <s v="Автомат.выкл-ль АВВ 1-полюсный S201 C10А"/>
    <s v="шт"/>
    <n v="20"/>
    <n v="171.33564191615227"/>
    <n v="260.23551231136832"/>
    <x v="2003"/>
    <x v="1826"/>
    <x v="11"/>
    <s v="МДО/ККО"/>
    <m/>
  </r>
  <r>
    <s v="Р9.46"/>
    <s v="Р9"/>
    <n v="0"/>
    <n v="45"/>
    <s v="Р9.0.45"/>
    <s v="Автомат.выкл-ль АВВ 1-полюсный S201 C16А"/>
    <s v="шт"/>
    <n v="56"/>
    <n v="159.70970159679359"/>
    <n v="333.48294235528118"/>
    <x v="2004"/>
    <x v="1827"/>
    <x v="11"/>
    <s v="МДО/ККО"/>
    <m/>
  </r>
  <r>
    <s v="Р9.47"/>
    <s v="Р9"/>
    <n v="0"/>
    <n v="46"/>
    <s v="Р9.0.46"/>
    <s v="Автомат.выкл-ль АВВ 1-полюсный S201 C20А"/>
    <s v="шт"/>
    <m/>
    <n v="159.70970159679359"/>
    <n v="363.97518514969141"/>
    <x v="174"/>
    <x v="0"/>
    <x v="11"/>
    <s v="МДО/ККО"/>
    <m/>
  </r>
  <r>
    <s v="Р9.48"/>
    <s v="Р9"/>
    <n v="0"/>
    <n v="47"/>
    <s v="Р9.0.47"/>
    <s v="Автомат.выкл-ль АВВ 1-полюсный S201 C25А"/>
    <s v="шт"/>
    <m/>
    <n v="122.5975"/>
    <n v="423.42849999999999"/>
    <x v="174"/>
    <x v="0"/>
    <x v="11"/>
    <s v="МДО/ККО"/>
    <m/>
  </r>
  <r>
    <s v="Р9.49"/>
    <s v="Р9"/>
    <n v="0"/>
    <n v="48"/>
    <s v="Р9.0.48"/>
    <s v="Автомат.выкл-ль АВВ 1-полюсный S201 C32А"/>
    <s v="шт"/>
    <m/>
    <n v="100"/>
    <n v="740"/>
    <x v="174"/>
    <x v="0"/>
    <x v="11"/>
    <s v="МДО/ККО"/>
    <m/>
  </r>
  <r>
    <s v="Р9.50"/>
    <s v="Р9"/>
    <n v="0"/>
    <n v="49"/>
    <s v="Р9.0.49"/>
    <s v="Автомат.выкл-ль АВВ 1-полюсный S201 C40А"/>
    <s v="шт"/>
    <m/>
    <n v="122.5975"/>
    <n v="584.11699999999996"/>
    <x v="174"/>
    <x v="0"/>
    <x v="11"/>
    <s v="МДО/ККО"/>
    <m/>
  </r>
  <r>
    <s v="Р9.51"/>
    <s v="Р9"/>
    <n v="0"/>
    <n v="50"/>
    <s v="Р9.0.50"/>
    <s v="Автомат.выкл-ль АВВ 1-полюсный S201 B50А"/>
    <s v="шт"/>
    <m/>
    <n v="130.13"/>
    <n v="803.60666666666657"/>
    <x v="174"/>
    <x v="0"/>
    <x v="11"/>
    <s v="МДО/ККО"/>
    <m/>
  </r>
  <r>
    <s v="Р9.52"/>
    <s v="Р9"/>
    <n v="0"/>
    <n v="51"/>
    <s v="Р9.0.51"/>
    <s v="Автомат.выкл-ль АВВ 1-полюсный SH201L C6А"/>
    <s v="шт"/>
    <m/>
    <n v="0"/>
    <n v="0"/>
    <x v="174"/>
    <x v="0"/>
    <x v="11"/>
    <s v="МДО/ККО"/>
    <m/>
  </r>
  <r>
    <s v="Р9.53"/>
    <s v="Р9"/>
    <n v="0"/>
    <n v="52"/>
    <s v="Р9.0.52"/>
    <s v="Автомат.выкл-ль АВВ 1-полюсный SH201L C10А"/>
    <s v="шт"/>
    <m/>
    <n v="0"/>
    <n v="0"/>
    <x v="174"/>
    <x v="0"/>
    <x v="11"/>
    <s v="МДО/ККО"/>
    <m/>
  </r>
  <r>
    <s v="Р9.54"/>
    <s v="Р9"/>
    <n v="0"/>
    <n v="53"/>
    <s v="Р9.0.53"/>
    <s v="Автомат.выкл-ль АВВ 1-полюсный SH201L C16А"/>
    <s v="шт"/>
    <m/>
    <n v="0"/>
    <n v="0"/>
    <x v="174"/>
    <x v="0"/>
    <x v="11"/>
    <s v="МДО/ККО"/>
    <m/>
  </r>
  <r>
    <s v="Р9.55"/>
    <s v="Р9"/>
    <n v="0"/>
    <n v="54"/>
    <s v="Р9.0.54"/>
    <s v="Автомат.выкл-ль АВВ 1-полюсный SH201L C20А"/>
    <s v="шт"/>
    <m/>
    <n v="0"/>
    <n v="0"/>
    <x v="174"/>
    <x v="0"/>
    <x v="11"/>
    <s v="МДО/ККО"/>
    <m/>
  </r>
  <r>
    <s v="Р9.56"/>
    <s v="Р9"/>
    <n v="0"/>
    <n v="55"/>
    <s v="Р9.0.55"/>
    <s v="Автомат.выкл-ль АВВ 1-полюсный SH201L C25А"/>
    <s v="шт"/>
    <m/>
    <n v="0"/>
    <n v="0"/>
    <x v="174"/>
    <x v="0"/>
    <x v="11"/>
    <s v="МДО/ККО"/>
    <m/>
  </r>
  <r>
    <s v="Р9.57"/>
    <s v="Р9"/>
    <n v="0"/>
    <n v="56"/>
    <s v="Р9.0.56"/>
    <s v="Автомат.выкл-ль АВВ 1-полюсный SH201L C32А"/>
    <s v="шт"/>
    <m/>
    <n v="0"/>
    <n v="0"/>
    <x v="174"/>
    <x v="0"/>
    <x v="11"/>
    <s v="МДО/ККО"/>
    <m/>
  </r>
  <r>
    <s v="Р9.58"/>
    <s v="Р9"/>
    <n v="0"/>
    <n v="57"/>
    <s v="Р9.0.57"/>
    <s v="Автомат.выкл-ль АВВ 1-полюсный SH201L C40А"/>
    <s v="шт"/>
    <m/>
    <n v="0"/>
    <n v="0"/>
    <x v="174"/>
    <x v="0"/>
    <x v="11"/>
    <s v="МДО/ККО"/>
    <m/>
  </r>
  <r>
    <s v="Р9.59"/>
    <s v="Р9"/>
    <n v="0"/>
    <n v="58"/>
    <s v="Р9.0.58"/>
    <s v="Автомат.выкл-ль АВВ 1-полюсный SH201L C50А"/>
    <s v="шт"/>
    <m/>
    <n v="0"/>
    <n v="0"/>
    <x v="174"/>
    <x v="0"/>
    <x v="11"/>
    <s v="МДО/ККО"/>
    <m/>
  </r>
  <r>
    <s v="Р9.60"/>
    <s v="Р9"/>
    <n v="0"/>
    <n v="59"/>
    <s v="Р9.0.59"/>
    <s v="Автомат.выкл-ль АВВ 2-полюсный S202 B6А"/>
    <s v="шт"/>
    <m/>
    <n v="235.37"/>
    <n v="1022.83"/>
    <x v="174"/>
    <x v="0"/>
    <x v="11"/>
    <s v="МДО/ККО"/>
    <m/>
  </r>
  <r>
    <s v="Р9.61"/>
    <s v="Р9"/>
    <n v="0"/>
    <n v="60"/>
    <s v="Р9.0.60"/>
    <s v="Автомат.выкл-ль АВВ 2-полюсный S202 B10А"/>
    <s v="шт"/>
    <m/>
    <n v="235.37"/>
    <n v="983.95"/>
    <x v="174"/>
    <x v="0"/>
    <x v="11"/>
    <s v="МДО/ККО"/>
    <m/>
  </r>
  <r>
    <s v="Р9.62"/>
    <s v="Р9"/>
    <n v="0"/>
    <n v="61"/>
    <s v="Р9.0.61"/>
    <s v="Автомат.выкл-ль АВВ 2-полюсный S202 B16А"/>
    <s v="шт"/>
    <m/>
    <n v="0"/>
    <n v="0"/>
    <x v="174"/>
    <x v="0"/>
    <x v="11"/>
    <s v="МДО/ККО"/>
    <m/>
  </r>
  <r>
    <s v="Р9.63"/>
    <s v="Р9"/>
    <n v="0"/>
    <n v="62"/>
    <s v="Р9.0.62"/>
    <s v="Автомат.выкл-ль АВВ 2-полюсный S202 B20А"/>
    <s v="шт"/>
    <m/>
    <n v="235.37"/>
    <n v="1163.8699999999999"/>
    <x v="174"/>
    <x v="0"/>
    <x v="11"/>
    <s v="МДО/ККО"/>
    <m/>
  </r>
  <r>
    <s v="Р9.64"/>
    <s v="Р9"/>
    <n v="0"/>
    <n v="63"/>
    <s v="Р9.0.63"/>
    <s v="Автомат.выкл-ль АВВ 2-полюсный S202 B25А"/>
    <s v="шт"/>
    <m/>
    <n v="235.37"/>
    <n v="1163.8699999999999"/>
    <x v="174"/>
    <x v="0"/>
    <x v="11"/>
    <s v="МДО/ККО"/>
    <m/>
  </r>
  <r>
    <s v="Р9.65"/>
    <s v="Р9"/>
    <n v="0"/>
    <n v="64"/>
    <s v="Р9.0.64"/>
    <s v="Автомат.выкл-ль АВВ 2-полюсный S202 B32А"/>
    <s v="шт"/>
    <m/>
    <n v="235.37"/>
    <n v="1243.6099999999999"/>
    <x v="174"/>
    <x v="0"/>
    <x v="11"/>
    <s v="МДО/ККО"/>
    <m/>
  </r>
  <r>
    <s v="Р9.66"/>
    <s v="Р9"/>
    <n v="0"/>
    <n v="65"/>
    <s v="Р9.0.65"/>
    <s v="Автомат.выкл-ль АВВ 2-полюсный S202 B40А"/>
    <s v="шт"/>
    <m/>
    <n v="235.37"/>
    <n v="1243.6099999999999"/>
    <x v="174"/>
    <x v="0"/>
    <x v="11"/>
    <s v="МДО/ККО"/>
    <m/>
  </r>
  <r>
    <s v="Р9.67"/>
    <s v="Р9"/>
    <n v="0"/>
    <n v="66"/>
    <s v="Р9.0.66"/>
    <s v="Автомат.выкл-ль АВВ 2-полюсный S202 B50А"/>
    <s v="шт"/>
    <m/>
    <n v="235.37"/>
    <n v="1605.43"/>
    <x v="174"/>
    <x v="0"/>
    <x v="11"/>
    <s v="МДО/ККО"/>
    <m/>
  </r>
  <r>
    <s v="Р9.68"/>
    <s v="Р9"/>
    <n v="0"/>
    <n v="67"/>
    <s v="Р9.0.67"/>
    <s v="Автомат.выкл-ль АВВ 2-полюсный S202 C6А"/>
    <s v="шт"/>
    <m/>
    <n v="0"/>
    <n v="0"/>
    <x v="174"/>
    <x v="0"/>
    <x v="11"/>
    <s v="МДО/ККО"/>
    <m/>
  </r>
  <r>
    <s v="Р9.69"/>
    <s v="Р9"/>
    <n v="0"/>
    <n v="68"/>
    <s v="Р9.0.68"/>
    <s v="Автомат.выкл-ль АВВ 2-полюсный S202 C10А"/>
    <s v="шт"/>
    <m/>
    <n v="0"/>
    <n v="0"/>
    <x v="174"/>
    <x v="0"/>
    <x v="11"/>
    <s v="МДО/ККО"/>
    <m/>
  </r>
  <r>
    <s v="Р9.70"/>
    <s v="Р9"/>
    <n v="0"/>
    <n v="69"/>
    <s v="Р9.0.69"/>
    <s v="Автомат.выкл-ль АВВ 2-полюсный S202 C16А"/>
    <s v="шт"/>
    <m/>
    <n v="0"/>
    <n v="0"/>
    <x v="174"/>
    <x v="0"/>
    <x v="11"/>
    <s v="МДО/ККО"/>
    <m/>
  </r>
  <r>
    <s v="Р9.71"/>
    <s v="Р9"/>
    <n v="0"/>
    <n v="70"/>
    <s v="Р9.0.70"/>
    <s v="Автомат.выкл-ль АВВ 2-полюсный S202 C20А"/>
    <s v="шт"/>
    <m/>
    <n v="0"/>
    <n v="0"/>
    <x v="174"/>
    <x v="0"/>
    <x v="11"/>
    <s v="МДО/ККО"/>
    <m/>
  </r>
  <r>
    <s v="Р9.72"/>
    <s v="Р9"/>
    <n v="0"/>
    <n v="71"/>
    <s v="Р9.0.71"/>
    <s v="Автомат.выкл-ль АВВ 2-полюсный S202 C25А"/>
    <s v="шт"/>
    <m/>
    <n v="0"/>
    <n v="0"/>
    <x v="174"/>
    <x v="0"/>
    <x v="11"/>
    <s v="МДО/ККО"/>
    <m/>
  </r>
  <r>
    <s v="Р9.73"/>
    <s v="Р9"/>
    <n v="0"/>
    <n v="72"/>
    <s v="Р9.0.72"/>
    <s v="Автомат.выкл-ль АВВ 2-полюсный S202 C32А"/>
    <s v="шт"/>
    <m/>
    <n v="0"/>
    <n v="0"/>
    <x v="174"/>
    <x v="0"/>
    <x v="11"/>
    <s v="МДО/ККО"/>
    <m/>
  </r>
  <r>
    <s v="Р9.74"/>
    <s v="Р9"/>
    <n v="0"/>
    <n v="73"/>
    <s v="Р9.0.73"/>
    <s v="Автомат.выкл-ль АВВ 2-полюсный S202 C40А"/>
    <s v="шт"/>
    <m/>
    <n v="0"/>
    <n v="0"/>
    <x v="174"/>
    <x v="0"/>
    <x v="11"/>
    <s v="МДО/ККО"/>
    <m/>
  </r>
  <r>
    <s v="Р9.75"/>
    <s v="Р9"/>
    <n v="0"/>
    <n v="74"/>
    <s v="Р9.0.74"/>
    <s v="Автомат.выкл-ль АВВ 2-полюсный S202 C50А"/>
    <s v="шт"/>
    <m/>
    <n v="0"/>
    <n v="0"/>
    <x v="174"/>
    <x v="0"/>
    <x v="11"/>
    <s v="МДО/ККО"/>
    <m/>
  </r>
  <r>
    <s v="Р9.76"/>
    <s v="Р9"/>
    <n v="0"/>
    <n v="75"/>
    <s v="Р9.0.75"/>
    <s v="Автомат.выкл-ль АВВ 2-полюсный SH202L C6А"/>
    <s v="шт"/>
    <m/>
    <n v="0"/>
    <n v="0"/>
    <x v="174"/>
    <x v="0"/>
    <x v="11"/>
    <s v="МДО/ККО"/>
    <m/>
  </r>
  <r>
    <s v="Р9.77"/>
    <s v="Р9"/>
    <n v="0"/>
    <n v="76"/>
    <s v="Р9.0.76"/>
    <s v="Автомат.выкл-ль АВВ 2-полюсный SH202L C10А"/>
    <s v="шт"/>
    <m/>
    <n v="0"/>
    <n v="0"/>
    <x v="174"/>
    <x v="0"/>
    <x v="11"/>
    <s v="МДО/ККО"/>
    <m/>
  </r>
  <r>
    <s v="Р9.78"/>
    <s v="Р9"/>
    <n v="0"/>
    <n v="77"/>
    <s v="Р9.0.77"/>
    <s v="Автомат.выкл-ль АВВ 2-полюсный SH202L C16А"/>
    <s v="шт"/>
    <m/>
    <n v="0"/>
    <n v="0"/>
    <x v="174"/>
    <x v="0"/>
    <x v="11"/>
    <s v="МДО/ККО"/>
    <m/>
  </r>
  <r>
    <s v="Р9.79"/>
    <s v="Р9"/>
    <n v="0"/>
    <n v="78"/>
    <s v="Р9.0.78"/>
    <s v="Автомат.выкл-ль АВВ 2-полюсный SH202L C20А"/>
    <s v="шт"/>
    <m/>
    <n v="0"/>
    <n v="0"/>
    <x v="174"/>
    <x v="0"/>
    <x v="11"/>
    <s v="МДО/ККО"/>
    <m/>
  </r>
  <r>
    <s v="Р9.80"/>
    <s v="Р9"/>
    <n v="0"/>
    <n v="79"/>
    <s v="Р9.0.79"/>
    <s v="Автомат.выкл-ль АВВ 2-полюсный SH202L C25А"/>
    <s v="шт"/>
    <m/>
    <n v="0"/>
    <n v="0"/>
    <x v="174"/>
    <x v="0"/>
    <x v="11"/>
    <s v="МДО/ККО"/>
    <m/>
  </r>
  <r>
    <s v="Р9.81"/>
    <s v="Р9"/>
    <n v="0"/>
    <n v="80"/>
    <s v="Р9.0.80"/>
    <s v="Автомат.выкл-ль АВВ 2-полюсный SH202L C32А"/>
    <s v="шт"/>
    <m/>
    <n v="0"/>
    <n v="0"/>
    <x v="174"/>
    <x v="0"/>
    <x v="11"/>
    <s v="МДО/ККО"/>
    <m/>
  </r>
  <r>
    <s v="Р9.82"/>
    <s v="Р9"/>
    <n v="0"/>
    <n v="81"/>
    <s v="Р9.0.81"/>
    <s v="Автомат.выкл-ль АВВ 2-полюсный SH202L C40А"/>
    <s v="шт"/>
    <m/>
    <n v="0"/>
    <n v="0"/>
    <x v="174"/>
    <x v="0"/>
    <x v="11"/>
    <s v="МДО/ККО"/>
    <m/>
  </r>
  <r>
    <s v="Р9.83"/>
    <s v="Р9"/>
    <n v="0"/>
    <n v="82"/>
    <s v="Р9.0.82"/>
    <s v="Автомат.выкл-ль АВВ 2-полюсный SH202L C50А"/>
    <s v="шт"/>
    <m/>
    <n v="0"/>
    <n v="0"/>
    <x v="174"/>
    <x v="0"/>
    <x v="11"/>
    <s v="МДО/ККО"/>
    <m/>
  </r>
  <r>
    <s v="Р9.84"/>
    <s v="Р9"/>
    <n v="0"/>
    <n v="83"/>
    <s v="Р9.0.83"/>
    <s v="Автомат.выкл-ль АВВ 3-полюсный S203 B16А"/>
    <s v="шт"/>
    <m/>
    <n v="0"/>
    <n v="0"/>
    <x v="174"/>
    <x v="0"/>
    <x v="11"/>
    <s v="МДО/ККО"/>
    <m/>
  </r>
  <r>
    <s v="Р9.85"/>
    <s v="Р9"/>
    <n v="0"/>
    <n v="84"/>
    <s v="Р9.0.84"/>
    <s v="Автомат.выкл-ль АВВ 3-полюсный S203 B20А"/>
    <s v="шт"/>
    <m/>
    <n v="0"/>
    <n v="0"/>
    <x v="174"/>
    <x v="0"/>
    <x v="11"/>
    <s v="МДО/ККО"/>
    <m/>
  </r>
  <r>
    <s v="Р9.86"/>
    <s v="Р9"/>
    <n v="0"/>
    <n v="85"/>
    <s v="Р9.0.85"/>
    <s v="Автомат.выкл-ль АВВ 3-полюсный S203 B25А"/>
    <s v="шт"/>
    <m/>
    <n v="0"/>
    <n v="0"/>
    <x v="174"/>
    <x v="0"/>
    <x v="11"/>
    <s v="МДО/ККО"/>
    <m/>
  </r>
  <r>
    <s v="Р9.87"/>
    <s v="Р9"/>
    <n v="0"/>
    <n v="86"/>
    <s v="Р9.0.86"/>
    <s v="Автомат.выкл-ль АВВ 3-полюсный S203 B32А"/>
    <s v="шт"/>
    <m/>
    <n v="0"/>
    <n v="0"/>
    <x v="174"/>
    <x v="0"/>
    <x v="11"/>
    <s v="МДО/ККО"/>
    <m/>
  </r>
  <r>
    <s v="Р9.88"/>
    <s v="Р9"/>
    <n v="0"/>
    <n v="87"/>
    <s v="Р9.0.87"/>
    <s v="Автомат.выкл-ль АВВ 3-полюсный S203 B40А"/>
    <s v="шт"/>
    <m/>
    <n v="0"/>
    <n v="0"/>
    <x v="174"/>
    <x v="0"/>
    <x v="11"/>
    <s v="МДО/ККО"/>
    <m/>
  </r>
  <r>
    <s v="Р9.89"/>
    <s v="Р9"/>
    <n v="0"/>
    <n v="88"/>
    <s v="Р9.0.88"/>
    <s v="Автомат.выкл-ль АВВ 3-полюсный S203 В50А"/>
    <s v="шт"/>
    <m/>
    <n v="0"/>
    <n v="0"/>
    <x v="174"/>
    <x v="0"/>
    <x v="11"/>
    <s v="МДО/ККО"/>
    <m/>
  </r>
  <r>
    <s v="Р9.90"/>
    <s v="Р9"/>
    <n v="0"/>
    <n v="89"/>
    <s v="Р9.0.89"/>
    <s v="Автомат.выкл-ль АВВ 3-полюсный S203 C6А"/>
    <s v="шт"/>
    <m/>
    <n v="0"/>
    <n v="0"/>
    <x v="174"/>
    <x v="0"/>
    <x v="11"/>
    <s v="МДО/ККО"/>
    <m/>
  </r>
  <r>
    <s v="Р9.91"/>
    <s v="Р9"/>
    <n v="0"/>
    <n v="90"/>
    <s v="Р9.0.90"/>
    <s v="Автомат.выкл-ль АВВ 3-полюсный S203 C10А"/>
    <s v="шт"/>
    <m/>
    <n v="0"/>
    <n v="0"/>
    <x v="174"/>
    <x v="0"/>
    <x v="11"/>
    <s v="МДО/ККО"/>
    <m/>
  </r>
  <r>
    <s v="Р9.92"/>
    <s v="Р9"/>
    <n v="0"/>
    <n v="91"/>
    <s v="Р9.0.91"/>
    <s v="Автомат.выкл-ль АВВ 3-полюсный S203 C16А"/>
    <s v="шт"/>
    <n v="10"/>
    <n v="233.93410479038076"/>
    <n v="514.61743491010816"/>
    <x v="2005"/>
    <x v="1828"/>
    <x v="11"/>
    <s v="МДО/ККО"/>
    <m/>
  </r>
  <r>
    <s v="Р9.93"/>
    <s v="Р9"/>
    <n v="0"/>
    <n v="92"/>
    <s v="Р9.0.92"/>
    <s v="Автомат.выкл-ль АВВ 3-полюсный S203 C20А"/>
    <s v="шт"/>
    <n v="8"/>
    <n v="233.93410479038076"/>
    <n v="574.36820958076146"/>
    <x v="975"/>
    <x v="1829"/>
    <x v="11"/>
    <s v="МДО/ККО"/>
    <m/>
  </r>
  <r>
    <s v="Р9.94"/>
    <s v="Р9"/>
    <n v="0"/>
    <n v="93"/>
    <s v="Р9.0.93"/>
    <s v="Автомат.выкл-ль АВВ 3-полюсный S203 C25А"/>
    <s v="шт"/>
    <n v="6"/>
    <n v="233.93410479038076"/>
    <n v="659.86820958076146"/>
    <x v="2006"/>
    <x v="1830"/>
    <x v="11"/>
    <s v="МДО/ККО"/>
    <m/>
  </r>
  <r>
    <s v="Р9.95"/>
    <s v="Р9"/>
    <n v="0"/>
    <n v="94"/>
    <s v="Р9.0.94"/>
    <s v="Автомат.выкл-ль АВВ 3-полюсный S203 C32А"/>
    <s v="шт"/>
    <m/>
    <n v="0"/>
    <n v="0"/>
    <x v="174"/>
    <x v="0"/>
    <x v="11"/>
    <s v="МДО/ККО"/>
    <m/>
  </r>
  <r>
    <s v="Р9.96"/>
    <s v="Р9"/>
    <n v="0"/>
    <n v="95"/>
    <s v="Р9.0.95"/>
    <s v="Автомат.выкл-ль АВВ 3-полюсный S203 C40А"/>
    <s v="шт"/>
    <m/>
    <n v="0"/>
    <n v="0"/>
    <x v="174"/>
    <x v="0"/>
    <x v="11"/>
    <s v="МДО/ККО"/>
    <m/>
  </r>
  <r>
    <s v="Р9.97"/>
    <s v="Р9"/>
    <n v="0"/>
    <n v="96"/>
    <s v="Р9.0.96"/>
    <s v="Автомат.выкл-ль АВВ 3-полюсный S203 C50А"/>
    <s v="шт"/>
    <m/>
    <n v="0"/>
    <n v="0"/>
    <x v="174"/>
    <x v="0"/>
    <x v="11"/>
    <s v="МДО/ККО"/>
    <m/>
  </r>
  <r>
    <s v="Р9.98"/>
    <s v="Р9"/>
    <n v="0"/>
    <n v="97"/>
    <s v="Р9.0.97"/>
    <s v="Автомат.выкл-ль АВВ 3-полюсный SH203L C6А"/>
    <s v="шт"/>
    <m/>
    <n v="0"/>
    <n v="0"/>
    <x v="174"/>
    <x v="0"/>
    <x v="11"/>
    <s v="МДО/ККО"/>
    <m/>
  </r>
  <r>
    <s v="Р9.99"/>
    <s v="Р9"/>
    <n v="0"/>
    <n v="98"/>
    <s v="Р9.0.98"/>
    <s v="Автомат.выкл-ль АВВ 3-полюсный SH203L C10А"/>
    <s v="шт"/>
    <m/>
    <n v="0"/>
    <n v="0"/>
    <x v="174"/>
    <x v="0"/>
    <x v="11"/>
    <s v="МДО/ККО"/>
    <m/>
  </r>
  <r>
    <s v="Р9.100"/>
    <s v="Р9"/>
    <n v="0"/>
    <n v="99"/>
    <s v="Р9.0.99"/>
    <s v="Автомат.выкл-ль АВВ 3-полюсный SH203L C16А"/>
    <s v="шт"/>
    <m/>
    <n v="0"/>
    <n v="0"/>
    <x v="174"/>
    <x v="0"/>
    <x v="11"/>
    <s v="МДО/ККО"/>
    <m/>
  </r>
  <r>
    <s v="Р9.101"/>
    <s v="Р9"/>
    <n v="0"/>
    <n v="100"/>
    <s v="Р9.0.100"/>
    <s v="Автомат.выкл-ль АВВ 3-полюсный SH203L C20А"/>
    <s v="шт"/>
    <m/>
    <n v="0"/>
    <n v="0"/>
    <x v="174"/>
    <x v="0"/>
    <x v="11"/>
    <s v="МДО/ККО"/>
    <m/>
  </r>
  <r>
    <s v="Р9.102"/>
    <s v="Р9"/>
    <n v="0"/>
    <n v="101"/>
    <s v="Р9.0.101"/>
    <s v="Автомат.выкл-ль АВВ 3-полюсный SH203L C25А"/>
    <s v="шт"/>
    <m/>
    <n v="0"/>
    <n v="0"/>
    <x v="174"/>
    <x v="0"/>
    <x v="11"/>
    <s v="МДО/ККО"/>
    <m/>
  </r>
  <r>
    <s v="Р9.103"/>
    <s v="Р9"/>
    <n v="0"/>
    <n v="102"/>
    <s v="Р9.0.102"/>
    <s v="Автомат.выкл-ль АВВ 3-полюсный SH203L C32А"/>
    <s v="шт"/>
    <m/>
    <n v="0"/>
    <n v="0"/>
    <x v="174"/>
    <x v="0"/>
    <x v="11"/>
    <s v="МДО/ККО"/>
    <m/>
  </r>
  <r>
    <s v="Р9.104"/>
    <s v="Р9"/>
    <n v="0"/>
    <n v="103"/>
    <s v="Р9.0.103"/>
    <s v="Автомат.выкл-ль АВВ 3-полюсный SH203L C40А"/>
    <s v="шт"/>
    <m/>
    <n v="0"/>
    <n v="0"/>
    <x v="174"/>
    <x v="0"/>
    <x v="11"/>
    <s v="МДО/ККО"/>
    <m/>
  </r>
  <r>
    <s v="Р9.105"/>
    <s v="Р9"/>
    <n v="0"/>
    <n v="104"/>
    <s v="Р9.0.104"/>
    <s v="Автомат.выкл-ль АВВ 3-полюсный SH203L C50А"/>
    <s v="шт"/>
    <m/>
    <n v="0"/>
    <n v="0"/>
    <x v="174"/>
    <x v="0"/>
    <x v="11"/>
    <s v="МДО/ККО"/>
    <m/>
  </r>
  <r>
    <s v="Р9.106"/>
    <s v="Р9"/>
    <n v="0"/>
    <n v="105"/>
    <s v="Р9.0.105"/>
    <s v="Автомат.выкл-ль АВВ 4-полюсный S204 B16А"/>
    <s v="шт"/>
    <m/>
    <n v="423.67"/>
    <n v="3379.57"/>
    <x v="174"/>
    <x v="0"/>
    <x v="11"/>
    <s v="МДО/ККО"/>
    <m/>
  </r>
  <r>
    <s v="Р9.107"/>
    <s v="Р9"/>
    <n v="0"/>
    <n v="106"/>
    <s v="Р9.0.106"/>
    <s v="Автомат.выкл-ль АВВ 4-полюсный S204 B25А"/>
    <s v="шт"/>
    <m/>
    <n v="423.67"/>
    <n v="3541.03"/>
    <x v="174"/>
    <x v="0"/>
    <x v="11"/>
    <s v="МДО/ККО"/>
    <m/>
  </r>
  <r>
    <s v="Р9.108"/>
    <s v="Р9"/>
    <n v="0"/>
    <n v="107"/>
    <s v="Р9.0.107"/>
    <s v="Автомат.выкл-ль АВВ 4-полюсный S204 C16А"/>
    <s v="шт"/>
    <m/>
    <n v="0"/>
    <n v="0"/>
    <x v="174"/>
    <x v="0"/>
    <x v="11"/>
    <s v="МДО/ККО"/>
    <m/>
  </r>
  <r>
    <s v="Р9.109"/>
    <s v="Р9"/>
    <n v="0"/>
    <n v="108"/>
    <s v="Р9.0.108"/>
    <s v="Автомат.выкл-ль АВВ 4-полюсный S204 C20А"/>
    <s v="шт"/>
    <m/>
    <n v="423.67"/>
    <n v="2178.79"/>
    <x v="174"/>
    <x v="0"/>
    <x v="11"/>
    <s v="МДО/ККО"/>
    <m/>
  </r>
  <r>
    <s v="Р9.110"/>
    <s v="Р9"/>
    <n v="0"/>
    <n v="109"/>
    <s v="Р9.0.109"/>
    <s v="Автомат.выкл-ль АВВ 4-полюсный S204 C25А"/>
    <s v="шт"/>
    <m/>
    <n v="423.67"/>
    <n v="2282.92"/>
    <x v="174"/>
    <x v="0"/>
    <x v="11"/>
    <s v="МДО/ККО"/>
    <m/>
  </r>
  <r>
    <s v="Р9.111"/>
    <s v="Р9"/>
    <n v="0"/>
    <n v="110"/>
    <s v="Р9.0.110"/>
    <s v="Автомат.выкл-ль АВВ 4-полюсный S204 C32А"/>
    <s v="шт"/>
    <m/>
    <n v="423.67"/>
    <n v="2408.14"/>
    <x v="174"/>
    <x v="0"/>
    <x v="11"/>
    <s v="МДО/ККО"/>
    <m/>
  </r>
  <r>
    <s v="Р9.112"/>
    <s v="Р9"/>
    <n v="0"/>
    <n v="111"/>
    <s v="Р9.0.111"/>
    <s v="Автомат.выкл-ль АВВ 4-полюсный S204 C40А"/>
    <s v="шт"/>
    <m/>
    <n v="423.67"/>
    <n v="2508.9699999999998"/>
    <x v="174"/>
    <x v="0"/>
    <x v="11"/>
    <s v="МДО/ККО"/>
    <m/>
  </r>
  <r>
    <s v="Р9.113"/>
    <s v="Р9"/>
    <n v="0"/>
    <n v="112"/>
    <s v="Р9.0.112"/>
    <s v="Автомат.выкл-ль АВВ 4-полюсный SH204L C40А"/>
    <s v="шт"/>
    <m/>
    <n v="0"/>
    <n v="0"/>
    <x v="174"/>
    <x v="0"/>
    <x v="11"/>
    <s v="МДО/ККО"/>
    <m/>
  </r>
  <r>
    <s v="Р9.114"/>
    <s v="Р9"/>
    <n v="0"/>
    <n v="113"/>
    <s v="Р9.0.113"/>
    <s v="Дифференциальный автомат АВВ DS201 В6 1P 6A (В) 6kA тип AC 30mA (2мод.)"/>
    <s v="шт"/>
    <m/>
    <n v="225.56428571428569"/>
    <n v="3559.4"/>
    <x v="174"/>
    <x v="0"/>
    <x v="11"/>
    <s v="МДО/ККО"/>
    <m/>
  </r>
  <r>
    <s v="Р9.115"/>
    <s v="Р9"/>
    <n v="0"/>
    <n v="114"/>
    <s v="Р9.0.114"/>
    <s v="Дифференциальный автомат АВВ DS201 В10 1P 10A (В) 6kA тип AC 30mA (2мод.) "/>
    <s v="шт"/>
    <m/>
    <n v="227.26333333333332"/>
    <n v="3387.2516666666666"/>
    <x v="174"/>
    <x v="0"/>
    <x v="11"/>
    <s v="МДО/ККО"/>
    <m/>
  </r>
  <r>
    <s v="Р9.116"/>
    <s v="Р9"/>
    <n v="0"/>
    <n v="115"/>
    <s v="Р9.0.115"/>
    <s v="Дифференциальный автомат АВВ DS201 В16 1P 16A (В) 6kA тип AC 30mA (2мод.) "/>
    <s v="шт"/>
    <n v="20"/>
    <n v="187.85999999999999"/>
    <n v="3448.7593333333334"/>
    <x v="1817"/>
    <x v="1677"/>
    <x v="11"/>
    <s v="МДО/ККО"/>
    <m/>
  </r>
  <r>
    <s v="Р9.117"/>
    <s v="Р9"/>
    <n v="0"/>
    <n v="116"/>
    <s v="Р9.0.116"/>
    <s v="Дифференциальный автомат АВВ DS201 В20 1P 20A (В) 6kA тип AC 30mA (2мод.) "/>
    <s v="шт"/>
    <m/>
    <n v="187.85999999999999"/>
    <n v="3495.06"/>
    <x v="174"/>
    <x v="0"/>
    <x v="11"/>
    <s v="МДО/ККО"/>
    <m/>
  </r>
  <r>
    <s v="Р9.118"/>
    <s v="Р9"/>
    <n v="0"/>
    <n v="117"/>
    <s v="Р9.0.117"/>
    <s v="Дифференциальный автомат АВВ DS201 В25 1P 25A (В) 6kA тип AC 30mA (2мод.)"/>
    <s v="шт"/>
    <n v="20"/>
    <n v="199.73749999999998"/>
    <n v="3868.0925000000002"/>
    <x v="2007"/>
    <x v="1831"/>
    <x v="11"/>
    <s v="МДО/ККО"/>
    <m/>
  </r>
  <r>
    <s v="Р9.119"/>
    <s v="Р9"/>
    <n v="0"/>
    <n v="118"/>
    <s v="Р9.0.118"/>
    <s v="Дифференциальный автомат АВВ DS201 В32 1P 32A (В) 6kA тип AC 30mA (2мод.)"/>
    <s v="шт"/>
    <m/>
    <n v="199.73749999999998"/>
    <n v="4321.1125000000002"/>
    <x v="174"/>
    <x v="0"/>
    <x v="11"/>
    <s v="МДО/ККО"/>
    <m/>
  </r>
  <r>
    <s v="Р9.120"/>
    <s v="Р9"/>
    <n v="0"/>
    <n v="119"/>
    <s v="Р9.0.119"/>
    <s v="Дифференциальный автомат АВВ DS201 C6 1P 6A (C) 6kA тип AC 30mA (2мод.)"/>
    <s v="шт"/>
    <m/>
    <n v="0"/>
    <n v="0"/>
    <x v="174"/>
    <x v="0"/>
    <x v="11"/>
    <s v="МДО/ККО"/>
    <m/>
  </r>
  <r>
    <s v="Р9.121"/>
    <s v="Р9"/>
    <n v="0"/>
    <n v="120"/>
    <s v="Р9.0.120"/>
    <s v="Дифференциальный автомат АВВ DS201 C10 1P 10A (C) 6kA тип AC 30mA (2мод.) "/>
    <s v="шт"/>
    <m/>
    <n v="0"/>
    <n v="0"/>
    <x v="174"/>
    <x v="0"/>
    <x v="11"/>
    <s v="МДО/ККО"/>
    <m/>
  </r>
  <r>
    <s v="Р9.122"/>
    <s v="Р9"/>
    <n v="0"/>
    <n v="121"/>
    <s v="Р9.0.121"/>
    <s v="Дифференциальный автомат АВВ DS201 C16 1P 16A (C) 6kA тип AC 30mA (2мод.) "/>
    <s v="шт"/>
    <m/>
    <n v="0"/>
    <n v="0"/>
    <x v="174"/>
    <x v="0"/>
    <x v="11"/>
    <s v="МДО/ККО"/>
    <m/>
  </r>
  <r>
    <s v="Р9.123"/>
    <s v="Р9"/>
    <n v="0"/>
    <n v="122"/>
    <s v="Р9.0.122"/>
    <s v="Дифференциальный автомат АВВ DS201 C20 1P 20A (C) 6kA тип AC 30mA (2мод.) "/>
    <s v="шт"/>
    <m/>
    <n v="0"/>
    <n v="0"/>
    <x v="174"/>
    <x v="0"/>
    <x v="11"/>
    <s v="МДО/ККО"/>
    <m/>
  </r>
  <r>
    <s v="Р9.124"/>
    <s v="Р9"/>
    <n v="0"/>
    <n v="123"/>
    <s v="Р9.0.123"/>
    <s v="Дифференциальный автомат АВВ DS201 C25 1P 25A (C) 6kA тип AC 30mA (2мод.)"/>
    <s v="шт"/>
    <m/>
    <n v="0"/>
    <n v="0"/>
    <x v="174"/>
    <x v="0"/>
    <x v="11"/>
    <s v="МДО/ККО"/>
    <m/>
  </r>
  <r>
    <s v="Р9.125"/>
    <s v="Р9"/>
    <n v="0"/>
    <n v="124"/>
    <s v="Р9.0.124"/>
    <s v="Дифференциальный автомат АВВ DS201 C32 1P 32A (C) 6kA тип AC 30mA (2мод.) (2CSR255040R1324) "/>
    <s v="шт"/>
    <m/>
    <n v="0"/>
    <n v="0"/>
    <x v="174"/>
    <x v="0"/>
    <x v="11"/>
    <s v="МДО/ККО"/>
    <m/>
  </r>
  <r>
    <s v="Р9.126"/>
    <s v="Р9"/>
    <n v="0"/>
    <n v="125"/>
    <s v="Р9.0.125"/>
    <s v="Дифференциальный автомат АВВ DS201 C40 1P 40A (C) 6kA тип AC 30mA (2мод.)"/>
    <s v="шт"/>
    <m/>
    <n v="0"/>
    <n v="0"/>
    <x v="174"/>
    <x v="0"/>
    <x v="11"/>
    <s v="МДО/ККО"/>
    <m/>
  </r>
  <r>
    <s v="Р9.127"/>
    <s v="Р9"/>
    <n v="0"/>
    <n v="126"/>
    <s v="Р9.0.126"/>
    <s v="Дифференциальный автомат АВВ DSH941R 1P+N 6A (C) 4,5kA тип AC 30mA (2мод.) "/>
    <s v="шт"/>
    <m/>
    <n v="150"/>
    <n v="2830"/>
    <x v="174"/>
    <x v="0"/>
    <x v="11"/>
    <s v="МДО/ККО"/>
    <m/>
  </r>
  <r>
    <s v="Р9.128"/>
    <s v="Р9"/>
    <n v="0"/>
    <n v="127"/>
    <s v="Р9.0.127"/>
    <s v="Дифференциальный автомат АВВ DSH941R 1P+N 10A (C) 4,5kA тип AC 30mA (2мод.)"/>
    <s v="шт"/>
    <m/>
    <n v="150"/>
    <n v="2590"/>
    <x v="174"/>
    <x v="0"/>
    <x v="11"/>
    <s v="МДО/ККО"/>
    <m/>
  </r>
  <r>
    <s v="Р9.129"/>
    <s v="Р9"/>
    <n v="0"/>
    <n v="128"/>
    <s v="Р9.0.128"/>
    <s v="Дифференциальный автомат АВВ DSH941R 1P+N 16A (C) 4,5kA тип AC 30mA (2мод.) "/>
    <s v="шт"/>
    <m/>
    <n v="333.21834351294586"/>
    <n v="2158.2726025947363"/>
    <x v="174"/>
    <x v="0"/>
    <x v="11"/>
    <s v="МДО/ККО"/>
    <m/>
  </r>
  <r>
    <s v="Р9.130"/>
    <s v="Р9"/>
    <n v="0"/>
    <n v="129"/>
    <s v="Р9.0.129"/>
    <s v="Дифференциальный автомат АВВ DSH941R 1P+N 20A (C) 4,5kA тип AC 30mA (2мод.) "/>
    <s v="шт"/>
    <m/>
    <n v="150"/>
    <n v="4100"/>
    <x v="174"/>
    <x v="0"/>
    <x v="11"/>
    <s v="МДО/ККО"/>
    <m/>
  </r>
  <r>
    <s v="Р9.131"/>
    <s v="Р9"/>
    <n v="0"/>
    <n v="130"/>
    <s v="Р9.0.130"/>
    <s v="Дифференциальный автомат АВВ DSH941R 1P+N 25A (C) 4,5kA тип AC 30mA (2мод.)"/>
    <s v="шт"/>
    <m/>
    <n v="150"/>
    <n v="5600"/>
    <x v="174"/>
    <x v="0"/>
    <x v="11"/>
    <s v="МДО/ККО"/>
    <m/>
  </r>
  <r>
    <s v="Р9.132"/>
    <s v="Р9"/>
    <n v="0"/>
    <n v="131"/>
    <s v="Р9.0.131"/>
    <s v="Дифференциальный автомат АВВ DSH941R 1P+N 32A (C) 4,5kA тип AC 30mA (2мод.) "/>
    <s v="шт"/>
    <m/>
    <n v="150"/>
    <n v="6200"/>
    <x v="174"/>
    <x v="0"/>
    <x v="11"/>
    <s v="МДО/ККО"/>
    <m/>
  </r>
  <r>
    <s v="Р9.133"/>
    <s v="Р9"/>
    <n v="0"/>
    <n v="132"/>
    <s v="Р9.0.132"/>
    <s v="Дифференциальный автомат АВВ DSH941R 1P+N 40A (C) 4,5kA тип AC 30mA (2мод.) "/>
    <s v="шт"/>
    <m/>
    <n v="150"/>
    <n v="6750"/>
    <x v="174"/>
    <x v="0"/>
    <x v="11"/>
    <s v="МДО/ККО"/>
    <m/>
  </r>
  <r>
    <s v="Р9.134"/>
    <s v="Р9"/>
    <n v="0"/>
    <n v="133"/>
    <s v="Р9.0.133"/>
    <s v="Дифференциальный автомат АВВ DS202 C10 2P 10А (C) 6kA тип AC 30mA (4мод.)"/>
    <s v="шт"/>
    <m/>
    <n v="0"/>
    <n v="0"/>
    <x v="174"/>
    <x v="0"/>
    <x v="11"/>
    <s v="МДО/ККО"/>
    <m/>
  </r>
  <r>
    <s v="Р9.135"/>
    <s v="Р9"/>
    <n v="0"/>
    <n v="134"/>
    <s v="Р9.0.134"/>
    <s v="Дифференциальный автомат АВВ DS202 C16 2P 16А (C) 6kA тип AC 30mA (4мод.)"/>
    <s v="шт"/>
    <m/>
    <n v="0"/>
    <n v="0"/>
    <x v="174"/>
    <x v="0"/>
    <x v="11"/>
    <s v="МДО/ККО"/>
    <m/>
  </r>
  <r>
    <s v="Р9.136"/>
    <s v="Р9"/>
    <n v="0"/>
    <n v="135"/>
    <s v="Р9.0.135"/>
    <s v="Дифференциальный автомат АВВ DS202 C20 2P 20А (C) 6kA тип AC 30mA (4мод.)  "/>
    <s v="шт"/>
    <m/>
    <n v="0"/>
    <n v="0"/>
    <x v="174"/>
    <x v="0"/>
    <x v="11"/>
    <s v="МДО/ККО"/>
    <m/>
  </r>
  <r>
    <s v="Р9.137"/>
    <s v="Р9"/>
    <n v="0"/>
    <n v="136"/>
    <s v="Р9.0.136"/>
    <s v="Дифференциальный автомат АВВ DS202 C25 2P 25А (C) 6kA тип AC 30mA (4мод.) "/>
    <s v="шт"/>
    <m/>
    <n v="0"/>
    <n v="0"/>
    <x v="174"/>
    <x v="0"/>
    <x v="11"/>
    <s v="МДО/ККО"/>
    <m/>
  </r>
  <r>
    <s v="Р9.138"/>
    <s v="Р9"/>
    <n v="0"/>
    <n v="137"/>
    <s v="Р9.0.137"/>
    <s v="Дифференциальный автомат АВВ DS202 C32 2P 32А (C) 6kA тип AC 30mA (4мод.) "/>
    <s v="шт"/>
    <m/>
    <n v="0"/>
    <n v="0"/>
    <x v="174"/>
    <x v="0"/>
    <x v="11"/>
    <s v="МДО/ККО"/>
    <m/>
  </r>
  <r>
    <s v="Р9.139"/>
    <s v="Р9"/>
    <n v="0"/>
    <n v="138"/>
    <s v="Р9.0.138"/>
    <s v="Дифференциальный автомат АВВ DS204 C10 4P 10А (C) 6kA тип AC 30mA (6мод.) "/>
    <s v="шт"/>
    <m/>
    <n v="0"/>
    <n v="0"/>
    <x v="174"/>
    <x v="0"/>
    <x v="11"/>
    <s v="МДО/ККО"/>
    <m/>
  </r>
  <r>
    <s v="Р9.140"/>
    <s v="Р9"/>
    <n v="0"/>
    <n v="139"/>
    <s v="Р9.0.139"/>
    <s v="Дифференциальный автомат АВВ DS204 C16 4P 16А (C) 6kA тип AC 30mA (6мод.)"/>
    <s v="шт"/>
    <m/>
    <n v="0"/>
    <n v="0"/>
    <x v="174"/>
    <x v="0"/>
    <x v="11"/>
    <s v="МДО/ККО"/>
    <m/>
  </r>
  <r>
    <s v="Р9.141"/>
    <s v="Р9"/>
    <n v="0"/>
    <n v="140"/>
    <s v="Р9.0.140"/>
    <s v="Дифференциальный автомат АВВ DS204 С20 4P 20А (С) 6kA тип АС 30mA (6мод.)"/>
    <s v="шт"/>
    <m/>
    <n v="0"/>
    <n v="0"/>
    <x v="174"/>
    <x v="0"/>
    <x v="11"/>
    <s v="МДО/ККО"/>
    <m/>
  </r>
  <r>
    <s v="Р9.142"/>
    <s v="Р9"/>
    <n v="0"/>
    <n v="141"/>
    <s v="Р9.0.141"/>
    <s v="Дифференциальный автомат АВВ DS204 C25 4P 25А (C) 6kA тип AC 30mA (6мод.)"/>
    <s v="шт"/>
    <m/>
    <n v="0"/>
    <n v="0"/>
    <x v="174"/>
    <x v="0"/>
    <x v="11"/>
    <s v="МДО/ККО"/>
    <m/>
  </r>
  <r>
    <s v="Р9.143"/>
    <s v="Р9"/>
    <n v="0"/>
    <n v="142"/>
    <s v="Р9.0.142"/>
    <s v="Дифференциальный автомат АВВ DS204 C32 4P 32А (C) 6kA тип AC 30mA (6мод.)"/>
    <s v="шт"/>
    <m/>
    <n v="0"/>
    <n v="0"/>
    <x v="174"/>
    <x v="0"/>
    <x v="11"/>
    <s v="МДО/ККО"/>
    <m/>
  </r>
  <r>
    <s v="Р9.144"/>
    <s v="Р9"/>
    <n v="0"/>
    <n v="143"/>
    <s v="Р9.0.143"/>
    <s v="Дифференциальный автомат АВВ DS204 C63 4P 63А (C) 6kA тип AC 30mA (6мод.)"/>
    <s v="шт"/>
    <m/>
    <n v="0"/>
    <n v="0"/>
    <x v="174"/>
    <x v="0"/>
    <x v="11"/>
    <s v="МДО/ККО"/>
    <m/>
  </r>
  <r>
    <s v="Р9.145"/>
    <s v="Р9"/>
    <n v="0"/>
    <n v="144"/>
    <s v="Р9.0.144"/>
    <s v="Контактор модульный ABB ESB20-11 1НО+1НЗ"/>
    <s v="шт"/>
    <m/>
    <n v="171.76999999999998"/>
    <n v="1551.6973333333333"/>
    <x v="174"/>
    <x v="0"/>
    <x v="11"/>
    <s v="МДО/ККО"/>
    <m/>
  </r>
  <r>
    <s v="Р9.146"/>
    <s v="Р9"/>
    <n v="0"/>
    <n v="145"/>
    <s v="Р9.0.145"/>
    <s v="Контактор модульный ABB ESB20-11 2НО"/>
    <s v="шт"/>
    <m/>
    <n v="171.76999999999998"/>
    <n v="1670.3533333333332"/>
    <x v="174"/>
    <x v="0"/>
    <x v="11"/>
    <s v="МДО/ККО"/>
    <m/>
  </r>
  <r>
    <s v="Р9.147"/>
    <s v="Р9"/>
    <n v="0"/>
    <n v="146"/>
    <s v="Р9.0.146"/>
    <s v="Контактор модульный ABB ESB20-20"/>
    <s v="шт"/>
    <m/>
    <n v="177.49417175647295"/>
    <n v="1419.1973435129457"/>
    <x v="174"/>
    <x v="0"/>
    <x v="11"/>
    <s v="МДО/ККО"/>
    <m/>
  </r>
  <r>
    <s v="Р9.148"/>
    <s v="Р9"/>
    <n v="0"/>
    <n v="147"/>
    <s v="Р9.0.147"/>
    <s v="Контактор модульный ABB ESB24-31"/>
    <s v="шт"/>
    <m/>
    <n v="0"/>
    <n v="0"/>
    <x v="174"/>
    <x v="0"/>
    <x v="11"/>
    <s v="МДО/ККО"/>
    <m/>
  </r>
  <r>
    <s v="Р9.149"/>
    <s v="Р9"/>
    <n v="0"/>
    <n v="148"/>
    <s v="Р9.0.148"/>
    <s v="Контактор модульный ABB ESB40-40"/>
    <s v="шт"/>
    <m/>
    <n v="177.49417175647295"/>
    <n v="2536.9251746506343"/>
    <x v="174"/>
    <x v="0"/>
    <x v="11"/>
    <s v="МДО/ККО"/>
    <m/>
  </r>
  <r>
    <s v="Р9.150"/>
    <s v="Р9"/>
    <n v="0"/>
    <n v="149"/>
    <s v="Р9.0.149"/>
    <s v="Реле времени недельное ABB ATS"/>
    <s v="шт"/>
    <n v="2"/>
    <n v="431.23293546239142"/>
    <n v="3734.6715943445647"/>
    <x v="2008"/>
    <x v="1832"/>
    <x v="11"/>
    <s v="МДО/ККО"/>
    <m/>
  </r>
  <r>
    <s v="Р9.151"/>
    <s v="Р9"/>
    <n v="0"/>
    <n v="150"/>
    <s v="Р9.0.150"/>
    <s v="Реле освещенности ABB TW, Датчик освещенности ABB LS-SP"/>
    <s v="шт"/>
    <n v="1"/>
    <n v="446.66666666666669"/>
    <n v="3416.6666666666665"/>
    <x v="2009"/>
    <x v="1833"/>
    <x v="11"/>
    <s v="МДО/ККО"/>
    <m/>
  </r>
  <r>
    <s v="Р9.152"/>
    <s v="Р9"/>
    <n v="0"/>
    <n v="151"/>
    <s v="Р9.0.151"/>
    <s v="Реле управления нагрузкой LSS1/2 230В ,90А (АВВ)"/>
    <s v="шт"/>
    <m/>
    <n v="562.16750000000002"/>
    <n v="10381.487499999999"/>
    <x v="174"/>
    <x v="0"/>
    <x v="11"/>
    <s v="МДО/ККО"/>
    <m/>
  </r>
  <r>
    <s v="Р9.153"/>
    <s v="Р9"/>
    <n v="0"/>
    <n v="152"/>
    <s v="Р9.0.152"/>
    <s v="Реле максимального тока STT6 114  E 451 5,7A"/>
    <s v="шт"/>
    <m/>
    <n v="618.41750000000002"/>
    <n v="6608.0974999999999"/>
    <x v="174"/>
    <x v="0"/>
    <x v="11"/>
    <s v="МДО/ККО"/>
    <m/>
  </r>
  <r>
    <s v="Р9.154"/>
    <s v="Р9"/>
    <n v="0"/>
    <n v="153"/>
    <s v="Р9.0.153"/>
    <s v="Трансформатор 230В/24В понижающий однофазный 160ВА , на din -рейку, "/>
    <s v="шт"/>
    <m/>
    <n v="0"/>
    <n v="0"/>
    <x v="174"/>
    <x v="0"/>
    <x v="11"/>
    <s v="МДО/ККО"/>
    <m/>
  </r>
  <r>
    <s v="Р9.155"/>
    <s v="Р9"/>
    <n v="0"/>
    <n v="154"/>
    <s v="Р9.0.154"/>
    <s v="Устройство отключения неприоритетных цепей Legrand 038 13"/>
    <s v="шт"/>
    <n v="1"/>
    <n v="1950"/>
    <n v="21550"/>
    <x v="512"/>
    <x v="481"/>
    <x v="11"/>
    <s v="МДО/ККО"/>
    <m/>
  </r>
  <r>
    <s v="Р9.156"/>
    <s v="Р9"/>
    <n v="0"/>
    <n v="155"/>
    <s v="Р9.0.155"/>
    <s v="Реле переключения нагрузок АВВ Е451"/>
    <s v="шт"/>
    <m/>
    <n v="0"/>
    <n v="0"/>
    <x v="174"/>
    <x v="0"/>
    <x v="11"/>
    <s v="МДО/ККО"/>
    <m/>
  </r>
  <r>
    <s v="Р9.157"/>
    <s v="Р9"/>
    <n v="0"/>
    <n v="156"/>
    <s v="Р9.0.156"/>
    <s v="Реле времени АВВ CT-ERD.12"/>
    <s v="шт"/>
    <m/>
    <n v="0"/>
    <n v="0"/>
    <x v="174"/>
    <x v="0"/>
    <x v="11"/>
    <s v="МДО/ККО"/>
    <m/>
  </r>
  <r>
    <s v="Р9.158"/>
    <s v="Р9"/>
    <n v="0"/>
    <n v="157"/>
    <s v="Р9.0.157"/>
    <s v="Независимый расцепитель, S2C-A2"/>
    <s v="шт"/>
    <m/>
    <n v="304.29666666666668"/>
    <n v="1266.2366666666667"/>
    <x v="174"/>
    <x v="0"/>
    <x v="11"/>
    <s v="МДО/ККО"/>
    <m/>
  </r>
  <r>
    <s v="Р9.159"/>
    <s v="Р9"/>
    <n v="0"/>
    <n v="158"/>
    <s v="Р9.0.158"/>
    <s v="Электромеханический  недельный таймер ABB"/>
    <s v="шт"/>
    <m/>
    <n v="0"/>
    <n v="0"/>
    <x v="174"/>
    <x v="0"/>
    <x v="11"/>
    <s v="МДО/ККО"/>
    <m/>
  </r>
  <r>
    <s v="Р9.160"/>
    <s v="Р9"/>
    <n v="0"/>
    <n v="159"/>
    <s v="Р9.0.159"/>
    <s v="Бокс навесной 144 модуля (674х824х140мм) IP43 (Legrand) в комплекте с DIN-рейками, перемычками, шинами РЕ и N"/>
    <s v="шт"/>
    <m/>
    <n v="0"/>
    <n v="0"/>
    <x v="174"/>
    <x v="0"/>
    <x v="11"/>
    <s v="МДО/ККО"/>
    <m/>
  </r>
  <r>
    <s v="Р9.161"/>
    <s v="Р9"/>
    <n v="0"/>
    <n v="160"/>
    <s v="Р9.0.160"/>
    <s v="Щит  ЩР1, навесной, 96 модулей, IP43, Legrand, с замком"/>
    <s v="шт"/>
    <m/>
    <n v="0"/>
    <n v="0"/>
    <x v="174"/>
    <x v="0"/>
    <x v="11"/>
    <s v="МДО/ККО"/>
    <m/>
  </r>
  <r>
    <s v="Р9.162"/>
    <s v="Р9"/>
    <n v="0"/>
    <n v="161"/>
    <s v="Р9.0.161"/>
    <s v="Щит Щр2 Legrand IP43 (72 модуля)."/>
    <s v="шт"/>
    <m/>
    <n v="0"/>
    <n v="0"/>
    <x v="174"/>
    <x v="0"/>
    <x v="11"/>
    <s v="МДО/ККО"/>
    <m/>
  </r>
  <r>
    <s v="Р9.163"/>
    <s v="Р9"/>
    <n v="0"/>
    <n v="162"/>
    <s v="Р9.0.162"/>
    <s v="Щит  ЩР1, навесной, 54 модулей, IP43, Legrand, с замком"/>
    <s v="шт"/>
    <m/>
    <n v="0"/>
    <n v="0"/>
    <x v="174"/>
    <x v="0"/>
    <x v="11"/>
    <s v="МДО/ККО"/>
    <m/>
  </r>
  <r>
    <s v="Р9.164"/>
    <s v="Р9"/>
    <n v="0"/>
    <n v="163"/>
    <s v="Р9.0.163"/>
    <s v="Бокс  навесной 54 модуля IP43 (Legrand) в комплекте с DIN-рейками, перемычками,_x000a_шинами РЕ и N"/>
    <s v="шт"/>
    <m/>
    <n v="0"/>
    <n v="0"/>
    <x v="174"/>
    <x v="0"/>
    <x v="11"/>
    <s v="МДО/ККО"/>
    <m/>
  </r>
  <r>
    <s v="Р9.165"/>
    <s v="Р9"/>
    <n v="0"/>
    <n v="164"/>
    <s v="Р9.0.164"/>
    <s v="Щит Щр1 Legrand IP43 (48модулей)."/>
    <s v="шт"/>
    <m/>
    <n v="0"/>
    <n v="0"/>
    <x v="174"/>
    <x v="0"/>
    <x v="11"/>
    <s v="МДО/ККО"/>
    <m/>
  </r>
  <r>
    <s v="Р9.166"/>
    <s v="Р9"/>
    <n v="0"/>
    <n v="165"/>
    <s v="Р9.0.165"/>
    <s v="Щит  ЩР1, навесной, 36 модулей, IP43, Legrand, с замком"/>
    <s v="шт"/>
    <m/>
    <n v="0"/>
    <n v="0"/>
    <x v="174"/>
    <x v="0"/>
    <x v="11"/>
    <s v="МДО/ККО"/>
    <m/>
  </r>
  <r>
    <s v="Р9.167"/>
    <s v="Р9"/>
    <n v="0"/>
    <n v="166"/>
    <s v="Р9.0.166"/>
    <s v="Выключатель нагрузки  Legrand 04345, 32А, 3-полюсный"/>
    <s v="шт"/>
    <m/>
    <n v="346.16"/>
    <n v="2629.6133333333332"/>
    <x v="174"/>
    <x v="0"/>
    <x v="11"/>
    <s v="МДО/ККО"/>
    <m/>
  </r>
  <r>
    <s v="Р9.168"/>
    <s v="Р9"/>
    <n v="0"/>
    <n v="167"/>
    <s v="Р9.0.167"/>
    <s v="Выключатель нагрузки  Legrand 04350, 63А, 3-полюсный"/>
    <s v="шт"/>
    <n v="12"/>
    <n v="346.16"/>
    <n v="3089.2299999999996"/>
    <x v="2010"/>
    <x v="1834"/>
    <x v="11"/>
    <s v="МДО/ККО"/>
    <m/>
  </r>
  <r>
    <s v="Р9.169"/>
    <s v="Р9"/>
    <n v="0"/>
    <n v="168"/>
    <s v="Р9.0.168"/>
    <s v="Светильник эвакуационный с аккумуляторной батареей"/>
    <s v="шт"/>
    <n v="16"/>
    <n v="488.85921287422843"/>
    <n v="1494.4202113472866"/>
    <x v="2011"/>
    <x v="1835"/>
    <x v="11"/>
    <s v="МДО/ККО"/>
    <m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00"/>
    <n v="53.866009257484563"/>
    <n v="52.175504628742296"/>
    <x v="2012"/>
    <x v="1836"/>
    <x v="11"/>
    <s v="МДО/ККО"/>
    <m/>
  </r>
  <r>
    <s v="Р9.171"/>
    <s v="Р9"/>
    <n v="0"/>
    <n v="170"/>
    <s v="Р9.0.170"/>
    <s v="Гофрированная ПВХ труба ∅ 25"/>
    <s v="м.п."/>
    <n v="20"/>
    <n v="65.158018514969143"/>
    <n v="36.893009257484565"/>
    <x v="2013"/>
    <x v="1837"/>
    <x v="11"/>
    <s v="МДО/ККО"/>
    <m/>
  </r>
  <r>
    <s v="Р9.172"/>
    <s v="Р9"/>
    <n v="0"/>
    <n v="171"/>
    <s v="Р9.0.171"/>
    <s v="Гофрированная ПВХ труба ∅ 20"/>
    <s v="м.п."/>
    <n v="800"/>
    <n v="68.905999999999992"/>
    <n v="18.782499999999999"/>
    <x v="2014"/>
    <x v="1838"/>
    <x v="11"/>
    <s v="МДО/ККО"/>
    <m/>
  </r>
  <r>
    <s v="Р9.173"/>
    <s v="Р9"/>
    <n v="0"/>
    <n v="172"/>
    <s v="Р9.0.172"/>
    <s v="Гофрированная ПВХ труба ∅ 16"/>
    <s v="м.п."/>
    <m/>
    <n v="68.905999999999992"/>
    <n v="13.918666666666667"/>
    <x v="174"/>
    <x v="0"/>
    <x v="11"/>
    <s v="МДО/ККО"/>
    <m/>
  </r>
  <r>
    <s v="Р9.174"/>
    <s v="Р9"/>
    <n v="0"/>
    <n v="173"/>
    <s v="Р9.0.173"/>
    <s v="Гладкая труба ∅ 40 ПНД"/>
    <s v="м.п."/>
    <n v="40"/>
    <n v="34.674999999999997"/>
    <n v="62.327750000000002"/>
    <x v="108"/>
    <x v="1679"/>
    <x v="11"/>
    <s v="МДО/ККО"/>
    <m/>
  </r>
  <r>
    <s v="Р9.175"/>
    <s v="Р9"/>
    <n v="0"/>
    <n v="174"/>
    <s v="Р9.0.174"/>
    <s v="Поворот 90° для  ПВХ-трубы ∅ 40"/>
    <s v="шт"/>
    <n v="8"/>
    <n v="95.61"/>
    <n v="55.625"/>
    <x v="2015"/>
    <x v="1839"/>
    <x v="11"/>
    <s v="МДО/ККО"/>
    <m/>
  </r>
  <r>
    <s v="Р9.176"/>
    <s v="Р9"/>
    <n v="0"/>
    <n v="175"/>
    <s v="Р9.0.175"/>
    <s v="Кабель-канал 150х50 мм."/>
    <s v="м.п."/>
    <m/>
    <n v="0"/>
    <n v="0"/>
    <x v="174"/>
    <x v="0"/>
    <x v="11"/>
    <s v="МДО/ККО"/>
    <m/>
  </r>
  <r>
    <s v="Р9.177"/>
    <s v="Р9"/>
    <n v="0"/>
    <n v="176"/>
    <s v="Р9.0.176"/>
    <s v="Кабель-канал 105х50 мм."/>
    <s v="м.п."/>
    <n v="200"/>
    <n v="101.22722220701057"/>
    <n v="336.00539238664754"/>
    <x v="2016"/>
    <x v="1840"/>
    <x v="11"/>
    <s v="МДО/КК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150"/>
    <n v="174.99041047903808"/>
    <n v="351.6374567664609"/>
    <x v="2017"/>
    <x v="1841"/>
    <x v="11"/>
    <s v="МДО/ККО"/>
    <m/>
  </r>
  <r>
    <s v="Р9.179"/>
    <s v="Р9"/>
    <n v="0"/>
    <n v="178"/>
    <s v="Р9.0.178"/>
    <s v="Зажим 773-302 безвинтовой 6х (0,75-2,5) кв. мм для меди и алюминия (Wago)"/>
    <s v="шт"/>
    <n v="800"/>
    <n v="8.6623364191615231"/>
    <n v="15.386936419161524"/>
    <x v="2018"/>
    <x v="1842"/>
    <x v="11"/>
    <s v="МДО/ККО"/>
    <m/>
  </r>
  <r>
    <s v="Р9.180"/>
    <s v="Р9"/>
    <n v="0"/>
    <n v="179"/>
    <s v="Р9.0.179"/>
    <s v="Зажим 773-302 безвинтовой 2х (0,75-2,5) кв. мм для меди и алюминия (Wago)"/>
    <s v="шт"/>
    <n v="1200"/>
    <n v="4.744766313087891"/>
    <n v="7.5581948845164613"/>
    <x v="2019"/>
    <x v="1843"/>
    <x v="11"/>
    <s v="МДО/ККО"/>
    <m/>
  </r>
  <r>
    <s v="Р9.181"/>
    <s v="Р9"/>
    <n v="0"/>
    <n v="180"/>
    <s v="Р9.0.180"/>
    <s v="Кабель ВВГнг-LS 5х16 "/>
    <s v="м.п."/>
    <m/>
    <n v="73.039896067858379"/>
    <n v="333.79385181635809"/>
    <x v="174"/>
    <x v="0"/>
    <x v="11"/>
    <s v="МДО/ККО"/>
    <m/>
  </r>
  <r>
    <m/>
    <s v="Р9"/>
    <m/>
    <m/>
    <m/>
    <s v="Кабель ППГнг-HF 5х16"/>
    <s v="м.п."/>
    <n v="30"/>
    <n v="73.039896067858379"/>
    <n v="680"/>
    <x v="1825"/>
    <x v="1844"/>
    <x v="11"/>
    <s v="МДО/ККО"/>
    <s v="исключена/нетиповая"/>
  </r>
  <r>
    <s v="Р9.182"/>
    <s v="Р9"/>
    <n v="0"/>
    <n v="181"/>
    <s v="Р9.0.181"/>
    <s v="Кабель ВВГнг-LS 5х10"/>
    <s v="м.п."/>
    <m/>
    <n v="77.647875281430061"/>
    <n v="223.89002095807615"/>
    <x v="174"/>
    <x v="0"/>
    <x v="11"/>
    <s v="МДО/ККО"/>
    <m/>
  </r>
  <r>
    <m/>
    <s v="Р9"/>
    <m/>
    <m/>
    <m/>
    <s v="Кабель ППГнг-HF 5х10"/>
    <s v="м.п."/>
    <n v="15"/>
    <n v="77.647875281430061"/>
    <n v="410"/>
    <x v="2020"/>
    <x v="1845"/>
    <x v="11"/>
    <s v="МДО/ККО"/>
    <s v="исключена/нетиповая"/>
  </r>
  <r>
    <s v="Р9.183"/>
    <s v="Р9"/>
    <n v="0"/>
    <n v="182"/>
    <s v="Р9.0.182"/>
    <s v="Кабель ВВГнг-LS 5х6"/>
    <s v="м.п."/>
    <m/>
    <n v="94.040851816358042"/>
    <n v="194.80927568861458"/>
    <x v="174"/>
    <x v="0"/>
    <x v="11"/>
    <s v="МДО/ККО"/>
    <m/>
  </r>
  <r>
    <m/>
    <s v="Р9"/>
    <m/>
    <m/>
    <m/>
    <s v="Кабель ППГнг-HF 5х6"/>
    <s v="м.п."/>
    <n v="120"/>
    <n v="94.040851816358042"/>
    <n v="290"/>
    <x v="2021"/>
    <x v="1846"/>
    <x v="11"/>
    <s v="МДО/ККО"/>
    <s v="исключена/нетиповая"/>
  </r>
  <r>
    <s v="Р9.184"/>
    <s v="Р9"/>
    <n v="0"/>
    <n v="183"/>
    <s v="Р9.0.183"/>
    <s v="Кабель ВВГнг-LS 5х4"/>
    <s v="м.п."/>
    <m/>
    <n v="94.040851816358042"/>
    <n v="141.52700203592249"/>
    <x v="174"/>
    <x v="0"/>
    <x v="11"/>
    <s v="МДО/ККО"/>
    <m/>
  </r>
  <r>
    <m/>
    <s v="Р9"/>
    <m/>
    <m/>
    <m/>
    <s v="Кабель ППГнг-HF 5х4"/>
    <s v="м.п."/>
    <n v="100"/>
    <n v="94.040851816358042"/>
    <n v="180"/>
    <x v="182"/>
    <x v="1629"/>
    <x v="11"/>
    <s v="МДО/ККО"/>
    <s v="исключена/нетиповая"/>
  </r>
  <r>
    <s v="Р9.185"/>
    <s v="Р9"/>
    <n v="0"/>
    <n v="184"/>
    <s v="Р9.0.184"/>
    <s v="Кабель ВВГнг-LS 5х2,5"/>
    <s v="м.п."/>
    <m/>
    <n v="117.69"/>
    <n v="85.02"/>
    <x v="174"/>
    <x v="0"/>
    <x v="11"/>
    <s v="МДО/ККО"/>
    <m/>
  </r>
  <r>
    <s v="Р9.186"/>
    <s v="Р9"/>
    <n v="0"/>
    <n v="185"/>
    <s v="Р9.0.185"/>
    <s v="Кабель ВВГнг-LS 5х1,5"/>
    <s v="м.п."/>
    <m/>
    <n v="0"/>
    <n v="0"/>
    <x v="174"/>
    <x v="0"/>
    <x v="11"/>
    <s v="МДО/ККО"/>
    <m/>
  </r>
  <r>
    <m/>
    <s v="Р9"/>
    <m/>
    <m/>
    <m/>
    <s v="Кабель ППГнг-HF 5х1,5"/>
    <s v="м.п."/>
    <n v="40"/>
    <n v="40"/>
    <n v="120"/>
    <x v="462"/>
    <x v="1847"/>
    <x v="11"/>
    <s v="МДО/ККО"/>
    <s v="исключена/нетиповая"/>
  </r>
  <r>
    <s v="Р9.187"/>
    <s v="Р9"/>
    <n v="0"/>
    <n v="186"/>
    <s v="Р9.0.186"/>
    <s v="Кабель ВВГнг-LS 4х2,5"/>
    <s v="м.п."/>
    <m/>
    <n v="0"/>
    <n v="0"/>
    <x v="174"/>
    <x v="0"/>
    <x v="11"/>
    <s v="МДО/ККО"/>
    <m/>
  </r>
  <r>
    <s v="Р9.188"/>
    <s v="Р9"/>
    <n v="0"/>
    <n v="187"/>
    <s v="Р9.0.187"/>
    <s v="Кабель ВВГнг-LS 4х1,5"/>
    <s v="м.п."/>
    <m/>
    <m/>
    <n v="0"/>
    <x v="174"/>
    <x v="0"/>
    <x v="11"/>
    <s v="МДО/ККО"/>
    <m/>
  </r>
  <r>
    <m/>
    <s v="Р9"/>
    <m/>
    <m/>
    <m/>
    <s v="Кабель ППГнг-HF 4х1,5"/>
    <s v="м.п."/>
    <n v="30"/>
    <n v="40"/>
    <n v="70"/>
    <x v="160"/>
    <x v="830"/>
    <x v="11"/>
    <s v="МДО/ККО"/>
    <s v="исключена/нетиповая"/>
  </r>
  <r>
    <s v="Р9.189"/>
    <s v="Р9"/>
    <n v="0"/>
    <n v="188"/>
    <s v="Р9.0.188"/>
    <s v="Кабель ВВГнг-LS 3х2,5"/>
    <s v="м.п."/>
    <m/>
    <n v="36.281177467065326"/>
    <n v="41.8516456766461"/>
    <x v="174"/>
    <x v="0"/>
    <x v="11"/>
    <s v="МДО/ККО"/>
    <m/>
  </r>
  <r>
    <m/>
    <s v="Р9"/>
    <m/>
    <m/>
    <m/>
    <s v="Кабель ППГнг-HF 3х2,5"/>
    <s v="м.п."/>
    <n v="3500"/>
    <n v="36.281177467065326"/>
    <n v="80"/>
    <x v="2022"/>
    <x v="79"/>
    <x v="11"/>
    <s v="МДО/ККО"/>
    <s v="исключена/нетиповая"/>
  </r>
  <r>
    <s v="Р9.190"/>
    <s v="Р9"/>
    <n v="0"/>
    <n v="189"/>
    <s v="Р9.0.189"/>
    <s v="Кабель ВВГнг-LS 3х1,5"/>
    <s v="м.п."/>
    <m/>
    <n v="36.281177467065326"/>
    <n v="33.047435615568418"/>
    <x v="174"/>
    <x v="0"/>
    <x v="11"/>
    <s v="МДО/ККО"/>
    <m/>
  </r>
  <r>
    <m/>
    <s v="Р9"/>
    <m/>
    <m/>
    <m/>
    <s v="Кабель ППГнг-HF 3х1,5"/>
    <s v="м.п."/>
    <n v="1000"/>
    <n v="36.281177467065326"/>
    <n v="75"/>
    <x v="524"/>
    <x v="1848"/>
    <x v="11"/>
    <s v="МДО/ККО"/>
    <s v="исключена/нетиповая"/>
  </r>
  <r>
    <s v="Р9.191"/>
    <s v="Р9"/>
    <n v="0"/>
    <n v="190"/>
    <s v="Р9.0.190"/>
    <s v="Кабель ВВГнг-LS 3х0,75"/>
    <s v="м.п."/>
    <m/>
    <n v="0"/>
    <n v="0"/>
    <x v="174"/>
    <x v="0"/>
    <x v="11"/>
    <s v="МДО/ККО"/>
    <m/>
  </r>
  <r>
    <s v="Р9.192"/>
    <s v="Р9"/>
    <n v="0"/>
    <n v="191"/>
    <s v="Р9.0.191"/>
    <s v="Кабель ВВГнг-LS 2х2,5"/>
    <s v="м.п."/>
    <m/>
    <n v="0"/>
    <n v="0"/>
    <x v="174"/>
    <x v="0"/>
    <x v="11"/>
    <s v="МДО/ККО"/>
    <m/>
  </r>
  <r>
    <s v="Р9.193"/>
    <s v="Р9"/>
    <n v="0"/>
    <n v="192"/>
    <s v="Р9.0.192"/>
    <s v="Кабель ВВГнг-LS 2х1,5"/>
    <s v="м.п."/>
    <m/>
    <n v="0"/>
    <n v="0"/>
    <x v="174"/>
    <x v="0"/>
    <x v="11"/>
    <s v="МДО/ККО"/>
    <m/>
  </r>
  <r>
    <m/>
    <s v="Р9"/>
    <m/>
    <m/>
    <m/>
    <s v="Кабель ППГнг-HF 2х1,5"/>
    <s v="м.п."/>
    <n v="700"/>
    <n v="35"/>
    <n v="45"/>
    <x v="2023"/>
    <x v="1849"/>
    <x v="11"/>
    <s v="МДО/ККО"/>
    <s v="исключена/нетиповая"/>
  </r>
  <r>
    <s v="Р9.193.1"/>
    <s v="Р9"/>
    <n v="0"/>
    <n v="193"/>
    <s v="Р9.0.193"/>
    <s v="Кабель ППГнг-FRHF 3х1,5"/>
    <s v="м.п."/>
    <m/>
    <n v="0"/>
    <n v="0"/>
    <x v="174"/>
    <x v="0"/>
    <x v="11"/>
    <s v="МДО/ККО"/>
    <m/>
  </r>
  <r>
    <s v="Р9.193.2"/>
    <s v="Р9"/>
    <n v="0"/>
    <n v="194"/>
    <s v="Р9.0.194"/>
    <s v="Кабель ВВГнг-FRLS 3х2,5"/>
    <s v="м.п."/>
    <m/>
    <n v="0"/>
    <n v="0"/>
    <x v="174"/>
    <x v="0"/>
    <x v="11"/>
    <s v="МДО/ККО"/>
    <m/>
  </r>
  <r>
    <m/>
    <s v="Р9"/>
    <m/>
    <m/>
    <m/>
    <s v="Кабель ППГнг-FRHF 3х2,5"/>
    <s v="м.п."/>
    <n v="100"/>
    <n v="36.281177467065326"/>
    <n v="110"/>
    <x v="528"/>
    <x v="1699"/>
    <x v="11"/>
    <s v="МДО/ККО"/>
    <s v="исключена/нетиповая"/>
  </r>
  <r>
    <s v="Р9.194"/>
    <s v="Р9"/>
    <n v="0"/>
    <n v="195"/>
    <s v="Р9.0.195"/>
    <s v="Провод ПВ1 1х6 (красный/голубой/желтый/зеленый/желто-зеленый)"/>
    <s v="м.п."/>
    <n v="20"/>
    <n v="30.381599999999999"/>
    <n v="35.736199999999997"/>
    <x v="2024"/>
    <x v="1850"/>
    <x v="11"/>
    <s v="МДО/ККО"/>
    <m/>
  </r>
  <r>
    <s v="Р9.195"/>
    <s v="Р9"/>
    <n v="0"/>
    <n v="196"/>
    <s v="Р9.0.196"/>
    <s v="Провод ПВ1 1х2,5 (красный/голубой/желтый/зеленый/желто-зеленый)"/>
    <s v="м.п."/>
    <n v="30"/>
    <n v="31.568584653549383"/>
    <n v="22.807749469631833"/>
    <x v="2025"/>
    <x v="1851"/>
    <x v="11"/>
    <s v="МДО/ККО"/>
    <m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30"/>
    <n v="228.54312960478396"/>
    <n v="434.085667245499"/>
    <x v="2026"/>
    <x v="1852"/>
    <x v="11"/>
    <s v="МДО/КК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20"/>
    <n v="264.22891200597996"/>
    <n v="302.34354934130658"/>
    <x v="2027"/>
    <x v="1853"/>
    <x v="11"/>
    <s v="МДО/КК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30"/>
    <n v="227.62812960478399"/>
    <n v="340.3927561556842"/>
    <x v="2028"/>
    <x v="1854"/>
    <x v="11"/>
    <s v="МДО/КК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6"/>
    <n v="242.24312960478397"/>
    <n v="507.85983947304521"/>
    <x v="1351"/>
    <x v="1263"/>
    <x v="11"/>
    <s v="МДО/ККО"/>
    <m/>
  </r>
  <r>
    <s v="Р9.200"/>
    <s v="Р9"/>
    <n v="0"/>
    <n v="201"/>
    <s v="Р9.0.201"/>
    <s v="Установка выключателя с ключом двухпозиционного"/>
    <s v="шт"/>
    <n v="2"/>
    <n v="634.93485588820306"/>
    <n v="3335.2905996672098"/>
    <x v="535"/>
    <x v="511"/>
    <x v="11"/>
    <s v="МДО/КК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2"/>
    <n v="260.96812881735474"/>
    <n v="532.0596836227495"/>
    <x v="2029"/>
    <x v="1855"/>
    <x v="11"/>
    <s v="МДО/ККО"/>
    <m/>
  </r>
  <r>
    <s v="Р9.202"/>
    <s v="Р9"/>
    <n v="0"/>
    <n v="203"/>
    <s v="Р9.0.203"/>
    <s v="Установка св-ка встраиваемого &quot;Lival mony&quot; 2*24 Вт белый с лампами"/>
    <s v="шт"/>
    <m/>
    <n v="333.76599999999996"/>
    <n v="1814.8139999999999"/>
    <x v="174"/>
    <x v="0"/>
    <x v="11"/>
    <s v="МДО/ККО"/>
    <m/>
  </r>
  <r>
    <s v="Р9.203"/>
    <s v="Р9"/>
    <n v="0"/>
    <n v="204"/>
    <s v="Р9.0.204"/>
    <s v="Установка светильника тонкий встраиваемый UNIEL GX70/H5 Белый с лампой."/>
    <s v="шт"/>
    <m/>
    <n v="271.04929007697683"/>
    <n v="594.87241171939309"/>
    <x v="174"/>
    <x v="0"/>
    <x v="11"/>
    <s v="МДО/ККО"/>
    <m/>
  </r>
  <r>
    <m/>
    <s v="Р9"/>
    <m/>
    <m/>
    <m/>
    <s v="Демонтаж ИБП (APC Smart VT 20 кВА) на объекте Заказчика"/>
    <s v="шт"/>
    <n v="1"/>
    <n v="5000"/>
    <n v="0"/>
    <x v="55"/>
    <x v="0"/>
    <x v="11"/>
    <s v="МДО/ККО"/>
    <s v="исключена/нетиповая"/>
  </r>
  <r>
    <m/>
    <s v="Р9"/>
    <m/>
    <m/>
    <m/>
    <s v="Монтаж ИБП (APC Smart VT 20 кВА) на объекте."/>
    <s v="шт"/>
    <n v="1"/>
    <n v="10000"/>
    <n v="3000"/>
    <x v="241"/>
    <x v="684"/>
    <x v="11"/>
    <s v="МДО/ККО"/>
    <s v="исключена/нетиповая"/>
  </r>
  <r>
    <m/>
    <s v="Р9"/>
    <m/>
    <m/>
    <m/>
    <s v="Светильник светодиодный RLR-30 30W круглый хол.бел IP 44 корпус"/>
    <s v="шт"/>
    <n v="63"/>
    <n v="280"/>
    <n v="3300"/>
    <x v="2030"/>
    <x v="1856"/>
    <x v="11"/>
    <s v="МДО/ККО"/>
    <s v="исключена/нетиповая"/>
  </r>
  <r>
    <s v="Р9.204"/>
    <s v="Р9"/>
    <n v="0"/>
    <n v="205"/>
    <s v="Р9.0.205"/>
    <s v="Установка светильников для складских помещений"/>
    <s v="шт"/>
    <n v="14"/>
    <n v="345.56555555555559"/>
    <n v="2066.5733333333333"/>
    <x v="2031"/>
    <x v="1857"/>
    <x v="11"/>
    <s v="МДО/КК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m/>
    <n v="486.25"/>
    <n v="2772.5"/>
    <x v="174"/>
    <x v="0"/>
    <x v="11"/>
    <s v="МДО/КК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4"/>
    <n v="410.86599999999999"/>
    <n v="4301.2559999999994"/>
    <x v="2032"/>
    <x v="1858"/>
    <x v="11"/>
    <s v="МДО/ККО"/>
    <m/>
  </r>
  <r>
    <m/>
    <s v="Р9"/>
    <m/>
    <m/>
    <m/>
    <s v="Светильник (Люстра) Markslojd Kosta 104869"/>
    <s v="шт"/>
    <n v="3"/>
    <n v="280"/>
    <n v="4500"/>
    <x v="2033"/>
    <x v="475"/>
    <x v="11"/>
    <s v="МДО/ККО"/>
    <s v="исключена/нетиповая"/>
  </r>
  <r>
    <s v="Р9.207"/>
    <s v="Р9"/>
    <n v="0"/>
    <n v="208"/>
    <s v="Р9.0.208"/>
    <s v="Установка светильника встраиваемого частично,_x000a_цвет - белый, хром. Производитель SLV Glass tube E27 (арт. 111592)"/>
    <s v="шт"/>
    <m/>
    <n v="0"/>
    <n v="0"/>
    <x v="174"/>
    <x v="0"/>
    <x v="11"/>
    <s v="МДО/ККО"/>
    <m/>
  </r>
  <r>
    <s v="Р9.208"/>
    <s v="Р9"/>
    <n v="0"/>
    <n v="209"/>
    <s v="Р9.0.209"/>
    <s v="Лампа DULUXSTAR MICRO TWIST 23W/840"/>
    <s v="шт"/>
    <m/>
    <n v="0"/>
    <n v="0"/>
    <x v="174"/>
    <x v="0"/>
    <x v="11"/>
    <s v="МДО/ККО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11"/>
    <s v="МДО/ККО"/>
    <m/>
  </r>
  <r>
    <s v="Р9.210"/>
    <s v="Р9"/>
    <n v="0"/>
    <n v="211"/>
    <s v="Р9.0.211"/>
    <s v="Расходные и крепежные материалы"/>
    <s v="к-т"/>
    <n v="1"/>
    <n v="0"/>
    <n v="13608.889419161522"/>
    <x v="174"/>
    <x v="1859"/>
    <x v="11"/>
    <s v="МДО/ККО"/>
    <m/>
  </r>
  <r>
    <s v="Р9.211"/>
    <s v="Р9"/>
    <n v="0"/>
    <n v="212"/>
    <s v="Р9.0.212"/>
    <s v="Светильник эвакуационный без аккумуляторной батареи"/>
    <s v="шт"/>
    <m/>
    <n v="472.22561716563797"/>
    <n v="1110.6941047903806"/>
    <x v="174"/>
    <x v="0"/>
    <x v="11"/>
    <s v="МДО/ККО"/>
    <m/>
  </r>
  <r>
    <s v="Р9.212"/>
    <s v="Р9"/>
    <n v="0"/>
    <n v="213"/>
    <s v="Р9.0.213"/>
    <s v="Установка коробки напольной 18 модульн Mosaik с  нерж крышкой (суппорта в комплекте )"/>
    <s v="шт"/>
    <m/>
    <n v="1376.86"/>
    <n v="9002.8149999999987"/>
    <x v="174"/>
    <x v="0"/>
    <x v="11"/>
    <s v="МДО/ККО"/>
    <m/>
  </r>
  <r>
    <s v="Р9.213"/>
    <s v="Р9"/>
    <n v="0"/>
    <n v="214"/>
    <s v="Р9.0.214"/>
    <s v="Блок аварийного питания INTERLUX ES-1 ( 6-58Ц)"/>
    <s v="шт"/>
    <n v="16"/>
    <n v="184.87"/>
    <n v="3256.59"/>
    <x v="2034"/>
    <x v="1860"/>
    <x v="11"/>
    <s v="МДО/ККО"/>
    <m/>
  </r>
  <r>
    <s v="Р9.214"/>
    <s v="Р9"/>
    <n v="0"/>
    <n v="215"/>
    <s v="Р9.0.215"/>
    <s v="Монтаж светильников типа Модульный подвесной REGO (Световые Технологии) "/>
    <s v="шт"/>
    <m/>
    <n v="0"/>
    <n v="0"/>
    <x v="174"/>
    <x v="0"/>
    <x v="11"/>
    <s v="МДО/ККО"/>
    <m/>
  </r>
  <r>
    <s v="Р9.215"/>
    <s v="Р9"/>
    <n v="0"/>
    <n v="216"/>
    <s v="Р9.0.216"/>
    <s v="Встраиваемый блок розеток EVOLINE FlipTop Medium"/>
    <s v="шт"/>
    <m/>
    <n v="0"/>
    <n v="0"/>
    <x v="174"/>
    <x v="0"/>
    <x v="11"/>
    <s v="МДО/ККО"/>
    <m/>
  </r>
  <r>
    <s v="Р9.216"/>
    <s v="Р9"/>
    <n v="0"/>
    <n v="217"/>
    <s v="Р9.0.217"/>
    <s v="Распред коробка legrand"/>
    <s v="шт"/>
    <n v="500"/>
    <n v="88.484485588820306"/>
    <n v="204.67405531935876"/>
    <x v="2035"/>
    <x v="1861"/>
    <x v="11"/>
    <s v="МДО/ККО"/>
    <m/>
  </r>
  <r>
    <s v="Р9.218"/>
    <s v="Р9"/>
    <n v="0"/>
    <n v="218"/>
    <s v="Р9.0.218"/>
    <s v="Установка св-ка  направленного  света - ProLight DL STAR2 242 GB LUX 2x42W  цвет белый, с уплотнительным стеклом и лампами DULUXSTAR MICRO TWIST 23W/840"/>
    <s v="шт"/>
    <m/>
    <n v="0"/>
    <n v="0"/>
    <x v="174"/>
    <x v="0"/>
    <x v="11"/>
    <s v="МДО/ККО"/>
    <m/>
  </r>
  <r>
    <s v="Р9.219"/>
    <s v="Р9"/>
    <n v="0"/>
    <n v="219"/>
    <s v="Р9.0.219"/>
    <s v="Установка светильника  Ecola GX70/H5 (тонкий встраиваемый белый с лампой с уплотнительным матовым стеклом)"/>
    <s v="шт"/>
    <n v="58"/>
    <n v="250"/>
    <n v="300"/>
    <x v="1111"/>
    <x v="1862"/>
    <x v="11"/>
    <s v="МДО/ККО"/>
    <m/>
  </r>
  <r>
    <s v="Р9.220"/>
    <s v="Р9"/>
    <n v="0"/>
    <n v="220"/>
    <s v="Р9.0.220"/>
    <s v="Установка люстры ARSTID, 3-х рожковая с лампами э/сберег."/>
    <s v="шт"/>
    <m/>
    <n v="0"/>
    <n v="0"/>
    <x v="174"/>
    <x v="0"/>
    <x v="11"/>
    <s v="МДО/ККО"/>
    <m/>
  </r>
  <r>
    <m/>
    <s v="Р9"/>
    <m/>
    <m/>
    <m/>
    <s v="Установка люстры EGLO (3-х рожковая с лампами э/сберег) (комплектЖ подвес, каракас, абажур)"/>
    <s v="шт"/>
    <n v="1"/>
    <n v="300"/>
    <n v="2000"/>
    <x v="509"/>
    <x v="691"/>
    <x v="11"/>
    <s v="МДО/ККО"/>
    <s v="исключена/нетиповая"/>
  </r>
  <r>
    <m/>
    <s v="Р9"/>
    <m/>
    <m/>
    <m/>
    <s v="Установка cветильника (люстры) LArte Luce Napoli L13809.03 _x000a_"/>
    <s v="шт"/>
    <n v="3"/>
    <n v="2000"/>
    <n v="25000"/>
    <x v="1840"/>
    <x v="1848"/>
    <x v="11"/>
    <s v="МДО/ККО"/>
    <s v="исключена/нетиповая"/>
  </r>
  <r>
    <m/>
    <s v="Р9"/>
    <m/>
    <m/>
    <m/>
    <s v="Установка светильника (Люстры) Citilux Базель CL407111 _x000a_"/>
    <s v="шт"/>
    <n v="1"/>
    <n v="300"/>
    <n v="3000"/>
    <x v="509"/>
    <x v="684"/>
    <x v="11"/>
    <s v="МДО/ККО"/>
    <s v="исключена/нетиповая"/>
  </r>
  <r>
    <s v="Р9.221"/>
    <s v="Р9"/>
    <n v="0"/>
    <n v="221"/>
    <s v="Р9.0.221"/>
    <s v="Светодиодный светильник OFL 0240 36 595 4000 К  &quot;Hazadr Light&quot; "/>
    <s v="шт"/>
    <n v="85"/>
    <n v="284.13"/>
    <n v="2092.23"/>
    <x v="2036"/>
    <x v="1863"/>
    <x v="11"/>
    <s v="МДО/ККО"/>
    <m/>
  </r>
  <r>
    <s v="Р9.226"/>
    <s v="Р9"/>
    <n v="0"/>
    <n v="222"/>
    <s v="Р9.0.222"/>
    <s v="Байпасная блокировка АВВ"/>
    <s v="шт"/>
    <m/>
    <n v="0"/>
    <n v="0"/>
    <x v="174"/>
    <x v="0"/>
    <x v="11"/>
    <s v="МДО/ККО"/>
    <m/>
  </r>
  <r>
    <m/>
    <s v="Р10"/>
    <s v="*"/>
    <s v="*"/>
    <s v="Тр*"/>
    <s v="Транспортно-накладные расходы (% от стоимости работ и материалов):"/>
    <s v="%"/>
    <n v="0"/>
    <m/>
    <m/>
    <x v="174"/>
    <x v="1864"/>
    <x v="11"/>
    <s v="МДО/ККО"/>
    <s v="исключена/стоимость 0"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124.6"/>
    <n v="176"/>
    <n v="0"/>
    <x v="2037"/>
    <x v="0"/>
    <x v="12"/>
    <s v="Инфраструктура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124.6"/>
    <n v="173.74810905417871"/>
    <n v="0"/>
    <x v="2038"/>
    <x v="0"/>
    <x v="12"/>
    <s v="Инфраструктура"/>
    <m/>
  </r>
  <r>
    <s v="Р1.6"/>
    <s v="Р1"/>
    <n v="0"/>
    <n v="6"/>
    <s v="Р1.0.6"/>
    <s v="Проект системы кондиционирования"/>
    <s v="кв.м.площади офиса"/>
    <n v="124.6"/>
    <n v="122.91240239180095"/>
    <n v="0"/>
    <x v="2039"/>
    <x v="0"/>
    <x v="12"/>
    <s v="Инфраструктура"/>
    <m/>
  </r>
  <r>
    <s v="Р1.16"/>
    <s v="Р1"/>
    <n v="0"/>
    <n v="18"/>
    <s v="Р1.0.18"/>
    <s v="Технический отчет электролаборатории"/>
    <s v="кв.м.площади офиса"/>
    <n v="124.6"/>
    <n v="91.16110739804779"/>
    <n v="0"/>
    <x v="2040"/>
    <x v="0"/>
    <x v="12"/>
    <s v="Инфраструктура"/>
    <m/>
  </r>
  <r>
    <m/>
    <s v="Р2"/>
    <m/>
    <m/>
    <m/>
    <s v="Сверление отверстий в существующих стенах и перегородках"/>
    <s v="шт"/>
    <n v="10"/>
    <n v="500"/>
    <n v="321.42857142857144"/>
    <x v="55"/>
    <x v="1865"/>
    <x v="12"/>
    <s v="Инфраструктура"/>
    <s v="исключена/нетиповая"/>
  </r>
  <r>
    <s v="Р2.54"/>
    <s v="Р2"/>
    <n v="4"/>
    <n v="2"/>
    <s v="Р2.4.2"/>
    <s v="Демонтаж дверных блоков из ПВХ профиля"/>
    <s v="шт"/>
    <n v="1"/>
    <n v="917.15"/>
    <n v="0"/>
    <x v="874"/>
    <x v="0"/>
    <x v="12"/>
    <s v="Инфраструктура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124.6"/>
    <n v="30.710874139273027"/>
    <n v="0"/>
    <x v="2041"/>
    <x v="0"/>
    <x v="12"/>
    <s v="Инфраструктура"/>
    <m/>
  </r>
  <r>
    <s v="Р2.92"/>
    <s v="Р2"/>
    <n v="8"/>
    <n v="3"/>
    <s v="Р2.8.3"/>
    <s v="Демонтаж выключателей, розеток"/>
    <s v="шт"/>
    <n v="3"/>
    <n v="83.898462445108876"/>
    <n v="0"/>
    <x v="2042"/>
    <x v="0"/>
    <x v="12"/>
    <s v="Инфраструктура"/>
    <m/>
  </r>
  <r>
    <s v="Р2.94"/>
    <s v="Р2"/>
    <n v="8"/>
    <n v="5"/>
    <s v="Р2.8.5"/>
    <s v="Демонтаж электрощитов распределительных"/>
    <s v="шт"/>
    <n v="1"/>
    <n v="1393.5763682634604"/>
    <n v="0"/>
    <x v="2043"/>
    <x v="0"/>
    <x v="12"/>
    <s v="Инфраструктура"/>
    <m/>
  </r>
  <r>
    <s v="Р2.97"/>
    <s v="Р2"/>
    <n v="8"/>
    <n v="8"/>
    <s v="Р2.8.8"/>
    <s v="Демонтаж светильников с сохранением"/>
    <s v="шт"/>
    <n v="32"/>
    <n v="150"/>
    <n v="0"/>
    <x v="1463"/>
    <x v="0"/>
    <x v="12"/>
    <s v="Инфраструктура"/>
    <m/>
  </r>
  <r>
    <m/>
    <s v="Р2"/>
    <m/>
    <m/>
    <m/>
    <s v="Использование автовышки для демонтаж наружных блоков и перевозка  к месту назначенич"/>
    <s v="час"/>
    <n v="6"/>
    <n v="1500"/>
    <n v="0"/>
    <x v="1282"/>
    <x v="0"/>
    <x v="12"/>
    <s v="Инфраструктура"/>
    <s v="исключена/нетиповая"/>
  </r>
  <r>
    <m/>
    <s v="Р2"/>
    <m/>
    <m/>
    <m/>
    <s v="Демонтаж наружного блока сплит системы"/>
    <s v="шт"/>
    <n v="1"/>
    <n v="1500"/>
    <n v="0"/>
    <x v="113"/>
    <x v="0"/>
    <x v="12"/>
    <s v="Инфраструктура"/>
    <s v="исключена/нетиповая"/>
  </r>
  <r>
    <m/>
    <s v="Р2"/>
    <m/>
    <m/>
    <m/>
    <s v="демонтаж трубопровода и заделка отверстий на фасаде"/>
    <s v="шт"/>
    <n v="15"/>
    <n v="50"/>
    <n v="0"/>
    <x v="122"/>
    <x v="0"/>
    <x v="12"/>
    <s v="Инфраструктура"/>
    <s v="исключена/нетиповая"/>
  </r>
  <r>
    <s v="Р2.99"/>
    <s v="Р2"/>
    <n v="9"/>
    <n v="3"/>
    <s v="Р2.9.3"/>
    <s v="Демонтаж кондиционера (сплит система, внешний и внутренний блоки) с сохранением"/>
    <s v="шт"/>
    <n v="8"/>
    <n v="1792.8682095807615"/>
    <n v="0"/>
    <x v="2044"/>
    <x v="0"/>
    <x v="12"/>
    <s v="Инфраструктура"/>
    <m/>
  </r>
  <r>
    <s v="Р2.111"/>
    <s v="Р2"/>
    <n v="11"/>
    <n v="1"/>
    <s v="Р2.11.1"/>
    <s v="Вывоз мусора (бункер 5т - 8м3)"/>
    <s v="шт"/>
    <n v="4"/>
    <n v="3907.1066419161521"/>
    <n v="1833.7850305388376"/>
    <x v="2045"/>
    <x v="1866"/>
    <x v="12"/>
    <s v="Инфраструктура"/>
    <m/>
  </r>
  <r>
    <s v="Р2.113"/>
    <s v="Р2"/>
    <n v="11"/>
    <n v="3"/>
    <s v="Р2.11.3"/>
    <s v="Разгрузо-погрузочные работы "/>
    <s v="тн"/>
    <n v="2"/>
    <n v="1119.348555449074"/>
    <n v="0"/>
    <x v="2046"/>
    <x v="0"/>
    <x v="12"/>
    <s v="Инфраструктура"/>
    <m/>
  </r>
  <r>
    <s v="Р2.115"/>
    <s v="Р2"/>
    <n v="11"/>
    <n v="5"/>
    <s v="Р2.11.5"/>
    <s v="Уборка послестроительная"/>
    <s v="м2"/>
    <n v="124.6"/>
    <n v="61.353364191615228"/>
    <n v="24.066354934130665"/>
    <x v="2047"/>
    <x v="1867"/>
    <x v="12"/>
    <s v="Инфраструктура"/>
    <m/>
  </r>
  <r>
    <s v="Р2.116"/>
    <s v="Р2"/>
    <n v="11"/>
    <n v="6"/>
    <s v="Р2.11.6"/>
    <s v="Клининговая уборка перед открытием"/>
    <s v="м2"/>
    <n v="124.6"/>
    <n v="129.91009135329219"/>
    <n v="49.469782095807616"/>
    <x v="2048"/>
    <x v="1868"/>
    <x v="12"/>
    <s v="Инфраструктура"/>
    <m/>
  </r>
  <r>
    <s v="Р3.3"/>
    <s v="Р3"/>
    <n v="1"/>
    <n v="4"/>
    <s v="Р3.1.4"/>
    <s v="Заделка проемов в кирпичных стенах "/>
    <s v="м3"/>
    <n v="2.5"/>
    <n v="671.69"/>
    <n v="646.57000000000005"/>
    <x v="2049"/>
    <x v="1869"/>
    <x v="12"/>
    <s v="Инфраструктура"/>
    <m/>
  </r>
  <r>
    <s v="Р3.125"/>
    <s v="Р3"/>
    <n v="1"/>
    <n v="6"/>
    <s v="Р3.1.6"/>
    <s v="Усиление проемов металлическим профилем из уголка 100*100*10"/>
    <s v="м.п."/>
    <n v="10.4"/>
    <n v="591.75"/>
    <n v="992.74"/>
    <x v="2050"/>
    <x v="1870"/>
    <x v="12"/>
    <s v="Инфраструктура"/>
    <m/>
  </r>
  <r>
    <s v="Р3.5"/>
    <s v="Р3"/>
    <n v="1"/>
    <n v="7"/>
    <s v="Р3.1.7"/>
    <s v="Устройство перегородок из ГКЛ толщ. 12 мм. с одинарным металлическим каркасом и двухслойной обшивкой с обеих сторон "/>
    <s v="м2"/>
    <n v="141"/>
    <n v="409.87894811975309"/>
    <n v="555.28470305388362"/>
    <x v="2051"/>
    <x v="1871"/>
    <x v="12"/>
    <s v="Инфраструктура"/>
    <m/>
  </r>
  <r>
    <s v="Р3.6"/>
    <s v="Р3"/>
    <n v="1"/>
    <n v="8"/>
    <s v="Р3.1.8"/>
    <s v="Облицовка стен по одинарному металлическому каркасу из  профиля гипсокартонными листами (ГКЛ) толщ. 12 мм. двумя слоями "/>
    <s v="м2"/>
    <n v="5"/>
    <n v="357.5143746706533"/>
    <n v="418.67738392813789"/>
    <x v="2052"/>
    <x v="1872"/>
    <x v="12"/>
    <s v="Инфраструктура"/>
    <m/>
  </r>
  <r>
    <s v="Р3.10"/>
    <s v="Р3"/>
    <n v="1"/>
    <n v="13"/>
    <s v="Р3.1.13"/>
    <s v="Тепло- и звукоизоляция стен из минеральных материалов"/>
    <s v="м2"/>
    <n v="141"/>
    <n v="64.238182095807616"/>
    <n v="88.318282095807632"/>
    <x v="2053"/>
    <x v="1873"/>
    <x v="12"/>
    <s v="Инфраструктура"/>
    <m/>
  </r>
  <r>
    <m/>
    <s v="Р3"/>
    <m/>
    <m/>
    <m/>
    <s v="Устройство короба ГКЛ  для устройства фальшстены за  радиаторами с установкой решеток радиаторных в количестве 4 штук"/>
    <s v="м2"/>
    <n v="6.9"/>
    <n v="425.78"/>
    <n v="627.73"/>
    <x v="2054"/>
    <x v="1874"/>
    <x v="12"/>
    <s v="Инфраструктура"/>
    <s v="исключена/нетиповая"/>
  </r>
  <r>
    <s v="Р3.18"/>
    <s v="Р3"/>
    <n v="3"/>
    <n v="3"/>
    <s v="Р3.3.3"/>
    <s v="Шпатлевка швов и саморезов стен (ГКЛ) "/>
    <s v="м2"/>
    <n v="11"/>
    <n v="114.15042857142858"/>
    <n v="127.21314285714287"/>
    <x v="2055"/>
    <x v="1875"/>
    <x v="12"/>
    <s v="Инфраструктура"/>
    <m/>
  </r>
  <r>
    <s v="Р3.19"/>
    <s v="Р3"/>
    <n v="3"/>
    <n v="4"/>
    <s v="Р3.3.4"/>
    <s v="Шпатлевка стен по ГКЛ"/>
    <s v="м2"/>
    <n v="293.05"/>
    <n v="154.34399999999999"/>
    <n v="138.72999999999999"/>
    <x v="2056"/>
    <x v="1876"/>
    <x v="12"/>
    <s v="Инфраструктура"/>
    <m/>
  </r>
  <r>
    <s v="Р3.115"/>
    <s v="Р3"/>
    <n v="3"/>
    <n v="7"/>
    <s v="Р3.3.7"/>
    <s v="Грунтовка поверхности стен и перегородок"/>
    <s v="м2"/>
    <n v="404.45"/>
    <n v="29.590441047903798"/>
    <n v="26.051441047903801"/>
    <x v="2057"/>
    <x v="1877"/>
    <x v="12"/>
    <s v="Инфраструктура"/>
    <m/>
  </r>
  <r>
    <s v="Р3.22"/>
    <s v="Р3"/>
    <n v="3"/>
    <n v="8"/>
    <s v="Р3.3.8"/>
    <s v="Окраска стен за 2 раза краской Parad W4"/>
    <s v="м2"/>
    <n v="404.45"/>
    <n v="127.937909868261"/>
    <n v="136.268900610777"/>
    <x v="2058"/>
    <x v="1878"/>
    <x v="12"/>
    <s v="Инфраструктура"/>
    <m/>
  </r>
  <r>
    <s v="Р3.23"/>
    <s v="Р3"/>
    <n v="3"/>
    <n v="9"/>
    <s v="Р3.3.9"/>
    <s v="Оклейка стен стеклообоями типа &quot;Паутинка&quot; (нефактурными) "/>
    <s v="м2"/>
    <n v="293.05"/>
    <n v="66.205409257484561"/>
    <n v="39.598836419161515"/>
    <x v="2059"/>
    <x v="1879"/>
    <x v="12"/>
    <s v="Инфраструктура"/>
    <m/>
  </r>
  <r>
    <m/>
    <s v="Р3"/>
    <m/>
    <m/>
    <m/>
    <s v="заделка отверстий шпатлевка и покраска стен внутри здания"/>
    <s v="м2"/>
    <n v="26"/>
    <n v="150"/>
    <n v="62"/>
    <x v="1298"/>
    <x v="1880"/>
    <x v="12"/>
    <s v="Инфраструктура"/>
    <s v="исключена/нетиповая"/>
  </r>
  <r>
    <m/>
    <s v="Р3"/>
    <m/>
    <m/>
    <m/>
    <s v="заделка отверстий шпатлевка и покраска стен на фасаде"/>
    <s v="м2"/>
    <n v="19"/>
    <n v="150"/>
    <n v="11"/>
    <x v="1547"/>
    <x v="1881"/>
    <x v="12"/>
    <s v="Инфраструктура"/>
    <s v="исключена/нетиповая"/>
  </r>
  <r>
    <m/>
    <s v="Р3"/>
    <m/>
    <m/>
    <m/>
    <s v="Покраска труб отопления белой краской эмаль"/>
    <s v="м2"/>
    <n v="20"/>
    <n v="50"/>
    <n v="20"/>
    <x v="162"/>
    <x v="153"/>
    <x v="12"/>
    <s v="Инфраструктура"/>
    <s v="исключена/нетиповая"/>
  </r>
  <r>
    <s v="Р3.28"/>
    <s v="Р3"/>
    <n v="3"/>
    <n v="14"/>
    <s v="Р3.3.14"/>
    <s v="Устройство штроб в кирпичных стенах"/>
    <s v="м.п."/>
    <n v="9"/>
    <n v="283.98682095807618"/>
    <n v="31.682092574845694"/>
    <x v="2060"/>
    <x v="1882"/>
    <x v="12"/>
    <s v="Инфраструктура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"/>
    <n v="159.90904628742285"/>
    <n v="356.30961973652268"/>
    <x v="2061"/>
    <x v="1883"/>
    <x v="12"/>
    <s v="Инфраструктура"/>
    <m/>
  </r>
  <r>
    <s v="Р3.36"/>
    <s v="Р3"/>
    <n v="4"/>
    <n v="1"/>
    <s v="Р3.4.1"/>
    <s v="Установка дверного блока размером 900х2100 мм запасного выхода контурной металлической (с утепленнием минплитой, наружного исполнения)"/>
    <s v="шт"/>
    <n v="1"/>
    <n v="4292.2950000000001"/>
    <n v="44152.722500000003"/>
    <x v="29"/>
    <x v="24"/>
    <x v="12"/>
    <s v="Инфраструктура"/>
    <m/>
  </r>
  <r>
    <m/>
    <s v="Р3"/>
    <m/>
    <m/>
    <m/>
    <s v="Изготовление и монтаж жалюзи на окна"/>
    <s v="шт"/>
    <n v="16"/>
    <n v="0"/>
    <n v="1187.5"/>
    <x v="174"/>
    <x v="1884"/>
    <x v="12"/>
    <s v="Инфраструктура"/>
    <s v="исключена/нетиповая"/>
  </r>
  <r>
    <s v="Р3.38.1"/>
    <s v="Р3"/>
    <n v="4"/>
    <n v="5"/>
    <s v="Р3.4.5"/>
    <s v="Монтаж двупольной двери 1200x2100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1"/>
    <n v="2860.8138862268534"/>
    <n v="43865.812922145087"/>
    <x v="2062"/>
    <x v="1885"/>
    <x v="12"/>
    <s v="Инфраструктура"/>
    <m/>
  </r>
  <r>
    <s v="Р3.41"/>
    <s v="Р3"/>
    <n v="4"/>
    <n v="9"/>
    <s v="Р3.4.9"/>
    <s v="Установка противопожарных дверей однопольных, min EI45 с фурнитурой 900х2100мм"/>
    <s v="шт"/>
    <n v="2"/>
    <n v="2712.6255498094365"/>
    <n v="21154.181929232142"/>
    <x v="405"/>
    <x v="345"/>
    <x v="12"/>
    <s v="Инфраструктура"/>
    <m/>
  </r>
  <r>
    <s v="Р3.42.1"/>
    <s v="Р3"/>
    <n v="4"/>
    <n v="11"/>
    <s v="Р3.4.11"/>
    <s v="Установка деревянных, дверных блоков 900х2100 мм, типа Arki (Matti-ovi-Oy) Финляндия с фурнитурой,добором и наличниками. Цвет согласовать с Заказчиком"/>
    <s v="шт"/>
    <n v="4"/>
    <n v="1890.6523386559784"/>
    <n v="17649.754546240569"/>
    <x v="899"/>
    <x v="865"/>
    <x v="12"/>
    <s v="Инфраструктура"/>
    <m/>
  </r>
  <r>
    <s v="Р3.47"/>
    <s v="Р3"/>
    <n v="4"/>
    <n v="15"/>
    <s v="Р3.4.15"/>
    <s v="Установка ограничителей движения двери (упор напольный)"/>
    <s v="шт"/>
    <n v="4"/>
    <n v="73.881515768461369"/>
    <n v="139.18776884896548"/>
    <x v="2063"/>
    <x v="1886"/>
    <x v="12"/>
    <s v="Инфраструктура"/>
    <m/>
  </r>
  <r>
    <m/>
    <s v="Р3"/>
    <m/>
    <m/>
    <m/>
    <s v="Покраска потолка за два раза "/>
    <s v="м2"/>
    <n v="7.76"/>
    <n v="250"/>
    <n v="190"/>
    <x v="2064"/>
    <x v="1887"/>
    <x v="12"/>
    <s v="Инфраструктура"/>
    <s v="исключена/нетиповая"/>
  </r>
  <r>
    <s v="Р3.60"/>
    <s v="Р3"/>
    <n v="5"/>
    <n v="2"/>
    <s v="Р3.5.2"/>
    <s v="Устройство подвесных потолков типа &quot;Армстронг&quot; по каркасу из оцинкованного профиля, панель 600х600х15 мм &quot;Oasis&quot; цвет белый, кромка &quot;Board&quot;, подвесная система Prelude XL/TL 15"/>
    <s v="м2"/>
    <n v="116.8"/>
    <n v="312.39689810378087"/>
    <n v="619.14530858281898"/>
    <x v="2065"/>
    <x v="1888"/>
    <x v="12"/>
    <s v="Инфраструктура"/>
    <m/>
  </r>
  <r>
    <s v="Р3.83.1"/>
    <s v="Р3"/>
    <n v="6"/>
    <n v="2"/>
    <s v="Р3.6.2"/>
    <s v="Устройство плинтусов из керамогранита высотой 100 мм с установкой раскладки из пластика на торец в цвет плинтуса с затиркой швовов "/>
    <s v="м.п."/>
    <n v="76.5"/>
    <n v="114.32408384231398"/>
    <n v="156.37094803392918"/>
    <x v="2066"/>
    <x v="1889"/>
    <x v="12"/>
    <s v="Инфраструктура"/>
    <m/>
  </r>
  <r>
    <s v="Р3.93"/>
    <s v="Р3"/>
    <n v="6"/>
    <n v="26"/>
    <s v="Р3.6.26"/>
    <s v="Укрытие полов пленкой полиэтиленовой на время производства работ  "/>
    <s v="м2"/>
    <n v="124.6"/>
    <n v="35.881149469631829"/>
    <n v="25.387253524379041"/>
    <x v="2067"/>
    <x v="1890"/>
    <x v="12"/>
    <s v="Инфраструктура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. Материал Заказчика"/>
    <s v="шт"/>
    <n v="2"/>
    <n v="8078.4017029938277"/>
    <n v="52100"/>
    <x v="959"/>
    <x v="1891"/>
    <x v="12"/>
    <s v="Инфраструктура"/>
    <m/>
  </r>
  <r>
    <s v="Р8.2.2"/>
    <s v="Р8"/>
    <n v="0"/>
    <n v="3"/>
    <s v="Р8.0.3"/>
    <s v="Сплит система настенная LG 09. Материал Заказчика"/>
    <s v="шт"/>
    <n v="3"/>
    <n v="7995.8842857142863"/>
    <n v="0"/>
    <x v="139"/>
    <x v="0"/>
    <x v="12"/>
    <s v="Инфраструктура"/>
    <s v="исключена/стоимость оборудования 0"/>
  </r>
  <r>
    <s v="Р8.3.1"/>
    <s v="Р8"/>
    <n v="0"/>
    <n v="11"/>
    <s v="Р8.0.11"/>
    <s v="Кассетный кондиционер LG UT18/UU18+пульт Материал Заказчика"/>
    <s v="шт"/>
    <n v="2"/>
    <n v="6462.0166666666664"/>
    <n v="0"/>
    <x v="2068"/>
    <x v="0"/>
    <x v="12"/>
    <s v="Инфраструктура"/>
    <s v="исключена/стоимость оборудования 0"/>
  </r>
  <r>
    <s v="Р8.27"/>
    <s v="Р8"/>
    <n v="0"/>
    <n v="16"/>
    <s v="Р8.0.16"/>
    <s v="Дренажный насос мини Orang"/>
    <s v="шт"/>
    <n v="6"/>
    <n v="1200"/>
    <n v="3500"/>
    <x v="259"/>
    <x v="576"/>
    <x v="12"/>
    <s v="Инфраструктура"/>
    <m/>
  </r>
  <r>
    <s v="Р8.30"/>
    <s v="Р8"/>
    <n v="0"/>
    <n v="18"/>
    <s v="Р8.0.18"/>
    <s v="Пусконаладочные работы систем кондиционирования"/>
    <s v="кв.м.площади офиса"/>
    <n v="124.6"/>
    <n v="41.900503145383709"/>
    <n v="18.451045521853029"/>
    <x v="2069"/>
    <x v="1892"/>
    <x v="12"/>
    <s v="Инфраструктура"/>
    <m/>
  </r>
  <r>
    <s v="Р8.32"/>
    <s v="Р8"/>
    <n v="0"/>
    <n v="19"/>
    <s v="Р8.0.19"/>
    <s v="Зимний комплект к кондиционерам"/>
    <s v="шт"/>
    <n v="6"/>
    <n v="1248.3682095807615"/>
    <n v="4970.8012954089509"/>
    <x v="503"/>
    <x v="451"/>
    <x v="12"/>
    <s v="Инфраструктура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124.6"/>
    <n v="223.46649719262533"/>
    <n v="624.90577948894031"/>
    <x v="2070"/>
    <x v="1893"/>
    <x v="12"/>
    <s v="Инфраструктура"/>
    <m/>
  </r>
  <r>
    <m/>
    <s v="Р8"/>
    <m/>
    <m/>
    <m/>
    <s v="Ремонт сплит систем- монтаж на внутренние блоки штуцеров для вальцовочных соединений. Промывка и дозаправка хладогента с учетом расходных материалов"/>
    <s v="шт"/>
    <n v="3"/>
    <n v="1500"/>
    <n v="3228"/>
    <x v="111"/>
    <x v="1894"/>
    <x v="12"/>
    <s v="Инфраструктура"/>
    <s v="исключена/нетиповая"/>
  </r>
  <r>
    <m/>
    <s v="Р8"/>
    <m/>
    <m/>
    <m/>
    <s v="Обслуживание  сплит систем-после демонтажа - наружные и внутренние блоки"/>
    <s v="шт"/>
    <n v="8"/>
    <n v="800"/>
    <n v="0"/>
    <x v="1178"/>
    <x v="0"/>
    <x v="12"/>
    <s v="Инфраструктура"/>
    <s v="исключена/нетиповая"/>
  </r>
  <r>
    <m/>
    <s v="Р8"/>
    <m/>
    <m/>
    <m/>
    <s v="Монтаж наружных блоков -работа  автовышки"/>
    <s v="час"/>
    <n v="11"/>
    <n v="1500"/>
    <n v="0"/>
    <x v="345"/>
    <x v="0"/>
    <x v="12"/>
    <s v="Инфраструктура"/>
    <s v="исключена/нетиповая"/>
  </r>
  <r>
    <m/>
    <s v="Р8"/>
    <m/>
    <m/>
    <m/>
    <s v="Монтаж  козырьков над наружными блоками"/>
    <s v="шт"/>
    <n v="6"/>
    <n v="700"/>
    <n v="1200"/>
    <x v="2071"/>
    <x v="818"/>
    <x v="12"/>
    <s v="Инфраструктура"/>
    <s v="исключена/нетиповая"/>
  </r>
  <r>
    <m/>
    <s v="Р8"/>
    <n v="0"/>
    <n v="22"/>
    <s v="Р8.0.22"/>
    <s v="Кассетный кондиционер LG UT12/UU12/PT-UMC+пульт Материал Заказчика"/>
    <s v="шт"/>
    <n v="1"/>
    <n v="8500"/>
    <n v="0"/>
    <x v="2072"/>
    <x v="0"/>
    <x v="12"/>
    <s v="Инфраструктура"/>
    <s v="номер расценки изменен (Р8.0.21)/исключена/стоимость оборудования 0"/>
  </r>
  <r>
    <s v="Р9.1"/>
    <s v="Р9"/>
    <n v="0"/>
    <n v="1"/>
    <s v="Р9.0.1"/>
    <s v="Бокс АТ43Е навесной 144 модуля (674х824х140мм) IP43 (ABB) в комплекте с DIN-рейками, перемычками, шинами РЕ и N"/>
    <s v="шт"/>
    <n v="3"/>
    <n v="5837.23"/>
    <n v="27613.87"/>
    <x v="2073"/>
    <x v="1895"/>
    <x v="12"/>
    <s v="Инфраструктура"/>
    <m/>
  </r>
  <r>
    <m/>
    <s v="Р9"/>
    <m/>
    <m/>
    <m/>
    <s v="Бокс навесной 12 модулей  IP43 "/>
    <s v="шт"/>
    <n v="2"/>
    <n v="1500"/>
    <n v="787.5"/>
    <x v="126"/>
    <x v="1896"/>
    <x v="12"/>
    <s v="Инфраструктура"/>
    <s v="исключена/нетиповая"/>
  </r>
  <r>
    <m/>
    <s v="Р9"/>
    <m/>
    <m/>
    <m/>
    <s v="Бокс навесной 9 модулей  IP43 "/>
    <s v="шт"/>
    <n v="2"/>
    <n v="1500"/>
    <n v="787.5"/>
    <x v="126"/>
    <x v="1896"/>
    <x v="12"/>
    <s v="Инфраструктура"/>
    <s v="исключена/нетиповая"/>
  </r>
  <r>
    <s v="Р9.8"/>
    <s v="Р9"/>
    <n v="0"/>
    <n v="8"/>
    <s v="Р9.0.8"/>
    <s v="Выключатель нагрузки OT45E3, 45А, ABB"/>
    <s v="шт"/>
    <n v="2"/>
    <n v="984.23046287422801"/>
    <n v="3709.5387729041299"/>
    <x v="2074"/>
    <x v="1897"/>
    <x v="12"/>
    <s v="Инфраструктура"/>
    <m/>
  </r>
  <r>
    <m/>
    <s v="Р9"/>
    <m/>
    <m/>
    <m/>
    <s v="ABB Авт.выкл.  1п SH201L C 16  /STOSH201L C16/  /2CDS241001R0164/ STO"/>
    <s v="шт"/>
    <n v="8"/>
    <n v="159.70970159679359"/>
    <n v="194.55"/>
    <x v="2075"/>
    <x v="1898"/>
    <x v="12"/>
    <s v="Инфраструктура"/>
    <s v="исключена/нетиповая"/>
  </r>
  <r>
    <s v="Р9.44"/>
    <s v="Р9"/>
    <n v="0"/>
    <n v="43"/>
    <s v="Р9.0.43"/>
    <s v="Автомат.выкл-ль АВВ 1-полюсный S201 C6А"/>
    <s v="шт"/>
    <n v="17"/>
    <n v="159.70970159679359"/>
    <n v="267.38957816366599"/>
    <x v="2076"/>
    <x v="1899"/>
    <x v="12"/>
    <s v="Инфраструктура"/>
    <m/>
  </r>
  <r>
    <s v="Р9.45"/>
    <s v="Р9"/>
    <n v="0"/>
    <n v="44"/>
    <s v="Р9.0.44"/>
    <s v="Автомат.выкл-ль АВВ 1-полюсный S201 C10А"/>
    <s v="шт"/>
    <n v="1"/>
    <n v="171.33564191615227"/>
    <n v="260.23551231136832"/>
    <x v="2077"/>
    <x v="1900"/>
    <x v="12"/>
    <s v="Инфраструктура"/>
    <m/>
  </r>
  <r>
    <s v="Р9.47"/>
    <s v="Р9"/>
    <n v="0"/>
    <n v="46"/>
    <s v="Р9.0.46"/>
    <s v="Автомат.выкл-ль АВВ 1-полюсный S201 C20А"/>
    <s v="шт"/>
    <n v="8"/>
    <n v="159.70970159679359"/>
    <n v="363.97518514969141"/>
    <x v="2075"/>
    <x v="1901"/>
    <x v="12"/>
    <s v="Инфраструктура"/>
    <m/>
  </r>
  <r>
    <m/>
    <s v="Р9"/>
    <m/>
    <m/>
    <m/>
    <s v="ABB Авт.выкл.  3п SH203L C 32  /STOSH203L C32/  /2CDS243001R0324/ STO"/>
    <s v="шт"/>
    <n v="5"/>
    <n v="233.93"/>
    <n v="765.08"/>
    <x v="2078"/>
    <x v="1902"/>
    <x v="12"/>
    <s v="Инфраструктура"/>
    <s v="исключена/нетиповая"/>
  </r>
  <r>
    <m/>
    <s v="Р9"/>
    <m/>
    <m/>
    <m/>
    <s v="ABB Авт.выкл.  3п SH203L C 40  /STOSH203L C40/  /2CDS243001R0404/ STO"/>
    <s v="шт"/>
    <n v="2"/>
    <n v="233.93"/>
    <n v="765.08"/>
    <x v="2079"/>
    <x v="1903"/>
    <x v="12"/>
    <s v="Инфраструктура"/>
    <s v="исключена/нетиповая"/>
  </r>
  <r>
    <m/>
    <s v="Р9"/>
    <m/>
    <m/>
    <s v="Р9.0.9"/>
    <s v="Счетчик Меркурий - 231 АТ-01 I 5-60А 380В DIN ЖК IK  1тар.(16г)"/>
    <s v="шт"/>
    <n v="2"/>
    <n v="1600"/>
    <n v="3853.36"/>
    <x v="1479"/>
    <x v="1904"/>
    <x v="12"/>
    <s v="Инфраструктура"/>
    <s v="Р9.0.9"/>
  </r>
  <r>
    <m/>
    <s v="Р9"/>
    <m/>
    <m/>
    <m/>
    <s v="32018DEK Кросс-модуль на DIN-рейку 4х11 групп, 125А ШН-103 DEKraft"/>
    <s v="шт"/>
    <n v="6"/>
    <n v="1120"/>
    <n v="772.87"/>
    <x v="1283"/>
    <x v="1905"/>
    <x v="12"/>
    <s v="Инфраструктура"/>
    <s v="исключена/нетиповая"/>
  </r>
  <r>
    <m/>
    <s v="Р9"/>
    <m/>
    <m/>
    <m/>
    <s v="ABB Авт.диф.тока DSH941R C16 30мА тип АС /2CSR145001R1164/   ELC"/>
    <s v="шт"/>
    <n v="21"/>
    <n v="227.26"/>
    <n v="3448.7593333333298"/>
    <x v="2080"/>
    <x v="1906"/>
    <x v="12"/>
    <s v="Инфраструктура"/>
    <s v="исключена/нетиповая"/>
  </r>
  <r>
    <s v="Р9.94"/>
    <s v="Р9"/>
    <n v="0"/>
    <n v="93"/>
    <s v="Р9.0.93"/>
    <s v="Автомат.выкл-ль АВВ 3-полюсный S203 C25А"/>
    <s v="шт"/>
    <n v="2"/>
    <n v="233.93410479038076"/>
    <n v="659.86820958076146"/>
    <x v="1814"/>
    <x v="1907"/>
    <x v="12"/>
    <s v="Инфраструктура"/>
    <m/>
  </r>
  <r>
    <m/>
    <s v="Р9"/>
    <m/>
    <m/>
    <m/>
    <s v="32018DEK Кросс-модуль на DIN-рейку 4х11 групп, 125А ШН-103 DEKraft"/>
    <s v="шт"/>
    <n v="6"/>
    <n v="700"/>
    <n v="779.83"/>
    <x v="2071"/>
    <x v="1908"/>
    <x v="12"/>
    <s v="Инфраструктура"/>
    <s v="исключена/нетиповая"/>
  </r>
  <r>
    <m/>
    <s v="Р9"/>
    <m/>
    <m/>
    <s v="Р9.0.9"/>
    <s v="Счетчик Меркурий - 231 АТ-01 I 5-60А 380В DIN ЖК IK  1тар.(16г)"/>
    <s v="шт"/>
    <n v="2"/>
    <n v="1000"/>
    <n v="3853.36"/>
    <x v="1302"/>
    <x v="1904"/>
    <x v="12"/>
    <s v="Инфраструктура"/>
    <s v="Р9.0.9"/>
  </r>
  <r>
    <s v="Р9.149"/>
    <s v="Р9"/>
    <n v="0"/>
    <n v="148"/>
    <s v="Р9.0.148"/>
    <s v="Контактор модульный ABB ESB40-40"/>
    <s v="шт"/>
    <n v="2"/>
    <n v="177.49417175647295"/>
    <n v="2536.9251746506343"/>
    <x v="2081"/>
    <x v="477"/>
    <x v="12"/>
    <s v="Инфраструктура"/>
    <m/>
  </r>
  <r>
    <s v="Р9.158"/>
    <s v="Р9"/>
    <n v="0"/>
    <n v="157"/>
    <s v="Р9.0.157"/>
    <s v="Независимый расцепитель, S2C-A2"/>
    <s v="шт"/>
    <n v="2"/>
    <n v="304.29666666666668"/>
    <n v="1266.2366666666667"/>
    <x v="2082"/>
    <x v="1909"/>
    <x v="12"/>
    <s v="Инфраструктура"/>
    <m/>
  </r>
  <r>
    <s v="Р9.169"/>
    <s v="Р9"/>
    <n v="0"/>
    <n v="168"/>
    <s v="Р9.0.168"/>
    <s v="Светильник эвакуационный с аккумуляторной батареей"/>
    <s v="шт"/>
    <n v="5"/>
    <n v="488.85921287422843"/>
    <n v="1494.4202113472866"/>
    <x v="2083"/>
    <x v="1910"/>
    <x v="12"/>
    <s v="Инфраструктура"/>
    <m/>
  </r>
  <r>
    <s v="Р9.177"/>
    <s v="Р9"/>
    <n v="0"/>
    <n v="176"/>
    <s v="Р9.0.176"/>
    <s v="Кабель-канал 105х50 мм."/>
    <s v="м.п."/>
    <n v="101"/>
    <n v="101.227222207011"/>
    <n v="336.01"/>
    <x v="2084"/>
    <x v="1911"/>
    <x v="12"/>
    <s v="Инфраструктура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21"/>
    <n v="174.99041047903808"/>
    <n v="351.6374567664609"/>
    <x v="2085"/>
    <x v="1912"/>
    <x v="12"/>
    <s v="Инфраструктура"/>
    <m/>
  </r>
  <r>
    <s v="Р9.179"/>
    <s v="Р9"/>
    <n v="0"/>
    <n v="178"/>
    <s v="Р9.0.178"/>
    <s v="Зажим 773-302 безвинтовой 6х (0,75-2,5) кв. мм для меди и алюминия (Wago)"/>
    <s v="шт"/>
    <n v="250"/>
    <n v="8.6623364191615231"/>
    <n v="15.386936419161524"/>
    <x v="2086"/>
    <x v="1913"/>
    <x v="12"/>
    <s v="Инфраструктура"/>
    <m/>
  </r>
  <r>
    <s v="Р9.189"/>
    <s v="Р9"/>
    <n v="0"/>
    <n v="188"/>
    <s v="Р9.0.188"/>
    <s v="Кабель ВВГнг-LS 3х2,5"/>
    <s v="м.п."/>
    <n v="750"/>
    <n v="36.281177467065326"/>
    <n v="41.8516456766461"/>
    <x v="2087"/>
    <x v="1914"/>
    <x v="12"/>
    <s v="Инфраструктура"/>
    <m/>
  </r>
  <r>
    <s v="Р9.190"/>
    <s v="Р9"/>
    <n v="0"/>
    <n v="189"/>
    <s v="Р9.0.189"/>
    <s v="Кабель ВВГнг-LS 3х1,5"/>
    <s v="м.п."/>
    <n v="630"/>
    <n v="36.281177467065326"/>
    <n v="33.047435615568418"/>
    <x v="2088"/>
    <x v="1915"/>
    <x v="12"/>
    <s v="Инфраструктура"/>
    <m/>
  </r>
  <r>
    <s v="Р9.193.1"/>
    <s v="Р9"/>
    <n v="0"/>
    <n v="193"/>
    <s v="Р9.0.193"/>
    <s v="Кабель ВВГнг-FRLS 3х1,5"/>
    <s v="м.п."/>
    <n v="100"/>
    <n v="36.281177467065326"/>
    <n v="51"/>
    <x v="528"/>
    <x v="1916"/>
    <x v="12"/>
    <s v="Инфраструктура"/>
    <m/>
  </r>
  <r>
    <s v="Р9.193.2"/>
    <s v="Р9"/>
    <n v="0"/>
    <n v="194"/>
    <s v="Р9.0.194"/>
    <s v="Кабель ВВГнг-FRLS 3х2,5"/>
    <s v="м.п."/>
    <n v="2"/>
    <n v="36.281177467065326"/>
    <n v="43"/>
    <x v="2089"/>
    <x v="1917"/>
    <x v="12"/>
    <s v="Инфраструктура"/>
    <m/>
  </r>
  <r>
    <m/>
    <s v="Р9"/>
    <m/>
    <m/>
    <m/>
    <s v="Кабель ВВГнг-FRLS 2х1,5"/>
    <s v="м.п."/>
    <n v="40"/>
    <n v="36.281177467065326"/>
    <n v="43"/>
    <x v="2090"/>
    <x v="1918"/>
    <x v="12"/>
    <s v="Инфраструктура"/>
    <s v="исключена/нетиповая"/>
  </r>
  <r>
    <m/>
    <s v="Р9"/>
    <m/>
    <m/>
    <m/>
    <s v="Провод ПУ ПУгВ 1*4 мм"/>
    <s v="м.п."/>
    <n v="10"/>
    <n v="36.281177467065326"/>
    <n v="43"/>
    <x v="2091"/>
    <x v="1919"/>
    <x v="12"/>
    <s v="Инфраструктура"/>
    <s v="исключена/нетиповая"/>
  </r>
  <r>
    <m/>
    <s v="Р9"/>
    <m/>
    <m/>
    <m/>
    <s v="Провод ПУ ПУгВ 1*10им"/>
    <s v="м.п."/>
    <n v="45"/>
    <n v="36.281177467065326"/>
    <n v="43"/>
    <x v="2092"/>
    <x v="1920"/>
    <x v="12"/>
    <s v="Инфраструктура"/>
    <s v="исключена/нетиповая"/>
  </r>
  <r>
    <m/>
    <s v="Р9"/>
    <m/>
    <m/>
    <m/>
    <s v="Провод ПУгВ 1х1,5 "/>
    <s v="м.п."/>
    <n v="100"/>
    <n v="31.57"/>
    <n v="43"/>
    <x v="2093"/>
    <x v="504"/>
    <x v="12"/>
    <s v="Инфраструктура"/>
    <s v="исключена/нетиповая"/>
  </r>
  <r>
    <m/>
    <s v="Р9"/>
    <m/>
    <m/>
    <m/>
    <s v="Кабель ВВГнг LS 5х10"/>
    <s v="м.п."/>
    <n v="90"/>
    <n v="36.28"/>
    <n v="43"/>
    <x v="2094"/>
    <x v="1693"/>
    <x v="12"/>
    <s v="Инфраструктура"/>
    <s v="исключена/нетиповая"/>
  </r>
  <r>
    <m/>
    <s v="Р9"/>
    <m/>
    <m/>
    <m/>
    <s v="Кабель ВВГнг LS 5х6"/>
    <s v="м.п."/>
    <n v="10"/>
    <n v="36.28"/>
    <n v="43"/>
    <x v="2095"/>
    <x v="1919"/>
    <x v="12"/>
    <s v="Инфраструктура"/>
    <s v="исключена/нетиповая"/>
  </r>
  <r>
    <m/>
    <s v="Р9"/>
    <m/>
    <m/>
    <m/>
    <s v="Провод ПВ1 1х10 (желто-зеленый)"/>
    <s v="м.п."/>
    <n v="10"/>
    <n v="31.568584653549401"/>
    <n v="22.807749469631801"/>
    <x v="2096"/>
    <x v="1921"/>
    <x v="12"/>
    <s v="Инфраструктура"/>
    <s v="исключена/нетиповая"/>
  </r>
  <r>
    <s v="Р9.194"/>
    <s v="Р9"/>
    <n v="0"/>
    <n v="195"/>
    <s v="Р9.0.195"/>
    <s v="Провод ПВ1 1х6 (красный/голубой/желтый/зеленый/желто-зеленый)"/>
    <s v="м.п."/>
    <n v="5"/>
    <n v="30.381599999999999"/>
    <n v="35.736199999999997"/>
    <x v="2097"/>
    <x v="1922"/>
    <x v="12"/>
    <s v="Инфраструктура"/>
    <m/>
  </r>
  <r>
    <s v="Р9.195"/>
    <s v="Р9"/>
    <n v="0"/>
    <n v="196"/>
    <s v="Р9.0.196"/>
    <s v="Провод ПВ1 1х2,5 (красный/голубой/желтый/зеленый/желто-зеленый)"/>
    <s v="м.п."/>
    <n v="50"/>
    <n v="31.568584653549383"/>
    <n v="22.807749469631801"/>
    <x v="2098"/>
    <x v="1923"/>
    <x v="12"/>
    <s v="Инфраструктура"/>
    <m/>
  </r>
  <r>
    <m/>
    <s v="Р9"/>
    <m/>
    <m/>
    <m/>
    <s v="Труба гофрированная ПВХ с зондом д32 мм"/>
    <s v="м.п."/>
    <n v="50"/>
    <n v="20"/>
    <n v="16.899999999999999"/>
    <x v="162"/>
    <x v="1924"/>
    <x v="12"/>
    <s v="Инфраструктура"/>
    <s v="исключена/нетиповая"/>
  </r>
  <r>
    <m/>
    <s v="Р9"/>
    <m/>
    <m/>
    <m/>
    <s v="Труба гофрированная ПВХ с зондом д20 мм"/>
    <s v="м.п."/>
    <n v="1400"/>
    <n v="20"/>
    <n v="20"/>
    <x v="47"/>
    <x v="1925"/>
    <x v="12"/>
    <s v="Инфраструктура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93"/>
    <n v="228.54312960478396"/>
    <n v="434.085667245499"/>
    <x v="2099"/>
    <x v="1926"/>
    <x v="12"/>
    <s v="Инфраструктура"/>
    <m/>
  </r>
  <r>
    <m/>
    <s v="Р9"/>
    <m/>
    <m/>
    <m/>
    <s v="Установка розетки Legrand Valena (в один подрозетник)"/>
    <s v="шт"/>
    <n v="34"/>
    <n v="228.54312960478396"/>
    <n v="589.36"/>
    <x v="2100"/>
    <x v="1927"/>
    <x v="12"/>
    <s v="Инфраструктура"/>
    <s v="исключена/нетиповая"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7"/>
    <n v="227.62812960478399"/>
    <n v="340.3927561556842"/>
    <x v="2101"/>
    <x v="1928"/>
    <x v="12"/>
    <s v="Инфраструктура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2"/>
    <n v="242.24312960478397"/>
    <n v="507.85983947304499"/>
    <x v="2102"/>
    <x v="1929"/>
    <x v="12"/>
    <s v="Инфраструктура"/>
    <m/>
  </r>
  <r>
    <s v="Р9.200"/>
    <s v="Р9"/>
    <n v="0"/>
    <n v="201"/>
    <s v="Р9.0.201"/>
    <s v="Установка выключателя с ключом двухпозиционного"/>
    <s v="шт"/>
    <n v="1"/>
    <n v="634.93485588820306"/>
    <n v="3335.2905996672098"/>
    <x v="1352"/>
    <x v="1264"/>
    <x v="12"/>
    <s v="Инфраструктура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37"/>
    <n v="486.25"/>
    <n v="2772.5"/>
    <x v="2103"/>
    <x v="1930"/>
    <x v="12"/>
    <s v="Инфраструктура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2"/>
    <n v="410.86599999999999"/>
    <n v="4301.2559999999994"/>
    <x v="2104"/>
    <x v="1931"/>
    <x v="12"/>
    <s v="Инфраструктура"/>
    <m/>
  </r>
  <r>
    <s v="Р9.209"/>
    <s v="Р9"/>
    <n v="0"/>
    <n v="210"/>
    <s v="Р9.0.210"/>
    <s v="Пуско-наладочные работы"/>
    <s v="к-т"/>
    <n v="1"/>
    <n v="10598.545057161446"/>
    <n v="1118.625"/>
    <x v="1006"/>
    <x v="979"/>
    <x v="12"/>
    <s v="Инфраструктура"/>
    <m/>
  </r>
  <r>
    <s v="Р9.210"/>
    <s v="Р9"/>
    <n v="0"/>
    <n v="211"/>
    <s v="Р9.0.211"/>
    <s v="Расходные и крепежные материалы"/>
    <s v="к-т"/>
    <n v="1"/>
    <n v="0"/>
    <n v="13608.889419161522"/>
    <x v="174"/>
    <x v="1859"/>
    <x v="12"/>
    <s v="Инфраструктура"/>
    <m/>
  </r>
  <r>
    <s v="Р9.213"/>
    <s v="Р9"/>
    <n v="0"/>
    <n v="214"/>
    <s v="Р9.0.214"/>
    <s v="Блок аварийного питания INTERLUX ES-1 ( 6-58Ц)"/>
    <s v="шт"/>
    <n v="4"/>
    <n v="184.87"/>
    <n v="3256.59"/>
    <x v="2105"/>
    <x v="1932"/>
    <x v="12"/>
    <s v="Инфраструктура"/>
    <m/>
  </r>
  <r>
    <m/>
    <s v="Р9"/>
    <m/>
    <m/>
    <m/>
    <s v="заземляющая полоса для серверной (с использованием сварки)"/>
    <s v="м.п."/>
    <n v="5"/>
    <n v="500"/>
    <n v="597"/>
    <x v="173"/>
    <x v="1933"/>
    <x v="12"/>
    <s v="Инфраструктура"/>
    <s v="исключена/нетиповая"/>
  </r>
  <r>
    <m/>
    <s v="Р9"/>
    <m/>
    <m/>
    <m/>
    <s v="кабельная проходка  Огнеза ПМК  40/20 ,50,65,80"/>
    <s v="шт"/>
    <n v="22"/>
    <n v="200"/>
    <n v="740"/>
    <x v="1143"/>
    <x v="220"/>
    <x v="12"/>
    <s v="Инфраструктура"/>
    <s v="исключена/нетиповая"/>
  </r>
  <r>
    <s v="Р9.216"/>
    <s v="Р9"/>
    <n v="0"/>
    <n v="217"/>
    <s v="Р9.0.217"/>
    <s v="Распред коробка legrand"/>
    <s v="шт"/>
    <n v="40"/>
    <n v="88.484485588820306"/>
    <n v="204.67405531935876"/>
    <x v="2106"/>
    <x v="1934"/>
    <x v="12"/>
    <s v="Инфраструктура"/>
    <m/>
  </r>
  <r>
    <m/>
    <s v="Р10"/>
    <s v="*"/>
    <s v="*"/>
    <s v="Тр*"/>
    <s v="Транспортно-накладные расходы (% от стоимости работ и материалов):"/>
    <s v="%"/>
    <n v="0.05"/>
    <m/>
    <m/>
    <x v="2107"/>
    <x v="0"/>
    <x v="12"/>
    <s v="Инфраструктура"/>
    <m/>
  </r>
  <r>
    <s v="Р1.1"/>
    <s v="Р1"/>
    <n v="0"/>
    <n v="1"/>
    <s v="Р1.0.1"/>
    <s v="Техническое обследование состояния несущих конструкций помещения с подготовкой рекомендаций по усилению"/>
    <s v="кв.м.площади офиса"/>
    <n v="342.2"/>
    <n v="87.668030391583869"/>
    <n v="0"/>
    <x v="541"/>
    <x v="0"/>
    <x v="13"/>
    <s v="ККО/МДО"/>
    <m/>
  </r>
  <r>
    <s v="Р1.3"/>
    <s v="Р1"/>
    <n v="0"/>
    <n v="3"/>
    <s v="Р1.0.3"/>
    <s v="Архитектурно-строительная часть, включая мероприятия по противопожарной защите."/>
    <s v="кв.м.площади офиса"/>
    <n v="342.2"/>
    <n v="350.67212156633548"/>
    <n v="0"/>
    <x v="2108"/>
    <x v="0"/>
    <x v="13"/>
    <s v="ККО/МДО"/>
    <m/>
  </r>
  <r>
    <s v="Р1.4"/>
    <s v="Р1"/>
    <n v="0"/>
    <n v="4"/>
    <s v="Р1.0.4"/>
    <s v="Рабочий проект по электроснабжению и электроосвещению (ЭОМ), включая пояснительную записку "/>
    <s v="кв.м.площади офиса"/>
    <n v="342.2"/>
    <n v="292.22676797194623"/>
    <n v="0"/>
    <x v="2109"/>
    <x v="0"/>
    <x v="13"/>
    <s v="ККО/МДО"/>
    <m/>
  </r>
  <r>
    <s v="Р1.5"/>
    <s v="Р1"/>
    <n v="0"/>
    <n v="5"/>
    <s v="Р1.0.5"/>
    <s v="Проект системы вентиляции."/>
    <s v="кв.м.площади офиса"/>
    <n v="342.2"/>
    <n v="146.11338398597312"/>
    <n v="0"/>
    <x v="83"/>
    <x v="0"/>
    <x v="13"/>
    <s v="ККО/МДО"/>
    <m/>
  </r>
  <r>
    <s v="Р1.6"/>
    <s v="Р1"/>
    <n v="0"/>
    <n v="6"/>
    <s v="Р1.0.6"/>
    <s v="Проект системы кондиционирования"/>
    <s v="кв.м.площади офиса"/>
    <n v="342.2"/>
    <n v="146.11338398597312"/>
    <n v="0"/>
    <x v="83"/>
    <x v="0"/>
    <x v="13"/>
    <s v="ККО/МДО"/>
    <m/>
  </r>
  <r>
    <s v="Р1.8"/>
    <s v="Р1"/>
    <n v="0"/>
    <n v="8"/>
    <s v="Р1.0.8"/>
    <s v="Проект системы водоснабжения и канализации"/>
    <s v="кв.м.площади офиса"/>
    <n v="342.2"/>
    <n v="116.89070718877849"/>
    <n v="0"/>
    <x v="1658"/>
    <x v="0"/>
    <x v="13"/>
    <s v="ККО/МДО"/>
    <m/>
  </r>
  <r>
    <s v="Р1.11"/>
    <s v="Р1"/>
    <n v="0"/>
    <n v="11"/>
    <s v="Р1.0.11"/>
    <s v="Разработка проекта водяного пожаротушения"/>
    <s v="кв.м.площади офиса"/>
    <n v="342.2"/>
    <n v="175.33606078316774"/>
    <n v="0"/>
    <x v="378"/>
    <x v="0"/>
    <x v="13"/>
    <s v="ККО/МДО"/>
    <m/>
  </r>
  <r>
    <s v="Р1.15.2"/>
    <s v="Р1"/>
    <n v="0"/>
    <n v="15"/>
    <s v="Р1.0.15"/>
    <s v="Сертификация помещения для совершения операций с ценностями, хранение ценностей  по (2)  классу вломостойкости и (3) классу пулестойкости"/>
    <s v="кв.м.площади офиса"/>
    <n v="342.2"/>
    <n v="116.89070718877849"/>
    <n v="0"/>
    <x v="1658"/>
    <x v="0"/>
    <x v="13"/>
    <s v="ККО/МДО"/>
    <m/>
  </r>
  <r>
    <s v="Р1.16"/>
    <s v="Р1"/>
    <n v="0"/>
    <n v="18"/>
    <s v="Р1.0.18"/>
    <s v="Технический отчет электролаборатории"/>
    <s v="кв.м.площади офиса"/>
    <n v="342.2"/>
    <n v="87.668030391583869"/>
    <n v="0"/>
    <x v="541"/>
    <x v="0"/>
    <x v="13"/>
    <s v="ККО/МДО"/>
    <m/>
  </r>
  <r>
    <s v="Р1.17"/>
    <s v="Р1"/>
    <n v="0"/>
    <n v="19"/>
    <s v="Р1.0.19"/>
    <s v="Стоимость согласования проекта изменения фасада  согласно нормативных и законодательных актов г. ___________ и РФ."/>
    <s v="кв.м.площади офиса"/>
    <n v="342.2"/>
    <n v="116.89070718877849"/>
    <n v="0"/>
    <x v="1658"/>
    <x v="0"/>
    <x v="13"/>
    <s v="ККО/МДО"/>
    <m/>
  </r>
  <r>
    <s v="Р1.30"/>
    <s v="Р1"/>
    <n v="0"/>
    <n v="29"/>
    <s v="Р1.0.29"/>
    <s v="Расчет пожарных рисков"/>
    <s v="кв.м.площади офиса"/>
    <n v="342.2"/>
    <n v="400.35067212156633"/>
    <n v="0"/>
    <x v="2110"/>
    <x v="0"/>
    <x v="13"/>
    <s v="ККО/МДО"/>
    <m/>
  </r>
  <r>
    <s v="Р2.1"/>
    <s v="Р2"/>
    <n v="1"/>
    <n v="1"/>
    <s v="Р2.1.1"/>
    <s v="Демонтаж подвесных потолков типа &quot;Армстронг&quot;"/>
    <s v="м2"/>
    <n v="153"/>
    <n v="35"/>
    <n v="0"/>
    <x v="2111"/>
    <x v="0"/>
    <x v="13"/>
    <s v="ККО/МДО"/>
    <m/>
  </r>
  <r>
    <s v="Р2.3"/>
    <s v="Р2"/>
    <n v="1"/>
    <n v="3"/>
    <s v="Р2.1.3"/>
    <s v="Демонтаж  одноуровневых потолков из ГКЛ"/>
    <s v="м2"/>
    <n v="100"/>
    <n v="25"/>
    <n v="0"/>
    <x v="173"/>
    <x v="0"/>
    <x v="13"/>
    <s v="ККО/МДО"/>
    <m/>
  </r>
  <r>
    <s v="Р2.4"/>
    <s v="Р2"/>
    <n v="1"/>
    <n v="4"/>
    <s v="Р2.1.4"/>
    <s v="Демонтаж  двухуровневых потолков из ГКЛ"/>
    <s v="м2"/>
    <n v="70"/>
    <n v="25"/>
    <n v="0"/>
    <x v="540"/>
    <x v="0"/>
    <x v="13"/>
    <s v="ККО/МДО"/>
    <m/>
  </r>
  <r>
    <s v="Р2.5"/>
    <s v="Р2"/>
    <n v="1"/>
    <n v="5"/>
    <s v="Р2.1.5"/>
    <s v="Демонтаж  реечного потолка"/>
    <s v="м2"/>
    <n v="20"/>
    <n v="25"/>
    <n v="0"/>
    <x v="112"/>
    <x v="0"/>
    <x v="13"/>
    <s v="ККО/МДО"/>
    <m/>
  </r>
  <r>
    <s v="Р2.7"/>
    <s v="Р2"/>
    <n v="1"/>
    <n v="7"/>
    <s v="Р2.1.7"/>
    <s v="Демонтаж потолков из ПВХ вагонки"/>
    <s v="м2"/>
    <n v="100"/>
    <n v="65"/>
    <n v="0"/>
    <x v="31"/>
    <x v="0"/>
    <x v="13"/>
    <s v="ККО/МДО"/>
    <m/>
  </r>
  <r>
    <s v="Р2.18"/>
    <s v="Р2"/>
    <n v="2"/>
    <n v="2"/>
    <s v="Р2.2.2"/>
    <s v="Демонтаж цементно-песчаной стяжки толщиной до 100 мм"/>
    <s v="м2"/>
    <n v="342.2"/>
    <n v="10"/>
    <n v="0"/>
    <x v="2112"/>
    <x v="0"/>
    <x v="13"/>
    <s v="ККО/МДО"/>
    <m/>
  </r>
  <r>
    <s v="Р2.22"/>
    <s v="Р2"/>
    <n v="2"/>
    <n v="6"/>
    <s v="Р2.2.6"/>
    <s v="Демонтаж покрытия полов из керамогранита и кераимческих плиток"/>
    <s v="м2"/>
    <n v="342.2"/>
    <n v="25"/>
    <n v="0"/>
    <x v="2113"/>
    <x v="0"/>
    <x v="13"/>
    <s v="ККО/МДО"/>
    <m/>
  </r>
  <r>
    <s v="Р2.33"/>
    <s v="Р2"/>
    <n v="2"/>
    <n v="17"/>
    <s v="Р2.2.17"/>
    <s v="Демонтаж плиточного клея"/>
    <s v="м2"/>
    <n v="40"/>
    <n v="5"/>
    <n v="0"/>
    <x v="159"/>
    <x v="0"/>
    <x v="13"/>
    <s v="ККО/МДО"/>
    <m/>
  </r>
  <r>
    <m/>
    <s v="Р2"/>
    <n v="3"/>
    <n v="5"/>
    <s v="Р2.3.5"/>
    <s v="Пробивка проемов в стенах из кирпича"/>
    <s v="м3"/>
    <n v="12"/>
    <n v="1000"/>
    <n v="0"/>
    <x v="1774"/>
    <x v="0"/>
    <x v="13"/>
    <s v="ККО/МДО"/>
    <m/>
  </r>
  <r>
    <s v="Р2.40"/>
    <s v="Р2"/>
    <n v="3"/>
    <n v="8"/>
    <s v="Р2.3.8"/>
    <s v="Демонтаж утеплителя стен из минераловатных плит"/>
    <s v="м2"/>
    <n v="118"/>
    <n v="5"/>
    <n v="0"/>
    <x v="2114"/>
    <x v="0"/>
    <x v="13"/>
    <s v="ККО/МДО"/>
    <m/>
  </r>
  <r>
    <s v="Р2.42"/>
    <s v="Р2"/>
    <n v="3"/>
    <n v="10"/>
    <s v="Р2.3.10"/>
    <s v="Демонтаж облицовки стен листами ГКЛ по металлическому каркасу"/>
    <s v="м2"/>
    <n v="670"/>
    <n v="25"/>
    <n v="0"/>
    <x v="2115"/>
    <x v="0"/>
    <x v="13"/>
    <s v="ККО/МДО"/>
    <m/>
  </r>
  <r>
    <s v="Р2.48"/>
    <s v="Р2"/>
    <n v="3"/>
    <n v="16"/>
    <s v="Р2.3.16"/>
    <s v="Демонтаж облицовки стен из плитки керамической, мрамора."/>
    <s v="м2"/>
    <n v="120"/>
    <n v="40"/>
    <n v="0"/>
    <x v="1463"/>
    <x v="0"/>
    <x v="13"/>
    <s v="ККО/МДО"/>
    <m/>
  </r>
  <r>
    <s v="Р2.52"/>
    <s v="Р2"/>
    <n v="3"/>
    <n v="20"/>
    <s v="Р2.3.20"/>
    <s v="Разборка перегородок из ГКЛ по металлическому каркасу"/>
    <s v="м2"/>
    <n v="189.5"/>
    <n v="40"/>
    <n v="0"/>
    <x v="2116"/>
    <x v="0"/>
    <x v="13"/>
    <s v="ККО/МДО"/>
    <m/>
  </r>
  <r>
    <s v="Р2.53"/>
    <s v="Р2"/>
    <n v="4"/>
    <n v="1"/>
    <s v="Р2.4.1"/>
    <s v="Демонтаж дверных блоков деревянных (межкомнатные)"/>
    <s v="шт"/>
    <n v="21"/>
    <n v="100"/>
    <n v="0"/>
    <x v="2117"/>
    <x v="0"/>
    <x v="13"/>
    <s v="ККО/МДО"/>
    <m/>
  </r>
  <r>
    <s v="Р2.55"/>
    <s v="Р2"/>
    <n v="4"/>
    <n v="3"/>
    <s v="Р2.4.3"/>
    <s v="Демонтаж дверных блоков металлических"/>
    <s v="шт"/>
    <n v="1"/>
    <n v="350"/>
    <n v="0"/>
    <x v="701"/>
    <x v="0"/>
    <x v="13"/>
    <s v="ККО/МДО"/>
    <m/>
  </r>
  <r>
    <s v="Р2.56"/>
    <s v="Р2"/>
    <n v="4"/>
    <n v="4"/>
    <s v="Р2.4.4"/>
    <s v="Демонтаж дверного длока главного входа  (стеклопакет в алюминиевой обвязке)"/>
    <s v="шт"/>
    <n v="2"/>
    <n v="500"/>
    <n v="0"/>
    <x v="162"/>
    <x v="0"/>
    <x v="13"/>
    <s v="ККО/МДО"/>
    <m/>
  </r>
  <r>
    <m/>
    <s v="Р2"/>
    <m/>
    <m/>
    <m/>
    <s v="Демонтаж отбойника"/>
    <s v="шт"/>
    <n v="1"/>
    <n v="200"/>
    <n v="0"/>
    <x v="159"/>
    <x v="0"/>
    <x v="13"/>
    <s v="ККО/МДО"/>
    <s v="исключена/нетиповая"/>
  </r>
  <r>
    <s v="Р2.63"/>
    <s v="Р2"/>
    <n v="5"/>
    <n v="2"/>
    <s v="Р2.5.2"/>
    <s v="Демонтаж оконных блоков из ПВХ профиля"/>
    <s v="м2"/>
    <n v="8"/>
    <n v="100"/>
    <n v="0"/>
    <x v="309"/>
    <x v="0"/>
    <x v="13"/>
    <s v="ККО/МДО"/>
    <m/>
  </r>
  <r>
    <s v="Р2.67"/>
    <s v="Р2"/>
    <n v="5"/>
    <n v="6"/>
    <s v="Р2.5.6"/>
    <s v="Демонтаж подоконников из ПВХ"/>
    <s v="м.п."/>
    <n v="4"/>
    <n v="30"/>
    <n v="0"/>
    <x v="2118"/>
    <x v="0"/>
    <x v="13"/>
    <s v="ККО/МДО"/>
    <m/>
  </r>
  <r>
    <s v="Р2.90"/>
    <s v="Р2"/>
    <n v="8"/>
    <n v="1"/>
    <s v="Р2.8.1"/>
    <s v="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"/>
    <s v="кв.м.площади офиса"/>
    <n v="342.2"/>
    <n v="200"/>
    <n v="0"/>
    <x v="2119"/>
    <x v="0"/>
    <x v="13"/>
    <s v="ККО/МДО"/>
    <m/>
  </r>
  <r>
    <s v="Р2.91"/>
    <s v="Р2"/>
    <n v="8"/>
    <n v="2"/>
    <s v="Р2.8.2"/>
    <s v="Демонтаж скрытой электропроводки (проложенной в перегородках, за подвесными потолками, под фальшполами и в других конструктивных элементах зданий)"/>
    <s v="кв.м.площади офиса"/>
    <n v="342.2"/>
    <n v="200"/>
    <n v="0"/>
    <x v="2119"/>
    <x v="0"/>
    <x v="13"/>
    <s v="ККО/МДО"/>
    <m/>
  </r>
  <r>
    <s v="Р2.92"/>
    <s v="Р2"/>
    <n v="8"/>
    <n v="3"/>
    <s v="Р2.8.3"/>
    <s v="Демонтаж выключателей, розеток"/>
    <s v="шт"/>
    <n v="50"/>
    <n v="50"/>
    <n v="0"/>
    <x v="173"/>
    <x v="0"/>
    <x v="13"/>
    <s v="ККО/МДО"/>
    <m/>
  </r>
  <r>
    <s v="Р2.93"/>
    <s v="Р2"/>
    <n v="8"/>
    <n v="4"/>
    <s v="Р2.8.4"/>
    <s v="Демонтаж светильников"/>
    <s v="шт"/>
    <n v="80"/>
    <n v="50"/>
    <n v="0"/>
    <x v="115"/>
    <x v="0"/>
    <x v="13"/>
    <s v="ККО/МДО"/>
    <m/>
  </r>
  <r>
    <s v="Р2.94"/>
    <s v="Р2"/>
    <n v="8"/>
    <n v="5"/>
    <s v="Р2.8.5"/>
    <s v="Демонтаж электрощитов распределительных"/>
    <s v="шт"/>
    <n v="5"/>
    <n v="300"/>
    <n v="0"/>
    <x v="113"/>
    <x v="0"/>
    <x v="13"/>
    <s v="ККО/МДО"/>
    <m/>
  </r>
  <r>
    <s v="Р2.97"/>
    <s v="Р2"/>
    <n v="8"/>
    <n v="8"/>
    <s v="Р2.8.8"/>
    <s v="Демонтаж светильников с сохранением"/>
    <s v="шт"/>
    <n v="100"/>
    <n v="50"/>
    <n v="0"/>
    <x v="55"/>
    <x v="0"/>
    <x v="13"/>
    <s v="ККО/МДО"/>
    <m/>
  </r>
  <r>
    <s v="Р2.98"/>
    <s v="Р2"/>
    <n v="8"/>
    <n v="9"/>
    <s v="Р2.8.9"/>
    <s v="Демонтаж кабель канала "/>
    <s v="м.п."/>
    <n v="5"/>
    <n v="5"/>
    <n v="0"/>
    <x v="2120"/>
    <x v="0"/>
    <x v="13"/>
    <s v="ККО/МДО"/>
    <m/>
  </r>
  <r>
    <s v="Р2.137"/>
    <s v="Р2"/>
    <n v="9"/>
    <n v="1"/>
    <s v="Р2.9.1"/>
    <s v="Демонтаж воздуховодов системы вентиляциии и охлаждения воздуха"/>
    <s v="кв.м.площади офиса"/>
    <n v="342.2"/>
    <n v="100"/>
    <n v="0"/>
    <x v="2121"/>
    <x v="0"/>
    <x v="13"/>
    <s v="ККО/МДО"/>
    <m/>
  </r>
  <r>
    <s v="Р2.138"/>
    <s v="Р2"/>
    <n v="9"/>
    <n v="2"/>
    <s v="Р2.9.2"/>
    <s v="Демонтаж кондиционера (сплит система, внешний и внутренний блоки с трассами фреонопровода и межблочными кабельными линиями)"/>
    <s v="шт"/>
    <n v="3"/>
    <n v="1500"/>
    <n v="0"/>
    <x v="111"/>
    <x v="0"/>
    <x v="13"/>
    <s v="ККО/МДО"/>
    <m/>
  </r>
  <r>
    <s v="Р2.100"/>
    <s v="Р2"/>
    <n v="9"/>
    <n v="4"/>
    <s v="Р2.9.4"/>
    <s v="Демонтаж вент машин"/>
    <s v="шт"/>
    <n v="1"/>
    <n v="5000"/>
    <n v="0"/>
    <x v="55"/>
    <x v="0"/>
    <x v="13"/>
    <s v="ККО/МДО"/>
    <m/>
  </r>
  <r>
    <s v="Р2.102"/>
    <s v="Р2"/>
    <n v="10"/>
    <n v="1"/>
    <s v="Р2.10.1"/>
    <s v="Демонтаж унитаза"/>
    <s v="шт"/>
    <n v="5"/>
    <n v="300"/>
    <n v="0"/>
    <x v="113"/>
    <x v="0"/>
    <x v="13"/>
    <s v="ККО/МДО"/>
    <m/>
  </r>
  <r>
    <s v="Р2.103"/>
    <s v="Р2"/>
    <n v="10"/>
    <n v="2"/>
    <s v="Р2.10.2"/>
    <s v="Демонтаж  раковины"/>
    <s v="шт"/>
    <n v="7"/>
    <n v="100"/>
    <n v="0"/>
    <x v="492"/>
    <x v="0"/>
    <x v="13"/>
    <s v="ККО/МДО"/>
    <m/>
  </r>
  <r>
    <s v="Р2.104"/>
    <s v="Р2"/>
    <n v="10"/>
    <n v="3"/>
    <s v="Р2.10.3"/>
    <s v="Демонтаж смесителя"/>
    <s v="к-т"/>
    <n v="7"/>
    <n v="50"/>
    <n v="0"/>
    <x v="701"/>
    <x v="0"/>
    <x v="13"/>
    <s v="ККО/МДО"/>
    <m/>
  </r>
  <r>
    <s v="Р2.109"/>
    <s v="Р2"/>
    <n v="10"/>
    <n v="8"/>
    <s v="Р2.10.8"/>
    <s v="Демонтаж труб канализации диаметром до 110 мм"/>
    <s v="м.п."/>
    <n v="50"/>
    <n v="10"/>
    <n v="0"/>
    <x v="112"/>
    <x v="0"/>
    <x v="13"/>
    <s v="ККО/МДО"/>
    <m/>
  </r>
  <r>
    <s v="Р2.111"/>
    <s v="Р2"/>
    <n v="11"/>
    <n v="1"/>
    <s v="Р2.11.1"/>
    <s v="Вывоз мусора (бункер 5т - 8м3)"/>
    <s v="шт"/>
    <n v="32"/>
    <n v="1000"/>
    <n v="5000"/>
    <x v="2122"/>
    <x v="1935"/>
    <x v="13"/>
    <s v="ККО/МДО"/>
    <m/>
  </r>
  <r>
    <s v="Р2.115"/>
    <s v="Р2"/>
    <n v="11"/>
    <n v="5"/>
    <s v="Р2.11.5"/>
    <s v="Уборка послестроительная"/>
    <s v="м2"/>
    <n v="342.2"/>
    <n v="50"/>
    <n v="20"/>
    <x v="2123"/>
    <x v="1936"/>
    <x v="13"/>
    <s v="ККО/МДО"/>
    <m/>
  </r>
  <r>
    <s v="Р2.116"/>
    <s v="Р2"/>
    <n v="11"/>
    <n v="6"/>
    <s v="Р2.11.6"/>
    <s v="Клининговая уборка перед открытием"/>
    <s v="м2"/>
    <n v="342.2"/>
    <n v="250"/>
    <n v="100"/>
    <x v="2124"/>
    <x v="1937"/>
    <x v="13"/>
    <s v="ККО/МДО"/>
    <m/>
  </r>
  <r>
    <s v="Р3.1"/>
    <s v="Р3"/>
    <n v="1"/>
    <n v="1"/>
    <s v="Р3.1.1"/>
    <s v="Кладка перегородок не армированных толщиной в 1/2 кирпича (толщиной 120 мм)"/>
    <s v="м2"/>
    <n v="7"/>
    <n v="439.10999999999996"/>
    <n v="485.60399999999998"/>
    <x v="2125"/>
    <x v="1938"/>
    <x v="13"/>
    <s v="ККО/МДО"/>
    <m/>
  </r>
  <r>
    <s v="Р3.3"/>
    <s v="Р3"/>
    <n v="1"/>
    <n v="4"/>
    <s v="Р3.1.4"/>
    <s v="Заделка проемов в кирпичных стенах "/>
    <s v="м3"/>
    <n v="1"/>
    <n v="929.88"/>
    <n v="619.91999999999996"/>
    <x v="2126"/>
    <x v="1939"/>
    <x v="13"/>
    <s v="ККО/МДО"/>
    <m/>
  </r>
  <r>
    <s v="Р3.5"/>
    <s v="Р3"/>
    <n v="1"/>
    <n v="7"/>
    <s v="Р3.1.7"/>
    <s v="Устройство перегородок из ГКЛ толщ. 12 мм. &quot;Кнауф&quot; с одинарным металлическим каркасом и двухслойной обшивкой с обеих сторон (включая перфорированные уголки на внешние углы)"/>
    <s v="м2"/>
    <n v="186"/>
    <n v="350"/>
    <n v="450"/>
    <x v="2127"/>
    <x v="1940"/>
    <x v="13"/>
    <s v="ККО/МДО"/>
    <m/>
  </r>
  <r>
    <s v="Р3.6"/>
    <s v="Р3"/>
    <n v="1"/>
    <n v="8"/>
    <s v="Р3.1.8"/>
    <s v="Облицовка стен по одинарному металлическому каркасу &quot;Кнауф&quot; из  профиля гипсокартонными листами (ГКЛ) толщ. 12 мм. &quot;Кнауф&quot; одним слоем (включая перфорированные уголки на внешние углы)"/>
    <s v="м2"/>
    <n v="960"/>
    <n v="250"/>
    <n v="300"/>
    <x v="2128"/>
    <x v="1941"/>
    <x v="13"/>
    <s v="ККО/МДО"/>
    <m/>
  </r>
  <r>
    <s v="Р3.7"/>
    <s v="Р3"/>
    <n v="1"/>
    <n v="10"/>
    <s v="Р3.1.10"/>
    <s v="Облицовка стен по одинарному металлическому каркасу из  профиля влагостойкими гипсокартонными листами (ГКЛВ) &quot;Кнауф&quot; толщ. 12 мм. двумя слоями (включая перфорированные уголки на внешние углы)"/>
    <s v="м2"/>
    <n v="40"/>
    <n v="350"/>
    <n v="450"/>
    <x v="1478"/>
    <x v="1629"/>
    <x v="13"/>
    <s v="ККО/МДО"/>
    <m/>
  </r>
  <r>
    <s v="Р3.9"/>
    <s v="Р3"/>
    <n v="1"/>
    <n v="12"/>
    <s v="Р3.1.12"/>
    <s v="Устройство оконных откосов из ГКЛВ толщ. 12 мм."/>
    <s v="м2"/>
    <n v="20"/>
    <n v="350"/>
    <n v="400"/>
    <x v="843"/>
    <x v="92"/>
    <x v="13"/>
    <s v="ККО/МДО"/>
    <m/>
  </r>
  <r>
    <s v="Р3.10"/>
    <s v="Р3"/>
    <n v="1"/>
    <n v="13"/>
    <s v="Р3.1.13"/>
    <s v="Тепло- и звукоизоляция стен из минеральных материалов"/>
    <s v="м2"/>
    <n v="186"/>
    <n v="20"/>
    <n v="50"/>
    <x v="1655"/>
    <x v="1942"/>
    <x v="13"/>
    <s v="ККО/МДО"/>
    <m/>
  </r>
  <r>
    <s v="Р3.11"/>
    <s v="Р3"/>
    <n v="1"/>
    <n v="14"/>
    <s v="Р3.1.14"/>
    <s v="Штукатурка  стен  "/>
    <s v="м2"/>
    <n v="20"/>
    <n v="350"/>
    <n v="250"/>
    <x v="843"/>
    <x v="52"/>
    <x v="13"/>
    <s v="ККО/МДО"/>
    <m/>
  </r>
  <r>
    <m/>
    <s v="Р3"/>
    <n v="1"/>
    <n v="17"/>
    <s v="Р3.1.17"/>
    <s v="Монтаж закладных из фанеры 12мм под шкафы в комнате персонала"/>
    <s v="м2"/>
    <n v="17"/>
    <n v="250"/>
    <n v="680"/>
    <x v="2129"/>
    <x v="1943"/>
    <x v="13"/>
    <s v="ККО/МДО"/>
    <s v="номер расценки изменен (Р2.3.7)"/>
  </r>
  <r>
    <s v="Р3.13"/>
    <s v="Р3"/>
    <n v="2"/>
    <n v="1"/>
    <s v="Р3.2.1"/>
    <s v="Монтаж стеклянных бескаркасных перегородок , стекло 10 мм, закаленное с фурнитурой"/>
    <s v="м2"/>
    <n v="41"/>
    <n v="1500"/>
    <n v="6500"/>
    <x v="2130"/>
    <x v="1944"/>
    <x v="13"/>
    <s v="ККО/МДО"/>
    <m/>
  </r>
  <r>
    <s v="Р3.17"/>
    <s v="Р3"/>
    <n v="3"/>
    <n v="2"/>
    <s v="Р3.3.2"/>
    <s v="Обработка стен, поврежденных грибком антисептическим раствором за 2 раза"/>
    <s v="м2"/>
    <n v="64"/>
    <n v="80"/>
    <n v="110"/>
    <x v="715"/>
    <x v="1945"/>
    <x v="13"/>
    <s v="ККО/МДО"/>
    <m/>
  </r>
  <r>
    <s v="Р3.18"/>
    <s v="Р3"/>
    <n v="3"/>
    <n v="3"/>
    <s v="Р3.3.3"/>
    <s v="Шпатлевка швов, саморезов и примыканий стен и перегородок из ГКЛ "/>
    <s v="м2"/>
    <n v="100"/>
    <n v="50"/>
    <n v="45"/>
    <x v="55"/>
    <x v="124"/>
    <x v="13"/>
    <s v="ККО/МДО"/>
    <m/>
  </r>
  <r>
    <s v="Р3.19"/>
    <s v="Р3"/>
    <n v="3"/>
    <n v="4"/>
    <s v="Р3.3.4"/>
    <s v="Шпатлевка стен "/>
    <s v="м2"/>
    <n v="1352"/>
    <n v="100"/>
    <n v="55"/>
    <x v="2131"/>
    <x v="1946"/>
    <x v="13"/>
    <s v="ККО/МДО"/>
    <m/>
  </r>
  <r>
    <s v="Р3.20"/>
    <s v="Р3"/>
    <n v="3"/>
    <n v="5"/>
    <s v="Р3.3.5"/>
    <s v="Шпатлевка стен по стеклохолсту"/>
    <s v="м2"/>
    <n v="1352"/>
    <n v="10"/>
    <n v="10"/>
    <x v="2132"/>
    <x v="1947"/>
    <x v="13"/>
    <s v="ККО/МДО"/>
    <m/>
  </r>
  <r>
    <s v="Р3.21"/>
    <s v="Р3"/>
    <n v="3"/>
    <n v="6"/>
    <s v="Р3.3.6"/>
    <s v="Сплошное выравние стен составами &quot;Ветонит&quot; толщиной до 10 мм "/>
    <s v="м2"/>
    <n v="20"/>
    <n v="350"/>
    <n v="200"/>
    <x v="843"/>
    <x v="1213"/>
    <x v="13"/>
    <s v="ККО/МДО"/>
    <m/>
  </r>
  <r>
    <s v="Р3.115"/>
    <s v="Р3"/>
    <n v="3"/>
    <n v="7"/>
    <s v="Р3.3.7"/>
    <s v="Грунтовка поверхности стен и перегородок за 2 раза"/>
    <s v="м2"/>
    <n v="1352"/>
    <n v="25"/>
    <n v="25"/>
    <x v="2133"/>
    <x v="1948"/>
    <x v="13"/>
    <s v="ККО/МДО"/>
    <m/>
  </r>
  <r>
    <s v="Р3.22"/>
    <s v="Р3"/>
    <n v="3"/>
    <n v="8"/>
    <s v="Р3.3.8"/>
    <s v="Окраска стен за 2 раза краской Tikkurila"/>
    <s v="м2"/>
    <n v="1152"/>
    <n v="120"/>
    <n v="130"/>
    <x v="2134"/>
    <x v="1949"/>
    <x v="13"/>
    <s v="ККО/МДО"/>
    <m/>
  </r>
  <r>
    <s v="Р3.23"/>
    <s v="Р3"/>
    <n v="3"/>
    <n v="9"/>
    <s v="Р3.3.9"/>
    <s v="Оклейка стен стеклообоями типа &quot;Паутинка&quot; (нефактурными) "/>
    <s v="м2"/>
    <n v="1352"/>
    <n v="5"/>
    <n v="5"/>
    <x v="2135"/>
    <x v="1950"/>
    <x v="13"/>
    <s v="ККО/МДО"/>
    <m/>
  </r>
  <r>
    <s v="Р3.25"/>
    <s v="Р3"/>
    <n v="3"/>
    <n v="11"/>
    <s v="Р3.3.11"/>
    <s v="Облицовка стен керамической плиткой с затиркой швов"/>
    <s v="м2"/>
    <n v="52"/>
    <n v="650"/>
    <n v="1500"/>
    <x v="2133"/>
    <x v="1951"/>
    <x v="13"/>
    <s v="ККО/МДО"/>
    <m/>
  </r>
  <r>
    <s v="Р3.27"/>
    <s v="Р3"/>
    <n v="3"/>
    <n v="13"/>
    <s v="Р3.3.13"/>
    <s v="Устройство закладной из стальной  профильной трубы 100х100 в теле опуска ГКЛ для закрепления стеклянных перегородок "/>
    <s v="м.п."/>
    <n v="54"/>
    <n v="150"/>
    <n v="850"/>
    <x v="1033"/>
    <x v="1952"/>
    <x v="13"/>
    <s v="ККО/МДО"/>
    <m/>
  </r>
  <r>
    <s v="Р3.28"/>
    <s v="Р3"/>
    <n v="3"/>
    <n v="14"/>
    <s v="Р3.3.14"/>
    <s v="Устройство штроб в кирпичных стенах"/>
    <s v="м.п."/>
    <n v="20"/>
    <n v="550"/>
    <n v="10"/>
    <x v="193"/>
    <x v="151"/>
    <x v="13"/>
    <s v="ККО/МДО"/>
    <m/>
  </r>
  <r>
    <s v="Р3.30"/>
    <s v="Р3"/>
    <n v="3"/>
    <n v="16"/>
    <s v="Р3.3.16"/>
    <s v="Пробивка отверстий в кирпичных стенах фасада, внутренних перегородках под прокладку труб ОВиК, электролотков, "/>
    <s v="м3"/>
    <n v="3"/>
    <n v="3500"/>
    <n v="500"/>
    <x v="77"/>
    <x v="293"/>
    <x v="13"/>
    <s v="ККО/МДО"/>
    <m/>
  </r>
  <r>
    <s v="Р3.32"/>
    <s v="Р3"/>
    <n v="3"/>
    <n v="18"/>
    <s v="Р3.3.18"/>
    <s v="Запенивание противопожарной пеной тех. отверстий прохода транзитных коммуникаций"/>
    <s v="м2"/>
    <n v="50"/>
    <n v="500"/>
    <n v="500"/>
    <x v="100"/>
    <x v="1953"/>
    <x v="13"/>
    <s v="ККО/МДО"/>
    <m/>
  </r>
  <r>
    <s v="Р3.33"/>
    <s v="Р3"/>
    <n v="3"/>
    <n v="19"/>
    <s v="Р3.3.19"/>
    <s v="Устройство вертикальной и горизонтальной обмазочной гидроизоляции"/>
    <s v="м2"/>
    <n v="10"/>
    <n v="250"/>
    <n v="250"/>
    <x v="173"/>
    <x v="221"/>
    <x v="13"/>
    <s v="ККО/МДО"/>
    <m/>
  </r>
  <r>
    <s v="Р3.116"/>
    <s v="Р3"/>
    <n v="3"/>
    <n v="22"/>
    <s v="Р3.3.22"/>
    <s v="Оклейка поверхностей  стен и перегородок  бумажными обоями (рисунок обоев выполняется &quot;на заказ&quot;)"/>
    <s v="м2"/>
    <n v="10"/>
    <n v="250"/>
    <n v="300"/>
    <x v="173"/>
    <x v="684"/>
    <x v="13"/>
    <s v="ККО/МДО"/>
    <m/>
  </r>
  <r>
    <s v="Р3.38"/>
    <s v="Р3"/>
    <n v="4"/>
    <n v="4"/>
    <s v="Р3.4.4"/>
    <s v="Монтаж однопольного дверного блока входа с улицы в помещение Банка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"/>
    <s v="шт"/>
    <n v="2"/>
    <n v="3500"/>
    <n v="65000"/>
    <x v="843"/>
    <x v="1954"/>
    <x v="13"/>
    <s v="ККО/МДО"/>
    <m/>
  </r>
  <r>
    <s v="Р3.40"/>
    <s v="Р3"/>
    <n v="4"/>
    <n v="8"/>
    <s v="Р3.4.8"/>
    <s v="Установка стеклянного однопольного дверного блока 900х21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"/>
    <s v="шт"/>
    <n v="5"/>
    <n v="1500"/>
    <n v="20000"/>
    <x v="123"/>
    <x v="1955"/>
    <x v="13"/>
    <s v="ККО/МДО"/>
    <m/>
  </r>
  <r>
    <s v="Р3.128"/>
    <s v="Р3"/>
    <n v="4"/>
    <n v="6"/>
    <s v="Р3.4.6"/>
    <s v="Установка стеклянного однопольного дверного блока 1600х2400 мм Стекло 10мм  закалённое. Фурнитура Dorma в Universal Light. Кромка стекла полированная. Доводчик Dorma BTS 75V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"/>
    <s v="шт"/>
    <n v="2"/>
    <n v="5500"/>
    <n v="23000"/>
    <x v="193"/>
    <x v="1956"/>
    <x v="13"/>
    <s v="ККО/МДО"/>
    <m/>
  </r>
  <r>
    <s v="Р3.39"/>
    <s v="Р3"/>
    <n v="4"/>
    <n v="7"/>
    <s v="Р3.4.7"/>
    <s v="Установка однопольного дверного блока в алюминиевом корпусе со стеклом 900х2100 мм с фурнитурой белого матового металла."/>
    <s v="шт"/>
    <n v="4"/>
    <n v="3500"/>
    <n v="22850"/>
    <x v="1478"/>
    <x v="1957"/>
    <x v="13"/>
    <s v="ККО/МДО"/>
    <m/>
  </r>
  <r>
    <m/>
    <s v="Р3"/>
    <n v="4"/>
    <n v="29"/>
    <s v="Р3.4.29"/>
    <s v="Установка деревянных, дверных блоков 900х2100 мм, типа Arki 6 со стеклом Финляндия с фурнитурой,добором и наличниками. Цвет согласовать с Заказчиком"/>
    <s v="шт"/>
    <n v="1"/>
    <n v="3500"/>
    <n v="26400"/>
    <x v="511"/>
    <x v="1958"/>
    <x v="13"/>
    <s v="ККО/МДО"/>
    <m/>
  </r>
  <r>
    <s v="Р3.43"/>
    <s v="Р3"/>
    <n v="4"/>
    <n v="12"/>
    <s v="Р3.4.12"/>
    <s v="Трансформируемая перегородка  цельностеклянная, закаленое стекло 10 мм."/>
    <s v="м2"/>
    <n v="12"/>
    <n v="8000"/>
    <n v="30000"/>
    <x v="2136"/>
    <x v="1205"/>
    <x v="13"/>
    <s v="ККО/МДО"/>
    <m/>
  </r>
  <r>
    <s v="Р3.44"/>
    <s v="Р3"/>
    <n v="4"/>
    <n v="13"/>
    <s v="Р3.4.13"/>
    <s v="Установка дверного доводчика к деревянным дверям "/>
    <s v="шт"/>
    <n v="1"/>
    <n v="550"/>
    <n v="1500"/>
    <x v="485"/>
    <x v="293"/>
    <x v="13"/>
    <s v="ККО/МДО"/>
    <m/>
  </r>
  <r>
    <s v="Р3.45"/>
    <s v="Р3"/>
    <n v="4"/>
    <n v="14"/>
    <s v="Р3.4.14"/>
    <s v="Установка дверного доводчика  штанга рычажная  на входные двери (210 кг)"/>
    <s v="шт"/>
    <n v="2"/>
    <n v="1000"/>
    <n v="2500"/>
    <x v="1302"/>
    <x v="52"/>
    <x v="13"/>
    <s v="ККО/МДО"/>
    <m/>
  </r>
  <r>
    <s v="Р3.47"/>
    <s v="Р3"/>
    <n v="4"/>
    <n v="15"/>
    <s v="Р3.4.15"/>
    <s v="Установка ограничителей движения двери (упор напольный)"/>
    <s v="шт"/>
    <n v="20"/>
    <n v="100"/>
    <n v="100"/>
    <x v="1302"/>
    <x v="691"/>
    <x v="13"/>
    <s v="ККО/МДО"/>
    <m/>
  </r>
  <r>
    <s v="Р3.48"/>
    <s v="Р3"/>
    <n v="4"/>
    <n v="16"/>
    <s v="Р3.4.16"/>
    <s v="Монтаж оконного блока алюминиевый профиль с двухкамерным стеклопакетом, RAL"/>
    <s v="м2"/>
    <n v="8"/>
    <n v="950"/>
    <n v="7500"/>
    <x v="1181"/>
    <x v="1000"/>
    <x v="13"/>
    <s v="ККО/МДО"/>
    <m/>
  </r>
  <r>
    <s v="Р3.49"/>
    <s v="Р3"/>
    <n v="4"/>
    <n v="17"/>
    <s v="Р3.4.17"/>
    <s v="Установка металлических окрашенных (цвет белый) распашных решеток на оконные блоки "/>
    <s v="м2"/>
    <n v="8"/>
    <n v="550"/>
    <n v="3500"/>
    <x v="1143"/>
    <x v="1925"/>
    <x v="13"/>
    <s v="ККО/МДО"/>
    <m/>
  </r>
  <r>
    <s v="Р3.51"/>
    <s v="Р3"/>
    <n v="4"/>
    <n v="19"/>
    <s v="Р3.4.19"/>
    <s v="Установка подоконных досок из ПВХ белого цвета"/>
    <s v="м.п."/>
    <n v="4"/>
    <n v="100"/>
    <n v="450"/>
    <x v="161"/>
    <x v="118"/>
    <x v="13"/>
    <s v="ККО/МДО"/>
    <m/>
  </r>
  <r>
    <s v="Р3.53"/>
    <s v="Р3"/>
    <n v="4"/>
    <n v="21"/>
    <s v="Р3.4.21"/>
    <s v="Установка оконных отливов с окраской по RAL "/>
    <s v="м.п."/>
    <n v="4"/>
    <n v="150"/>
    <n v="350"/>
    <x v="154"/>
    <x v="1959"/>
    <x v="13"/>
    <s v="ККО/МДО"/>
    <m/>
  </r>
  <r>
    <s v="Р3.54"/>
    <s v="Р3"/>
    <n v="4"/>
    <n v="22"/>
    <s v="Р3.4.22"/>
    <s v="Оклейка окон, стеклянных поверхностей дверных полотен плёнкой класса защиты А3 "/>
    <s v="м2"/>
    <n v="52"/>
    <n v="1000"/>
    <n v="1500"/>
    <x v="2137"/>
    <x v="1951"/>
    <x v="13"/>
    <s v="ККО/МДО"/>
    <m/>
  </r>
  <r>
    <s v="Р3.56"/>
    <s v="Р3"/>
    <n v="4"/>
    <n v="24"/>
    <s v="Р3.4.24"/>
    <s v="Оклейка окон, стеклянных поверхностей дверных полотен плёнкой матированной"/>
    <s v="м2"/>
    <n v="15.5"/>
    <n v="850"/>
    <n v="1500"/>
    <x v="2138"/>
    <x v="1960"/>
    <x v="13"/>
    <s v="ККО/МДО"/>
    <m/>
  </r>
  <r>
    <m/>
    <s v="Р3"/>
    <m/>
    <m/>
    <m/>
    <s v="Установка полуторной двери из ПВХ профиля"/>
    <s v="шт"/>
    <n v="1"/>
    <n v="3500"/>
    <n v="56870"/>
    <x v="511"/>
    <x v="1961"/>
    <x v="13"/>
    <s v="ККО/МДО"/>
    <s v="исключена/нетиповая"/>
  </r>
  <r>
    <s v="Р3.59"/>
    <s v="Р3"/>
    <n v="5"/>
    <n v="1"/>
    <s v="Р3.5.1"/>
    <s v="Устройство подвесных потолков типа &quot;Армстронг&quot; по каркасу из оцинкованного профиля, панель 600х600х15 мм &quot;Prima Plain&quot; цвет белый, кромка &quot;MicroLook&quot;, подвесная система Prelude XL/TL 15"/>
    <s v="м2"/>
    <n v="220"/>
    <n v="250"/>
    <n v="720"/>
    <x v="2139"/>
    <x v="1962"/>
    <x v="13"/>
    <s v="ККО/МДО"/>
    <m/>
  </r>
  <r>
    <s v="Р3.61"/>
    <s v="Р3"/>
    <n v="5"/>
    <n v="3"/>
    <s v="Р3.5.3"/>
    <s v="Устройство подвесных потолков: одноуровневых из ГКЛ по металлическому каркасу"/>
    <s v="м2"/>
    <n v="112"/>
    <n v="400"/>
    <n v="400"/>
    <x v="2140"/>
    <x v="1963"/>
    <x v="13"/>
    <s v="ККО/МДО"/>
    <m/>
  </r>
  <r>
    <s v="Р3.68"/>
    <s v="Р3"/>
    <n v="5"/>
    <n v="10"/>
    <s v="Р3.5.10"/>
    <s v="Шпатлевка потолка"/>
    <s v="м2"/>
    <n v="112"/>
    <n v="150"/>
    <n v="55"/>
    <x v="364"/>
    <x v="1964"/>
    <x v="13"/>
    <s v="ККО/МДО"/>
    <m/>
  </r>
  <r>
    <s v="Р3.69"/>
    <s v="Р3"/>
    <n v="5"/>
    <n v="11"/>
    <s v="Р3.5.11"/>
    <s v="Грунтовка потолка за два раза"/>
    <s v="м2"/>
    <n v="112"/>
    <n v="25"/>
    <n v="25"/>
    <x v="1089"/>
    <x v="1329"/>
    <x v="13"/>
    <s v="ККО/МДО"/>
    <m/>
  </r>
  <r>
    <s v="Р3.70"/>
    <s v="Р3"/>
    <n v="5"/>
    <n v="12"/>
    <s v="Р3.5.12"/>
    <s v="Оклейка потолков стеклообоями типа &quot;Паутинка&quot; (не фактурные)"/>
    <s v="м2"/>
    <n v="112"/>
    <n v="5"/>
    <n v="5"/>
    <x v="775"/>
    <x v="1965"/>
    <x v="13"/>
    <s v="ККО/МДО"/>
    <m/>
  </r>
  <r>
    <s v="Р3.71"/>
    <s v="Р3"/>
    <n v="5"/>
    <n v="13"/>
    <s v="Р3.5.13"/>
    <s v="Окраска потолков за 2 раза краской Tikkurila EURO 12, "/>
    <s v="м2"/>
    <n v="112"/>
    <n v="200"/>
    <n v="150"/>
    <x v="2141"/>
    <x v="46"/>
    <x v="13"/>
    <s v="ККО/МДО"/>
    <m/>
  </r>
  <r>
    <s v="Р3.72"/>
    <s v="Р3"/>
    <n v="5"/>
    <n v="14"/>
    <s v="Р3.5.14"/>
    <s v="Устройство потолков реечных алюминиевых"/>
    <s v="м2"/>
    <n v="9"/>
    <n v="250"/>
    <n v="950"/>
    <x v="2142"/>
    <x v="1311"/>
    <x v="13"/>
    <s v="ККО/МДО"/>
    <m/>
  </r>
  <r>
    <s v="Р3.117"/>
    <s v="Р3"/>
    <n v="5"/>
    <n v="15"/>
    <s v="Р3.5.15"/>
    <s v="Замена потолочных плит  Армстронг"/>
    <s v="м2"/>
    <n v="40"/>
    <n v="50"/>
    <n v="350"/>
    <x v="1302"/>
    <x v="1376"/>
    <x v="13"/>
    <s v="ККО/МДО"/>
    <m/>
  </r>
  <r>
    <m/>
    <s v="Р3"/>
    <m/>
    <m/>
    <m/>
    <s v="Устройство мин плиты на потолок"/>
    <s v="м2"/>
    <n v="50"/>
    <n v="450"/>
    <n v="850"/>
    <x v="93"/>
    <x v="430"/>
    <x v="13"/>
    <s v="ККО/МДО"/>
    <s v="исключена/нетиповая"/>
  </r>
  <r>
    <m/>
    <s v="Р3"/>
    <m/>
    <m/>
    <s v="Р3.6.5"/>
    <s v="Устройство полов из модульной ковровой плитки типа Escom Object LINE 2924"/>
    <s v="м2"/>
    <n v="49.5"/>
    <n v="150"/>
    <n v="1500"/>
    <x v="2143"/>
    <x v="1966"/>
    <x v="13"/>
    <s v="ККО/МДО"/>
    <s v="Р3.6.5"/>
  </r>
  <r>
    <m/>
    <s v="Р3"/>
    <m/>
    <m/>
    <m/>
    <s v="Облицовка полов керамогранитом Atlas Frame Magnolia Cassettone 600*600 мм "/>
    <s v="м2"/>
    <n v="10.5"/>
    <n v="400"/>
    <n v="2860"/>
    <x v="2071"/>
    <x v="1967"/>
    <x v="13"/>
    <s v="ККО/МДО"/>
    <s v="исключена/нетиповая"/>
  </r>
  <r>
    <m/>
    <s v="Р3"/>
    <n v="6"/>
    <n v="7"/>
    <s v="Р3.6.7"/>
    <s v="Устройство стяжек цементно-песчаных толщиной 20 мм"/>
    <s v="м2"/>
    <n v="342.2"/>
    <n v="10"/>
    <n v="10"/>
    <x v="2112"/>
    <x v="1968"/>
    <x v="13"/>
    <s v="ККО/МДО"/>
    <m/>
  </r>
  <r>
    <m/>
    <s v="Р3"/>
    <n v="6"/>
    <n v="8"/>
    <s v="Р3.6.8"/>
    <s v="Устройство цементно-песчаной стяжки армированной  (толщиной от 50мм, армирование - сетка кладочная сварная из проволоки 5Вр1 100х100 мм) "/>
    <s v="м2"/>
    <n v="35"/>
    <n v="210"/>
    <n v="250"/>
    <x v="2144"/>
    <x v="1969"/>
    <x v="13"/>
    <s v="ККО/МДО"/>
    <m/>
  </r>
  <r>
    <m/>
    <s v="Р3"/>
    <n v="6"/>
    <n v="9"/>
    <s v="Р3.6.9"/>
    <s v="Устройство самовыравнивающейся стяжки типа Vetonit (толщина 5 мм)"/>
    <s v="м2"/>
    <n v="50"/>
    <n v="200"/>
    <n v="260"/>
    <x v="241"/>
    <x v="143"/>
    <x v="13"/>
    <s v="ККО/МДО"/>
    <m/>
  </r>
  <r>
    <m/>
    <s v="Р3"/>
    <n v="6"/>
    <n v="13"/>
    <s v="Р3.6.13"/>
    <s v="Обработка поверхности  составом &quot;Бетоноконтакт&quot;"/>
    <s v="м2"/>
    <n v="358"/>
    <n v="180"/>
    <n v="150"/>
    <x v="2145"/>
    <x v="1970"/>
    <x v="13"/>
    <s v="ККО/МДО"/>
    <m/>
  </r>
  <r>
    <m/>
    <s v="Р3"/>
    <n v="6"/>
    <n v="40"/>
    <s v="Р3.6.40"/>
    <s v="Облицовка полов керамогранитом КЕRАМА MARAZZI Агатти беж 40.2х40.2 с затиркой швовов "/>
    <s v="м2"/>
    <n v="65"/>
    <n v="400"/>
    <n v="1750"/>
    <x v="1773"/>
    <x v="1971"/>
    <x v="13"/>
    <s v="ККО/МДО"/>
    <m/>
  </r>
  <r>
    <m/>
    <s v="Р3"/>
    <n v="6"/>
    <n v="15"/>
    <s v="Р3.6.15"/>
    <s v="Облицовка полов керамогранитом Unicolore Casalgrande Padana Verde 30*30 натуральный  300 х300 мм с затиркой швовов "/>
    <s v="м2"/>
    <n v="225"/>
    <n v="400"/>
    <n v="350"/>
    <x v="1491"/>
    <x v="1972"/>
    <x v="13"/>
    <s v="ККО/МДО"/>
    <m/>
  </r>
  <r>
    <s v="Р3.86.2"/>
    <s v="Р3"/>
    <n v="6"/>
    <n v="6"/>
    <s v="Р3.6.6"/>
    <s v="Устройство  плинтусов пластиковых с ковровым заполнением высотой 55 мм"/>
    <s v="м.п."/>
    <n v="63"/>
    <n v="150"/>
    <n v="340"/>
    <x v="91"/>
    <x v="1973"/>
    <x v="13"/>
    <s v="ККО/МДО"/>
    <m/>
  </r>
  <r>
    <s v="Р3.83.2"/>
    <s v="Р3"/>
    <n v="6"/>
    <n v="16"/>
    <s v="Р3.6.16"/>
    <s v="Устройство плинтусов из керамогранита h=100 мм с установкой раскладки из пластика на торец в цвет плинтуса с затиркой швовов "/>
    <s v="м.п."/>
    <n v="260"/>
    <n v="150"/>
    <n v="140"/>
    <x v="2146"/>
    <x v="1974"/>
    <x v="13"/>
    <s v="ККО/МДО"/>
    <m/>
  </r>
  <r>
    <s v="Р3.84"/>
    <s v="Р3"/>
    <n v="6"/>
    <n v="17"/>
    <s v="Р3.6.17"/>
    <s v="Затирка швов поверхности пола, плитка керамическая"/>
    <s v="м2"/>
    <n v="318"/>
    <n v="20"/>
    <n v="20"/>
    <x v="2147"/>
    <x v="1975"/>
    <x v="13"/>
    <s v="ККО/МДО"/>
    <m/>
  </r>
  <r>
    <s v="Р3.86.3"/>
    <s v="Р3"/>
    <n v="6"/>
    <n v="18"/>
    <s v="Р3.6.18"/>
    <s v="Устройство  плинтусов МДФ, высотой 100 мм"/>
    <s v="м.п."/>
    <n v="15"/>
    <n v="100"/>
    <n v="200"/>
    <x v="113"/>
    <x v="684"/>
    <x v="13"/>
    <s v="ККО/МДО"/>
    <m/>
  </r>
  <r>
    <s v="Р3.87"/>
    <s v="Р3"/>
    <n v="6"/>
    <n v="20"/>
    <s v="Р3.6.20"/>
    <s v="Устройство стыка &quot;плитка-ковролин&quot;из алюминиевого уголка"/>
    <s v="м.п."/>
    <n v="5"/>
    <n v="250"/>
    <n v="250"/>
    <x v="61"/>
    <x v="1976"/>
    <x v="13"/>
    <s v="ККО/МДО"/>
    <m/>
  </r>
  <r>
    <s v="Р3.88"/>
    <s v="Р3"/>
    <n v="6"/>
    <n v="21"/>
    <s v="Р3.6.21"/>
    <s v="Устройство ниши в покрытии из керамогранита для укладки грязезащитного коврика"/>
    <s v="м2"/>
    <n v="2"/>
    <n v="500"/>
    <n v="500"/>
    <x v="162"/>
    <x v="902"/>
    <x v="13"/>
    <s v="ККО/МДО"/>
    <m/>
  </r>
  <r>
    <s v="Р3.89"/>
    <s v="Р3"/>
    <n v="6"/>
    <n v="22"/>
    <s v="Р3.6.22"/>
    <s v="Монтаж грязезащитного коврика "/>
    <s v="м2"/>
    <n v="2"/>
    <n v="500"/>
    <n v="15000"/>
    <x v="162"/>
    <x v="1664"/>
    <x v="13"/>
    <s v="ККО/МДО"/>
    <m/>
  </r>
  <r>
    <s v="Р3.90"/>
    <s v="Р3"/>
    <n v="6"/>
    <n v="23"/>
    <s v="Р3.6.23"/>
    <s v="Устройство штроб в цементно-песчаной стяжке пола"/>
    <s v="м.п."/>
    <n v="20"/>
    <n v="500"/>
    <n v="100"/>
    <x v="241"/>
    <x v="691"/>
    <x v="13"/>
    <s v="ККО/МДО"/>
    <m/>
  </r>
  <r>
    <s v="Р3.91"/>
    <s v="Р3"/>
    <n v="6"/>
    <n v="24"/>
    <s v="Р3.6.24"/>
    <s v="Заделка штроб в полу цементно-песчаным р-ром"/>
    <s v="м.п."/>
    <n v="20"/>
    <n v="350"/>
    <n v="200"/>
    <x v="843"/>
    <x v="1213"/>
    <x v="13"/>
    <s v="ККО/МДО"/>
    <m/>
  </r>
  <r>
    <s v="Р3.92"/>
    <s v="Р3"/>
    <n v="6"/>
    <n v="25"/>
    <s v="Р3.6.25"/>
    <s v="Укрытие полов листами ДВП на время производства работ  "/>
    <s v="м2"/>
    <n v="200"/>
    <n v="25.83"/>
    <n v="92.988"/>
    <x v="2148"/>
    <x v="1977"/>
    <x v="13"/>
    <s v="ККО/МДО"/>
    <m/>
  </r>
  <r>
    <s v="Р3.97"/>
    <s v="Р3"/>
    <n v="7"/>
    <n v="1"/>
    <s v="Р3.7.1"/>
    <s v="Установка дверного блока 2-го класса устойчивости к взлому"/>
    <s v="шт"/>
    <n v="1"/>
    <n v="15000"/>
    <n v="85000"/>
    <x v="498"/>
    <x v="111"/>
    <x v="13"/>
    <s v="ККО/МДО"/>
    <m/>
  </r>
  <r>
    <s v="Р3.100"/>
    <s v="Р3"/>
    <n v="7"/>
    <n v="4"/>
    <s v="Р3.7.4"/>
    <s v="Установка доводчиков на бронированных металлических  дверях"/>
    <s v="шт"/>
    <n v="1"/>
    <n v="1500"/>
    <n v="3500"/>
    <x v="113"/>
    <x v="519"/>
    <x v="13"/>
    <s v="ККО/МДО"/>
    <m/>
  </r>
  <r>
    <s v="Р3.101"/>
    <s v="Р3"/>
    <n v="7"/>
    <n v="5"/>
    <s v="Р3.7.5"/>
    <s v="Укрепление стен и перегородок арматурой  диаметром 16 мм, ячейкой 150х150 мм (по 2 классу на взлом) с анкерным креплением из арматуры"/>
    <s v="м2"/>
    <n v="20"/>
    <n v="1000"/>
    <n v="1000"/>
    <x v="76"/>
    <x v="104"/>
    <x v="13"/>
    <s v="ККО/МДО"/>
    <m/>
  </r>
  <r>
    <s v="Р3.102.1"/>
    <s v="Р3"/>
    <n v="7"/>
    <n v="7"/>
    <s v="Р3.7.7"/>
    <s v="Установка бронестекла с передаточным лотком  из нержавеющей стали с кожухом  (1 класс от взлома, 1 класс по пулестойкости)  "/>
    <s v="шт"/>
    <n v="1"/>
    <n v="15000"/>
    <n v="47500"/>
    <x v="498"/>
    <x v="1978"/>
    <x v="13"/>
    <s v="ККО/МДО"/>
    <m/>
  </r>
  <r>
    <m/>
    <s v="Р3"/>
    <m/>
    <m/>
    <m/>
    <s v="Установка двери в СОКР"/>
    <s v="шт"/>
    <n v="1"/>
    <n v="5500"/>
    <n v="62480"/>
    <x v="904"/>
    <x v="1979"/>
    <x v="13"/>
    <s v="ККО/МДО"/>
    <s v="исключена/нетиповая"/>
  </r>
  <r>
    <s v="Р3.103"/>
    <s v="Р3"/>
    <n v="7"/>
    <n v="9"/>
    <s v="Р3.7.9"/>
    <s v="Монтаж переговорного устройство DD-205T"/>
    <s v="шт"/>
    <n v="1"/>
    <n v="3500"/>
    <n v="7500"/>
    <x v="511"/>
    <x v="1123"/>
    <x v="13"/>
    <s v="ККО/МДО"/>
    <m/>
  </r>
  <r>
    <s v="Р3.108"/>
    <s v="Р3"/>
    <n v="8"/>
    <n v="2"/>
    <s v="Р3.8.2"/>
    <s v="Нанесение сертифицированного противопожарного покрытия на металлоконструкции, включая  выдачу документации "/>
    <s v="м2"/>
    <n v="20"/>
    <n v="850"/>
    <n v="1250"/>
    <x v="500"/>
    <x v="1953"/>
    <x v="13"/>
    <s v="ККО/МДО"/>
    <m/>
  </r>
  <r>
    <s v="Р3.109"/>
    <s v="Р3"/>
    <n v="8"/>
    <n v="3"/>
    <s v="Р3.8.3"/>
    <s v="Масляная окраска стальных труб  с учетом подготовки"/>
    <s v="м2"/>
    <n v="10"/>
    <n v="200"/>
    <n v="150"/>
    <x v="1302"/>
    <x v="293"/>
    <x v="13"/>
    <s v="ККО/МДО"/>
    <m/>
  </r>
  <r>
    <s v="Р3.119"/>
    <s v="Р3"/>
    <n v="8"/>
    <n v="8"/>
    <s v="Р3.8.8"/>
    <s v="Герметизация участков примыкания наличников и плинтусов к стене и потолку"/>
    <s v="м.п."/>
    <n v="200"/>
    <n v="100"/>
    <n v="65"/>
    <x v="76"/>
    <x v="143"/>
    <x v="13"/>
    <s v="ККО/МДО"/>
    <m/>
  </r>
  <r>
    <s v="Р3.122"/>
    <s v="Р3"/>
    <n v="8"/>
    <n v="9"/>
    <s v="Р3.8.9"/>
    <s v="Заливка бетона М150"/>
    <s v="м3"/>
    <n v="3"/>
    <n v="4500"/>
    <n v="6500"/>
    <x v="2149"/>
    <x v="1980"/>
    <x v="13"/>
    <s v="ККО/МДО"/>
    <m/>
  </r>
  <r>
    <s v="Р3.127"/>
    <s v="Р3"/>
    <n v="8"/>
    <n v="11"/>
    <s v="Р3.8.11"/>
    <s v="Металоконструкциии"/>
    <s v="тн"/>
    <n v="2.5"/>
    <n v="10000"/>
    <n v="10000"/>
    <x v="100"/>
    <x v="1953"/>
    <x v="13"/>
    <s v="ККО/МДО"/>
    <m/>
  </r>
  <r>
    <s v="Р3.129"/>
    <s v="Р3"/>
    <n v="8"/>
    <n v="13"/>
    <s v="Р3.8.13"/>
    <s v="Укрытие мебели и перегородок пленкой полиэтиленовой на время производства работ"/>
    <s v="м2"/>
    <n v="200"/>
    <n v="10.331999999999999"/>
    <n v="25.83"/>
    <x v="2150"/>
    <x v="1981"/>
    <x v="13"/>
    <s v="ККО/МДО"/>
    <m/>
  </r>
  <r>
    <m/>
    <s v="Р3"/>
    <m/>
    <m/>
    <m/>
    <s v="Технониколь Стеклоизол ТПП-3.0"/>
    <m/>
    <n v="100"/>
    <n v="250"/>
    <n v="180"/>
    <x v="100"/>
    <x v="1629"/>
    <x v="13"/>
    <s v="ККО/МДО"/>
    <s v="исключена/нетиповая"/>
  </r>
  <r>
    <m/>
    <s v="Р3"/>
    <m/>
    <m/>
    <m/>
    <s v="Устройство решетчатой двери и ограждения в подвале"/>
    <m/>
    <n v="1"/>
    <n v="10000"/>
    <n v="16240"/>
    <x v="241"/>
    <x v="1982"/>
    <x v="13"/>
    <s v="ККО/МДО"/>
    <s v="исключена/нетиповая"/>
  </r>
  <r>
    <m/>
    <s v="Р3"/>
    <m/>
    <m/>
    <m/>
    <s v="Монтаж (телевизора, часов, и т.д.)"/>
    <m/>
    <n v="3"/>
    <n v="650"/>
    <n v="100"/>
    <x v="512"/>
    <x v="785"/>
    <x v="13"/>
    <s v="ККО/МДО"/>
    <s v="исключена/нетиповая"/>
  </r>
  <r>
    <m/>
    <s v="Р3"/>
    <m/>
    <m/>
    <m/>
    <s v="Монтаж зеркала Hemnes"/>
    <m/>
    <n v="1"/>
    <n v="1500"/>
    <n v="9100"/>
    <x v="113"/>
    <x v="1983"/>
    <x v="13"/>
    <s v="ККО/МДО"/>
    <s v="исключена/нетиповая"/>
  </r>
  <r>
    <m/>
    <s v="Р3"/>
    <m/>
    <m/>
    <m/>
    <s v="Перенос Вип Двери"/>
    <s v="шт"/>
    <n v="1"/>
    <n v="89403.239999999991"/>
    <n v="0"/>
    <x v="2151"/>
    <x v="0"/>
    <x v="13"/>
    <s v="ККО/МДО"/>
    <s v="исключена/нетиповая"/>
  </r>
  <r>
    <s v="Р4.29"/>
    <s v="Р4"/>
    <n v="2"/>
    <n v="8"/>
    <s v="Р4.2.8"/>
    <s v="Установка и разборка лесов "/>
    <s v="м2"/>
    <n v="75"/>
    <n v="150"/>
    <n v="0"/>
    <x v="94"/>
    <x v="0"/>
    <x v="13"/>
    <s v="ККО/МДО"/>
    <m/>
  </r>
  <r>
    <s v="Р4.32"/>
    <s v="Р4"/>
    <n v="2"/>
    <n v="11"/>
    <s v="Р4.2.11"/>
    <s v="Монтаж фасада из кассетного профиля (оцинкованный лист окрашенный) без утеплителя"/>
    <s v="м2"/>
    <n v="100"/>
    <n v="600"/>
    <n v="1400"/>
    <x v="378"/>
    <x v="1984"/>
    <x v="13"/>
    <s v="ККО/МДО"/>
    <m/>
  </r>
  <r>
    <m/>
    <s v="Р4"/>
    <n v="0"/>
    <n v="1"/>
    <s v="Р4.0.1"/>
    <s v="Облицовка ступеней крыльца керамогранитом  300х300 мм."/>
    <s v="м2"/>
    <n v="16"/>
    <n v="650"/>
    <n v="850"/>
    <x v="82"/>
    <x v="155"/>
    <x v="13"/>
    <s v="ККО/МДО"/>
    <m/>
  </r>
  <r>
    <m/>
    <s v="Р4"/>
    <n v="0"/>
    <n v="9"/>
    <s v="Р4.0.9"/>
    <s v="Устройство пандуса"/>
    <s v="м.п."/>
    <n v="6"/>
    <n v="2500"/>
    <n v="25000"/>
    <x v="498"/>
    <x v="1393"/>
    <x v="13"/>
    <s v="ККО/МДО"/>
    <m/>
  </r>
  <r>
    <m/>
    <s v="Р4"/>
    <n v="0"/>
    <n v="4"/>
    <s v="Р4.0.4"/>
    <s v="Установка перильного ограждения, высотой 0.9 м,  поручень ф50, стойка в пол ф38, ригеля ф16 -2шт, материал - полированная нерж. сталь"/>
    <s v="м.п."/>
    <n v="5"/>
    <n v="1500"/>
    <n v="5000"/>
    <x v="123"/>
    <x v="1953"/>
    <x v="13"/>
    <s v="ККО/МДО"/>
    <m/>
  </r>
  <r>
    <m/>
    <s v="Р4"/>
    <m/>
    <m/>
    <m/>
    <s v="Устройство отливов на паропете фасада"/>
    <s v="м.п."/>
    <n v="20"/>
    <n v="450"/>
    <n v="650"/>
    <x v="1282"/>
    <x v="143"/>
    <x v="13"/>
    <s v="ККО/МДО"/>
    <s v="исключена/нетиповая"/>
  </r>
  <r>
    <s v="Р4.42"/>
    <s v="Р4"/>
    <n v="4"/>
    <n v="3"/>
    <s v="Р4.4.3"/>
    <s v="Подготовка подстилающих слоев в ручную с уплотнением"/>
    <s v="м3"/>
    <n v="7"/>
    <n v="560"/>
    <n v="1500"/>
    <x v="2152"/>
    <x v="314"/>
    <x v="13"/>
    <s v="ККО/МДО"/>
    <m/>
  </r>
  <r>
    <s v="Р5.1.1."/>
    <s v="Р5"/>
    <n v="0"/>
    <n v="1"/>
    <s v="Р5.0.1"/>
    <s v="Установка унитаза пр-во  JIKA BALTIC(в комплекте с бачком, сиденьем, запорной арматурой)"/>
    <s v="шт"/>
    <n v="1"/>
    <n v="1500"/>
    <n v="8500"/>
    <x v="113"/>
    <x v="1211"/>
    <x v="13"/>
    <s v="ККО/МДО"/>
    <m/>
  </r>
  <r>
    <m/>
    <s v="Р5"/>
    <m/>
    <m/>
    <m/>
    <s v="Установка унитаза IDEAL STANDARD (в комплекте с бачком, сиденьем, запорной арматурой)"/>
    <m/>
    <n v="1"/>
    <n v="1500"/>
    <n v="24050"/>
    <x v="2153"/>
    <x v="1864"/>
    <x v="13"/>
    <s v="ККО/МДО"/>
    <s v="исключена/нетиповая"/>
  </r>
  <r>
    <s v="Р5.2"/>
    <s v="Р5"/>
    <n v="0"/>
    <n v="2"/>
    <s v="Р5.0.2"/>
    <s v="Установка умывальника JIKA ZETA (в комплекте с пъедесталом JIKA, включая смеситель и гибкие подводки , сифон, кронштейны)"/>
    <s v="шт"/>
    <n v="1"/>
    <n v="1500"/>
    <n v="7500"/>
    <x v="113"/>
    <x v="1123"/>
    <x v="13"/>
    <s v="ККО/МДО"/>
    <m/>
  </r>
  <r>
    <s v="Р5.2.2"/>
    <s v="Р5"/>
    <n v="0"/>
    <n v="4"/>
    <s v="Р5.0.4"/>
    <s v="Установка умывальника Икеа ЛИЛЛОНГЕН 80 см 498.939.99"/>
    <s v="шт"/>
    <n v="1"/>
    <n v="1500"/>
    <n v="8500"/>
    <x v="113"/>
    <x v="1211"/>
    <x v="13"/>
    <s v="ККО/МДО"/>
    <m/>
  </r>
  <r>
    <s v="Р5.3"/>
    <s v="Р5"/>
    <n v="0"/>
    <n v="5"/>
    <s v="Р5.0.5"/>
    <s v="Смеситель GROHE Eurosmart"/>
    <s v="шт"/>
    <n v="2"/>
    <n v="1000"/>
    <n v="6500"/>
    <x v="1302"/>
    <x v="143"/>
    <x v="13"/>
    <s v="ККО/МДО"/>
    <m/>
  </r>
  <r>
    <s v="Р5.5"/>
    <s v="Р5"/>
    <n v="0"/>
    <n v="7"/>
    <s v="Р5.0.7"/>
    <s v="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"/>
    <s v="к-т"/>
    <n v="1"/>
    <n v="2500"/>
    <n v="2500"/>
    <x v="173"/>
    <x v="221"/>
    <x v="13"/>
    <s v="ККО/МДО"/>
    <m/>
  </r>
  <r>
    <s v="Р5.7"/>
    <s v="Р5"/>
    <n v="0"/>
    <n v="8"/>
    <s v="Р5.0.8"/>
    <s v="Монтаж трубопроводов из полипропилена диаметром до 20 мм фасонные детали "/>
    <s v="м.п."/>
    <n v="60"/>
    <n v="200"/>
    <n v="200"/>
    <x v="1774"/>
    <x v="98"/>
    <x v="13"/>
    <s v="ККО/МДО"/>
    <m/>
  </r>
  <r>
    <s v="Р5.8"/>
    <s v="Р5"/>
    <n v="0"/>
    <n v="9"/>
    <s v="Р5.0.9"/>
    <s v="Кран шаровой Ду15"/>
    <s v="шт"/>
    <n v="8"/>
    <n v="150"/>
    <n v="350"/>
    <x v="160"/>
    <x v="1329"/>
    <x v="13"/>
    <s v="ККО/МДО"/>
    <m/>
  </r>
  <r>
    <s v="Р5.10"/>
    <s v="Р5"/>
    <n v="0"/>
    <n v="11"/>
    <s v="Р5.0.11"/>
    <s v="Фильтр грубой очистки Ду15"/>
    <s v="шт"/>
    <n v="4"/>
    <n v="150"/>
    <n v="350"/>
    <x v="154"/>
    <x v="1959"/>
    <x v="13"/>
    <s v="ККО/МДО"/>
    <m/>
  </r>
  <r>
    <s v="Р5.11"/>
    <s v="Р5"/>
    <n v="0"/>
    <n v="12"/>
    <s v="Р5.0.12"/>
    <s v="Клапан обратный Ду15"/>
    <s v="шт"/>
    <n v="6"/>
    <n v="150"/>
    <n v="350"/>
    <x v="223"/>
    <x v="830"/>
    <x v="13"/>
    <s v="ККО/МДО"/>
    <m/>
  </r>
  <r>
    <s v="Р5.12"/>
    <s v="Р5"/>
    <n v="0"/>
    <n v="13"/>
    <s v="Р5.0.13"/>
    <s v="Монтаж трубопроводов канализации из полипропиленовых труб диаметром 50 мм "/>
    <s v="м.п."/>
    <n v="60"/>
    <n v="100"/>
    <n v="150"/>
    <x v="1840"/>
    <x v="288"/>
    <x v="13"/>
    <s v="ККО/МДО"/>
    <m/>
  </r>
  <r>
    <s v="Р5.24"/>
    <s v="Р5"/>
    <n v="0"/>
    <n v="24"/>
    <s v="Р5.0.24"/>
    <s v="Врезка в существующие сети ГВС/ХВС"/>
    <s v="к-т"/>
    <n v="2"/>
    <n v="2500"/>
    <n v="1500"/>
    <x v="55"/>
    <x v="684"/>
    <x v="13"/>
    <s v="ККО/МДО"/>
    <m/>
  </r>
  <r>
    <s v="Р5.25"/>
    <s v="Р5"/>
    <n v="0"/>
    <n v="25"/>
    <s v="Р5.0.25"/>
    <s v="Врезка в существующие сети канализации"/>
    <s v="к-т"/>
    <n v="2"/>
    <n v="2500"/>
    <n v="1500"/>
    <x v="55"/>
    <x v="684"/>
    <x v="13"/>
    <s v="ККО/МДО"/>
    <m/>
  </r>
  <r>
    <s v="Р5.34"/>
    <s v="Р5"/>
    <n v="0"/>
    <n v="32"/>
    <s v="Р5.0.32"/>
    <s v="Опрессовка системы водоснабжения"/>
    <s v="к-т"/>
    <n v="1"/>
    <n v="2500"/>
    <n v="0"/>
    <x v="173"/>
    <x v="0"/>
    <x v="13"/>
    <s v="ККО/МДО"/>
    <m/>
  </r>
  <r>
    <s v="Р5.35"/>
    <s v="Р5"/>
    <n v="0"/>
    <n v="33"/>
    <s v="Р5.0.33"/>
    <s v="Гидравлические испытания систем горячего и холодного водоснабжения "/>
    <s v="к-т"/>
    <n v="1"/>
    <n v="2500"/>
    <n v="0"/>
    <x v="173"/>
    <x v="0"/>
    <x v="13"/>
    <s v="ККО/МДО"/>
    <m/>
  </r>
  <r>
    <s v="Р5.56"/>
    <s v="Р5"/>
    <n v="0"/>
    <n v="36"/>
    <s v="Р5.0.36"/>
    <s v="Сололифт Grundfos Sololift"/>
    <s v="шт"/>
    <n v="1"/>
    <n v="5500"/>
    <n v="24500"/>
    <x v="904"/>
    <x v="1985"/>
    <x v="13"/>
    <s v="ККО/МДО"/>
    <m/>
  </r>
  <r>
    <m/>
    <s v="Р5"/>
    <m/>
    <m/>
    <m/>
    <s v="Установка тумбы под умывальник  Икеа ЛИЛЛОНГЕН 80 см 498.939.99"/>
    <s v="шт"/>
    <n v="1"/>
    <n v="1500"/>
    <n v="6830"/>
    <x v="113"/>
    <x v="1986"/>
    <x v="13"/>
    <s v="ККО/МДО"/>
    <s v="исключена/нетиповая"/>
  </r>
  <r>
    <m/>
    <s v="Р5"/>
    <m/>
    <m/>
    <m/>
    <s v="Подключение смесителя в комнате персонала"/>
    <s v="шт"/>
    <n v="1"/>
    <n v="500"/>
    <n v="1200"/>
    <x v="112"/>
    <x v="152"/>
    <x v="13"/>
    <s v="ККО/МДО"/>
    <s v="исключена/нетиповая"/>
  </r>
  <r>
    <s v="Р5.37"/>
    <s v="Р5"/>
    <n v="1"/>
    <n v="1"/>
    <s v="Р5.1.1"/>
    <s v="Установка пожарного шкафа в комлекте с пожарным рукавом 20 м и огнетушителем"/>
    <s v="к-т"/>
    <n v="2"/>
    <n v="1500"/>
    <n v="10500"/>
    <x v="126"/>
    <x v="576"/>
    <x v="13"/>
    <s v="ККО/МДО"/>
    <m/>
  </r>
  <r>
    <s v="Р5.38"/>
    <s v="Р5"/>
    <n v="1"/>
    <n v="2"/>
    <s v="Р5.1.2"/>
    <s v="Врезка в существующий пожарный водопрвод"/>
    <s v="шт"/>
    <n v="2"/>
    <n v="5000"/>
    <n v="5000"/>
    <x v="241"/>
    <x v="33"/>
    <x v="13"/>
    <s v="ККО/МДО"/>
    <m/>
  </r>
  <r>
    <s v="Р5.39"/>
    <s v="Р5"/>
    <n v="1"/>
    <n v="3"/>
    <s v="Р5.1.3"/>
    <s v="Установка пожарных кранов"/>
    <s v="шт"/>
    <n v="4"/>
    <n v="2500"/>
    <n v="2500"/>
    <x v="241"/>
    <x v="33"/>
    <x v="13"/>
    <s v="ККО/МДО"/>
    <m/>
  </r>
  <r>
    <s v="Р5.40"/>
    <s v="Р5"/>
    <n v="1"/>
    <n v="4"/>
    <s v="Р5.1.4"/>
    <s v="Монтаж трубы электросварной д 50 мм"/>
    <s v="м.п."/>
    <n v="60"/>
    <n v="350"/>
    <n v="350"/>
    <x v="2154"/>
    <x v="576"/>
    <x v="13"/>
    <s v="ККО/МДО"/>
    <m/>
  </r>
  <r>
    <s v="Р6.1"/>
    <s v="Р6"/>
    <n v="0"/>
    <n v="1"/>
    <s v="Р6.0.1"/>
    <s v="Отключение стояков отопления"/>
    <s v="шт"/>
    <n v="2"/>
    <n v="2583"/>
    <n v="0"/>
    <x v="2148"/>
    <x v="0"/>
    <x v="13"/>
    <s v="ККО/МДО"/>
    <m/>
  </r>
  <r>
    <s v="Р6.2"/>
    <s v="Р6"/>
    <n v="0"/>
    <n v="2"/>
    <s v="Р6.0.2"/>
    <s v="Заполнение системы центрального отопления, для дальнейшего функционирования системы отопления"/>
    <s v="шт"/>
    <n v="1"/>
    <n v="5166"/>
    <n v="0"/>
    <x v="2148"/>
    <x v="0"/>
    <x v="13"/>
    <s v="ККО/МДО"/>
    <m/>
  </r>
  <r>
    <s v="Р6.4"/>
    <s v="Р6"/>
    <n v="0"/>
    <n v="3"/>
    <s v="Р6.0.3"/>
    <s v="Установка радиаторов отопления Sira RS Bimetal 500"/>
    <s v="секц."/>
    <n v="24"/>
    <n v="350"/>
    <n v="1680"/>
    <x v="2155"/>
    <x v="1987"/>
    <x v="13"/>
    <s v="ККО/МДО"/>
    <m/>
  </r>
  <r>
    <s v="Р6.12"/>
    <s v="Р6"/>
    <n v="0"/>
    <n v="9"/>
    <s v="Р6.0.9"/>
    <s v="Труба полипропиленовая, армированная PN-25 Pilsatherm 20х3.4мм. с фитингами"/>
    <s v="м.п."/>
    <n v="40"/>
    <n v="120"/>
    <n v="145"/>
    <x v="1463"/>
    <x v="1051"/>
    <x v="13"/>
    <s v="ККО/МДО"/>
    <m/>
  </r>
  <r>
    <s v="Р6.17"/>
    <s v="Р6"/>
    <n v="0"/>
    <n v="14"/>
    <s v="Р6.0.14"/>
    <s v="Клапан термостатический VALTEC прямой 3/4 VT.032.N.05"/>
    <s v="шт"/>
    <n v="40"/>
    <n v="500"/>
    <n v="0"/>
    <x v="76"/>
    <x v="0"/>
    <x v="13"/>
    <s v="ККО/МДО"/>
    <m/>
  </r>
  <r>
    <s v="Р6.18"/>
    <s v="Р6"/>
    <n v="0"/>
    <n v="15"/>
    <s v="Р6.0.15"/>
    <s v="Кронштейн телескопический для алюминиевых радиаторов"/>
    <s v="к-т"/>
    <n v="3"/>
    <n v="150"/>
    <n v="300"/>
    <x v="508"/>
    <x v="820"/>
    <x v="13"/>
    <s v="ККО/МДО"/>
    <m/>
  </r>
  <r>
    <s v="Р6.19"/>
    <s v="Р6"/>
    <n v="0"/>
    <n v="16"/>
    <s v="Р6.0.16"/>
    <s v="Опрессовка системы отопления"/>
    <s v="кв.м.площади офиса"/>
    <n v="342.2"/>
    <n v="58.445353594389246"/>
    <n v="0"/>
    <x v="76"/>
    <x v="0"/>
    <x v="13"/>
    <s v="ККО/МДО"/>
    <m/>
  </r>
  <r>
    <s v="Р6.37"/>
    <s v="Р6"/>
    <n v="0"/>
    <n v="31"/>
    <s v="Р6.0.31"/>
    <s v="Ревизия отопительных приборов "/>
    <s v="шт"/>
    <n v="40"/>
    <n v="25.83"/>
    <n v="0"/>
    <x v="2156"/>
    <x v="0"/>
    <x v="13"/>
    <s v="ККО/МДО"/>
    <m/>
  </r>
  <r>
    <s v="Р6.38"/>
    <s v="Р6"/>
    <n v="0"/>
    <n v="32"/>
    <s v="Р6.0.32"/>
    <s v="Ревизия системы трубопроводов и запорно-регулирующей арматуры"/>
    <s v="м.п."/>
    <n v="15"/>
    <n v="40"/>
    <n v="75"/>
    <x v="154"/>
    <x v="1988"/>
    <x v="13"/>
    <s v="ККО/МДО"/>
    <m/>
  </r>
  <r>
    <s v="Р6.39"/>
    <s v="Р6"/>
    <n v="0"/>
    <n v="33"/>
    <s v="Р6.0.33"/>
    <s v="Гидравлические испытания трубопроводов систем отопления"/>
    <s v="кв.м.площади офиса"/>
    <n v="342.2"/>
    <n v="6.0385739333722963"/>
    <n v="0"/>
    <x v="2150"/>
    <x v="0"/>
    <x v="13"/>
    <s v="ККО/МДО"/>
    <m/>
  </r>
  <r>
    <s v="Р6.64"/>
    <s v="Р6"/>
    <n v="0"/>
    <n v="50"/>
    <s v="Р6.0.50"/>
    <s v="Крепежные и расходные материалы"/>
    <s v="к-т"/>
    <n v="3"/>
    <n v="1000"/>
    <n v="5000"/>
    <x v="126"/>
    <x v="1538"/>
    <x v="13"/>
    <s v="ККО/МДО"/>
    <m/>
  </r>
  <r>
    <s v="Р6.40"/>
    <s v="Р6"/>
    <n v="0"/>
    <n v="52"/>
    <s v="Р6.0.52"/>
    <s v="Установка сантехнического люка доступа "/>
    <s v="шт"/>
    <n v="15"/>
    <n v="250"/>
    <n v="100"/>
    <x v="684"/>
    <x v="293"/>
    <x v="13"/>
    <s v="ККО/МДО"/>
    <m/>
  </r>
  <r>
    <s v="Р7.1.1"/>
    <s v="Р7"/>
    <n v="0"/>
    <n v="1"/>
    <s v="Р7.0.1"/>
    <s v="Приточная установка общей производительностью L=2000 м3/час в комплекте с  шумоглушителем, фильтром, автоматической заслонкой с приводом belimo и автоматикой, производитель &quot;Systemair&quot;"/>
    <s v="шт"/>
    <n v="1"/>
    <n v="25000"/>
    <n v="148650"/>
    <x v="100"/>
    <x v="1989"/>
    <x v="13"/>
    <s v="ККО/МДО"/>
    <m/>
  </r>
  <r>
    <s v="Р7.1.3"/>
    <s v="Р7"/>
    <n v="0"/>
    <n v="2"/>
    <s v="Р7.0.2"/>
    <s v="Вытяжная установка общей производительностью L=2000 м3/час в комплекте с  шумоглушителем, фильтром, автоматической заслонкой с приводом belimo и автоматикой, производитель &quot;Systemair&quot;"/>
    <s v="шт"/>
    <n v="1"/>
    <n v="25000"/>
    <n v="127380"/>
    <x v="100"/>
    <x v="1990"/>
    <x v="13"/>
    <s v="ККО/МДО"/>
    <m/>
  </r>
  <r>
    <m/>
    <s v="Р7"/>
    <m/>
    <m/>
    <m/>
    <s v="Тепловая завеса Тепломаш с термостатом и пультом 6 кВт L=1035 мм"/>
    <m/>
    <n v="2"/>
    <n v="3500"/>
    <n v="18650"/>
    <x v="843"/>
    <x v="1991"/>
    <x v="13"/>
    <s v="ККО/МДО"/>
    <s v="исключена/нетиповая"/>
  </r>
  <r>
    <s v="Р7.97.1"/>
    <s v="Р7"/>
    <n v="0"/>
    <n v="4"/>
    <s v="Р7.0.4"/>
    <s v="Установка огнезадерживающих клапанов с электромеханическим приводом Belimo Клоп-1 400х300"/>
    <s v="шт"/>
    <n v="1"/>
    <n v="3500"/>
    <n v="24500"/>
    <x v="511"/>
    <x v="1985"/>
    <x v="13"/>
    <s v="ККО/МДО"/>
    <m/>
  </r>
  <r>
    <s v="Р7.18"/>
    <s v="Р7"/>
    <n v="0"/>
    <n v="7"/>
    <s v="Р7.0.7"/>
    <s v="Вентилятор Systemair K125M с таймером"/>
    <s v="шт"/>
    <n v="2"/>
    <n v="1000"/>
    <n v="15500"/>
    <x v="1302"/>
    <x v="1992"/>
    <x v="13"/>
    <s v="ККО/МДО"/>
    <m/>
  </r>
  <r>
    <s v="Р7.96"/>
    <s v="Р7"/>
    <n v="0"/>
    <n v="9"/>
    <s v="Р7.0.9"/>
    <s v="Пусконаладочные работы системы вентиляции"/>
    <s v="кв.м.площади офиса"/>
    <n v="342.2"/>
    <n v="100"/>
    <n v="0"/>
    <x v="2121"/>
    <x v="0"/>
    <x v="13"/>
    <s v="ККО/МДО"/>
    <m/>
  </r>
  <r>
    <s v="Р7.142"/>
    <s v="Р7"/>
    <n v="0"/>
    <n v="17"/>
    <s v="Р7.0.17"/>
    <s v="Комплект воздуховодов , диффузоров, коробов системы воздухообмена, тройников, клапанов, отводов, теплоизоляции, расходных и крепежных материалов и т.д.) Согласно ТЗ"/>
    <s v="кв.м.площади офиса"/>
    <n v="342.2"/>
    <n v="100"/>
    <n v="300"/>
    <x v="2121"/>
    <x v="1993"/>
    <x v="13"/>
    <s v="ККО/МДО"/>
    <m/>
  </r>
  <r>
    <s v="Р8.1"/>
    <s v="Р8"/>
    <n v="0"/>
    <n v="1"/>
    <s v="Р8.0.1"/>
    <s v="Сплит система Mitsubishi  Heavy srk 35 с зимнем комплектом и контроллером Fasek 33 (регулятор вращения вентилятора)"/>
    <s v="шт"/>
    <n v="2"/>
    <n v="5500"/>
    <n v="65800"/>
    <x v="193"/>
    <x v="1994"/>
    <x v="13"/>
    <s v="ККО/МДО"/>
    <m/>
  </r>
  <r>
    <s v="Р8.2.2"/>
    <s v="Р8"/>
    <n v="0"/>
    <n v="3"/>
    <s v="Р8.0.3"/>
    <s v="Сплит система настенная MDV 09  (либо аналог согласно ТЗ. Замену согласовать с заказчиком)"/>
    <s v="шт"/>
    <n v="9"/>
    <n v="5500"/>
    <n v="32000"/>
    <x v="2157"/>
    <x v="1941"/>
    <x v="13"/>
    <s v="ККО/МДО"/>
    <m/>
  </r>
  <r>
    <m/>
    <s v="Р8"/>
    <n v="0"/>
    <n v="22"/>
    <s v="Р8.0.22"/>
    <s v="Сплит система настенная MDV 12  (либо аналог согласно ТЗ. Замену согласовать с заказчиком)"/>
    <s v="шт"/>
    <n v="1"/>
    <n v="5500"/>
    <n v="48650"/>
    <x v="904"/>
    <x v="1995"/>
    <x v="13"/>
    <s v="ККО/МДО"/>
    <s v="номер расценки изменен (Р8.0.21)"/>
  </r>
  <r>
    <s v="Р8.2.3"/>
    <s v="Р8"/>
    <n v="0"/>
    <n v="4"/>
    <s v="Р8.0.4"/>
    <s v="Сплит система настенная MDV 18  (либо аналог согласно ТЗ. Замену согласовать с заказчиком)"/>
    <s v="шт"/>
    <n v="1"/>
    <n v="500"/>
    <n v="57380"/>
    <x v="112"/>
    <x v="1996"/>
    <x v="13"/>
    <s v="ККО/МДО"/>
    <m/>
  </r>
  <r>
    <s v="Р8.3.3"/>
    <s v="Р8"/>
    <n v="0"/>
    <n v="12"/>
    <s v="Р8.0.12"/>
    <s v="Кассетный кондиционер MDV UT24/UU24/PT-UMC+пульт (либо аналог согласно ТЗ. Замену согласовать с заказчиком)"/>
    <s v="шт"/>
    <n v="1"/>
    <n v="5500"/>
    <n v="101000"/>
    <x v="904"/>
    <x v="1997"/>
    <x v="13"/>
    <s v="ККО/МДО"/>
    <m/>
  </r>
  <r>
    <s v="Р8.3.4"/>
    <s v="Р8"/>
    <n v="0"/>
    <n v="13"/>
    <s v="Р8.0.13"/>
    <s v="Кассетный кондиционер MDV UT36/UU37/PT-UMC+пульт (либо аналог согласно ТЗ. Замену согласовать с заказчиком)"/>
    <s v="шт"/>
    <n v="2"/>
    <n v="500"/>
    <n v="138650"/>
    <x v="162"/>
    <x v="1998"/>
    <x v="13"/>
    <s v="ККО/МДО"/>
    <m/>
  </r>
  <r>
    <s v="Р8.27"/>
    <s v="Р8"/>
    <n v="0"/>
    <n v="16"/>
    <s v="Р8.0.16"/>
    <s v="Дренажный насос мини Orang"/>
    <s v="шт"/>
    <n v="16"/>
    <n v="300"/>
    <n v="5200"/>
    <x v="1463"/>
    <x v="21"/>
    <x v="13"/>
    <s v="ККО/МДО"/>
    <m/>
  </r>
  <r>
    <s v="Р8.29"/>
    <s v="Р8"/>
    <n v="0"/>
    <n v="17"/>
    <s v="Р8.0.17"/>
    <s v="Антивандальные решетки с козырьком для внешних блоков"/>
    <s v="к-т"/>
    <n v="1"/>
    <n v="7000"/>
    <n v="16800"/>
    <x v="843"/>
    <x v="46"/>
    <x v="13"/>
    <s v="ККО/МДО"/>
    <m/>
  </r>
  <r>
    <s v="Р8.30"/>
    <s v="Р8"/>
    <n v="0"/>
    <n v="18"/>
    <s v="Р8.0.18"/>
    <s v="Пусконаладочные работы систем кондиционирования"/>
    <s v="кв.м.площади офиса"/>
    <n v="342.2"/>
    <n v="100"/>
    <n v="0"/>
    <x v="2121"/>
    <x v="0"/>
    <x v="13"/>
    <s v="ККО/МДО"/>
    <m/>
  </r>
  <r>
    <s v="Р8.37"/>
    <s v="Р8"/>
    <n v="0"/>
    <n v="20"/>
    <s v="Р8.0.20"/>
    <s v="Монтажный комплект для системы кондиционирования ( фреоно трассы, теплоизоляция, фреон, крепежные детали и т.д.) Согласно ТЗ"/>
    <s v="кв.м.площади офиса"/>
    <n v="342.2"/>
    <n v="100"/>
    <n v="300"/>
    <x v="2121"/>
    <x v="1993"/>
    <x v="13"/>
    <s v="ККО/МДО"/>
    <m/>
  </r>
  <r>
    <m/>
    <s v="Р8"/>
    <m/>
    <m/>
    <m/>
    <s v="Устройство дренажа из трубы ПП 32мм"/>
    <s v="м.п."/>
    <n v="110"/>
    <n v="100"/>
    <n v="220"/>
    <x v="193"/>
    <x v="1999"/>
    <x v="13"/>
    <s v="ККО/МДО"/>
    <s v="исключена/нетиповая"/>
  </r>
  <r>
    <m/>
    <s v="Р8"/>
    <m/>
    <m/>
    <m/>
    <s v="Устройство подставки под внешние блоки из метала (сварочные работы)"/>
    <s v="шт"/>
    <n v="1"/>
    <n v="10000"/>
    <n v="16480"/>
    <x v="241"/>
    <x v="2000"/>
    <x v="13"/>
    <s v="ККО/МДО"/>
    <s v="исключена/нетиповая"/>
  </r>
  <r>
    <m/>
    <s v="Р8"/>
    <m/>
    <m/>
    <m/>
    <s v="Монтаж настенных креплений под внешние блоки кондиционеров"/>
    <s v="к-т"/>
    <n v="11"/>
    <n v="1000"/>
    <n v="2100"/>
    <x v="193"/>
    <x v="2001"/>
    <x v="13"/>
    <s v="ККО/МДО"/>
    <s v="исключена/нетиповая"/>
  </r>
  <r>
    <m/>
    <s v="Р9"/>
    <m/>
    <m/>
    <m/>
    <s v="Устройство противопожарных муфт ф110мм и ф 50мм"/>
    <s v="шт"/>
    <n v="15"/>
    <n v="650"/>
    <n v="1850"/>
    <x v="1087"/>
    <x v="2002"/>
    <x v="13"/>
    <s v="ККО/МДО"/>
    <s v="исключена/нетиповая"/>
  </r>
  <r>
    <m/>
    <s v="Р9"/>
    <m/>
    <m/>
    <m/>
    <s v="Устройство щита автоматики"/>
    <s v="шт"/>
    <n v="1"/>
    <n v="25000"/>
    <n v="15000"/>
    <x v="100"/>
    <x v="1538"/>
    <x v="13"/>
    <s v="ККО/МДО"/>
    <s v="исключена/нетиповая"/>
  </r>
  <r>
    <s v="Р9.2"/>
    <s v="Р9"/>
    <n v="0"/>
    <n v="2"/>
    <s v="Р9.0.2"/>
    <s v="Щит  ЩР1, навесной, 96 модулей, IP43, ABB или Legrand, с замком в комплекте с DIN-рейками, перемычками,"/>
    <s v="шт"/>
    <n v="2"/>
    <n v="500"/>
    <n v="9300"/>
    <x v="162"/>
    <x v="2003"/>
    <x v="13"/>
    <s v="ККО/МДО"/>
    <m/>
  </r>
  <r>
    <s v="Р9.4"/>
    <s v="Р9"/>
    <n v="0"/>
    <n v="4"/>
    <s v="Р9.0.4"/>
    <s v="Щит  ЩР1, навесной, 54 модулей, IP43, ABB или Legrand, с замком в комплекте с DIN-рейками, перемычками,"/>
    <s v="шт"/>
    <n v="1"/>
    <n v="500"/>
    <n v="9200"/>
    <x v="112"/>
    <x v="2004"/>
    <x v="13"/>
    <s v="ККО/МДО"/>
    <m/>
  </r>
  <r>
    <m/>
    <s v="Р9"/>
    <m/>
    <m/>
    <m/>
    <s v="Устройство АВР "/>
    <s v="шт"/>
    <n v="1"/>
    <n v="18000"/>
    <n v="130000"/>
    <x v="323"/>
    <x v="1954"/>
    <x v="13"/>
    <s v="ККО/МДО"/>
    <s v="исключена/нетиповая"/>
  </r>
  <r>
    <s v="Р9.6"/>
    <s v="Р9"/>
    <n v="0"/>
    <n v="6"/>
    <s v="Р9.0.6"/>
    <s v="Щит Щр1 АВВ или Legrand IP43 (48модулей) в комплекте с DIN-рейками, перемычками,"/>
    <s v="шт"/>
    <n v="3"/>
    <n v="500"/>
    <n v="7500"/>
    <x v="113"/>
    <x v="88"/>
    <x v="13"/>
    <s v="ККО/МДО"/>
    <m/>
  </r>
  <r>
    <s v="Р9.7"/>
    <s v="Р9"/>
    <n v="0"/>
    <n v="7"/>
    <s v="Р9.0.7"/>
    <s v="Щит  ЩР1, навесной, 36 модулей, IP43, ABB или Legrand, с замком в комплекте с DIN-рейками, перемычками,"/>
    <s v="шт"/>
    <n v="1"/>
    <n v="500"/>
    <n v="8250"/>
    <x v="112"/>
    <x v="2005"/>
    <x v="13"/>
    <s v="ККО/МДО"/>
    <m/>
  </r>
  <r>
    <s v="Р9.8"/>
    <s v="Р9"/>
    <n v="0"/>
    <n v="8"/>
    <s v="Р9.0.8"/>
    <s v="Выключатель нагрузки OT45E3, 45А, ABB"/>
    <s v="шт"/>
    <n v="2"/>
    <n v="500"/>
    <n v="100"/>
    <x v="162"/>
    <x v="151"/>
    <x v="13"/>
    <s v="ККО/МДО"/>
    <m/>
  </r>
  <r>
    <s v="Р9.37"/>
    <s v="Р9"/>
    <n v="0"/>
    <n v="37"/>
    <s v="Р9.0.37"/>
    <s v="Автомат.выкл-ль АВВ 1-полюсный S201 B6А"/>
    <s v="шт"/>
    <n v="8"/>
    <n v="250"/>
    <n v="100"/>
    <x v="1302"/>
    <x v="685"/>
    <x v="13"/>
    <s v="ККО/МДО"/>
    <m/>
  </r>
  <r>
    <s v="Р9.38"/>
    <s v="Р9"/>
    <n v="0"/>
    <n v="38"/>
    <s v="Р9.0.38"/>
    <s v="Автомат.выкл-ль АВВ 1-полюсный S201 B10А"/>
    <s v="шт"/>
    <n v="18"/>
    <n v="250"/>
    <n v="100"/>
    <x v="111"/>
    <x v="118"/>
    <x v="13"/>
    <s v="ККО/МДО"/>
    <m/>
  </r>
  <r>
    <s v="Р9.39"/>
    <s v="Р9"/>
    <n v="0"/>
    <n v="39"/>
    <s v="Р9.0.39"/>
    <s v="Автомат.выкл-ль АВВ 1-полюсный S201 B20А"/>
    <s v="шт"/>
    <n v="1"/>
    <n v="250"/>
    <n v="100"/>
    <x v="2158"/>
    <x v="140"/>
    <x v="13"/>
    <s v="ККО/МДО"/>
    <m/>
  </r>
  <r>
    <s v="Р9.46"/>
    <s v="Р9"/>
    <n v="0"/>
    <n v="45"/>
    <s v="Р9.0.45"/>
    <s v="Автомат.выкл-ль АВВ 1-полюсный S201 C16А"/>
    <s v="шт"/>
    <n v="9"/>
    <n v="250"/>
    <n v="100"/>
    <x v="2142"/>
    <x v="820"/>
    <x v="13"/>
    <s v="ККО/МДО"/>
    <m/>
  </r>
  <r>
    <s v="Р9.84"/>
    <s v="Р9"/>
    <n v="0"/>
    <n v="83"/>
    <s v="Р9.0.83"/>
    <s v="Автомат.выкл-ль АВВ 3-полюсный S203 B16А"/>
    <s v="шт"/>
    <n v="4"/>
    <n v="250"/>
    <n v="100"/>
    <x v="162"/>
    <x v="153"/>
    <x v="13"/>
    <s v="ККО/МДО"/>
    <m/>
  </r>
  <r>
    <s v="Р9.87"/>
    <s v="Р9"/>
    <n v="0"/>
    <n v="86"/>
    <s v="Р9.0.86"/>
    <s v="Автомат.выкл-ль АВВ 3-полюсный S203 B32А"/>
    <s v="шт"/>
    <n v="1"/>
    <n v="250"/>
    <n v="100"/>
    <x v="2158"/>
    <x v="140"/>
    <x v="13"/>
    <s v="ККО/МДО"/>
    <m/>
  </r>
  <r>
    <s v="Р9.88"/>
    <s v="Р9"/>
    <n v="0"/>
    <n v="87"/>
    <s v="Р9.0.87"/>
    <s v="Автомат.выкл-ль АВВ 3-полюсный S203 B40А"/>
    <s v="шт"/>
    <n v="2"/>
    <n v="250"/>
    <n v="100"/>
    <x v="112"/>
    <x v="151"/>
    <x v="13"/>
    <s v="ККО/МДО"/>
    <m/>
  </r>
  <r>
    <s v="Р9.89"/>
    <s v="Р9"/>
    <n v="0"/>
    <n v="88"/>
    <s v="Р9.0.88"/>
    <s v="Автомат.выкл-ль АВВ 3-полюсный S203 В50А"/>
    <s v="шт"/>
    <n v="1"/>
    <n v="250"/>
    <n v="100"/>
    <x v="2158"/>
    <x v="140"/>
    <x v="13"/>
    <s v="ККО/МДО"/>
    <m/>
  </r>
  <r>
    <m/>
    <s v="Р9"/>
    <m/>
    <m/>
    <m/>
    <s v="Автомат.выкл-ль АВВ 3-полюсный Tmax 80А"/>
    <m/>
    <n v="2"/>
    <n v="250"/>
    <n v="100"/>
    <x v="112"/>
    <x v="151"/>
    <x v="13"/>
    <s v="ККО/МДО"/>
    <s v="исключена/нетиповая"/>
  </r>
  <r>
    <s v="Р9.94"/>
    <s v="Р9"/>
    <n v="0"/>
    <n v="93"/>
    <s v="Р9.0.93"/>
    <s v="Автомат.выкл-ль АВВ 3-полюсный S203 C25А"/>
    <s v="шт"/>
    <n v="1"/>
    <n v="250"/>
    <n v="100"/>
    <x v="2158"/>
    <x v="140"/>
    <x v="13"/>
    <s v="ККО/МДО"/>
    <m/>
  </r>
  <r>
    <s v="Р9.116"/>
    <s v="Р9"/>
    <n v="0"/>
    <n v="115"/>
    <s v="Р9.0.115"/>
    <s v="Дифференциальный автомат АВВ DS201 В16 1P 16A (В) 6kA тип AC 30mA (2мод.) "/>
    <s v="шт"/>
    <n v="35"/>
    <n v="250"/>
    <n v="1800"/>
    <x v="514"/>
    <x v="2006"/>
    <x v="13"/>
    <s v="ККО/МДО"/>
    <m/>
  </r>
  <r>
    <s v="Р9.145"/>
    <s v="Р9"/>
    <n v="0"/>
    <n v="144"/>
    <s v="Р9.0.144"/>
    <s v="Контактор модульный ABB ESB20-11 1НО+1НЗ"/>
    <s v="шт"/>
    <n v="1"/>
    <n v="250"/>
    <n v="100"/>
    <x v="2158"/>
    <x v="140"/>
    <x v="13"/>
    <s v="ККО/МДО"/>
    <m/>
  </r>
  <r>
    <s v="Р9.147"/>
    <s v="Р9"/>
    <n v="0"/>
    <n v="146"/>
    <s v="Р9.0.146"/>
    <s v="Контактор модульный ABB ESB20-20"/>
    <s v="шт"/>
    <n v="2"/>
    <n v="250"/>
    <n v="100"/>
    <x v="112"/>
    <x v="151"/>
    <x v="13"/>
    <s v="ККО/МДО"/>
    <m/>
  </r>
  <r>
    <s v="Р9.148"/>
    <s v="Р9"/>
    <n v="0"/>
    <n v="147"/>
    <s v="Р9.0.147"/>
    <s v="Контактор модульный ABB ESB24-31"/>
    <s v="шт"/>
    <n v="2"/>
    <n v="250"/>
    <n v="100"/>
    <x v="112"/>
    <x v="151"/>
    <x v="13"/>
    <s v="ККО/МДО"/>
    <m/>
  </r>
  <r>
    <s v="Р9.149"/>
    <s v="Р9"/>
    <n v="0"/>
    <n v="148"/>
    <s v="Р9.0.148"/>
    <s v="Контактор модульный ABB ESB40-40"/>
    <s v="шт"/>
    <n v="2"/>
    <n v="250"/>
    <n v="100"/>
    <x v="112"/>
    <x v="151"/>
    <x v="13"/>
    <s v="ККО/МДО"/>
    <m/>
  </r>
  <r>
    <s v="Р9.150"/>
    <s v="Р9"/>
    <n v="0"/>
    <n v="149"/>
    <s v="Р9.0.149"/>
    <s v="Реле времени недельное ABB ATS"/>
    <s v="шт"/>
    <n v="1"/>
    <n v="250"/>
    <n v="1200"/>
    <x v="2158"/>
    <x v="152"/>
    <x v="13"/>
    <s v="ККО/МДО"/>
    <m/>
  </r>
  <r>
    <s v="Р9.151"/>
    <s v="Р9"/>
    <n v="0"/>
    <n v="150"/>
    <s v="Р9.0.150"/>
    <s v="Реле освещенности ABB TW, Датчик освещенности ABB LS-SP"/>
    <s v="шт"/>
    <n v="1"/>
    <n v="11000"/>
    <n v="22000"/>
    <x v="193"/>
    <x v="1124"/>
    <x v="13"/>
    <s v="ККО/МДО"/>
    <m/>
  </r>
  <r>
    <s v="Р9.167"/>
    <s v="Р9"/>
    <n v="0"/>
    <n v="166"/>
    <s v="Р9.0.166"/>
    <s v="Выключатель нагрузки  Legrand 04345, 32А, 3-полюсный"/>
    <s v="шт"/>
    <n v="2"/>
    <n v="250"/>
    <n v="100"/>
    <x v="112"/>
    <x v="151"/>
    <x v="13"/>
    <s v="ККО/МДО"/>
    <m/>
  </r>
  <r>
    <s v="Р9.168"/>
    <s v="Р9"/>
    <n v="0"/>
    <n v="167"/>
    <s v="Р9.0.167"/>
    <s v="Выключатель нагрузки  Legrand 04350, 63А, 3-полюсный"/>
    <s v="шт"/>
    <n v="2"/>
    <n v="250"/>
    <n v="100"/>
    <x v="112"/>
    <x v="151"/>
    <x v="13"/>
    <s v="ККО/МДО"/>
    <m/>
  </r>
  <r>
    <m/>
    <s v="Р9"/>
    <m/>
    <m/>
    <m/>
    <s v="Выключатель нагрузки OT63F3, 63А, ABB"/>
    <s v="шт"/>
    <n v="3"/>
    <n v="250"/>
    <n v="100"/>
    <x v="122"/>
    <x v="785"/>
    <x v="13"/>
    <s v="ККО/МДО"/>
    <s v="исключена/нетиповая"/>
  </r>
  <r>
    <m/>
    <s v="Р9"/>
    <m/>
    <m/>
    <m/>
    <s v="Выключатель нагрузки OT100F3, 100А, ABB"/>
    <s v="шт"/>
    <n v="2"/>
    <n v="250"/>
    <n v="100"/>
    <x v="112"/>
    <x v="151"/>
    <x v="13"/>
    <s v="ККО/МДО"/>
    <s v="исключена/нетиповая"/>
  </r>
  <r>
    <m/>
    <s v="Р9"/>
    <m/>
    <m/>
    <m/>
    <s v="Выключатель нагрузки OT125F3, 125А, ABB"/>
    <s v="шт"/>
    <n v="1"/>
    <n v="250"/>
    <n v="100"/>
    <x v="2158"/>
    <x v="140"/>
    <x v="13"/>
    <s v="ККО/МДО"/>
    <s v="исключена/нетиповая"/>
  </r>
  <r>
    <m/>
    <s v="Р9"/>
    <m/>
    <m/>
    <m/>
    <s v="Выключатель нагрузки E201 32А, ABB"/>
    <s v="шт"/>
    <n v="1"/>
    <n v="250"/>
    <n v="100"/>
    <x v="2158"/>
    <x v="140"/>
    <x v="13"/>
    <s v="ККО/МДО"/>
    <s v="исключена/нетиповая"/>
  </r>
  <r>
    <s v="Р9.170"/>
    <s v="Р9"/>
    <n v="0"/>
    <n v="169"/>
    <s v="Р9.0.169"/>
    <s v="Монтаж закладной гофрированной трубы ПВХ - 32 мм под СКС, видеонаблюдение, ОПС."/>
    <s v="м.п."/>
    <n v="200"/>
    <n v="20"/>
    <n v="20"/>
    <x v="115"/>
    <x v="1213"/>
    <x v="13"/>
    <s v="ККО/МДО"/>
    <m/>
  </r>
  <r>
    <s v="Р9.171"/>
    <s v="Р9"/>
    <n v="0"/>
    <n v="170"/>
    <s v="Р9.0.170"/>
    <s v="Гофрированная ПВХ труба ∅ 25"/>
    <s v="м.п."/>
    <n v="1000"/>
    <n v="20"/>
    <n v="5.2"/>
    <x v="76"/>
    <x v="51"/>
    <x v="13"/>
    <s v="ККО/МДО"/>
    <m/>
  </r>
  <r>
    <s v="Р9.172"/>
    <s v="Р9"/>
    <n v="0"/>
    <n v="171"/>
    <s v="Р9.0.171"/>
    <s v="Гофрированная ПВХ труба ∅ 20"/>
    <s v="м.п."/>
    <n v="460"/>
    <n v="20"/>
    <n v="7.8"/>
    <x v="1182"/>
    <x v="694"/>
    <x v="13"/>
    <s v="ККО/МДО"/>
    <m/>
  </r>
  <r>
    <s v="Р9.173"/>
    <s v="Р9"/>
    <n v="0"/>
    <n v="172"/>
    <s v="Р9.0.172"/>
    <s v="Гофрированная ПВХ труба ∅ 16"/>
    <s v="м.п."/>
    <n v="130"/>
    <n v="20"/>
    <n v="15.6"/>
    <x v="1276"/>
    <x v="2007"/>
    <x v="13"/>
    <s v="ККО/МДО"/>
    <m/>
  </r>
  <r>
    <s v="Р9.174"/>
    <s v="Р9"/>
    <n v="0"/>
    <n v="173"/>
    <s v="Р9.0.173"/>
    <s v="Гладкая труба ∅ 40 ПНД"/>
    <s v="м.п."/>
    <n v="15"/>
    <n v="20"/>
    <n v="45.5"/>
    <x v="509"/>
    <x v="2008"/>
    <x v="13"/>
    <s v="ККО/МДО"/>
    <m/>
  </r>
  <r>
    <s v="Р9.177"/>
    <s v="Р9"/>
    <n v="0"/>
    <n v="176"/>
    <s v="Р9.0.176"/>
    <s v="Кабель-канал 105х50 мм."/>
    <s v="м.п."/>
    <n v="40"/>
    <n v="150"/>
    <n v="750"/>
    <x v="1840"/>
    <x v="1664"/>
    <x v="13"/>
    <s v="ККО/МДО"/>
    <m/>
  </r>
  <r>
    <s v="Р9.178"/>
    <s v="Р9"/>
    <n v="0"/>
    <n v="177"/>
    <s v="Р9.0.177"/>
    <s v="Лоток металлический перфорированный с фасонными частями, крепежом 200*50"/>
    <s v="м.п."/>
    <n v="96"/>
    <n v="200"/>
    <n v="300"/>
    <x v="707"/>
    <x v="1212"/>
    <x v="13"/>
    <s v="ККО/МДО"/>
    <m/>
  </r>
  <r>
    <m/>
    <s v="Р9"/>
    <m/>
    <m/>
    <m/>
    <s v="Лоток металлический перфорированный с фасонными частями, крепежом 50*100"/>
    <s v="м.п."/>
    <n v="30"/>
    <n v="200"/>
    <n v="300"/>
    <x v="1840"/>
    <x v="288"/>
    <x v="13"/>
    <s v="ККО/МДО"/>
    <s v="исключена/нетиповая"/>
  </r>
  <r>
    <m/>
    <s v="Р9"/>
    <m/>
    <m/>
    <m/>
    <s v="Лоток металлический перфорированный с фасонными частями, крепежом 300*50"/>
    <s v="м.п."/>
    <n v="20"/>
    <n v="250"/>
    <n v="350"/>
    <x v="55"/>
    <x v="1783"/>
    <x v="13"/>
    <s v="ККО/МДО"/>
    <s v="исключена/нетиповая"/>
  </r>
  <r>
    <s v="Р9.179"/>
    <s v="Р9"/>
    <n v="0"/>
    <n v="178"/>
    <s v="Р9.0.178"/>
    <s v="Зажим 773-302 безвинтовой 6х (0,75-2,5) кв. мм для меди и алюминия (Wago)"/>
    <s v="шт"/>
    <n v="700"/>
    <n v="10"/>
    <n v="15"/>
    <x v="843"/>
    <x v="314"/>
    <x v="13"/>
    <s v="ККО/МДО"/>
    <m/>
  </r>
  <r>
    <s v="Р9.180"/>
    <s v="Р9"/>
    <n v="0"/>
    <n v="179"/>
    <s v="Р9.0.179"/>
    <s v="Зажим 773-302 безвинтовой 2х (0,75-2,5) кв. мм для меди и алюминия (Wago)"/>
    <s v="шт"/>
    <n v="480"/>
    <n v="10"/>
    <n v="15"/>
    <x v="1463"/>
    <x v="818"/>
    <x v="13"/>
    <s v="ККО/МДО"/>
    <m/>
  </r>
  <r>
    <m/>
    <s v="Р9"/>
    <m/>
    <m/>
    <m/>
    <s v="Зажим 2273-248 безвинтовой 8х (0,75-2,5) кв. мм для меди и алюминия (Wago)"/>
    <s v="шт"/>
    <n v="200"/>
    <n v="10"/>
    <n v="25"/>
    <x v="1302"/>
    <x v="52"/>
    <x v="13"/>
    <s v="ККО/МДО"/>
    <s v="исключена/нетиповая"/>
  </r>
  <r>
    <m/>
    <s v="Р9"/>
    <m/>
    <m/>
    <m/>
    <s v="Зажим 222-412 безвинтовой 2х (0,75-2,5) кв. мм для меди  (Wago)"/>
    <s v="шт"/>
    <n v="400"/>
    <n v="10"/>
    <n v="50"/>
    <x v="115"/>
    <x v="104"/>
    <x v="13"/>
    <s v="ККО/МДО"/>
    <s v="исключена/нетиповая"/>
  </r>
  <r>
    <m/>
    <s v="Р9"/>
    <m/>
    <m/>
    <m/>
    <s v="Зажим 222-413 безвинтовой 2х (0,75-2,5) кв. мм для меди  (Wago)"/>
    <s v="шт"/>
    <n v="50"/>
    <n v="10"/>
    <n v="50"/>
    <x v="112"/>
    <x v="221"/>
    <x v="13"/>
    <s v="ККО/МДО"/>
    <s v="исключена/нетиповая"/>
  </r>
  <r>
    <m/>
    <s v="Р9"/>
    <m/>
    <m/>
    <m/>
    <s v="Зажим 222-415 безвинтовой 2х (0,75-2,5) кв. мм для меди  (Wago)"/>
    <s v="шт"/>
    <n v="20"/>
    <n v="10"/>
    <n v="50"/>
    <x v="159"/>
    <x v="902"/>
    <x v="13"/>
    <s v="ККО/МДО"/>
    <s v="исключена/нетиповая"/>
  </r>
  <r>
    <m/>
    <s v="Р9"/>
    <m/>
    <m/>
    <m/>
    <s v="Кабель ВВГнг-LS 5х25"/>
    <s v="м.п."/>
    <n v="15"/>
    <n v="120"/>
    <n v="936"/>
    <x v="711"/>
    <x v="2009"/>
    <x v="13"/>
    <s v="ККО/МДО"/>
    <s v="исключена/нетиповая"/>
  </r>
  <r>
    <s v="Р9.182"/>
    <s v="Р9"/>
    <n v="0"/>
    <n v="181"/>
    <s v="Р9.0.181"/>
    <s v="Кабель ВВГнг-LS 5х10"/>
    <s v="м.п."/>
    <n v="10"/>
    <n v="35"/>
    <n v="250"/>
    <x v="701"/>
    <x v="221"/>
    <x v="13"/>
    <s v="ККО/МДО"/>
    <m/>
  </r>
  <r>
    <s v="Р9.183"/>
    <s v="Р9"/>
    <n v="0"/>
    <n v="182"/>
    <s v="Р9.0.182"/>
    <s v="Кабель ВВГнг-LS 5х6"/>
    <s v="м.п."/>
    <n v="35"/>
    <n v="35"/>
    <n v="234"/>
    <x v="2159"/>
    <x v="2010"/>
    <x v="13"/>
    <s v="ККО/МДО"/>
    <m/>
  </r>
  <r>
    <m/>
    <s v="Р9"/>
    <m/>
    <m/>
    <m/>
    <s v="Кабель ВВГнгFRLS 5х25"/>
    <s v="м.п."/>
    <n v="20"/>
    <n v="120"/>
    <n v="1105"/>
    <x v="1403"/>
    <x v="2011"/>
    <x v="13"/>
    <s v="ККО/МДО"/>
    <s v="исключена/нетиповая"/>
  </r>
  <r>
    <m/>
    <s v="Р9"/>
    <m/>
    <m/>
    <m/>
    <s v="Кабель ВВГнгFRLS 5х4"/>
    <s v="м.п."/>
    <n v="10"/>
    <n v="35"/>
    <n v="302.89999999999998"/>
    <x v="701"/>
    <x v="2012"/>
    <x v="13"/>
    <s v="ККО/МДО"/>
    <s v="исключена/нетиповая"/>
  </r>
  <r>
    <s v="Р9.185"/>
    <s v="Р9"/>
    <n v="0"/>
    <n v="184"/>
    <s v="Р9.0.184"/>
    <s v="Кабель ВВГнг-LS 5х2,5"/>
    <s v="м.п."/>
    <n v="460"/>
    <n v="35"/>
    <n v="93.6"/>
    <x v="2160"/>
    <x v="2013"/>
    <x v="13"/>
    <s v="ККО/МДО"/>
    <m/>
  </r>
  <r>
    <m/>
    <s v="Р9"/>
    <m/>
    <m/>
    <m/>
    <s v="Кабель ВВГнг-LS 1х35"/>
    <s v="м.п."/>
    <n v="30"/>
    <n v="100"/>
    <n v="247"/>
    <x v="126"/>
    <x v="2014"/>
    <x v="13"/>
    <s v="ККО/МДО"/>
    <s v="исключена/нетиповая"/>
  </r>
  <r>
    <s v="Р9.189"/>
    <s v="Р9"/>
    <n v="0"/>
    <n v="188"/>
    <s v="Р9.0.188"/>
    <s v="Кабель ВВГнг-LS 3х2,5"/>
    <s v="м.п."/>
    <n v="2000"/>
    <n v="25"/>
    <n v="40"/>
    <x v="83"/>
    <x v="2015"/>
    <x v="13"/>
    <s v="ККО/МДО"/>
    <m/>
  </r>
  <r>
    <s v="Р9.190"/>
    <s v="Р9"/>
    <n v="0"/>
    <n v="189"/>
    <s v="Р9.0.189"/>
    <s v="Кабель ВВГнг-LS 3х1,5"/>
    <s v="м.п."/>
    <n v="1200"/>
    <n v="25"/>
    <n v="32"/>
    <x v="541"/>
    <x v="924"/>
    <x v="13"/>
    <s v="ККО/МДО"/>
    <m/>
  </r>
  <r>
    <s v="Р9.193.1"/>
    <s v="Р9"/>
    <n v="0"/>
    <n v="193"/>
    <s v="Р9.0.193"/>
    <s v="Кабель ВВГнг-FRLS 3х1,5"/>
    <s v="м.п."/>
    <n v="200"/>
    <n v="35"/>
    <n v="57.2"/>
    <x v="843"/>
    <x v="2016"/>
    <x v="13"/>
    <s v="ККО/МДО"/>
    <m/>
  </r>
  <r>
    <s v="Р9.193.2"/>
    <s v="Р9"/>
    <n v="0"/>
    <n v="194"/>
    <s v="Р9.0.194"/>
    <s v="Кабель ВВГнг-FRLS 3х2,5"/>
    <s v="м.п."/>
    <n v="250"/>
    <n v="35"/>
    <n v="75.400000000000006"/>
    <x v="514"/>
    <x v="2017"/>
    <x v="13"/>
    <s v="ККО/МДО"/>
    <m/>
  </r>
  <r>
    <s v="Р9.194"/>
    <s v="Р9"/>
    <n v="0"/>
    <n v="195"/>
    <s v="Р9.0.195"/>
    <s v="Провод ПВ1 1х6 (красный/голубой/желтый/зеленый/желто-зеленый)"/>
    <s v="м.п."/>
    <n v="120"/>
    <n v="25"/>
    <n v="32.5"/>
    <x v="126"/>
    <x v="378"/>
    <x v="13"/>
    <s v="ККО/МДО"/>
    <m/>
  </r>
  <r>
    <s v="Р9.195"/>
    <s v="Р9"/>
    <n v="0"/>
    <n v="196"/>
    <s v="Р9.0.196"/>
    <s v="Провод ПВ1 1х2,5 (красный/голубой/желтый/зеленый/желто-зеленый)"/>
    <s v="м.п."/>
    <n v="20"/>
    <n v="25"/>
    <n v="76.7"/>
    <x v="112"/>
    <x v="2018"/>
    <x v="13"/>
    <s v="ККО/МДО"/>
    <m/>
  </r>
  <r>
    <m/>
    <s v="Р9"/>
    <m/>
    <m/>
    <m/>
    <s v="Провод ПВ3 1х16 (красный/голубой/желтый/зеленый/желто-зеленый)"/>
    <s v="м.п."/>
    <n v="10"/>
    <n v="25"/>
    <n v="117"/>
    <x v="2158"/>
    <x v="1313"/>
    <x v="13"/>
    <s v="ККО/МДО"/>
    <s v="исключена/нетиповая"/>
  </r>
  <r>
    <m/>
    <s v="Р9"/>
    <m/>
    <m/>
    <m/>
    <s v="Провод ПВ3 1х25 (красный/голубой/желтый/зеленый/желто-зеленый)"/>
    <s v="м.п."/>
    <n v="3"/>
    <n v="25"/>
    <n v="195"/>
    <x v="2161"/>
    <x v="1330"/>
    <x v="13"/>
    <s v="ККО/МДО"/>
    <s v="исключена/нетиповая"/>
  </r>
  <r>
    <s v="Р9.196"/>
    <s v="Р9"/>
    <n v="0"/>
    <n v="197"/>
    <s v="Р9.0.197"/>
    <s v="Установка штепсельной розетки с заземлением бытовая &quot;Legrand&quot; Mozaik для к/к арт 74130 с  суппортом для штепсельной розетки &quot;Legrand&quot; Mozaik для к/к 4 мод   арт 10941 "/>
    <s v="шт"/>
    <n v="298"/>
    <n v="250"/>
    <n v="450"/>
    <x v="2162"/>
    <x v="2019"/>
    <x v="13"/>
    <s v="ККО/МДО"/>
    <m/>
  </r>
  <r>
    <s v="Р9.197"/>
    <s v="Р9"/>
    <n v="0"/>
    <n v="198"/>
    <s v="Р9.0.198"/>
    <s v="Установка розетки двойной накладной в запотолочном пространстве  Schneider "/>
    <s v="шт"/>
    <n v="14"/>
    <n v="250"/>
    <n v="450"/>
    <x v="511"/>
    <x v="327"/>
    <x v="13"/>
    <s v="ККО/МДО"/>
    <m/>
  </r>
  <r>
    <s v="Р9.198"/>
    <s v="Р9"/>
    <n v="0"/>
    <n v="199"/>
    <s v="Р9.0.199"/>
    <s v="Установка одноклавишных выключателей  &quot;Legrand&quot;  VALENA  с суппортом и  установочной коробкой Batibox"/>
    <s v="шт"/>
    <n v="25"/>
    <n v="250"/>
    <n v="270"/>
    <x v="2163"/>
    <x v="2020"/>
    <x v="13"/>
    <s v="ККО/МДО"/>
    <m/>
  </r>
  <r>
    <s v="Р9.199"/>
    <s v="Р9"/>
    <n v="0"/>
    <n v="200"/>
    <s v="Р9.0.200"/>
    <s v="Установка двухклавишных выключателей  &quot;Legrand&quot;  VALENA  с суппортом и  установочной коробкой Batibox "/>
    <s v="шт"/>
    <n v="10"/>
    <n v="250"/>
    <n v="300"/>
    <x v="173"/>
    <x v="684"/>
    <x v="13"/>
    <s v="ККО/МДО"/>
    <m/>
  </r>
  <r>
    <s v="Р9.200"/>
    <s v="Р9"/>
    <n v="0"/>
    <n v="201"/>
    <s v="Р9.0.201"/>
    <s v="Установка выключателя с ключом двухпозиционного"/>
    <s v="шт"/>
    <n v="1"/>
    <n v="500"/>
    <n v="6000"/>
    <x v="112"/>
    <x v="109"/>
    <x v="13"/>
    <s v="ККО/МДО"/>
    <m/>
  </r>
  <r>
    <s v="Р9.201"/>
    <s v="Р9"/>
    <n v="0"/>
    <n v="202"/>
    <s v="Р9.0.202"/>
    <s v="Установка точечных светодиодных светильников R63 12 Вт в мебельные конструкции (холодное свечение)"/>
    <s v="шт"/>
    <n v="14"/>
    <n v="450"/>
    <n v="299"/>
    <x v="2164"/>
    <x v="2021"/>
    <x v="13"/>
    <s v="ККО/МДО"/>
    <m/>
  </r>
  <r>
    <m/>
    <s v="Р9"/>
    <m/>
    <m/>
    <m/>
    <s v="Светильник с люминесцентными лампами встраиваемый  600х600 ARS 4x18 Световые технологии"/>
    <m/>
    <n v="6"/>
    <n v="450"/>
    <n v="2600"/>
    <x v="507"/>
    <x v="1191"/>
    <x v="13"/>
    <s v="ККО/МДО"/>
    <s v="исключена/нетиповая"/>
  </r>
  <r>
    <s v="Р9.202"/>
    <s v="Р9"/>
    <n v="0"/>
    <n v="203"/>
    <s v="Р9.0.203"/>
    <s v="Установка св-ка встраиваемого &quot;Lival mony&quot; 2*24 Вт белый с лампами"/>
    <s v="шт"/>
    <n v="95"/>
    <n v="450"/>
    <n v="2500"/>
    <x v="922"/>
    <x v="2022"/>
    <x v="13"/>
    <s v="ККО/МДО"/>
    <m/>
  </r>
  <r>
    <s v="Р9.203"/>
    <s v="Р9"/>
    <n v="0"/>
    <n v="204"/>
    <s v="Р9.0.204"/>
    <s v="Установка светильника тонкий встраиваемый UNIEL GX70/H5 Белый с лампой."/>
    <s v="шт"/>
    <n v="70"/>
    <n v="450"/>
    <n v="700"/>
    <x v="2165"/>
    <x v="289"/>
    <x v="13"/>
    <s v="ККО/МДО"/>
    <m/>
  </r>
  <r>
    <s v="Р9.205"/>
    <s v="Р9"/>
    <n v="0"/>
    <n v="206"/>
    <s v="Р9.0.206"/>
    <s v="Светильник с люминесцентными лампами встраиваемый PRBLUX -600х600(касса)"/>
    <s v="шт"/>
    <n v="2"/>
    <n v="450"/>
    <n v="10140"/>
    <x v="223"/>
    <x v="219"/>
    <x v="13"/>
    <s v="ККО/МДО"/>
    <m/>
  </r>
  <r>
    <s v="Р9.206"/>
    <s v="Р9"/>
    <n v="0"/>
    <n v="207"/>
    <s v="Р9.0.207"/>
    <s v="Светильник противопожарный с люминесцентными лампами встраиваемый стекло матовое 600х600(серверная)"/>
    <s v="шт"/>
    <n v="8"/>
    <n v="450"/>
    <n v="715"/>
    <x v="506"/>
    <x v="217"/>
    <x v="13"/>
    <s v="ККО/МДО"/>
    <m/>
  </r>
  <r>
    <s v="Р9.209"/>
    <s v="Р9"/>
    <n v="0"/>
    <n v="210"/>
    <s v="Р9.0.210"/>
    <s v="Пуско-наладочные работы"/>
    <s v="к-т"/>
    <n v="1"/>
    <n v="10000"/>
    <m/>
    <x v="241"/>
    <x v="0"/>
    <x v="13"/>
    <s v="ККО/МДО"/>
    <m/>
  </r>
  <r>
    <s v="Р9.210"/>
    <s v="Р9"/>
    <n v="0"/>
    <n v="211"/>
    <s v="Р9.0.211"/>
    <s v="Расходные и крепежные материалы"/>
    <s v="к-т"/>
    <n v="1"/>
    <m/>
    <n v="10000"/>
    <x v="174"/>
    <x v="33"/>
    <x v="13"/>
    <s v="ККО/МДО"/>
    <m/>
  </r>
  <r>
    <s v="Р9.216"/>
    <s v="Р9"/>
    <n v="0"/>
    <n v="217"/>
    <s v="Р9.0.217"/>
    <s v="Распред коробка legrand"/>
    <s v="шт"/>
    <n v="210"/>
    <n v="100"/>
    <n v="65"/>
    <x v="2154"/>
    <x v="2023"/>
    <x v="13"/>
    <s v="ККО/МДО"/>
    <m/>
  </r>
  <r>
    <m/>
    <s v="Р9"/>
    <m/>
    <m/>
    <m/>
    <s v="Гофра ПВХ 50"/>
    <s v="шт"/>
    <n v="30"/>
    <n v="20"/>
    <n v="59.8"/>
    <x v="154"/>
    <x v="2024"/>
    <x v="13"/>
    <s v="ККО/МДО"/>
    <s v="исключена/нетиповая"/>
  </r>
  <r>
    <m/>
    <s v="Р9"/>
    <m/>
    <m/>
    <m/>
    <s v="Труба ПНД гладкая 32"/>
    <s v="шт"/>
    <n v="40"/>
    <n v="65"/>
    <n v="28.6"/>
    <x v="1276"/>
    <x v="2025"/>
    <x v="13"/>
    <s v="ККО/МДО"/>
    <s v="исключена/нетиповая"/>
  </r>
  <r>
    <m/>
    <s v="Р9"/>
    <m/>
    <m/>
    <m/>
    <s v="Труба ПНД гладкая 16"/>
    <s v="шт"/>
    <n v="6"/>
    <n v="65"/>
    <n v="20.8"/>
    <x v="646"/>
    <x v="2026"/>
    <x v="13"/>
    <s v="ККО/МДО"/>
    <s v="исключена/нетиповая"/>
  </r>
  <r>
    <m/>
    <s v="Р9"/>
    <m/>
    <m/>
    <m/>
    <s v="Угол ПНД плавный 32"/>
    <s v="шт"/>
    <n v="38"/>
    <n v="50"/>
    <n v="52"/>
    <x v="1644"/>
    <x v="2027"/>
    <x v="13"/>
    <s v="ККО/МДО"/>
    <s v="исключена/нетиповая"/>
  </r>
  <r>
    <m/>
    <s v="Р9"/>
    <m/>
    <m/>
    <m/>
    <s v="Распред коробка 80х80"/>
    <s v="шт"/>
    <n v="120"/>
    <n v="100"/>
    <n v="52"/>
    <x v="1774"/>
    <x v="2028"/>
    <x v="13"/>
    <s v="ККО/МДО"/>
    <s v="исключена/нетиповая"/>
  </r>
  <r>
    <m/>
    <s v="Р9"/>
    <m/>
    <m/>
    <m/>
    <s v="Распред коробка 150х110"/>
    <s v="шт"/>
    <n v="8"/>
    <n v="100"/>
    <n v="156"/>
    <x v="309"/>
    <x v="816"/>
    <x v="13"/>
    <s v="ККО/МДО"/>
    <s v="исключена/нетиповая"/>
  </r>
  <r>
    <m/>
    <s v="Р9"/>
    <m/>
    <m/>
    <m/>
    <s v="Распред коробка 240х195"/>
    <s v="шт"/>
    <n v="5"/>
    <n v="100"/>
    <n v="338"/>
    <x v="112"/>
    <x v="1540"/>
    <x v="13"/>
    <s v="ККО/МДО"/>
    <s v="исключена/нетиповая"/>
  </r>
  <r>
    <m/>
    <s v="Р9"/>
    <m/>
    <m/>
    <m/>
    <s v="Подключение трансформаторов на хабы"/>
    <s v="шт"/>
    <n v="9"/>
    <n v="1500"/>
    <n v="195"/>
    <x v="2149"/>
    <x v="2029"/>
    <x v="13"/>
    <s v="ККО/МДО"/>
    <s v="исключена/нетиповая"/>
  </r>
  <r>
    <m/>
    <s v="Р9"/>
    <m/>
    <m/>
    <m/>
    <s v="Угол 90 на короб 105х50 DLP LEGRAND"/>
    <s v="шт"/>
    <n v="2"/>
    <n v="35"/>
    <n v="741"/>
    <x v="2166"/>
    <x v="2030"/>
    <x v="13"/>
    <s v="ККО/МДО"/>
    <s v="исключена/нетиповая"/>
  </r>
  <r>
    <m/>
    <s v="Р9"/>
    <m/>
    <m/>
    <m/>
    <s v="Заглушка на короб 105х50 DLP LEGRAND"/>
    <s v="шт"/>
    <n v="20"/>
    <n v="35"/>
    <n v="221"/>
    <x v="492"/>
    <x v="2031"/>
    <x v="13"/>
    <s v="ККО/МДО"/>
    <s v="исключена/нетиповая"/>
  </r>
  <r>
    <m/>
    <s v="Р9"/>
    <m/>
    <m/>
    <m/>
    <s v="Устройство противопожарных электрических проходок"/>
    <s v="шт"/>
    <n v="7"/>
    <n v="450"/>
    <n v="600"/>
    <x v="2167"/>
    <x v="2032"/>
    <x v="13"/>
    <s v="ККО/МДО"/>
    <s v="исключена/нетиповая"/>
  </r>
  <r>
    <m/>
    <s v="Р9"/>
    <m/>
    <m/>
    <m/>
    <s v="Кросс модуль 2х15"/>
    <s v="шт"/>
    <n v="8"/>
    <n v="250"/>
    <n v="520"/>
    <x v="1302"/>
    <x v="2033"/>
    <x v="13"/>
    <s v="ККО/МДО"/>
    <s v="исключена/нетиповая"/>
  </r>
  <r>
    <m/>
    <s v="Р9"/>
    <m/>
    <m/>
    <m/>
    <s v="Кросс модуль 2х7"/>
    <s v="шт"/>
    <n v="2"/>
    <n v="250"/>
    <n v="260"/>
    <x v="112"/>
    <x v="2034"/>
    <x v="13"/>
    <s v="ККО/МДО"/>
    <s v="исключена/нетиповая"/>
  </r>
  <r>
    <m/>
    <s v="Р9"/>
    <m/>
    <m/>
    <m/>
    <s v="Таблички выход"/>
    <s v="шт"/>
    <n v="14"/>
    <n v="550"/>
    <n v="950"/>
    <x v="1404"/>
    <x v="2035"/>
    <x v="13"/>
    <s v="ККО/МДО"/>
    <s v="исключена/нетиповая"/>
  </r>
  <r>
    <m/>
    <s v="Р9"/>
    <m/>
    <m/>
    <m/>
    <s v="Наконечники 6"/>
    <s v="шт"/>
    <n v="200"/>
    <n v="10"/>
    <n v="11.7"/>
    <x v="1302"/>
    <x v="2036"/>
    <x v="13"/>
    <s v="ККО/МДО"/>
    <s v="исключена/нетиповая"/>
  </r>
  <r>
    <m/>
    <s v="Р9"/>
    <m/>
    <m/>
    <m/>
    <s v="Наконечники 25"/>
    <s v="шт"/>
    <n v="30"/>
    <n v="10"/>
    <n v="39"/>
    <x v="509"/>
    <x v="1313"/>
    <x v="13"/>
    <s v="ККО/МДО"/>
    <s v="исключена/нетиповая"/>
  </r>
  <r>
    <m/>
    <s v="Р9"/>
    <m/>
    <m/>
    <m/>
    <s v="Наконечники 35"/>
    <s v="шт"/>
    <n v="20"/>
    <n v="10"/>
    <n v="52"/>
    <x v="159"/>
    <x v="710"/>
    <x v="13"/>
    <s v="ККО/МДО"/>
    <s v="исключена/нетиповая"/>
  </r>
  <r>
    <m/>
    <s v="Р9"/>
    <m/>
    <m/>
    <m/>
    <s v="Наконечники 10"/>
    <s v="шт"/>
    <n v="150"/>
    <n v="10"/>
    <n v="14.987"/>
    <x v="113"/>
    <x v="2037"/>
    <x v="13"/>
    <s v="ККО/МДО"/>
    <s v="исключена/нетиповая"/>
  </r>
  <r>
    <m/>
    <s v="Р9"/>
    <m/>
    <m/>
    <m/>
    <s v="Маркировка автоматов, розеток, выключателей"/>
    <s v="шт"/>
    <n v="1"/>
    <n v="5000"/>
    <n v="1900"/>
    <x v="55"/>
    <x v="235"/>
    <x v="13"/>
    <s v="ККО/МДО"/>
    <s v="исключена/нетиповая"/>
  </r>
  <r>
    <m/>
    <s v="Р10"/>
    <s v="*"/>
    <s v="*"/>
    <s v="Тр*"/>
    <s v="Транспортно-накладные расходы (% от стоимости работ и материалов):"/>
    <s v="%"/>
    <m/>
    <m/>
    <m/>
    <x v="2168"/>
    <x v="0"/>
    <x v="13"/>
    <s v="ККО/МДО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Таблица1" cacheId="0" applyNumberFormats="0" applyBorderFormats="0" applyFontFormats="0" applyPatternFormats="0" applyAlignmentFormats="0" applyWidthHeightFormats="1" dataCaption="Значения" updatedVersion="5" useAutoFormatting="1" itemPrintTitles="1" createdVersion="5" indent="0" outline="1" outlineData="1" multipleFieldFilters="0">
  <location ref="A3:C1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170">
        <item x="174"/>
        <item x="937"/>
        <item x="2120"/>
        <item x="938"/>
        <item x="1359"/>
        <item x="2166"/>
        <item x="2089"/>
        <item x="2161"/>
        <item x="1948"/>
        <item x="944"/>
        <item x="146"/>
        <item x="456"/>
        <item x="2118"/>
        <item x="153"/>
        <item x="1358"/>
        <item x="339"/>
        <item x="869"/>
        <item x="196"/>
        <item x="510"/>
        <item x="2097"/>
        <item x="1051"/>
        <item x="1862"/>
        <item x="1232"/>
        <item x="158"/>
        <item x="1325"/>
        <item x="655"/>
        <item x="476"/>
        <item x="1580"/>
        <item x="296"/>
        <item x="2077"/>
        <item x="702"/>
        <item x="651"/>
        <item x="1471"/>
        <item x="631"/>
        <item x="1866"/>
        <item x="87"/>
        <item x="1230"/>
        <item x="662"/>
        <item x="295"/>
        <item x="1581"/>
        <item x="1437"/>
        <item x="276"/>
        <item x="159"/>
        <item x="250"/>
        <item x="785"/>
        <item x="1273"/>
        <item x="1789"/>
        <item x="830"/>
        <item x="1624"/>
        <item x="290"/>
        <item x="935"/>
        <item x="652"/>
        <item x="1231"/>
        <item x="436"/>
        <item x="201"/>
        <item x="2158"/>
        <item x="2042"/>
        <item x="1134"/>
        <item x="808"/>
        <item x="660"/>
        <item x="635"/>
        <item x="802"/>
        <item x="934"/>
        <item x="357"/>
        <item x="783"/>
        <item x="613"/>
        <item x="919"/>
        <item x="297"/>
        <item x="2063"/>
        <item x="650"/>
        <item x="509"/>
        <item x="705"/>
        <item x="1332"/>
        <item x="1699"/>
        <item x="648"/>
        <item x="670"/>
        <item x="2096"/>
        <item x="150"/>
        <item x="578"/>
        <item x="291"/>
        <item x="803"/>
        <item x="1291"/>
        <item x="302"/>
        <item x="647"/>
        <item x="832"/>
        <item x="467"/>
        <item x="1627"/>
        <item x="1630"/>
        <item x="151"/>
        <item x="1465"/>
        <item x="983"/>
        <item x="1469"/>
        <item x="833"/>
        <item x="1333"/>
        <item x="1628"/>
        <item x="1845"/>
        <item x="701"/>
        <item x="1329"/>
        <item x="1632"/>
        <item x="322"/>
        <item x="2081"/>
        <item x="466"/>
        <item x="2095"/>
        <item x="2091"/>
        <item x="730"/>
        <item x="1654"/>
        <item x="1252"/>
        <item x="1487"/>
        <item x="310"/>
        <item x="555"/>
        <item x="200"/>
        <item x="713"/>
        <item x="1290"/>
        <item x="646"/>
        <item x="468"/>
        <item x="194"/>
        <item x="465"/>
        <item x="1091"/>
        <item x="161"/>
        <item x="293"/>
        <item x="759"/>
        <item x="299"/>
        <item x="1294"/>
        <item x="439"/>
        <item x="1382"/>
        <item x="972"/>
        <item x="814"/>
        <item x="224"/>
        <item x="676"/>
        <item x="1596"/>
        <item x="1971"/>
        <item x="669"/>
        <item x="1048"/>
        <item x="836"/>
        <item x="1698"/>
        <item x="703"/>
        <item x="1633"/>
        <item x="289"/>
        <item x="2009"/>
        <item x="834"/>
        <item x="508"/>
        <item x="588"/>
        <item x="873"/>
        <item x="315"/>
        <item x="698"/>
        <item x="2079"/>
        <item x="1814"/>
        <item x="948"/>
        <item x="2102"/>
        <item x="784"/>
        <item x="112"/>
        <item x="1272"/>
        <item x="433"/>
        <item x="298"/>
        <item x="984"/>
        <item x="1142"/>
        <item x="483"/>
        <item x="125"/>
        <item x="1642"/>
        <item x="1969"/>
        <item x="464"/>
        <item x="985"/>
        <item x="801"/>
        <item x="1289"/>
        <item x="694"/>
        <item x="699"/>
        <item x="974"/>
        <item x="485"/>
        <item x="653"/>
        <item x="775"/>
        <item x="1127"/>
        <item x="300"/>
        <item x="1785"/>
        <item x="301"/>
        <item x="590"/>
        <item x="2114"/>
        <item x="409"/>
        <item x="1697"/>
        <item x="1047"/>
        <item x="154"/>
        <item x="1631"/>
        <item x="1470"/>
        <item x="986"/>
        <item x="316"/>
        <item x="1336"/>
        <item x="2024"/>
        <item x="2082"/>
        <item x="616"/>
        <item x="1227"/>
        <item x="1280"/>
        <item x="1950"/>
        <item x="117"/>
        <item x="1187"/>
        <item x="847"/>
        <item x="720"/>
        <item x="247"/>
        <item x="1352"/>
        <item x="828"/>
        <item x="695"/>
        <item x="1261"/>
        <item x="917"/>
        <item x="526"/>
        <item x="614"/>
        <item x="1229"/>
        <item x="1947"/>
        <item x="381"/>
        <item x="772"/>
        <item x="831"/>
        <item x="932"/>
        <item x="120"/>
        <item x="515"/>
        <item x="1625"/>
        <item x="492"/>
        <item x="1327"/>
        <item x="1815"/>
        <item x="1745"/>
        <item x="1782"/>
        <item x="1331"/>
        <item x="1601"/>
        <item x="649"/>
        <item x="842"/>
        <item x="999"/>
        <item x="119"/>
        <item x="237"/>
        <item x="2105"/>
        <item x="122"/>
        <item x="1093"/>
        <item x="197"/>
        <item x="359"/>
        <item x="1687"/>
        <item x="2015"/>
        <item x="1759"/>
        <item x="1975"/>
        <item x="668"/>
        <item x="1579"/>
        <item x="931"/>
        <item x="2061"/>
        <item x="309"/>
        <item x="437"/>
        <item x="354"/>
        <item x="872"/>
        <item x="724"/>
        <item x="2104"/>
        <item x="1484"/>
        <item x="489"/>
        <item x="654"/>
        <item x="659"/>
        <item x="933"/>
        <item x="121"/>
        <item x="809"/>
        <item x="2033"/>
        <item x="482"/>
        <item x="658"/>
        <item x="1215"/>
        <item x="1816"/>
        <item x="486"/>
        <item x="697"/>
        <item x="472"/>
        <item x="1468"/>
        <item x="481"/>
        <item x="955"/>
        <item x="2008"/>
        <item x="311"/>
        <item x="314"/>
        <item x="1245"/>
        <item x="857"/>
        <item x="1036"/>
        <item x="867"/>
        <item x="1228"/>
        <item x="637"/>
        <item x="141"/>
        <item x="1037"/>
        <item x="223"/>
        <item x="980"/>
        <item x="981"/>
        <item x="216"/>
        <item x="1038"/>
        <item x="1571"/>
        <item x="726"/>
        <item x="1376"/>
        <item x="874"/>
        <item x="560"/>
        <item x="602"/>
        <item x="2126"/>
        <item x="875"/>
        <item x="1328"/>
        <item x="185"/>
        <item x="1737"/>
        <item x="2025"/>
        <item x="484"/>
        <item x="846"/>
        <item x="516"/>
        <item x="723"/>
        <item x="643"/>
        <item x="693"/>
        <item x="460"/>
        <item x="164"/>
        <item x="787"/>
        <item x="288"/>
        <item x="1288"/>
        <item x="558"/>
        <item x="1786"/>
        <item x="162"/>
        <item x="277"/>
        <item x="1380"/>
        <item x="604"/>
        <item x="438"/>
        <item x="434"/>
        <item x="1626"/>
        <item x="871"/>
        <item x="1716"/>
        <item x="848"/>
        <item x="611"/>
        <item x="1144"/>
        <item x="1636"/>
        <item x="2156"/>
        <item x="1796"/>
        <item x="469"/>
        <item x="945"/>
        <item x="799"/>
        <item x="376"/>
        <item x="829"/>
        <item x="930"/>
        <item x="1462"/>
        <item x="790"/>
        <item x="135"/>
        <item x="921"/>
        <item x="199"/>
        <item x="522"/>
        <item x="336"/>
        <item x="1324"/>
        <item x="458"/>
        <item x="530"/>
        <item x="1562"/>
        <item x="1429"/>
        <item x="1783"/>
        <item x="1439"/>
        <item x="729"/>
        <item x="982"/>
        <item x="1326"/>
        <item x="1648"/>
        <item x="1011"/>
        <item x="774"/>
        <item x="936"/>
        <item x="908"/>
        <item x="2020"/>
        <item x="2078"/>
        <item x="157"/>
        <item x="178"/>
        <item x="38"/>
        <item x="106"/>
        <item x="264"/>
        <item x="667"/>
        <item x="840"/>
        <item x="160"/>
        <item x="1482"/>
        <item x="1139"/>
        <item x="1050"/>
        <item x="285"/>
        <item x="2159"/>
        <item x="665"/>
        <item x="1005"/>
        <item x="1788"/>
        <item x="61"/>
        <item x="2055"/>
        <item x="620"/>
        <item x="1649"/>
        <item x="313"/>
        <item x="535"/>
        <item x="2075"/>
        <item x="810"/>
        <item x="978"/>
        <item x="835"/>
        <item x="14"/>
        <item x="2013"/>
        <item x="567"/>
        <item x="1387"/>
        <item x="471"/>
        <item x="621"/>
        <item x="1764"/>
        <item x="274"/>
        <item x="845"/>
        <item x="719"/>
        <item x="1464"/>
        <item x="979"/>
        <item x="360"/>
        <item x="870"/>
        <item x="1286"/>
        <item x="640"/>
        <item x="118"/>
        <item x="108"/>
        <item x="1222"/>
        <item x="696"/>
        <item x="2043"/>
        <item x="852"/>
        <item x="589"/>
        <item x="1841"/>
        <item x="2006"/>
        <item x="1535"/>
        <item x="1544"/>
        <item x="765"/>
        <item x="1827"/>
        <item x="408"/>
        <item x="1409"/>
        <item x="1583"/>
        <item x="672"/>
        <item x="1572"/>
        <item x="788"/>
        <item x="716"/>
        <item x="837"/>
        <item x="1650"/>
        <item x="2090"/>
        <item x="1351"/>
        <item x="473"/>
        <item x="1109"/>
        <item x="1287"/>
        <item x="1584"/>
        <item x="615"/>
        <item x="446"/>
        <item x="811"/>
        <item x="855"/>
        <item x="630"/>
        <item x="731"/>
        <item x="633"/>
        <item x="1949"/>
        <item x="1618"/>
        <item x="113"/>
        <item x="218"/>
        <item x="627"/>
        <item x="591"/>
        <item x="656"/>
        <item x="1582"/>
        <item x="1438"/>
        <item x="1281"/>
        <item x="480"/>
        <item x="556"/>
        <item x="1436"/>
        <item x="2098"/>
        <item x="230"/>
        <item x="644"/>
        <item x="2101"/>
        <item x="2002"/>
        <item x="973"/>
        <item x="1912"/>
        <item x="462"/>
        <item x="1536"/>
        <item x="59"/>
        <item x="1128"/>
        <item x="525"/>
        <item x="441"/>
        <item x="805"/>
        <item x="1423"/>
        <item x="2092"/>
        <item x="353"/>
        <item x="232"/>
        <item x="2032"/>
        <item x="1320"/>
        <item x="920"/>
        <item x="1440"/>
        <item x="1959"/>
        <item x="1204"/>
        <item x="1041"/>
        <item x="1466"/>
        <item x="1125"/>
        <item x="2049"/>
        <item x="605"/>
        <item x="2001"/>
        <item x="706"/>
        <item x="127"/>
        <item x="674"/>
        <item x="358"/>
        <item x="977"/>
        <item x="1990"/>
        <item x="540"/>
        <item x="255"/>
        <item x="284"/>
        <item x="1410"/>
        <item x="107"/>
        <item x="1781"/>
        <item x="2052"/>
        <item x="1386"/>
        <item x="294"/>
        <item x="1970"/>
        <item x="711"/>
        <item x="1264"/>
        <item x="1341"/>
        <item x="1871"/>
        <item x="1170"/>
        <item x="1256"/>
        <item x="1092"/>
        <item x="1385"/>
        <item x="407"/>
        <item x="743"/>
        <item x="1078"/>
        <item x="971"/>
        <item x="1758"/>
        <item x="457"/>
        <item x="975"/>
        <item x="586"/>
        <item x="37"/>
        <item x="1322"/>
        <item x="943"/>
        <item x="416"/>
        <item x="657"/>
        <item x="1644"/>
        <item x="636"/>
        <item x="1820"/>
        <item x="755"/>
        <item x="1421"/>
        <item x="704"/>
        <item x="618"/>
        <item x="1927"/>
        <item x="425"/>
        <item x="2064"/>
        <item x="538"/>
        <item x="512"/>
        <item x="1619"/>
        <item x="1173"/>
        <item x="1340"/>
        <item x="286"/>
        <item x="2074"/>
        <item x="490"/>
        <item x="806"/>
        <item x="257"/>
        <item x="367"/>
        <item x="629"/>
        <item x="1302"/>
        <item x="1441"/>
        <item x="475"/>
        <item x="422"/>
        <item x="1377"/>
        <item x="1821"/>
        <item x="554"/>
        <item x="1126"/>
        <item x="1563"/>
        <item x="1813"/>
        <item x="804"/>
        <item x="2150"/>
        <item x="1330"/>
        <item x="1836"/>
        <item x="1323"/>
        <item x="989"/>
        <item x="1353"/>
        <item x="414"/>
        <item x="440"/>
        <item x="1422"/>
        <item x="1757"/>
        <item x="927"/>
        <item x="2117"/>
        <item x="105"/>
        <item x="532"/>
        <item x="1155"/>
        <item x="461"/>
        <item x="287"/>
        <item x="1460"/>
        <item x="622"/>
        <item x="2086"/>
        <item x="856"/>
        <item x="732"/>
        <item x="449"/>
        <item x="924"/>
        <item x="1279"/>
        <item x="1825"/>
        <item x="1787"/>
        <item x="1263"/>
        <item x="18"/>
        <item x="246"/>
        <item x="2046"/>
        <item x="2142"/>
        <item x="350"/>
        <item x="963"/>
        <item x="341"/>
        <item x="632"/>
        <item x="1553"/>
        <item x="170"/>
        <item x="292"/>
        <item x="455"/>
        <item x="221"/>
        <item x="317"/>
        <item x="303"/>
        <item x="2005"/>
        <item x="1784"/>
        <item x="661"/>
        <item x="1321"/>
        <item x="594"/>
        <item x="1339"/>
        <item x="876"/>
        <item x="763"/>
        <item x="1527"/>
        <item x="1208"/>
        <item x="397"/>
        <item x="1403"/>
        <item x="403"/>
        <item x="1085"/>
        <item x="534"/>
        <item x="1555"/>
        <item x="233"/>
        <item x="2083"/>
        <item x="513"/>
        <item x="617"/>
        <item x="634"/>
        <item x="173"/>
        <item x="1689"/>
        <item x="1236"/>
        <item x="1974"/>
        <item x="1285"/>
        <item x="1262"/>
        <item x="252"/>
        <item x="2060"/>
        <item x="1621"/>
        <item x="709"/>
        <item x="1973"/>
        <item x="953"/>
        <item x="721"/>
        <item x="131"/>
        <item x="1338"/>
        <item x="1276"/>
        <item x="536"/>
        <item x="853"/>
        <item x="609"/>
        <item x="1647"/>
        <item x="773"/>
        <item x="320"/>
        <item x="1001"/>
        <item x="1946"/>
        <item x="1569"/>
        <item x="764"/>
        <item x="67"/>
        <item x="585"/>
        <item x="507"/>
        <item x="470"/>
        <item x="2076"/>
        <item x="147"/>
        <item x="60"/>
        <item x="1214"/>
        <item x="282"/>
        <item x="256"/>
        <item x="1210"/>
        <item x="1842"/>
        <item x="58"/>
        <item x="1880"/>
        <item x="1879"/>
        <item x="1383"/>
        <item x="1194"/>
        <item x="1686"/>
        <item x="1746"/>
        <item x="1089"/>
        <item x="156"/>
        <item x="1354"/>
        <item x="1589"/>
        <item x="1709"/>
        <item x="1826"/>
        <item x="206"/>
        <item x="254"/>
        <item x="850"/>
        <item x="395"/>
        <item x="826"/>
        <item x="415"/>
        <item x="929"/>
        <item x="1308"/>
        <item x="1547"/>
        <item x="691"/>
        <item x="2062"/>
        <item x="426"/>
        <item x="270"/>
        <item x="712"/>
        <item x="505"/>
        <item x="195"/>
        <item x="98"/>
        <item x="751"/>
        <item x="995"/>
        <item x="951"/>
        <item x="1965"/>
        <item x="2054"/>
        <item x="1570"/>
        <item x="1617"/>
        <item x="1414"/>
        <item x="2034"/>
        <item x="796"/>
        <item x="145"/>
        <item x="1614"/>
        <item x="1613"/>
        <item x="265"/>
        <item x="126"/>
        <item x="976"/>
        <item x="1923"/>
        <item x="1379"/>
        <item x="767"/>
        <item x="1705"/>
        <item x="2125"/>
        <item x="1319"/>
        <item x="815"/>
        <item x="1730"/>
        <item x="1184"/>
        <item x="909"/>
        <item x="1554"/>
        <item x="2029"/>
        <item x="718"/>
        <item x="1299"/>
        <item x="1972"/>
        <item x="1008"/>
        <item x="283"/>
        <item x="1337"/>
        <item x="2167"/>
        <item x="1526"/>
        <item x="2093"/>
        <item x="1779"/>
        <item x="1479"/>
        <item x="782"/>
        <item x="1237"/>
        <item x="88"/>
        <item x="987"/>
        <item x="452"/>
        <item x="1489"/>
        <item x="1952"/>
        <item x="231"/>
        <item x="251"/>
        <item x="2094"/>
        <item x="1832"/>
        <item x="65"/>
        <item x="1243"/>
        <item x="1837"/>
        <item x="116"/>
        <item x="968"/>
        <item x="474"/>
        <item x="92"/>
        <item x="1443"/>
        <item x="493"/>
        <item x="382"/>
        <item x="1824"/>
        <item x="902"/>
        <item x="1140"/>
        <item x="969"/>
        <item x="1934"/>
        <item x="244"/>
        <item x="1770"/>
        <item x="10"/>
        <item x="101"/>
        <item x="666"/>
        <item x="1176"/>
        <item x="1567"/>
        <item x="940"/>
        <item x="239"/>
        <item x="346"/>
        <item x="533"/>
        <item x="1131"/>
        <item x="2112"/>
        <item x="1818"/>
        <item x="2003"/>
        <item x="537"/>
        <item x="356"/>
        <item x="841"/>
        <item x="477"/>
        <item x="511"/>
        <item x="155"/>
        <item x="1388"/>
        <item x="28"/>
        <item x="553"/>
        <item x="2106"/>
        <item x="771"/>
        <item x="1967"/>
        <item x="1928"/>
        <item x="435"/>
        <item x="1885"/>
        <item x="506"/>
        <item x="1035"/>
        <item x="1211"/>
        <item x="528"/>
        <item x="1835"/>
        <item x="529"/>
        <item x="603"/>
        <item x="198"/>
        <item x="2085"/>
        <item x="275"/>
        <item x="1175"/>
        <item x="1620"/>
        <item x="1244"/>
        <item x="86"/>
        <item x="1297"/>
        <item x="1435"/>
        <item x="149"/>
        <item x="1610"/>
        <item x="597"/>
        <item x="1655"/>
        <item x="351"/>
        <item x="1545"/>
        <item x="786"/>
        <item x="965"/>
        <item x="684"/>
        <item x="496"/>
        <item x="957"/>
        <item x="1817"/>
        <item x="582"/>
        <item x="1902"/>
        <item x="68"/>
        <item x="1007"/>
        <item x="417"/>
        <item x="994"/>
        <item x="1977"/>
        <item x="2041"/>
        <item x="1643"/>
        <item x="1982"/>
        <item x="1663"/>
        <item x="1599"/>
        <item x="1049"/>
        <item x="1298"/>
        <item x="2152"/>
        <item x="1129"/>
        <item x="1812"/>
        <item x="795"/>
        <item x="949"/>
        <item x="1585"/>
        <item x="1873"/>
        <item x="2007"/>
        <item x="897"/>
        <item x="115"/>
        <item x="1216"/>
        <item x="1954"/>
        <item x="1891"/>
        <item x="352"/>
        <item x="1706"/>
        <item x="1124"/>
        <item x="663"/>
        <item x="338"/>
        <item x="800"/>
        <item x="1044"/>
        <item x="645"/>
        <item x="487"/>
        <item x="491"/>
        <item x="1775"/>
        <item x="1238"/>
        <item x="109"/>
        <item x="2010"/>
        <item x="1253"/>
        <item x="1951"/>
        <item x="1961"/>
        <item x="1748"/>
        <item x="2071"/>
        <item x="1799"/>
        <item x="183"/>
        <item x="2129"/>
        <item x="1780"/>
        <item x="579"/>
        <item x="557"/>
        <item x="1433"/>
        <item x="27"/>
        <item x="1778"/>
        <item x="29"/>
        <item x="1071"/>
        <item x="710"/>
        <item x="700"/>
        <item x="1114"/>
        <item x="822"/>
        <item x="258"/>
        <item x="1143"/>
        <item x="1913"/>
        <item x="50"/>
        <item x="1557"/>
        <item x="1174"/>
        <item x="1771"/>
        <item x="2067"/>
        <item x="48"/>
        <item x="111"/>
        <item x="566"/>
        <item x="518"/>
        <item x="1481"/>
        <item x="1736"/>
        <item x="628"/>
        <item x="1431"/>
        <item x="253"/>
        <item x="152"/>
        <item x="1777"/>
        <item x="1420"/>
        <item x="1872"/>
        <item x="996"/>
        <item x="1258"/>
        <item x="1884"/>
        <item x="243"/>
        <item x="1461"/>
        <item x="1003"/>
        <item x="1488"/>
        <item x="1839"/>
        <item x="1186"/>
        <item x="521"/>
        <item x="1132"/>
        <item x="2080"/>
        <item x="1350"/>
        <item x="1938"/>
        <item x="1292"/>
        <item x="1463"/>
        <item x="2031"/>
        <item x="236"/>
        <item x="769"/>
        <item x="478"/>
        <item x="901"/>
        <item x="1095"/>
        <item x="1747"/>
        <item x="559"/>
        <item x="74"/>
        <item x="1529"/>
        <item x="1148"/>
        <item x="601"/>
        <item x="1225"/>
        <item x="1672"/>
        <item x="1254"/>
        <item x="249"/>
        <item x="1688"/>
        <item x="939"/>
        <item x="1997"/>
        <item x="55"/>
        <item x="1318"/>
        <item x="1792"/>
        <item x="219"/>
        <item x="128"/>
        <item x="1546"/>
        <item x="715"/>
        <item x="2148"/>
        <item x="916"/>
        <item x="1682"/>
        <item x="762"/>
        <item x="78"/>
        <item x="1823"/>
        <item x="54"/>
        <item x="583"/>
        <item x="727"/>
        <item x="2069"/>
        <item x="1878"/>
        <item x="820"/>
        <item x="1629"/>
        <item x="368"/>
        <item x="1732"/>
        <item x="2027"/>
        <item x="1568"/>
        <item x="167"/>
        <item x="2111"/>
        <item x="263"/>
        <item x="423"/>
        <item x="542"/>
        <item x="405"/>
        <item x="1968"/>
        <item x="1147"/>
        <item x="447"/>
        <item x="166"/>
        <item x="970"/>
        <item x="1219"/>
        <item x="321"/>
        <item x="451"/>
        <item x="569"/>
        <item x="904"/>
        <item x="1869"/>
        <item x="1652"/>
        <item x="307"/>
        <item x="1221"/>
        <item x="1121"/>
        <item x="453"/>
        <item x="1741"/>
        <item x="56"/>
        <item x="1574"/>
        <item x="340"/>
        <item x="454"/>
        <item x="888"/>
        <item x="781"/>
        <item x="1577"/>
        <item x="1169"/>
        <item x="1002"/>
        <item x="1434"/>
        <item x="104"/>
        <item x="2019"/>
        <item x="1203"/>
        <item x="593"/>
        <item x="32"/>
        <item x="1616"/>
        <item x="401"/>
        <item x="1133"/>
        <item x="144"/>
        <item x="807"/>
        <item x="573"/>
        <item x="1223"/>
        <item x="504"/>
        <item x="1467"/>
        <item x="877"/>
        <item x="1473"/>
        <item x="134"/>
        <item x="479"/>
        <item x="419"/>
        <item x="308"/>
        <item x="1459"/>
        <item x="1834"/>
        <item x="1811"/>
        <item x="400"/>
        <item x="1039"/>
        <item x="678"/>
        <item x="1622"/>
        <item x="568"/>
        <item x="1840"/>
        <item x="1899"/>
        <item x="991"/>
        <item x="639"/>
        <item x="1344"/>
        <item x="914"/>
        <item x="1166"/>
        <item x="1768"/>
        <item x="619"/>
        <item x="1156"/>
        <item x="907"/>
        <item x="369"/>
        <item x="2050"/>
        <item x="823"/>
        <item x="1146"/>
        <item x="687"/>
        <item x="379"/>
        <item x="1029"/>
        <item x="677"/>
        <item x="1378"/>
        <item x="1314"/>
        <item x="2163"/>
        <item x="789"/>
        <item x="494"/>
        <item x="1172"/>
        <item x="584"/>
        <item x="1309"/>
        <item x="947"/>
        <item x="2164"/>
        <item x="448"/>
        <item x="404"/>
        <item x="1911"/>
        <item x="2147"/>
        <item x="169"/>
        <item x="1534"/>
        <item x="819"/>
        <item x="235"/>
        <item x="1368"/>
        <item x="682"/>
        <item x="1178"/>
        <item x="396"/>
        <item x="745"/>
        <item x="1607"/>
        <item x="1277"/>
        <item x="96"/>
        <item x="1137"/>
        <item x="1450"/>
        <item x="398"/>
        <item x="794"/>
        <item x="1486"/>
        <item x="31"/>
        <item x="278"/>
        <item x="1955"/>
        <item x="1662"/>
        <item x="1105"/>
        <item x="1810"/>
        <item x="1987"/>
        <item x="1057"/>
        <item x="1828"/>
        <item x="638"/>
        <item x="1086"/>
        <item x="1877"/>
        <item x="1283"/>
        <item x="362"/>
        <item x="432"/>
        <item x="2135"/>
        <item x="327"/>
        <item x="363"/>
        <item x="1311"/>
        <item x="2028"/>
        <item x="1171"/>
        <item x="1284"/>
        <item x="1586"/>
        <item x="2018"/>
        <item x="1303"/>
        <item x="366"/>
        <item x="1656"/>
        <item x="843"/>
        <item x="180"/>
        <item x="821"/>
        <item x="1508"/>
        <item x="171"/>
        <item x="1943"/>
        <item x="99"/>
        <item x="766"/>
        <item x="412"/>
        <item x="686"/>
        <item x="1713"/>
        <item x="259"/>
        <item x="898"/>
        <item x="797"/>
        <item x="266"/>
        <item x="1213"/>
        <item x="752"/>
        <item x="355"/>
        <item x="1922"/>
        <item x="2144"/>
        <item x="370"/>
        <item x="445"/>
        <item x="1681"/>
        <item x="2143"/>
        <item x="1293"/>
        <item x="1661"/>
        <item x="1598"/>
        <item x="1623"/>
        <item x="1543"/>
        <item x="735"/>
        <item x="503"/>
        <item x="123"/>
        <item x="899"/>
        <item x="2116"/>
        <item x="402"/>
        <item x="1181"/>
        <item x="599"/>
        <item x="2047"/>
        <item x="671"/>
        <item x="1540"/>
        <item x="673"/>
        <item x="761"/>
        <item x="1404"/>
        <item x="220"/>
        <item x="272"/>
        <item x="1868"/>
        <item x="1595"/>
        <item x="2100"/>
        <item x="222"/>
        <item x="950"/>
        <item x="1742"/>
        <item x="993"/>
        <item x="1989"/>
        <item x="1355"/>
        <item x="2011"/>
        <item x="226"/>
        <item x="1141"/>
        <item x="495"/>
        <item x="952"/>
        <item x="261"/>
        <item x="770"/>
        <item x="1212"/>
        <item x="740"/>
        <item x="1635"/>
        <item x="411"/>
        <item x="424"/>
        <item x="685"/>
        <item x="1729"/>
        <item x="1301"/>
        <item x="849"/>
        <item x="1958"/>
        <item x="722"/>
        <item x="1312"/>
        <item x="1802"/>
        <item x="1930"/>
        <item x="1033"/>
        <item x="1150"/>
        <item x="1769"/>
        <item x="217"/>
        <item x="1590"/>
        <item x="1863"/>
        <item x="1578"/>
        <item x="179"/>
        <item x="1714"/>
        <item x="928"/>
        <item x="463"/>
        <item x="429"/>
        <item x="2155"/>
        <item x="1531"/>
        <item x="1074"/>
        <item x="181"/>
        <item x="1919"/>
        <item x="1525"/>
        <item x="1112"/>
        <item x="581"/>
        <item x="2072"/>
        <item x="777"/>
        <item x="1909"/>
        <item x="1305"/>
        <item x="2113"/>
        <item x="387"/>
        <item x="1915"/>
        <item x="1224"/>
        <item x="683"/>
        <item x="520"/>
        <item x="36"/>
        <item x="1408"/>
        <item x="1936"/>
        <item x="431"/>
        <item x="1677"/>
        <item x="2066"/>
        <item x="514"/>
        <item x="750"/>
        <item x="1310"/>
        <item x="279"/>
        <item x="596"/>
        <item x="1130"/>
        <item x="1704"/>
        <item x="1776"/>
        <item x="2004"/>
        <item x="1345"/>
        <item x="1282"/>
        <item x="2053"/>
        <item x="1088"/>
        <item x="1738"/>
        <item x="1976"/>
        <item x="1752"/>
        <item x="1514"/>
        <item x="1182"/>
        <item x="1275"/>
        <item x="26"/>
        <item x="238"/>
        <item x="502"/>
        <item x="304"/>
        <item x="1992"/>
        <item x="1517"/>
        <item x="1444"/>
        <item x="182"/>
        <item x="1217"/>
        <item x="91"/>
        <item x="956"/>
        <item x="1683"/>
        <item x="760"/>
        <item x="386"/>
        <item x="1307"/>
        <item x="1218"/>
        <item x="734"/>
        <item x="519"/>
        <item x="1587"/>
        <item x="242"/>
        <item x="1073"/>
        <item x="42"/>
        <item x="1370"/>
        <item x="430"/>
        <item x="1772"/>
        <item x="1087"/>
        <item x="626"/>
        <item x="1375"/>
        <item x="1027"/>
        <item x="1117"/>
        <item x="1727"/>
        <item x="349"/>
        <item x="1731"/>
        <item x="1179"/>
        <item x="389"/>
        <item x="241"/>
        <item x="319"/>
        <item x="148"/>
        <item x="1566"/>
        <item x="884"/>
        <item x="1189"/>
        <item x="839"/>
        <item x="562"/>
        <item x="2084"/>
        <item x="1367"/>
        <item x="1316"/>
        <item x="779"/>
        <item x="95"/>
        <item x="82"/>
        <item x="1163"/>
        <item x="851"/>
        <item x="664"/>
        <item x="725"/>
        <item x="77"/>
        <item x="1651"/>
        <item x="1046"/>
        <item x="488"/>
        <item x="394"/>
        <item x="1838"/>
        <item x="1006"/>
        <item x="1485"/>
        <item x="1449"/>
        <item x="1964"/>
        <item x="501"/>
        <item x="1343"/>
        <item x="1762"/>
        <item x="421"/>
        <item x="1220"/>
        <item x="1426"/>
        <item x="1372"/>
        <item x="371"/>
        <item x="2012"/>
        <item x="1516"/>
        <item x="1417"/>
        <item x="1406"/>
        <item x="63"/>
        <item x="527"/>
        <item x="1472"/>
        <item x="1865"/>
        <item x="577"/>
        <item x="1053"/>
        <item x="193"/>
        <item x="1717"/>
        <item x="923"/>
        <item x="442"/>
        <item x="600"/>
        <item x="1107"/>
        <item x="1300"/>
        <item x="1694"/>
        <item x="281"/>
        <item x="1274"/>
        <item x="964"/>
        <item x="1767"/>
        <item x="1077"/>
        <item x="94"/>
        <item x="2021"/>
        <item x="580"/>
        <item x="886"/>
        <item x="741"/>
        <item x="2040"/>
        <item x="1917"/>
        <item x="1153"/>
        <item x="1684"/>
        <item x="399"/>
        <item x="1561"/>
        <item x="612"/>
        <item x="1615"/>
        <item x="1695"/>
        <item x="1806"/>
        <item x="1669"/>
        <item x="1458"/>
        <item x="1809"/>
        <item x="1722"/>
        <item x="641"/>
        <item x="827"/>
        <item x="130"/>
        <item x="692"/>
        <item x="1883"/>
        <item x="175"/>
        <item x="110"/>
        <item x="1892"/>
        <item x="918"/>
        <item x="1371"/>
        <item x="79"/>
        <item x="545"/>
        <item x="1829"/>
        <item x="273"/>
        <item x="1110"/>
        <item x="946"/>
        <item x="2057"/>
        <item x="124"/>
        <item x="1774"/>
        <item x="792"/>
        <item x="780"/>
        <item x="377"/>
        <item x="312"/>
        <item x="1608"/>
        <item x="623"/>
        <item x="738"/>
        <item x="1374"/>
        <item x="990"/>
        <item x="1477"/>
        <item x="1558"/>
        <item x="791"/>
        <item x="70"/>
        <item x="992"/>
        <item x="1882"/>
        <item x="1164"/>
        <item x="574"/>
        <item x="1981"/>
        <item x="163"/>
        <item x="1760"/>
        <item x="551"/>
        <item x="90"/>
        <item x="1072"/>
        <item x="1161"/>
        <item x="348"/>
        <item x="1342"/>
        <item x="1296"/>
        <item x="838"/>
        <item x="1573"/>
        <item x="1739"/>
        <item x="960"/>
        <item x="2068"/>
        <item x="739"/>
        <item x="203"/>
        <item x="30"/>
        <item x="1715"/>
        <item x="1084"/>
        <item x="1559"/>
        <item x="1313"/>
        <item x="2138"/>
        <item x="192"/>
        <item x="333"/>
        <item x="1765"/>
        <item x="1552"/>
        <item x="1334"/>
        <item x="2149"/>
        <item x="2132"/>
        <item x="1239"/>
        <item x="708"/>
        <item x="374"/>
        <item x="1454"/>
        <item x="1995"/>
        <item x="746"/>
        <item x="1719"/>
        <item x="1978"/>
        <item x="1941"/>
        <item x="906"/>
        <item x="1822"/>
        <item x="1478"/>
        <item x="1191"/>
        <item x="335"/>
        <item x="607"/>
        <item x="1710"/>
        <item x="1881"/>
        <item x="1874"/>
        <item x="1692"/>
        <item x="1803"/>
        <item x="62"/>
        <item x="2044"/>
        <item x="385"/>
        <item x="1492"/>
        <item x="1122"/>
        <item x="1707"/>
        <item x="1696"/>
        <item x="1062"/>
        <item x="756"/>
        <item x="1111"/>
        <item x="778"/>
        <item x="64"/>
        <item x="1916"/>
        <item x="1034"/>
        <item x="267"/>
        <item x="1685"/>
        <item x="498"/>
        <item x="1446"/>
        <item x="1442"/>
        <item x="550"/>
        <item x="209"/>
        <item x="812"/>
        <item x="245"/>
        <item x="1645"/>
        <item x="2039"/>
        <item x="544"/>
        <item x="1151"/>
        <item x="324"/>
        <item x="269"/>
        <item x="885"/>
        <item x="2045"/>
        <item x="1530"/>
        <item x="1123"/>
        <item x="85"/>
        <item x="1159"/>
        <item x="1690"/>
        <item x="1592"/>
        <item x="1009"/>
        <item x="817"/>
        <item x="1075"/>
        <item x="1798"/>
        <item x="680"/>
        <item x="1691"/>
        <item x="2160"/>
        <item x="1135"/>
        <item x="1448"/>
        <item x="1801"/>
        <item x="959"/>
        <item x="2048"/>
        <item x="1734"/>
        <item x="1045"/>
        <item x="1925"/>
        <item x="879"/>
        <item x="114"/>
        <item x="345"/>
        <item x="1090"/>
        <item x="57"/>
        <item x="1966"/>
        <item x="912"/>
        <item x="365"/>
        <item x="1539"/>
        <item x="1270"/>
        <item x="332"/>
        <item x="1805"/>
        <item x="1040"/>
        <item x="2115"/>
        <item x="1317"/>
        <item x="878"/>
        <item x="364"/>
        <item x="854"/>
        <item x="1918"/>
        <item x="80"/>
        <item x="1733"/>
        <item x="500"/>
        <item x="1728"/>
        <item x="1306"/>
        <item x="2123"/>
        <item x="1202"/>
        <item x="1600"/>
        <item x="608"/>
        <item x="69"/>
        <item x="913"/>
        <item x="1193"/>
        <item x="1452"/>
        <item x="2073"/>
        <item x="75"/>
        <item x="2030"/>
        <item x="337"/>
        <item x="1999"/>
        <item x="747"/>
        <item x="2103"/>
        <item x="323"/>
        <item x="1804"/>
        <item x="1740"/>
        <item x="1042"/>
        <item x="428"/>
        <item x="1551"/>
        <item x="1043"/>
        <item x="737"/>
        <item x="592"/>
        <item x="71"/>
        <item x="1795"/>
        <item x="915"/>
        <item x="1120"/>
        <item x="343"/>
        <item x="1192"/>
        <item x="210"/>
        <item x="342"/>
        <item x="89"/>
        <item x="942"/>
        <item x="1430"/>
        <item x="1761"/>
        <item x="1198"/>
        <item x="1763"/>
        <item x="1532"/>
        <item x="844"/>
        <item x="1920"/>
        <item x="444"/>
        <item x="427"/>
        <item x="1234"/>
        <item x="1384"/>
        <item x="1693"/>
        <item x="132"/>
        <item x="1190"/>
        <item x="213"/>
        <item x="361"/>
        <item x="707"/>
        <item x="517"/>
        <item x="962"/>
        <item x="2059"/>
        <item x="548"/>
        <item x="1199"/>
        <item x="1640"/>
        <item x="1195"/>
        <item x="1118"/>
        <item x="825"/>
        <item x="1453"/>
        <item x="690"/>
        <item x="1560"/>
        <item x="1030"/>
        <item x="911"/>
        <item x="229"/>
        <item x="334"/>
        <item x="1901"/>
        <item x="76"/>
        <item x="2000"/>
        <item x="864"/>
        <item x="1357"/>
        <item x="262"/>
        <item x="1428"/>
        <item x="2016"/>
        <item x="793"/>
        <item x="1356"/>
        <item x="881"/>
        <item x="205"/>
        <item x="1419"/>
        <item x="1753"/>
        <item x="1963"/>
        <item x="549"/>
        <item x="1875"/>
        <item x="642"/>
        <item x="49"/>
        <item x="1591"/>
        <item x="2154"/>
        <item x="1876"/>
        <item x="1979"/>
        <item x="1152"/>
        <item x="1381"/>
        <item x="2099"/>
        <item x="1101"/>
        <item x="1675"/>
        <item x="1079"/>
        <item x="1271"/>
        <item x="1349"/>
        <item x="1226"/>
        <item x="1945"/>
        <item x="1474"/>
        <item x="2038"/>
        <item x="1708"/>
        <item x="34"/>
        <item x="66"/>
        <item x="1597"/>
        <item x="1807"/>
        <item x="2037"/>
        <item x="563"/>
        <item x="191"/>
        <item x="1515"/>
        <item x="1255"/>
        <item x="896"/>
        <item x="539"/>
        <item x="331"/>
        <item x="2141"/>
        <item x="768"/>
        <item x="93"/>
        <item x="925"/>
        <item x="1205"/>
        <item x="576"/>
        <item x="142"/>
        <item x="1373"/>
        <item x="1542"/>
        <item x="2088"/>
        <item x="1168"/>
        <item x="893"/>
        <item x="624"/>
        <item x="1251"/>
        <item x="318"/>
        <item x="33"/>
        <item x="1750"/>
        <item x="1790"/>
        <item x="967"/>
        <item x="344"/>
        <item x="736"/>
        <item x="824"/>
        <item x="1942"/>
        <item x="681"/>
        <item x="1870"/>
        <item x="1445"/>
        <item x="380"/>
        <item x="139"/>
        <item x="1451"/>
        <item x="863"/>
        <item x="97"/>
        <item x="2036"/>
        <item x="1991"/>
        <item x="1405"/>
        <item x="1956"/>
        <item x="1004"/>
        <item x="413"/>
        <item x="868"/>
        <item x="1735"/>
        <item x="2023"/>
        <item x="1425"/>
        <item x="1953"/>
        <item x="1165"/>
        <item x="459"/>
        <item x="73"/>
        <item x="17"/>
        <item x="100"/>
        <item x="1588"/>
        <item x="391"/>
        <item x="531"/>
        <item x="1660"/>
        <item x="1910"/>
        <item x="168"/>
        <item x="1604"/>
        <item x="1397"/>
        <item x="1094"/>
        <item x="816"/>
        <item x="1773"/>
        <item x="988"/>
        <item x="1653"/>
        <item x="1609"/>
        <item x="2017"/>
        <item x="3"/>
        <item x="1533"/>
        <item x="625"/>
        <item x="1411"/>
        <item x="248"/>
        <item x="172"/>
        <item x="1145"/>
        <item x="1564"/>
        <item x="1674"/>
        <item x="758"/>
        <item x="1960"/>
        <item x="43"/>
        <item x="689"/>
        <item x="675"/>
        <item x="595"/>
        <item x="2087"/>
        <item x="204"/>
        <item x="140"/>
        <item x="1556"/>
        <item x="1889"/>
        <item x="1641"/>
        <item x="798"/>
        <item x="2070"/>
        <item x="47"/>
        <item x="133"/>
        <item x="1200"/>
        <item x="410"/>
        <item x="1248"/>
        <item x="1102"/>
        <item x="1455"/>
        <item x="1996"/>
        <item x="375"/>
        <item x="227"/>
        <item x="1162"/>
        <item x="547"/>
        <item x="1083"/>
        <item x="1116"/>
        <item x="1025"/>
        <item x="1679"/>
        <item x="450"/>
        <item x="541"/>
        <item x="776"/>
        <item x="1424"/>
        <item x="1278"/>
        <item x="1794"/>
        <item x="1346"/>
        <item x="1031"/>
        <item x="1528"/>
        <item x="72"/>
        <item x="1718"/>
        <item x="1259"/>
        <item x="1983"/>
        <item x="1022"/>
        <item x="1726"/>
        <item x="1032"/>
        <item x="744"/>
        <item x="1671"/>
        <item x="861"/>
        <item x="271"/>
        <item x="1503"/>
        <item x="1392"/>
        <item x="570"/>
        <item x="903"/>
        <item x="165"/>
        <item x="40"/>
        <item x="2165"/>
        <item x="1104"/>
        <item x="1097"/>
        <item x="1206"/>
        <item x="2122"/>
        <item x="1702"/>
        <item x="1157"/>
        <item x="137"/>
        <item x="1501"/>
        <item x="1480"/>
        <item x="610"/>
        <item x="420"/>
        <item x="1602"/>
        <item x="862"/>
        <item x="190"/>
        <item x="1898"/>
        <item x="2"/>
        <item x="6"/>
        <item x="1267"/>
        <item x="184"/>
        <item x="2133"/>
        <item x="1907"/>
        <item x="2121"/>
        <item x="1180"/>
        <item x="1831"/>
        <item x="1937"/>
        <item x="1257"/>
        <item x="880"/>
        <item x="1756"/>
        <item x="1988"/>
        <item x="1755"/>
        <item x="1026"/>
        <item x="1844"/>
        <item x="564"/>
        <item x="1081"/>
        <item x="1843"/>
        <item x="717"/>
        <item x="1023"/>
        <item x="1723"/>
        <item x="1565"/>
        <item x="1860"/>
        <item x="35"/>
        <item x="1407"/>
        <item x="1138"/>
        <item x="1929"/>
        <item x="926"/>
        <item x="1100"/>
        <item x="1295"/>
        <item x="1269"/>
        <item x="84"/>
        <item x="1054"/>
        <item x="524"/>
        <item x="1646"/>
        <item x="53"/>
        <item x="2065"/>
        <item x="234"/>
        <item x="1024"/>
        <item x="347"/>
        <item x="546"/>
        <item x="688"/>
        <item x="330"/>
        <item x="1506"/>
        <item x="728"/>
        <item x="813"/>
        <item x="260"/>
        <item x="1897"/>
        <item x="954"/>
        <item x="2146"/>
        <item x="1233"/>
        <item x="1701"/>
        <item x="1921"/>
        <item x="941"/>
        <item x="818"/>
        <item x="598"/>
        <item x="1658"/>
        <item x="1266"/>
        <item x="1364"/>
        <item x="1235"/>
        <item x="1369"/>
        <item x="326"/>
        <item x="1076"/>
        <item x="1070"/>
        <item x="1021"/>
        <item x="1744"/>
        <item x="225"/>
        <item x="748"/>
        <item x="1136"/>
        <item x="1115"/>
        <item x="679"/>
        <item x="1390"/>
        <item x="1014"/>
        <item x="1575"/>
        <item x="1209"/>
        <item x="1393"/>
        <item x="41"/>
        <item x="1887"/>
        <item x="1512"/>
        <item x="900"/>
        <item x="1268"/>
        <item x="1096"/>
        <item x="1242"/>
        <item x="922"/>
        <item x="1500"/>
        <item x="388"/>
        <item x="1861"/>
        <item x="215"/>
        <item x="1524"/>
        <item x="189"/>
        <item x="1509"/>
        <item x="2035"/>
        <item x="858"/>
        <item x="575"/>
        <item x="1867"/>
        <item x="329"/>
        <item x="1020"/>
        <item x="2140"/>
        <item x="1680"/>
        <item x="2056"/>
        <item x="961"/>
        <item x="1895"/>
        <item x="1924"/>
        <item x="1935"/>
        <item x="860"/>
        <item x="1606"/>
        <item x="280"/>
        <item x="1855"/>
        <item x="325"/>
        <item x="1667"/>
        <item x="895"/>
        <item x="1605"/>
        <item x="46"/>
        <item x="1985"/>
        <item x="1848"/>
        <item x="443"/>
        <item x="418"/>
        <item x="1119"/>
        <item x="1188"/>
        <item x="2157"/>
        <item x="1398"/>
        <item x="83"/>
        <item x="1754"/>
        <item x="1940"/>
        <item x="1986"/>
        <item x="268"/>
        <item x="1348"/>
        <item x="757"/>
        <item x="2058"/>
        <item x="1854"/>
        <item x="2137"/>
        <item x="1890"/>
        <item x="1412"/>
        <item x="52"/>
        <item x="2026"/>
        <item x="1010"/>
        <item x="23"/>
        <item x="1177"/>
        <item x="1019"/>
        <item x="571"/>
        <item x="587"/>
        <item x="1013"/>
        <item x="572"/>
        <item x="1396"/>
        <item x="1612"/>
        <item x="1594"/>
        <item x="383"/>
        <item x="497"/>
        <item x="1793"/>
        <item x="1000"/>
        <item x="1160"/>
        <item x="2139"/>
        <item x="1416"/>
        <item x="2014"/>
        <item x="1639"/>
        <item x="1365"/>
        <item x="1499"/>
        <item x="1576"/>
        <item x="1240"/>
        <item x="1886"/>
        <item x="1800"/>
        <item x="1494"/>
        <item x="393"/>
        <item x="1427"/>
        <item x="1908"/>
        <item x="1154"/>
        <item x="1201"/>
        <item x="186"/>
        <item x="1980"/>
        <item x="2051"/>
        <item x="176"/>
        <item x="1063"/>
        <item x="1058"/>
        <item x="561"/>
        <item x="998"/>
        <item x="1900"/>
        <item x="1933"/>
        <item x="606"/>
        <item x="859"/>
        <item x="966"/>
        <item x="378"/>
        <item x="882"/>
        <item x="1028"/>
        <item x="1634"/>
        <item x="45"/>
        <item x="1833"/>
        <item x="1853"/>
        <item x="2130"/>
        <item x="997"/>
        <item x="39"/>
        <item x="1847"/>
        <item x="753"/>
        <item x="1858"/>
        <item x="1896"/>
        <item x="187"/>
        <item x="1080"/>
        <item x="754"/>
        <item x="1250"/>
        <item x="1904"/>
        <item x="1926"/>
        <item x="2145"/>
        <item x="1518"/>
        <item x="1994"/>
        <item x="228"/>
        <item x="2127"/>
        <item x="1819"/>
        <item x="1673"/>
        <item x="1766"/>
        <item x="1260"/>
        <item x="733"/>
        <item x="865"/>
        <item x="958"/>
        <item x="1207"/>
        <item x="1700"/>
        <item x="866"/>
        <item x="1185"/>
        <item x="1703"/>
        <item x="1931"/>
        <item x="1017"/>
        <item x="1366"/>
        <item x="2119"/>
        <item x="1668"/>
        <item x="565"/>
        <item x="1864"/>
        <item x="1476"/>
        <item x="1593"/>
        <item x="1066"/>
        <item x="889"/>
        <item x="1791"/>
        <item x="1957"/>
        <item x="9"/>
        <item x="1315"/>
        <item x="714"/>
        <item x="1363"/>
        <item x="1400"/>
        <item x="7"/>
        <item x="1497"/>
        <item x="11"/>
        <item x="44"/>
        <item x="1183"/>
        <item x="523"/>
        <item x="1549"/>
        <item x="1483"/>
        <item x="1018"/>
        <item x="1061"/>
        <item x="202"/>
        <item x="1098"/>
        <item x="2162"/>
        <item x="499"/>
        <item x="1498"/>
        <item x="1055"/>
        <item x="1304"/>
        <item x="129"/>
        <item x="1197"/>
        <item x="1389"/>
        <item x="1851"/>
        <item x="1932"/>
        <item x="306"/>
        <item x="1725"/>
        <item x="1432"/>
        <item x="1507"/>
        <item x="1751"/>
        <item x="328"/>
        <item x="1149"/>
        <item x="1502"/>
        <item x="406"/>
        <item x="1335"/>
        <item x="1914"/>
        <item x="138"/>
        <item x="1676"/>
        <item x="1852"/>
        <item x="214"/>
        <item x="12"/>
        <item x="905"/>
        <item x="2124"/>
        <item x="749"/>
        <item x="208"/>
        <item x="305"/>
        <item x="890"/>
        <item x="1391"/>
        <item x="1521"/>
        <item x="1888"/>
        <item x="103"/>
        <item x="2151"/>
        <item x="1265"/>
        <item x="1859"/>
        <item x="1491"/>
        <item x="1906"/>
        <item x="1984"/>
        <item x="543"/>
        <item x="177"/>
        <item x="1670"/>
        <item x="742"/>
        <item x="1538"/>
        <item x="2136"/>
        <item x="207"/>
        <item x="1418"/>
        <item x="4"/>
        <item x="1113"/>
        <item x="1944"/>
        <item x="894"/>
        <item x="2109"/>
        <item x="1069"/>
        <item x="211"/>
        <item x="240"/>
        <item x="1016"/>
        <item x="212"/>
        <item x="1962"/>
        <item x="1362"/>
        <item x="1711"/>
        <item x="1496"/>
        <item x="1659"/>
        <item x="1830"/>
        <item x="392"/>
        <item x="25"/>
        <item x="15"/>
        <item x="1103"/>
        <item x="1457"/>
        <item x="373"/>
        <item x="887"/>
        <item x="5"/>
        <item x="2107"/>
        <item x="1537"/>
        <item x="1052"/>
        <item x="1743"/>
        <item x="1808"/>
        <item x="102"/>
        <item x="372"/>
        <item x="1550"/>
        <item x="0"/>
        <item x="16"/>
        <item x="22"/>
        <item x="1850"/>
        <item x="19"/>
        <item x="1513"/>
        <item x="2108"/>
        <item x="891"/>
        <item x="143"/>
        <item x="910"/>
        <item x="1249"/>
        <item x="1475"/>
        <item x="1749"/>
        <item x="390"/>
        <item x="2022"/>
        <item x="1797"/>
        <item x="1665"/>
        <item x="1361"/>
        <item x="1666"/>
        <item x="1893"/>
        <item x="1015"/>
        <item x="1167"/>
        <item x="1"/>
        <item x="1099"/>
        <item x="136"/>
        <item x="2131"/>
        <item x="1495"/>
        <item x="2110"/>
        <item x="1611"/>
        <item x="2134"/>
        <item x="1657"/>
        <item x="1857"/>
        <item x="1678"/>
        <item x="1068"/>
        <item x="892"/>
        <item x="1246"/>
        <item x="1603"/>
        <item x="1456"/>
        <item x="1849"/>
        <item x="552"/>
        <item x="1998"/>
        <item x="1402"/>
        <item x="883"/>
        <item x="1505"/>
        <item x="1056"/>
        <item x="1158"/>
        <item x="1724"/>
        <item x="1490"/>
        <item x="81"/>
        <item x="1082"/>
        <item x="1106"/>
        <item x="1447"/>
        <item x="1856"/>
        <item x="1993"/>
        <item x="1108"/>
        <item x="1241"/>
        <item x="1413"/>
        <item x="384"/>
        <item x="1360"/>
        <item x="1493"/>
        <item x="1720"/>
        <item x="1247"/>
        <item x="1541"/>
        <item x="1721"/>
        <item x="1523"/>
        <item x="1347"/>
        <item x="2168"/>
        <item x="2128"/>
        <item x="1059"/>
        <item x="20"/>
        <item x="1511"/>
        <item x="1064"/>
        <item x="1712"/>
        <item x="21"/>
        <item x="13"/>
        <item x="1067"/>
        <item x="1905"/>
        <item x="1846"/>
        <item x="1395"/>
        <item x="24"/>
        <item x="1548"/>
        <item x="1637"/>
        <item x="1939"/>
        <item x="1638"/>
        <item x="1401"/>
        <item x="1399"/>
        <item x="1394"/>
        <item x="1519"/>
        <item x="1415"/>
        <item x="1012"/>
        <item x="1903"/>
        <item x="1894"/>
        <item x="51"/>
        <item x="1664"/>
        <item x="1065"/>
        <item x="188"/>
        <item x="1522"/>
        <item x="1060"/>
        <item x="1510"/>
        <item x="1520"/>
        <item x="8"/>
        <item x="1504"/>
        <item x="1196"/>
        <item x="2153"/>
        <item t="default"/>
      </items>
    </pivotField>
    <pivotField dataField="1" showAll="0">
      <items count="2039">
        <item x="0"/>
        <item x="1073"/>
        <item x="421"/>
        <item x="1917"/>
        <item x="140"/>
        <item x="528"/>
        <item x="1158"/>
        <item x="2026"/>
        <item x="182"/>
        <item x="1072"/>
        <item x="420"/>
        <item x="1275"/>
        <item x="622"/>
        <item x="181"/>
        <item x="315"/>
        <item x="1085"/>
        <item x="914"/>
        <item x="825"/>
        <item x="1922"/>
        <item x="692"/>
        <item x="772"/>
        <item x="1197"/>
        <item x="1770"/>
        <item x="527"/>
        <item x="151"/>
        <item x="885"/>
        <item x="1881"/>
        <item x="1198"/>
        <item x="233"/>
        <item x="1921"/>
        <item x="245"/>
        <item x="526"/>
        <item x="621"/>
        <item x="1079"/>
        <item x="637"/>
        <item x="146"/>
        <item x="1475"/>
        <item x="1900"/>
        <item x="623"/>
        <item x="1231"/>
        <item x="606"/>
        <item x="502"/>
        <item x="1882"/>
        <item x="785"/>
        <item x="624"/>
        <item x="335"/>
        <item x="620"/>
        <item x="413"/>
        <item x="501"/>
        <item x="529"/>
        <item x="1203"/>
        <item x="548"/>
        <item x="773"/>
        <item x="584"/>
        <item x="899"/>
        <item x="153"/>
        <item x="1919"/>
        <item x="1794"/>
        <item x="640"/>
        <item x="212"/>
        <item x="1839"/>
        <item x="1204"/>
        <item x="1167"/>
        <item x="900"/>
        <item x="805"/>
        <item x="1235"/>
        <item x="729"/>
        <item x="119"/>
        <item x="743"/>
        <item x="1511"/>
        <item x="1600"/>
        <item x="910"/>
        <item x="144"/>
        <item x="469"/>
        <item x="1199"/>
        <item x="2034"/>
        <item x="294"/>
        <item x="1274"/>
        <item x="197"/>
        <item x="399"/>
        <item x="157"/>
        <item x="627"/>
        <item x="491"/>
        <item x="1886"/>
        <item x="419"/>
        <item x="1965"/>
        <item x="1470"/>
        <item x="1330"/>
        <item x="147"/>
        <item x="1471"/>
        <item x="681"/>
        <item x="1331"/>
        <item x="406"/>
        <item x="1939"/>
        <item x="275"/>
        <item x="320"/>
        <item x="1644"/>
        <item x="471"/>
        <item x="296"/>
        <item x="1670"/>
        <item x="573"/>
        <item x="774"/>
        <item x="2008"/>
        <item x="1851"/>
        <item x="754"/>
        <item x="618"/>
        <item x="375"/>
        <item x="407"/>
        <item x="1850"/>
        <item x="232"/>
        <item x="1837"/>
        <item x="1359"/>
        <item x="1069"/>
        <item x="500"/>
        <item x="1561"/>
        <item x="776"/>
        <item x="915"/>
        <item x="1334"/>
        <item x="1792"/>
        <item x="205"/>
        <item x="506"/>
        <item x="685"/>
        <item x="466"/>
        <item x="602"/>
        <item x="874"/>
        <item x="1534"/>
        <item x="1924"/>
        <item x="463"/>
        <item x="642"/>
        <item x="898"/>
        <item x="789"/>
        <item x="83"/>
        <item x="1469"/>
        <item x="608"/>
        <item x="408"/>
        <item x="820"/>
        <item x="755"/>
        <item x="1510"/>
        <item x="1179"/>
        <item x="412"/>
        <item x="1533"/>
        <item x="1081"/>
        <item x="1028"/>
        <item x="1731"/>
        <item x="227"/>
        <item x="803"/>
        <item x="1404"/>
        <item x="299"/>
        <item x="641"/>
        <item x="273"/>
        <item x="902"/>
        <item x="777"/>
        <item x="382"/>
        <item x="626"/>
        <item x="1433"/>
        <item x="1929"/>
        <item x="1335"/>
        <item x="418"/>
        <item x="295"/>
        <item x="1074"/>
        <item x="778"/>
        <item x="839"/>
        <item x="710"/>
        <item x="120"/>
        <item x="422"/>
        <item x="1638"/>
        <item x="1080"/>
        <item x="1472"/>
        <item x="607"/>
        <item x="411"/>
        <item x="303"/>
        <item x="903"/>
        <item x="462"/>
        <item x="274"/>
        <item x="159"/>
        <item x="833"/>
        <item x="561"/>
        <item x="702"/>
        <item x="687"/>
        <item x="1545"/>
        <item x="1680"/>
        <item x="349"/>
        <item x="979"/>
        <item x="1386"/>
        <item x="1200"/>
        <item x="1988"/>
        <item x="634"/>
        <item x="625"/>
        <item x="668"/>
        <item x="582"/>
        <item x="1923"/>
        <item x="2025"/>
        <item x="470"/>
        <item x="619"/>
        <item x="875"/>
        <item x="636"/>
        <item x="383"/>
        <item x="313"/>
        <item x="465"/>
        <item x="1313"/>
        <item x="409"/>
        <item x="435"/>
        <item x="152"/>
        <item x="1151"/>
        <item x="536"/>
        <item x="410"/>
        <item x="895"/>
        <item x="490"/>
        <item x="816"/>
        <item x="1976"/>
        <item x="677"/>
        <item x="1416"/>
        <item x="1244"/>
        <item x="913"/>
        <item x="808"/>
        <item x="987"/>
        <item x="9"/>
        <item x="666"/>
        <item x="669"/>
        <item x="1907"/>
        <item x="1705"/>
        <item x="1253"/>
        <item x="1239"/>
        <item x="281"/>
        <item x="648"/>
        <item x="862"/>
        <item x="588"/>
        <item x="812"/>
        <item x="1875"/>
        <item x="1959"/>
        <item x="896"/>
        <item x="415"/>
        <item x="1434"/>
        <item x="1523"/>
        <item x="1571"/>
        <item x="364"/>
        <item x="639"/>
        <item x="665"/>
        <item x="400"/>
        <item x="298"/>
        <item x="1240"/>
        <item x="612"/>
        <item x="1361"/>
        <item x="1887"/>
        <item x="464"/>
        <item x="2030"/>
        <item x="293"/>
        <item x="1903"/>
        <item x="1512"/>
        <item x="2018"/>
        <item x="892"/>
        <item x="883"/>
        <item x="1898"/>
        <item x="1519"/>
        <item x="417"/>
        <item x="916"/>
        <item x="1896"/>
        <item x="604"/>
        <item x="1140"/>
        <item x="1332"/>
        <item x="1880"/>
        <item x="1869"/>
        <item x="678"/>
        <item x="1241"/>
        <item x="1540"/>
        <item x="1707"/>
        <item x="443"/>
        <item x="1020"/>
        <item x="575"/>
        <item x="1918"/>
        <item x="1237"/>
        <item x="1444"/>
        <item x="972"/>
        <item x="1196"/>
        <item x="2029"/>
        <item x="247"/>
        <item x="1075"/>
        <item x="840"/>
        <item x="1883"/>
        <item x="711"/>
        <item x="780"/>
        <item x="632"/>
        <item x="2024"/>
        <item x="118"/>
        <item x="416"/>
        <item x="667"/>
        <item x="276"/>
        <item x="380"/>
        <item x="1451"/>
        <item x="1319"/>
        <item x="235"/>
        <item x="1583"/>
        <item x="796"/>
        <item x="1920"/>
        <item x="944"/>
        <item x="379"/>
        <item x="1646"/>
        <item x="745"/>
        <item x="559"/>
        <item x="1513"/>
        <item x="802"/>
        <item x="664"/>
        <item x="2027"/>
        <item x="414"/>
        <item x="1070"/>
        <item x="691"/>
        <item x="259"/>
        <item x="828"/>
        <item x="827"/>
        <item x="1773"/>
        <item x="1674"/>
        <item x="1248"/>
        <item x="365"/>
        <item x="695"/>
        <item x="2007"/>
        <item x="806"/>
        <item x="269"/>
        <item x="787"/>
        <item x="925"/>
        <item x="842"/>
        <item x="646"/>
        <item x="1484"/>
        <item x="1515"/>
        <item x="460"/>
        <item x="605"/>
        <item x="336"/>
        <item x="178"/>
        <item x="1872"/>
        <item x="830"/>
        <item x="1687"/>
        <item x="590"/>
        <item x="401"/>
        <item x="585"/>
        <item x="804"/>
        <item x="1769"/>
        <item x="724"/>
        <item x="1128"/>
        <item x="807"/>
        <item x="34"/>
        <item x="1067"/>
        <item x="243"/>
        <item x="2037"/>
        <item x="1186"/>
        <item x="1252"/>
        <item x="213"/>
        <item x="282"/>
        <item x="1333"/>
        <item x="1639"/>
        <item x="238"/>
        <item x="1892"/>
        <item x="1379"/>
        <item x="643"/>
        <item x="1474"/>
        <item x="1774"/>
        <item x="1479"/>
        <item x="2036"/>
        <item x="897"/>
        <item x="753"/>
        <item x="1489"/>
        <item x="1168"/>
        <item x="525"/>
        <item x="1928"/>
        <item x="278"/>
        <item x="709"/>
        <item x="1676"/>
        <item x="508"/>
        <item x="211"/>
        <item x="1210"/>
        <item x="744"/>
        <item x="918"/>
        <item x="436"/>
        <item x="1234"/>
        <item x="1645"/>
        <item x="1781"/>
        <item x="1679"/>
        <item x="1021"/>
        <item x="221"/>
        <item x="813"/>
        <item x="673"/>
        <item x="286"/>
        <item x="775"/>
        <item x="1909"/>
        <item x="1371"/>
        <item x="1382"/>
        <item x="1733"/>
        <item x="714"/>
        <item x="1601"/>
        <item x="758"/>
        <item x="742"/>
        <item x="516"/>
        <item x="1187"/>
        <item x="1245"/>
        <item x="1238"/>
        <item x="198"/>
        <item x="736"/>
        <item x="757"/>
        <item x="459"/>
        <item x="1358"/>
        <item x="586"/>
        <item x="1565"/>
        <item x="1771"/>
        <item x="57"/>
        <item x="843"/>
        <item x="91"/>
        <item x="1415"/>
        <item x="55"/>
        <item x="1329"/>
        <item x="672"/>
        <item x="906"/>
        <item x="135"/>
        <item x="819"/>
        <item x="1232"/>
        <item x="690"/>
        <item x="1640"/>
        <item x="940"/>
        <item x="1901"/>
        <item x="766"/>
        <item x="1672"/>
        <item x="1933"/>
        <item x="270"/>
        <item x="1458"/>
        <item x="1867"/>
        <item x="684"/>
        <item x="1084"/>
        <item x="696"/>
        <item x="974"/>
        <item x="2012"/>
        <item x="1426"/>
        <item x="1263"/>
        <item x="1468"/>
        <item x="656"/>
        <item x="1784"/>
        <item x="1452"/>
        <item x="1521"/>
        <item x="476"/>
        <item x="1368"/>
        <item x="1162"/>
        <item x="160"/>
        <item x="1669"/>
        <item x="959"/>
        <item x="638"/>
        <item x="986"/>
        <item x="1890"/>
        <item x="1473"/>
        <item x="44"/>
        <item x="616"/>
        <item x="1642"/>
        <item x="300"/>
        <item x="404"/>
        <item x="1083"/>
        <item x="1865"/>
        <item x="1808"/>
        <item x="5"/>
        <item x="166"/>
        <item x="1809"/>
        <item x="376"/>
        <item x="1624"/>
        <item x="218"/>
        <item x="1131"/>
        <item x="835"/>
        <item x="829"/>
        <item x="437"/>
        <item x="823"/>
        <item x="150"/>
        <item x="697"/>
        <item x="367"/>
        <item x="761"/>
        <item x="1675"/>
        <item x="1360"/>
        <item x="1522"/>
        <item x="13"/>
        <item x="1264"/>
        <item x="1301"/>
        <item x="1369"/>
        <item x="260"/>
        <item x="887"/>
        <item x="1029"/>
        <item x="1641"/>
        <item x="815"/>
        <item x="675"/>
        <item x="574"/>
        <item x="1938"/>
        <item x="199"/>
        <item x="1833"/>
        <item x="1612"/>
        <item x="1968"/>
        <item x="1068"/>
        <item x="1585"/>
        <item x="519"/>
        <item x="728"/>
        <item x="547"/>
        <item x="23"/>
        <item x="93"/>
        <item x="285"/>
        <item x="129"/>
        <item x="1734"/>
        <item x="284"/>
        <item x="694"/>
        <item x="1120"/>
        <item x="427"/>
        <item x="572"/>
        <item x="1273"/>
        <item x="1793"/>
        <item x="662"/>
        <item x="468"/>
        <item x="814"/>
        <item x="674"/>
        <item x="84"/>
        <item x="630"/>
        <item x="478"/>
        <item x="759"/>
        <item x="961"/>
        <item x="268"/>
        <item x="425"/>
        <item x="1169"/>
        <item x="1251"/>
        <item x="680"/>
        <item x="1902"/>
        <item x="598"/>
        <item x="1109"/>
        <item x="1913"/>
        <item x="947"/>
        <item x="1693"/>
        <item x="1713"/>
        <item x="56"/>
        <item x="1236"/>
        <item x="378"/>
        <item x="939"/>
        <item x="388"/>
        <item x="1830"/>
        <item x="263"/>
        <item x="720"/>
        <item x="1213"/>
        <item x="1650"/>
        <item x="1708"/>
        <item x="531"/>
        <item x="450"/>
        <item x="1391"/>
        <item x="946"/>
        <item x="911"/>
        <item x="280"/>
        <item x="2033"/>
        <item x="1277"/>
        <item x="923"/>
        <item x="2021"/>
        <item x="126"/>
        <item x="2032"/>
        <item x="1803"/>
        <item x="589"/>
        <item x="1265"/>
        <item x="957"/>
        <item x="505"/>
        <item x="504"/>
        <item x="1328"/>
        <item x="1276"/>
        <item x="354"/>
        <item x="1874"/>
        <item x="821"/>
        <item x="886"/>
        <item x="591"/>
        <item x="377"/>
        <item x="817"/>
        <item x="2031"/>
        <item x="1618"/>
        <item x="565"/>
        <item x="271"/>
        <item x="1637"/>
        <item x="917"/>
        <item x="124"/>
        <item x="941"/>
        <item x="873"/>
        <item x="1899"/>
        <item x="172"/>
        <item x="472"/>
        <item x="1692"/>
        <item x="1829"/>
        <item x="1077"/>
        <item x="1250"/>
        <item x="216"/>
        <item x="1905"/>
        <item x="1908"/>
        <item x="633"/>
        <item x="108"/>
        <item x="1524"/>
        <item x="1233"/>
        <item x="1370"/>
        <item x="958"/>
        <item x="187"/>
        <item x="1688"/>
        <item x="1847"/>
        <item x="1090"/>
        <item x="1357"/>
        <item x="374"/>
        <item x="1006"/>
        <item x="1636"/>
        <item x="609"/>
        <item x="934"/>
        <item x="1149"/>
        <item x="1735"/>
        <item x="1485"/>
        <item x="52"/>
        <item x="497"/>
        <item x="956"/>
        <item x="1305"/>
        <item x="1525"/>
        <item x="1150"/>
        <item x="1611"/>
        <item x="184"/>
        <item x="477"/>
        <item x="510"/>
        <item x="1916"/>
        <item x="509"/>
        <item x="770"/>
        <item x="715"/>
        <item x="1828"/>
        <item x="1435"/>
        <item x="1981"/>
        <item x="51"/>
        <item x="1826"/>
        <item x="1556"/>
        <item x="698"/>
        <item x="1684"/>
        <item x="1815"/>
        <item x="163"/>
        <item x="1417"/>
        <item x="512"/>
        <item x="1294"/>
        <item x="337"/>
        <item x="317"/>
        <item x="1557"/>
        <item x="1195"/>
        <item x="1508"/>
        <item x="517"/>
        <item x="1798"/>
        <item x="1340"/>
        <item x="562"/>
        <item x="700"/>
        <item x="1266"/>
        <item x="398"/>
        <item x="1269"/>
        <item x="1791"/>
        <item x="321"/>
        <item x="596"/>
        <item x="53"/>
        <item x="921"/>
        <item x="1623"/>
        <item x="1724"/>
        <item x="756"/>
        <item x="428"/>
        <item x="1746"/>
        <item x="1514"/>
        <item x="217"/>
        <item x="535"/>
        <item x="1113"/>
        <item x="1180"/>
        <item x="1066"/>
        <item x="397"/>
        <item x="237"/>
        <item x="1223"/>
        <item x="1051"/>
        <item x="663"/>
        <item x="239"/>
        <item x="1686"/>
        <item x="355"/>
        <item x="272"/>
        <item x="948"/>
        <item x="908"/>
        <item x="1256"/>
        <item x="109"/>
        <item x="461"/>
        <item x="467"/>
        <item x="1614"/>
        <item x="966"/>
        <item x="1853"/>
        <item x="1082"/>
        <item x="1631"/>
        <item x="837"/>
        <item x="1324"/>
        <item x="1758"/>
        <item x="1845"/>
        <item x="1964"/>
        <item x="1868"/>
        <item x="484"/>
        <item x="943"/>
        <item x="204"/>
        <item x="2028"/>
        <item x="752"/>
        <item x="327"/>
        <item x="1790"/>
        <item x="868"/>
        <item x="1249"/>
        <item x="738"/>
        <item x="1536"/>
        <item x="1288"/>
        <item x="1975"/>
        <item x="74"/>
        <item x="1855"/>
        <item x="1190"/>
        <item x="882"/>
        <item x="1194"/>
        <item x="844"/>
        <item x="394"/>
        <item x="121"/>
        <item x="176"/>
        <item x="1592"/>
        <item x="542"/>
        <item x="824"/>
        <item x="480"/>
        <item x="779"/>
        <item x="1542"/>
        <item x="919"/>
        <item x="631"/>
        <item x="1356"/>
        <item x="511"/>
        <item x="810"/>
        <item x="391"/>
        <item x="426"/>
        <item x="1681"/>
        <item x="110"/>
        <item x="2020"/>
        <item x="1950"/>
        <item x="1751"/>
        <item x="1381"/>
        <item x="1986"/>
        <item x="1936"/>
        <item x="1711"/>
        <item x="149"/>
        <item x="822"/>
        <item x="909"/>
        <item x="1093"/>
        <item x="746"/>
        <item x="1783"/>
        <item x="1064"/>
        <item x="1945"/>
        <item x="901"/>
        <item x="771"/>
        <item x="617"/>
        <item x="287"/>
        <item x="1262"/>
        <item x="102"/>
        <item x="818"/>
        <item x="340"/>
        <item x="145"/>
        <item x="283"/>
        <item x="1750"/>
        <item x="1866"/>
        <item x="1053"/>
        <item x="1506"/>
        <item x="366"/>
        <item x="1912"/>
        <item x="2014"/>
        <item x="482"/>
        <item x="1897"/>
        <item x="1832"/>
        <item x="1910"/>
        <item x="1257"/>
        <item x="1142"/>
        <item x="1123"/>
        <item x="47"/>
        <item x="945"/>
        <item x="496"/>
        <item x="1541"/>
        <item x="538"/>
        <item x="1362"/>
        <item x="949"/>
        <item x="1696"/>
        <item x="568"/>
        <item x="735"/>
        <item x="1207"/>
        <item x="1904"/>
        <item x="148"/>
        <item x="1559"/>
        <item x="372"/>
        <item x="1048"/>
        <item x="1507"/>
        <item x="763"/>
        <item x="458"/>
        <item x="1528"/>
        <item x="43"/>
        <item x="593"/>
        <item x="524"/>
        <item x="1447"/>
        <item x="483"/>
        <item x="1181"/>
        <item x="1267"/>
        <item x="363"/>
        <item x="347"/>
        <item x="1316"/>
        <item x="67"/>
        <item x="1518"/>
        <item x="635"/>
        <item x="1254"/>
        <item x="801"/>
        <item x="522"/>
        <item x="92"/>
        <item x="1572"/>
        <item x="434"/>
        <item x="429"/>
        <item x="1504"/>
        <item x="1760"/>
        <item x="139"/>
        <item x="537"/>
        <item x="952"/>
        <item x="1934"/>
        <item x="2010"/>
        <item x="2005"/>
        <item x="1543"/>
        <item x="707"/>
        <item x="950"/>
        <item x="867"/>
        <item x="1602"/>
        <item x="532"/>
        <item x="1732"/>
        <item x="225"/>
        <item x="1814"/>
        <item x="985"/>
        <item x="1127"/>
        <item x="1211"/>
        <item x="975"/>
        <item x="701"/>
        <item x="1311"/>
        <item x="158"/>
        <item x="1385"/>
        <item x="1931"/>
        <item x="312"/>
        <item x="1295"/>
        <item x="683"/>
        <item x="1436"/>
        <item x="1969"/>
        <item x="1065"/>
        <item x="1695"/>
        <item x="64"/>
        <item x="171"/>
        <item x="1270"/>
        <item x="981"/>
        <item x="863"/>
        <item x="1448"/>
        <item x="45"/>
        <item x="234"/>
        <item x="1022"/>
        <item x="288"/>
        <item x="244"/>
        <item x="1558"/>
        <item x="1843"/>
        <item x="853"/>
        <item x="1552"/>
        <item x="1983"/>
        <item x="583"/>
        <item x="2004"/>
        <item x="1529"/>
        <item x="1683"/>
        <item x="173"/>
        <item x="1159"/>
        <item x="1942"/>
        <item x="1456"/>
        <item x="395"/>
        <item x="741"/>
        <item x="87"/>
        <item x="809"/>
        <item x="611"/>
        <item x="976"/>
        <item x="740"/>
        <item x="731"/>
        <item x="768"/>
        <item x="523"/>
        <item x="1662"/>
        <item x="836"/>
        <item x="751"/>
        <item x="1164"/>
        <item x="1019"/>
        <item x="373"/>
        <item x="560"/>
        <item x="1894"/>
        <item x="1208"/>
        <item x="1425"/>
        <item x="1673"/>
        <item x="1721"/>
        <item x="564"/>
        <item x="1300"/>
        <item x="348"/>
        <item x="1480"/>
        <item x="1130"/>
        <item x="682"/>
        <item x="33"/>
        <item x="1685"/>
        <item x="136"/>
        <item x="261"/>
        <item x="62"/>
        <item x="721"/>
        <item x="1243"/>
        <item x="629"/>
        <item x="101"/>
        <item x="1442"/>
        <item x="1854"/>
        <item x="1517"/>
        <item x="403"/>
        <item x="1870"/>
        <item x="185"/>
        <item x="479"/>
        <item x="1569"/>
        <item x="601"/>
        <item x="1836"/>
        <item x="485"/>
        <item x="951"/>
        <item x="597"/>
        <item x="1582"/>
        <item x="1110"/>
        <item x="314"/>
        <item x="1877"/>
        <item x="1671"/>
        <item x="603"/>
        <item x="543"/>
        <item x="1363"/>
        <item x="1768"/>
        <item x="1104"/>
        <item x="600"/>
        <item x="164"/>
        <item x="318"/>
        <item x="1699"/>
        <item x="1086"/>
        <item x="1799"/>
        <item x="719"/>
        <item x="487"/>
        <item x="514"/>
        <item x="679"/>
        <item x="1700"/>
        <item x="432"/>
        <item x="1497"/>
        <item x="1532"/>
        <item x="670"/>
        <item x="880"/>
        <item x="334"/>
        <item x="1796"/>
        <item x="1398"/>
        <item x="783"/>
        <item x="86"/>
        <item x="599"/>
        <item x="2016"/>
        <item x="1390"/>
        <item x="381"/>
        <item x="1630"/>
        <item x="1943"/>
        <item x="1596"/>
        <item x="1338"/>
        <item x="441"/>
        <item x="1879"/>
        <item x="1825"/>
        <item x="361"/>
        <item x="546"/>
        <item x="748"/>
        <item x="1446"/>
        <item x="292"/>
        <item x="326"/>
        <item x="256"/>
        <item x="54"/>
        <item x="1466"/>
        <item x="1625"/>
        <item x="1889"/>
        <item x="1509"/>
        <item x="98"/>
        <item x="615"/>
        <item x="22"/>
        <item x="893"/>
        <item x="402"/>
        <item x="1145"/>
        <item x="141"/>
        <item x="705"/>
        <item x="440"/>
        <item x="1516"/>
        <item x="1351"/>
        <item x="387"/>
        <item x="520"/>
        <item x="1842"/>
        <item x="1308"/>
        <item x="231"/>
        <item x="1697"/>
        <item x="1873"/>
        <item x="85"/>
        <item x="125"/>
        <item x="725"/>
        <item x="1563"/>
        <item x="580"/>
        <item x="97"/>
        <item x="1820"/>
        <item x="849"/>
        <item x="1689"/>
        <item x="1201"/>
        <item x="306"/>
        <item x="1013"/>
        <item x="1327"/>
        <item x="1032"/>
        <item x="978"/>
        <item x="143"/>
        <item x="304"/>
        <item x="1932"/>
        <item x="1745"/>
        <item x="1246"/>
        <item x="325"/>
        <item x="1765"/>
        <item x="2"/>
        <item x="1111"/>
        <item x="571"/>
        <item x="1801"/>
        <item x="686"/>
        <item x="845"/>
        <item x="1615"/>
        <item x="1577"/>
        <item x="2035"/>
        <item x="1776"/>
        <item x="894"/>
        <item x="967"/>
        <item x="207"/>
        <item x="1440"/>
        <item x="834"/>
        <item x="968"/>
        <item x="703"/>
        <item x="267"/>
        <item x="475"/>
        <item x="1546"/>
        <item x="1780"/>
        <item x="1947"/>
        <item x="352"/>
        <item x="954"/>
        <item x="351"/>
        <item x="155"/>
        <item x="1859"/>
        <item x="1387"/>
        <item x="103"/>
        <item x="1202"/>
        <item x="1004"/>
        <item x="2023"/>
        <item x="68"/>
        <item x="301"/>
        <item x="965"/>
        <item x="1632"/>
        <item x="489"/>
        <item x="545"/>
        <item x="1376"/>
        <item x="277"/>
        <item x="2009"/>
        <item x="1535"/>
        <item x="455"/>
        <item x="953"/>
        <item x="1467"/>
        <item x="932"/>
        <item x="405"/>
        <item x="841"/>
        <item x="712"/>
        <item x="713"/>
        <item x="989"/>
        <item x="1505"/>
        <item x="1112"/>
        <item x="518"/>
        <item x="393"/>
        <item x="396"/>
        <item x="881"/>
        <item x="307"/>
        <item x="1405"/>
        <item x="960"/>
        <item x="1498"/>
        <item x="457"/>
        <item x="935"/>
        <item x="1396"/>
        <item x="1538"/>
        <item x="1310"/>
        <item x="1838"/>
        <item x="493"/>
        <item x="782"/>
        <item x="570"/>
        <item x="708"/>
        <item x="1811"/>
        <item x="644"/>
        <item x="175"/>
        <item x="1550"/>
        <item x="371"/>
        <item x="503"/>
        <item x="1574"/>
        <item x="1635"/>
        <item x="431"/>
        <item x="920"/>
        <item x="242"/>
        <item x="1143"/>
        <item x="495"/>
        <item x="521"/>
        <item x="1767"/>
        <item x="1346"/>
        <item x="1023"/>
        <item x="1593"/>
        <item x="851"/>
        <item x="1191"/>
        <item x="613"/>
        <item x="1430"/>
        <item x="456"/>
        <item x="1258"/>
        <item x="1478"/>
        <item x="727"/>
        <item x="1597"/>
        <item x="258"/>
        <item x="704"/>
        <item x="266"/>
        <item x="1982"/>
        <item x="220"/>
        <item x="1667"/>
        <item x="1279"/>
        <item x="2000"/>
        <item x="1709"/>
        <item x="1183"/>
        <item x="872"/>
        <item x="38"/>
        <item x="1787"/>
        <item x="799"/>
        <item x="1753"/>
        <item x="660"/>
        <item x="46"/>
        <item x="587"/>
        <item x="765"/>
        <item x="1050"/>
        <item x="76"/>
        <item x="454"/>
        <item x="1772"/>
        <item x="1477"/>
        <item x="1441"/>
        <item x="1177"/>
        <item x="1315"/>
        <item x="194"/>
        <item x="224"/>
        <item x="1858"/>
        <item x="1457"/>
        <item x="1192"/>
        <item x="1406"/>
        <item x="1775"/>
        <item x="115"/>
        <item x="1862"/>
        <item x="907"/>
        <item x="556"/>
        <item x="58"/>
        <item x="831"/>
        <item x="356"/>
        <item x="114"/>
        <item x="699"/>
        <item x="1570"/>
        <item x="1584"/>
        <item x="628"/>
        <item x="1374"/>
        <item x="942"/>
        <item x="71"/>
        <item x="1629"/>
        <item x="424"/>
        <item x="324"/>
        <item x="567"/>
        <item x="486"/>
        <item x="1141"/>
        <item x="1365"/>
        <item x="226"/>
        <item x="1804"/>
        <item x="1176"/>
        <item x="1977"/>
        <item x="2003"/>
        <item x="1827"/>
        <item x="1459"/>
        <item x="750"/>
        <item x="112"/>
        <item x="2017"/>
        <item x="1884"/>
        <item x="767"/>
        <item x="888"/>
        <item x="1025"/>
        <item x="116"/>
        <item x="578"/>
        <item x="1483"/>
        <item x="494"/>
        <item x="1078"/>
        <item x="1802"/>
        <item x="1453"/>
        <item x="969"/>
        <item x="1980"/>
        <item x="384"/>
        <item x="1782"/>
        <item x="549"/>
        <item x="308"/>
        <item x="1460"/>
        <item x="1041"/>
        <item x="1591"/>
        <item x="996"/>
        <item x="1230"/>
        <item x="1714"/>
        <item x="1821"/>
        <item x="1634"/>
        <item x="1326"/>
        <item x="104"/>
        <item x="1927"/>
        <item x="1797"/>
        <item x="963"/>
        <item x="858"/>
        <item x="219"/>
        <item x="291"/>
        <item x="1844"/>
        <item x="1138"/>
        <item x="190"/>
        <item x="1049"/>
        <item x="174"/>
        <item x="513"/>
        <item x="1383"/>
        <item x="955"/>
        <item x="191"/>
        <item x="1549"/>
        <item x="1375"/>
        <item x="1030"/>
        <item x="1915"/>
        <item x="1228"/>
        <item x="734"/>
        <item x="555"/>
        <item x="884"/>
        <item x="576"/>
        <item x="737"/>
        <item x="850"/>
        <item x="1613"/>
        <item x="676"/>
        <item x="1701"/>
        <item x="1973"/>
        <item x="1260"/>
        <item x="481"/>
        <item x="290"/>
        <item x="762"/>
        <item x="1044"/>
        <item x="1124"/>
        <item x="1551"/>
        <item x="331"/>
        <item x="1366"/>
        <item x="2011"/>
        <item x="1355"/>
        <item x="1170"/>
        <item x="795"/>
        <item x="1621"/>
        <item x="1622"/>
        <item x="88"/>
        <item x="1247"/>
        <item x="1337"/>
        <item x="99"/>
        <item x="1806"/>
        <item x="1800"/>
        <item x="297"/>
        <item x="100"/>
        <item x="1336"/>
        <item x="1144"/>
        <item x="2001"/>
        <item x="1633"/>
        <item x="1960"/>
        <item x="654"/>
        <item x="329"/>
        <item x="811"/>
        <item x="1566"/>
        <item x="1450"/>
        <item x="610"/>
        <item x="1835"/>
        <item x="73"/>
        <item x="1720"/>
        <item x="162"/>
        <item x="1999"/>
        <item x="938"/>
        <item x="1594"/>
        <item x="1105"/>
        <item x="1985"/>
        <item x="797"/>
        <item x="657"/>
        <item x="964"/>
        <item x="1193"/>
        <item x="251"/>
        <item x="1224"/>
        <item x="1218"/>
        <item x="1953"/>
        <item x="1154"/>
        <item x="655"/>
        <item x="240"/>
        <item x="113"/>
        <item x="214"/>
        <item x="1222"/>
        <item x="689"/>
        <item x="1654"/>
        <item x="1117"/>
        <item x="223"/>
        <item x="1501"/>
        <item x="1564"/>
        <item x="82"/>
        <item x="196"/>
        <item x="581"/>
        <item x="369"/>
        <item x="1061"/>
        <item x="557"/>
        <item x="1958"/>
        <item x="1465"/>
        <item x="358"/>
        <item x="1345"/>
        <item x="1481"/>
        <item x="96"/>
        <item x="3"/>
        <item x="1255"/>
        <item x="117"/>
        <item x="210"/>
        <item x="530"/>
        <item x="877"/>
        <item x="1424"/>
        <item x="72"/>
        <item x="1134"/>
        <item x="107"/>
        <item x="453"/>
        <item x="730"/>
        <item x="1610"/>
        <item x="2002"/>
        <item x="168"/>
        <item x="1925"/>
        <item x="926"/>
        <item x="444"/>
        <item x="1682"/>
        <item x="1378"/>
        <item x="1666"/>
        <item x="1429"/>
        <item x="1088"/>
        <item x="1616"/>
        <item x="860"/>
        <item x="105"/>
        <item x="1229"/>
        <item x="1789"/>
        <item x="1212"/>
        <item x="1175"/>
        <item x="1857"/>
        <item x="990"/>
        <item x="123"/>
        <item x="1367"/>
        <item x="311"/>
        <item x="1096"/>
        <item x="236"/>
        <item x="338"/>
        <item x="1706"/>
        <item x="832"/>
        <item x="451"/>
        <item x="1664"/>
        <item x="1967"/>
        <item x="1786"/>
        <item x="1118"/>
        <item x="1657"/>
        <item x="1397"/>
        <item x="716"/>
        <item x="1537"/>
        <item x="929"/>
        <item x="1992"/>
        <item x="1206"/>
        <item x="1432"/>
        <item x="1562"/>
        <item x="1578"/>
        <item x="1139"/>
        <item x="1063"/>
        <item x="1914"/>
        <item x="1691"/>
        <item x="1849"/>
        <item x="1076"/>
        <item x="1744"/>
        <item x="1805"/>
        <item x="36"/>
        <item x="1605"/>
        <item x="1627"/>
        <item x="1759"/>
        <item x="1763"/>
        <item x="800"/>
        <item x="661"/>
        <item x="592"/>
        <item x="1455"/>
        <item x="1026"/>
        <item x="1449"/>
        <item x="186"/>
        <item x="889"/>
        <item x="794"/>
        <item x="1121"/>
        <item x="279"/>
        <item x="499"/>
        <item x="1547"/>
        <item x="1108"/>
        <item x="17"/>
        <item x="14"/>
        <item x="1280"/>
        <item x="333"/>
        <item x="1503"/>
        <item x="1617"/>
        <item x="1948"/>
        <item x="1710"/>
        <item x="138"/>
        <item x="1911"/>
        <item x="183"/>
        <item x="905"/>
        <item x="1323"/>
        <item x="1937"/>
        <item x="1757"/>
        <item x="1698"/>
        <item x="473"/>
        <item x="846"/>
        <item x="1024"/>
        <item x="339"/>
        <item x="1846"/>
        <item x="1005"/>
        <item x="1178"/>
        <item x="1018"/>
        <item x="357"/>
        <item x="1286"/>
        <item x="368"/>
        <item x="826"/>
        <item x="1795"/>
        <item x="202"/>
        <item x="1974"/>
        <item x="1788"/>
        <item x="1278"/>
        <item x="1661"/>
        <item x="983"/>
        <item x="1678"/>
        <item x="552"/>
        <item x="341"/>
        <item x="1834"/>
        <item x="1487"/>
        <item x="1991"/>
        <item x="156"/>
        <item x="733"/>
        <item x="784"/>
        <item x="488"/>
        <item x="32"/>
        <item x="1299"/>
        <item x="433"/>
        <item x="1607"/>
        <item x="1810"/>
        <item x="1242"/>
        <item x="343"/>
        <item x="1626"/>
        <item x="1184"/>
        <item x="1373"/>
        <item x="59"/>
        <item x="1156"/>
        <item x="1619"/>
        <item x="924"/>
        <item x="933"/>
        <item x="878"/>
        <item x="1103"/>
        <item x="1388"/>
        <item x="1609"/>
        <item x="80"/>
        <item x="1215"/>
        <item x="1668"/>
        <item x="1476"/>
        <item x="89"/>
        <item x="438"/>
        <item x="1137"/>
        <item x="579"/>
        <item x="1987"/>
        <item x="1608"/>
        <item x="1926"/>
        <item x="319"/>
        <item x="1876"/>
        <item x="1261"/>
        <item x="980"/>
        <item x="262"/>
        <item x="142"/>
        <item x="215"/>
        <item x="781"/>
        <item x="66"/>
        <item x="345"/>
        <item x="430"/>
        <item x="177"/>
        <item x="1135"/>
        <item x="1221"/>
        <item x="2013"/>
        <item x="1136"/>
        <item x="1885"/>
        <item x="1047"/>
        <item x="24"/>
        <item x="386"/>
        <item x="962"/>
        <item x="1377"/>
        <item x="362"/>
        <item x="1963"/>
        <item x="515"/>
        <item x="1649"/>
        <item x="541"/>
        <item x="1"/>
        <item x="1952"/>
        <item x="1956"/>
        <item x="1031"/>
        <item x="18"/>
        <item x="305"/>
        <item x="1188"/>
        <item x="257"/>
        <item x="1414"/>
        <item x="1271"/>
        <item x="544"/>
        <item x="1723"/>
        <item x="1978"/>
        <item x="1580"/>
        <item x="533"/>
        <item x="507"/>
        <item x="1445"/>
        <item x="540"/>
        <item x="1012"/>
        <item x="1995"/>
        <item x="1702"/>
        <item x="289"/>
        <item x="1823"/>
        <item x="793"/>
        <item x="652"/>
        <item x="1495"/>
        <item x="747"/>
        <item x="70"/>
        <item x="165"/>
        <item x="688"/>
        <item x="154"/>
        <item x="78"/>
        <item x="1119"/>
        <item x="1603"/>
        <item x="790"/>
        <item x="1285"/>
        <item x="1748"/>
        <item x="1860"/>
        <item x="1062"/>
        <item x="1841"/>
        <item x="265"/>
        <item x="1281"/>
        <item x="971"/>
        <item x="1719"/>
        <item x="246"/>
        <item x="1312"/>
        <item x="1033"/>
        <item x="1314"/>
        <item x="1656"/>
        <item x="1173"/>
        <item x="723"/>
        <item x="392"/>
        <item x="1595"/>
        <item x="1970"/>
        <item x="1148"/>
        <item x="988"/>
        <item x="1318"/>
        <item x="861"/>
        <item x="764"/>
        <item x="1372"/>
        <item x="788"/>
        <item x="1172"/>
        <item x="1502"/>
        <item x="316"/>
        <item x="726"/>
        <item x="1878"/>
        <item x="1665"/>
        <item x="1354"/>
        <item x="1219"/>
        <item x="982"/>
        <item x="1209"/>
        <item x="1728"/>
        <item x="1486"/>
        <item x="1643"/>
        <item x="717"/>
        <item x="1189"/>
        <item x="722"/>
        <item x="128"/>
        <item x="1726"/>
        <item x="1157"/>
        <item x="42"/>
        <item x="1961"/>
        <item x="1717"/>
        <item x="1996"/>
        <item x="1402"/>
        <item x="563"/>
        <item x="1628"/>
        <item x="739"/>
        <item x="1055"/>
        <item x="12"/>
        <item x="594"/>
        <item x="1653"/>
        <item x="1807"/>
        <item x="1094"/>
        <item x="1000"/>
        <item x="200"/>
        <item x="1730"/>
        <item x="1560"/>
        <item x="203"/>
        <item x="1290"/>
        <item x="1394"/>
        <item x="389"/>
        <item x="1226"/>
        <item x="1380"/>
        <item x="1652"/>
        <item x="208"/>
        <item x="732"/>
        <item x="553"/>
        <item x="1979"/>
        <item x="1160"/>
        <item x="1419"/>
        <item x="1587"/>
        <item x="2006"/>
        <item x="1443"/>
        <item x="1126"/>
        <item x="1544"/>
        <item x="1060"/>
        <item x="1778"/>
        <item x="1102"/>
        <item x="798"/>
        <item x="1027"/>
        <item x="1115"/>
        <item x="449"/>
        <item x="1282"/>
        <item x="693"/>
        <item x="1840"/>
        <item x="1116"/>
        <item x="1014"/>
        <item x="15"/>
        <item x="1287"/>
        <item x="595"/>
        <item x="1539"/>
        <item x="1677"/>
        <item x="1122"/>
        <item x="550"/>
        <item x="1756"/>
        <item x="1217"/>
        <item x="749"/>
        <item x="1036"/>
        <item x="1762"/>
        <item x="865"/>
        <item x="310"/>
        <item x="492"/>
        <item x="970"/>
        <item x="891"/>
        <item x="49"/>
        <item x="1488"/>
        <item x="255"/>
        <item x="760"/>
        <item x="1888"/>
        <item x="1906"/>
        <item x="353"/>
        <item x="1395"/>
        <item x="390"/>
        <item x="1185"/>
        <item x="1071"/>
        <item x="1399"/>
        <item x="322"/>
        <item x="1966"/>
        <item x="1946"/>
        <item x="16"/>
        <item x="342"/>
        <item x="1848"/>
        <item x="1307"/>
        <item x="653"/>
        <item x="1581"/>
        <item x="1146"/>
        <item x="474"/>
        <item x="1496"/>
        <item x="1411"/>
        <item x="27"/>
        <item x="1831"/>
        <item x="1893"/>
        <item x="1951"/>
        <item x="41"/>
        <item x="1871"/>
        <item x="1972"/>
        <item x="10"/>
        <item x="385"/>
        <item x="1165"/>
        <item x="2015"/>
        <item x="997"/>
        <item x="534"/>
        <item x="566"/>
        <item x="69"/>
        <item x="254"/>
        <item x="852"/>
        <item x="847"/>
        <item x="1599"/>
        <item x="1531"/>
        <item x="1268"/>
        <item x="1703"/>
        <item x="1125"/>
        <item x="912"/>
        <item x="189"/>
        <item x="649"/>
        <item x="1895"/>
        <item x="614"/>
        <item x="21"/>
        <item x="1940"/>
        <item x="498"/>
        <item x="879"/>
        <item x="1729"/>
        <item x="1779"/>
        <item x="1297"/>
        <item x="65"/>
        <item x="111"/>
        <item x="161"/>
        <item x="423"/>
        <item x="890"/>
        <item x="554"/>
        <item x="1350"/>
        <item x="1819"/>
        <item x="1002"/>
        <item x="1718"/>
        <item x="193"/>
        <item x="81"/>
        <item x="344"/>
        <item x="1527"/>
        <item x="551"/>
        <item x="1095"/>
        <item x="28"/>
        <item x="201"/>
        <item x="1737"/>
        <item x="1712"/>
        <item x="671"/>
        <item x="651"/>
        <item x="1490"/>
        <item x="195"/>
        <item x="1227"/>
        <item x="1347"/>
        <item x="133"/>
        <item x="39"/>
        <item x="192"/>
        <item x="1957"/>
        <item x="1454"/>
        <item x="1816"/>
        <item x="995"/>
        <item x="904"/>
        <item x="869"/>
        <item x="1302"/>
        <item x="1439"/>
        <item x="1292"/>
        <item x="1407"/>
        <item x="1824"/>
        <item x="1034"/>
        <item x="1520"/>
        <item x="1220"/>
        <item x="1548"/>
        <item x="6"/>
        <item x="577"/>
        <item x="992"/>
        <item x="1100"/>
        <item x="61"/>
        <item x="1057"/>
        <item x="1777"/>
        <item x="855"/>
        <item x="7"/>
        <item x="1852"/>
        <item x="838"/>
        <item x="1955"/>
        <item x="1997"/>
        <item x="718"/>
        <item x="1861"/>
        <item x="1930"/>
        <item x="1993"/>
        <item x="1163"/>
        <item x="659"/>
        <item x="249"/>
        <item x="569"/>
        <item x="134"/>
        <item x="973"/>
        <item x="1891"/>
        <item x="1114"/>
        <item x="1293"/>
        <item x="1660"/>
        <item x="1016"/>
        <item x="252"/>
        <item x="658"/>
        <item x="1133"/>
        <item x="859"/>
        <item x="1555"/>
        <item x="370"/>
        <item x="1752"/>
        <item x="856"/>
        <item x="1107"/>
        <item x="1309"/>
        <item x="1259"/>
        <item x="445"/>
        <item x="1766"/>
        <item x="928"/>
        <item x="647"/>
        <item x="90"/>
        <item x="330"/>
        <item x="350"/>
        <item x="1091"/>
        <item x="937"/>
        <item x="442"/>
        <item x="1341"/>
        <item x="1216"/>
        <item x="1182"/>
        <item x="1971"/>
        <item x="864"/>
        <item x="1098"/>
        <item x="1389"/>
        <item x="1764"/>
        <item x="1421"/>
        <item x="791"/>
        <item x="650"/>
        <item x="1741"/>
        <item x="332"/>
        <item x="1573"/>
        <item x="1694"/>
        <item x="1344"/>
        <item x="446"/>
        <item x="1438"/>
        <item x="539"/>
        <item x="1413"/>
        <item x="4"/>
        <item x="95"/>
        <item x="1161"/>
        <item x="1785"/>
        <item x="180"/>
        <item x="60"/>
        <item x="1008"/>
        <item x="1010"/>
        <item x="20"/>
        <item x="1690"/>
        <item x="1586"/>
        <item x="359"/>
        <item x="1589"/>
        <item x="1990"/>
        <item x="1129"/>
        <item x="1009"/>
        <item x="1736"/>
        <item x="188"/>
        <item x="1007"/>
        <item x="1954"/>
        <item x="1166"/>
        <item x="1364"/>
        <item x="927"/>
        <item x="264"/>
        <item x="1155"/>
        <item x="1994"/>
        <item x="302"/>
        <item x="977"/>
        <item x="1590"/>
        <item x="452"/>
        <item x="1152"/>
        <item x="2019"/>
        <item x="77"/>
        <item x="1038"/>
        <item x="167"/>
        <item x="870"/>
        <item x="1418"/>
        <item x="1984"/>
        <item x="360"/>
        <item x="37"/>
        <item x="1567"/>
        <item x="75"/>
        <item x="248"/>
        <item x="1422"/>
        <item x="792"/>
        <item x="1171"/>
        <item x="1742"/>
        <item x="1272"/>
        <item x="1989"/>
        <item x="931"/>
        <item x="1658"/>
        <item x="1949"/>
        <item x="1393"/>
        <item x="1348"/>
        <item x="448"/>
        <item x="1408"/>
        <item x="1214"/>
        <item x="94"/>
        <item x="1818"/>
        <item x="206"/>
        <item x="1962"/>
        <item x="26"/>
        <item x="1576"/>
        <item x="25"/>
        <item x="1935"/>
        <item x="1317"/>
        <item x="1403"/>
        <item x="1747"/>
        <item x="1648"/>
        <item x="1755"/>
        <item x="328"/>
        <item x="1339"/>
        <item x="1530"/>
        <item x="1575"/>
        <item x="1342"/>
        <item x="222"/>
        <item x="936"/>
        <item x="857"/>
        <item x="209"/>
        <item x="30"/>
        <item x="169"/>
        <item x="230"/>
        <item x="1579"/>
        <item x="1620"/>
        <item x="1739"/>
        <item x="1754"/>
        <item x="1715"/>
        <item x="1493"/>
        <item x="1863"/>
        <item x="1463"/>
        <item x="1322"/>
        <item x="50"/>
        <item x="63"/>
        <item x="848"/>
        <item x="1655"/>
        <item x="1554"/>
        <item x="1043"/>
        <item x="1738"/>
        <item x="1420"/>
        <item x="106"/>
        <item x="984"/>
        <item x="769"/>
        <item x="1659"/>
        <item x="1042"/>
        <item x="1058"/>
        <item x="1059"/>
        <item x="1225"/>
        <item x="1303"/>
        <item x="40"/>
        <item x="1526"/>
        <item x="876"/>
        <item x="1174"/>
        <item x="1099"/>
        <item x="1500"/>
        <item x="1604"/>
        <item x="179"/>
        <item x="1856"/>
        <item x="1147"/>
        <item x="127"/>
        <item x="1153"/>
        <item x="1743"/>
        <item x="323"/>
        <item x="1553"/>
        <item x="35"/>
        <item x="1037"/>
        <item x="1722"/>
        <item x="871"/>
        <item x="1040"/>
        <item x="1011"/>
        <item x="309"/>
        <item x="706"/>
        <item x="1588"/>
        <item x="131"/>
        <item x="1052"/>
        <item x="1092"/>
        <item x="2022"/>
        <item x="229"/>
        <item x="1015"/>
        <item x="1039"/>
        <item x="1749"/>
        <item x="1423"/>
        <item x="1003"/>
        <item x="1462"/>
        <item x="1045"/>
        <item x="1321"/>
        <item x="8"/>
        <item x="1651"/>
        <item x="1054"/>
        <item x="1704"/>
        <item x="558"/>
        <item x="991"/>
        <item x="854"/>
        <item x="1740"/>
        <item x="241"/>
        <item x="130"/>
        <item x="1944"/>
        <item x="1132"/>
        <item x="1089"/>
        <item x="1289"/>
        <item x="1296"/>
        <item x="1998"/>
        <item x="79"/>
        <item x="170"/>
        <item x="1941"/>
        <item x="19"/>
        <item x="1401"/>
        <item x="1384"/>
        <item x="1349"/>
        <item x="1727"/>
        <item x="1001"/>
        <item x="1492"/>
        <item x="447"/>
        <item x="998"/>
        <item x="1725"/>
        <item x="1568"/>
        <item x="1491"/>
        <item x="1598"/>
        <item x="1035"/>
        <item x="999"/>
        <item x="29"/>
        <item x="1291"/>
        <item x="253"/>
        <item x="132"/>
        <item x="1663"/>
        <item x="993"/>
        <item x="1284"/>
        <item x="1343"/>
        <item x="31"/>
        <item x="1298"/>
        <item x="1817"/>
        <item x="137"/>
        <item x="1304"/>
        <item x="48"/>
        <item x="1205"/>
        <item x="1428"/>
        <item x="1409"/>
        <item x="1716"/>
        <item x="1106"/>
        <item x="930"/>
        <item x="1499"/>
        <item x="1606"/>
        <item x="1410"/>
        <item x="1097"/>
        <item x="1464"/>
        <item x="346"/>
        <item x="1647"/>
        <item x="1412"/>
        <item x="1427"/>
        <item x="1353"/>
        <item x="1352"/>
        <item x="1822"/>
        <item x="1283"/>
        <item x="1101"/>
        <item x="1017"/>
        <item x="922"/>
        <item x="11"/>
        <item x="1494"/>
        <item x="1437"/>
        <item x="1761"/>
        <item x="866"/>
        <item x="250"/>
        <item x="1431"/>
        <item x="994"/>
        <item x="645"/>
        <item x="439"/>
        <item x="1813"/>
        <item x="1325"/>
        <item x="786"/>
        <item x="1400"/>
        <item x="1306"/>
        <item x="228"/>
        <item x="1812"/>
        <item x="1392"/>
        <item x="1056"/>
        <item x="1461"/>
        <item x="1046"/>
        <item x="1320"/>
        <item x="1482"/>
        <item x="122"/>
        <item x="1087"/>
        <item x="1864"/>
        <item t="default"/>
      </items>
    </pivotField>
    <pivotField axis="axisRow" showAll="0">
      <items count="15">
        <item x="9"/>
        <item x="8"/>
        <item x="1"/>
        <item x="3"/>
        <item x="4"/>
        <item x="11"/>
        <item x="5"/>
        <item x="6"/>
        <item x="2"/>
        <item x="10"/>
        <item x="7"/>
        <item x="13"/>
        <item x="0"/>
        <item x="12"/>
        <item t="default"/>
      </items>
    </pivotField>
    <pivotField showAll="0"/>
    <pivotField showAll="0"/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Стоимость работ" fld="10" baseField="12" baseItem="0"/>
    <dataField name="Стоимость материалов и оборудования" fld="11" baseField="12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oleObject" Target="../embeddings/oleObject4.bin"/><Relationship Id="rId18" Type="http://schemas.openxmlformats.org/officeDocument/2006/relationships/image" Target="../media/image6.png"/><Relationship Id="rId3" Type="http://schemas.openxmlformats.org/officeDocument/2006/relationships/printerSettings" Target="../printerSettings/printerSettings3.bin"/><Relationship Id="rId7" Type="http://schemas.openxmlformats.org/officeDocument/2006/relationships/oleObject" Target="../embeddings/oleObject1.bin"/><Relationship Id="rId12" Type="http://schemas.openxmlformats.org/officeDocument/2006/relationships/image" Target="../media/image3.png"/><Relationship Id="rId17" Type="http://schemas.openxmlformats.org/officeDocument/2006/relationships/oleObject" Target="../embeddings/oleObject6.bin"/><Relationship Id="rId2" Type="http://schemas.openxmlformats.org/officeDocument/2006/relationships/printerSettings" Target="../printerSettings/printerSettings2.bin"/><Relationship Id="rId16" Type="http://schemas.openxmlformats.org/officeDocument/2006/relationships/image" Target="../media/image5.png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11" Type="http://schemas.openxmlformats.org/officeDocument/2006/relationships/oleObject" Target="../embeddings/oleObject3.bin"/><Relationship Id="rId5" Type="http://schemas.openxmlformats.org/officeDocument/2006/relationships/drawing" Target="../drawings/drawing1.xml"/><Relationship Id="rId15" Type="http://schemas.openxmlformats.org/officeDocument/2006/relationships/oleObject" Target="../embeddings/oleObject5.bin"/><Relationship Id="rId10" Type="http://schemas.openxmlformats.org/officeDocument/2006/relationships/image" Target="../media/image2.png"/><Relationship Id="rId4" Type="http://schemas.openxmlformats.org/officeDocument/2006/relationships/printerSettings" Target="../printerSettings/printerSettings4.bin"/><Relationship Id="rId9" Type="http://schemas.openxmlformats.org/officeDocument/2006/relationships/oleObject" Target="../embeddings/oleObject2.bin"/><Relationship Id="rId14" Type="http://schemas.openxmlformats.org/officeDocument/2006/relationships/image" Target="../media/image4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hyperlink" Target="mailto:AlexYM@jac.ru" TargetMode="External"/><Relationship Id="rId5" Type="http://schemas.openxmlformats.org/officeDocument/2006/relationships/hyperlink" Target="mailto:AlexYM@jac.ru" TargetMode="External"/><Relationship Id="rId4" Type="http://schemas.openxmlformats.org/officeDocument/2006/relationships/hyperlink" Target="mailto:mihailug@jac.ru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255"/>
  <sheetViews>
    <sheetView showGridLines="0" tabSelected="1" topLeftCell="A354" zoomScale="90" zoomScaleNormal="90" workbookViewId="0">
      <selection activeCell="H1214" sqref="H1214"/>
    </sheetView>
  </sheetViews>
  <sheetFormatPr defaultRowHeight="18" customHeight="1"/>
  <cols>
    <col min="1" max="1" width="11.6640625" bestFit="1" customWidth="1"/>
    <col min="2" max="2" width="8.6640625" bestFit="1" customWidth="1"/>
    <col min="3" max="3" width="8.5546875" bestFit="1" customWidth="1"/>
    <col min="4" max="4" width="9.33203125" bestFit="1" customWidth="1"/>
    <col min="5" max="5" width="9.6640625" bestFit="1" customWidth="1"/>
    <col min="6" max="6" width="11.6640625" bestFit="1" customWidth="1"/>
    <col min="7" max="7" width="4" customWidth="1"/>
    <col min="8" max="8" width="59" customWidth="1"/>
    <col min="9" max="9" width="9.44140625" customWidth="1"/>
    <col min="10" max="10" width="9.5546875" style="134" customWidth="1"/>
    <col min="11" max="11" width="9.6640625" customWidth="1"/>
    <col min="12" max="12" width="10.33203125" customWidth="1"/>
    <col min="13" max="13" width="12.109375" customWidth="1"/>
    <col min="14" max="14" width="11.33203125" customWidth="1"/>
    <col min="15" max="15" width="5.33203125" style="122" bestFit="1" customWidth="1"/>
    <col min="16" max="16" width="2.5546875" style="122" bestFit="1" customWidth="1"/>
    <col min="17" max="17" width="6" hidden="1" customWidth="1"/>
    <col min="18" max="18" width="12.77734375" bestFit="1" customWidth="1"/>
    <col min="19" max="19" width="19.77734375" bestFit="1" customWidth="1"/>
    <col min="20" max="21" width="9.109375" hidden="1" customWidth="1"/>
    <col min="22" max="22" width="4.6640625" hidden="1" customWidth="1"/>
    <col min="23" max="23" width="3.5546875" hidden="1" customWidth="1"/>
    <col min="24" max="25" width="9.109375" hidden="1" customWidth="1"/>
    <col min="26" max="26" width="2.44140625" hidden="1" customWidth="1"/>
    <col min="27" max="27" width="3.33203125" hidden="1" customWidth="1"/>
    <col min="28" max="28" width="14.5546875" style="157" hidden="1" customWidth="1"/>
    <col min="29" max="29" width="21.6640625" style="149" hidden="1" customWidth="1"/>
    <col min="30" max="30" width="10.109375" style="190" hidden="1" customWidth="1"/>
    <col min="31" max="31" width="10.109375" style="149" hidden="1" customWidth="1"/>
    <col min="32" max="32" width="6" style="153" hidden="1" customWidth="1"/>
    <col min="33" max="33" width="4" style="154" hidden="1" customWidth="1"/>
    <col min="34" max="34" width="3.44140625" style="155" hidden="1" customWidth="1"/>
    <col min="35" max="35" width="9.109375" style="172" hidden="1" customWidth="1"/>
    <col min="36" max="36" width="8.33203125" style="165" hidden="1" customWidth="1"/>
    <col min="37" max="37" width="7.5546875" style="154" hidden="1" customWidth="1"/>
    <col min="38" max="38" width="9.109375" style="169" hidden="1" customWidth="1"/>
    <col min="39" max="39" width="14.33203125" style="172" hidden="1" customWidth="1"/>
    <col min="40" max="40" width="6.6640625" style="155" hidden="1" customWidth="1"/>
    <col min="41" max="41" width="18.109375" style="172" hidden="1" customWidth="1"/>
    <col min="42" max="42" width="48.33203125" bestFit="1" customWidth="1"/>
    <col min="43" max="43" width="14.6640625" hidden="1" customWidth="1"/>
    <col min="44" max="44" width="0" hidden="1" customWidth="1"/>
    <col min="45" max="45" width="4.5546875" hidden="1" customWidth="1"/>
    <col min="46" max="47" width="9.109375" style="354"/>
    <col min="48" max="48" width="18.44140625" style="354" customWidth="1"/>
    <col min="49" max="49" width="9.5546875" style="354" bestFit="1" customWidth="1"/>
    <col min="50" max="50" width="11.44140625" style="354" bestFit="1" customWidth="1"/>
    <col min="51" max="51" width="10.5546875" style="354" bestFit="1" customWidth="1"/>
    <col min="52" max="52" width="14.6640625" style="354" customWidth="1"/>
    <col min="53" max="53" width="12.5546875" bestFit="1" customWidth="1"/>
  </cols>
  <sheetData>
    <row r="1" spans="1:52" ht="18" customHeight="1">
      <c r="G1" s="384"/>
      <c r="H1" s="384"/>
      <c r="I1" s="384"/>
      <c r="J1" s="384"/>
      <c r="K1" s="384"/>
      <c r="L1" s="384"/>
      <c r="M1" s="384"/>
      <c r="N1" s="384"/>
      <c r="AB1" s="362"/>
      <c r="AC1" s="363"/>
      <c r="AD1" s="364"/>
      <c r="AE1" s="363"/>
      <c r="AF1" s="365"/>
      <c r="AG1" s="366"/>
      <c r="AH1" s="367"/>
      <c r="AI1" s="368"/>
      <c r="AJ1" s="369"/>
      <c r="AK1" s="366"/>
      <c r="AL1" s="370"/>
      <c r="AM1" s="368"/>
      <c r="AN1" s="367"/>
      <c r="AO1" s="368"/>
    </row>
    <row r="2" spans="1:52" ht="18" customHeight="1">
      <c r="G2" s="385"/>
      <c r="H2" s="386"/>
      <c r="I2" s="386"/>
      <c r="J2" s="386"/>
      <c r="K2" s="386"/>
      <c r="L2" s="386"/>
      <c r="M2" s="386"/>
      <c r="N2" s="386"/>
      <c r="AB2" s="362"/>
      <c r="AC2" s="363"/>
      <c r="AD2" s="364"/>
      <c r="AE2" s="363"/>
      <c r="AF2" s="365"/>
      <c r="AG2" s="366"/>
      <c r="AH2" s="367"/>
      <c r="AI2" s="368"/>
      <c r="AJ2" s="369"/>
      <c r="AK2" s="366"/>
      <c r="AL2" s="370"/>
      <c r="AM2" s="368"/>
      <c r="AN2" s="367"/>
      <c r="AO2" s="368"/>
    </row>
    <row r="3" spans="1:52" ht="18" customHeight="1">
      <c r="G3" s="387"/>
      <c r="H3" s="387"/>
      <c r="I3" s="387"/>
      <c r="J3" s="387"/>
      <c r="K3" s="387"/>
      <c r="L3" s="387"/>
      <c r="M3" s="387"/>
      <c r="N3" s="387"/>
      <c r="AB3" s="362"/>
      <c r="AC3" s="363"/>
      <c r="AD3" s="364"/>
      <c r="AE3" s="363"/>
      <c r="AF3" s="365"/>
      <c r="AG3" s="366"/>
      <c r="AH3" s="367"/>
      <c r="AI3" s="368"/>
      <c r="AJ3" s="369"/>
      <c r="AK3" s="366"/>
      <c r="AL3" s="370"/>
      <c r="AM3" s="368"/>
      <c r="AN3" s="367"/>
      <c r="AO3" s="368"/>
    </row>
    <row r="4" spans="1:52" s="116" customFormat="1" ht="12.75" customHeight="1">
      <c r="A4" s="114"/>
      <c r="B4" s="114"/>
      <c r="C4" s="114"/>
      <c r="D4" s="115"/>
      <c r="E4" s="114"/>
      <c r="F4" s="114"/>
      <c r="G4" s="394" t="s">
        <v>1774</v>
      </c>
      <c r="H4" s="395"/>
      <c r="I4" s="396" t="s">
        <v>1776</v>
      </c>
      <c r="J4" s="396"/>
      <c r="K4" s="396"/>
      <c r="L4" s="396"/>
      <c r="M4" s="396"/>
      <c r="N4" s="396"/>
      <c r="O4" s="121" t="s">
        <v>2250</v>
      </c>
      <c r="P4" s="121">
        <v>70</v>
      </c>
      <c r="AB4" s="156"/>
      <c r="AC4" s="148"/>
      <c r="AD4" s="189"/>
      <c r="AE4" s="148"/>
      <c r="AF4" s="150"/>
      <c r="AG4" s="151"/>
      <c r="AH4" s="152"/>
      <c r="AI4" s="171"/>
      <c r="AJ4" s="164"/>
      <c r="AK4" s="151"/>
      <c r="AL4" s="168"/>
      <c r="AM4" s="171"/>
      <c r="AN4" s="152"/>
      <c r="AO4" s="171"/>
      <c r="AT4" s="353"/>
      <c r="AU4" s="353"/>
      <c r="AV4" s="353"/>
      <c r="AW4" s="353"/>
      <c r="AX4" s="353"/>
      <c r="AY4" s="353"/>
      <c r="AZ4" s="353"/>
    </row>
    <row r="5" spans="1:52" s="116" customFormat="1" ht="12.75" customHeight="1" thickBot="1">
      <c r="A5" s="114"/>
      <c r="B5" s="114"/>
      <c r="C5" s="114"/>
      <c r="D5" s="115"/>
      <c r="E5" s="114"/>
      <c r="F5" s="114"/>
      <c r="G5" s="375" t="s">
        <v>1764</v>
      </c>
      <c r="H5" s="376" t="s">
        <v>1764</v>
      </c>
      <c r="I5" s="380"/>
      <c r="J5" s="380"/>
      <c r="K5" s="380"/>
      <c r="L5" s="380"/>
      <c r="M5" s="380"/>
      <c r="N5" s="380"/>
      <c r="O5" s="121"/>
      <c r="P5" s="121"/>
      <c r="R5" s="160"/>
      <c r="S5" s="160" t="s">
        <v>1900</v>
      </c>
      <c r="AB5" s="156"/>
      <c r="AC5" s="148"/>
      <c r="AD5" s="189"/>
      <c r="AE5" s="148"/>
      <c r="AF5" s="150"/>
      <c r="AG5" s="151"/>
      <c r="AH5" s="152"/>
      <c r="AI5" s="171"/>
      <c r="AJ5" s="164"/>
      <c r="AK5" s="151"/>
      <c r="AL5" s="168"/>
      <c r="AM5" s="171"/>
      <c r="AN5" s="152"/>
      <c r="AO5" s="171"/>
      <c r="AP5" s="116" t="s">
        <v>1931</v>
      </c>
      <c r="AT5" s="353"/>
      <c r="AU5" s="353"/>
      <c r="AV5" s="353"/>
      <c r="AW5" s="353"/>
      <c r="AX5" s="353"/>
      <c r="AY5" s="353"/>
      <c r="AZ5" s="353"/>
    </row>
    <row r="6" spans="1:52" s="116" customFormat="1" ht="12.75" customHeight="1" thickBot="1">
      <c r="A6" s="114"/>
      <c r="B6" s="114"/>
      <c r="C6" s="114"/>
      <c r="D6" s="115"/>
      <c r="E6" s="114"/>
      <c r="F6" s="114"/>
      <c r="G6" s="375" t="s">
        <v>1920</v>
      </c>
      <c r="H6" s="376" t="s">
        <v>1765</v>
      </c>
      <c r="I6" s="380"/>
      <c r="J6" s="380"/>
      <c r="K6" s="380"/>
      <c r="L6" s="380"/>
      <c r="M6" s="380"/>
      <c r="N6" s="380"/>
      <c r="O6" s="121"/>
      <c r="P6" s="121"/>
      <c r="R6" s="161" t="s">
        <v>1885</v>
      </c>
      <c r="S6" s="159" t="s">
        <v>1931</v>
      </c>
      <c r="T6" s="114"/>
      <c r="U6" s="115"/>
      <c r="W6" s="158"/>
      <c r="AB6" s="156"/>
      <c r="AC6" s="148"/>
      <c r="AD6" s="189"/>
      <c r="AE6" s="148"/>
      <c r="AF6" s="150"/>
      <c r="AG6" s="151"/>
      <c r="AH6" s="152"/>
      <c r="AI6" s="171"/>
      <c r="AJ6" s="164"/>
      <c r="AK6" s="151"/>
      <c r="AL6" s="168"/>
      <c r="AM6" s="171"/>
      <c r="AN6" s="152"/>
      <c r="AO6" s="171"/>
      <c r="AP6" s="158" t="s">
        <v>1886</v>
      </c>
      <c r="AT6" s="353"/>
      <c r="AU6" s="353"/>
      <c r="AV6" s="353"/>
      <c r="AW6" s="353"/>
      <c r="AX6" s="353"/>
      <c r="AY6" s="353"/>
      <c r="AZ6" s="353"/>
    </row>
    <row r="7" spans="1:52" s="116" customFormat="1" ht="12.75" customHeight="1">
      <c r="A7" s="114"/>
      <c r="B7" s="114"/>
      <c r="C7" s="114"/>
      <c r="D7" s="115"/>
      <c r="E7" s="114"/>
      <c r="F7" s="114"/>
      <c r="G7" s="375" t="s">
        <v>1766</v>
      </c>
      <c r="H7" s="376" t="s">
        <v>1766</v>
      </c>
      <c r="I7" s="380"/>
      <c r="J7" s="380"/>
      <c r="K7" s="380"/>
      <c r="L7" s="380"/>
      <c r="M7" s="380"/>
      <c r="N7" s="380"/>
      <c r="O7" s="121"/>
      <c r="P7" s="121"/>
      <c r="R7" s="162"/>
      <c r="S7" s="160"/>
      <c r="T7" s="114"/>
      <c r="U7" s="115"/>
      <c r="W7" s="158"/>
      <c r="AB7" s="156"/>
      <c r="AC7" s="148"/>
      <c r="AD7" s="189"/>
      <c r="AE7" s="148"/>
      <c r="AF7" s="150"/>
      <c r="AG7" s="151"/>
      <c r="AH7" s="152"/>
      <c r="AI7" s="171"/>
      <c r="AJ7" s="164"/>
      <c r="AK7" s="151"/>
      <c r="AL7" s="168"/>
      <c r="AM7" s="171"/>
      <c r="AN7" s="170"/>
      <c r="AO7" s="174"/>
      <c r="AP7" s="158" t="s">
        <v>1887</v>
      </c>
      <c r="AT7" s="353"/>
      <c r="AU7" s="353"/>
      <c r="AV7" s="353"/>
      <c r="AW7" s="353"/>
      <c r="AX7" s="353"/>
      <c r="AY7" s="353"/>
      <c r="AZ7" s="353"/>
    </row>
    <row r="8" spans="1:52" s="116" customFormat="1" ht="12.75" customHeight="1">
      <c r="A8" s="114"/>
      <c r="B8" s="114"/>
      <c r="C8" s="114"/>
      <c r="D8" s="115"/>
      <c r="E8" s="114"/>
      <c r="F8" s="114"/>
      <c r="G8" s="375" t="s">
        <v>1767</v>
      </c>
      <c r="H8" s="376" t="s">
        <v>1767</v>
      </c>
      <c r="I8" s="379"/>
      <c r="J8" s="380"/>
      <c r="K8" s="380"/>
      <c r="L8" s="380"/>
      <c r="M8" s="380"/>
      <c r="N8" s="380"/>
      <c r="O8" s="121"/>
      <c r="P8" s="121"/>
      <c r="R8" s="162"/>
      <c r="S8" s="160"/>
      <c r="T8" s="114"/>
      <c r="U8" s="115"/>
      <c r="W8" s="158"/>
      <c r="AB8" s="156"/>
      <c r="AC8" s="148"/>
      <c r="AD8" s="189"/>
      <c r="AE8" s="148"/>
      <c r="AF8" s="150"/>
      <c r="AG8" s="151"/>
      <c r="AH8" s="152"/>
      <c r="AI8" s="171"/>
      <c r="AJ8" s="164"/>
      <c r="AK8" s="151"/>
      <c r="AL8" s="168"/>
      <c r="AM8" s="171"/>
      <c r="AN8" s="152"/>
      <c r="AO8" s="171"/>
      <c r="AP8" s="158" t="s">
        <v>1888</v>
      </c>
      <c r="AT8" s="353"/>
      <c r="AU8" s="353"/>
      <c r="AV8" s="353"/>
      <c r="AW8" s="353"/>
      <c r="AX8" s="353"/>
      <c r="AY8" s="353"/>
      <c r="AZ8" s="353"/>
    </row>
    <row r="9" spans="1:52" s="116" customFormat="1" ht="12.75" customHeight="1" thickBot="1">
      <c r="A9" s="114"/>
      <c r="B9" s="114"/>
      <c r="C9" s="114"/>
      <c r="D9" s="115"/>
      <c r="E9" s="114"/>
      <c r="F9" s="114"/>
      <c r="G9" s="375" t="s">
        <v>1768</v>
      </c>
      <c r="H9" s="376" t="s">
        <v>1768</v>
      </c>
      <c r="I9" s="379"/>
      <c r="J9" s="380"/>
      <c r="K9" s="380"/>
      <c r="L9" s="380"/>
      <c r="M9" s="380"/>
      <c r="N9" s="380"/>
      <c r="O9" s="121"/>
      <c r="P9" s="121"/>
      <c r="Q9" s="117"/>
      <c r="R9" s="160"/>
      <c r="S9" s="160" t="s">
        <v>1900</v>
      </c>
      <c r="AB9" s="156"/>
      <c r="AC9" s="148"/>
      <c r="AD9" s="189"/>
      <c r="AE9" s="148"/>
      <c r="AF9" s="150"/>
      <c r="AG9" s="151"/>
      <c r="AH9" s="152"/>
      <c r="AI9" s="171"/>
      <c r="AJ9" s="164"/>
      <c r="AK9" s="151"/>
      <c r="AL9" s="168"/>
      <c r="AM9" s="171"/>
      <c r="AN9" s="152"/>
      <c r="AO9" s="171"/>
      <c r="AP9" s="116" t="s">
        <v>1891</v>
      </c>
      <c r="AT9" s="353"/>
      <c r="AU9" s="353"/>
      <c r="AV9" s="353"/>
      <c r="AW9" s="353"/>
      <c r="AX9" s="353"/>
      <c r="AY9" s="353"/>
      <c r="AZ9" s="353"/>
    </row>
    <row r="10" spans="1:52" s="116" customFormat="1" ht="12.75" customHeight="1" thickBot="1">
      <c r="A10" s="114"/>
      <c r="B10" s="114"/>
      <c r="C10" s="114"/>
      <c r="D10" s="115"/>
      <c r="E10" s="114"/>
      <c r="F10" s="114"/>
      <c r="G10" s="375" t="s">
        <v>1769</v>
      </c>
      <c r="H10" s="376" t="s">
        <v>1769</v>
      </c>
      <c r="I10" s="379"/>
      <c r="J10" s="380"/>
      <c r="K10" s="380"/>
      <c r="L10" s="380"/>
      <c r="M10" s="380"/>
      <c r="N10" s="380"/>
      <c r="O10" s="121"/>
      <c r="P10" s="121"/>
      <c r="Q10" s="117"/>
      <c r="R10" s="161" t="s">
        <v>1889</v>
      </c>
      <c r="S10" s="163" t="s">
        <v>1888</v>
      </c>
      <c r="T10" s="114"/>
      <c r="U10" s="115"/>
      <c r="V10" s="114"/>
      <c r="AB10" s="156"/>
      <c r="AC10" s="148"/>
      <c r="AD10" s="189"/>
      <c r="AE10" s="148"/>
      <c r="AF10" s="150"/>
      <c r="AG10" s="151"/>
      <c r="AH10" s="152"/>
      <c r="AI10" s="171"/>
      <c r="AJ10" s="164"/>
      <c r="AK10" s="151"/>
      <c r="AL10" s="168"/>
      <c r="AM10" s="171"/>
      <c r="AN10" s="152"/>
      <c r="AO10" s="171"/>
      <c r="AP10" s="158" t="s">
        <v>1886</v>
      </c>
      <c r="AT10" s="353"/>
      <c r="AU10" s="353"/>
      <c r="AV10" s="353"/>
      <c r="AW10" s="353"/>
      <c r="AX10" s="353"/>
      <c r="AY10" s="353"/>
      <c r="AZ10" s="353"/>
    </row>
    <row r="11" spans="1:52" s="116" customFormat="1" ht="12.75" customHeight="1">
      <c r="A11" s="114"/>
      <c r="B11" s="114"/>
      <c r="C11" s="114"/>
      <c r="D11" s="115"/>
      <c r="E11" s="114"/>
      <c r="F11" s="114"/>
      <c r="G11" s="375" t="s">
        <v>1770</v>
      </c>
      <c r="H11" s="376" t="s">
        <v>1770</v>
      </c>
      <c r="I11" s="379"/>
      <c r="J11" s="380"/>
      <c r="K11" s="380"/>
      <c r="L11" s="380"/>
      <c r="M11" s="380"/>
      <c r="N11" s="380"/>
      <c r="O11" s="121"/>
      <c r="P11" s="121"/>
      <c r="Q11" s="117"/>
      <c r="R11" s="162"/>
      <c r="S11" s="162"/>
      <c r="T11" s="114"/>
      <c r="U11" s="115"/>
      <c r="V11" s="114"/>
      <c r="AB11" s="156"/>
      <c r="AC11" s="148"/>
      <c r="AD11" s="189"/>
      <c r="AE11" s="148"/>
      <c r="AF11" s="150"/>
      <c r="AG11" s="151"/>
      <c r="AH11" s="152"/>
      <c r="AI11" s="171"/>
      <c r="AJ11" s="164"/>
      <c r="AK11" s="151"/>
      <c r="AL11" s="168"/>
      <c r="AM11" s="171"/>
      <c r="AN11" s="152"/>
      <c r="AO11" s="171"/>
      <c r="AP11" s="158" t="s">
        <v>1887</v>
      </c>
      <c r="AT11" s="353"/>
      <c r="AU11" s="353"/>
      <c r="AV11" s="353"/>
      <c r="AW11" s="353"/>
      <c r="AX11" s="353"/>
      <c r="AY11" s="353"/>
      <c r="AZ11" s="353"/>
    </row>
    <row r="12" spans="1:52" s="116" customFormat="1" ht="12.75" customHeight="1" thickBot="1">
      <c r="A12" s="114"/>
      <c r="B12" s="114"/>
      <c r="C12" s="114"/>
      <c r="D12" s="115"/>
      <c r="E12" s="114"/>
      <c r="F12" s="114"/>
      <c r="G12" s="375" t="s">
        <v>1771</v>
      </c>
      <c r="H12" s="376" t="s">
        <v>1771</v>
      </c>
      <c r="I12" s="379"/>
      <c r="J12" s="380"/>
      <c r="K12" s="380"/>
      <c r="L12" s="380"/>
      <c r="M12" s="380"/>
      <c r="N12" s="380"/>
      <c r="O12" s="121"/>
      <c r="P12" s="121"/>
      <c r="Q12" s="117"/>
      <c r="R12" s="162"/>
      <c r="S12" s="160" t="s">
        <v>1900</v>
      </c>
      <c r="T12" s="114"/>
      <c r="U12" s="115"/>
      <c r="V12" s="114"/>
      <c r="AB12" s="156"/>
      <c r="AC12" s="148"/>
      <c r="AD12" s="189"/>
      <c r="AE12" s="148"/>
      <c r="AF12" s="150"/>
      <c r="AG12" s="151"/>
      <c r="AH12" s="152"/>
      <c r="AI12" s="171"/>
      <c r="AJ12" s="164"/>
      <c r="AK12" s="151"/>
      <c r="AL12" s="168"/>
      <c r="AM12" s="171"/>
      <c r="AN12" s="152"/>
      <c r="AO12" s="171"/>
      <c r="AP12" s="158" t="s">
        <v>1888</v>
      </c>
      <c r="AT12" s="353"/>
      <c r="AU12" s="353"/>
      <c r="AV12" s="353"/>
      <c r="AW12" s="353"/>
      <c r="AX12" s="353"/>
      <c r="AY12" s="353"/>
      <c r="AZ12" s="353"/>
    </row>
    <row r="13" spans="1:52" s="116" customFormat="1" ht="12.75" customHeight="1" thickBot="1">
      <c r="A13" s="114"/>
      <c r="B13" s="114"/>
      <c r="C13" s="114"/>
      <c r="D13" s="115"/>
      <c r="E13" s="114"/>
      <c r="F13" s="114"/>
      <c r="G13" s="375" t="s">
        <v>1772</v>
      </c>
      <c r="H13" s="376" t="s">
        <v>1772</v>
      </c>
      <c r="I13" s="379"/>
      <c r="J13" s="380"/>
      <c r="K13" s="380"/>
      <c r="L13" s="380"/>
      <c r="M13" s="380"/>
      <c r="N13" s="380"/>
      <c r="O13" s="121"/>
      <c r="P13" s="121"/>
      <c r="R13" s="161" t="s">
        <v>1892</v>
      </c>
      <c r="S13" s="163" t="s">
        <v>1890</v>
      </c>
      <c r="T13" s="114"/>
      <c r="U13" s="115"/>
      <c r="V13" s="114"/>
      <c r="AB13" s="156"/>
      <c r="AC13" s="148"/>
      <c r="AD13" s="189"/>
      <c r="AE13" s="148"/>
      <c r="AF13" s="150"/>
      <c r="AG13" s="151"/>
      <c r="AH13" s="152"/>
      <c r="AI13" s="171"/>
      <c r="AJ13" s="164"/>
      <c r="AK13" s="151"/>
      <c r="AL13" s="168"/>
      <c r="AM13" s="171"/>
      <c r="AN13" s="152"/>
      <c r="AO13" s="171"/>
      <c r="AP13" s="114" t="s">
        <v>1890</v>
      </c>
      <c r="AT13" s="353"/>
      <c r="AU13" s="353"/>
      <c r="AV13" s="353"/>
      <c r="AW13" s="353"/>
      <c r="AX13" s="353"/>
      <c r="AY13" s="353"/>
      <c r="AZ13" s="353"/>
    </row>
    <row r="14" spans="1:52" s="116" customFormat="1" ht="12">
      <c r="A14" s="114"/>
      <c r="B14" s="114"/>
      <c r="C14" s="114"/>
      <c r="D14" s="115"/>
      <c r="E14" s="114"/>
      <c r="F14" s="114"/>
      <c r="G14" s="375" t="s">
        <v>1773</v>
      </c>
      <c r="H14" s="376" t="s">
        <v>1773</v>
      </c>
      <c r="I14" s="381"/>
      <c r="J14" s="382"/>
      <c r="K14" s="382"/>
      <c r="L14" s="382"/>
      <c r="M14" s="382"/>
      <c r="N14" s="383"/>
      <c r="O14" s="121"/>
      <c r="P14" s="121"/>
      <c r="R14" s="114"/>
      <c r="S14" s="114"/>
      <c r="T14" s="114"/>
      <c r="U14" s="115"/>
      <c r="V14" s="114"/>
      <c r="AB14" s="156"/>
      <c r="AC14" s="148"/>
      <c r="AD14" s="189"/>
      <c r="AE14" s="148"/>
      <c r="AF14" s="150"/>
      <c r="AG14" s="151"/>
      <c r="AH14" s="152"/>
      <c r="AI14" s="171"/>
      <c r="AJ14" s="164"/>
      <c r="AK14" s="151"/>
      <c r="AL14" s="168"/>
      <c r="AM14" s="171"/>
      <c r="AN14" s="152"/>
      <c r="AO14" s="171"/>
      <c r="AP14" s="114" t="s">
        <v>1891</v>
      </c>
      <c r="AT14" s="353"/>
      <c r="AU14" s="353"/>
      <c r="AV14" s="353"/>
      <c r="AW14" s="353"/>
      <c r="AX14" s="353"/>
      <c r="AY14" s="353"/>
      <c r="AZ14" s="353"/>
    </row>
    <row r="15" spans="1:52" s="116" customFormat="1" ht="12">
      <c r="A15" s="114"/>
      <c r="B15" s="114"/>
      <c r="C15" s="114"/>
      <c r="D15" s="115"/>
      <c r="E15" s="114"/>
      <c r="F15" s="114"/>
      <c r="G15" s="118"/>
      <c r="H15" s="118"/>
      <c r="I15" s="118"/>
      <c r="J15" s="133"/>
      <c r="K15" s="119"/>
      <c r="L15" s="120"/>
      <c r="M15" s="120"/>
      <c r="N15" s="120"/>
      <c r="O15" s="120"/>
      <c r="P15" s="120"/>
      <c r="AB15" s="156"/>
      <c r="AC15" s="148"/>
      <c r="AD15" s="189"/>
      <c r="AE15" s="148"/>
      <c r="AF15" s="150"/>
      <c r="AG15" s="151"/>
      <c r="AH15" s="152"/>
      <c r="AI15" s="171"/>
      <c r="AJ15" s="164"/>
      <c r="AK15" s="151"/>
      <c r="AL15" s="168"/>
      <c r="AM15" s="171"/>
      <c r="AN15" s="152"/>
      <c r="AO15" s="171"/>
      <c r="AT15" s="353"/>
      <c r="AU15" s="353"/>
      <c r="AV15" s="353"/>
      <c r="AW15" s="353"/>
      <c r="AX15" s="353"/>
      <c r="AY15" s="353"/>
      <c r="AZ15" s="353"/>
    </row>
    <row r="16" spans="1:52" ht="72.599999999999994" thickBot="1">
      <c r="A16" s="80" t="s">
        <v>3</v>
      </c>
      <c r="B16" s="78" t="s">
        <v>1737</v>
      </c>
      <c r="C16" s="79" t="s">
        <v>0</v>
      </c>
      <c r="D16" s="78" t="s">
        <v>1</v>
      </c>
      <c r="E16" s="79" t="s">
        <v>2</v>
      </c>
      <c r="F16" s="80" t="s">
        <v>3</v>
      </c>
      <c r="G16" s="78" t="s">
        <v>707</v>
      </c>
      <c r="H16" s="81" t="s">
        <v>4</v>
      </c>
      <c r="I16" s="81" t="s">
        <v>5</v>
      </c>
      <c r="J16" s="9" t="s">
        <v>6</v>
      </c>
      <c r="K16" s="9" t="s">
        <v>2267</v>
      </c>
      <c r="L16" s="9" t="s">
        <v>2268</v>
      </c>
      <c r="M16" s="82" t="s">
        <v>2269</v>
      </c>
      <c r="N16" s="82" t="s">
        <v>2270</v>
      </c>
      <c r="O16" s="123" t="s">
        <v>1929</v>
      </c>
      <c r="P16" s="123" t="s">
        <v>1928</v>
      </c>
      <c r="S16" s="145" t="s">
        <v>2307</v>
      </c>
      <c r="AQ16" s="251" t="s">
        <v>2296</v>
      </c>
      <c r="AR16" s="251" t="s">
        <v>2297</v>
      </c>
    </row>
    <row r="17" spans="1:52" ht="34.5" customHeight="1">
      <c r="A17" s="23" t="str">
        <f>CONCATENATE('Смета 1-й этаж'!$C17,".",'Смета 1-й этаж'!$D17,".",'Смета 1-й этаж'!$E17)</f>
        <v>Р1.0.0</v>
      </c>
      <c r="B17" s="22" t="s">
        <v>865</v>
      </c>
      <c r="C17" s="21" t="s">
        <v>7</v>
      </c>
      <c r="D17" s="22">
        <v>0</v>
      </c>
      <c r="E17" s="22">
        <v>0</v>
      </c>
      <c r="F17" s="23" t="str">
        <f>CONCATENATE('Смета 1-й этаж'!$C17,".",'Смета 1-й этаж'!$D17,".",'Смета 1-й этаж'!$E17)</f>
        <v>Р1.0.0</v>
      </c>
      <c r="G17" s="22">
        <v>1</v>
      </c>
      <c r="H17" s="24" t="s">
        <v>708</v>
      </c>
      <c r="I17" s="25"/>
      <c r="J17" s="127">
        <f>J18</f>
        <v>0</v>
      </c>
      <c r="K17" s="67"/>
      <c r="L17" s="68"/>
      <c r="M17" s="64">
        <f>ROUND(M18,2)</f>
        <v>0</v>
      </c>
      <c r="N17" s="26">
        <f>ROUND(N18,2)</f>
        <v>0</v>
      </c>
    </row>
    <row r="18" spans="1:52" ht="34.5" customHeight="1">
      <c r="A18" s="23" t="str">
        <f>CONCATENATE('Смета 1-й этаж'!$C18,".",'Смета 1-й этаж'!$D18,".",'Смета 1-й этаж'!$E18)</f>
        <v>Р1.1.0</v>
      </c>
      <c r="B18" s="22" t="s">
        <v>866</v>
      </c>
      <c r="C18" s="21" t="s">
        <v>7</v>
      </c>
      <c r="D18" s="22">
        <v>1</v>
      </c>
      <c r="E18" s="22">
        <v>0</v>
      </c>
      <c r="F18" s="23" t="str">
        <f>CONCATENATE('Смета 1-й этаж'!$C18,".",'Смета 1-й этаж'!$D18,".",'Смета 1-й этаж'!$E18)</f>
        <v>Р1.1.0</v>
      </c>
      <c r="G18" s="22">
        <v>2</v>
      </c>
      <c r="H18" s="24" t="s">
        <v>1740</v>
      </c>
      <c r="I18" s="25"/>
      <c r="J18" s="127">
        <f>SUM(J19:J51)</f>
        <v>0</v>
      </c>
      <c r="K18" s="71"/>
      <c r="L18" s="72"/>
      <c r="M18" s="64">
        <f>SUM(M19:M55)</f>
        <v>0</v>
      </c>
      <c r="N18" s="64">
        <f>SUM(N19:N55)</f>
        <v>0</v>
      </c>
      <c r="P18" s="122" t="s">
        <v>1739</v>
      </c>
    </row>
    <row r="19" spans="1:52" ht="39" customHeight="1">
      <c r="A19" s="29" t="str">
        <f>CONCATENATE('Смета 1-й этаж'!$C19,".",'Смета 1-й этаж'!$D19,".",'Смета 1-й этаж'!$E19)</f>
        <v>Р1.0.1</v>
      </c>
      <c r="B19" s="28" t="s">
        <v>867</v>
      </c>
      <c r="C19" s="27" t="s">
        <v>7</v>
      </c>
      <c r="D19" s="28">
        <v>0</v>
      </c>
      <c r="E19" s="28">
        <v>1</v>
      </c>
      <c r="F19" s="29" t="str">
        <f>CONCATENATE('Смета 1-й этаж'!$C19,".",'Смета 1-й этаж'!$D19,".",'Смета 1-й этаж'!$E19)</f>
        <v>Р1.0.1</v>
      </c>
      <c r="G19" s="28">
        <f>IF(J19&gt;0,G18+1,G18)</f>
        <v>2</v>
      </c>
      <c r="H19" s="30" t="s">
        <v>801</v>
      </c>
      <c r="I19" s="31" t="s">
        <v>8</v>
      </c>
      <c r="J19" s="128"/>
      <c r="K19" s="344">
        <v>350</v>
      </c>
      <c r="L19" s="345"/>
      <c r="M19" s="278">
        <f>ROUND('Смета 1-й этаж'!$J19*'Смета 1-й этаж'!$K19,2)</f>
        <v>0</v>
      </c>
      <c r="N19" s="279">
        <f>ROUND('Смета 1-й этаж'!$J19*'Смета 1-й этаж'!$L19,2)</f>
        <v>0</v>
      </c>
      <c r="Q19" s="139"/>
    </row>
    <row r="20" spans="1:52" ht="34.5" customHeight="1">
      <c r="A20" s="29"/>
      <c r="B20" s="28"/>
      <c r="C20" s="27" t="s">
        <v>7</v>
      </c>
      <c r="D20" s="28">
        <v>0</v>
      </c>
      <c r="E20" s="28">
        <v>40</v>
      </c>
      <c r="F20" s="29" t="str">
        <f>CONCATENATE('Смета 1-й этаж'!$C20,".",'Смета 1-й этаж'!$D20,".",'Смета 1-й этаж'!$E20)</f>
        <v>Р1.0.40</v>
      </c>
      <c r="G20" s="28">
        <f t="shared" ref="G20:G83" si="0">IF(J20&gt;0,G19+1,G19)</f>
        <v>2</v>
      </c>
      <c r="H20" s="221" t="s">
        <v>2233</v>
      </c>
      <c r="I20" s="222" t="s">
        <v>14</v>
      </c>
      <c r="J20" s="223"/>
      <c r="K20" s="224">
        <v>65000</v>
      </c>
      <c r="L20" s="225">
        <v>0</v>
      </c>
      <c r="M20" s="65">
        <f>ROUND('Смета 1-й этаж'!$J20*'Смета 1-й этаж'!$K20,2)</f>
        <v>0</v>
      </c>
      <c r="N20" s="19">
        <f>ROUND('Смета 1-й этаж'!$J20*'Смета 1-й этаж'!$L20,2)</f>
        <v>0</v>
      </c>
      <c r="P20" s="226" t="s">
        <v>1963</v>
      </c>
      <c r="Q20" s="227"/>
      <c r="AT20"/>
      <c r="AU20"/>
      <c r="AV20"/>
      <c r="AW20"/>
      <c r="AX20"/>
      <c r="AY20"/>
      <c r="AZ20"/>
    </row>
    <row r="21" spans="1:52" ht="33.75" customHeight="1">
      <c r="A21" s="29" t="str">
        <f>CONCATENATE('Смета 1-й этаж'!$C21,".",'Смета 1-й этаж'!$D21,".",'Смета 1-й этаж'!$E21)</f>
        <v>Р1.0.2</v>
      </c>
      <c r="B21" s="28" t="s">
        <v>868</v>
      </c>
      <c r="C21" s="27" t="s">
        <v>7</v>
      </c>
      <c r="D21" s="28">
        <v>0</v>
      </c>
      <c r="E21" s="28">
        <v>2</v>
      </c>
      <c r="F21" s="29" t="str">
        <f>CONCATENATE('Смета 1-й этаж'!$C21,".",'Смета 1-й этаж'!$D21,".",'Смета 1-й этаж'!$E21)</f>
        <v>Р1.0.2</v>
      </c>
      <c r="G21" s="28">
        <f t="shared" si="0"/>
        <v>2</v>
      </c>
      <c r="H21" s="30" t="s">
        <v>802</v>
      </c>
      <c r="I21" s="31" t="s">
        <v>8</v>
      </c>
      <c r="J21" s="128"/>
      <c r="K21" s="344">
        <v>70.5</v>
      </c>
      <c r="L21" s="345"/>
      <c r="M21" s="278">
        <f>ROUND('Смета 1-й этаж'!$J21*'Смета 1-й этаж'!$K21,2)</f>
        <v>0</v>
      </c>
      <c r="N21" s="279">
        <f>ROUND('Смета 1-й этаж'!$J21*'Смета 1-й этаж'!$L21,2)</f>
        <v>0</v>
      </c>
      <c r="Q21" s="139"/>
    </row>
    <row r="22" spans="1:52" ht="34.5" customHeight="1">
      <c r="A22" s="29" t="str">
        <f>CONCATENATE('Смета 1-й этаж'!$C22,".",'Смета 1-й этаж'!$D22,".",'Смета 1-й этаж'!$E22)</f>
        <v>Р1.0.3</v>
      </c>
      <c r="B22" s="28" t="s">
        <v>869</v>
      </c>
      <c r="C22" s="31" t="s">
        <v>7</v>
      </c>
      <c r="D22" s="28">
        <v>0</v>
      </c>
      <c r="E22" s="28">
        <v>3</v>
      </c>
      <c r="F22" s="29" t="str">
        <f>CONCATENATE('Смета 1-й этаж'!$C22,".",'Смета 1-й этаж'!$D22,".",'Смета 1-й этаж'!$E22)</f>
        <v>Р1.0.3</v>
      </c>
      <c r="G22" s="28">
        <f t="shared" si="0"/>
        <v>2</v>
      </c>
      <c r="H22" s="30" t="s">
        <v>803</v>
      </c>
      <c r="I22" s="31" t="s">
        <v>8</v>
      </c>
      <c r="J22" s="128"/>
      <c r="K22" s="344">
        <v>240</v>
      </c>
      <c r="L22" s="345"/>
      <c r="M22" s="278">
        <f>ROUND('Смета 1-й этаж'!$J22*'Смета 1-й этаж'!$K22,2)</f>
        <v>0</v>
      </c>
      <c r="N22" s="279">
        <f>ROUND('Смета 1-й этаж'!$J22*'Смета 1-й этаж'!$L22,2)</f>
        <v>0</v>
      </c>
      <c r="Q22" s="178"/>
      <c r="AQ22" s="338">
        <v>57388084.07</v>
      </c>
    </row>
    <row r="23" spans="1:52" ht="34.5" customHeight="1">
      <c r="A23" s="29" t="str">
        <f>CONCATENATE('Смета 1-й этаж'!$C23,".",'Смета 1-й этаж'!$D23,".",'Смета 1-й этаж'!$E23)</f>
        <v>Р1.0.4</v>
      </c>
      <c r="B23" s="28" t="s">
        <v>870</v>
      </c>
      <c r="C23" s="27" t="s">
        <v>7</v>
      </c>
      <c r="D23" s="28">
        <v>0</v>
      </c>
      <c r="E23" s="28">
        <v>4</v>
      </c>
      <c r="F23" s="29" t="str">
        <f>CONCATENATE('Смета 1-й этаж'!$C23,".",'Смета 1-й этаж'!$D23,".",'Смета 1-й этаж'!$E23)</f>
        <v>Р1.0.4</v>
      </c>
      <c r="G23" s="28">
        <f t="shared" si="0"/>
        <v>2</v>
      </c>
      <c r="H23" s="30" t="s">
        <v>804</v>
      </c>
      <c r="I23" s="31" t="s">
        <v>8</v>
      </c>
      <c r="J23" s="128"/>
      <c r="K23" s="344">
        <v>201.6</v>
      </c>
      <c r="L23" s="345"/>
      <c r="M23" s="278">
        <f>ROUND('Смета 1-й этаж'!$J23*'Смета 1-й этаж'!$K23,2)</f>
        <v>0</v>
      </c>
      <c r="N23" s="279">
        <f>ROUND('Смета 1-й этаж'!$J23*'Смета 1-й этаж'!$L23,2)</f>
        <v>0</v>
      </c>
      <c r="Q23" s="139"/>
      <c r="AQ23" s="338">
        <v>26471537.84</v>
      </c>
    </row>
    <row r="24" spans="1:52" ht="34.5" customHeight="1">
      <c r="A24" s="29" t="str">
        <f>CONCATENATE('Смета 1-й этаж'!$C24,".",'Смета 1-й этаж'!$D24,".",'Смета 1-й этаж'!$E24)</f>
        <v>Р1.0.5</v>
      </c>
      <c r="B24" s="28" t="s">
        <v>871</v>
      </c>
      <c r="C24" s="27" t="s">
        <v>7</v>
      </c>
      <c r="D24" s="28">
        <v>0</v>
      </c>
      <c r="E24" s="28">
        <v>5</v>
      </c>
      <c r="F24" s="29" t="str">
        <f>CONCATENATE('Смета 1-й этаж'!$C24,".",'Смета 1-й этаж'!$D24,".",'Смета 1-й этаж'!$E24)</f>
        <v>Р1.0.5</v>
      </c>
      <c r="G24" s="28">
        <f t="shared" si="0"/>
        <v>2</v>
      </c>
      <c r="H24" s="30" t="s">
        <v>805</v>
      </c>
      <c r="I24" s="31" t="s">
        <v>8</v>
      </c>
      <c r="J24" s="128"/>
      <c r="K24" s="344">
        <v>86.4</v>
      </c>
      <c r="L24" s="345"/>
      <c r="M24" s="278">
        <f>ROUND('Смета 1-й этаж'!$J24*'Смета 1-й этаж'!$K24,2)</f>
        <v>0</v>
      </c>
      <c r="N24" s="279">
        <f>ROUND('Смета 1-й этаж'!$J24*'Смета 1-й этаж'!$L24,2)</f>
        <v>0</v>
      </c>
      <c r="Q24" s="139"/>
      <c r="AQ24" s="338">
        <f>SUBTOTAL(9,AQ22:AQ23)</f>
        <v>83859621.909999996</v>
      </c>
    </row>
    <row r="25" spans="1:52" ht="34.5" customHeight="1">
      <c r="A25" s="29" t="str">
        <f>CONCATENATE('Смета 1-й этаж'!$C25,".",'Смета 1-й этаж'!$D25,".",'Смета 1-й этаж'!$E25)</f>
        <v>Р1.0.6</v>
      </c>
      <c r="B25" s="28" t="s">
        <v>872</v>
      </c>
      <c r="C25" s="31" t="s">
        <v>7</v>
      </c>
      <c r="D25" s="28">
        <v>0</v>
      </c>
      <c r="E25" s="28">
        <v>6</v>
      </c>
      <c r="F25" s="29" t="str">
        <f>CONCATENATE('Смета 1-й этаж'!$C25,".",'Смета 1-й этаж'!$D25,".",'Смета 1-й этаж'!$E25)</f>
        <v>Р1.0.6</v>
      </c>
      <c r="G25" s="28">
        <f t="shared" si="0"/>
        <v>2</v>
      </c>
      <c r="H25" s="30" t="s">
        <v>806</v>
      </c>
      <c r="I25" s="31" t="s">
        <v>8</v>
      </c>
      <c r="J25" s="128"/>
      <c r="K25" s="344">
        <v>79.2</v>
      </c>
      <c r="L25" s="345"/>
      <c r="M25" s="278">
        <f>ROUND('Смета 1-й этаж'!$J25*'Смета 1-й этаж'!$K25,2)</f>
        <v>0</v>
      </c>
      <c r="N25" s="279">
        <f>ROUND('Смета 1-й этаж'!$J25*'Смета 1-й этаж'!$L25,2)</f>
        <v>0</v>
      </c>
      <c r="Q25" s="139"/>
      <c r="AQ25">
        <v>82281574.960000008</v>
      </c>
    </row>
    <row r="26" spans="1:52" ht="34.5" customHeight="1">
      <c r="A26" s="29" t="str">
        <f>CONCATENATE('Смета 1-й этаж'!$C26,".",'Смета 1-й этаж'!$D26,".",'Смета 1-й этаж'!$E26)</f>
        <v>Р1.0.7</v>
      </c>
      <c r="B26" s="28" t="s">
        <v>873</v>
      </c>
      <c r="C26" s="27" t="s">
        <v>7</v>
      </c>
      <c r="D26" s="28">
        <v>0</v>
      </c>
      <c r="E26" s="28">
        <v>7</v>
      </c>
      <c r="F26" s="29" t="str">
        <f>CONCATENATE('Смета 1-й этаж'!$C26,".",'Смета 1-й этаж'!$D26,".",'Смета 1-й этаж'!$E26)</f>
        <v>Р1.0.7</v>
      </c>
      <c r="G26" s="28">
        <f t="shared" si="0"/>
        <v>2</v>
      </c>
      <c r="H26" s="30" t="s">
        <v>807</v>
      </c>
      <c r="I26" s="31" t="s">
        <v>8</v>
      </c>
      <c r="J26" s="128"/>
      <c r="K26" s="344">
        <v>64.8</v>
      </c>
      <c r="L26" s="345"/>
      <c r="M26" s="278">
        <f>ROUND('Смета 1-й этаж'!$J26*'Смета 1-й этаж'!$K26,2)</f>
        <v>0</v>
      </c>
      <c r="N26" s="279">
        <f>ROUND('Смета 1-й этаж'!$J26*'Смета 1-й этаж'!$L26,2)</f>
        <v>0</v>
      </c>
      <c r="AQ26" s="13">
        <f>AQ24-AQ25</f>
        <v>1578046.9499999881</v>
      </c>
    </row>
    <row r="27" spans="1:52" ht="34.5" customHeight="1">
      <c r="A27" s="29" t="str">
        <f>CONCATENATE('Смета 1-й этаж'!$C27,".",'Смета 1-й этаж'!$D27,".",'Смета 1-й этаж'!$E27)</f>
        <v>Р1.0.8</v>
      </c>
      <c r="B27" s="28" t="s">
        <v>874</v>
      </c>
      <c r="C27" s="27" t="s">
        <v>7</v>
      </c>
      <c r="D27" s="28">
        <v>0</v>
      </c>
      <c r="E27" s="28">
        <v>8</v>
      </c>
      <c r="F27" s="29" t="str">
        <f>CONCATENATE('Смета 1-й этаж'!$C27,".",'Смета 1-й этаж'!$D27,".",'Смета 1-й этаж'!$E27)</f>
        <v>Р1.0.8</v>
      </c>
      <c r="G27" s="28">
        <f t="shared" si="0"/>
        <v>2</v>
      </c>
      <c r="H27" s="30" t="s">
        <v>808</v>
      </c>
      <c r="I27" s="31" t="s">
        <v>8</v>
      </c>
      <c r="J27" s="128"/>
      <c r="K27" s="344">
        <v>100.8</v>
      </c>
      <c r="L27" s="345"/>
      <c r="M27" s="278">
        <f>ROUND('Смета 1-й этаж'!$J27*'Смета 1-й этаж'!$K27,2)</f>
        <v>0</v>
      </c>
      <c r="N27" s="279">
        <f>ROUND('Смета 1-й этаж'!$J27*'Смета 1-й этаж'!$L27,2)</f>
        <v>0</v>
      </c>
    </row>
    <row r="28" spans="1:52" ht="34.5" customHeight="1">
      <c r="A28" s="29" t="str">
        <f>CONCATENATE('Смета 1-й этаж'!$C28,".",'Смета 1-й этаж'!$D28,".",'Смета 1-й этаж'!$E28)</f>
        <v>Р1.0.9</v>
      </c>
      <c r="B28" s="28" t="s">
        <v>875</v>
      </c>
      <c r="C28" s="31" t="s">
        <v>7</v>
      </c>
      <c r="D28" s="28">
        <v>0</v>
      </c>
      <c r="E28" s="28">
        <v>9</v>
      </c>
      <c r="F28" s="29" t="str">
        <f>CONCATENATE('Смета 1-й этаж'!$C28,".",'Смета 1-й этаж'!$D28,".",'Смета 1-й этаж'!$E28)</f>
        <v>Р1.0.9</v>
      </c>
      <c r="G28" s="28">
        <f t="shared" si="0"/>
        <v>2</v>
      </c>
      <c r="H28" s="30" t="s">
        <v>809</v>
      </c>
      <c r="I28" s="31" t="s">
        <v>8</v>
      </c>
      <c r="J28" s="128"/>
      <c r="K28" s="344">
        <v>69.25</v>
      </c>
      <c r="L28" s="345"/>
      <c r="M28" s="278">
        <f>ROUND('Смета 1-й этаж'!$J28*'Смета 1-й этаж'!$K28,2)</f>
        <v>0</v>
      </c>
      <c r="N28" s="279">
        <f>ROUND('Смета 1-й этаж'!$J28*'Смета 1-й этаж'!$L28,2)</f>
        <v>0</v>
      </c>
    </row>
    <row r="29" spans="1:52" ht="34.5" customHeight="1">
      <c r="A29" s="29" t="str">
        <f>CONCATENATE('Смета 1-й этаж'!$C29,".",'Смета 1-й этаж'!$D29,".",'Смета 1-й этаж'!$E29)</f>
        <v>Р1.0.10</v>
      </c>
      <c r="B29" s="28" t="s">
        <v>876</v>
      </c>
      <c r="C29" s="27" t="s">
        <v>7</v>
      </c>
      <c r="D29" s="28">
        <v>0</v>
      </c>
      <c r="E29" s="28">
        <v>10</v>
      </c>
      <c r="F29" s="29" t="str">
        <f>CONCATENATE('Смета 1-й этаж'!$C29,".",'Смета 1-й этаж'!$D29,".",'Смета 1-й этаж'!$E29)</f>
        <v>Р1.0.10</v>
      </c>
      <c r="G29" s="28">
        <f t="shared" si="0"/>
        <v>2</v>
      </c>
      <c r="H29" s="30" t="s">
        <v>810</v>
      </c>
      <c r="I29" s="31" t="s">
        <v>8</v>
      </c>
      <c r="J29" s="128"/>
      <c r="K29" s="344">
        <v>100.8</v>
      </c>
      <c r="L29" s="345"/>
      <c r="M29" s="278">
        <f>ROUND('Смета 1-й этаж'!$J29*'Смета 1-й этаж'!$K29,2)</f>
        <v>0</v>
      </c>
      <c r="N29" s="279">
        <f>ROUND('Смета 1-й этаж'!$J29*'Смета 1-й этаж'!$L29,2)</f>
        <v>0</v>
      </c>
    </row>
    <row r="30" spans="1:52" ht="34.5" customHeight="1">
      <c r="A30" s="29"/>
      <c r="B30" s="28" t="s">
        <v>902</v>
      </c>
      <c r="C30" s="27" t="s">
        <v>12</v>
      </c>
      <c r="D30" s="28">
        <v>0</v>
      </c>
      <c r="E30" s="28">
        <v>43</v>
      </c>
      <c r="F30" s="29" t="str">
        <f>CONCATENATE('Смета 1-й этаж'!$C30,".",'Смета 1-й этаж'!$D30,".",'Смета 1-й этаж'!$E30)</f>
        <v>Р2.0.43</v>
      </c>
      <c r="G30" s="28">
        <f t="shared" si="0"/>
        <v>2</v>
      </c>
      <c r="H30" s="30" t="s">
        <v>2526</v>
      </c>
      <c r="I30" s="31" t="s">
        <v>2294</v>
      </c>
      <c r="J30" s="223"/>
      <c r="K30" s="344">
        <v>7500</v>
      </c>
      <c r="L30" s="345"/>
      <c r="M30" s="278">
        <f>ROUND('Смета 1-й этаж'!$J30*'Смета 1-й этаж'!$K30,2)</f>
        <v>0</v>
      </c>
      <c r="N30" s="279">
        <f>ROUND('Смета 1-й этаж'!$J30*'Смета 1-й этаж'!$L30,2)</f>
        <v>0</v>
      </c>
      <c r="P30" s="122" t="s">
        <v>1963</v>
      </c>
    </row>
    <row r="31" spans="1:52" ht="34.5" customHeight="1">
      <c r="A31" s="29" t="str">
        <f>CONCATENATE('Смета 1-й этаж'!$C31,".",'Смета 1-й этаж'!$D31,".",'Смета 1-й этаж'!$E31)</f>
        <v>Р1.0.11</v>
      </c>
      <c r="B31" s="28" t="s">
        <v>877</v>
      </c>
      <c r="C31" s="27" t="s">
        <v>7</v>
      </c>
      <c r="D31" s="28">
        <v>0</v>
      </c>
      <c r="E31" s="28">
        <v>11</v>
      </c>
      <c r="F31" s="29" t="str">
        <f>CONCATENATE('Смета 1-й этаж'!$C31,".",'Смета 1-й этаж'!$D31,".",'Смета 1-й этаж'!$E31)</f>
        <v>Р1.0.11</v>
      </c>
      <c r="G31" s="28">
        <f t="shared" si="0"/>
        <v>2</v>
      </c>
      <c r="H31" s="30" t="s">
        <v>811</v>
      </c>
      <c r="I31" s="31" t="s">
        <v>8</v>
      </c>
      <c r="J31" s="128"/>
      <c r="K31" s="344">
        <v>43.2</v>
      </c>
      <c r="L31" s="345"/>
      <c r="M31" s="278">
        <f>ROUND('Смета 1-й этаж'!$J31*'Смета 1-й этаж'!$K31,2)</f>
        <v>0</v>
      </c>
      <c r="N31" s="279">
        <f>ROUND('Смета 1-й этаж'!$J31*'Смета 1-й этаж'!$L31,2)</f>
        <v>0</v>
      </c>
    </row>
    <row r="32" spans="1:52" ht="34.5" customHeight="1">
      <c r="A32" s="29" t="str">
        <f>CONCATENATE('Смета 1-й этаж'!$C32,".",'Смета 1-й этаж'!$D32,".",'Смета 1-й этаж'!$E32)</f>
        <v>Р1.0.12</v>
      </c>
      <c r="B32" s="28" t="s">
        <v>878</v>
      </c>
      <c r="C32" s="31" t="s">
        <v>7</v>
      </c>
      <c r="D32" s="28">
        <v>0</v>
      </c>
      <c r="E32" s="28">
        <v>12</v>
      </c>
      <c r="F32" s="29" t="str">
        <f>CONCATENATE('Смета 1-й этаж'!$C32,".",'Смета 1-й этаж'!$D32,".",'Смета 1-й этаж'!$E32)</f>
        <v>Р1.0.12</v>
      </c>
      <c r="G32" s="28">
        <f t="shared" si="0"/>
        <v>2</v>
      </c>
      <c r="H32" s="30" t="s">
        <v>477</v>
      </c>
      <c r="I32" s="31" t="s">
        <v>8</v>
      </c>
      <c r="J32" s="128"/>
      <c r="K32" s="183">
        <v>0</v>
      </c>
      <c r="L32" s="184">
        <v>0</v>
      </c>
      <c r="M32" s="65">
        <f>ROUND('Смета 1-й этаж'!$J32*'Смета 1-й этаж'!$K32,2)</f>
        <v>0</v>
      </c>
      <c r="N32" s="19">
        <f>ROUND('Смета 1-й этаж'!$J32*'Смета 1-й этаж'!$L32,2)</f>
        <v>0</v>
      </c>
      <c r="AT32"/>
      <c r="AU32"/>
      <c r="AV32"/>
      <c r="AW32"/>
      <c r="AX32"/>
      <c r="AY32"/>
      <c r="AZ32"/>
    </row>
    <row r="33" spans="1:52" ht="34.5" customHeight="1">
      <c r="A33" s="29" t="str">
        <f>CONCATENATE('Смета 1-й этаж'!$C33,".",'Смета 1-й этаж'!$D33,".",'Смета 1-й этаж'!$E33)</f>
        <v>Р1.0.13</v>
      </c>
      <c r="B33" s="28" t="s">
        <v>879</v>
      </c>
      <c r="C33" s="27" t="s">
        <v>7</v>
      </c>
      <c r="D33" s="28">
        <v>0</v>
      </c>
      <c r="E33" s="28">
        <v>13</v>
      </c>
      <c r="F33" s="29" t="str">
        <f>CONCATENATE('Смета 1-й этаж'!$C33,".",'Смета 1-й этаж'!$D33,".",'Смета 1-й этаж'!$E33)</f>
        <v>Р1.0.13</v>
      </c>
      <c r="G33" s="28">
        <f t="shared" si="0"/>
        <v>2</v>
      </c>
      <c r="H33" s="30" t="s">
        <v>2340</v>
      </c>
      <c r="I33" s="31" t="s">
        <v>8</v>
      </c>
      <c r="J33" s="128"/>
      <c r="K33" s="344">
        <v>150</v>
      </c>
      <c r="L33" s="345"/>
      <c r="M33" s="278">
        <f>ROUND('Смета 1-й этаж'!$J33*'Смета 1-й этаж'!$K33,2)</f>
        <v>0</v>
      </c>
      <c r="N33" s="279">
        <f>ROUND('Смета 1-й этаж'!$J33*'Смета 1-й этаж'!$L33,2)</f>
        <v>0</v>
      </c>
    </row>
    <row r="34" spans="1:52" ht="34.5" customHeight="1">
      <c r="A34" s="29" t="str">
        <f>CONCATENATE('Смета 1-й этаж'!$C34,".",'Смета 1-й этаж'!$D34,".",'Смета 1-й этаж'!$E34)</f>
        <v>Р1.0.14</v>
      </c>
      <c r="B34" s="28" t="s">
        <v>880</v>
      </c>
      <c r="C34" s="27" t="s">
        <v>7</v>
      </c>
      <c r="D34" s="28">
        <v>0</v>
      </c>
      <c r="E34" s="28">
        <v>14</v>
      </c>
      <c r="F34" s="29" t="str">
        <f>CONCATENATE('Смета 1-й этаж'!$C34,".",'Смета 1-й этаж'!$D34,".",'Смета 1-й этаж'!$E34)</f>
        <v>Р1.0.14</v>
      </c>
      <c r="G34" s="28">
        <f t="shared" si="0"/>
        <v>2</v>
      </c>
      <c r="H34" s="30" t="s">
        <v>10</v>
      </c>
      <c r="I34" s="31" t="s">
        <v>8</v>
      </c>
      <c r="J34" s="128"/>
      <c r="K34" s="344">
        <v>171.92400000000001</v>
      </c>
      <c r="L34" s="345"/>
      <c r="M34" s="278">
        <f>ROUND('Смета 1-й этаж'!$J34*'Смета 1-й этаж'!$K34,2)</f>
        <v>0</v>
      </c>
      <c r="N34" s="279">
        <f>ROUND('Смета 1-й этаж'!$J34*'Смета 1-й этаж'!$L34,2)</f>
        <v>0</v>
      </c>
    </row>
    <row r="35" spans="1:52" ht="34.5" customHeight="1">
      <c r="A35" s="29" t="str">
        <f>CONCATENATE('Смета 1-й этаж'!$C35,".",'Смета 1-й этаж'!$D35,".",'Смета 1-й этаж'!$E35)</f>
        <v>Р1.0.15</v>
      </c>
      <c r="B35" s="28" t="s">
        <v>881</v>
      </c>
      <c r="C35" s="31" t="s">
        <v>7</v>
      </c>
      <c r="D35" s="28">
        <v>0</v>
      </c>
      <c r="E35" s="28">
        <v>15</v>
      </c>
      <c r="F35" s="29" t="str">
        <f>CONCATENATE('Смета 1-й этаж'!$C35,".",'Смета 1-й этаж'!$D35,".",'Смета 1-й этаж'!$E35)</f>
        <v>Р1.0.15</v>
      </c>
      <c r="G35" s="28">
        <f t="shared" si="0"/>
        <v>2</v>
      </c>
      <c r="H35" s="30" t="s">
        <v>220</v>
      </c>
      <c r="I35" s="31" t="s">
        <v>8</v>
      </c>
      <c r="J35" s="128"/>
      <c r="K35" s="69">
        <v>60.48</v>
      </c>
      <c r="L35" s="70">
        <v>0</v>
      </c>
      <c r="M35" s="65">
        <f>ROUND('Смета 1-й этаж'!$J35*'Смета 1-й этаж'!$K35,2)</f>
        <v>0</v>
      </c>
      <c r="N35" s="19">
        <f>ROUND('Смета 1-й этаж'!$J35*'Смета 1-й этаж'!$L35,2)</f>
        <v>0</v>
      </c>
      <c r="AT35"/>
      <c r="AU35"/>
      <c r="AV35"/>
      <c r="AW35"/>
      <c r="AX35"/>
      <c r="AY35"/>
      <c r="AZ35"/>
    </row>
    <row r="36" spans="1:52" ht="34.5" customHeight="1">
      <c r="A36" s="29" t="str">
        <f>CONCATENATE('Смета 1-й этаж'!$C36,".",'Смета 1-й этаж'!$D36,".",'Смета 1-й этаж'!$E36)</f>
        <v>Р1.0.16</v>
      </c>
      <c r="B36" s="28" t="s">
        <v>882</v>
      </c>
      <c r="C36" s="27" t="s">
        <v>7</v>
      </c>
      <c r="D36" s="28">
        <v>0</v>
      </c>
      <c r="E36" s="28">
        <v>16</v>
      </c>
      <c r="F36" s="29" t="str">
        <f>CONCATENATE('Смета 1-й этаж'!$C36,".",'Смета 1-й этаж'!$D36,".",'Смета 1-й этаж'!$E36)</f>
        <v>Р1.0.16</v>
      </c>
      <c r="G36" s="28">
        <f t="shared" si="0"/>
        <v>2</v>
      </c>
      <c r="H36" s="30" t="s">
        <v>221</v>
      </c>
      <c r="I36" s="31" t="s">
        <v>8</v>
      </c>
      <c r="J36" s="128"/>
      <c r="K36" s="69">
        <v>108.48</v>
      </c>
      <c r="L36" s="70">
        <v>0</v>
      </c>
      <c r="M36" s="65">
        <f>ROUND('Смета 1-й этаж'!$J36*'Смета 1-й этаж'!$K36,2)</f>
        <v>0</v>
      </c>
      <c r="N36" s="19">
        <f>ROUND('Смета 1-й этаж'!$J36*'Смета 1-й этаж'!$L36,2)</f>
        <v>0</v>
      </c>
      <c r="AT36"/>
      <c r="AU36"/>
      <c r="AV36"/>
      <c r="AW36"/>
      <c r="AX36"/>
      <c r="AY36"/>
      <c r="AZ36"/>
    </row>
    <row r="37" spans="1:52" ht="34.5" customHeight="1">
      <c r="A37" s="29" t="str">
        <f>CONCATENATE('Смета 1-й этаж'!$C37,".",'Смета 1-й этаж'!$D37,".",'Смета 1-й этаж'!$E37)</f>
        <v>Р1.0.17</v>
      </c>
      <c r="B37" s="28" t="s">
        <v>883</v>
      </c>
      <c r="C37" s="27" t="s">
        <v>7</v>
      </c>
      <c r="D37" s="28">
        <v>0</v>
      </c>
      <c r="E37" s="28">
        <v>17</v>
      </c>
      <c r="F37" s="29" t="str">
        <f>CONCATENATE('Смета 1-й этаж'!$C37,".",'Смета 1-й этаж'!$D37,".",'Смета 1-й этаж'!$E37)</f>
        <v>Р1.0.17</v>
      </c>
      <c r="G37" s="28">
        <f t="shared" si="0"/>
        <v>2</v>
      </c>
      <c r="H37" s="30" t="s">
        <v>11</v>
      </c>
      <c r="I37" s="31" t="s">
        <v>8</v>
      </c>
      <c r="J37" s="128"/>
      <c r="K37" s="69">
        <v>62.52</v>
      </c>
      <c r="L37" s="70">
        <v>0</v>
      </c>
      <c r="M37" s="65">
        <f>ROUND('Смета 1-й этаж'!$J37*'Смета 1-й этаж'!$K37,2)</f>
        <v>0</v>
      </c>
      <c r="N37" s="19">
        <f>ROUND('Смета 1-й этаж'!$J37*'Смета 1-й этаж'!$L37,2)</f>
        <v>0</v>
      </c>
      <c r="AT37"/>
      <c r="AU37"/>
      <c r="AV37"/>
      <c r="AW37"/>
      <c r="AX37"/>
      <c r="AY37"/>
      <c r="AZ37"/>
    </row>
    <row r="38" spans="1:52" ht="34.5" customHeight="1">
      <c r="A38" s="29" t="str">
        <f>CONCATENATE('Смета 1-й этаж'!$C38,".",'Смета 1-й этаж'!$D38,".",'Смета 1-й этаж'!$E38)</f>
        <v>Р1.0.18</v>
      </c>
      <c r="B38" s="28" t="s">
        <v>884</v>
      </c>
      <c r="C38" s="31" t="s">
        <v>7</v>
      </c>
      <c r="D38" s="28">
        <v>0</v>
      </c>
      <c r="E38" s="28">
        <v>18</v>
      </c>
      <c r="F38" s="29" t="str">
        <f>CONCATENATE('Смета 1-й этаж'!$C38,".",'Смета 1-й этаж'!$D38,".",'Смета 1-й этаж'!$E38)</f>
        <v>Р1.0.18</v>
      </c>
      <c r="G38" s="28">
        <f t="shared" si="0"/>
        <v>2</v>
      </c>
      <c r="H38" s="30" t="s">
        <v>169</v>
      </c>
      <c r="I38" s="31" t="s">
        <v>8</v>
      </c>
      <c r="J38" s="128"/>
      <c r="K38" s="344">
        <v>83.428138035646569</v>
      </c>
      <c r="L38" s="345"/>
      <c r="M38" s="278">
        <f>ROUND('Смета 1-й этаж'!$J38*'Смета 1-й этаж'!$K38,2)</f>
        <v>0</v>
      </c>
      <c r="N38" s="279">
        <f>ROUND('Смета 1-й этаж'!$J38*'Смета 1-й этаж'!$L38,2)</f>
        <v>0</v>
      </c>
    </row>
    <row r="39" spans="1:52" ht="34.5" customHeight="1">
      <c r="A39" s="29" t="str">
        <f>CONCATENATE('Смета 1-й этаж'!$C39,".",'Смета 1-й этаж'!$D39,".",'Смета 1-й этаж'!$E39)</f>
        <v>Р1.0.19</v>
      </c>
      <c r="B39" s="28" t="s">
        <v>885</v>
      </c>
      <c r="C39" s="27" t="s">
        <v>7</v>
      </c>
      <c r="D39" s="28">
        <v>0</v>
      </c>
      <c r="E39" s="28">
        <v>19</v>
      </c>
      <c r="F39" s="29" t="str">
        <f>CONCATENATE('Смета 1-й этаж'!$C39,".",'Смета 1-й этаж'!$D39,".",'Смета 1-й этаж'!$E39)</f>
        <v>Р1.0.19</v>
      </c>
      <c r="G39" s="28">
        <f t="shared" si="0"/>
        <v>2</v>
      </c>
      <c r="H39" s="30" t="s">
        <v>697</v>
      </c>
      <c r="I39" s="31" t="s">
        <v>8</v>
      </c>
      <c r="J39" s="128"/>
      <c r="K39" s="69">
        <v>131.15</v>
      </c>
      <c r="L39" s="70">
        <v>0</v>
      </c>
      <c r="M39" s="65">
        <f>ROUND('Смета 1-й этаж'!$J39*'Смета 1-й этаж'!$K39,2)</f>
        <v>0</v>
      </c>
      <c r="N39" s="19">
        <f>ROUND('Смета 1-й этаж'!$J39*'Смета 1-й этаж'!$L39,2)</f>
        <v>0</v>
      </c>
      <c r="AT39"/>
      <c r="AU39"/>
      <c r="AV39"/>
      <c r="AW39"/>
      <c r="AX39"/>
      <c r="AY39"/>
      <c r="AZ39"/>
    </row>
    <row r="40" spans="1:52" ht="34.5" customHeight="1">
      <c r="A40" s="29" t="str">
        <f>CONCATENATE('Смета 1-й этаж'!$C40,".",'Смета 1-й этаж'!$D40,".",'Смета 1-й этаж'!$E40)</f>
        <v>Р1.0.20</v>
      </c>
      <c r="B40" s="28" t="s">
        <v>886</v>
      </c>
      <c r="C40" s="27" t="s">
        <v>7</v>
      </c>
      <c r="D40" s="28">
        <v>0</v>
      </c>
      <c r="E40" s="28">
        <v>20</v>
      </c>
      <c r="F40" s="29" t="str">
        <f>CONCATENATE('Смета 1-й этаж'!$C40,".",'Смета 1-й этаж'!$D40,".",'Смета 1-й этаж'!$E40)</f>
        <v>Р1.0.20</v>
      </c>
      <c r="G40" s="28">
        <f t="shared" si="0"/>
        <v>2</v>
      </c>
      <c r="H40" s="30" t="s">
        <v>478</v>
      </c>
      <c r="I40" s="31" t="s">
        <v>8</v>
      </c>
      <c r="J40" s="128"/>
      <c r="K40" s="183">
        <v>0</v>
      </c>
      <c r="L40" s="184">
        <v>0</v>
      </c>
      <c r="M40" s="65">
        <f>ROUND('Смета 1-й этаж'!$J40*'Смета 1-й этаж'!$K40,2)</f>
        <v>0</v>
      </c>
      <c r="N40" s="19">
        <f>ROUND('Смета 1-й этаж'!$J40*'Смета 1-й этаж'!$L40,2)</f>
        <v>0</v>
      </c>
      <c r="AT40"/>
      <c r="AU40"/>
      <c r="AV40"/>
      <c r="AW40"/>
      <c r="AX40"/>
      <c r="AY40"/>
      <c r="AZ40"/>
    </row>
    <row r="41" spans="1:52" ht="34.5" customHeight="1">
      <c r="A41" s="29" t="str">
        <f>CONCATENATE('Смета 1-й этаж'!$C41,".",'Смета 1-й этаж'!$D41,".",'Смета 1-й этаж'!$E41)</f>
        <v>Р1.0.21</v>
      </c>
      <c r="B41" s="28" t="s">
        <v>887</v>
      </c>
      <c r="C41" s="31" t="s">
        <v>7</v>
      </c>
      <c r="D41" s="28">
        <v>0</v>
      </c>
      <c r="E41" s="28">
        <v>21</v>
      </c>
      <c r="F41" s="29" t="str">
        <f>CONCATENATE('Смета 1-й этаж'!$C41,".",'Смета 1-й этаж'!$D41,".",'Смета 1-й этаж'!$E41)</f>
        <v>Р1.0.21</v>
      </c>
      <c r="G41" s="28">
        <f t="shared" si="0"/>
        <v>2</v>
      </c>
      <c r="H41" s="30" t="s">
        <v>812</v>
      </c>
      <c r="I41" s="31" t="s">
        <v>8</v>
      </c>
      <c r="J41" s="128"/>
      <c r="K41" s="69">
        <v>73.650000000000006</v>
      </c>
      <c r="L41" s="70">
        <v>0</v>
      </c>
      <c r="M41" s="65">
        <f>ROUND('Смета 1-й этаж'!$J41*'Смета 1-й этаж'!$K41,2)</f>
        <v>0</v>
      </c>
      <c r="N41" s="19">
        <f>ROUND('Смета 1-й этаж'!$J41*'Смета 1-й этаж'!$L41,2)</f>
        <v>0</v>
      </c>
      <c r="AT41"/>
      <c r="AU41"/>
      <c r="AV41"/>
      <c r="AW41"/>
      <c r="AX41"/>
      <c r="AY41"/>
      <c r="AZ41"/>
    </row>
    <row r="42" spans="1:52" ht="34.5" customHeight="1">
      <c r="A42" s="29" t="str">
        <f>CONCATENATE('Смета 1-й этаж'!$C42,".",'Смета 1-й этаж'!$D42,".",'Смета 1-й этаж'!$E42)</f>
        <v>Р1.0.22</v>
      </c>
      <c r="B42" s="28" t="s">
        <v>888</v>
      </c>
      <c r="C42" s="27" t="s">
        <v>7</v>
      </c>
      <c r="D42" s="28">
        <v>0</v>
      </c>
      <c r="E42" s="28">
        <v>22</v>
      </c>
      <c r="F42" s="29" t="str">
        <f>CONCATENATE('Смета 1-й этаж'!$C42,".",'Смета 1-й этаж'!$D42,".",'Смета 1-й этаж'!$E42)</f>
        <v>Р1.0.22</v>
      </c>
      <c r="G42" s="28">
        <f t="shared" si="0"/>
        <v>2</v>
      </c>
      <c r="H42" s="30" t="s">
        <v>479</v>
      </c>
      <c r="I42" s="31" t="s">
        <v>8</v>
      </c>
      <c r="J42" s="128"/>
      <c r="K42" s="183">
        <v>0</v>
      </c>
      <c r="L42" s="184">
        <v>0</v>
      </c>
      <c r="M42" s="65">
        <f>ROUND('Смета 1-й этаж'!$J42*'Смета 1-й этаж'!$K42,2)</f>
        <v>0</v>
      </c>
      <c r="N42" s="19">
        <f>ROUND('Смета 1-й этаж'!$J42*'Смета 1-й этаж'!$L42,2)</f>
        <v>0</v>
      </c>
      <c r="AT42"/>
      <c r="AU42"/>
      <c r="AV42"/>
      <c r="AW42"/>
      <c r="AX42"/>
      <c r="AY42"/>
      <c r="AZ42"/>
    </row>
    <row r="43" spans="1:52" ht="34.5" customHeight="1">
      <c r="A43" s="29" t="str">
        <f>CONCATENATE('Смета 1-й этаж'!$C43,".",'Смета 1-й этаж'!$D43,".",'Смета 1-й этаж'!$E43)</f>
        <v>Р1.0.23</v>
      </c>
      <c r="B43" s="28" t="s">
        <v>889</v>
      </c>
      <c r="C43" s="27" t="s">
        <v>7</v>
      </c>
      <c r="D43" s="28">
        <v>0</v>
      </c>
      <c r="E43" s="28">
        <v>23</v>
      </c>
      <c r="F43" s="29" t="str">
        <f>CONCATENATE('Смета 1-й этаж'!$C43,".",'Смета 1-й этаж'!$D43,".",'Смета 1-й этаж'!$E43)</f>
        <v>Р1.0.23</v>
      </c>
      <c r="G43" s="28">
        <f t="shared" si="0"/>
        <v>2</v>
      </c>
      <c r="H43" s="30" t="s">
        <v>813</v>
      </c>
      <c r="I43" s="31" t="s">
        <v>8</v>
      </c>
      <c r="J43" s="128"/>
      <c r="K43" s="183">
        <v>0</v>
      </c>
      <c r="L43" s="184">
        <v>0</v>
      </c>
      <c r="M43" s="65">
        <f>ROUND('Смета 1-й этаж'!$J43*'Смета 1-й этаж'!$K43,2)</f>
        <v>0</v>
      </c>
      <c r="N43" s="19">
        <f>ROUND('Смета 1-й этаж'!$J43*'Смета 1-й этаж'!$L43,2)</f>
        <v>0</v>
      </c>
      <c r="AT43"/>
      <c r="AU43"/>
      <c r="AV43"/>
      <c r="AW43"/>
      <c r="AX43"/>
      <c r="AY43"/>
      <c r="AZ43"/>
    </row>
    <row r="44" spans="1:52" ht="34.5" customHeight="1">
      <c r="A44" s="29" t="str">
        <f>CONCATENATE('Смета 1-й этаж'!$C44,".",'Смета 1-й этаж'!$D44,".",'Смета 1-й этаж'!$E44)</f>
        <v>Р1.0.24</v>
      </c>
      <c r="B44" s="28" t="s">
        <v>890</v>
      </c>
      <c r="C44" s="31" t="s">
        <v>7</v>
      </c>
      <c r="D44" s="28">
        <v>0</v>
      </c>
      <c r="E44" s="28">
        <v>24</v>
      </c>
      <c r="F44" s="29" t="str">
        <f>CONCATENATE('Смета 1-й этаж'!$C44,".",'Смета 1-й этаж'!$D44,".",'Смета 1-й этаж'!$E44)</f>
        <v>Р1.0.24</v>
      </c>
      <c r="G44" s="28">
        <f t="shared" si="0"/>
        <v>2</v>
      </c>
      <c r="H44" s="30" t="s">
        <v>815</v>
      </c>
      <c r="I44" s="31" t="s">
        <v>8</v>
      </c>
      <c r="J44" s="128"/>
      <c r="K44" s="183">
        <v>0</v>
      </c>
      <c r="L44" s="184">
        <v>0</v>
      </c>
      <c r="M44" s="65">
        <f>ROUND('Смета 1-й этаж'!$J44*'Смета 1-й этаж'!$K44,2)</f>
        <v>0</v>
      </c>
      <c r="N44" s="19">
        <f>ROUND('Смета 1-й этаж'!$J44*'Смета 1-й этаж'!$L44,2)</f>
        <v>0</v>
      </c>
      <c r="AT44"/>
      <c r="AU44"/>
      <c r="AV44"/>
      <c r="AW44"/>
      <c r="AX44"/>
      <c r="AY44"/>
      <c r="AZ44"/>
    </row>
    <row r="45" spans="1:52" ht="34.5" customHeight="1">
      <c r="A45" s="29" t="str">
        <f>CONCATENATE('Смета 1-й этаж'!$C45,".",'Смета 1-й этаж'!$D45,".",'Смета 1-й этаж'!$E45)</f>
        <v>Р1.0.25</v>
      </c>
      <c r="B45" s="28" t="s">
        <v>891</v>
      </c>
      <c r="C45" s="27" t="s">
        <v>7</v>
      </c>
      <c r="D45" s="28">
        <v>0</v>
      </c>
      <c r="E45" s="28">
        <v>25</v>
      </c>
      <c r="F45" s="29" t="str">
        <f>CONCATENATE('Смета 1-й этаж'!$C45,".",'Смета 1-й этаж'!$D45,".",'Смета 1-й этаж'!$E45)</f>
        <v>Р1.0.25</v>
      </c>
      <c r="G45" s="28">
        <f t="shared" si="0"/>
        <v>2</v>
      </c>
      <c r="H45" s="30" t="s">
        <v>816</v>
      </c>
      <c r="I45" s="31" t="s">
        <v>8</v>
      </c>
      <c r="J45" s="128"/>
      <c r="K45" s="344">
        <v>72</v>
      </c>
      <c r="L45" s="345"/>
      <c r="M45" s="278">
        <f>ROUND('Смета 1-й этаж'!$J45*'Смета 1-й этаж'!$K45,2)</f>
        <v>0</v>
      </c>
      <c r="N45" s="279">
        <f>ROUND('Смета 1-й этаж'!$J45*'Смета 1-й этаж'!$L45,2)</f>
        <v>0</v>
      </c>
    </row>
    <row r="46" spans="1:52" ht="34.5" customHeight="1">
      <c r="A46" s="29" t="str">
        <f>CONCATENATE('Смета 1-й этаж'!$C46,".",'Смета 1-й этаж'!$D46,".",'Смета 1-й этаж'!$E46)</f>
        <v>Р1.0.27</v>
      </c>
      <c r="B46" s="28" t="s">
        <v>892</v>
      </c>
      <c r="C46" s="31" t="s">
        <v>7</v>
      </c>
      <c r="D46" s="28">
        <v>0</v>
      </c>
      <c r="E46" s="28">
        <v>27</v>
      </c>
      <c r="F46" s="29" t="str">
        <f>CONCATENATE('Смета 1-й этаж'!$C46,".",'Смета 1-й этаж'!$D46,".",'Смета 1-й этаж'!$E46)</f>
        <v>Р1.0.27</v>
      </c>
      <c r="G46" s="28">
        <f t="shared" si="0"/>
        <v>2</v>
      </c>
      <c r="H46" s="30" t="s">
        <v>460</v>
      </c>
      <c r="I46" s="31" t="s">
        <v>8</v>
      </c>
      <c r="J46" s="128"/>
      <c r="K46" s="69">
        <v>22.34</v>
      </c>
      <c r="L46" s="70">
        <v>0</v>
      </c>
      <c r="M46" s="65">
        <f>ROUND('Смета 1-й этаж'!$J46*'Смета 1-й этаж'!$K46,2)</f>
        <v>0</v>
      </c>
      <c r="N46" s="19">
        <f>ROUND('Смета 1-й этаж'!$J46*'Смета 1-й этаж'!$L46,2)</f>
        <v>0</v>
      </c>
      <c r="AT46"/>
      <c r="AU46"/>
      <c r="AV46"/>
      <c r="AW46"/>
      <c r="AX46"/>
      <c r="AY46"/>
      <c r="AZ46"/>
    </row>
    <row r="47" spans="1:52" ht="34.5" customHeight="1">
      <c r="A47" s="29" t="str">
        <f>CONCATENATE('Смета 1-й этаж'!$C47,".",'Смета 1-й этаж'!$D47,".",'Смета 1-й этаж'!$E47)</f>
        <v>Р1.0.28</v>
      </c>
      <c r="B47" s="28" t="s">
        <v>893</v>
      </c>
      <c r="C47" s="27" t="s">
        <v>7</v>
      </c>
      <c r="D47" s="28">
        <v>0</v>
      </c>
      <c r="E47" s="28">
        <v>28</v>
      </c>
      <c r="F47" s="29" t="str">
        <f>CONCATENATE('Смета 1-й этаж'!$C47,".",'Смета 1-й этаж'!$D47,".",'Смета 1-й этаж'!$E47)</f>
        <v>Р1.0.28</v>
      </c>
      <c r="G47" s="28">
        <f t="shared" si="0"/>
        <v>2</v>
      </c>
      <c r="H47" s="30" t="s">
        <v>814</v>
      </c>
      <c r="I47" s="31" t="s">
        <v>8</v>
      </c>
      <c r="J47" s="128"/>
      <c r="K47" s="69">
        <v>22.34</v>
      </c>
      <c r="L47" s="70">
        <v>0</v>
      </c>
      <c r="M47" s="65">
        <f>ROUND('Смета 1-й этаж'!$J47*'Смета 1-й этаж'!$K47,2)</f>
        <v>0</v>
      </c>
      <c r="N47" s="19">
        <f>ROUND('Смета 1-й этаж'!$J47*'Смета 1-й этаж'!$L47,2)</f>
        <v>0</v>
      </c>
      <c r="AT47"/>
      <c r="AU47"/>
      <c r="AV47"/>
      <c r="AW47"/>
      <c r="AX47"/>
      <c r="AY47"/>
      <c r="AZ47"/>
    </row>
    <row r="48" spans="1:52" ht="34.5" customHeight="1">
      <c r="A48" s="29" t="str">
        <f>CONCATENATE('Смета 1-й этаж'!$C48,".",'Смета 1-й этаж'!$D48,".",'Смета 1-й этаж'!$E48)</f>
        <v>Р1.0.32</v>
      </c>
      <c r="B48" s="28" t="s">
        <v>894</v>
      </c>
      <c r="C48" s="27" t="s">
        <v>7</v>
      </c>
      <c r="D48" s="28">
        <v>0</v>
      </c>
      <c r="E48" s="28">
        <v>32</v>
      </c>
      <c r="F48" s="29" t="str">
        <f>CONCATENATE('Смета 1-й этаж'!$C48,".",'Смета 1-й этаж'!$D48,".",'Смета 1-й этаж'!$E48)</f>
        <v>Р1.0.32</v>
      </c>
      <c r="G48" s="28">
        <f t="shared" si="0"/>
        <v>2</v>
      </c>
      <c r="H48" s="30" t="s">
        <v>778</v>
      </c>
      <c r="I48" s="31" t="s">
        <v>8</v>
      </c>
      <c r="J48" s="128"/>
      <c r="K48" s="183">
        <v>0</v>
      </c>
      <c r="L48" s="184">
        <v>0</v>
      </c>
      <c r="M48" s="65">
        <f>ROUND('Смета 1-й этаж'!$J48*'Смета 1-й этаж'!$K48,2)</f>
        <v>0</v>
      </c>
      <c r="N48" s="19">
        <f>ROUND('Смета 1-й этаж'!$J48*'Смета 1-й этаж'!$L48,2)</f>
        <v>0</v>
      </c>
      <c r="AT48"/>
      <c r="AU48"/>
      <c r="AV48"/>
      <c r="AW48"/>
      <c r="AX48"/>
      <c r="AY48"/>
      <c r="AZ48"/>
    </row>
    <row r="49" spans="1:52" ht="34.5" customHeight="1">
      <c r="A49" s="29" t="str">
        <f>CONCATENATE('Смета 1-й этаж'!$C49,".",'Смета 1-й этаж'!$D49,".",'Смета 1-й этаж'!$E49)</f>
        <v>Р1.0.34</v>
      </c>
      <c r="B49" s="28" t="s">
        <v>895</v>
      </c>
      <c r="C49" s="27" t="s">
        <v>7</v>
      </c>
      <c r="D49" s="28">
        <v>0</v>
      </c>
      <c r="E49" s="28">
        <v>34</v>
      </c>
      <c r="F49" s="29" t="str">
        <f>CONCATENATE('Смета 1-й этаж'!$C49,".",'Смета 1-й этаж'!$D49,".",'Смета 1-й этаж'!$E49)</f>
        <v>Р1.0.34</v>
      </c>
      <c r="G49" s="28">
        <f t="shared" si="0"/>
        <v>2</v>
      </c>
      <c r="H49" s="30" t="s">
        <v>480</v>
      </c>
      <c r="I49" s="31" t="s">
        <v>8</v>
      </c>
      <c r="J49" s="128"/>
      <c r="K49" s="69">
        <v>21.01</v>
      </c>
      <c r="L49" s="70">
        <v>0</v>
      </c>
      <c r="M49" s="65">
        <f>ROUND('Смета 1-й этаж'!$J49*'Смета 1-й этаж'!$K49,2)</f>
        <v>0</v>
      </c>
      <c r="N49" s="19">
        <f>ROUND('Смета 1-й этаж'!$J49*'Смета 1-й этаж'!$L49,2)</f>
        <v>0</v>
      </c>
      <c r="AT49"/>
      <c r="AU49"/>
      <c r="AV49"/>
      <c r="AW49"/>
      <c r="AX49"/>
      <c r="AY49"/>
      <c r="AZ49"/>
    </row>
    <row r="50" spans="1:52" ht="34.5" customHeight="1">
      <c r="A50" s="29" t="str">
        <f>CONCATENATE('Смета 1-й этаж'!$C50,".",'Смета 1-й этаж'!$D50,".",'Смета 1-й этаж'!$E50)</f>
        <v>Р1.0.35</v>
      </c>
      <c r="B50" s="28" t="s">
        <v>896</v>
      </c>
      <c r="C50" s="27" t="s">
        <v>7</v>
      </c>
      <c r="D50" s="28">
        <v>0</v>
      </c>
      <c r="E50" s="28">
        <v>35</v>
      </c>
      <c r="F50" s="29" t="str">
        <f>CONCATENATE('Смета 1-й этаж'!$C50,".",'Смета 1-й этаж'!$D50,".",'Смета 1-й этаж'!$E50)</f>
        <v>Р1.0.35</v>
      </c>
      <c r="G50" s="28">
        <f t="shared" si="0"/>
        <v>2</v>
      </c>
      <c r="H50" s="30" t="s">
        <v>170</v>
      </c>
      <c r="I50" s="31" t="s">
        <v>8</v>
      </c>
      <c r="J50" s="223"/>
      <c r="K50" s="69">
        <v>52.11</v>
      </c>
      <c r="L50" s="70">
        <v>0</v>
      </c>
      <c r="M50" s="65">
        <f>ROUND('Смета 1-й этаж'!$J50*'Смета 1-й этаж'!$K50,2)</f>
        <v>0</v>
      </c>
      <c r="N50" s="19">
        <f>ROUND('Смета 1-й этаж'!$J50*'Смета 1-й этаж'!$L50,2)</f>
        <v>0</v>
      </c>
      <c r="AT50"/>
      <c r="AU50"/>
      <c r="AV50"/>
      <c r="AW50"/>
      <c r="AX50"/>
      <c r="AY50"/>
      <c r="AZ50"/>
    </row>
    <row r="51" spans="1:52" ht="34.5" customHeight="1">
      <c r="A51" s="29" t="str">
        <f>CONCATENATE('Смета 1-й этаж'!$C51,".",'Смета 1-й этаж'!$D51,".",'Смета 1-й этаж'!$E51)</f>
        <v>Р1.0.38</v>
      </c>
      <c r="B51" s="28" t="s">
        <v>897</v>
      </c>
      <c r="C51" s="27" t="s">
        <v>7</v>
      </c>
      <c r="D51" s="28">
        <v>0</v>
      </c>
      <c r="E51" s="28">
        <v>38</v>
      </c>
      <c r="F51" s="29" t="str">
        <f>CONCATENATE('Смета 1-й этаж'!$C51,".",'Смета 1-й этаж'!$D51,".",'Смета 1-й этаж'!$E51)</f>
        <v>Р1.0.38</v>
      </c>
      <c r="G51" s="28">
        <f t="shared" si="0"/>
        <v>2</v>
      </c>
      <c r="H51" s="30" t="s">
        <v>1924</v>
      </c>
      <c r="I51" s="31" t="s">
        <v>8</v>
      </c>
      <c r="J51" s="128"/>
      <c r="K51" s="183">
        <v>0</v>
      </c>
      <c r="L51" s="184">
        <v>0</v>
      </c>
      <c r="M51" s="65">
        <f>ROUND('Смета 1-й этаж'!$J51*'Смета 1-й этаж'!$K51,2)</f>
        <v>0</v>
      </c>
      <c r="N51" s="19">
        <f>ROUND('Смета 1-й этаж'!$J51*'Смета 1-й этаж'!$L51,2)</f>
        <v>0</v>
      </c>
      <c r="O51" s="122" t="s">
        <v>1926</v>
      </c>
      <c r="P51" s="122" t="s">
        <v>862</v>
      </c>
      <c r="AT51"/>
      <c r="AU51"/>
      <c r="AV51"/>
      <c r="AW51"/>
      <c r="AX51"/>
      <c r="AY51"/>
      <c r="AZ51"/>
    </row>
    <row r="52" spans="1:52" ht="34.5" customHeight="1">
      <c r="A52" s="29"/>
      <c r="B52" s="28" t="s">
        <v>898</v>
      </c>
      <c r="C52" s="27" t="s">
        <v>7</v>
      </c>
      <c r="D52" s="28">
        <v>0</v>
      </c>
      <c r="E52" s="28">
        <v>39</v>
      </c>
      <c r="F52" s="29" t="str">
        <f>CONCATENATE('Смета 1-й этаж'!$C52,".",'Смета 1-й этаж'!$D52,".",'Смета 1-й этаж'!$E52)</f>
        <v>Р1.0.39</v>
      </c>
      <c r="G52" s="28">
        <f t="shared" si="0"/>
        <v>2</v>
      </c>
      <c r="H52" s="30" t="s">
        <v>1925</v>
      </c>
      <c r="I52" s="31" t="s">
        <v>8</v>
      </c>
      <c r="J52" s="185"/>
      <c r="K52" s="183">
        <v>0</v>
      </c>
      <c r="L52" s="184">
        <v>0</v>
      </c>
      <c r="M52" s="65">
        <f>ROUND('Смета 1-й этаж'!$J52*'Смета 1-й этаж'!$K52,2)</f>
        <v>0</v>
      </c>
      <c r="N52" s="19">
        <f>ROUND('Смета 1-й этаж'!$J52*'Смета 1-й этаж'!$L52,2)</f>
        <v>0</v>
      </c>
      <c r="O52" s="122" t="s">
        <v>1926</v>
      </c>
      <c r="P52" s="122" t="s">
        <v>862</v>
      </c>
      <c r="AT52"/>
      <c r="AU52"/>
      <c r="AV52"/>
      <c r="AW52"/>
      <c r="AX52"/>
      <c r="AY52"/>
      <c r="AZ52"/>
    </row>
    <row r="53" spans="1:52" ht="34.5" customHeight="1">
      <c r="A53" s="29"/>
      <c r="B53" s="28" t="s">
        <v>899</v>
      </c>
      <c r="C53" s="27" t="s">
        <v>7</v>
      </c>
      <c r="D53" s="28">
        <v>0</v>
      </c>
      <c r="E53" s="28">
        <v>40</v>
      </c>
      <c r="F53" s="29" t="str">
        <f>CONCATENATE('Смета 1-й этаж'!$C53,".",'Смета 1-й этаж'!$D53,".",'Смета 1-й этаж'!$E53)</f>
        <v>Р1.0.40</v>
      </c>
      <c r="G53" s="28">
        <f t="shared" si="0"/>
        <v>2</v>
      </c>
      <c r="H53" s="30" t="s">
        <v>2259</v>
      </c>
      <c r="I53" s="31" t="s">
        <v>372</v>
      </c>
      <c r="J53" s="185"/>
      <c r="K53" s="348">
        <v>11500</v>
      </c>
      <c r="L53" s="349"/>
      <c r="M53" s="278">
        <f>ROUND('Смета 1-й этаж'!$J53*'Смета 1-й этаж'!$K53,2)</f>
        <v>0</v>
      </c>
      <c r="N53" s="279">
        <f>ROUND('Смета 1-й этаж'!$J53*'Смета 1-й этаж'!$L53,2)</f>
        <v>0</v>
      </c>
      <c r="P53" s="122" t="s">
        <v>862</v>
      </c>
    </row>
    <row r="54" spans="1:52" ht="42" customHeight="1">
      <c r="A54" s="29"/>
      <c r="B54" s="28" t="s">
        <v>900</v>
      </c>
      <c r="C54" s="27" t="s">
        <v>7</v>
      </c>
      <c r="D54" s="28">
        <v>0</v>
      </c>
      <c r="E54" s="28">
        <v>41</v>
      </c>
      <c r="F54" s="29" t="str">
        <f>CONCATENATE('Смета 1-й этаж'!$C54,".",'Смета 1-й этаж'!$D54,".",'Смета 1-й этаж'!$E54)</f>
        <v>Р1.0.41</v>
      </c>
      <c r="G54" s="28">
        <f t="shared" si="0"/>
        <v>2</v>
      </c>
      <c r="H54" s="30" t="s">
        <v>2448</v>
      </c>
      <c r="I54" s="31" t="s">
        <v>2295</v>
      </c>
      <c r="J54" s="185"/>
      <c r="K54" s="348">
        <v>13200.000000000002</v>
      </c>
      <c r="L54" s="349"/>
      <c r="M54" s="278">
        <f>ROUND('Смета 1-й этаж'!$J54*'Смета 1-й этаж'!$K54,2)</f>
        <v>0</v>
      </c>
      <c r="N54" s="279">
        <f>ROUND('Смета 1-й этаж'!$J54*'Смета 1-й этаж'!$L54,2)</f>
        <v>0</v>
      </c>
      <c r="P54" s="122" t="s">
        <v>862</v>
      </c>
    </row>
    <row r="55" spans="1:52" ht="34.5" customHeight="1">
      <c r="A55" s="29"/>
      <c r="B55" s="28" t="s">
        <v>901</v>
      </c>
      <c r="C55" s="27" t="s">
        <v>7</v>
      </c>
      <c r="D55" s="28">
        <v>0</v>
      </c>
      <c r="E55" s="28">
        <v>42</v>
      </c>
      <c r="F55" s="29" t="str">
        <f>CONCATENATE('Смета 1-й этаж'!$C55,".",'Смета 1-й этаж'!$D55,".",'Смета 1-й этаж'!$E55)</f>
        <v>Р1.0.42</v>
      </c>
      <c r="G55" s="28">
        <f t="shared" si="0"/>
        <v>2</v>
      </c>
      <c r="H55" s="30"/>
      <c r="I55" s="31"/>
      <c r="J55" s="185"/>
      <c r="K55" s="69"/>
      <c r="L55" s="70"/>
      <c r="M55" s="65">
        <f>ROUND('Смета 1-й этаж'!$J55*'Смета 1-й этаж'!$K55,2)</f>
        <v>0</v>
      </c>
      <c r="N55" s="19">
        <f>ROUND('Смета 1-й этаж'!$J55*'Смета 1-й этаж'!$L55,2)</f>
        <v>0</v>
      </c>
      <c r="AT55"/>
      <c r="AU55"/>
      <c r="AV55"/>
      <c r="AW55"/>
      <c r="AX55"/>
      <c r="AY55"/>
      <c r="AZ55"/>
    </row>
    <row r="56" spans="1:52" ht="34.5" customHeight="1">
      <c r="A56" s="29"/>
      <c r="B56" s="28" t="s">
        <v>902</v>
      </c>
      <c r="C56" s="27" t="s">
        <v>12</v>
      </c>
      <c r="D56" s="28">
        <v>0</v>
      </c>
      <c r="E56" s="28">
        <v>43</v>
      </c>
      <c r="F56" s="29" t="str">
        <f>CONCATENATE('Смета 1-й этаж'!$C56,".",'Смета 1-й этаж'!$D56,".",'Смета 1-й этаж'!$E56)</f>
        <v>Р2.0.43</v>
      </c>
      <c r="G56" s="28">
        <f t="shared" si="0"/>
        <v>2</v>
      </c>
      <c r="H56" s="30"/>
      <c r="I56" s="31"/>
      <c r="J56" s="185"/>
      <c r="K56" s="69"/>
      <c r="L56" s="70"/>
      <c r="M56" s="65">
        <f>ROUND('Смета 1-й этаж'!$J56*'Смета 1-й этаж'!$K56,2)</f>
        <v>0</v>
      </c>
      <c r="N56" s="19">
        <f>ROUND('Смета 1-й этаж'!$J56*'Смета 1-й этаж'!$L56,2)</f>
        <v>0</v>
      </c>
      <c r="AT56"/>
      <c r="AU56"/>
      <c r="AV56"/>
      <c r="AW56"/>
      <c r="AX56"/>
      <c r="AY56"/>
      <c r="AZ56"/>
    </row>
    <row r="57" spans="1:52" ht="34.5" customHeight="1">
      <c r="A57" s="23" t="str">
        <f>CONCATENATE('Смета 1-й этаж'!$C57,".",'Смета 1-й этаж'!$D57,".",'Смета 1-й этаж'!$E57)</f>
        <v>Р2.0.0</v>
      </c>
      <c r="B57" s="33" t="s">
        <v>898</v>
      </c>
      <c r="C57" s="32" t="s">
        <v>12</v>
      </c>
      <c r="D57" s="33">
        <v>0</v>
      </c>
      <c r="E57" s="33">
        <v>0</v>
      </c>
      <c r="F57" s="23" t="str">
        <f>CONCATENATE('Смета 1-й этаж'!$C57,".",'Смета 1-й этаж'!$D57,".",'Смета 1-й этаж'!$E57)</f>
        <v>Р2.0.0</v>
      </c>
      <c r="G57" s="22">
        <f t="shared" si="0"/>
        <v>2</v>
      </c>
      <c r="H57" s="24" t="s">
        <v>709</v>
      </c>
      <c r="I57" s="25"/>
      <c r="J57" s="135">
        <f>J189+J181+J168+J162+J152+J137+J121+J111+J93+J75+J59+J131+J58</f>
        <v>0</v>
      </c>
      <c r="K57" s="342"/>
      <c r="L57" s="343"/>
      <c r="M57" s="64">
        <f>ROUND(M189+M181+M168+M162+M152+M137+M121+M111+M93+M75+M59+M131+M58,2)</f>
        <v>0</v>
      </c>
      <c r="N57" s="26">
        <f>ROUND(N189+N181+N168+N162+N152+N137+N121+N111+N93+N75+N59+N131+N58,2)</f>
        <v>0</v>
      </c>
    </row>
    <row r="58" spans="1:52" ht="34.5" customHeight="1">
      <c r="A58" s="29" t="str">
        <f>CONCATENATE('Смета 1-й этаж'!$C58,".",'Смета 1-й этаж'!$D58,".",'Смета 1-й этаж'!$E58)</f>
        <v>Р2.1.16</v>
      </c>
      <c r="B58" s="18" t="s">
        <v>899</v>
      </c>
      <c r="C58" s="27" t="s">
        <v>12</v>
      </c>
      <c r="D58" s="18">
        <v>1</v>
      </c>
      <c r="E58" s="18">
        <v>16</v>
      </c>
      <c r="F58" s="29" t="str">
        <f>CONCATENATE('Смета 1-й этаж'!$C58,".",'Смета 1-й этаж'!$D58,".",'Смета 1-й этаж'!$E58)</f>
        <v>Р2.1.16</v>
      </c>
      <c r="G58" s="28">
        <f t="shared" si="0"/>
        <v>2</v>
      </c>
      <c r="H58" s="34" t="s">
        <v>336</v>
      </c>
      <c r="I58" s="31" t="s">
        <v>8</v>
      </c>
      <c r="J58" s="254"/>
      <c r="K58" s="69">
        <v>905</v>
      </c>
      <c r="L58" s="70">
        <v>0</v>
      </c>
      <c r="M58" s="65">
        <f>ROUND('Смета 1-й этаж'!$J58*'Смета 1-й этаж'!$K58,2)</f>
        <v>0</v>
      </c>
      <c r="N58" s="19">
        <f>ROUND('Смета 1-й этаж'!$J58*'Смета 1-й этаж'!$L58,2)</f>
        <v>0</v>
      </c>
      <c r="O58" s="181" t="s">
        <v>2306</v>
      </c>
      <c r="P58" s="181"/>
      <c r="AT58"/>
      <c r="AU58"/>
      <c r="AV58"/>
      <c r="AW58"/>
      <c r="AX58"/>
      <c r="AY58"/>
      <c r="AZ58"/>
    </row>
    <row r="59" spans="1:52" ht="34.5" customHeight="1">
      <c r="A59" s="23" t="str">
        <f>CONCATENATE('Смета 1-й этаж'!$C59,".",'Смета 1-й этаж'!$D59,".",'Смета 1-й этаж'!$E59)</f>
        <v>Р2.1.0</v>
      </c>
      <c r="B59" s="33" t="s">
        <v>900</v>
      </c>
      <c r="C59" s="32" t="s">
        <v>12</v>
      </c>
      <c r="D59" s="33">
        <v>1</v>
      </c>
      <c r="E59" s="33">
        <v>0</v>
      </c>
      <c r="F59" s="23" t="str">
        <f>CONCATENATE('Смета 1-й этаж'!$C59,".",'Смета 1-й этаж'!$D59,".",'Смета 1-й этаж'!$E59)</f>
        <v>Р2.1.0</v>
      </c>
      <c r="G59" s="22">
        <f t="shared" si="0"/>
        <v>2</v>
      </c>
      <c r="H59" s="35" t="s">
        <v>710</v>
      </c>
      <c r="I59" s="25"/>
      <c r="J59" s="135">
        <f>SUM(J60:J74)</f>
        <v>0</v>
      </c>
      <c r="K59" s="71"/>
      <c r="L59" s="72"/>
      <c r="M59" s="64">
        <f>SUM(M60:M74)</f>
        <v>0</v>
      </c>
      <c r="N59" s="26">
        <f>SUM(N60:N74)</f>
        <v>0</v>
      </c>
      <c r="AT59"/>
      <c r="AU59"/>
      <c r="AV59"/>
      <c r="AW59"/>
      <c r="AX59"/>
      <c r="AY59"/>
      <c r="AZ59"/>
    </row>
    <row r="60" spans="1:52" ht="34.5" customHeight="1">
      <c r="A60" s="29" t="str">
        <f>CONCATENATE('Смета 1-й этаж'!$C60,".",'Смета 1-й этаж'!$D60,".",'Смета 1-й этаж'!$E60)</f>
        <v>Р2.1.1</v>
      </c>
      <c r="B60" s="18" t="s">
        <v>901</v>
      </c>
      <c r="C60" s="27" t="s">
        <v>12</v>
      </c>
      <c r="D60" s="18">
        <v>1</v>
      </c>
      <c r="E60" s="18">
        <v>1</v>
      </c>
      <c r="F60" s="29" t="str">
        <f>CONCATENATE('Смета 1-й этаж'!$C60,".",'Смета 1-й этаж'!$D60,".",'Смета 1-й этаж'!$E60)</f>
        <v>Р2.1.1</v>
      </c>
      <c r="G60" s="28">
        <f t="shared" si="0"/>
        <v>2</v>
      </c>
      <c r="H60" s="30" t="s">
        <v>222</v>
      </c>
      <c r="I60" s="36" t="s">
        <v>17</v>
      </c>
      <c r="J60" s="128"/>
      <c r="K60" s="69">
        <v>71.680000000000007</v>
      </c>
      <c r="L60" s="70">
        <v>0</v>
      </c>
      <c r="M60" s="65">
        <f>ROUND('Смета 1-й этаж'!$J60*'Смета 1-й этаж'!$K60,2)</f>
        <v>0</v>
      </c>
      <c r="N60" s="19">
        <f>ROUND('Смета 1-й этаж'!$J60*'Смета 1-й этаж'!$L60,2)</f>
        <v>0</v>
      </c>
      <c r="AT60"/>
      <c r="AU60"/>
      <c r="AV60"/>
      <c r="AW60"/>
      <c r="AX60"/>
      <c r="AY60"/>
      <c r="AZ60"/>
    </row>
    <row r="61" spans="1:52" ht="34.5" customHeight="1">
      <c r="A61" s="29" t="str">
        <f>CONCATENATE('Смета 1-й этаж'!$C61,".",'Смета 1-й этаж'!$D61,".",'Смета 1-й этаж'!$E61)</f>
        <v>Р2.1.2</v>
      </c>
      <c r="B61" s="18" t="s">
        <v>902</v>
      </c>
      <c r="C61" s="27" t="s">
        <v>12</v>
      </c>
      <c r="D61" s="18">
        <v>1</v>
      </c>
      <c r="E61" s="18">
        <v>2</v>
      </c>
      <c r="F61" s="29" t="str">
        <f>CONCATENATE('Смета 1-й этаж'!$C61,".",'Смета 1-й этаж'!$D61,".",'Смета 1-й этаж'!$E61)</f>
        <v>Р2.1.2</v>
      </c>
      <c r="G61" s="28">
        <f t="shared" si="0"/>
        <v>2</v>
      </c>
      <c r="H61" s="30" t="s">
        <v>381</v>
      </c>
      <c r="I61" s="36" t="s">
        <v>17</v>
      </c>
      <c r="J61" s="128"/>
      <c r="K61" s="69">
        <v>142.5</v>
      </c>
      <c r="L61" s="70">
        <v>0</v>
      </c>
      <c r="M61" s="65">
        <f>ROUND('Смета 1-й этаж'!$J61*'Смета 1-й этаж'!$K61,2)</f>
        <v>0</v>
      </c>
      <c r="N61" s="19">
        <f>ROUND('Смета 1-й этаж'!$J61*'Смета 1-й этаж'!$L61,2)</f>
        <v>0</v>
      </c>
      <c r="AT61"/>
      <c r="AU61"/>
      <c r="AV61"/>
      <c r="AW61"/>
      <c r="AX61"/>
      <c r="AY61"/>
      <c r="AZ61"/>
    </row>
    <row r="62" spans="1:52" ht="34.5" customHeight="1">
      <c r="A62" s="29" t="str">
        <f>CONCATENATE('Смета 1-й этаж'!$C62,".",'Смета 1-й этаж'!$D62,".",'Смета 1-й этаж'!$E62)</f>
        <v>Р2.1.3</v>
      </c>
      <c r="B62" s="18" t="s">
        <v>903</v>
      </c>
      <c r="C62" s="27" t="s">
        <v>12</v>
      </c>
      <c r="D62" s="18">
        <v>1</v>
      </c>
      <c r="E62" s="18">
        <v>3</v>
      </c>
      <c r="F62" s="29" t="str">
        <f>CONCATENATE('Смета 1-й этаж'!$C62,".",'Смета 1-й этаж'!$D62,".",'Смета 1-й этаж'!$E62)</f>
        <v>Р2.1.3</v>
      </c>
      <c r="G62" s="28">
        <f t="shared" si="0"/>
        <v>2</v>
      </c>
      <c r="H62" s="30" t="s">
        <v>223</v>
      </c>
      <c r="I62" s="31" t="s">
        <v>17</v>
      </c>
      <c r="J62" s="128"/>
      <c r="K62" s="69">
        <v>100</v>
      </c>
      <c r="L62" s="70">
        <v>0</v>
      </c>
      <c r="M62" s="65">
        <f>ROUND('Смета 1-й этаж'!$J62*'Смета 1-й этаж'!$K62,2)</f>
        <v>0</v>
      </c>
      <c r="N62" s="19">
        <f>ROUND('Смета 1-й этаж'!$J62*'Смета 1-й этаж'!$L62,2)</f>
        <v>0</v>
      </c>
      <c r="AT62"/>
      <c r="AU62"/>
      <c r="AV62"/>
      <c r="AW62"/>
      <c r="AX62"/>
      <c r="AY62"/>
      <c r="AZ62"/>
    </row>
    <row r="63" spans="1:52" ht="34.5" customHeight="1">
      <c r="A63" s="29" t="str">
        <f>CONCATENATE('Смета 1-й этаж'!$C63,".",'Смета 1-й этаж'!$D63,".",'Смета 1-й этаж'!$E63)</f>
        <v>Р2.1.4</v>
      </c>
      <c r="B63" s="18" t="s">
        <v>904</v>
      </c>
      <c r="C63" s="27" t="s">
        <v>12</v>
      </c>
      <c r="D63" s="18">
        <v>1</v>
      </c>
      <c r="E63" s="18">
        <v>4</v>
      </c>
      <c r="F63" s="29" t="str">
        <f>CONCATENATE('Смета 1-й этаж'!$C63,".",'Смета 1-й этаж'!$D63,".",'Смета 1-й этаж'!$E63)</f>
        <v>Р2.1.4</v>
      </c>
      <c r="G63" s="28">
        <f t="shared" si="0"/>
        <v>2</v>
      </c>
      <c r="H63" s="30" t="s">
        <v>461</v>
      </c>
      <c r="I63" s="31" t="s">
        <v>17</v>
      </c>
      <c r="J63" s="128"/>
      <c r="K63" s="69">
        <v>123</v>
      </c>
      <c r="L63" s="70">
        <v>0</v>
      </c>
      <c r="M63" s="65">
        <f>ROUND('Смета 1-й этаж'!$J63*'Смета 1-й этаж'!$K63,2)</f>
        <v>0</v>
      </c>
      <c r="N63" s="19">
        <f>ROUND('Смета 1-й этаж'!$J63*'Смета 1-й этаж'!$L63,2)</f>
        <v>0</v>
      </c>
      <c r="AT63"/>
      <c r="AU63"/>
      <c r="AV63"/>
      <c r="AW63"/>
      <c r="AX63"/>
      <c r="AY63"/>
      <c r="AZ63"/>
    </row>
    <row r="64" spans="1:52" ht="34.5" customHeight="1">
      <c r="A64" s="29" t="str">
        <f>CONCATENATE('Смета 1-й этаж'!$C64,".",'Смета 1-й этаж'!$D64,".",'Смета 1-й этаж'!$E64)</f>
        <v>Р2.1.5</v>
      </c>
      <c r="B64" s="18" t="s">
        <v>905</v>
      </c>
      <c r="C64" s="27" t="s">
        <v>12</v>
      </c>
      <c r="D64" s="18">
        <v>1</v>
      </c>
      <c r="E64" s="18">
        <v>5</v>
      </c>
      <c r="F64" s="29" t="str">
        <f>CONCATENATE('Смета 1-й этаж'!$C64,".",'Смета 1-й этаж'!$D64,".",'Смета 1-й этаж'!$E64)</f>
        <v>Р2.1.5</v>
      </c>
      <c r="G64" s="28">
        <f t="shared" si="0"/>
        <v>2</v>
      </c>
      <c r="H64" s="37" t="s">
        <v>428</v>
      </c>
      <c r="I64" s="27" t="s">
        <v>17</v>
      </c>
      <c r="J64" s="128"/>
      <c r="K64" s="69">
        <v>127.35</v>
      </c>
      <c r="L64" s="70">
        <v>0</v>
      </c>
      <c r="M64" s="65">
        <f>ROUND('Смета 1-й этаж'!$J64*'Смета 1-й этаж'!$K64,2)</f>
        <v>0</v>
      </c>
      <c r="N64" s="19">
        <f>ROUND('Смета 1-й этаж'!$J64*'Смета 1-й этаж'!$L64,2)</f>
        <v>0</v>
      </c>
      <c r="AT64"/>
      <c r="AU64"/>
      <c r="AV64"/>
      <c r="AW64"/>
      <c r="AX64"/>
      <c r="AY64"/>
      <c r="AZ64"/>
    </row>
    <row r="65" spans="1:52" ht="34.5" customHeight="1">
      <c r="A65" s="29" t="str">
        <f>CONCATENATE('Смета 1-й этаж'!$C65,".",'Смета 1-й этаж'!$D65,".",'Смета 1-й этаж'!$E65)</f>
        <v>Р2.1.6</v>
      </c>
      <c r="B65" s="18" t="s">
        <v>906</v>
      </c>
      <c r="C65" s="27" t="s">
        <v>12</v>
      </c>
      <c r="D65" s="18">
        <v>1</v>
      </c>
      <c r="E65" s="18">
        <v>6</v>
      </c>
      <c r="F65" s="29" t="str">
        <f>CONCATENATE('Смета 1-й этаж'!$C65,".",'Смета 1-й этаж'!$D65,".",'Смета 1-й этаж'!$E65)</f>
        <v>Р2.1.6</v>
      </c>
      <c r="G65" s="28">
        <f t="shared" si="0"/>
        <v>2</v>
      </c>
      <c r="H65" s="30" t="s">
        <v>481</v>
      </c>
      <c r="I65" s="31" t="s">
        <v>17</v>
      </c>
      <c r="J65" s="128"/>
      <c r="K65" s="69">
        <v>90</v>
      </c>
      <c r="L65" s="70">
        <v>0</v>
      </c>
      <c r="M65" s="65">
        <f>ROUND('Смета 1-й этаж'!$J65*'Смета 1-й этаж'!$K65,2)</f>
        <v>0</v>
      </c>
      <c r="N65" s="19">
        <f>ROUND('Смета 1-й этаж'!$J65*'Смета 1-й этаж'!$L65,2)</f>
        <v>0</v>
      </c>
      <c r="AT65"/>
      <c r="AU65"/>
      <c r="AV65"/>
      <c r="AW65"/>
      <c r="AX65"/>
      <c r="AY65"/>
      <c r="AZ65"/>
    </row>
    <row r="66" spans="1:52" ht="34.5" customHeight="1">
      <c r="A66" s="29" t="str">
        <f>CONCATENATE('Смета 1-й этаж'!$C66,".",'Смета 1-й этаж'!$D66,".",'Смета 1-й этаж'!$E66)</f>
        <v>Р2.1.7</v>
      </c>
      <c r="B66" s="18" t="s">
        <v>907</v>
      </c>
      <c r="C66" s="27" t="s">
        <v>12</v>
      </c>
      <c r="D66" s="18">
        <v>1</v>
      </c>
      <c r="E66" s="18">
        <v>7</v>
      </c>
      <c r="F66" s="29" t="str">
        <f>CONCATENATE('Смета 1-й этаж'!$C66,".",'Смета 1-й этаж'!$D66,".",'Смета 1-й этаж'!$E66)</f>
        <v>Р2.1.7</v>
      </c>
      <c r="G66" s="28">
        <f t="shared" si="0"/>
        <v>2</v>
      </c>
      <c r="H66" s="30" t="s">
        <v>482</v>
      </c>
      <c r="I66" s="31" t="s">
        <v>17</v>
      </c>
      <c r="J66" s="128"/>
      <c r="K66" s="69">
        <v>33.58</v>
      </c>
      <c r="L66" s="70">
        <v>0</v>
      </c>
      <c r="M66" s="65">
        <f>ROUND('Смета 1-й этаж'!$J66*'Смета 1-й этаж'!$K66,2)</f>
        <v>0</v>
      </c>
      <c r="N66" s="19">
        <f>ROUND('Смета 1-й этаж'!$J66*'Смета 1-й этаж'!$L66,2)</f>
        <v>0</v>
      </c>
      <c r="AT66"/>
      <c r="AU66"/>
      <c r="AV66"/>
      <c r="AW66"/>
      <c r="AX66"/>
      <c r="AY66"/>
      <c r="AZ66"/>
    </row>
    <row r="67" spans="1:52" ht="34.5" customHeight="1">
      <c r="A67" s="29" t="str">
        <f>CONCATENATE('Смета 1-й этаж'!$C67,".",'Смета 1-й этаж'!$D67,".",'Смета 1-й этаж'!$E67)</f>
        <v>Р2.1.8</v>
      </c>
      <c r="B67" s="18" t="s">
        <v>908</v>
      </c>
      <c r="C67" s="27" t="s">
        <v>12</v>
      </c>
      <c r="D67" s="18">
        <v>1</v>
      </c>
      <c r="E67" s="18">
        <v>8</v>
      </c>
      <c r="F67" s="29" t="str">
        <f>CONCATENATE('Смета 1-й этаж'!$C67,".",'Смета 1-й этаж'!$D67,".",'Смета 1-й этаж'!$E67)</f>
        <v>Р2.1.8</v>
      </c>
      <c r="G67" s="28">
        <f t="shared" si="0"/>
        <v>2</v>
      </c>
      <c r="H67" s="30" t="s">
        <v>483</v>
      </c>
      <c r="I67" s="31" t="s">
        <v>17</v>
      </c>
      <c r="J67" s="128"/>
      <c r="K67" s="69">
        <v>36.79</v>
      </c>
      <c r="L67" s="70">
        <v>0</v>
      </c>
      <c r="M67" s="65">
        <f>ROUND('Смета 1-й этаж'!$J67*'Смета 1-й этаж'!$K67,2)</f>
        <v>0</v>
      </c>
      <c r="N67" s="19">
        <f>ROUND('Смета 1-й этаж'!$J67*'Смета 1-й этаж'!$L67,2)</f>
        <v>0</v>
      </c>
      <c r="AT67"/>
      <c r="AU67"/>
      <c r="AV67"/>
      <c r="AW67"/>
      <c r="AX67"/>
      <c r="AY67"/>
      <c r="AZ67"/>
    </row>
    <row r="68" spans="1:52" ht="34.5" customHeight="1">
      <c r="A68" s="29" t="str">
        <f>CONCATENATE('Смета 1-й этаж'!$C68,".",'Смета 1-й этаж'!$D68,".",'Смета 1-й этаж'!$E68)</f>
        <v>Р2.1.9</v>
      </c>
      <c r="B68" s="18" t="s">
        <v>909</v>
      </c>
      <c r="C68" s="27" t="s">
        <v>12</v>
      </c>
      <c r="D68" s="18">
        <v>1</v>
      </c>
      <c r="E68" s="18">
        <v>9</v>
      </c>
      <c r="F68" s="29" t="str">
        <f>CONCATENATE('Смета 1-й этаж'!$C68,".",'Смета 1-й этаж'!$D68,".",'Смета 1-й этаж'!$E68)</f>
        <v>Р2.1.9</v>
      </c>
      <c r="G68" s="28">
        <f t="shared" si="0"/>
        <v>2</v>
      </c>
      <c r="H68" s="30" t="s">
        <v>484</v>
      </c>
      <c r="I68" s="31" t="s">
        <v>20</v>
      </c>
      <c r="J68" s="128"/>
      <c r="K68" s="69">
        <v>689.17000000000007</v>
      </c>
      <c r="L68" s="70">
        <v>0</v>
      </c>
      <c r="M68" s="65">
        <f>ROUND('Смета 1-й этаж'!$J68*'Смета 1-й этаж'!$K68,2)</f>
        <v>0</v>
      </c>
      <c r="N68" s="19">
        <f>ROUND('Смета 1-й этаж'!$J68*'Смета 1-й этаж'!$L68,2)</f>
        <v>0</v>
      </c>
      <c r="AT68"/>
      <c r="AU68"/>
      <c r="AV68"/>
      <c r="AW68"/>
      <c r="AX68"/>
      <c r="AY68"/>
      <c r="AZ68"/>
    </row>
    <row r="69" spans="1:52" ht="34.5" customHeight="1">
      <c r="A69" s="29" t="str">
        <f>CONCATENATE('Смета 1-й этаж'!$C69,".",'Смета 1-й этаж'!$D69,".",'Смета 1-й этаж'!$E69)</f>
        <v>Р2.1.10</v>
      </c>
      <c r="B69" s="18" t="s">
        <v>910</v>
      </c>
      <c r="C69" s="27" t="s">
        <v>12</v>
      </c>
      <c r="D69" s="18">
        <v>1</v>
      </c>
      <c r="E69" s="18">
        <v>10</v>
      </c>
      <c r="F69" s="29" t="str">
        <f>CONCATENATE('Смета 1-й этаж'!$C69,".",'Смета 1-й этаж'!$D69,".",'Смета 1-й этаж'!$E69)</f>
        <v>Р2.1.10</v>
      </c>
      <c r="G69" s="28">
        <f t="shared" si="0"/>
        <v>2</v>
      </c>
      <c r="H69" s="30" t="s">
        <v>485</v>
      </c>
      <c r="I69" s="31" t="s">
        <v>20</v>
      </c>
      <c r="J69" s="128"/>
      <c r="K69" s="69">
        <v>630.82999999999993</v>
      </c>
      <c r="L69" s="70">
        <v>0</v>
      </c>
      <c r="M69" s="65">
        <f>ROUND('Смета 1-й этаж'!$J69*'Смета 1-й этаж'!$K69,2)</f>
        <v>0</v>
      </c>
      <c r="N69" s="19">
        <f>ROUND('Смета 1-й этаж'!$J69*'Смета 1-й этаж'!$L69,2)</f>
        <v>0</v>
      </c>
      <c r="AT69"/>
      <c r="AU69"/>
      <c r="AV69"/>
      <c r="AW69"/>
      <c r="AX69"/>
      <c r="AY69"/>
      <c r="AZ69"/>
    </row>
    <row r="70" spans="1:52" ht="34.5" customHeight="1">
      <c r="A70" s="29" t="str">
        <f>CONCATENATE('Смета 1-й этаж'!$C70,".",'Смета 1-й этаж'!$D70,".",'Смета 1-й этаж'!$E70)</f>
        <v>Р2.1.11</v>
      </c>
      <c r="B70" s="18" t="s">
        <v>911</v>
      </c>
      <c r="C70" s="27" t="s">
        <v>12</v>
      </c>
      <c r="D70" s="18">
        <v>1</v>
      </c>
      <c r="E70" s="18">
        <v>11</v>
      </c>
      <c r="F70" s="29" t="str">
        <f>CONCATENATE('Смета 1-й этаж'!$C70,".",'Смета 1-й этаж'!$D70,".",'Смета 1-й этаж'!$E70)</f>
        <v>Р2.1.11</v>
      </c>
      <c r="G70" s="28">
        <f t="shared" si="0"/>
        <v>2</v>
      </c>
      <c r="H70" s="30" t="s">
        <v>486</v>
      </c>
      <c r="I70" s="31" t="s">
        <v>30</v>
      </c>
      <c r="J70" s="128"/>
      <c r="K70" s="69">
        <v>42.5</v>
      </c>
      <c r="L70" s="70">
        <v>0</v>
      </c>
      <c r="M70" s="65">
        <f>ROUND('Смета 1-й этаж'!$J70*'Смета 1-й этаж'!$K70,2)</f>
        <v>0</v>
      </c>
      <c r="N70" s="19">
        <f>ROUND('Смета 1-й этаж'!$J70*'Смета 1-й этаж'!$L70,2)</f>
        <v>0</v>
      </c>
      <c r="AT70"/>
      <c r="AU70"/>
      <c r="AV70"/>
      <c r="AW70"/>
      <c r="AX70"/>
      <c r="AY70"/>
      <c r="AZ70"/>
    </row>
    <row r="71" spans="1:52" ht="34.5" customHeight="1">
      <c r="A71" s="29" t="str">
        <f>CONCATENATE('Смета 1-й этаж'!$C71,".",'Смета 1-й этаж'!$D71,".",'Смета 1-й этаж'!$E71)</f>
        <v>Р2.1.12</v>
      </c>
      <c r="B71" s="18" t="s">
        <v>912</v>
      </c>
      <c r="C71" s="27" t="s">
        <v>12</v>
      </c>
      <c r="D71" s="18">
        <v>1</v>
      </c>
      <c r="E71" s="18">
        <v>12</v>
      </c>
      <c r="F71" s="29" t="str">
        <f>CONCATENATE('Смета 1-й этаж'!$C71,".",'Смета 1-й этаж'!$D71,".",'Смета 1-й этаж'!$E71)</f>
        <v>Р2.1.12</v>
      </c>
      <c r="G71" s="28">
        <f t="shared" si="0"/>
        <v>2</v>
      </c>
      <c r="H71" s="30" t="s">
        <v>487</v>
      </c>
      <c r="I71" s="31" t="s">
        <v>30</v>
      </c>
      <c r="J71" s="128"/>
      <c r="K71" s="69">
        <v>114</v>
      </c>
      <c r="L71" s="70">
        <v>0</v>
      </c>
      <c r="M71" s="65">
        <f>ROUND('Смета 1-й этаж'!$J71*'Смета 1-й этаж'!$K71,2)</f>
        <v>0</v>
      </c>
      <c r="N71" s="19">
        <f>ROUND('Смета 1-й этаж'!$J71*'Смета 1-й этаж'!$L71,2)</f>
        <v>0</v>
      </c>
      <c r="AT71"/>
      <c r="AU71"/>
      <c r="AV71"/>
      <c r="AW71"/>
      <c r="AX71"/>
      <c r="AY71"/>
      <c r="AZ71"/>
    </row>
    <row r="72" spans="1:52" ht="34.5" customHeight="1">
      <c r="A72" s="29" t="str">
        <f>CONCATENATE('Смета 1-й этаж'!$C72,".",'Смета 1-й этаж'!$D72,".",'Смета 1-й этаж'!$E72)</f>
        <v>Р2.1.13</v>
      </c>
      <c r="B72" s="18" t="s">
        <v>913</v>
      </c>
      <c r="C72" s="27" t="s">
        <v>12</v>
      </c>
      <c r="D72" s="18">
        <v>1</v>
      </c>
      <c r="E72" s="18">
        <v>13</v>
      </c>
      <c r="F72" s="29" t="str">
        <f>CONCATENATE('Смета 1-й этаж'!$C72,".",'Смета 1-й этаж'!$D72,".",'Смета 1-й этаж'!$E72)</f>
        <v>Р2.1.13</v>
      </c>
      <c r="G72" s="28">
        <f t="shared" si="0"/>
        <v>2</v>
      </c>
      <c r="H72" s="30" t="s">
        <v>488</v>
      </c>
      <c r="I72" s="31" t="s">
        <v>17</v>
      </c>
      <c r="J72" s="128"/>
      <c r="K72" s="69">
        <v>70</v>
      </c>
      <c r="L72" s="70">
        <v>0</v>
      </c>
      <c r="M72" s="65">
        <f>ROUND('Смета 1-й этаж'!$J72*'Смета 1-й этаж'!$K72,2)</f>
        <v>0</v>
      </c>
      <c r="N72" s="19">
        <f>ROUND('Смета 1-й этаж'!$J72*'Смета 1-й этаж'!$L72,2)</f>
        <v>0</v>
      </c>
      <c r="AT72"/>
      <c r="AU72"/>
      <c r="AV72"/>
      <c r="AW72"/>
      <c r="AX72"/>
      <c r="AY72"/>
      <c r="AZ72"/>
    </row>
    <row r="73" spans="1:52" ht="34.5" customHeight="1">
      <c r="A73" s="29" t="str">
        <f>CONCATENATE('Смета 1-й этаж'!$C73,".",'Смета 1-й этаж'!$D73,".",'Смета 1-й этаж'!$E73)</f>
        <v>Р2.1.14</v>
      </c>
      <c r="B73" s="18" t="s">
        <v>914</v>
      </c>
      <c r="C73" s="27" t="s">
        <v>12</v>
      </c>
      <c r="D73" s="18">
        <v>1</v>
      </c>
      <c r="E73" s="18">
        <v>14</v>
      </c>
      <c r="F73" s="29" t="str">
        <f>CONCATENATE('Смета 1-й этаж'!$C73,".",'Смета 1-й этаж'!$D73,".",'Смета 1-й этаж'!$E73)</f>
        <v>Р2.1.14</v>
      </c>
      <c r="G73" s="28">
        <f t="shared" si="0"/>
        <v>2</v>
      </c>
      <c r="H73" s="30" t="s">
        <v>489</v>
      </c>
      <c r="I73" s="31" t="s">
        <v>17</v>
      </c>
      <c r="J73" s="128"/>
      <c r="K73" s="69">
        <v>51.66</v>
      </c>
      <c r="L73" s="70">
        <v>0</v>
      </c>
      <c r="M73" s="65">
        <f>ROUND('Смета 1-й этаж'!$J73*'Смета 1-й этаж'!$K73,2)</f>
        <v>0</v>
      </c>
      <c r="N73" s="19">
        <f>ROUND('Смета 1-й этаж'!$J73*'Смета 1-й этаж'!$L73,2)</f>
        <v>0</v>
      </c>
      <c r="AT73"/>
      <c r="AU73"/>
      <c r="AV73"/>
      <c r="AW73"/>
      <c r="AX73"/>
      <c r="AY73"/>
      <c r="AZ73"/>
    </row>
    <row r="74" spans="1:52" ht="34.5" customHeight="1">
      <c r="A74" s="29" t="str">
        <f>CONCATENATE('Смета 1-й этаж'!$C74,".",'Смета 1-й этаж'!$D74,".",'Смета 1-й этаж'!$E74)</f>
        <v>Р2.1.15</v>
      </c>
      <c r="B74" s="18" t="s">
        <v>915</v>
      </c>
      <c r="C74" s="27" t="s">
        <v>12</v>
      </c>
      <c r="D74" s="18">
        <v>1</v>
      </c>
      <c r="E74" s="18">
        <v>15</v>
      </c>
      <c r="F74" s="29" t="str">
        <f>CONCATENATE('Смета 1-й этаж'!$C74,".",'Смета 1-й этаж'!$D74,".",'Смета 1-й этаж'!$E74)</f>
        <v>Р2.1.15</v>
      </c>
      <c r="G74" s="28">
        <f t="shared" si="0"/>
        <v>2</v>
      </c>
      <c r="H74" s="30" t="s">
        <v>490</v>
      </c>
      <c r="I74" s="31" t="s">
        <v>17</v>
      </c>
      <c r="J74" s="128"/>
      <c r="K74" s="69">
        <v>150</v>
      </c>
      <c r="L74" s="70">
        <v>0</v>
      </c>
      <c r="M74" s="65">
        <f>ROUND('Смета 1-й этаж'!$J74*'Смета 1-й этаж'!$K74,2)</f>
        <v>0</v>
      </c>
      <c r="N74" s="19">
        <f>ROUND('Смета 1-й этаж'!$J74*'Смета 1-й этаж'!$L74,2)</f>
        <v>0</v>
      </c>
      <c r="AT74"/>
      <c r="AU74"/>
      <c r="AV74"/>
      <c r="AW74"/>
      <c r="AX74"/>
      <c r="AY74"/>
      <c r="AZ74"/>
    </row>
    <row r="75" spans="1:52" ht="34.5" customHeight="1">
      <c r="A75" s="23" t="str">
        <f>CONCATENATE('Смета 1-й этаж'!$C75,".",'Смета 1-й этаж'!$D75,".",'Смета 1-й этаж'!$E75)</f>
        <v>Р2.2.0</v>
      </c>
      <c r="B75" s="33" t="s">
        <v>916</v>
      </c>
      <c r="C75" s="32" t="s">
        <v>12</v>
      </c>
      <c r="D75" s="33">
        <v>2</v>
      </c>
      <c r="E75" s="33">
        <v>0</v>
      </c>
      <c r="F75" s="23" t="str">
        <f>CONCATENATE('Смета 1-й этаж'!$C75,".",'Смета 1-й этаж'!$D75,".",'Смета 1-й этаж'!$E75)</f>
        <v>Р2.2.0</v>
      </c>
      <c r="G75" s="22">
        <f t="shared" si="0"/>
        <v>2</v>
      </c>
      <c r="H75" s="35" t="s">
        <v>711</v>
      </c>
      <c r="I75" s="25"/>
      <c r="J75" s="135">
        <f>SUM(J76:J92)</f>
        <v>0</v>
      </c>
      <c r="K75" s="71"/>
      <c r="L75" s="72"/>
      <c r="M75" s="64">
        <f>SUM(M76:M92)</f>
        <v>0</v>
      </c>
      <c r="N75" s="26">
        <f>SUM(N76:N92)</f>
        <v>0</v>
      </c>
      <c r="AT75"/>
      <c r="AU75"/>
      <c r="AV75"/>
      <c r="AW75"/>
      <c r="AX75"/>
      <c r="AY75"/>
      <c r="AZ75"/>
    </row>
    <row r="76" spans="1:52" ht="34.5" customHeight="1">
      <c r="A76" s="29" t="str">
        <f>CONCATENATE('Смета 1-й этаж'!$C76,".",'Смета 1-й этаж'!$D76,".",'Смета 1-й этаж'!$E76)</f>
        <v>Р2.2.1</v>
      </c>
      <c r="B76" s="18" t="s">
        <v>917</v>
      </c>
      <c r="C76" s="27" t="s">
        <v>12</v>
      </c>
      <c r="D76" s="18">
        <v>2</v>
      </c>
      <c r="E76" s="18">
        <v>1</v>
      </c>
      <c r="F76" s="29" t="str">
        <f>CONCATENATE('Смета 1-й этаж'!$C76,".",'Смета 1-й этаж'!$D76,".",'Смета 1-й этаж'!$E76)</f>
        <v>Р2.2.1</v>
      </c>
      <c r="G76" s="28">
        <f t="shared" si="0"/>
        <v>2</v>
      </c>
      <c r="H76" s="30" t="s">
        <v>429</v>
      </c>
      <c r="I76" s="31" t="s">
        <v>17</v>
      </c>
      <c r="J76" s="128"/>
      <c r="K76" s="69">
        <v>128.43</v>
      </c>
      <c r="L76" s="70">
        <v>0</v>
      </c>
      <c r="M76" s="65">
        <f>ROUND('Смета 1-й этаж'!$J76*'Смета 1-й этаж'!$K76,2)</f>
        <v>0</v>
      </c>
      <c r="N76" s="19">
        <f>ROUND('Смета 1-й этаж'!$J76*'Смета 1-й этаж'!$L76,2)</f>
        <v>0</v>
      </c>
      <c r="AT76"/>
      <c r="AU76"/>
      <c r="AV76"/>
      <c r="AW76"/>
      <c r="AX76"/>
      <c r="AY76"/>
      <c r="AZ76"/>
    </row>
    <row r="77" spans="1:52" ht="34.5" customHeight="1">
      <c r="A77" s="29" t="str">
        <f>CONCATENATE('Смета 1-й этаж'!$C77,".",'Смета 1-й этаж'!$D77,".",'Смета 1-й этаж'!$E77)</f>
        <v>Р2.2.2</v>
      </c>
      <c r="B77" s="18" t="s">
        <v>918</v>
      </c>
      <c r="C77" s="27" t="s">
        <v>12</v>
      </c>
      <c r="D77" s="18">
        <v>2</v>
      </c>
      <c r="E77" s="18">
        <v>2</v>
      </c>
      <c r="F77" s="29" t="str">
        <f>CONCATENATE('Смета 1-й этаж'!$C77,".",'Смета 1-й этаж'!$D77,".",'Смета 1-й этаж'!$E77)</f>
        <v>Р2.2.2</v>
      </c>
      <c r="G77" s="28">
        <f t="shared" si="0"/>
        <v>2</v>
      </c>
      <c r="H77" s="30" t="s">
        <v>430</v>
      </c>
      <c r="I77" s="31" t="s">
        <v>17</v>
      </c>
      <c r="J77" s="128"/>
      <c r="K77" s="69">
        <v>125</v>
      </c>
      <c r="L77" s="70">
        <v>0</v>
      </c>
      <c r="M77" s="65">
        <f>ROUND('Смета 1-й этаж'!$J77*'Смета 1-й этаж'!$K77,2)</f>
        <v>0</v>
      </c>
      <c r="N77" s="19">
        <f>ROUND('Смета 1-й этаж'!$J77*'Смета 1-й этаж'!$L77,2)</f>
        <v>0</v>
      </c>
      <c r="AT77"/>
      <c r="AU77"/>
      <c r="AV77"/>
      <c r="AW77"/>
      <c r="AX77"/>
      <c r="AY77"/>
      <c r="AZ77"/>
    </row>
    <row r="78" spans="1:52" ht="34.5" customHeight="1">
      <c r="A78" s="29" t="str">
        <f>CONCATENATE('Смета 1-й этаж'!$C78,".",'Смета 1-й этаж'!$D78,".",'Смета 1-й этаж'!$E78)</f>
        <v>Р2.2.3</v>
      </c>
      <c r="B78" s="18" t="s">
        <v>919</v>
      </c>
      <c r="C78" s="27" t="s">
        <v>12</v>
      </c>
      <c r="D78" s="18">
        <v>2</v>
      </c>
      <c r="E78" s="18">
        <v>3</v>
      </c>
      <c r="F78" s="29" t="str">
        <f>CONCATENATE('Смета 1-й этаж'!$C78,".",'Смета 1-й этаж'!$D78,".",'Смета 1-й этаж'!$E78)</f>
        <v>Р2.2.3</v>
      </c>
      <c r="G78" s="28">
        <f t="shared" si="0"/>
        <v>2</v>
      </c>
      <c r="H78" s="30" t="s">
        <v>491</v>
      </c>
      <c r="I78" s="31" t="s">
        <v>17</v>
      </c>
      <c r="J78" s="128"/>
      <c r="K78" s="69">
        <v>232.5</v>
      </c>
      <c r="L78" s="70">
        <v>0</v>
      </c>
      <c r="M78" s="65">
        <f>ROUND('Смета 1-й этаж'!$J78*'Смета 1-й этаж'!$K78,2)</f>
        <v>0</v>
      </c>
      <c r="N78" s="19">
        <f>ROUND('Смета 1-й этаж'!$J78*'Смета 1-й этаж'!$L78,2)</f>
        <v>0</v>
      </c>
      <c r="AT78"/>
      <c r="AU78"/>
      <c r="AV78"/>
      <c r="AW78"/>
      <c r="AX78"/>
      <c r="AY78"/>
      <c r="AZ78"/>
    </row>
    <row r="79" spans="1:52" ht="34.5" customHeight="1">
      <c r="A79" s="29" t="str">
        <f>CONCATENATE('Смета 1-й этаж'!$C79,".",'Смета 1-й этаж'!$D79,".",'Смета 1-й этаж'!$E79)</f>
        <v>Р2.2.4</v>
      </c>
      <c r="B79" s="18" t="s">
        <v>920</v>
      </c>
      <c r="C79" s="27" t="s">
        <v>12</v>
      </c>
      <c r="D79" s="18">
        <v>2</v>
      </c>
      <c r="E79" s="18">
        <v>4</v>
      </c>
      <c r="F79" s="29" t="str">
        <f>CONCATENATE('Смета 1-й этаж'!$C79,".",'Смета 1-й этаж'!$D79,".",'Смета 1-й этаж'!$E79)</f>
        <v>Р2.2.4</v>
      </c>
      <c r="G79" s="28">
        <f t="shared" si="0"/>
        <v>2</v>
      </c>
      <c r="H79" s="30" t="s">
        <v>492</v>
      </c>
      <c r="I79" s="31" t="s">
        <v>17</v>
      </c>
      <c r="J79" s="128"/>
      <c r="K79" s="69">
        <v>298.33</v>
      </c>
      <c r="L79" s="70">
        <v>0</v>
      </c>
      <c r="M79" s="65">
        <f>ROUND('Смета 1-й этаж'!$J79*'Смета 1-й этаж'!$K79,2)</f>
        <v>0</v>
      </c>
      <c r="N79" s="19">
        <f>ROUND('Смета 1-й этаж'!$J79*'Смета 1-й этаж'!$L79,2)</f>
        <v>0</v>
      </c>
      <c r="AT79"/>
      <c r="AU79"/>
      <c r="AV79"/>
      <c r="AW79"/>
      <c r="AX79"/>
      <c r="AY79"/>
      <c r="AZ79"/>
    </row>
    <row r="80" spans="1:52" ht="34.5" customHeight="1">
      <c r="A80" s="29" t="str">
        <f>CONCATENATE('Смета 1-й этаж'!$C80,".",'Смета 1-й этаж'!$D80,".",'Смета 1-й этаж'!$E80)</f>
        <v>Р2.2.5</v>
      </c>
      <c r="B80" s="18" t="s">
        <v>921</v>
      </c>
      <c r="C80" s="27" t="s">
        <v>12</v>
      </c>
      <c r="D80" s="18">
        <v>2</v>
      </c>
      <c r="E80" s="18">
        <v>5</v>
      </c>
      <c r="F80" s="29" t="str">
        <f>CONCATENATE('Смета 1-й этаж'!$C80,".",'Смета 1-й этаж'!$D80,".",'Смета 1-й этаж'!$E80)</f>
        <v>Р2.2.5</v>
      </c>
      <c r="G80" s="28">
        <f t="shared" si="0"/>
        <v>2</v>
      </c>
      <c r="H80" s="30" t="s">
        <v>493</v>
      </c>
      <c r="I80" s="36" t="s">
        <v>17</v>
      </c>
      <c r="J80" s="128"/>
      <c r="K80" s="69">
        <v>223.33</v>
      </c>
      <c r="L80" s="70">
        <v>0</v>
      </c>
      <c r="M80" s="65">
        <f>ROUND('Смета 1-й этаж'!$J80*'Смета 1-й этаж'!$K80,2)</f>
        <v>0</v>
      </c>
      <c r="N80" s="19">
        <f>ROUND('Смета 1-й этаж'!$J80*'Смета 1-й этаж'!$L80,2)</f>
        <v>0</v>
      </c>
      <c r="AT80"/>
      <c r="AU80"/>
      <c r="AV80"/>
      <c r="AW80"/>
      <c r="AX80"/>
      <c r="AY80"/>
      <c r="AZ80"/>
    </row>
    <row r="81" spans="1:52" ht="34.5" customHeight="1">
      <c r="A81" s="29" t="str">
        <f>CONCATENATE('Смета 1-й этаж'!$C81,".",'Смета 1-й этаж'!$D81,".",'Смета 1-й этаж'!$E81)</f>
        <v>Р2.2.6</v>
      </c>
      <c r="B81" s="18" t="s">
        <v>922</v>
      </c>
      <c r="C81" s="27" t="s">
        <v>12</v>
      </c>
      <c r="D81" s="18">
        <v>2</v>
      </c>
      <c r="E81" s="18">
        <v>6</v>
      </c>
      <c r="F81" s="29" t="str">
        <f>CONCATENATE('Смета 1-й этаж'!$C81,".",'Смета 1-й этаж'!$D81,".",'Смета 1-й этаж'!$E81)</f>
        <v>Р2.2.6</v>
      </c>
      <c r="G81" s="28">
        <f t="shared" si="0"/>
        <v>2</v>
      </c>
      <c r="H81" s="30" t="s">
        <v>224</v>
      </c>
      <c r="I81" s="36" t="s">
        <v>17</v>
      </c>
      <c r="J81" s="128"/>
      <c r="K81" s="69">
        <v>102.63</v>
      </c>
      <c r="L81" s="70">
        <v>0</v>
      </c>
      <c r="M81" s="65">
        <f>ROUND('Смета 1-й этаж'!$J81*'Смета 1-й этаж'!$K81,2)</f>
        <v>0</v>
      </c>
      <c r="N81" s="19">
        <f>ROUND('Смета 1-й этаж'!$J81*'Смета 1-й этаж'!$L81,2)</f>
        <v>0</v>
      </c>
      <c r="AT81"/>
      <c r="AU81"/>
      <c r="AV81"/>
      <c r="AW81"/>
      <c r="AX81"/>
      <c r="AY81"/>
      <c r="AZ81"/>
    </row>
    <row r="82" spans="1:52" ht="34.5" customHeight="1">
      <c r="A82" s="29" t="str">
        <f>CONCATENATE('Смета 1-й этаж'!$C82,".",'Смета 1-й этаж'!$D82,".",'Смета 1-й этаж'!$E82)</f>
        <v>Р2.2.7</v>
      </c>
      <c r="B82" s="18" t="s">
        <v>923</v>
      </c>
      <c r="C82" s="27" t="s">
        <v>12</v>
      </c>
      <c r="D82" s="18">
        <v>2</v>
      </c>
      <c r="E82" s="18">
        <v>7</v>
      </c>
      <c r="F82" s="29" t="str">
        <f>CONCATENATE('Смета 1-й этаж'!$C82,".",'Смета 1-й этаж'!$D82,".",'Смета 1-й этаж'!$E82)</f>
        <v>Р2.2.7</v>
      </c>
      <c r="G82" s="28">
        <f t="shared" si="0"/>
        <v>2</v>
      </c>
      <c r="H82" s="30" t="s">
        <v>494</v>
      </c>
      <c r="I82" s="36" t="s">
        <v>17</v>
      </c>
      <c r="J82" s="128"/>
      <c r="K82" s="69">
        <v>0</v>
      </c>
      <c r="L82" s="70">
        <v>0</v>
      </c>
      <c r="M82" s="65">
        <f>ROUND('Смета 1-й этаж'!$J82*'Смета 1-й этаж'!$K82,2)</f>
        <v>0</v>
      </c>
      <c r="N82" s="19">
        <f>ROUND('Смета 1-й этаж'!$J82*'Смета 1-й этаж'!$L82,2)</f>
        <v>0</v>
      </c>
      <c r="AT82"/>
      <c r="AU82"/>
      <c r="AV82"/>
      <c r="AW82"/>
      <c r="AX82"/>
      <c r="AY82"/>
      <c r="AZ82"/>
    </row>
    <row r="83" spans="1:52" ht="34.5" customHeight="1">
      <c r="A83" s="29" t="str">
        <f>CONCATENATE('Смета 1-й этаж'!$C83,".",'Смета 1-й этаж'!$D83,".",'Смета 1-й этаж'!$E83)</f>
        <v>Р2.2.8</v>
      </c>
      <c r="B83" s="18" t="s">
        <v>924</v>
      </c>
      <c r="C83" s="27" t="s">
        <v>12</v>
      </c>
      <c r="D83" s="18">
        <v>2</v>
      </c>
      <c r="E83" s="18">
        <v>8</v>
      </c>
      <c r="F83" s="29" t="str">
        <f>CONCATENATE('Смета 1-й этаж'!$C83,".",'Смета 1-й этаж'!$D83,".",'Смета 1-й этаж'!$E83)</f>
        <v>Р2.2.8</v>
      </c>
      <c r="G83" s="28">
        <f t="shared" si="0"/>
        <v>2</v>
      </c>
      <c r="H83" s="30" t="s">
        <v>495</v>
      </c>
      <c r="I83" s="36" t="s">
        <v>17</v>
      </c>
      <c r="J83" s="128"/>
      <c r="K83" s="69">
        <v>100</v>
      </c>
      <c r="L83" s="70">
        <v>0</v>
      </c>
      <c r="M83" s="65">
        <f>ROUND('Смета 1-й этаж'!$J83*'Смета 1-й этаж'!$K83,2)</f>
        <v>0</v>
      </c>
      <c r="N83" s="19">
        <f>ROUND('Смета 1-й этаж'!$J83*'Смета 1-й этаж'!$L83,2)</f>
        <v>0</v>
      </c>
      <c r="AT83"/>
      <c r="AU83"/>
      <c r="AV83"/>
      <c r="AW83"/>
      <c r="AX83"/>
      <c r="AY83"/>
      <c r="AZ83"/>
    </row>
    <row r="84" spans="1:52" ht="34.5" customHeight="1">
      <c r="A84" s="29" t="str">
        <f>CONCATENATE('Смета 1-й этаж'!$C84,".",'Смета 1-й этаж'!$D84,".",'Смета 1-й этаж'!$E84)</f>
        <v>Р2.2.9</v>
      </c>
      <c r="B84" s="18" t="s">
        <v>925</v>
      </c>
      <c r="C84" s="27" t="s">
        <v>12</v>
      </c>
      <c r="D84" s="18">
        <v>2</v>
      </c>
      <c r="E84" s="18">
        <v>9</v>
      </c>
      <c r="F84" s="29" t="str">
        <f>CONCATENATE('Смета 1-й этаж'!$C84,".",'Смета 1-й этаж'!$D84,".",'Смета 1-й этаж'!$E84)</f>
        <v>Р2.2.9</v>
      </c>
      <c r="G84" s="28">
        <f t="shared" ref="G84:G147" si="1">IF(J84&gt;0,G83+1,G83)</f>
        <v>2</v>
      </c>
      <c r="H84" s="30" t="s">
        <v>225</v>
      </c>
      <c r="I84" s="36" t="s">
        <v>17</v>
      </c>
      <c r="J84" s="128"/>
      <c r="K84" s="69">
        <v>85.67</v>
      </c>
      <c r="L84" s="70">
        <v>0</v>
      </c>
      <c r="M84" s="65">
        <f>ROUND('Смета 1-й этаж'!$J84*'Смета 1-й этаж'!$K84,2)</f>
        <v>0</v>
      </c>
      <c r="N84" s="19">
        <f>ROUND('Смета 1-й этаж'!$J84*'Смета 1-й этаж'!$L84,2)</f>
        <v>0</v>
      </c>
      <c r="AT84"/>
      <c r="AU84"/>
      <c r="AV84"/>
      <c r="AW84"/>
      <c r="AX84"/>
      <c r="AY84"/>
      <c r="AZ84"/>
    </row>
    <row r="85" spans="1:52" ht="34.5" customHeight="1">
      <c r="A85" s="29" t="str">
        <f>CONCATENATE('Смета 1-й этаж'!$C85,".",'Смета 1-й этаж'!$D85,".",'Смета 1-й этаж'!$E85)</f>
        <v>Р2.2.10</v>
      </c>
      <c r="B85" s="18" t="s">
        <v>926</v>
      </c>
      <c r="C85" s="27" t="s">
        <v>12</v>
      </c>
      <c r="D85" s="18">
        <v>2</v>
      </c>
      <c r="E85" s="18">
        <v>10</v>
      </c>
      <c r="F85" s="29" t="str">
        <f>CONCATENATE('Смета 1-й этаж'!$C85,".",'Смета 1-й этаж'!$D85,".",'Смета 1-й этаж'!$E85)</f>
        <v>Р2.2.10</v>
      </c>
      <c r="G85" s="28">
        <f t="shared" si="1"/>
        <v>2</v>
      </c>
      <c r="H85" s="38" t="s">
        <v>226</v>
      </c>
      <c r="I85" s="36" t="s">
        <v>17</v>
      </c>
      <c r="J85" s="128"/>
      <c r="K85" s="69">
        <v>28.41</v>
      </c>
      <c r="L85" s="70">
        <v>0</v>
      </c>
      <c r="M85" s="65">
        <f>ROUND('Смета 1-й этаж'!$J85*'Смета 1-й этаж'!$K85,2)</f>
        <v>0</v>
      </c>
      <c r="N85" s="19">
        <f>ROUND('Смета 1-й этаж'!$J85*'Смета 1-й этаж'!$L85,2)</f>
        <v>0</v>
      </c>
      <c r="AT85"/>
      <c r="AU85"/>
      <c r="AV85"/>
      <c r="AW85"/>
      <c r="AX85"/>
      <c r="AY85"/>
      <c r="AZ85"/>
    </row>
    <row r="86" spans="1:52" ht="34.5" customHeight="1">
      <c r="A86" s="29" t="str">
        <f>CONCATENATE('Смета 1-й этаж'!$C86,".",'Смета 1-й этаж'!$D86,".",'Смета 1-й этаж'!$E86)</f>
        <v>Р2.2.11</v>
      </c>
      <c r="B86" s="18" t="s">
        <v>927</v>
      </c>
      <c r="C86" s="27" t="s">
        <v>12</v>
      </c>
      <c r="D86" s="18">
        <v>2</v>
      </c>
      <c r="E86" s="18">
        <v>11</v>
      </c>
      <c r="F86" s="29" t="str">
        <f>CONCATENATE('Смета 1-й этаж'!$C86,".",'Смета 1-й этаж'!$D86,".",'Смета 1-й этаж'!$E86)</f>
        <v>Р2.2.11</v>
      </c>
      <c r="G86" s="28">
        <f t="shared" si="1"/>
        <v>2</v>
      </c>
      <c r="H86" s="30" t="s">
        <v>496</v>
      </c>
      <c r="I86" s="36" t="s">
        <v>17</v>
      </c>
      <c r="J86" s="128"/>
      <c r="K86" s="69">
        <v>197</v>
      </c>
      <c r="L86" s="70">
        <v>0</v>
      </c>
      <c r="M86" s="65">
        <f>ROUND('Смета 1-й этаж'!$J86*'Смета 1-й этаж'!$K86,2)</f>
        <v>0</v>
      </c>
      <c r="N86" s="19">
        <f>ROUND('Смета 1-й этаж'!$J86*'Смета 1-й этаж'!$L86,2)</f>
        <v>0</v>
      </c>
      <c r="AT86"/>
      <c r="AU86"/>
      <c r="AV86"/>
      <c r="AW86"/>
      <c r="AX86"/>
      <c r="AY86"/>
      <c r="AZ86"/>
    </row>
    <row r="87" spans="1:52" ht="34.5" customHeight="1">
      <c r="A87" s="29" t="str">
        <f>CONCATENATE('Смета 1-й этаж'!$C87,".",'Смета 1-й этаж'!$D87,".",'Смета 1-й этаж'!$E87)</f>
        <v>Р2.2.12</v>
      </c>
      <c r="B87" s="18" t="s">
        <v>928</v>
      </c>
      <c r="C87" s="27" t="s">
        <v>12</v>
      </c>
      <c r="D87" s="18">
        <v>2</v>
      </c>
      <c r="E87" s="18">
        <v>12</v>
      </c>
      <c r="F87" s="29" t="str">
        <f>CONCATENATE('Смета 1-й этаж'!$C87,".",'Смета 1-й этаж'!$D87,".",'Смета 1-й этаж'!$E87)</f>
        <v>Р2.2.12</v>
      </c>
      <c r="G87" s="28">
        <f t="shared" si="1"/>
        <v>2</v>
      </c>
      <c r="H87" s="30" t="s">
        <v>439</v>
      </c>
      <c r="I87" s="31" t="s">
        <v>17</v>
      </c>
      <c r="J87" s="128"/>
      <c r="K87" s="69">
        <v>208</v>
      </c>
      <c r="L87" s="70">
        <v>0</v>
      </c>
      <c r="M87" s="65">
        <f>ROUND('Смета 1-й этаж'!$J87*'Смета 1-й этаж'!$K87,2)</f>
        <v>0</v>
      </c>
      <c r="N87" s="19">
        <f>ROUND('Смета 1-й этаж'!$J87*'Смета 1-й этаж'!$L87,2)</f>
        <v>0</v>
      </c>
      <c r="AT87"/>
      <c r="AU87"/>
      <c r="AV87"/>
      <c r="AW87"/>
      <c r="AX87"/>
      <c r="AY87"/>
      <c r="AZ87"/>
    </row>
    <row r="88" spans="1:52" ht="34.5" customHeight="1">
      <c r="A88" s="29" t="str">
        <f>CONCATENATE('Смета 1-й этаж'!$C88,".",'Смета 1-й этаж'!$D88,".",'Смета 1-й этаж'!$E88)</f>
        <v>Р2.2.13</v>
      </c>
      <c r="B88" s="18" t="s">
        <v>929</v>
      </c>
      <c r="C88" s="27" t="s">
        <v>12</v>
      </c>
      <c r="D88" s="18">
        <v>2</v>
      </c>
      <c r="E88" s="18">
        <v>13</v>
      </c>
      <c r="F88" s="29" t="str">
        <f>CONCATENATE('Смета 1-й этаж'!$C88,".",'Смета 1-й этаж'!$D88,".",'Смета 1-й этаж'!$E88)</f>
        <v>Р2.2.13</v>
      </c>
      <c r="G88" s="28">
        <f t="shared" si="1"/>
        <v>2</v>
      </c>
      <c r="H88" s="30" t="s">
        <v>227</v>
      </c>
      <c r="I88" s="36" t="s">
        <v>30</v>
      </c>
      <c r="J88" s="128"/>
      <c r="K88" s="69">
        <v>31.21</v>
      </c>
      <c r="L88" s="70">
        <v>0</v>
      </c>
      <c r="M88" s="65">
        <f>ROUND('Смета 1-й этаж'!$J88*'Смета 1-й этаж'!$K88,2)</f>
        <v>0</v>
      </c>
      <c r="N88" s="19">
        <f>ROUND('Смета 1-й этаж'!$J88*'Смета 1-й этаж'!$L88,2)</f>
        <v>0</v>
      </c>
      <c r="AT88"/>
      <c r="AU88"/>
      <c r="AV88"/>
      <c r="AW88"/>
      <c r="AX88"/>
      <c r="AY88"/>
      <c r="AZ88"/>
    </row>
    <row r="89" spans="1:52" ht="34.5" customHeight="1">
      <c r="A89" s="29" t="str">
        <f>CONCATENATE('Смета 1-й этаж'!$C89,".",'Смета 1-й этаж'!$D89,".",'Смета 1-й этаж'!$E89)</f>
        <v>Р2.2.14</v>
      </c>
      <c r="B89" s="18" t="s">
        <v>930</v>
      </c>
      <c r="C89" s="27" t="s">
        <v>12</v>
      </c>
      <c r="D89" s="18">
        <v>2</v>
      </c>
      <c r="E89" s="18">
        <v>14</v>
      </c>
      <c r="F89" s="29" t="str">
        <f>CONCATENATE('Смета 1-й этаж'!$C89,".",'Смета 1-й этаж'!$D89,".",'Смета 1-й этаж'!$E89)</f>
        <v>Р2.2.14</v>
      </c>
      <c r="G89" s="28">
        <f t="shared" si="1"/>
        <v>2</v>
      </c>
      <c r="H89" s="30" t="s">
        <v>228</v>
      </c>
      <c r="I89" s="36" t="s">
        <v>30</v>
      </c>
      <c r="J89" s="128"/>
      <c r="K89" s="69">
        <v>30.25</v>
      </c>
      <c r="L89" s="70">
        <v>0</v>
      </c>
      <c r="M89" s="65">
        <f>ROUND('Смета 1-й этаж'!$J89*'Смета 1-й этаж'!$K89,2)</f>
        <v>0</v>
      </c>
      <c r="N89" s="19">
        <f>ROUND('Смета 1-й этаж'!$J89*'Смета 1-й этаж'!$L89,2)</f>
        <v>0</v>
      </c>
      <c r="AT89"/>
      <c r="AU89"/>
      <c r="AV89"/>
      <c r="AW89"/>
      <c r="AX89"/>
      <c r="AY89"/>
      <c r="AZ89"/>
    </row>
    <row r="90" spans="1:52" ht="34.5" customHeight="1">
      <c r="A90" s="29" t="str">
        <f>CONCATENATE('Смета 1-й этаж'!$C90,".",'Смета 1-й этаж'!$D90,".",'Смета 1-й этаж'!$E90)</f>
        <v>Р2.2.15</v>
      </c>
      <c r="B90" s="18" t="s">
        <v>931</v>
      </c>
      <c r="C90" s="27" t="s">
        <v>12</v>
      </c>
      <c r="D90" s="18">
        <v>2</v>
      </c>
      <c r="E90" s="18">
        <v>15</v>
      </c>
      <c r="F90" s="29" t="str">
        <f>CONCATENATE('Смета 1-й этаж'!$C90,".",'Смета 1-й этаж'!$D90,".",'Смета 1-й этаж'!$E90)</f>
        <v>Р2.2.15</v>
      </c>
      <c r="G90" s="28">
        <f t="shared" si="1"/>
        <v>2</v>
      </c>
      <c r="H90" s="30" t="s">
        <v>497</v>
      </c>
      <c r="I90" s="36" t="s">
        <v>17</v>
      </c>
      <c r="J90" s="128">
        <v>0</v>
      </c>
      <c r="K90" s="69">
        <v>4595.45</v>
      </c>
      <c r="L90" s="70">
        <v>0</v>
      </c>
      <c r="M90" s="65">
        <f>ROUND('Смета 1-й этаж'!$J90*'Смета 1-й этаж'!$K90,2)</f>
        <v>0</v>
      </c>
      <c r="N90" s="19">
        <f>ROUND('Смета 1-й этаж'!$J90*'Смета 1-й этаж'!$L90,2)</f>
        <v>0</v>
      </c>
      <c r="AT90"/>
      <c r="AU90"/>
      <c r="AV90"/>
      <c r="AW90"/>
      <c r="AX90"/>
      <c r="AY90"/>
      <c r="AZ90"/>
    </row>
    <row r="91" spans="1:52" ht="34.5" customHeight="1">
      <c r="A91" s="29" t="str">
        <f>CONCATENATE('Смета 1-й этаж'!$C91,".",'Смета 1-й этаж'!$D91,".",'Смета 1-й этаж'!$E91)</f>
        <v>Р2.2.16</v>
      </c>
      <c r="B91" s="18" t="s">
        <v>932</v>
      </c>
      <c r="C91" s="27" t="s">
        <v>12</v>
      </c>
      <c r="D91" s="18">
        <v>2</v>
      </c>
      <c r="E91" s="18">
        <v>16</v>
      </c>
      <c r="F91" s="29" t="str">
        <f>CONCATENATE('Смета 1-й этаж'!$C91,".",'Смета 1-й этаж'!$D91,".",'Смета 1-й этаж'!$E91)</f>
        <v>Р2.2.16</v>
      </c>
      <c r="G91" s="28">
        <f t="shared" si="1"/>
        <v>2</v>
      </c>
      <c r="H91" s="30" t="s">
        <v>498</v>
      </c>
      <c r="I91" s="36" t="s">
        <v>30</v>
      </c>
      <c r="J91" s="128"/>
      <c r="K91" s="69">
        <v>500</v>
      </c>
      <c r="L91" s="70">
        <v>0</v>
      </c>
      <c r="M91" s="65">
        <f>ROUND('Смета 1-й этаж'!$J91*'Смета 1-й этаж'!$K91,2)</f>
        <v>0</v>
      </c>
      <c r="N91" s="19">
        <f>ROUND('Смета 1-й этаж'!$J91*'Смета 1-й этаж'!$L91,2)</f>
        <v>0</v>
      </c>
      <c r="AT91"/>
      <c r="AU91"/>
      <c r="AV91"/>
      <c r="AW91"/>
      <c r="AX91"/>
      <c r="AY91"/>
      <c r="AZ91"/>
    </row>
    <row r="92" spans="1:52" ht="34.5" customHeight="1">
      <c r="A92" s="29" t="str">
        <f>CONCATENATE('Смета 1-й этаж'!$C92,".",'Смета 1-й этаж'!$D92,".",'Смета 1-й этаж'!$E92)</f>
        <v>Р2.2.17</v>
      </c>
      <c r="B92" s="18" t="s">
        <v>933</v>
      </c>
      <c r="C92" s="27" t="s">
        <v>12</v>
      </c>
      <c r="D92" s="18">
        <v>2</v>
      </c>
      <c r="E92" s="18">
        <v>17</v>
      </c>
      <c r="F92" s="29" t="str">
        <f>CONCATENATE('Смета 1-й этаж'!$C92,".",'Смета 1-й этаж'!$D92,".",'Смета 1-й этаж'!$E92)</f>
        <v>Р2.2.17</v>
      </c>
      <c r="G92" s="28">
        <f t="shared" si="1"/>
        <v>2</v>
      </c>
      <c r="H92" s="30" t="s">
        <v>408</v>
      </c>
      <c r="I92" s="36" t="s">
        <v>17</v>
      </c>
      <c r="J92" s="128"/>
      <c r="K92" s="69">
        <v>33.58</v>
      </c>
      <c r="L92" s="70">
        <v>0</v>
      </c>
      <c r="M92" s="65">
        <f>ROUND('Смета 1-й этаж'!$J92*'Смета 1-й этаж'!$K92,2)</f>
        <v>0</v>
      </c>
      <c r="N92" s="19">
        <f>ROUND('Смета 1-й этаж'!$J92*'Смета 1-й этаж'!$L92,2)</f>
        <v>0</v>
      </c>
      <c r="AT92"/>
      <c r="AU92"/>
      <c r="AV92"/>
      <c r="AW92"/>
      <c r="AX92"/>
      <c r="AY92"/>
      <c r="AZ92"/>
    </row>
    <row r="93" spans="1:52" ht="34.5" customHeight="1">
      <c r="A93" s="23" t="str">
        <f>CONCATENATE('Смета 1-й этаж'!$C93,".",'Смета 1-й этаж'!$D93,".",'Смета 1-й этаж'!$E93)</f>
        <v>Р2.3.0</v>
      </c>
      <c r="B93" s="33" t="s">
        <v>934</v>
      </c>
      <c r="C93" s="32" t="s">
        <v>12</v>
      </c>
      <c r="D93" s="33">
        <v>3</v>
      </c>
      <c r="E93" s="33">
        <v>0</v>
      </c>
      <c r="F93" s="23" t="str">
        <f>CONCATENATE('Смета 1-й этаж'!$C93,".",'Смета 1-й этаж'!$D93,".",'Смета 1-й этаж'!$E93)</f>
        <v>Р2.3.0</v>
      </c>
      <c r="G93" s="22">
        <f t="shared" si="1"/>
        <v>2</v>
      </c>
      <c r="H93" s="35" t="s">
        <v>712</v>
      </c>
      <c r="I93" s="25"/>
      <c r="J93" s="135">
        <f>SUM(J94:J110)</f>
        <v>0</v>
      </c>
      <c r="K93" s="71"/>
      <c r="L93" s="72"/>
      <c r="M93" s="64">
        <f>SUM(M94:M110)</f>
        <v>0</v>
      </c>
      <c r="N93" s="26">
        <f>SUM(N94:N110)</f>
        <v>0</v>
      </c>
      <c r="AT93"/>
      <c r="AU93"/>
      <c r="AV93"/>
      <c r="AW93"/>
      <c r="AX93"/>
      <c r="AY93"/>
      <c r="AZ93"/>
    </row>
    <row r="94" spans="1:52" ht="34.5" customHeight="1">
      <c r="A94" s="29" t="str">
        <f>CONCATENATE('Смета 1-й этаж'!$C94,".",'Смета 1-й этаж'!$D94,".",'Смета 1-й этаж'!$E94)</f>
        <v>Р2.3.1</v>
      </c>
      <c r="B94" s="18" t="s">
        <v>935</v>
      </c>
      <c r="C94" s="27" t="s">
        <v>12</v>
      </c>
      <c r="D94" s="18">
        <v>3</v>
      </c>
      <c r="E94" s="18">
        <v>1</v>
      </c>
      <c r="F94" s="29" t="str">
        <f>CONCATENATE('Смета 1-й этаж'!$C94,".",'Смета 1-й этаж'!$D94,".",'Смета 1-й этаж'!$E94)</f>
        <v>Р2.3.1</v>
      </c>
      <c r="G94" s="28">
        <f t="shared" si="1"/>
        <v>2</v>
      </c>
      <c r="H94" s="30" t="s">
        <v>229</v>
      </c>
      <c r="I94" s="31" t="s">
        <v>17</v>
      </c>
      <c r="J94" s="128"/>
      <c r="K94" s="69">
        <v>926</v>
      </c>
      <c r="L94" s="70">
        <v>0</v>
      </c>
      <c r="M94" s="65">
        <f>ROUND('Смета 1-й этаж'!$J94*'Смета 1-й этаж'!$K94,2)</f>
        <v>0</v>
      </c>
      <c r="N94" s="19">
        <f>ROUND('Смета 1-й этаж'!$J94*'Смета 1-й этаж'!$L94,2)</f>
        <v>0</v>
      </c>
      <c r="AT94"/>
      <c r="AU94"/>
      <c r="AV94"/>
      <c r="AW94"/>
      <c r="AX94"/>
      <c r="AY94"/>
      <c r="AZ94"/>
    </row>
    <row r="95" spans="1:52" ht="34.5" customHeight="1">
      <c r="A95" s="29" t="str">
        <f>CONCATENATE('Смета 1-й этаж'!$C95,".",'Смета 1-й этаж'!$D95,".",'Смета 1-й этаж'!$E95)</f>
        <v>Р2.3.2</v>
      </c>
      <c r="B95" s="18" t="s">
        <v>936</v>
      </c>
      <c r="C95" s="27" t="s">
        <v>12</v>
      </c>
      <c r="D95" s="18">
        <v>3</v>
      </c>
      <c r="E95" s="18">
        <v>2</v>
      </c>
      <c r="F95" s="29" t="str">
        <f>CONCATENATE('Смета 1-й этаж'!$C95,".",'Смета 1-й этаж'!$D95,".",'Смета 1-й этаж'!$E95)</f>
        <v>Р2.3.2</v>
      </c>
      <c r="G95" s="28">
        <f t="shared" si="1"/>
        <v>2</v>
      </c>
      <c r="H95" s="30" t="s">
        <v>230</v>
      </c>
      <c r="I95" s="31" t="s">
        <v>17</v>
      </c>
      <c r="J95" s="128"/>
      <c r="K95" s="69">
        <v>660.33</v>
      </c>
      <c r="L95" s="70">
        <v>0</v>
      </c>
      <c r="M95" s="65">
        <f>ROUND('Смета 1-й этаж'!$J95*'Смета 1-й этаж'!$K95,2)</f>
        <v>0</v>
      </c>
      <c r="N95" s="19">
        <f>ROUND('Смета 1-й этаж'!$J95*'Смета 1-й этаж'!$L95,2)</f>
        <v>0</v>
      </c>
      <c r="AT95"/>
      <c r="AU95"/>
      <c r="AV95"/>
      <c r="AW95"/>
      <c r="AX95"/>
      <c r="AY95"/>
      <c r="AZ95"/>
    </row>
    <row r="96" spans="1:52" ht="34.5" customHeight="1">
      <c r="A96" s="29" t="str">
        <f>CONCATENATE('Смета 1-й этаж'!$C96,".",'Смета 1-й этаж'!$D96,".",'Смета 1-й этаж'!$E96)</f>
        <v>Р2.3.3</v>
      </c>
      <c r="B96" s="18" t="s">
        <v>937</v>
      </c>
      <c r="C96" s="27" t="s">
        <v>12</v>
      </c>
      <c r="D96" s="18">
        <v>3</v>
      </c>
      <c r="E96" s="18">
        <v>3</v>
      </c>
      <c r="F96" s="29" t="str">
        <f>CONCATENATE('Смета 1-й этаж'!$C96,".",'Смета 1-й этаж'!$D96,".",'Смета 1-й этаж'!$E96)</f>
        <v>Р2.3.3</v>
      </c>
      <c r="G96" s="28">
        <f t="shared" si="1"/>
        <v>2</v>
      </c>
      <c r="H96" s="30" t="s">
        <v>462</v>
      </c>
      <c r="I96" s="31" t="s">
        <v>20</v>
      </c>
      <c r="J96" s="128"/>
      <c r="K96" s="69">
        <v>4566.66</v>
      </c>
      <c r="L96" s="70">
        <v>0</v>
      </c>
      <c r="M96" s="65">
        <f>ROUND('Смета 1-й этаж'!$J96*'Смета 1-й этаж'!$K96,2)</f>
        <v>0</v>
      </c>
      <c r="N96" s="19">
        <f>ROUND('Смета 1-й этаж'!$J96*'Смета 1-й этаж'!$L96,2)</f>
        <v>0</v>
      </c>
      <c r="AT96"/>
      <c r="AU96"/>
      <c r="AV96"/>
      <c r="AW96"/>
      <c r="AX96"/>
      <c r="AY96"/>
      <c r="AZ96"/>
    </row>
    <row r="97" spans="1:52" ht="34.5" customHeight="1">
      <c r="A97" s="29" t="str">
        <f>CONCATENATE('Смета 1-й этаж'!$C97,".",'Смета 1-й этаж'!$D97,".",'Смета 1-й этаж'!$E97)</f>
        <v>Р2.3.7</v>
      </c>
      <c r="B97" s="18" t="s">
        <v>938</v>
      </c>
      <c r="C97" s="27" t="s">
        <v>12</v>
      </c>
      <c r="D97" s="18">
        <v>3</v>
      </c>
      <c r="E97" s="18">
        <v>7</v>
      </c>
      <c r="F97" s="29" t="str">
        <f>CONCATENATE('Смета 1-й этаж'!$C97,".",'Смета 1-й этаж'!$D97,".",'Смета 1-й этаж'!$E97)</f>
        <v>Р2.3.7</v>
      </c>
      <c r="G97" s="28">
        <f t="shared" si="1"/>
        <v>2</v>
      </c>
      <c r="H97" s="30" t="s">
        <v>500</v>
      </c>
      <c r="I97" s="31" t="s">
        <v>20</v>
      </c>
      <c r="J97" s="128"/>
      <c r="K97" s="69">
        <v>0</v>
      </c>
      <c r="L97" s="70">
        <v>0</v>
      </c>
      <c r="M97" s="65">
        <f>ROUND('Смета 1-й этаж'!$J97*'Смета 1-й этаж'!$K97,2)</f>
        <v>0</v>
      </c>
      <c r="N97" s="19">
        <f>ROUND('Смета 1-й этаж'!$J97*'Смета 1-й этаж'!$L97,2)</f>
        <v>0</v>
      </c>
      <c r="AT97"/>
      <c r="AU97"/>
      <c r="AV97"/>
      <c r="AW97"/>
      <c r="AX97"/>
      <c r="AY97"/>
      <c r="AZ97"/>
    </row>
    <row r="98" spans="1:52" ht="34.5" customHeight="1">
      <c r="A98" s="29" t="str">
        <f>CONCATENATE('Смета 1-й этаж'!$C98,".",'Смета 1-й этаж'!$D98,".",'Смета 1-й этаж'!$E98)</f>
        <v>Р2.3.8</v>
      </c>
      <c r="B98" s="18" t="s">
        <v>939</v>
      </c>
      <c r="C98" s="27" t="s">
        <v>12</v>
      </c>
      <c r="D98" s="18">
        <v>3</v>
      </c>
      <c r="E98" s="18">
        <v>8</v>
      </c>
      <c r="F98" s="29" t="str">
        <f>CONCATENATE('Смета 1-й этаж'!$C98,".",'Смета 1-й этаж'!$D98,".",'Смета 1-й этаж'!$E98)</f>
        <v>Р2.3.8</v>
      </c>
      <c r="G98" s="28">
        <f t="shared" si="1"/>
        <v>2</v>
      </c>
      <c r="H98" s="30" t="s">
        <v>233</v>
      </c>
      <c r="I98" s="31" t="s">
        <v>17</v>
      </c>
      <c r="J98" s="128"/>
      <c r="K98" s="69">
        <v>43.11</v>
      </c>
      <c r="L98" s="70">
        <v>0</v>
      </c>
      <c r="M98" s="65">
        <f>ROUND('Смета 1-й этаж'!$J98*'Смета 1-й этаж'!$K98,2)</f>
        <v>0</v>
      </c>
      <c r="N98" s="19">
        <f>ROUND('Смета 1-й этаж'!$J98*'Смета 1-й этаж'!$L98,2)</f>
        <v>0</v>
      </c>
      <c r="AT98"/>
      <c r="AU98"/>
      <c r="AV98"/>
      <c r="AW98"/>
      <c r="AX98"/>
      <c r="AY98"/>
      <c r="AZ98"/>
    </row>
    <row r="99" spans="1:52" ht="34.5" customHeight="1">
      <c r="A99" s="29" t="str">
        <f>CONCATENATE('Смета 1-й этаж'!$C99,".",'Смета 1-й этаж'!$D99,".",'Смета 1-й этаж'!$E99)</f>
        <v>Р2.3.9</v>
      </c>
      <c r="B99" s="18" t="s">
        <v>940</v>
      </c>
      <c r="C99" s="27" t="s">
        <v>12</v>
      </c>
      <c r="D99" s="18">
        <v>3</v>
      </c>
      <c r="E99" s="18">
        <v>9</v>
      </c>
      <c r="F99" s="29" t="str">
        <f>CONCATENATE('Смета 1-й этаж'!$C99,".",'Смета 1-й этаж'!$D99,".",'Смета 1-й этаж'!$E99)</f>
        <v>Р2.3.9</v>
      </c>
      <c r="G99" s="28">
        <f t="shared" si="1"/>
        <v>2</v>
      </c>
      <c r="H99" s="30" t="s">
        <v>501</v>
      </c>
      <c r="I99" s="31" t="s">
        <v>20</v>
      </c>
      <c r="J99" s="128"/>
      <c r="K99" s="69">
        <v>0</v>
      </c>
      <c r="L99" s="70">
        <v>0</v>
      </c>
      <c r="M99" s="65">
        <f>ROUND('Смета 1-й этаж'!$J99*'Смета 1-й этаж'!$K99,2)</f>
        <v>0</v>
      </c>
      <c r="N99" s="19">
        <f>ROUND('Смета 1-й этаж'!$J99*'Смета 1-й этаж'!$L99,2)</f>
        <v>0</v>
      </c>
      <c r="AT99"/>
      <c r="AU99"/>
      <c r="AV99"/>
      <c r="AW99"/>
      <c r="AX99"/>
      <c r="AY99"/>
      <c r="AZ99"/>
    </row>
    <row r="100" spans="1:52" ht="34.5" customHeight="1">
      <c r="A100" s="29" t="str">
        <f>CONCATENATE('Смета 1-й этаж'!$C100,".",'Смета 1-й этаж'!$D100,".",'Смета 1-й этаж'!$E100)</f>
        <v>Р2.3.10</v>
      </c>
      <c r="B100" s="18" t="s">
        <v>941</v>
      </c>
      <c r="C100" s="27" t="s">
        <v>12</v>
      </c>
      <c r="D100" s="18">
        <v>3</v>
      </c>
      <c r="E100" s="18">
        <v>10</v>
      </c>
      <c r="F100" s="29" t="str">
        <f>CONCATENATE('Смета 1-й этаж'!$C100,".",'Смета 1-й этаж'!$D100,".",'Смета 1-й этаж'!$E100)</f>
        <v>Р2.3.10</v>
      </c>
      <c r="G100" s="28">
        <f t="shared" si="1"/>
        <v>2</v>
      </c>
      <c r="H100" s="30" t="s">
        <v>234</v>
      </c>
      <c r="I100" s="36" t="s">
        <v>17</v>
      </c>
      <c r="J100" s="128"/>
      <c r="K100" s="69">
        <v>78.88</v>
      </c>
      <c r="L100" s="70">
        <v>0</v>
      </c>
      <c r="M100" s="65">
        <f>ROUND('Смета 1-й этаж'!$J100*'Смета 1-й этаж'!$K100,2)</f>
        <v>0</v>
      </c>
      <c r="N100" s="19">
        <f>ROUND('Смета 1-й этаж'!$J100*'Смета 1-й этаж'!$L100,2)</f>
        <v>0</v>
      </c>
      <c r="AT100"/>
      <c r="AU100"/>
      <c r="AV100"/>
      <c r="AW100"/>
      <c r="AX100"/>
      <c r="AY100"/>
      <c r="AZ100"/>
    </row>
    <row r="101" spans="1:52" ht="34.5" customHeight="1">
      <c r="A101" s="29" t="str">
        <f>CONCATENATE('Смета 1-й этаж'!$C101,".",'Смета 1-й этаж'!$D101,".",'Смета 1-й этаж'!$E101)</f>
        <v>Р2.3.11</v>
      </c>
      <c r="B101" s="18" t="s">
        <v>942</v>
      </c>
      <c r="C101" s="27" t="s">
        <v>12</v>
      </c>
      <c r="D101" s="18">
        <v>3</v>
      </c>
      <c r="E101" s="18">
        <v>11</v>
      </c>
      <c r="F101" s="29" t="str">
        <f>CONCATENATE('Смета 1-й этаж'!$C101,".",'Смета 1-й этаж'!$D101,".",'Смета 1-й этаж'!$E101)</f>
        <v>Р2.3.11</v>
      </c>
      <c r="G101" s="28">
        <f t="shared" si="1"/>
        <v>2</v>
      </c>
      <c r="H101" s="30" t="s">
        <v>502</v>
      </c>
      <c r="I101" s="36" t="s">
        <v>17</v>
      </c>
      <c r="J101" s="128"/>
      <c r="K101" s="69">
        <v>76.41</v>
      </c>
      <c r="L101" s="70">
        <v>0</v>
      </c>
      <c r="M101" s="65">
        <f>ROUND('Смета 1-й этаж'!$J101*'Смета 1-й этаж'!$K101,2)</f>
        <v>0</v>
      </c>
      <c r="N101" s="19">
        <f>ROUND('Смета 1-й этаж'!$J101*'Смета 1-й этаж'!$L101,2)</f>
        <v>0</v>
      </c>
      <c r="AT101"/>
      <c r="AU101"/>
      <c r="AV101"/>
      <c r="AW101"/>
      <c r="AX101"/>
      <c r="AY101"/>
      <c r="AZ101"/>
    </row>
    <row r="102" spans="1:52" ht="34.5" customHeight="1">
      <c r="A102" s="29" t="str">
        <f>CONCATENATE('Смета 1-й этаж'!$C102,".",'Смета 1-й этаж'!$D102,".",'Смета 1-й этаж'!$E102)</f>
        <v>Р2.3.12</v>
      </c>
      <c r="B102" s="18" t="s">
        <v>943</v>
      </c>
      <c r="C102" s="27" t="s">
        <v>12</v>
      </c>
      <c r="D102" s="18">
        <v>3</v>
      </c>
      <c r="E102" s="18">
        <v>12</v>
      </c>
      <c r="F102" s="29" t="str">
        <f>CONCATENATE('Смета 1-й этаж'!$C102,".",'Смета 1-й этаж'!$D102,".",'Смета 1-й этаж'!$E102)</f>
        <v>Р2.3.12</v>
      </c>
      <c r="G102" s="28">
        <f t="shared" si="1"/>
        <v>2</v>
      </c>
      <c r="H102" s="30" t="s">
        <v>503</v>
      </c>
      <c r="I102" s="36" t="s">
        <v>17</v>
      </c>
      <c r="J102" s="128"/>
      <c r="K102" s="69">
        <v>0</v>
      </c>
      <c r="L102" s="70">
        <v>0</v>
      </c>
      <c r="M102" s="65">
        <f>ROUND('Смета 1-й этаж'!$J102*'Смета 1-й этаж'!$K102,2)</f>
        <v>0</v>
      </c>
      <c r="N102" s="19">
        <f>ROUND('Смета 1-й этаж'!$J102*'Смета 1-й этаж'!$L102,2)</f>
        <v>0</v>
      </c>
      <c r="AT102"/>
      <c r="AU102"/>
      <c r="AV102"/>
      <c r="AW102"/>
      <c r="AX102"/>
      <c r="AY102"/>
      <c r="AZ102"/>
    </row>
    <row r="103" spans="1:52" ht="34.5" customHeight="1">
      <c r="A103" s="29" t="str">
        <f>CONCATENATE('Смета 1-й этаж'!$C103,".",'Смета 1-й этаж'!$D103,".",'Смета 1-й этаж'!$E103)</f>
        <v>Р2.3.13</v>
      </c>
      <c r="B103" s="18" t="s">
        <v>944</v>
      </c>
      <c r="C103" s="27" t="s">
        <v>12</v>
      </c>
      <c r="D103" s="18">
        <v>3</v>
      </c>
      <c r="E103" s="18">
        <v>13</v>
      </c>
      <c r="F103" s="29" t="str">
        <f>CONCATENATE('Смета 1-й этаж'!$C103,".",'Смета 1-й этаж'!$D103,".",'Смета 1-й этаж'!$E103)</f>
        <v>Р2.3.13</v>
      </c>
      <c r="G103" s="28">
        <f t="shared" si="1"/>
        <v>2</v>
      </c>
      <c r="H103" s="30" t="s">
        <v>440</v>
      </c>
      <c r="I103" s="36" t="s">
        <v>17</v>
      </c>
      <c r="J103" s="128"/>
      <c r="K103" s="69">
        <v>144.65</v>
      </c>
      <c r="L103" s="70">
        <v>0</v>
      </c>
      <c r="M103" s="65">
        <f>ROUND('Смета 1-й этаж'!$J103*'Смета 1-й этаж'!$K103,2)</f>
        <v>0</v>
      </c>
      <c r="N103" s="19">
        <f>ROUND('Смета 1-й этаж'!$J103*'Смета 1-й этаж'!$L103,2)</f>
        <v>0</v>
      </c>
      <c r="AT103"/>
      <c r="AU103"/>
      <c r="AV103"/>
      <c r="AW103"/>
      <c r="AX103"/>
      <c r="AY103"/>
      <c r="AZ103"/>
    </row>
    <row r="104" spans="1:52" ht="34.5" customHeight="1">
      <c r="A104" s="29" t="str">
        <f>CONCATENATE('Смета 1-й этаж'!$C104,".",'Смета 1-й этаж'!$D104,".",'Смета 1-й этаж'!$E104)</f>
        <v>Р2.3.14</v>
      </c>
      <c r="B104" s="18" t="s">
        <v>945</v>
      </c>
      <c r="C104" s="27" t="s">
        <v>12</v>
      </c>
      <c r="D104" s="18">
        <v>3</v>
      </c>
      <c r="E104" s="18">
        <v>14</v>
      </c>
      <c r="F104" s="29" t="str">
        <f>CONCATENATE('Смета 1-й этаж'!$C104,".",'Смета 1-й этаж'!$D104,".",'Смета 1-й этаж'!$E104)</f>
        <v>Р2.3.14</v>
      </c>
      <c r="G104" s="28">
        <f t="shared" si="1"/>
        <v>2</v>
      </c>
      <c r="H104" s="30" t="s">
        <v>504</v>
      </c>
      <c r="I104" s="31" t="s">
        <v>17</v>
      </c>
      <c r="J104" s="128"/>
      <c r="K104" s="69">
        <v>156.5</v>
      </c>
      <c r="L104" s="70">
        <v>0</v>
      </c>
      <c r="M104" s="65">
        <f>ROUND('Смета 1-й этаж'!$J104*'Смета 1-й этаж'!$K104,2)</f>
        <v>0</v>
      </c>
      <c r="N104" s="19">
        <f>ROUND('Смета 1-й этаж'!$J104*'Смета 1-й этаж'!$L104,2)</f>
        <v>0</v>
      </c>
      <c r="AT104"/>
      <c r="AU104"/>
      <c r="AV104"/>
      <c r="AW104"/>
      <c r="AX104"/>
      <c r="AY104"/>
      <c r="AZ104"/>
    </row>
    <row r="105" spans="1:52" ht="34.5" customHeight="1">
      <c r="A105" s="29" t="str">
        <f>CONCATENATE('Смета 1-й этаж'!$C105,".",'Смета 1-й этаж'!$D105,".",'Смета 1-й этаж'!$E105)</f>
        <v>Р2.3.15</v>
      </c>
      <c r="B105" s="18" t="s">
        <v>946</v>
      </c>
      <c r="C105" s="27" t="s">
        <v>12</v>
      </c>
      <c r="D105" s="18">
        <v>3</v>
      </c>
      <c r="E105" s="18">
        <v>15</v>
      </c>
      <c r="F105" s="29" t="str">
        <f>CONCATENATE('Смета 1-й этаж'!$C105,".",'Смета 1-й этаж'!$D105,".",'Смета 1-й этаж'!$E105)</f>
        <v>Р2.3.15</v>
      </c>
      <c r="G105" s="28">
        <f t="shared" si="1"/>
        <v>2</v>
      </c>
      <c r="H105" s="30" t="s">
        <v>505</v>
      </c>
      <c r="I105" s="31" t="s">
        <v>17</v>
      </c>
      <c r="J105" s="128"/>
      <c r="K105" s="69">
        <v>36.04</v>
      </c>
      <c r="L105" s="70">
        <v>0</v>
      </c>
      <c r="M105" s="65">
        <f>ROUND('Смета 1-й этаж'!$J105*'Смета 1-й этаж'!$K105,2)</f>
        <v>0</v>
      </c>
      <c r="N105" s="19">
        <f>ROUND('Смета 1-й этаж'!$J105*'Смета 1-й этаж'!$L105,2)</f>
        <v>0</v>
      </c>
      <c r="AT105"/>
      <c r="AU105"/>
      <c r="AV105"/>
      <c r="AW105"/>
      <c r="AX105"/>
      <c r="AY105"/>
      <c r="AZ105"/>
    </row>
    <row r="106" spans="1:52" ht="34.5" customHeight="1">
      <c r="A106" s="29" t="str">
        <f>CONCATENATE('Смета 1-й этаж'!$C106,".",'Смета 1-й этаж'!$D106,".",'Смета 1-й этаж'!$E106)</f>
        <v>Р2.3.16</v>
      </c>
      <c r="B106" s="18" t="s">
        <v>947</v>
      </c>
      <c r="C106" s="27" t="s">
        <v>12</v>
      </c>
      <c r="D106" s="18">
        <v>3</v>
      </c>
      <c r="E106" s="18">
        <v>16</v>
      </c>
      <c r="F106" s="29" t="str">
        <f>CONCATENATE('Смета 1-й этаж'!$C106,".",'Смета 1-й этаж'!$D106,".",'Смета 1-й этаж'!$E106)</f>
        <v>Р2.3.16</v>
      </c>
      <c r="G106" s="28">
        <f t="shared" si="1"/>
        <v>2</v>
      </c>
      <c r="H106" s="30" t="s">
        <v>409</v>
      </c>
      <c r="I106" s="36" t="s">
        <v>17</v>
      </c>
      <c r="J106" s="128"/>
      <c r="K106" s="69">
        <v>138</v>
      </c>
      <c r="L106" s="70">
        <v>0</v>
      </c>
      <c r="M106" s="65">
        <f>ROUND('Смета 1-й этаж'!$J106*'Смета 1-й этаж'!$K106,2)</f>
        <v>0</v>
      </c>
      <c r="N106" s="19">
        <f>ROUND('Смета 1-й этаж'!$J106*'Смета 1-й этаж'!$L106,2)</f>
        <v>0</v>
      </c>
      <c r="AT106"/>
      <c r="AU106"/>
      <c r="AV106"/>
      <c r="AW106"/>
      <c r="AX106"/>
      <c r="AY106"/>
      <c r="AZ106"/>
    </row>
    <row r="107" spans="1:52" ht="34.5" customHeight="1">
      <c r="A107" s="29" t="str">
        <f>CONCATENATE('Смета 1-й этаж'!$C107,".",'Смета 1-й этаж'!$D107,".",'Смета 1-й этаж'!$E107)</f>
        <v>Р2.3.17</v>
      </c>
      <c r="B107" s="18" t="s">
        <v>948</v>
      </c>
      <c r="C107" s="27" t="s">
        <v>12</v>
      </c>
      <c r="D107" s="18">
        <v>3</v>
      </c>
      <c r="E107" s="18">
        <v>17</v>
      </c>
      <c r="F107" s="29" t="str">
        <f>CONCATENATE('Смета 1-й этаж'!$C107,".",'Смета 1-й этаж'!$D107,".",'Смета 1-й этаж'!$E107)</f>
        <v>Р2.3.17</v>
      </c>
      <c r="G107" s="28">
        <f t="shared" si="1"/>
        <v>2</v>
      </c>
      <c r="H107" s="30" t="s">
        <v>235</v>
      </c>
      <c r="I107" s="36" t="s">
        <v>17</v>
      </c>
      <c r="J107" s="128"/>
      <c r="K107" s="69">
        <v>301.63</v>
      </c>
      <c r="L107" s="70">
        <v>0</v>
      </c>
      <c r="M107" s="65">
        <f>ROUND('Смета 1-й этаж'!$J107*'Смета 1-й этаж'!$K107,2)</f>
        <v>0</v>
      </c>
      <c r="N107" s="19">
        <f>ROUND('Смета 1-й этаж'!$J107*'Смета 1-й этаж'!$L107,2)</f>
        <v>0</v>
      </c>
      <c r="AT107"/>
      <c r="AU107"/>
      <c r="AV107"/>
      <c r="AW107"/>
      <c r="AX107"/>
      <c r="AY107"/>
      <c r="AZ107"/>
    </row>
    <row r="108" spans="1:52" ht="34.5" customHeight="1">
      <c r="A108" s="29" t="str">
        <f>CONCATENATE('Смета 1-й этаж'!$C108,".",'Смета 1-й этаж'!$D108,".",'Смета 1-й этаж'!$E108)</f>
        <v>Р2.3.18</v>
      </c>
      <c r="B108" s="18" t="s">
        <v>949</v>
      </c>
      <c r="C108" s="27" t="s">
        <v>12</v>
      </c>
      <c r="D108" s="18">
        <v>3</v>
      </c>
      <c r="E108" s="18">
        <v>18</v>
      </c>
      <c r="F108" s="29" t="str">
        <f>CONCATENATE('Смета 1-й этаж'!$C108,".",'Смета 1-й этаж'!$D108,".",'Смета 1-й этаж'!$E108)</f>
        <v>Р2.3.18</v>
      </c>
      <c r="G108" s="28">
        <f t="shared" si="1"/>
        <v>2</v>
      </c>
      <c r="H108" s="30" t="s">
        <v>506</v>
      </c>
      <c r="I108" s="36" t="s">
        <v>17</v>
      </c>
      <c r="J108" s="128"/>
      <c r="K108" s="69">
        <v>862.45</v>
      </c>
      <c r="L108" s="70">
        <v>0</v>
      </c>
      <c r="M108" s="65">
        <f>ROUND('Смета 1-й этаж'!$J108*'Смета 1-й этаж'!$K108,2)</f>
        <v>0</v>
      </c>
      <c r="N108" s="19">
        <f>ROUND('Смета 1-й этаж'!$J108*'Смета 1-й этаж'!$L108,2)</f>
        <v>0</v>
      </c>
      <c r="AT108"/>
      <c r="AU108"/>
      <c r="AV108"/>
      <c r="AW108"/>
      <c r="AX108"/>
      <c r="AY108"/>
      <c r="AZ108"/>
    </row>
    <row r="109" spans="1:52" ht="34.5" customHeight="1">
      <c r="A109" s="29" t="str">
        <f>CONCATENATE('Смета 1-й этаж'!$C109,".",'Смета 1-й этаж'!$D109,".",'Смета 1-й этаж'!$E109)</f>
        <v>Р2.3.19</v>
      </c>
      <c r="B109" s="18" t="s">
        <v>950</v>
      </c>
      <c r="C109" s="27" t="s">
        <v>12</v>
      </c>
      <c r="D109" s="18">
        <v>3</v>
      </c>
      <c r="E109" s="18">
        <v>19</v>
      </c>
      <c r="F109" s="29" t="str">
        <f>CONCATENATE('Смета 1-й этаж'!$C109,".",'Смета 1-й этаж'!$D109,".",'Смета 1-й этаж'!$E109)</f>
        <v>Р2.3.19</v>
      </c>
      <c r="G109" s="28">
        <f t="shared" si="1"/>
        <v>2</v>
      </c>
      <c r="H109" s="30" t="s">
        <v>507</v>
      </c>
      <c r="I109" s="36" t="s">
        <v>17</v>
      </c>
      <c r="J109" s="128"/>
      <c r="K109" s="69">
        <v>162.55000000000001</v>
      </c>
      <c r="L109" s="70">
        <v>0</v>
      </c>
      <c r="M109" s="65">
        <f>ROUND('Смета 1-й этаж'!$J109*'Смета 1-й этаж'!$K109,2)</f>
        <v>0</v>
      </c>
      <c r="N109" s="19">
        <f>ROUND('Смета 1-й этаж'!$J109*'Смета 1-й этаж'!$L109,2)</f>
        <v>0</v>
      </c>
      <c r="AT109"/>
      <c r="AU109"/>
      <c r="AV109"/>
      <c r="AW109"/>
      <c r="AX109"/>
      <c r="AY109"/>
      <c r="AZ109"/>
    </row>
    <row r="110" spans="1:52" ht="34.5" customHeight="1">
      <c r="A110" s="29" t="str">
        <f>CONCATENATE('Смета 1-й этаж'!$C110,".",'Смета 1-й этаж'!$D110,".",'Смета 1-й этаж'!$E110)</f>
        <v>Р2.3.20</v>
      </c>
      <c r="B110" s="18" t="s">
        <v>951</v>
      </c>
      <c r="C110" s="27" t="s">
        <v>12</v>
      </c>
      <c r="D110" s="18">
        <v>3</v>
      </c>
      <c r="E110" s="18">
        <v>20</v>
      </c>
      <c r="F110" s="29" t="str">
        <f>CONCATENATE('Смета 1-й этаж'!$C110,".",'Смета 1-й этаж'!$D110,".",'Смета 1-й этаж'!$E110)</f>
        <v>Р2.3.20</v>
      </c>
      <c r="G110" s="28">
        <f t="shared" si="1"/>
        <v>2</v>
      </c>
      <c r="H110" s="30" t="s">
        <v>236</v>
      </c>
      <c r="I110" s="36" t="s">
        <v>17</v>
      </c>
      <c r="J110" s="128"/>
      <c r="K110" s="69">
        <v>115.45</v>
      </c>
      <c r="L110" s="70">
        <v>0</v>
      </c>
      <c r="M110" s="65">
        <f>ROUND('Смета 1-й этаж'!$J110*'Смета 1-й этаж'!$K110,2)</f>
        <v>0</v>
      </c>
      <c r="N110" s="19">
        <f>ROUND('Смета 1-й этаж'!$J110*'Смета 1-й этаж'!$L110,2)</f>
        <v>0</v>
      </c>
      <c r="AT110"/>
      <c r="AU110"/>
      <c r="AV110"/>
      <c r="AW110"/>
      <c r="AX110"/>
      <c r="AY110"/>
      <c r="AZ110"/>
    </row>
    <row r="111" spans="1:52" ht="34.5" customHeight="1">
      <c r="A111" s="23" t="str">
        <f>CONCATENATE('Смета 1-й этаж'!$C111,".",'Смета 1-й этаж'!$D111,".",'Смета 1-й этаж'!$E111)</f>
        <v>Р2.4.0</v>
      </c>
      <c r="B111" s="33" t="s">
        <v>952</v>
      </c>
      <c r="C111" s="32" t="s">
        <v>12</v>
      </c>
      <c r="D111" s="33">
        <v>4</v>
      </c>
      <c r="E111" s="33">
        <v>0</v>
      </c>
      <c r="F111" s="23" t="str">
        <f>CONCATENATE('Смета 1-й этаж'!$C111,".",'Смета 1-й этаж'!$D111,".",'Смета 1-й этаж'!$E111)</f>
        <v>Р2.4.0</v>
      </c>
      <c r="G111" s="22">
        <f t="shared" si="1"/>
        <v>2</v>
      </c>
      <c r="H111" s="35" t="s">
        <v>713</v>
      </c>
      <c r="I111" s="25"/>
      <c r="J111" s="127">
        <f>SUM(J112:J120)</f>
        <v>0</v>
      </c>
      <c r="K111" s="342"/>
      <c r="L111" s="343"/>
      <c r="M111" s="64">
        <f>SUM(M112:M120)</f>
        <v>0</v>
      </c>
      <c r="N111" s="26">
        <f>SUM(N112:N120)</f>
        <v>0</v>
      </c>
    </row>
    <row r="112" spans="1:52" ht="34.5" customHeight="1">
      <c r="A112" s="29" t="str">
        <f>CONCATENATE('Смета 1-й этаж'!$C112,".",'Смета 1-й этаж'!$D112,".",'Смета 1-й этаж'!$E112)</f>
        <v>Р2.4.1</v>
      </c>
      <c r="B112" s="18" t="s">
        <v>953</v>
      </c>
      <c r="C112" s="27" t="s">
        <v>12</v>
      </c>
      <c r="D112" s="18">
        <v>4</v>
      </c>
      <c r="E112" s="18">
        <v>1</v>
      </c>
      <c r="F112" s="29" t="str">
        <f>CONCATENATE('Смета 1-й этаж'!$C112,".",'Смета 1-й этаж'!$D112,".",'Смета 1-й этаж'!$E112)</f>
        <v>Р2.4.1</v>
      </c>
      <c r="G112" s="28">
        <f t="shared" si="1"/>
        <v>2</v>
      </c>
      <c r="H112" s="30" t="s">
        <v>237</v>
      </c>
      <c r="I112" s="36" t="s">
        <v>14</v>
      </c>
      <c r="J112" s="128"/>
      <c r="K112" s="69">
        <v>453.98</v>
      </c>
      <c r="L112" s="70">
        <v>0</v>
      </c>
      <c r="M112" s="65">
        <f>ROUND('Смета 1-й этаж'!$J112*'Смета 1-й этаж'!$K112,2)</f>
        <v>0</v>
      </c>
      <c r="N112" s="19">
        <f>ROUND('Смета 1-й этаж'!$J112*'Смета 1-й этаж'!$L112,2)</f>
        <v>0</v>
      </c>
      <c r="AT112"/>
      <c r="AU112"/>
      <c r="AV112"/>
      <c r="AW112"/>
      <c r="AX112"/>
      <c r="AY112"/>
      <c r="AZ112"/>
    </row>
    <row r="113" spans="1:52" ht="34.5" customHeight="1">
      <c r="A113" s="29" t="str">
        <f>CONCATENATE('Смета 1-й этаж'!$C113,".",'Смета 1-й этаж'!$D113,".",'Смета 1-й этаж'!$E113)</f>
        <v>Р2.4.2</v>
      </c>
      <c r="B113" s="18" t="s">
        <v>954</v>
      </c>
      <c r="C113" s="27" t="s">
        <v>12</v>
      </c>
      <c r="D113" s="18">
        <v>4</v>
      </c>
      <c r="E113" s="18">
        <v>2</v>
      </c>
      <c r="F113" s="29" t="str">
        <f>CONCATENATE('Смета 1-й этаж'!$C113,".",'Смета 1-й этаж'!$D113,".",'Смета 1-й этаж'!$E113)</f>
        <v>Р2.4.2</v>
      </c>
      <c r="G113" s="28">
        <f t="shared" si="1"/>
        <v>2</v>
      </c>
      <c r="H113" s="30" t="s">
        <v>382</v>
      </c>
      <c r="I113" s="36" t="s">
        <v>14</v>
      </c>
      <c r="J113" s="128"/>
      <c r="K113" s="69">
        <v>917.15</v>
      </c>
      <c r="L113" s="70">
        <v>0</v>
      </c>
      <c r="M113" s="65">
        <f>ROUND('Смета 1-й этаж'!$J113*'Смета 1-й этаж'!$K113,2)</f>
        <v>0</v>
      </c>
      <c r="N113" s="19">
        <f>ROUND('Смета 1-й этаж'!$J113*'Смета 1-й этаж'!$L113,2)</f>
        <v>0</v>
      </c>
      <c r="AT113"/>
      <c r="AU113"/>
      <c r="AV113"/>
      <c r="AW113"/>
      <c r="AX113"/>
      <c r="AY113"/>
      <c r="AZ113"/>
    </row>
    <row r="114" spans="1:52" ht="34.5" customHeight="1">
      <c r="A114" s="29" t="str">
        <f>CONCATENATE('Смета 1-й этаж'!$C114,".",'Смета 1-й этаж'!$D114,".",'Смета 1-й этаж'!$E114)</f>
        <v>Р2.4.3</v>
      </c>
      <c r="B114" s="18" t="s">
        <v>955</v>
      </c>
      <c r="C114" s="27" t="s">
        <v>12</v>
      </c>
      <c r="D114" s="18">
        <v>4</v>
      </c>
      <c r="E114" s="18">
        <v>3</v>
      </c>
      <c r="F114" s="29" t="str">
        <f>CONCATENATE('Смета 1-й этаж'!$C114,".",'Смета 1-й этаж'!$D114,".",'Смета 1-й этаж'!$E114)</f>
        <v>Р2.4.3</v>
      </c>
      <c r="G114" s="28">
        <f t="shared" si="1"/>
        <v>2</v>
      </c>
      <c r="H114" s="30" t="s">
        <v>238</v>
      </c>
      <c r="I114" s="36" t="s">
        <v>14</v>
      </c>
      <c r="J114" s="128"/>
      <c r="K114" s="69">
        <v>931.19</v>
      </c>
      <c r="L114" s="70">
        <v>0</v>
      </c>
      <c r="M114" s="65">
        <f>ROUND('Смета 1-й этаж'!$J114*'Смета 1-й этаж'!$K114,2)</f>
        <v>0</v>
      </c>
      <c r="N114" s="19">
        <f>ROUND('Смета 1-й этаж'!$J114*'Смета 1-й этаж'!$L114,2)</f>
        <v>0</v>
      </c>
      <c r="AT114"/>
      <c r="AU114"/>
      <c r="AV114"/>
      <c r="AW114"/>
      <c r="AX114"/>
      <c r="AY114"/>
      <c r="AZ114"/>
    </row>
    <row r="115" spans="1:52" ht="34.5" customHeight="1">
      <c r="A115" s="29" t="str">
        <f>CONCATENATE('Смета 1-й этаж'!$C115,".",'Смета 1-й этаж'!$D115,".",'Смета 1-й этаж'!$E115)</f>
        <v>Р2.4.4</v>
      </c>
      <c r="B115" s="18" t="s">
        <v>956</v>
      </c>
      <c r="C115" s="27" t="s">
        <v>12</v>
      </c>
      <c r="D115" s="18">
        <v>4</v>
      </c>
      <c r="E115" s="18">
        <v>4</v>
      </c>
      <c r="F115" s="29" t="str">
        <f>CONCATENATE('Смета 1-й этаж'!$C115,".",'Смета 1-й этаж'!$D115,".",'Смета 1-й этаж'!$E115)</f>
        <v>Р2.4.4</v>
      </c>
      <c r="G115" s="28">
        <f t="shared" si="1"/>
        <v>2</v>
      </c>
      <c r="H115" s="30" t="s">
        <v>781</v>
      </c>
      <c r="I115" s="36" t="s">
        <v>14</v>
      </c>
      <c r="J115" s="128"/>
      <c r="K115" s="344">
        <v>950</v>
      </c>
      <c r="L115" s="345"/>
      <c r="M115" s="278">
        <f>ROUND('Смета 1-й этаж'!$J115*'Смета 1-й этаж'!$K115,2)</f>
        <v>0</v>
      </c>
      <c r="N115" s="279">
        <f>ROUND('Смета 1-й этаж'!$J115*'Смета 1-й этаж'!$L115,2)</f>
        <v>0</v>
      </c>
    </row>
    <row r="116" spans="1:52" ht="34.5" customHeight="1">
      <c r="A116" s="29" t="str">
        <f>CONCATENATE('Смета 1-й этаж'!$C116,".",'Смета 1-й этаж'!$D116,".",'Смета 1-й этаж'!$E116)</f>
        <v>Р2.4.6</v>
      </c>
      <c r="B116" s="18" t="s">
        <v>957</v>
      </c>
      <c r="C116" s="27" t="s">
        <v>12</v>
      </c>
      <c r="D116" s="18">
        <v>4</v>
      </c>
      <c r="E116" s="18">
        <v>6</v>
      </c>
      <c r="F116" s="29" t="str">
        <f>CONCATENATE('Смета 1-й этаж'!$C116,".",'Смета 1-й этаж'!$D116,".",'Смета 1-й этаж'!$E116)</f>
        <v>Р2.4.6</v>
      </c>
      <c r="G116" s="28">
        <f t="shared" si="1"/>
        <v>2</v>
      </c>
      <c r="H116" s="30" t="s">
        <v>782</v>
      </c>
      <c r="I116" s="36" t="s">
        <v>14</v>
      </c>
      <c r="J116" s="128"/>
      <c r="K116" s="69">
        <v>1637.92</v>
      </c>
      <c r="L116" s="70">
        <v>0</v>
      </c>
      <c r="M116" s="65">
        <f>ROUND('Смета 1-й этаж'!$J116*'Смета 1-й этаж'!$K116,2)</f>
        <v>0</v>
      </c>
      <c r="N116" s="19">
        <f>ROUND('Смета 1-й этаж'!$J116*'Смета 1-й этаж'!$L116,2)</f>
        <v>0</v>
      </c>
      <c r="AT116"/>
      <c r="AU116"/>
      <c r="AV116"/>
      <c r="AW116"/>
      <c r="AX116"/>
      <c r="AY116"/>
      <c r="AZ116"/>
    </row>
    <row r="117" spans="1:52" ht="34.5" customHeight="1">
      <c r="A117" s="29" t="str">
        <f>CONCATENATE('Смета 1-й этаж'!$C117,".",'Смета 1-й этаж'!$D117,".",'Смета 1-й этаж'!$E117)</f>
        <v>Р2.4.7</v>
      </c>
      <c r="B117" s="18" t="s">
        <v>958</v>
      </c>
      <c r="C117" s="27" t="s">
        <v>12</v>
      </c>
      <c r="D117" s="18">
        <v>4</v>
      </c>
      <c r="E117" s="18">
        <v>7</v>
      </c>
      <c r="F117" s="29" t="str">
        <f>CONCATENATE('Смета 1-й этаж'!$C117,".",'Смета 1-й этаж'!$D117,".",'Смета 1-й этаж'!$E117)</f>
        <v>Р2.4.7</v>
      </c>
      <c r="G117" s="28">
        <f t="shared" si="1"/>
        <v>2</v>
      </c>
      <c r="H117" s="30" t="s">
        <v>239</v>
      </c>
      <c r="I117" s="36" t="s">
        <v>14</v>
      </c>
      <c r="J117" s="128"/>
      <c r="K117" s="69">
        <v>807.86</v>
      </c>
      <c r="L117" s="70">
        <v>0</v>
      </c>
      <c r="M117" s="65">
        <f>ROUND('Смета 1-й этаж'!$J117*'Смета 1-й этаж'!$K117,2)</f>
        <v>0</v>
      </c>
      <c r="N117" s="19">
        <f>ROUND('Смета 1-й этаж'!$J117*'Смета 1-й этаж'!$L117,2)</f>
        <v>0</v>
      </c>
      <c r="AT117"/>
      <c r="AU117"/>
      <c r="AV117"/>
      <c r="AW117"/>
      <c r="AX117"/>
      <c r="AY117"/>
      <c r="AZ117"/>
    </row>
    <row r="118" spans="1:52" ht="34.5" customHeight="1">
      <c r="A118" s="29" t="str">
        <f>CONCATENATE('Смета 1-й этаж'!$C118,".",'Смета 1-й этаж'!$D118,".",'Смета 1-й этаж'!$E118)</f>
        <v>Р2.4.8</v>
      </c>
      <c r="B118" s="18" t="s">
        <v>959</v>
      </c>
      <c r="C118" s="27" t="s">
        <v>12</v>
      </c>
      <c r="D118" s="18">
        <v>4</v>
      </c>
      <c r="E118" s="18">
        <v>8</v>
      </c>
      <c r="F118" s="29" t="str">
        <f>CONCATENATE('Смета 1-й этаж'!$C118,".",'Смета 1-й этаж'!$D118,".",'Смета 1-й этаж'!$E118)</f>
        <v>Р2.4.8</v>
      </c>
      <c r="G118" s="28">
        <f t="shared" si="1"/>
        <v>2</v>
      </c>
      <c r="H118" s="30" t="s">
        <v>508</v>
      </c>
      <c r="I118" s="36" t="s">
        <v>14</v>
      </c>
      <c r="J118" s="128"/>
      <c r="K118" s="69">
        <v>2708.33</v>
      </c>
      <c r="L118" s="70">
        <v>0</v>
      </c>
      <c r="M118" s="65">
        <f>ROUND('Смета 1-й этаж'!$J118*'Смета 1-й этаж'!$K118,2)</f>
        <v>0</v>
      </c>
      <c r="N118" s="19">
        <f>ROUND('Смета 1-й этаж'!$J118*'Смета 1-й этаж'!$L118,2)</f>
        <v>0</v>
      </c>
      <c r="AT118"/>
      <c r="AU118"/>
      <c r="AV118"/>
      <c r="AW118"/>
      <c r="AX118"/>
      <c r="AY118"/>
      <c r="AZ118"/>
    </row>
    <row r="119" spans="1:52" ht="34.5" customHeight="1">
      <c r="A119" s="29" t="str">
        <f>CONCATENATE('Смета 1-й этаж'!$C119,".",'Смета 1-й этаж'!$D119,".",'Смета 1-й этаж'!$E119)</f>
        <v>Р2.4.9</v>
      </c>
      <c r="B119" s="18" t="s">
        <v>960</v>
      </c>
      <c r="C119" s="27" t="s">
        <v>12</v>
      </c>
      <c r="D119" s="18">
        <v>4</v>
      </c>
      <c r="E119" s="18">
        <v>9</v>
      </c>
      <c r="F119" s="29" t="str">
        <f>CONCATENATE('Смета 1-й этаж'!$C119,".",'Смета 1-й этаж'!$D119,".",'Смета 1-й этаж'!$E119)</f>
        <v>Р2.4.9</v>
      </c>
      <c r="G119" s="28">
        <f t="shared" si="1"/>
        <v>2</v>
      </c>
      <c r="H119" s="30" t="s">
        <v>383</v>
      </c>
      <c r="I119" s="36" t="s">
        <v>14</v>
      </c>
      <c r="J119" s="128"/>
      <c r="K119" s="69">
        <v>2375</v>
      </c>
      <c r="L119" s="70">
        <v>0</v>
      </c>
      <c r="M119" s="65">
        <f>ROUND('Смета 1-й этаж'!$J119*'Смета 1-й этаж'!$K119,2)</f>
        <v>0</v>
      </c>
      <c r="N119" s="19">
        <f>ROUND('Смета 1-й этаж'!$J119*'Смета 1-й этаж'!$L119,2)</f>
        <v>0</v>
      </c>
      <c r="AT119"/>
      <c r="AU119"/>
      <c r="AV119"/>
      <c r="AW119"/>
      <c r="AX119"/>
      <c r="AY119"/>
      <c r="AZ119"/>
    </row>
    <row r="120" spans="1:52" ht="34.5" customHeight="1">
      <c r="A120" s="29" t="str">
        <f>CONCATENATE('Смета 1-й этаж'!$C120,".",'Смета 1-й этаж'!$D120,".",'Смета 1-й этаж'!$E120)</f>
        <v>Р2.4.10</v>
      </c>
      <c r="B120" s="18" t="s">
        <v>961</v>
      </c>
      <c r="C120" s="27" t="s">
        <v>12</v>
      </c>
      <c r="D120" s="18">
        <v>4</v>
      </c>
      <c r="E120" s="18">
        <v>10</v>
      </c>
      <c r="F120" s="29" t="str">
        <f>CONCATENATE('Смета 1-й этаж'!$C120,".",'Смета 1-й этаж'!$D120,".",'Смета 1-й этаж'!$E120)</f>
        <v>Р2.4.10</v>
      </c>
      <c r="G120" s="28">
        <f t="shared" si="1"/>
        <v>2</v>
      </c>
      <c r="H120" s="30" t="s">
        <v>783</v>
      </c>
      <c r="I120" s="27" t="s">
        <v>17</v>
      </c>
      <c r="J120" s="128"/>
      <c r="K120" s="69">
        <v>2240</v>
      </c>
      <c r="L120" s="70">
        <v>0</v>
      </c>
      <c r="M120" s="65">
        <f>ROUND('Смета 1-й этаж'!$J120*'Смета 1-й этаж'!$K120,2)</f>
        <v>0</v>
      </c>
      <c r="N120" s="19">
        <f>ROUND('Смета 1-й этаж'!$J120*'Смета 1-й этаж'!$L120,2)</f>
        <v>0</v>
      </c>
      <c r="AT120"/>
      <c r="AU120"/>
      <c r="AV120"/>
      <c r="AW120"/>
      <c r="AX120"/>
      <c r="AY120"/>
      <c r="AZ120"/>
    </row>
    <row r="121" spans="1:52" ht="34.5" customHeight="1">
      <c r="A121" s="23" t="str">
        <f>CONCATENATE('Смета 1-й этаж'!$C121,".",'Смета 1-й этаж'!$D121,".",'Смета 1-й этаж'!$E121)</f>
        <v>Р2.5.0</v>
      </c>
      <c r="B121" s="33" t="s">
        <v>962</v>
      </c>
      <c r="C121" s="32" t="s">
        <v>12</v>
      </c>
      <c r="D121" s="33">
        <v>5</v>
      </c>
      <c r="E121" s="33">
        <v>0</v>
      </c>
      <c r="F121" s="23" t="str">
        <f>CONCATENATE('Смета 1-й этаж'!$C121,".",'Смета 1-й этаж'!$D121,".",'Смета 1-й этаж'!$E121)</f>
        <v>Р2.5.0</v>
      </c>
      <c r="G121" s="22">
        <f t="shared" si="1"/>
        <v>2</v>
      </c>
      <c r="H121" s="35" t="s">
        <v>714</v>
      </c>
      <c r="I121" s="25"/>
      <c r="J121" s="127">
        <f>SUM(J122:J130)</f>
        <v>0</v>
      </c>
      <c r="K121" s="71"/>
      <c r="L121" s="72"/>
      <c r="M121" s="64">
        <f>SUM(M122:M130)</f>
        <v>0</v>
      </c>
      <c r="N121" s="26">
        <f>SUM(N122:N130)</f>
        <v>0</v>
      </c>
      <c r="AT121"/>
      <c r="AU121"/>
      <c r="AV121"/>
      <c r="AW121"/>
      <c r="AX121"/>
      <c r="AY121"/>
      <c r="AZ121"/>
    </row>
    <row r="122" spans="1:52" ht="34.5" customHeight="1">
      <c r="A122" s="29" t="str">
        <f>CONCATENATE('Смета 1-й этаж'!$C122,".",'Смета 1-й этаж'!$D122,".",'Смета 1-й этаж'!$E122)</f>
        <v>Р2.5.1</v>
      </c>
      <c r="B122" s="18" t="s">
        <v>963</v>
      </c>
      <c r="C122" s="27" t="s">
        <v>12</v>
      </c>
      <c r="D122" s="18">
        <v>5</v>
      </c>
      <c r="E122" s="18">
        <v>1</v>
      </c>
      <c r="F122" s="29" t="str">
        <f>CONCATENATE('Смета 1-й этаж'!$C122,".",'Смета 1-й этаж'!$D122,".",'Смета 1-й этаж'!$E122)</f>
        <v>Р2.5.1</v>
      </c>
      <c r="G122" s="28">
        <f t="shared" si="1"/>
        <v>2</v>
      </c>
      <c r="H122" s="37" t="s">
        <v>509</v>
      </c>
      <c r="I122" s="27" t="s">
        <v>17</v>
      </c>
      <c r="J122" s="128"/>
      <c r="K122" s="69">
        <v>413.33</v>
      </c>
      <c r="L122" s="70">
        <v>0</v>
      </c>
      <c r="M122" s="65">
        <f>ROUND('Смета 1-й этаж'!$J122*'Смета 1-й этаж'!$K122,2)</f>
        <v>0</v>
      </c>
      <c r="N122" s="19">
        <f>ROUND('Смета 1-й этаж'!$J122*'Смета 1-й этаж'!$L122,2)</f>
        <v>0</v>
      </c>
      <c r="AT122"/>
      <c r="AU122"/>
      <c r="AV122"/>
      <c r="AW122"/>
      <c r="AX122"/>
      <c r="AY122"/>
      <c r="AZ122"/>
    </row>
    <row r="123" spans="1:52" ht="34.5" customHeight="1">
      <c r="A123" s="29" t="str">
        <f>CONCATENATE('Смета 1-й этаж'!$C123,".",'Смета 1-й этаж'!$D123,".",'Смета 1-й этаж'!$E123)</f>
        <v>Р2.5.2</v>
      </c>
      <c r="B123" s="18" t="s">
        <v>964</v>
      </c>
      <c r="C123" s="27" t="s">
        <v>12</v>
      </c>
      <c r="D123" s="18">
        <v>5</v>
      </c>
      <c r="E123" s="18">
        <v>2</v>
      </c>
      <c r="F123" s="29" t="str">
        <f>CONCATENATE('Смета 1-й этаж'!$C123,".",'Смета 1-й этаж'!$D123,".",'Смета 1-й этаж'!$E123)</f>
        <v>Р2.5.2</v>
      </c>
      <c r="G123" s="28">
        <f t="shared" si="1"/>
        <v>2</v>
      </c>
      <c r="H123" s="37" t="s">
        <v>510</v>
      </c>
      <c r="I123" s="27" t="s">
        <v>17</v>
      </c>
      <c r="J123" s="128"/>
      <c r="K123" s="69">
        <v>283.86</v>
      </c>
      <c r="L123" s="70">
        <v>0</v>
      </c>
      <c r="M123" s="65">
        <f>ROUND('Смета 1-й этаж'!$J123*'Смета 1-й этаж'!$K123,2)</f>
        <v>0</v>
      </c>
      <c r="N123" s="19">
        <f>ROUND('Смета 1-й этаж'!$J123*'Смета 1-й этаж'!$L123,2)</f>
        <v>0</v>
      </c>
      <c r="AT123"/>
      <c r="AU123"/>
      <c r="AV123"/>
      <c r="AW123"/>
      <c r="AX123"/>
      <c r="AY123"/>
      <c r="AZ123"/>
    </row>
    <row r="124" spans="1:52" ht="34.5" customHeight="1">
      <c r="A124" s="29" t="str">
        <f>CONCATENATE('Смета 1-й этаж'!$C124,".",'Смета 1-й этаж'!$D124,".",'Смета 1-й этаж'!$E124)</f>
        <v>Р2.5.3</v>
      </c>
      <c r="B124" s="18" t="s">
        <v>965</v>
      </c>
      <c r="C124" s="27" t="s">
        <v>12</v>
      </c>
      <c r="D124" s="18">
        <v>5</v>
      </c>
      <c r="E124" s="18">
        <v>3</v>
      </c>
      <c r="F124" s="29" t="str">
        <f>CONCATENATE('Смета 1-й этаж'!$C124,".",'Смета 1-й этаж'!$D124,".",'Смета 1-й этаж'!$E124)</f>
        <v>Р2.5.3</v>
      </c>
      <c r="G124" s="28">
        <f t="shared" si="1"/>
        <v>2</v>
      </c>
      <c r="H124" s="37" t="s">
        <v>171</v>
      </c>
      <c r="I124" s="36" t="s">
        <v>17</v>
      </c>
      <c r="J124" s="128"/>
      <c r="K124" s="69">
        <v>388.04</v>
      </c>
      <c r="L124" s="70">
        <v>0</v>
      </c>
      <c r="M124" s="65">
        <f>ROUND('Смета 1-й этаж'!$J124*'Смета 1-й этаж'!$K124,2)</f>
        <v>0</v>
      </c>
      <c r="N124" s="19">
        <f>ROUND('Смета 1-й этаж'!$J124*'Смета 1-й этаж'!$L124,2)</f>
        <v>0</v>
      </c>
      <c r="AT124"/>
      <c r="AU124"/>
      <c r="AV124"/>
      <c r="AW124"/>
      <c r="AX124"/>
      <c r="AY124"/>
      <c r="AZ124"/>
    </row>
    <row r="125" spans="1:52" ht="34.5" customHeight="1">
      <c r="A125" s="29" t="str">
        <f>CONCATENATE('Смета 1-й этаж'!$C125,".",'Смета 1-й этаж'!$D125,".",'Смета 1-й этаж'!$E125)</f>
        <v>Р2.5.4</v>
      </c>
      <c r="B125" s="18" t="s">
        <v>966</v>
      </c>
      <c r="C125" s="27" t="s">
        <v>12</v>
      </c>
      <c r="D125" s="18">
        <v>5</v>
      </c>
      <c r="E125" s="18">
        <v>4</v>
      </c>
      <c r="F125" s="29" t="str">
        <f>CONCATENATE('Смета 1-й этаж'!$C125,".",'Смета 1-й этаж'!$D125,".",'Смета 1-й этаж'!$E125)</f>
        <v>Р2.5.4</v>
      </c>
      <c r="G125" s="28">
        <f t="shared" si="1"/>
        <v>2</v>
      </c>
      <c r="H125" s="30" t="s">
        <v>463</v>
      </c>
      <c r="I125" s="36" t="s">
        <v>17</v>
      </c>
      <c r="J125" s="128"/>
      <c r="K125" s="69">
        <v>762.5</v>
      </c>
      <c r="L125" s="70">
        <v>0</v>
      </c>
      <c r="M125" s="65">
        <f>ROUND('Смета 1-й этаж'!$J125*'Смета 1-й этаж'!$K125,2)</f>
        <v>0</v>
      </c>
      <c r="N125" s="19">
        <f>ROUND('Смета 1-й этаж'!$J125*'Смета 1-й этаж'!$L125,2)</f>
        <v>0</v>
      </c>
      <c r="AT125"/>
      <c r="AU125"/>
      <c r="AV125"/>
      <c r="AW125"/>
      <c r="AX125"/>
      <c r="AY125"/>
      <c r="AZ125"/>
    </row>
    <row r="126" spans="1:52" ht="34.5" customHeight="1">
      <c r="A126" s="29" t="str">
        <f>CONCATENATE('Смета 1-й этаж'!$C126,".",'Смета 1-й этаж'!$D126,".",'Смета 1-й этаж'!$E126)</f>
        <v>Р2.5.5</v>
      </c>
      <c r="B126" s="18" t="s">
        <v>967</v>
      </c>
      <c r="C126" s="27" t="s">
        <v>12</v>
      </c>
      <c r="D126" s="18">
        <v>5</v>
      </c>
      <c r="E126" s="18">
        <v>5</v>
      </c>
      <c r="F126" s="29" t="str">
        <f>CONCATENATE('Смета 1-й этаж'!$C126,".",'Смета 1-й этаж'!$D126,".",'Смета 1-й этаж'!$E126)</f>
        <v>Р2.5.5</v>
      </c>
      <c r="G126" s="28">
        <f t="shared" si="1"/>
        <v>2</v>
      </c>
      <c r="H126" s="37" t="s">
        <v>511</v>
      </c>
      <c r="I126" s="36" t="s">
        <v>30</v>
      </c>
      <c r="J126" s="128"/>
      <c r="K126" s="69">
        <v>190</v>
      </c>
      <c r="L126" s="70">
        <v>0</v>
      </c>
      <c r="M126" s="65">
        <f>ROUND('Смета 1-й этаж'!$J126*'Смета 1-й этаж'!$K126,2)</f>
        <v>0</v>
      </c>
      <c r="N126" s="19">
        <f>ROUND('Смета 1-й этаж'!$J126*'Смета 1-й этаж'!$L126,2)</f>
        <v>0</v>
      </c>
      <c r="AT126"/>
      <c r="AU126"/>
      <c r="AV126"/>
      <c r="AW126"/>
      <c r="AX126"/>
      <c r="AY126"/>
      <c r="AZ126"/>
    </row>
    <row r="127" spans="1:52" ht="34.5" customHeight="1">
      <c r="A127" s="29" t="str">
        <f>CONCATENATE('Смета 1-й этаж'!$C127,".",'Смета 1-й этаж'!$D127,".",'Смета 1-й этаж'!$E127)</f>
        <v>Р2.5.6</v>
      </c>
      <c r="B127" s="18" t="s">
        <v>968</v>
      </c>
      <c r="C127" s="27" t="s">
        <v>12</v>
      </c>
      <c r="D127" s="18">
        <v>5</v>
      </c>
      <c r="E127" s="18">
        <v>6</v>
      </c>
      <c r="F127" s="29" t="str">
        <f>CONCATENATE('Смета 1-й этаж'!$C127,".",'Смета 1-й этаж'!$D127,".",'Смета 1-й этаж'!$E127)</f>
        <v>Р2.5.6</v>
      </c>
      <c r="G127" s="28">
        <f t="shared" si="1"/>
        <v>2</v>
      </c>
      <c r="H127" s="37" t="s">
        <v>240</v>
      </c>
      <c r="I127" s="36" t="s">
        <v>30</v>
      </c>
      <c r="J127" s="128"/>
      <c r="K127" s="69">
        <v>141.16</v>
      </c>
      <c r="L127" s="70">
        <v>0</v>
      </c>
      <c r="M127" s="65">
        <f>ROUND('Смета 1-й этаж'!$J127*'Смета 1-й этаж'!$K127,2)</f>
        <v>0</v>
      </c>
      <c r="N127" s="19">
        <f>ROUND('Смета 1-й этаж'!$J127*'Смета 1-й этаж'!$L127,2)</f>
        <v>0</v>
      </c>
      <c r="AT127"/>
      <c r="AU127"/>
      <c r="AV127"/>
      <c r="AW127"/>
      <c r="AX127"/>
      <c r="AY127"/>
      <c r="AZ127"/>
    </row>
    <row r="128" spans="1:52" ht="34.5" customHeight="1">
      <c r="A128" s="29" t="str">
        <f>CONCATENATE('Смета 1-й этаж'!$C128,".",'Смета 1-й этаж'!$D128,".",'Смета 1-й этаж'!$E128)</f>
        <v>Р2.5.7</v>
      </c>
      <c r="B128" s="18" t="s">
        <v>969</v>
      </c>
      <c r="C128" s="27" t="s">
        <v>12</v>
      </c>
      <c r="D128" s="18">
        <v>5</v>
      </c>
      <c r="E128" s="18">
        <v>7</v>
      </c>
      <c r="F128" s="29" t="str">
        <f>CONCATENATE('Смета 1-й этаж'!$C128,".",'Смета 1-й этаж'!$D128,".",'Смета 1-й этаж'!$E128)</f>
        <v>Р2.5.7</v>
      </c>
      <c r="G128" s="28">
        <f t="shared" si="1"/>
        <v>2</v>
      </c>
      <c r="H128" s="37" t="s">
        <v>512</v>
      </c>
      <c r="I128" s="36" t="s">
        <v>30</v>
      </c>
      <c r="J128" s="128"/>
      <c r="K128" s="69">
        <v>490</v>
      </c>
      <c r="L128" s="70">
        <v>0</v>
      </c>
      <c r="M128" s="65">
        <f>ROUND('Смета 1-й этаж'!$J128*'Смета 1-й этаж'!$K128,2)</f>
        <v>0</v>
      </c>
      <c r="N128" s="19">
        <f>ROUND('Смета 1-й этаж'!$J128*'Смета 1-й этаж'!$L128,2)</f>
        <v>0</v>
      </c>
      <c r="AT128"/>
      <c r="AU128"/>
      <c r="AV128"/>
      <c r="AW128"/>
      <c r="AX128"/>
      <c r="AY128"/>
      <c r="AZ128"/>
    </row>
    <row r="129" spans="1:52" ht="34.5" customHeight="1">
      <c r="A129" s="29" t="str">
        <f>CONCATENATE('Смета 1-й этаж'!$C129,".",'Смета 1-й этаж'!$D129,".",'Смета 1-й этаж'!$E129)</f>
        <v>Р2.5.8</v>
      </c>
      <c r="B129" s="18" t="s">
        <v>970</v>
      </c>
      <c r="C129" s="27" t="s">
        <v>12</v>
      </c>
      <c r="D129" s="18">
        <v>5</v>
      </c>
      <c r="E129" s="18">
        <v>8</v>
      </c>
      <c r="F129" s="29" t="str">
        <f>CONCATENATE('Смета 1-й этаж'!$C129,".",'Смета 1-й этаж'!$D129,".",'Смета 1-й этаж'!$E129)</f>
        <v>Р2.5.8</v>
      </c>
      <c r="G129" s="28">
        <f t="shared" si="1"/>
        <v>2</v>
      </c>
      <c r="H129" s="30" t="s">
        <v>172</v>
      </c>
      <c r="I129" s="36" t="s">
        <v>30</v>
      </c>
      <c r="J129" s="128"/>
      <c r="K129" s="69">
        <v>75.150000000000006</v>
      </c>
      <c r="L129" s="70">
        <v>0</v>
      </c>
      <c r="M129" s="65">
        <f>ROUND('Смета 1-й этаж'!$J129*'Смета 1-й этаж'!$K129,2)</f>
        <v>0</v>
      </c>
      <c r="N129" s="19">
        <f>ROUND('Смета 1-й этаж'!$J129*'Смета 1-й этаж'!$L129,2)</f>
        <v>0</v>
      </c>
      <c r="AT129"/>
      <c r="AU129"/>
      <c r="AV129"/>
      <c r="AW129"/>
      <c r="AX129"/>
      <c r="AY129"/>
      <c r="AZ129"/>
    </row>
    <row r="130" spans="1:52" ht="34.5" customHeight="1">
      <c r="A130" s="29" t="str">
        <f>CONCATENATE('Смета 1-й этаж'!$C130,".",'Смета 1-й этаж'!$D130,".",'Смета 1-й этаж'!$E130)</f>
        <v>Р2.5.9</v>
      </c>
      <c r="B130" s="18" t="s">
        <v>971</v>
      </c>
      <c r="C130" s="27" t="s">
        <v>12</v>
      </c>
      <c r="D130" s="18">
        <v>5</v>
      </c>
      <c r="E130" s="18">
        <v>9</v>
      </c>
      <c r="F130" s="29" t="str">
        <f>CONCATENATE('Смета 1-й этаж'!$C130,".",'Смета 1-й этаж'!$D130,".",'Смета 1-й этаж'!$E130)</f>
        <v>Р2.5.9</v>
      </c>
      <c r="G130" s="28">
        <f t="shared" si="1"/>
        <v>2</v>
      </c>
      <c r="H130" s="30" t="s">
        <v>241</v>
      </c>
      <c r="I130" s="36" t="s">
        <v>17</v>
      </c>
      <c r="J130" s="128"/>
      <c r="K130" s="69">
        <v>31.79</v>
      </c>
      <c r="L130" s="70">
        <v>0</v>
      </c>
      <c r="M130" s="65">
        <f>ROUND('Смета 1-й этаж'!$J130*'Смета 1-й этаж'!$K130,2)</f>
        <v>0</v>
      </c>
      <c r="N130" s="19">
        <f>ROUND('Смета 1-й этаж'!$J130*'Смета 1-й этаж'!$L130,2)</f>
        <v>0</v>
      </c>
      <c r="AT130"/>
      <c r="AU130"/>
      <c r="AV130"/>
      <c r="AW130"/>
      <c r="AX130"/>
      <c r="AY130"/>
      <c r="AZ130"/>
    </row>
    <row r="131" spans="1:52" ht="34.5" customHeight="1">
      <c r="A131" s="23" t="str">
        <f>CONCATENATE('Смета 1-й этаж'!$C131,".",'Смета 1-й этаж'!$D131,".",'Смета 1-й этаж'!$E131)</f>
        <v>Р2.6.0</v>
      </c>
      <c r="B131" s="33" t="s">
        <v>972</v>
      </c>
      <c r="C131" s="32" t="s">
        <v>12</v>
      </c>
      <c r="D131" s="33">
        <v>6</v>
      </c>
      <c r="E131" s="33">
        <v>0</v>
      </c>
      <c r="F131" s="23" t="str">
        <f>CONCATENATE('Смета 1-й этаж'!$C131,".",'Смета 1-й этаж'!$D131,".",'Смета 1-й этаж'!$E131)</f>
        <v>Р2.6.0</v>
      </c>
      <c r="G131" s="22">
        <f t="shared" si="1"/>
        <v>2</v>
      </c>
      <c r="H131" s="35" t="s">
        <v>715</v>
      </c>
      <c r="I131" s="25"/>
      <c r="J131" s="127">
        <f>SUM(J132:J136)</f>
        <v>0</v>
      </c>
      <c r="K131" s="71"/>
      <c r="L131" s="72"/>
      <c r="M131" s="64">
        <f>SUM(M132:M136)</f>
        <v>0</v>
      </c>
      <c r="N131" s="26">
        <f>SUM(N132:N136)</f>
        <v>0</v>
      </c>
      <c r="AT131"/>
      <c r="AU131"/>
      <c r="AV131"/>
      <c r="AW131"/>
      <c r="AX131"/>
      <c r="AY131"/>
      <c r="AZ131"/>
    </row>
    <row r="132" spans="1:52" ht="34.5" customHeight="1">
      <c r="A132" s="29" t="str">
        <f>CONCATENATE('Смета 1-й этаж'!$C132,".",'Смета 1-й этаж'!$D132,".",'Смета 1-й этаж'!$E132)</f>
        <v>Р2.6.1</v>
      </c>
      <c r="B132" s="18" t="s">
        <v>973</v>
      </c>
      <c r="C132" s="27" t="s">
        <v>12</v>
      </c>
      <c r="D132" s="18">
        <v>6</v>
      </c>
      <c r="E132" s="18">
        <v>1</v>
      </c>
      <c r="F132" s="29" t="str">
        <f>CONCATENATE('Смета 1-й этаж'!$C132,".",'Смета 1-й этаж'!$D132,".",'Смета 1-й этаж'!$E132)</f>
        <v>Р2.6.1</v>
      </c>
      <c r="G132" s="28">
        <f t="shared" si="1"/>
        <v>2</v>
      </c>
      <c r="H132" s="30" t="s">
        <v>242</v>
      </c>
      <c r="I132" s="31" t="s">
        <v>17</v>
      </c>
      <c r="J132" s="128"/>
      <c r="K132" s="69">
        <v>190.83</v>
      </c>
      <c r="L132" s="70">
        <v>0</v>
      </c>
      <c r="M132" s="65">
        <f>ROUND('Смета 1-й этаж'!$J132*'Смета 1-й этаж'!$K132,2)</f>
        <v>0</v>
      </c>
      <c r="N132" s="19">
        <f>ROUND('Смета 1-й этаж'!$J132*'Смета 1-й этаж'!$L132,2)</f>
        <v>0</v>
      </c>
      <c r="AT132"/>
      <c r="AU132"/>
      <c r="AV132"/>
      <c r="AW132"/>
      <c r="AX132"/>
      <c r="AY132"/>
      <c r="AZ132"/>
    </row>
    <row r="133" spans="1:52" ht="34.5" customHeight="1">
      <c r="A133" s="29" t="str">
        <f>CONCATENATE('Смета 1-й этаж'!$C133,".",'Смета 1-й этаж'!$D133,".",'Смета 1-й этаж'!$E133)</f>
        <v>Р2.6.2</v>
      </c>
      <c r="B133" s="18" t="s">
        <v>974</v>
      </c>
      <c r="C133" s="27" t="s">
        <v>12</v>
      </c>
      <c r="D133" s="18">
        <v>6</v>
      </c>
      <c r="E133" s="18">
        <v>2</v>
      </c>
      <c r="F133" s="29" t="str">
        <f>CONCATENATE('Смета 1-й этаж'!$C133,".",'Смета 1-й этаж'!$D133,".",'Смета 1-й этаж'!$E133)</f>
        <v>Р2.6.2</v>
      </c>
      <c r="G133" s="28">
        <f t="shared" si="1"/>
        <v>2</v>
      </c>
      <c r="H133" s="30" t="s">
        <v>464</v>
      </c>
      <c r="I133" s="36" t="s">
        <v>17</v>
      </c>
      <c r="J133" s="128"/>
      <c r="K133" s="69">
        <v>50</v>
      </c>
      <c r="L133" s="70">
        <v>0</v>
      </c>
      <c r="M133" s="65">
        <f>ROUND('Смета 1-й этаж'!$J133*'Смета 1-й этаж'!$K133,2)</f>
        <v>0</v>
      </c>
      <c r="N133" s="19">
        <f>ROUND('Смета 1-й этаж'!$J133*'Смета 1-й этаж'!$L133,2)</f>
        <v>0</v>
      </c>
      <c r="AT133"/>
      <c r="AU133"/>
      <c r="AV133"/>
      <c r="AW133"/>
      <c r="AX133"/>
      <c r="AY133"/>
      <c r="AZ133"/>
    </row>
    <row r="134" spans="1:52" ht="34.5" customHeight="1">
      <c r="A134" s="29" t="str">
        <f>CONCATENATE('Смета 1-й этаж'!$C134,".",'Смета 1-й этаж'!$D134,".",'Смета 1-й этаж'!$E134)</f>
        <v>Р2.6.3</v>
      </c>
      <c r="B134" s="18" t="s">
        <v>975</v>
      </c>
      <c r="C134" s="27" t="s">
        <v>12</v>
      </c>
      <c r="D134" s="18">
        <v>6</v>
      </c>
      <c r="E134" s="18">
        <v>3</v>
      </c>
      <c r="F134" s="29" t="str">
        <f>CONCATENATE('Смета 1-й этаж'!$C134,".",'Смета 1-й этаж'!$D134,".",'Смета 1-й этаж'!$E134)</f>
        <v>Р2.6.3</v>
      </c>
      <c r="G134" s="28">
        <f t="shared" si="1"/>
        <v>2</v>
      </c>
      <c r="H134" s="30" t="s">
        <v>513</v>
      </c>
      <c r="I134" s="36" t="s">
        <v>17</v>
      </c>
      <c r="J134" s="128"/>
      <c r="K134" s="69">
        <v>615</v>
      </c>
      <c r="L134" s="70">
        <v>0</v>
      </c>
      <c r="M134" s="65">
        <f>ROUND('Смета 1-й этаж'!$J134*'Смета 1-й этаж'!$K134,2)</f>
        <v>0</v>
      </c>
      <c r="N134" s="19">
        <f>ROUND('Смета 1-й этаж'!$J134*'Смета 1-й этаж'!$L134,2)</f>
        <v>0</v>
      </c>
      <c r="AT134"/>
      <c r="AU134"/>
      <c r="AV134"/>
      <c r="AW134"/>
      <c r="AX134"/>
      <c r="AY134"/>
      <c r="AZ134"/>
    </row>
    <row r="135" spans="1:52" ht="34.5" customHeight="1">
      <c r="A135" s="29" t="str">
        <f>CONCATENATE('Смета 1-й этаж'!$C135,".",'Смета 1-й этаж'!$D135,".",'Смета 1-й этаж'!$E135)</f>
        <v>Р2.6.4</v>
      </c>
      <c r="B135" s="18" t="s">
        <v>976</v>
      </c>
      <c r="C135" s="27" t="s">
        <v>12</v>
      </c>
      <c r="D135" s="18">
        <v>6</v>
      </c>
      <c r="E135" s="18">
        <v>4</v>
      </c>
      <c r="F135" s="29" t="str">
        <f>CONCATENATE('Смета 1-й этаж'!$C135,".",'Смета 1-й этаж'!$D135,".",'Смета 1-й этаж'!$E135)</f>
        <v>Р2.6.4</v>
      </c>
      <c r="G135" s="28">
        <f t="shared" si="1"/>
        <v>2</v>
      </c>
      <c r="H135" s="30" t="s">
        <v>243</v>
      </c>
      <c r="I135" s="36" t="s">
        <v>20</v>
      </c>
      <c r="J135" s="128"/>
      <c r="K135" s="69">
        <v>580</v>
      </c>
      <c r="L135" s="70">
        <v>0</v>
      </c>
      <c r="M135" s="65">
        <f>ROUND('Смета 1-й этаж'!$J135*'Смета 1-й этаж'!$K135,2)</f>
        <v>0</v>
      </c>
      <c r="N135" s="19">
        <f>ROUND('Смета 1-й этаж'!$J135*'Смета 1-й этаж'!$L135,2)</f>
        <v>0</v>
      </c>
      <c r="AT135"/>
      <c r="AU135"/>
      <c r="AV135"/>
      <c r="AW135"/>
      <c r="AX135"/>
      <c r="AY135"/>
      <c r="AZ135"/>
    </row>
    <row r="136" spans="1:52" ht="34.5" customHeight="1">
      <c r="A136" s="29" t="str">
        <f>CONCATENATE('Смета 1-й этаж'!$C136,".",'Смета 1-й этаж'!$D136,".",'Смета 1-й этаж'!$E136)</f>
        <v>Р2.6.5</v>
      </c>
      <c r="B136" s="18" t="s">
        <v>977</v>
      </c>
      <c r="C136" s="27" t="s">
        <v>12</v>
      </c>
      <c r="D136" s="18">
        <v>6</v>
      </c>
      <c r="E136" s="18">
        <v>5</v>
      </c>
      <c r="F136" s="29" t="str">
        <f>CONCATENATE('Смета 1-й этаж'!$C136,".",'Смета 1-й этаж'!$D136,".",'Смета 1-й этаж'!$E136)</f>
        <v>Р2.6.5</v>
      </c>
      <c r="G136" s="28">
        <f t="shared" si="1"/>
        <v>2</v>
      </c>
      <c r="H136" s="30" t="s">
        <v>244</v>
      </c>
      <c r="I136" s="36" t="s">
        <v>30</v>
      </c>
      <c r="J136" s="128"/>
      <c r="K136" s="69">
        <v>101.67</v>
      </c>
      <c r="L136" s="70">
        <v>0</v>
      </c>
      <c r="M136" s="65">
        <f>ROUND('Смета 1-й этаж'!$J136*'Смета 1-й этаж'!$K136,2)</f>
        <v>0</v>
      </c>
      <c r="N136" s="19">
        <f>ROUND('Смета 1-й этаж'!$J136*'Смета 1-й этаж'!$L136,2)</f>
        <v>0</v>
      </c>
      <c r="AT136"/>
      <c r="AU136"/>
      <c r="AV136"/>
      <c r="AW136"/>
      <c r="AX136"/>
      <c r="AY136"/>
      <c r="AZ136"/>
    </row>
    <row r="137" spans="1:52" ht="34.5" customHeight="1">
      <c r="A137" s="23" t="str">
        <f>CONCATENATE('Смета 1-й этаж'!$C137,".",'Смета 1-й этаж'!$D137,".",'Смета 1-й этаж'!$E137)</f>
        <v>Р2.7.0</v>
      </c>
      <c r="B137" s="33" t="s">
        <v>978</v>
      </c>
      <c r="C137" s="32" t="s">
        <v>12</v>
      </c>
      <c r="D137" s="33">
        <v>7</v>
      </c>
      <c r="E137" s="33">
        <v>0</v>
      </c>
      <c r="F137" s="23" t="str">
        <f>CONCATENATE('Смета 1-й этаж'!$C137,".",'Смета 1-й этаж'!$D137,".",'Смета 1-й этаж'!$E137)</f>
        <v>Р2.7.0</v>
      </c>
      <c r="G137" s="22">
        <f t="shared" si="1"/>
        <v>2</v>
      </c>
      <c r="H137" s="35" t="s">
        <v>716</v>
      </c>
      <c r="I137" s="25"/>
      <c r="J137" s="127">
        <f>SUM(J138:J151)</f>
        <v>0</v>
      </c>
      <c r="K137" s="342"/>
      <c r="L137" s="343"/>
      <c r="M137" s="64">
        <f>SUM(M138:M151)</f>
        <v>0</v>
      </c>
      <c r="N137" s="26">
        <f>SUM(N138:N151)</f>
        <v>0</v>
      </c>
    </row>
    <row r="138" spans="1:52" ht="34.5" customHeight="1">
      <c r="A138" s="29" t="str">
        <f>CONCATENATE('Смета 1-й этаж'!$C138,".",'Смета 1-й этаж'!$D138,".",'Смета 1-й этаж'!$E138)</f>
        <v>Р2.7.1</v>
      </c>
      <c r="B138" s="18" t="s">
        <v>979</v>
      </c>
      <c r="C138" s="27" t="s">
        <v>12</v>
      </c>
      <c r="D138" s="18">
        <v>7</v>
      </c>
      <c r="E138" s="18">
        <v>1</v>
      </c>
      <c r="F138" s="29" t="str">
        <f>CONCATENATE('Смета 1-й этаж'!$C138,".",'Смета 1-й этаж'!$D138,".",'Смета 1-й этаж'!$E138)</f>
        <v>Р2.7.1</v>
      </c>
      <c r="G138" s="28">
        <f t="shared" si="1"/>
        <v>2</v>
      </c>
      <c r="H138" s="30" t="s">
        <v>173</v>
      </c>
      <c r="I138" s="36" t="s">
        <v>17</v>
      </c>
      <c r="J138" s="128">
        <v>0</v>
      </c>
      <c r="K138" s="69">
        <v>131.99</v>
      </c>
      <c r="L138" s="70">
        <v>0</v>
      </c>
      <c r="M138" s="65">
        <f>ROUND('Смета 1-й этаж'!$J138*'Смета 1-й этаж'!$K138,2)</f>
        <v>0</v>
      </c>
      <c r="N138" s="19">
        <f>ROUND('Смета 1-й этаж'!$J138*'Смета 1-й этаж'!$L138,2)</f>
        <v>0</v>
      </c>
      <c r="AT138"/>
      <c r="AU138"/>
      <c r="AV138"/>
      <c r="AW138"/>
      <c r="AX138"/>
      <c r="AY138"/>
      <c r="AZ138"/>
    </row>
    <row r="139" spans="1:52" ht="34.5" customHeight="1">
      <c r="A139" s="29" t="str">
        <f>CONCATENATE('Смета 1-й этаж'!$C139,".",'Смета 1-й этаж'!$D139,".",'Смета 1-й этаж'!$E139)</f>
        <v>Р2.7.2</v>
      </c>
      <c r="B139" s="18" t="s">
        <v>980</v>
      </c>
      <c r="C139" s="27" t="s">
        <v>12</v>
      </c>
      <c r="D139" s="18">
        <v>7</v>
      </c>
      <c r="E139" s="18">
        <v>2</v>
      </c>
      <c r="F139" s="29" t="str">
        <f>CONCATENATE('Смета 1-й этаж'!$C139,".",'Смета 1-й этаж'!$D139,".",'Смета 1-й этаж'!$E139)</f>
        <v>Р2.7.2</v>
      </c>
      <c r="G139" s="28">
        <f t="shared" si="1"/>
        <v>2</v>
      </c>
      <c r="H139" s="30" t="s">
        <v>514</v>
      </c>
      <c r="I139" s="36" t="s">
        <v>17</v>
      </c>
      <c r="J139" s="128"/>
      <c r="K139" s="69">
        <v>259.16999999999996</v>
      </c>
      <c r="L139" s="70">
        <v>0</v>
      </c>
      <c r="M139" s="65">
        <f>ROUND('Смета 1-й этаж'!$J139*'Смета 1-й этаж'!$K139,2)</f>
        <v>0</v>
      </c>
      <c r="N139" s="19">
        <f>ROUND('Смета 1-й этаж'!$J139*'Смета 1-й этаж'!$L139,2)</f>
        <v>0</v>
      </c>
      <c r="AT139"/>
      <c r="AU139"/>
      <c r="AV139"/>
      <c r="AW139"/>
      <c r="AX139"/>
      <c r="AY139"/>
      <c r="AZ139"/>
    </row>
    <row r="140" spans="1:52" ht="34.5" customHeight="1">
      <c r="A140" s="29" t="str">
        <f>CONCATENATE('Смета 1-й этаж'!$C140,".",'Смета 1-й этаж'!$D140,".",'Смета 1-й этаж'!$E140)</f>
        <v>Р2.7.3</v>
      </c>
      <c r="B140" s="18" t="s">
        <v>981</v>
      </c>
      <c r="C140" s="27" t="s">
        <v>12</v>
      </c>
      <c r="D140" s="18">
        <v>7</v>
      </c>
      <c r="E140" s="18">
        <v>3</v>
      </c>
      <c r="F140" s="29" t="str">
        <f>CONCATENATE('Смета 1-й этаж'!$C140,".",'Смета 1-й этаж'!$D140,".",'Смета 1-й этаж'!$E140)</f>
        <v>Р2.7.3</v>
      </c>
      <c r="G140" s="28">
        <f t="shared" si="1"/>
        <v>2</v>
      </c>
      <c r="H140" s="30" t="s">
        <v>515</v>
      </c>
      <c r="I140" s="36" t="s">
        <v>17</v>
      </c>
      <c r="J140" s="128"/>
      <c r="K140" s="69">
        <v>2850</v>
      </c>
      <c r="L140" s="70">
        <v>0</v>
      </c>
      <c r="M140" s="65">
        <f>ROUND('Смета 1-й этаж'!$J140*'Смета 1-й этаж'!$K140,2)</f>
        <v>0</v>
      </c>
      <c r="N140" s="19">
        <f>ROUND('Смета 1-й этаж'!$J140*'Смета 1-й этаж'!$L140,2)</f>
        <v>0</v>
      </c>
      <c r="AT140"/>
      <c r="AU140"/>
      <c r="AV140"/>
      <c r="AW140"/>
      <c r="AX140"/>
      <c r="AY140"/>
      <c r="AZ140"/>
    </row>
    <row r="141" spans="1:52" ht="34.5" customHeight="1">
      <c r="A141" s="29" t="str">
        <f>CONCATENATE('Смета 1-й этаж'!$C141,".",'Смета 1-й этаж'!$D141,".",'Смета 1-й этаж'!$E141)</f>
        <v>Р2.7.4</v>
      </c>
      <c r="B141" s="18" t="s">
        <v>982</v>
      </c>
      <c r="C141" s="27" t="s">
        <v>12</v>
      </c>
      <c r="D141" s="18">
        <v>7</v>
      </c>
      <c r="E141" s="18">
        <v>4</v>
      </c>
      <c r="F141" s="29" t="str">
        <f>CONCATENATE('Смета 1-й этаж'!$C141,".",'Смета 1-й этаж'!$D141,".",'Смета 1-й этаж'!$E141)</f>
        <v>Р2.7.4</v>
      </c>
      <c r="G141" s="28">
        <f t="shared" si="1"/>
        <v>2</v>
      </c>
      <c r="H141" s="30" t="s">
        <v>174</v>
      </c>
      <c r="I141" s="36" t="s">
        <v>20</v>
      </c>
      <c r="J141" s="128"/>
      <c r="K141" s="69">
        <v>1330</v>
      </c>
      <c r="L141" s="70">
        <v>0</v>
      </c>
      <c r="M141" s="65">
        <f>ROUND('Смета 1-й этаж'!$J141*'Смета 1-й этаж'!$K141,2)</f>
        <v>0</v>
      </c>
      <c r="N141" s="19">
        <f>ROUND('Смета 1-й этаж'!$J141*'Смета 1-й этаж'!$L141,2)</f>
        <v>0</v>
      </c>
      <c r="AT141"/>
      <c r="AU141"/>
      <c r="AV141"/>
      <c r="AW141"/>
      <c r="AX141"/>
      <c r="AY141"/>
      <c r="AZ141"/>
    </row>
    <row r="142" spans="1:52" ht="34.5" customHeight="1">
      <c r="A142" s="29" t="str">
        <f>CONCATENATE('Смета 1-й этаж'!$C142,".",'Смета 1-й этаж'!$D142,".",'Смета 1-й этаж'!$E142)</f>
        <v>Р2.7.5</v>
      </c>
      <c r="B142" s="18" t="s">
        <v>983</v>
      </c>
      <c r="C142" s="27" t="s">
        <v>12</v>
      </c>
      <c r="D142" s="18">
        <v>7</v>
      </c>
      <c r="E142" s="18">
        <v>5</v>
      </c>
      <c r="F142" s="29" t="str">
        <f>CONCATENATE('Смета 1-й этаж'!$C142,".",'Смета 1-й этаж'!$D142,".",'Смета 1-й этаж'!$E142)</f>
        <v>Р2.7.5</v>
      </c>
      <c r="G142" s="28">
        <f t="shared" si="1"/>
        <v>2</v>
      </c>
      <c r="H142" s="30" t="s">
        <v>465</v>
      </c>
      <c r="I142" s="36" t="s">
        <v>30</v>
      </c>
      <c r="J142" s="128"/>
      <c r="K142" s="69">
        <v>390</v>
      </c>
      <c r="L142" s="70">
        <v>0</v>
      </c>
      <c r="M142" s="65">
        <f>ROUND('Смета 1-й этаж'!$J142*'Смета 1-й этаж'!$K142,2)</f>
        <v>0</v>
      </c>
      <c r="N142" s="19">
        <f>ROUND('Смета 1-й этаж'!$J142*'Смета 1-й этаж'!$L142,2)</f>
        <v>0</v>
      </c>
      <c r="AT142"/>
      <c r="AU142"/>
      <c r="AV142"/>
      <c r="AW142"/>
      <c r="AX142"/>
      <c r="AY142"/>
      <c r="AZ142"/>
    </row>
    <row r="143" spans="1:52" ht="34.5" customHeight="1">
      <c r="A143" s="29" t="str">
        <f>CONCATENATE('Смета 1-й этаж'!$C143,".",'Смета 1-й этаж'!$D143,".",'Смета 1-й этаж'!$E143)</f>
        <v>Р2.7.6</v>
      </c>
      <c r="B143" s="18" t="s">
        <v>984</v>
      </c>
      <c r="C143" s="27" t="s">
        <v>12</v>
      </c>
      <c r="D143" s="18">
        <v>7</v>
      </c>
      <c r="E143" s="18">
        <v>6</v>
      </c>
      <c r="F143" s="29" t="str">
        <f>CONCATENATE('Смета 1-й этаж'!$C143,".",'Смета 1-й этаж'!$D143,".",'Смета 1-й этаж'!$E143)</f>
        <v>Р2.7.6</v>
      </c>
      <c r="G143" s="28">
        <f t="shared" si="1"/>
        <v>2</v>
      </c>
      <c r="H143" s="30" t="s">
        <v>337</v>
      </c>
      <c r="I143" s="36" t="s">
        <v>30</v>
      </c>
      <c r="J143" s="128">
        <v>0</v>
      </c>
      <c r="K143" s="69">
        <v>501</v>
      </c>
      <c r="L143" s="70">
        <v>0</v>
      </c>
      <c r="M143" s="65">
        <f>ROUND('Смета 1-й этаж'!$J143*'Смета 1-й этаж'!$K143,2)</f>
        <v>0</v>
      </c>
      <c r="N143" s="19">
        <f>ROUND('Смета 1-й этаж'!$J143*'Смета 1-й этаж'!$L143,2)</f>
        <v>0</v>
      </c>
      <c r="AT143"/>
      <c r="AU143"/>
      <c r="AV143"/>
      <c r="AW143"/>
      <c r="AX143"/>
      <c r="AY143"/>
      <c r="AZ143"/>
    </row>
    <row r="144" spans="1:52" ht="34.5" customHeight="1">
      <c r="A144" s="29" t="str">
        <f>CONCATENATE('Смета 1-й этаж'!$C144,".",'Смета 1-й этаж'!$D144,".",'Смета 1-й этаж'!$E144)</f>
        <v>Р2.7.7</v>
      </c>
      <c r="B144" s="18" t="s">
        <v>985</v>
      </c>
      <c r="C144" s="27" t="s">
        <v>12</v>
      </c>
      <c r="D144" s="18">
        <v>7</v>
      </c>
      <c r="E144" s="18">
        <v>7</v>
      </c>
      <c r="F144" s="29" t="str">
        <f>CONCATENATE('Смета 1-й этаж'!$C144,".",'Смета 1-й этаж'!$D144,".",'Смета 1-й этаж'!$E144)</f>
        <v>Р2.7.7</v>
      </c>
      <c r="G144" s="28">
        <f t="shared" si="1"/>
        <v>2</v>
      </c>
      <c r="H144" s="30" t="s">
        <v>245</v>
      </c>
      <c r="I144" s="36" t="s">
        <v>17</v>
      </c>
      <c r="J144" s="128"/>
      <c r="K144" s="69">
        <v>337.5</v>
      </c>
      <c r="L144" s="70">
        <v>0</v>
      </c>
      <c r="M144" s="65">
        <f>ROUND('Смета 1-й этаж'!$J144*'Смета 1-й этаж'!$K144,2)</f>
        <v>0</v>
      </c>
      <c r="N144" s="19">
        <f>ROUND('Смета 1-й этаж'!$J144*'Смета 1-й этаж'!$L144,2)</f>
        <v>0</v>
      </c>
      <c r="AT144"/>
      <c r="AU144"/>
      <c r="AV144"/>
      <c r="AW144"/>
      <c r="AX144"/>
      <c r="AY144"/>
      <c r="AZ144"/>
    </row>
    <row r="145" spans="1:52" ht="34.5" customHeight="1">
      <c r="A145" s="29" t="str">
        <f>CONCATENATE('Смета 1-й этаж'!$C145,".",'Смета 1-й этаж'!$D145,".",'Смета 1-й этаж'!$E145)</f>
        <v>Р2.7.8</v>
      </c>
      <c r="B145" s="18" t="s">
        <v>986</v>
      </c>
      <c r="C145" s="27" t="s">
        <v>12</v>
      </c>
      <c r="D145" s="18">
        <v>7</v>
      </c>
      <c r="E145" s="18">
        <v>8</v>
      </c>
      <c r="F145" s="29" t="str">
        <f>CONCATENATE('Смета 1-й этаж'!$C145,".",'Смета 1-й этаж'!$D145,".",'Смета 1-й этаж'!$E145)</f>
        <v>Р2.7.8</v>
      </c>
      <c r="G145" s="28">
        <f t="shared" si="1"/>
        <v>2</v>
      </c>
      <c r="H145" s="30" t="s">
        <v>175</v>
      </c>
      <c r="I145" s="36" t="s">
        <v>17</v>
      </c>
      <c r="J145" s="128"/>
      <c r="K145" s="69">
        <v>380</v>
      </c>
      <c r="L145" s="70">
        <v>0</v>
      </c>
      <c r="M145" s="65">
        <f>ROUND('Смета 1-й этаж'!$J145*'Смета 1-й этаж'!$K145,2)</f>
        <v>0</v>
      </c>
      <c r="N145" s="19">
        <f>ROUND('Смета 1-й этаж'!$J145*'Смета 1-й этаж'!$L145,2)</f>
        <v>0</v>
      </c>
      <c r="AT145"/>
      <c r="AU145"/>
      <c r="AV145"/>
      <c r="AW145"/>
      <c r="AX145"/>
      <c r="AY145"/>
      <c r="AZ145"/>
    </row>
    <row r="146" spans="1:52" ht="34.5" customHeight="1">
      <c r="A146" s="29" t="str">
        <f>CONCATENATE('Смета 1-й этаж'!$C146,".",'Смета 1-й этаж'!$D146,".",'Смета 1-й этаж'!$E146)</f>
        <v>Р2.7.9</v>
      </c>
      <c r="B146" s="18" t="s">
        <v>987</v>
      </c>
      <c r="C146" s="27" t="s">
        <v>12</v>
      </c>
      <c r="D146" s="18">
        <v>7</v>
      </c>
      <c r="E146" s="18">
        <v>9</v>
      </c>
      <c r="F146" s="29" t="str">
        <f>CONCATENATE('Смета 1-й этаж'!$C146,".",'Смета 1-й этаж'!$D146,".",'Смета 1-й этаж'!$E146)</f>
        <v>Р2.7.9</v>
      </c>
      <c r="G146" s="28">
        <f t="shared" si="1"/>
        <v>2</v>
      </c>
      <c r="H146" s="30" t="s">
        <v>516</v>
      </c>
      <c r="I146" s="36" t="s">
        <v>17</v>
      </c>
      <c r="J146" s="128"/>
      <c r="K146" s="69">
        <v>156</v>
      </c>
      <c r="L146" s="70">
        <v>0</v>
      </c>
      <c r="M146" s="65">
        <f>ROUND('Смета 1-й этаж'!$J146*'Смета 1-й этаж'!$K146,2)</f>
        <v>0</v>
      </c>
      <c r="N146" s="19">
        <f>ROUND('Смета 1-й этаж'!$J146*'Смета 1-й этаж'!$L146,2)</f>
        <v>0</v>
      </c>
      <c r="AT146"/>
      <c r="AU146"/>
      <c r="AV146"/>
      <c r="AW146"/>
      <c r="AX146"/>
      <c r="AY146"/>
      <c r="AZ146"/>
    </row>
    <row r="147" spans="1:52" ht="34.5" customHeight="1">
      <c r="A147" s="29" t="str">
        <f>CONCATENATE('Смета 1-й этаж'!$C147,".",'Смета 1-й этаж'!$D147,".",'Смета 1-й этаж'!$E147)</f>
        <v>Р2.7.10</v>
      </c>
      <c r="B147" s="18" t="s">
        <v>988</v>
      </c>
      <c r="C147" s="27" t="s">
        <v>12</v>
      </c>
      <c r="D147" s="18">
        <v>7</v>
      </c>
      <c r="E147" s="18">
        <v>10</v>
      </c>
      <c r="F147" s="29" t="str">
        <f>CONCATENATE('Смета 1-й этаж'!$C147,".",'Смета 1-й этаж'!$D147,".",'Смета 1-й этаж'!$E147)</f>
        <v>Р2.7.10</v>
      </c>
      <c r="G147" s="28">
        <f t="shared" si="1"/>
        <v>2</v>
      </c>
      <c r="H147" s="30" t="s">
        <v>517</v>
      </c>
      <c r="I147" s="36" t="s">
        <v>30</v>
      </c>
      <c r="J147" s="128"/>
      <c r="K147" s="69">
        <v>285</v>
      </c>
      <c r="L147" s="70">
        <v>0</v>
      </c>
      <c r="M147" s="65">
        <f>ROUND('Смета 1-й этаж'!$J147*'Смета 1-й этаж'!$K147,2)</f>
        <v>0</v>
      </c>
      <c r="N147" s="19">
        <f>ROUND('Смета 1-й этаж'!$J147*'Смета 1-й этаж'!$L147,2)</f>
        <v>0</v>
      </c>
      <c r="AT147"/>
      <c r="AU147"/>
      <c r="AV147"/>
      <c r="AW147"/>
      <c r="AX147"/>
      <c r="AY147"/>
      <c r="AZ147"/>
    </row>
    <row r="148" spans="1:52" ht="34.5" customHeight="1">
      <c r="A148" s="29" t="str">
        <f>CONCATENATE('Смета 1-й этаж'!$C148,".",'Смета 1-й этаж'!$D148,".",'Смета 1-й этаж'!$E148)</f>
        <v>Р2.7.11</v>
      </c>
      <c r="B148" s="18" t="s">
        <v>989</v>
      </c>
      <c r="C148" s="27" t="s">
        <v>12</v>
      </c>
      <c r="D148" s="18">
        <v>7</v>
      </c>
      <c r="E148" s="18">
        <v>11</v>
      </c>
      <c r="F148" s="29" t="str">
        <f>CONCATENATE('Смета 1-й этаж'!$C148,".",'Смета 1-й этаж'!$D148,".",'Смета 1-й этаж'!$E148)</f>
        <v>Р2.7.11</v>
      </c>
      <c r="G148" s="28">
        <f t="shared" ref="G148:G211" si="2">IF(J148&gt;0,G147+1,G147)</f>
        <v>2</v>
      </c>
      <c r="H148" s="37" t="s">
        <v>518</v>
      </c>
      <c r="I148" s="31" t="s">
        <v>17</v>
      </c>
      <c r="J148" s="128"/>
      <c r="K148" s="344">
        <v>540</v>
      </c>
      <c r="L148" s="345"/>
      <c r="M148" s="278">
        <f>ROUND('Смета 1-й этаж'!$J148*'Смета 1-й этаж'!$K148,2)</f>
        <v>0</v>
      </c>
      <c r="N148" s="279">
        <f>ROUND('Смета 1-й этаж'!$J148*'Смета 1-й этаж'!$L148,2)</f>
        <v>0</v>
      </c>
    </row>
    <row r="149" spans="1:52" ht="34.5" customHeight="1">
      <c r="A149" s="29" t="str">
        <f>CONCATENATE('Смета 1-й этаж'!$C149,".",'Смета 1-й этаж'!$D149,".",'Смета 1-й этаж'!$E149)</f>
        <v>Р2.7.12</v>
      </c>
      <c r="B149" s="18" t="s">
        <v>990</v>
      </c>
      <c r="C149" s="27" t="s">
        <v>12</v>
      </c>
      <c r="D149" s="18">
        <v>7</v>
      </c>
      <c r="E149" s="18">
        <v>12</v>
      </c>
      <c r="F149" s="29" t="str">
        <f>CONCATENATE('Смета 1-й этаж'!$C149,".",'Смета 1-й этаж'!$D149,".",'Смета 1-й этаж'!$E149)</f>
        <v>Р2.7.12</v>
      </c>
      <c r="G149" s="28">
        <f t="shared" si="2"/>
        <v>2</v>
      </c>
      <c r="H149" s="30" t="s">
        <v>519</v>
      </c>
      <c r="I149" s="36" t="s">
        <v>17</v>
      </c>
      <c r="J149" s="128"/>
      <c r="K149" s="69">
        <v>5</v>
      </c>
      <c r="L149" s="70">
        <v>0</v>
      </c>
      <c r="M149" s="65">
        <f>ROUND('Смета 1-й этаж'!$J149*'Смета 1-й этаж'!$K149,2)</f>
        <v>0</v>
      </c>
      <c r="N149" s="19">
        <f>ROUND('Смета 1-й этаж'!$J149*'Смета 1-й этаж'!$L149,2)</f>
        <v>0</v>
      </c>
      <c r="AT149"/>
      <c r="AU149"/>
      <c r="AV149"/>
      <c r="AW149"/>
      <c r="AX149"/>
      <c r="AY149"/>
      <c r="AZ149"/>
    </row>
    <row r="150" spans="1:52" ht="34.5" customHeight="1">
      <c r="A150" s="29" t="str">
        <f>CONCATENATE('Смета 1-й этаж'!$C150,".",'Смета 1-й этаж'!$D150,".",'Смета 1-й этаж'!$E150)</f>
        <v>Р2.7.13</v>
      </c>
      <c r="B150" s="18" t="s">
        <v>991</v>
      </c>
      <c r="C150" s="27" t="s">
        <v>12</v>
      </c>
      <c r="D150" s="18">
        <v>7</v>
      </c>
      <c r="E150" s="18">
        <v>13</v>
      </c>
      <c r="F150" s="29" t="str">
        <f>CONCATENATE('Смета 1-й этаж'!$C150,".",'Смета 1-й этаж'!$D150,".",'Смета 1-й этаж'!$E150)</f>
        <v>Р2.7.13</v>
      </c>
      <c r="G150" s="28">
        <f t="shared" si="2"/>
        <v>2</v>
      </c>
      <c r="H150" s="30" t="s">
        <v>520</v>
      </c>
      <c r="I150" s="36" t="s">
        <v>17</v>
      </c>
      <c r="J150" s="128"/>
      <c r="K150" s="69">
        <v>353.33</v>
      </c>
      <c r="L150" s="70">
        <v>0</v>
      </c>
      <c r="M150" s="65">
        <f>ROUND('Смета 1-й этаж'!$J150*'Смета 1-й этаж'!$K150,2)</f>
        <v>0</v>
      </c>
      <c r="N150" s="19">
        <f>ROUND('Смета 1-й этаж'!$J150*'Смета 1-й этаж'!$L150,2)</f>
        <v>0</v>
      </c>
      <c r="AT150"/>
      <c r="AU150"/>
      <c r="AV150"/>
      <c r="AW150"/>
      <c r="AX150"/>
      <c r="AY150"/>
      <c r="AZ150"/>
    </row>
    <row r="151" spans="1:52" ht="34.5" customHeight="1">
      <c r="A151" s="29" t="str">
        <f>CONCATENATE('Смета 1-й этаж'!$C151,".",'Смета 1-й этаж'!$D151,".",'Смета 1-й этаж'!$E151)</f>
        <v>Р2.7.14</v>
      </c>
      <c r="B151" s="18" t="s">
        <v>992</v>
      </c>
      <c r="C151" s="27" t="s">
        <v>12</v>
      </c>
      <c r="D151" s="18">
        <v>7</v>
      </c>
      <c r="E151" s="18">
        <v>14</v>
      </c>
      <c r="F151" s="29" t="str">
        <f>CONCATENATE('Смета 1-й этаж'!$C151,".",'Смета 1-й этаж'!$D151,".",'Смета 1-й этаж'!$E151)</f>
        <v>Р2.7.14</v>
      </c>
      <c r="G151" s="28">
        <f t="shared" si="2"/>
        <v>2</v>
      </c>
      <c r="H151" s="30" t="s">
        <v>521</v>
      </c>
      <c r="I151" s="36" t="s">
        <v>15</v>
      </c>
      <c r="J151" s="128"/>
      <c r="K151" s="69">
        <v>4940</v>
      </c>
      <c r="L151" s="70">
        <v>0</v>
      </c>
      <c r="M151" s="65">
        <f>ROUND('Смета 1-й этаж'!$J151*'Смета 1-й этаж'!$K151,2)</f>
        <v>0</v>
      </c>
      <c r="N151" s="19">
        <f>ROUND('Смета 1-й этаж'!$J151*'Смета 1-й этаж'!$L151,2)</f>
        <v>0</v>
      </c>
      <c r="AT151"/>
      <c r="AU151"/>
      <c r="AV151"/>
      <c r="AW151"/>
      <c r="AX151"/>
      <c r="AY151"/>
      <c r="AZ151"/>
    </row>
    <row r="152" spans="1:52" ht="34.5" customHeight="1">
      <c r="A152" s="23" t="str">
        <f>CONCATENATE('Смета 1-й этаж'!$C152,".",'Смета 1-й этаж'!$D152,".",'Смета 1-й этаж'!$E152)</f>
        <v>Р2.8.0</v>
      </c>
      <c r="B152" s="33" t="s">
        <v>993</v>
      </c>
      <c r="C152" s="32" t="s">
        <v>12</v>
      </c>
      <c r="D152" s="33">
        <v>8</v>
      </c>
      <c r="E152" s="33">
        <v>0</v>
      </c>
      <c r="F152" s="23" t="str">
        <f>CONCATENATE('Смета 1-й этаж'!$C152,".",'Смета 1-й этаж'!$D152,".",'Смета 1-й этаж'!$E152)</f>
        <v>Р2.8.0</v>
      </c>
      <c r="G152" s="22">
        <f t="shared" si="2"/>
        <v>2</v>
      </c>
      <c r="H152" s="35" t="s">
        <v>717</v>
      </c>
      <c r="I152" s="25"/>
      <c r="J152" s="127">
        <f>SUM(J153:J161)</f>
        <v>0</v>
      </c>
      <c r="K152" s="342"/>
      <c r="L152" s="343"/>
      <c r="M152" s="64">
        <f>SUM(M153:M161)</f>
        <v>0</v>
      </c>
      <c r="N152" s="26">
        <f>SUM(N153:N161)</f>
        <v>0</v>
      </c>
    </row>
    <row r="153" spans="1:52" ht="34.5" customHeight="1">
      <c r="A153" s="29" t="str">
        <f>CONCATENATE('Смета 1-й этаж'!$C153,".",'Смета 1-й этаж'!$D153,".",'Смета 1-й этаж'!$E153)</f>
        <v>Р2.8.1</v>
      </c>
      <c r="B153" s="18" t="s">
        <v>994</v>
      </c>
      <c r="C153" s="27" t="s">
        <v>12</v>
      </c>
      <c r="D153" s="18">
        <v>8</v>
      </c>
      <c r="E153" s="18">
        <v>1</v>
      </c>
      <c r="F153" s="29" t="str">
        <f>CONCATENATE('Смета 1-й этаж'!$C153,".",'Смета 1-й этаж'!$D153,".",'Смета 1-й этаж'!$E153)</f>
        <v>Р2.8.1</v>
      </c>
      <c r="G153" s="28">
        <f t="shared" si="2"/>
        <v>2</v>
      </c>
      <c r="H153" s="30" t="s">
        <v>246</v>
      </c>
      <c r="I153" s="36" t="s">
        <v>8</v>
      </c>
      <c r="J153" s="128"/>
      <c r="K153" s="69">
        <v>30.34</v>
      </c>
      <c r="L153" s="70">
        <v>0</v>
      </c>
      <c r="M153" s="65">
        <f>ROUND('Смета 1-й этаж'!$J153*'Смета 1-й этаж'!$K153,2)</f>
        <v>0</v>
      </c>
      <c r="N153" s="19">
        <f>ROUND('Смета 1-й этаж'!$J153*'Смета 1-й этаж'!$L153,2)</f>
        <v>0</v>
      </c>
      <c r="AT153"/>
      <c r="AU153"/>
      <c r="AV153"/>
      <c r="AW153"/>
      <c r="AX153"/>
      <c r="AY153"/>
      <c r="AZ153"/>
    </row>
    <row r="154" spans="1:52" ht="34.5" customHeight="1">
      <c r="A154" s="29" t="str">
        <f>CONCATENATE('Смета 1-й этаж'!$C154,".",'Смета 1-й этаж'!$D154,".",'Смета 1-й этаж'!$E154)</f>
        <v>Р2.8.2</v>
      </c>
      <c r="B154" s="18" t="s">
        <v>995</v>
      </c>
      <c r="C154" s="27" t="s">
        <v>12</v>
      </c>
      <c r="D154" s="18">
        <v>8</v>
      </c>
      <c r="E154" s="18">
        <v>2</v>
      </c>
      <c r="F154" s="29" t="str">
        <f>CONCATENATE('Смета 1-й этаж'!$C154,".",'Смета 1-й этаж'!$D154,".",'Смета 1-й этаж'!$E154)</f>
        <v>Р2.8.2</v>
      </c>
      <c r="G154" s="28">
        <f t="shared" si="2"/>
        <v>2</v>
      </c>
      <c r="H154" s="30" t="s">
        <v>247</v>
      </c>
      <c r="I154" s="36" t="s">
        <v>8</v>
      </c>
      <c r="J154" s="128"/>
      <c r="K154" s="344">
        <v>20</v>
      </c>
      <c r="L154" s="345"/>
      <c r="M154" s="278">
        <f>ROUND('Смета 1-й этаж'!$J154*'Смета 1-й этаж'!$K154,2)</f>
        <v>0</v>
      </c>
      <c r="N154" s="279">
        <f>ROUND('Смета 1-й этаж'!$J154*'Смета 1-й этаж'!$L154,2)</f>
        <v>0</v>
      </c>
    </row>
    <row r="155" spans="1:52" ht="34.5" customHeight="1">
      <c r="A155" s="29" t="str">
        <f>CONCATENATE('Смета 1-й этаж'!$C155,".",'Смета 1-й этаж'!$D155,".",'Смета 1-й этаж'!$E155)</f>
        <v>Р2.8.3</v>
      </c>
      <c r="B155" s="18" t="s">
        <v>996</v>
      </c>
      <c r="C155" s="27" t="s">
        <v>12</v>
      </c>
      <c r="D155" s="18">
        <v>8</v>
      </c>
      <c r="E155" s="18">
        <v>3</v>
      </c>
      <c r="F155" s="29" t="str">
        <f>CONCATENATE('Смета 1-й этаж'!$C155,".",'Смета 1-й этаж'!$D155,".",'Смета 1-й этаж'!$E155)</f>
        <v>Р2.8.3</v>
      </c>
      <c r="G155" s="28">
        <f t="shared" si="2"/>
        <v>2</v>
      </c>
      <c r="H155" s="30" t="s">
        <v>248</v>
      </c>
      <c r="I155" s="36" t="s">
        <v>14</v>
      </c>
      <c r="J155" s="128"/>
      <c r="K155" s="69">
        <v>83.9</v>
      </c>
      <c r="L155" s="70">
        <v>0</v>
      </c>
      <c r="M155" s="65">
        <f>ROUND('Смета 1-й этаж'!$J155*'Смета 1-й этаж'!$K155,2)</f>
        <v>0</v>
      </c>
      <c r="N155" s="19">
        <f>ROUND('Смета 1-й этаж'!$J155*'Смета 1-й этаж'!$L155,2)</f>
        <v>0</v>
      </c>
      <c r="AT155"/>
      <c r="AU155"/>
      <c r="AV155"/>
      <c r="AW155"/>
      <c r="AX155"/>
      <c r="AY155"/>
      <c r="AZ155"/>
    </row>
    <row r="156" spans="1:52" ht="34.5" customHeight="1">
      <c r="A156" s="29" t="str">
        <f>CONCATENATE('Смета 1-й этаж'!$C156,".",'Смета 1-й этаж'!$D156,".",'Смета 1-й этаж'!$E156)</f>
        <v>Р2.8.4</v>
      </c>
      <c r="B156" s="18" t="s">
        <v>997</v>
      </c>
      <c r="C156" s="27" t="s">
        <v>12</v>
      </c>
      <c r="D156" s="18">
        <v>8</v>
      </c>
      <c r="E156" s="18">
        <v>4</v>
      </c>
      <c r="F156" s="29" t="str">
        <f>CONCATENATE('Смета 1-й этаж'!$C156,".",'Смета 1-й этаж'!$D156,".",'Смета 1-й этаж'!$E156)</f>
        <v>Р2.8.4</v>
      </c>
      <c r="G156" s="28">
        <f t="shared" si="2"/>
        <v>2</v>
      </c>
      <c r="H156" s="30" t="s">
        <v>249</v>
      </c>
      <c r="I156" s="36" t="s">
        <v>14</v>
      </c>
      <c r="J156" s="128"/>
      <c r="K156" s="69">
        <v>124.43</v>
      </c>
      <c r="L156" s="70">
        <v>0</v>
      </c>
      <c r="M156" s="65">
        <f>ROUND('Смета 1-й этаж'!$J156*'Смета 1-й этаж'!$K156,2)</f>
        <v>0</v>
      </c>
      <c r="N156" s="19">
        <f>ROUND('Смета 1-й этаж'!$J156*'Смета 1-й этаж'!$L156,2)</f>
        <v>0</v>
      </c>
      <c r="AT156"/>
      <c r="AU156"/>
      <c r="AV156"/>
      <c r="AW156"/>
      <c r="AX156"/>
      <c r="AY156"/>
      <c r="AZ156"/>
    </row>
    <row r="157" spans="1:52" ht="34.5" customHeight="1">
      <c r="A157" s="29" t="str">
        <f>CONCATENATE('Смета 1-й этаж'!$C157,".",'Смета 1-й этаж'!$D157,".",'Смета 1-й этаж'!$E157)</f>
        <v>Р2.8.5</v>
      </c>
      <c r="B157" s="18" t="s">
        <v>998</v>
      </c>
      <c r="C157" s="27" t="s">
        <v>12</v>
      </c>
      <c r="D157" s="18">
        <v>8</v>
      </c>
      <c r="E157" s="18">
        <v>5</v>
      </c>
      <c r="F157" s="29" t="str">
        <f>CONCATENATE('Смета 1-й этаж'!$C157,".",'Смета 1-й этаж'!$D157,".",'Смета 1-й этаж'!$E157)</f>
        <v>Р2.8.5</v>
      </c>
      <c r="G157" s="28">
        <f t="shared" si="2"/>
        <v>2</v>
      </c>
      <c r="H157" s="30" t="s">
        <v>250</v>
      </c>
      <c r="I157" s="36" t="s">
        <v>14</v>
      </c>
      <c r="J157" s="128"/>
      <c r="K157" s="69">
        <v>1393.58</v>
      </c>
      <c r="L157" s="70">
        <v>0</v>
      </c>
      <c r="M157" s="65">
        <f>ROUND('Смета 1-й этаж'!$J157*'Смета 1-й этаж'!$K157,2)</f>
        <v>0</v>
      </c>
      <c r="N157" s="19">
        <f>ROUND('Смета 1-й этаж'!$J157*'Смета 1-й этаж'!$L157,2)</f>
        <v>0</v>
      </c>
      <c r="AT157"/>
      <c r="AU157"/>
      <c r="AV157"/>
      <c r="AW157"/>
      <c r="AX157"/>
      <c r="AY157"/>
      <c r="AZ157"/>
    </row>
    <row r="158" spans="1:52" ht="34.5" customHeight="1">
      <c r="A158" s="29" t="str">
        <f>CONCATENATE('Смета 1-й этаж'!$C158,".",'Смета 1-й этаж'!$D158,".",'Смета 1-й этаж'!$E158)</f>
        <v>Р2.8.6</v>
      </c>
      <c r="B158" s="18" t="s">
        <v>999</v>
      </c>
      <c r="C158" s="27" t="s">
        <v>12</v>
      </c>
      <c r="D158" s="18">
        <v>8</v>
      </c>
      <c r="E158" s="18">
        <v>6</v>
      </c>
      <c r="F158" s="29" t="str">
        <f>CONCATENATE('Смета 1-й этаж'!$C158,".",'Смета 1-й этаж'!$D158,".",'Смета 1-й этаж'!$E158)</f>
        <v>Р2.8.6</v>
      </c>
      <c r="G158" s="28">
        <f t="shared" si="2"/>
        <v>2</v>
      </c>
      <c r="H158" s="30" t="s">
        <v>431</v>
      </c>
      <c r="I158" s="36" t="s">
        <v>14</v>
      </c>
      <c r="J158" s="128"/>
      <c r="K158" s="344">
        <v>950</v>
      </c>
      <c r="L158" s="345"/>
      <c r="M158" s="278">
        <f>ROUND('Смета 1-й этаж'!$J158*'Смета 1-й этаж'!$K158,2)</f>
        <v>0</v>
      </c>
      <c r="N158" s="279">
        <f>ROUND('Смета 1-й этаж'!$J158*'Смета 1-й этаж'!$L158,2)</f>
        <v>0</v>
      </c>
    </row>
    <row r="159" spans="1:52" ht="34.5" customHeight="1">
      <c r="A159" s="29" t="str">
        <f>CONCATENATE('Смета 1-й этаж'!$C159,".",'Смета 1-й этаж'!$D159,".",'Смета 1-й этаж'!$E159)</f>
        <v>Р2.8.7</v>
      </c>
      <c r="B159" s="18" t="s">
        <v>1000</v>
      </c>
      <c r="C159" s="27" t="s">
        <v>12</v>
      </c>
      <c r="D159" s="18">
        <v>8</v>
      </c>
      <c r="E159" s="18">
        <v>7</v>
      </c>
      <c r="F159" s="29" t="str">
        <f>CONCATENATE('Смета 1-й этаж'!$C159,".",'Смета 1-й этаж'!$D159,".",'Смета 1-й этаж'!$E159)</f>
        <v>Р2.8.7</v>
      </c>
      <c r="G159" s="28">
        <f t="shared" si="2"/>
        <v>2</v>
      </c>
      <c r="H159" s="30" t="s">
        <v>251</v>
      </c>
      <c r="I159" s="36" t="s">
        <v>30</v>
      </c>
      <c r="J159" s="128"/>
      <c r="K159" s="69">
        <v>395.83</v>
      </c>
      <c r="L159" s="70">
        <v>0</v>
      </c>
      <c r="M159" s="65">
        <f>ROUND('Смета 1-й этаж'!$J159*'Смета 1-й этаж'!$K159,2)</f>
        <v>0</v>
      </c>
      <c r="N159" s="19">
        <f>ROUND('Смета 1-й этаж'!$J159*'Смета 1-й этаж'!$L159,2)</f>
        <v>0</v>
      </c>
      <c r="AT159"/>
      <c r="AU159"/>
      <c r="AV159"/>
      <c r="AW159"/>
      <c r="AX159"/>
      <c r="AY159"/>
      <c r="AZ159"/>
    </row>
    <row r="160" spans="1:52" ht="34.5" customHeight="1">
      <c r="A160" s="29" t="str">
        <f>CONCATENATE('Смета 1-й этаж'!$C160,".",'Смета 1-й этаж'!$D160,".",'Смета 1-й этаж'!$E160)</f>
        <v>Р2.8.8</v>
      </c>
      <c r="B160" s="18" t="s">
        <v>1001</v>
      </c>
      <c r="C160" s="27" t="s">
        <v>12</v>
      </c>
      <c r="D160" s="18">
        <v>8</v>
      </c>
      <c r="E160" s="18">
        <v>8</v>
      </c>
      <c r="F160" s="29" t="str">
        <f>CONCATENATE('Смета 1-й этаж'!$C160,".",'Смета 1-й этаж'!$D160,".",'Смета 1-й этаж'!$E160)</f>
        <v>Р2.8.8</v>
      </c>
      <c r="G160" s="28">
        <f t="shared" si="2"/>
        <v>2</v>
      </c>
      <c r="H160" s="30" t="s">
        <v>522</v>
      </c>
      <c r="I160" s="36" t="s">
        <v>14</v>
      </c>
      <c r="J160" s="128"/>
      <c r="K160" s="69">
        <v>245</v>
      </c>
      <c r="L160" s="70">
        <v>0</v>
      </c>
      <c r="M160" s="65">
        <f>ROUND('Смета 1-й этаж'!$J160*'Смета 1-й этаж'!$K160,2)</f>
        <v>0</v>
      </c>
      <c r="N160" s="19">
        <f>ROUND('Смета 1-й этаж'!$J160*'Смета 1-й этаж'!$L160,2)</f>
        <v>0</v>
      </c>
      <c r="AT160"/>
      <c r="AU160"/>
      <c r="AV160"/>
      <c r="AW160"/>
      <c r="AX160"/>
      <c r="AY160"/>
      <c r="AZ160"/>
    </row>
    <row r="161" spans="1:52" ht="34.5" customHeight="1">
      <c r="A161" s="29" t="str">
        <f>CONCATENATE('Смета 1-й этаж'!$C161,".",'Смета 1-й этаж'!$D161,".",'Смета 1-й этаж'!$E161)</f>
        <v>Р2.8.9</v>
      </c>
      <c r="B161" s="18" t="s">
        <v>1002</v>
      </c>
      <c r="C161" s="27" t="s">
        <v>12</v>
      </c>
      <c r="D161" s="18">
        <v>8</v>
      </c>
      <c r="E161" s="18">
        <v>9</v>
      </c>
      <c r="F161" s="29" t="str">
        <f>CONCATENATE('Смета 1-й этаж'!$C161,".",'Смета 1-й этаж'!$D161,".",'Смета 1-й этаж'!$E161)</f>
        <v>Р2.8.9</v>
      </c>
      <c r="G161" s="28">
        <f t="shared" si="2"/>
        <v>2</v>
      </c>
      <c r="H161" s="30" t="s">
        <v>252</v>
      </c>
      <c r="I161" s="36" t="s">
        <v>30</v>
      </c>
      <c r="J161" s="128"/>
      <c r="K161" s="69">
        <v>231.88</v>
      </c>
      <c r="L161" s="70">
        <v>0</v>
      </c>
      <c r="M161" s="65">
        <f>ROUND('Смета 1-й этаж'!$J161*'Смета 1-й этаж'!$K161,2)</f>
        <v>0</v>
      </c>
      <c r="N161" s="19">
        <f>ROUND('Смета 1-й этаж'!$J161*'Смета 1-й этаж'!$L161,2)</f>
        <v>0</v>
      </c>
      <c r="AT161"/>
      <c r="AU161"/>
      <c r="AV161"/>
      <c r="AW161"/>
      <c r="AX161"/>
      <c r="AY161"/>
      <c r="AZ161"/>
    </row>
    <row r="162" spans="1:52" ht="34.5" customHeight="1">
      <c r="A162" s="23" t="str">
        <f>CONCATENATE('Смета 1-й этаж'!$C162,".",'Смета 1-й этаж'!$D162,".",'Смета 1-й этаж'!$E162)</f>
        <v>Р2.9.0</v>
      </c>
      <c r="B162" s="33" t="s">
        <v>1003</v>
      </c>
      <c r="C162" s="32" t="s">
        <v>12</v>
      </c>
      <c r="D162" s="33">
        <v>9</v>
      </c>
      <c r="E162" s="33">
        <v>0</v>
      </c>
      <c r="F162" s="23" t="str">
        <f>CONCATENATE('Смета 1-й этаж'!$C162,".",'Смета 1-й этаж'!$D162,".",'Смета 1-й этаж'!$E162)</f>
        <v>Р2.9.0</v>
      </c>
      <c r="G162" s="22">
        <f t="shared" si="2"/>
        <v>2</v>
      </c>
      <c r="H162" s="35" t="s">
        <v>718</v>
      </c>
      <c r="I162" s="25"/>
      <c r="J162" s="127">
        <f>SUM(J163:J167)</f>
        <v>0</v>
      </c>
      <c r="K162" s="71"/>
      <c r="L162" s="72"/>
      <c r="M162" s="64">
        <f>SUM(M163:M167)</f>
        <v>0</v>
      </c>
      <c r="N162" s="26">
        <f>SUM(N163:N167)</f>
        <v>0</v>
      </c>
      <c r="AT162"/>
      <c r="AU162"/>
      <c r="AV162"/>
      <c r="AW162"/>
      <c r="AX162"/>
      <c r="AY162"/>
      <c r="AZ162"/>
    </row>
    <row r="163" spans="1:52" ht="34.5" customHeight="1">
      <c r="A163" s="29" t="str">
        <f>CONCATENATE('Смета 1-й этаж'!$C163,".",'Смета 1-й этаж'!$D163,".",'Смета 1-й этаж'!$E163)</f>
        <v>Р2.9.1</v>
      </c>
      <c r="B163" s="18" t="s">
        <v>1004</v>
      </c>
      <c r="C163" s="27" t="s">
        <v>12</v>
      </c>
      <c r="D163" s="18">
        <v>9</v>
      </c>
      <c r="E163" s="18">
        <v>1</v>
      </c>
      <c r="F163" s="29" t="str">
        <f>CONCATENATE('Смета 1-й этаж'!$C163,".",'Смета 1-й этаж'!$D163,".",'Смета 1-й этаж'!$E163)</f>
        <v>Р2.9.1</v>
      </c>
      <c r="G163" s="28">
        <f t="shared" si="2"/>
        <v>2</v>
      </c>
      <c r="H163" s="30" t="s">
        <v>253</v>
      </c>
      <c r="I163" s="36" t="s">
        <v>8</v>
      </c>
      <c r="J163" s="128"/>
      <c r="K163" s="69">
        <v>27.69</v>
      </c>
      <c r="L163" s="70">
        <v>0</v>
      </c>
      <c r="M163" s="65">
        <f>ROUND('Смета 1-й этаж'!$J163*'Смета 1-й этаж'!$K163,2)</f>
        <v>0</v>
      </c>
      <c r="N163" s="19">
        <f>ROUND('Смета 1-й этаж'!$J163*'Смета 1-й этаж'!$L163,2)</f>
        <v>0</v>
      </c>
      <c r="AT163"/>
      <c r="AU163"/>
      <c r="AV163"/>
      <c r="AW163"/>
      <c r="AX163"/>
      <c r="AY163"/>
      <c r="AZ163"/>
    </row>
    <row r="164" spans="1:52" ht="34.5" customHeight="1">
      <c r="A164" s="29" t="str">
        <f>CONCATENATE('Смета 1-й этаж'!$C164,".",'Смета 1-й этаж'!$D164,".",'Смета 1-й этаж'!$E164)</f>
        <v>Р2.9.2</v>
      </c>
      <c r="B164" s="18" t="s">
        <v>1005</v>
      </c>
      <c r="C164" s="27" t="s">
        <v>12</v>
      </c>
      <c r="D164" s="18">
        <v>9</v>
      </c>
      <c r="E164" s="18">
        <v>2</v>
      </c>
      <c r="F164" s="29" t="str">
        <f>CONCATENATE('Смета 1-й этаж'!$C164,".",'Смета 1-й этаж'!$D164,".",'Смета 1-й этаж'!$E164)</f>
        <v>Р2.9.2</v>
      </c>
      <c r="G164" s="28">
        <f t="shared" si="2"/>
        <v>2</v>
      </c>
      <c r="H164" s="30" t="s">
        <v>254</v>
      </c>
      <c r="I164" s="36" t="s">
        <v>14</v>
      </c>
      <c r="J164" s="128"/>
      <c r="K164" s="69">
        <v>1225.68</v>
      </c>
      <c r="L164" s="70">
        <v>0</v>
      </c>
      <c r="M164" s="65">
        <f>ROUND('Смета 1-й этаж'!$J164*'Смета 1-й этаж'!$K164,2)</f>
        <v>0</v>
      </c>
      <c r="N164" s="19">
        <f>ROUND('Смета 1-й этаж'!$J164*'Смета 1-й этаж'!$L164,2)</f>
        <v>0</v>
      </c>
      <c r="AT164"/>
      <c r="AU164"/>
      <c r="AV164"/>
      <c r="AW164"/>
      <c r="AX164"/>
      <c r="AY164"/>
      <c r="AZ164"/>
    </row>
    <row r="165" spans="1:52" ht="34.5" customHeight="1">
      <c r="A165" s="29" t="str">
        <f>CONCATENATE('Смета 1-й этаж'!$C165,".",'Смета 1-й этаж'!$D165,".",'Смета 1-й этаж'!$E165)</f>
        <v>Р2.9.3</v>
      </c>
      <c r="B165" s="18" t="s">
        <v>1006</v>
      </c>
      <c r="C165" s="27" t="s">
        <v>12</v>
      </c>
      <c r="D165" s="18">
        <v>9</v>
      </c>
      <c r="E165" s="18">
        <v>3</v>
      </c>
      <c r="F165" s="29" t="str">
        <f>CONCATENATE('Смета 1-й этаж'!$C165,".",'Смета 1-й этаж'!$D165,".",'Смета 1-й этаж'!$E165)</f>
        <v>Р2.9.3</v>
      </c>
      <c r="G165" s="28">
        <f t="shared" si="2"/>
        <v>2</v>
      </c>
      <c r="H165" s="30" t="s">
        <v>410</v>
      </c>
      <c r="I165" s="36" t="s">
        <v>14</v>
      </c>
      <c r="J165" s="128"/>
      <c r="K165" s="69">
        <v>1792.87</v>
      </c>
      <c r="L165" s="70">
        <v>0</v>
      </c>
      <c r="M165" s="65">
        <f>ROUND('Смета 1-й этаж'!$J165*'Смета 1-й этаж'!$K165,2)</f>
        <v>0</v>
      </c>
      <c r="N165" s="19">
        <f>ROUND('Смета 1-й этаж'!$J165*'Смета 1-й этаж'!$L165,2)</f>
        <v>0</v>
      </c>
      <c r="AT165"/>
      <c r="AU165"/>
      <c r="AV165"/>
      <c r="AW165"/>
      <c r="AX165"/>
      <c r="AY165"/>
      <c r="AZ165"/>
    </row>
    <row r="166" spans="1:52" ht="34.5" customHeight="1">
      <c r="A166" s="29" t="str">
        <f>CONCATENATE('Смета 1-й этаж'!$C166,".",'Смета 1-й этаж'!$D166,".",'Смета 1-й этаж'!$E166)</f>
        <v>Р2.9.4</v>
      </c>
      <c r="B166" s="18" t="s">
        <v>1007</v>
      </c>
      <c r="C166" s="27" t="s">
        <v>12</v>
      </c>
      <c r="D166" s="18">
        <v>9</v>
      </c>
      <c r="E166" s="18">
        <v>4</v>
      </c>
      <c r="F166" s="29" t="str">
        <f>CONCATENATE('Смета 1-й этаж'!$C166,".",'Смета 1-й этаж'!$D166,".",'Смета 1-й этаж'!$E166)</f>
        <v>Р2.9.4</v>
      </c>
      <c r="G166" s="28">
        <f t="shared" si="2"/>
        <v>2</v>
      </c>
      <c r="H166" s="30" t="s">
        <v>255</v>
      </c>
      <c r="I166" s="36" t="s">
        <v>14</v>
      </c>
      <c r="J166" s="128"/>
      <c r="K166" s="69">
        <v>10758.03</v>
      </c>
      <c r="L166" s="70">
        <v>0</v>
      </c>
      <c r="M166" s="65">
        <f>ROUND('Смета 1-й этаж'!$J166*'Смета 1-й этаж'!$K166,2)</f>
        <v>0</v>
      </c>
      <c r="N166" s="19">
        <f>ROUND('Смета 1-й этаж'!$J166*'Смета 1-й этаж'!$L166,2)</f>
        <v>0</v>
      </c>
      <c r="AT166"/>
      <c r="AU166"/>
      <c r="AV166"/>
      <c r="AW166"/>
      <c r="AX166"/>
      <c r="AY166"/>
      <c r="AZ166"/>
    </row>
    <row r="167" spans="1:52" ht="34.5" customHeight="1">
      <c r="A167" s="29" t="str">
        <f>CONCATENATE('Смета 1-й этаж'!$C167,".",'Смета 1-й этаж'!$D167,".",'Смета 1-й этаж'!$E167)</f>
        <v>Р2.9.5</v>
      </c>
      <c r="B167" s="18" t="s">
        <v>1008</v>
      </c>
      <c r="C167" s="27" t="s">
        <v>12</v>
      </c>
      <c r="D167" s="18">
        <v>9</v>
      </c>
      <c r="E167" s="18">
        <v>5</v>
      </c>
      <c r="F167" s="29" t="str">
        <f>CONCATENATE('Смета 1-й этаж'!$C167,".",'Смета 1-й этаж'!$D167,".",'Смета 1-й этаж'!$E167)</f>
        <v>Р2.9.5</v>
      </c>
      <c r="G167" s="28">
        <f t="shared" si="2"/>
        <v>2</v>
      </c>
      <c r="H167" s="30" t="s">
        <v>441</v>
      </c>
      <c r="I167" s="36" t="s">
        <v>14</v>
      </c>
      <c r="J167" s="128"/>
      <c r="K167" s="69">
        <v>20500</v>
      </c>
      <c r="L167" s="70">
        <v>0</v>
      </c>
      <c r="M167" s="65">
        <f>ROUND('Смета 1-й этаж'!$J167*'Смета 1-й этаж'!$K167,2)</f>
        <v>0</v>
      </c>
      <c r="N167" s="19">
        <f>ROUND('Смета 1-й этаж'!$J167*'Смета 1-й этаж'!$L167,2)</f>
        <v>0</v>
      </c>
      <c r="AT167"/>
      <c r="AU167"/>
      <c r="AV167"/>
      <c r="AW167"/>
      <c r="AX167"/>
      <c r="AY167"/>
      <c r="AZ167"/>
    </row>
    <row r="168" spans="1:52" ht="34.5" customHeight="1">
      <c r="A168" s="23" t="str">
        <f>CONCATENATE('Смета 1-й этаж'!$C168,".",'Смета 1-й этаж'!$D168,".",'Смета 1-й этаж'!$E168)</f>
        <v>Р2.10.0</v>
      </c>
      <c r="B168" s="33" t="s">
        <v>1009</v>
      </c>
      <c r="C168" s="32" t="s">
        <v>12</v>
      </c>
      <c r="D168" s="33">
        <v>10</v>
      </c>
      <c r="E168" s="33">
        <v>0</v>
      </c>
      <c r="F168" s="23" t="str">
        <f>CONCATENATE('Смета 1-й этаж'!$C168,".",'Смета 1-й этаж'!$D168,".",'Смета 1-й этаж'!$E168)</f>
        <v>Р2.10.0</v>
      </c>
      <c r="G168" s="22">
        <f t="shared" si="2"/>
        <v>2</v>
      </c>
      <c r="H168" s="35" t="s">
        <v>719</v>
      </c>
      <c r="I168" s="25"/>
      <c r="J168" s="127">
        <f>SUM(J169:J180)</f>
        <v>0</v>
      </c>
      <c r="K168" s="71"/>
      <c r="L168" s="72"/>
      <c r="M168" s="64">
        <f>SUM(M169:M180)</f>
        <v>0</v>
      </c>
      <c r="N168" s="26">
        <f>SUM(N169:N180)</f>
        <v>0</v>
      </c>
      <c r="AT168"/>
      <c r="AU168"/>
      <c r="AV168"/>
      <c r="AW168"/>
      <c r="AX168"/>
      <c r="AY168"/>
      <c r="AZ168"/>
    </row>
    <row r="169" spans="1:52" ht="34.5" customHeight="1">
      <c r="A169" s="29" t="str">
        <f>CONCATENATE('Смета 1-й этаж'!$C169,".",'Смета 1-й этаж'!$D169,".",'Смета 1-й этаж'!$E169)</f>
        <v>Р2.10.1</v>
      </c>
      <c r="B169" s="18" t="s">
        <v>1010</v>
      </c>
      <c r="C169" s="27" t="s">
        <v>12</v>
      </c>
      <c r="D169" s="18">
        <v>10</v>
      </c>
      <c r="E169" s="18">
        <v>1</v>
      </c>
      <c r="F169" s="29" t="str">
        <f>CONCATENATE('Смета 1-й этаж'!$C169,".",'Смета 1-й этаж'!$D169,".",'Смета 1-й этаж'!$E169)</f>
        <v>Р2.10.1</v>
      </c>
      <c r="G169" s="28">
        <f t="shared" si="2"/>
        <v>2</v>
      </c>
      <c r="H169" s="30" t="s">
        <v>411</v>
      </c>
      <c r="I169" s="36" t="s">
        <v>14</v>
      </c>
      <c r="J169" s="128"/>
      <c r="K169" s="69">
        <v>304.89999999999998</v>
      </c>
      <c r="L169" s="70">
        <v>0</v>
      </c>
      <c r="M169" s="65">
        <f>ROUND('Смета 1-й этаж'!$J169*'Смета 1-й этаж'!$K169,2)</f>
        <v>0</v>
      </c>
      <c r="N169" s="19">
        <f>ROUND('Смета 1-й этаж'!$J169*'Смета 1-й этаж'!$L169,2)</f>
        <v>0</v>
      </c>
      <c r="AT169"/>
      <c r="AU169"/>
      <c r="AV169"/>
      <c r="AW169"/>
      <c r="AX169"/>
      <c r="AY169"/>
      <c r="AZ169"/>
    </row>
    <row r="170" spans="1:52" ht="34.5" customHeight="1">
      <c r="A170" s="29" t="str">
        <f>CONCATENATE('Смета 1-й этаж'!$C170,".",'Смета 1-й этаж'!$D170,".",'Смета 1-й этаж'!$E170)</f>
        <v>Р2.10.2</v>
      </c>
      <c r="B170" s="18" t="s">
        <v>1011</v>
      </c>
      <c r="C170" s="27" t="s">
        <v>12</v>
      </c>
      <c r="D170" s="18">
        <v>10</v>
      </c>
      <c r="E170" s="18">
        <v>2</v>
      </c>
      <c r="F170" s="29" t="str">
        <f>CONCATENATE('Смета 1-й этаж'!$C170,".",'Смета 1-й этаж'!$D170,".",'Смета 1-й этаж'!$E170)</f>
        <v>Р2.10.2</v>
      </c>
      <c r="G170" s="28">
        <f t="shared" si="2"/>
        <v>2</v>
      </c>
      <c r="H170" s="37" t="s">
        <v>412</v>
      </c>
      <c r="I170" s="36" t="s">
        <v>14</v>
      </c>
      <c r="J170" s="128"/>
      <c r="K170" s="69">
        <v>297.76</v>
      </c>
      <c r="L170" s="70">
        <v>0</v>
      </c>
      <c r="M170" s="65">
        <f>ROUND('Смета 1-й этаж'!$J170*'Смета 1-й этаж'!$K170,2)</f>
        <v>0</v>
      </c>
      <c r="N170" s="19">
        <f>ROUND('Смета 1-й этаж'!$J170*'Смета 1-й этаж'!$L170,2)</f>
        <v>0</v>
      </c>
      <c r="AT170"/>
      <c r="AU170"/>
      <c r="AV170"/>
      <c r="AW170"/>
      <c r="AX170"/>
      <c r="AY170"/>
      <c r="AZ170"/>
    </row>
    <row r="171" spans="1:52" ht="34.5" customHeight="1">
      <c r="A171" s="29" t="str">
        <f>CONCATENATE('Смета 1-й этаж'!$C171,".",'Смета 1-й этаж'!$D171,".",'Смета 1-й этаж'!$E171)</f>
        <v>Р2.10.3</v>
      </c>
      <c r="B171" s="18" t="s">
        <v>1012</v>
      </c>
      <c r="C171" s="27" t="s">
        <v>12</v>
      </c>
      <c r="D171" s="18">
        <v>10</v>
      </c>
      <c r="E171" s="18">
        <v>3</v>
      </c>
      <c r="F171" s="29" t="str">
        <f>CONCATENATE('Смета 1-й этаж'!$C171,".",'Смета 1-й этаж'!$D171,".",'Смета 1-й этаж'!$E171)</f>
        <v>Р2.10.3</v>
      </c>
      <c r="G171" s="28">
        <f t="shared" si="2"/>
        <v>2</v>
      </c>
      <c r="H171" s="30" t="s">
        <v>413</v>
      </c>
      <c r="I171" s="36" t="s">
        <v>61</v>
      </c>
      <c r="J171" s="128"/>
      <c r="K171" s="69">
        <v>221.31</v>
      </c>
      <c r="L171" s="70">
        <v>0</v>
      </c>
      <c r="M171" s="65">
        <f>ROUND('Смета 1-й этаж'!$J171*'Смета 1-й этаж'!$K171,2)</f>
        <v>0</v>
      </c>
      <c r="N171" s="19">
        <f>ROUND('Смета 1-й этаж'!$J171*'Смета 1-й этаж'!$L171,2)</f>
        <v>0</v>
      </c>
      <c r="AT171"/>
      <c r="AU171"/>
      <c r="AV171"/>
      <c r="AW171"/>
      <c r="AX171"/>
      <c r="AY171"/>
      <c r="AZ171"/>
    </row>
    <row r="172" spans="1:52" ht="34.5" customHeight="1">
      <c r="A172" s="29" t="str">
        <f>CONCATENATE('Смета 1-й этаж'!$C172,".",'Смета 1-й этаж'!$D172,".",'Смета 1-й этаж'!$E172)</f>
        <v>Р2.10.4</v>
      </c>
      <c r="B172" s="18" t="s">
        <v>1013</v>
      </c>
      <c r="C172" s="27" t="s">
        <v>12</v>
      </c>
      <c r="D172" s="18">
        <v>10</v>
      </c>
      <c r="E172" s="18">
        <v>4</v>
      </c>
      <c r="F172" s="29" t="str">
        <f>CONCATENATE('Смета 1-й этаж'!$C172,".",'Смета 1-й этаж'!$D172,".",'Смета 1-й этаж'!$E172)</f>
        <v>Р2.10.4</v>
      </c>
      <c r="G172" s="28">
        <f t="shared" si="2"/>
        <v>2</v>
      </c>
      <c r="H172" s="30" t="s">
        <v>523</v>
      </c>
      <c r="I172" s="36" t="s">
        <v>14</v>
      </c>
      <c r="J172" s="128"/>
      <c r="K172" s="69">
        <v>335.79</v>
      </c>
      <c r="L172" s="70">
        <v>0</v>
      </c>
      <c r="M172" s="65">
        <f>ROUND('Смета 1-й этаж'!$J172*'Смета 1-й этаж'!$K172,2)</f>
        <v>0</v>
      </c>
      <c r="N172" s="19">
        <f>ROUND('Смета 1-й этаж'!$J172*'Смета 1-й этаж'!$L172,2)</f>
        <v>0</v>
      </c>
      <c r="AT172"/>
      <c r="AU172"/>
      <c r="AV172"/>
      <c r="AW172"/>
      <c r="AX172"/>
      <c r="AY172"/>
      <c r="AZ172"/>
    </row>
    <row r="173" spans="1:52" ht="34.5" customHeight="1">
      <c r="A173" s="29" t="str">
        <f>CONCATENATE('Смета 1-й этаж'!$C173,".",'Смета 1-й этаж'!$D173,".",'Смета 1-й этаж'!$E173)</f>
        <v>Р2.10.5</v>
      </c>
      <c r="B173" s="18" t="s">
        <v>1014</v>
      </c>
      <c r="C173" s="27" t="s">
        <v>12</v>
      </c>
      <c r="D173" s="18">
        <v>10</v>
      </c>
      <c r="E173" s="18">
        <v>5</v>
      </c>
      <c r="F173" s="29" t="str">
        <f>CONCATENATE('Смета 1-й этаж'!$C173,".",'Смета 1-й этаж'!$D173,".",'Смета 1-й этаж'!$E173)</f>
        <v>Р2.10.5</v>
      </c>
      <c r="G173" s="28">
        <f t="shared" si="2"/>
        <v>2</v>
      </c>
      <c r="H173" s="39" t="s">
        <v>176</v>
      </c>
      <c r="I173" s="36" t="s">
        <v>14</v>
      </c>
      <c r="J173" s="128"/>
      <c r="K173" s="69">
        <v>528.20000000000005</v>
      </c>
      <c r="L173" s="70">
        <v>0</v>
      </c>
      <c r="M173" s="65">
        <f>ROUND('Смета 1-й этаж'!$J173*'Смета 1-й этаж'!$K173,2)</f>
        <v>0</v>
      </c>
      <c r="N173" s="19">
        <f>ROUND('Смета 1-й этаж'!$J173*'Смета 1-й этаж'!$L173,2)</f>
        <v>0</v>
      </c>
      <c r="AT173"/>
      <c r="AU173"/>
      <c r="AV173"/>
      <c r="AW173"/>
      <c r="AX173"/>
      <c r="AY173"/>
      <c r="AZ173"/>
    </row>
    <row r="174" spans="1:52" ht="34.5" customHeight="1">
      <c r="A174" s="29" t="str">
        <f>CONCATENATE('Смета 1-й этаж'!$C174,".",'Смета 1-й этаж'!$D174,".",'Смета 1-й этаж'!$E174)</f>
        <v>Р2.10.6</v>
      </c>
      <c r="B174" s="18" t="s">
        <v>1015</v>
      </c>
      <c r="C174" s="27" t="s">
        <v>12</v>
      </c>
      <c r="D174" s="18">
        <v>10</v>
      </c>
      <c r="E174" s="18">
        <v>6</v>
      </c>
      <c r="F174" s="29" t="str">
        <f>CONCATENATE('Смета 1-й этаж'!$C174,".",'Смета 1-й этаж'!$D174,".",'Смета 1-й этаж'!$E174)</f>
        <v>Р2.10.6</v>
      </c>
      <c r="G174" s="28">
        <f t="shared" si="2"/>
        <v>2</v>
      </c>
      <c r="H174" s="39" t="s">
        <v>177</v>
      </c>
      <c r="I174" s="36" t="s">
        <v>30</v>
      </c>
      <c r="J174" s="128"/>
      <c r="K174" s="69">
        <v>61.79</v>
      </c>
      <c r="L174" s="70">
        <v>0</v>
      </c>
      <c r="M174" s="65">
        <f>ROUND('Смета 1-й этаж'!$J174*'Смета 1-й этаж'!$K174,2)</f>
        <v>0</v>
      </c>
      <c r="N174" s="19">
        <f>ROUND('Смета 1-й этаж'!$J174*'Смета 1-й этаж'!$L174,2)</f>
        <v>0</v>
      </c>
      <c r="AT174"/>
      <c r="AU174"/>
      <c r="AV174"/>
      <c r="AW174"/>
      <c r="AX174"/>
      <c r="AY174"/>
      <c r="AZ174"/>
    </row>
    <row r="175" spans="1:52" ht="34.5" customHeight="1">
      <c r="A175" s="29" t="str">
        <f>CONCATENATE('Смета 1-й этаж'!$C175,".",'Смета 1-й этаж'!$D175,".",'Смета 1-й этаж'!$E175)</f>
        <v>Р2.10.7</v>
      </c>
      <c r="B175" s="18" t="s">
        <v>1016</v>
      </c>
      <c r="C175" s="27" t="s">
        <v>12</v>
      </c>
      <c r="D175" s="18">
        <v>10</v>
      </c>
      <c r="E175" s="18">
        <v>7</v>
      </c>
      <c r="F175" s="29" t="str">
        <f>CONCATENATE('Смета 1-й этаж'!$C175,".",'Смета 1-й этаж'!$D175,".",'Смета 1-й этаж'!$E175)</f>
        <v>Р2.10.7</v>
      </c>
      <c r="G175" s="28">
        <f t="shared" si="2"/>
        <v>2</v>
      </c>
      <c r="H175" s="40" t="s">
        <v>414</v>
      </c>
      <c r="I175" s="36" t="s">
        <v>30</v>
      </c>
      <c r="J175" s="128"/>
      <c r="K175" s="69">
        <v>77.7</v>
      </c>
      <c r="L175" s="70">
        <v>0</v>
      </c>
      <c r="M175" s="65">
        <f>ROUND('Смета 1-й этаж'!$J175*'Смета 1-й этаж'!$K175,2)</f>
        <v>0</v>
      </c>
      <c r="N175" s="19">
        <f>ROUND('Смета 1-й этаж'!$J175*'Смета 1-й этаж'!$L175,2)</f>
        <v>0</v>
      </c>
      <c r="AT175"/>
      <c r="AU175"/>
      <c r="AV175"/>
      <c r="AW175"/>
      <c r="AX175"/>
      <c r="AY175"/>
      <c r="AZ175"/>
    </row>
    <row r="176" spans="1:52" ht="34.5" customHeight="1">
      <c r="A176" s="29" t="str">
        <f>CONCATENATE('Смета 1-й этаж'!$C176,".",'Смета 1-й этаж'!$D176,".",'Смета 1-й этаж'!$E176)</f>
        <v>Р2.10.8</v>
      </c>
      <c r="B176" s="18" t="s">
        <v>1017</v>
      </c>
      <c r="C176" s="27" t="s">
        <v>12</v>
      </c>
      <c r="D176" s="18">
        <v>10</v>
      </c>
      <c r="E176" s="18">
        <v>8</v>
      </c>
      <c r="F176" s="29" t="str">
        <f>CONCATENATE('Смета 1-й этаж'!$C176,".",'Смета 1-й этаж'!$D176,".",'Смета 1-й этаж'!$E176)</f>
        <v>Р2.10.8</v>
      </c>
      <c r="G176" s="28">
        <f t="shared" si="2"/>
        <v>2</v>
      </c>
      <c r="H176" s="30" t="s">
        <v>779</v>
      </c>
      <c r="I176" s="36" t="s">
        <v>30</v>
      </c>
      <c r="J176" s="128"/>
      <c r="K176" s="69">
        <v>77.7</v>
      </c>
      <c r="L176" s="70">
        <v>0</v>
      </c>
      <c r="M176" s="65">
        <f>ROUND('Смета 1-й этаж'!$J176*'Смета 1-й этаж'!$K176,2)</f>
        <v>0</v>
      </c>
      <c r="N176" s="19">
        <f>ROUND('Смета 1-й этаж'!$J176*'Смета 1-й этаж'!$L176,2)</f>
        <v>0</v>
      </c>
      <c r="AT176"/>
      <c r="AU176"/>
      <c r="AV176"/>
      <c r="AW176"/>
      <c r="AX176"/>
      <c r="AY176"/>
      <c r="AZ176"/>
    </row>
    <row r="177" spans="1:52" ht="34.5" customHeight="1">
      <c r="A177" s="29" t="str">
        <f>CONCATENATE('Смета 1-й этаж'!$C177,".",'Смета 1-й этаж'!$D177,".",'Смета 1-й этаж'!$E177)</f>
        <v>Р2.12.8</v>
      </c>
      <c r="B177" s="18" t="s">
        <v>1018</v>
      </c>
      <c r="C177" s="27" t="s">
        <v>12</v>
      </c>
      <c r="D177" s="18">
        <v>12</v>
      </c>
      <c r="E177" s="18">
        <v>8</v>
      </c>
      <c r="F177" s="29" t="str">
        <f>CONCATENATE('Смета 1-й этаж'!$C177,".",'Смета 1-й этаж'!$D177,".",'Смета 1-й этаж'!$E177)</f>
        <v>Р2.12.8</v>
      </c>
      <c r="G177" s="28">
        <f t="shared" si="2"/>
        <v>2</v>
      </c>
      <c r="H177" s="40" t="s">
        <v>780</v>
      </c>
      <c r="I177" s="36" t="s">
        <v>14</v>
      </c>
      <c r="J177" s="128"/>
      <c r="K177" s="69">
        <v>270</v>
      </c>
      <c r="L177" s="70">
        <v>0</v>
      </c>
      <c r="M177" s="65">
        <f>ROUND('Смета 1-й этаж'!$J177*'Смета 1-й этаж'!$K177,2)</f>
        <v>0</v>
      </c>
      <c r="N177" s="19">
        <f>ROUND('Смета 1-й этаж'!$J177*'Смета 1-й этаж'!$L177,2)</f>
        <v>0</v>
      </c>
      <c r="AT177"/>
      <c r="AU177"/>
      <c r="AV177"/>
      <c r="AW177"/>
      <c r="AX177"/>
      <c r="AY177"/>
      <c r="AZ177"/>
    </row>
    <row r="178" spans="1:52" ht="34.5" customHeight="1">
      <c r="A178" s="29" t="str">
        <f>CONCATENATE('Смета 1-й этаж'!$C178,".",'Смета 1-й этаж'!$D178,".",'Смета 1-й этаж'!$E178)</f>
        <v>Р2.12.9</v>
      </c>
      <c r="B178" s="18" t="s">
        <v>1019</v>
      </c>
      <c r="C178" s="27" t="s">
        <v>12</v>
      </c>
      <c r="D178" s="18">
        <v>12</v>
      </c>
      <c r="E178" s="18">
        <v>9</v>
      </c>
      <c r="F178" s="29" t="str">
        <f>CONCATENATE('Смета 1-й этаж'!$C178,".",'Смета 1-й этаж'!$D178,".",'Смета 1-й этаж'!$E178)</f>
        <v>Р2.12.9</v>
      </c>
      <c r="G178" s="28">
        <f t="shared" si="2"/>
        <v>2</v>
      </c>
      <c r="H178" s="40" t="s">
        <v>528</v>
      </c>
      <c r="I178" s="36" t="s">
        <v>14</v>
      </c>
      <c r="J178" s="128"/>
      <c r="K178" s="69">
        <v>246.67</v>
      </c>
      <c r="L178" s="70">
        <v>0</v>
      </c>
      <c r="M178" s="65">
        <f>ROUND('Смета 1-й этаж'!$J178*'Смета 1-й этаж'!$K178,2)</f>
        <v>0</v>
      </c>
      <c r="N178" s="19">
        <f>ROUND('Смета 1-й этаж'!$J178*'Смета 1-й этаж'!$L178,2)</f>
        <v>0</v>
      </c>
      <c r="AT178"/>
      <c r="AU178"/>
      <c r="AV178"/>
      <c r="AW178"/>
      <c r="AX178"/>
      <c r="AY178"/>
      <c r="AZ178"/>
    </row>
    <row r="179" spans="1:52" ht="34.5" customHeight="1">
      <c r="A179" s="29" t="str">
        <f>CONCATENATE('Смета 1-й этаж'!$C179,".",'Смета 1-й этаж'!$D179,".",'Смета 1-й этаж'!$E179)</f>
        <v>Р2.12.11</v>
      </c>
      <c r="B179" s="18" t="s">
        <v>1020</v>
      </c>
      <c r="C179" s="27" t="s">
        <v>12</v>
      </c>
      <c r="D179" s="18">
        <v>12</v>
      </c>
      <c r="E179" s="18">
        <v>11</v>
      </c>
      <c r="F179" s="29" t="str">
        <f>CONCATENATE('Смета 1-й этаж'!$C179,".",'Смета 1-й этаж'!$D179,".",'Смета 1-й этаж'!$E179)</f>
        <v>Р2.12.11</v>
      </c>
      <c r="G179" s="28">
        <f t="shared" si="2"/>
        <v>2</v>
      </c>
      <c r="H179" s="40" t="s">
        <v>530</v>
      </c>
      <c r="I179" s="36" t="s">
        <v>14</v>
      </c>
      <c r="J179" s="128"/>
      <c r="K179" s="69">
        <v>1266.67</v>
      </c>
      <c r="L179" s="70">
        <v>0</v>
      </c>
      <c r="M179" s="65">
        <f>ROUND('Смета 1-й этаж'!$J179*'Смета 1-й этаж'!$K179,2)</f>
        <v>0</v>
      </c>
      <c r="N179" s="19">
        <f>ROUND('Смета 1-й этаж'!$J179*'Смета 1-й этаж'!$L179,2)</f>
        <v>0</v>
      </c>
      <c r="AT179"/>
      <c r="AU179"/>
      <c r="AV179"/>
      <c r="AW179"/>
      <c r="AX179"/>
      <c r="AY179"/>
      <c r="AZ179"/>
    </row>
    <row r="180" spans="1:52" ht="34.5" customHeight="1">
      <c r="A180" s="29" t="str">
        <f>CONCATENATE('Смета 1-й этаж'!$C180,".",'Смета 1-й этаж'!$D180,".",'Смета 1-й этаж'!$E180)</f>
        <v>Р2.10.9</v>
      </c>
      <c r="B180" s="18" t="s">
        <v>1021</v>
      </c>
      <c r="C180" s="27" t="s">
        <v>12</v>
      </c>
      <c r="D180" s="18">
        <v>10</v>
      </c>
      <c r="E180" s="18">
        <v>9</v>
      </c>
      <c r="F180" s="29" t="str">
        <f>CONCATENATE('Смета 1-й этаж'!$C180,".",'Смета 1-й этаж'!$D180,".",'Смета 1-й этаж'!$E180)</f>
        <v>Р2.10.9</v>
      </c>
      <c r="G180" s="28">
        <f t="shared" si="2"/>
        <v>2</v>
      </c>
      <c r="H180" s="30" t="s">
        <v>524</v>
      </c>
      <c r="I180" s="36" t="s">
        <v>14</v>
      </c>
      <c r="J180" s="128"/>
      <c r="K180" s="69">
        <v>95</v>
      </c>
      <c r="L180" s="70">
        <v>0</v>
      </c>
      <c r="M180" s="65">
        <f>ROUND('Смета 1-й этаж'!$J180*'Смета 1-й этаж'!$K180,2)</f>
        <v>0</v>
      </c>
      <c r="N180" s="19">
        <f>ROUND('Смета 1-й этаж'!$J180*'Смета 1-й этаж'!$L180,2)</f>
        <v>0</v>
      </c>
      <c r="AT180"/>
      <c r="AU180"/>
      <c r="AV180"/>
      <c r="AW180"/>
      <c r="AX180"/>
      <c r="AY180"/>
      <c r="AZ180"/>
    </row>
    <row r="181" spans="1:52" ht="34.5" customHeight="1">
      <c r="A181" s="23" t="str">
        <f>CONCATENATE('Смета 1-й этаж'!$C181,".",'Смета 1-й этаж'!$D181,".",'Смета 1-й этаж'!$E181)</f>
        <v>Р2.11.0</v>
      </c>
      <c r="B181" s="33" t="s">
        <v>1022</v>
      </c>
      <c r="C181" s="32" t="s">
        <v>12</v>
      </c>
      <c r="D181" s="33">
        <v>11</v>
      </c>
      <c r="E181" s="33">
        <v>0</v>
      </c>
      <c r="F181" s="23" t="str">
        <f>CONCATENATE('Смета 1-й этаж'!$C181,".",'Смета 1-й этаж'!$D181,".",'Смета 1-й этаж'!$E181)</f>
        <v>Р2.11.0</v>
      </c>
      <c r="G181" s="22">
        <f t="shared" si="2"/>
        <v>2</v>
      </c>
      <c r="H181" s="35" t="s">
        <v>720</v>
      </c>
      <c r="I181" s="25"/>
      <c r="J181" s="127">
        <f>SUM(J182:J188)</f>
        <v>0</v>
      </c>
      <c r="K181" s="342"/>
      <c r="L181" s="343"/>
      <c r="M181" s="64">
        <f>SUM(M182:M188)</f>
        <v>0</v>
      </c>
      <c r="N181" s="26">
        <f>SUM(N182:N188)</f>
        <v>0</v>
      </c>
    </row>
    <row r="182" spans="1:52" ht="34.5" customHeight="1">
      <c r="A182" s="29" t="str">
        <f>CONCATENATE('Смета 1-й этаж'!$C182,".",'Смета 1-й этаж'!$D182,".",'Смета 1-й этаж'!$E182)</f>
        <v>Р2.11.1</v>
      </c>
      <c r="B182" s="18" t="s">
        <v>1023</v>
      </c>
      <c r="C182" s="27" t="s">
        <v>12</v>
      </c>
      <c r="D182" s="18">
        <v>11</v>
      </c>
      <c r="E182" s="18">
        <v>1</v>
      </c>
      <c r="F182" s="29" t="str">
        <f>CONCATENATE('Смета 1-й этаж'!$C182,".",'Смета 1-й этаж'!$D182,".",'Смета 1-й этаж'!$E182)</f>
        <v>Р2.11.1</v>
      </c>
      <c r="G182" s="28">
        <f t="shared" si="2"/>
        <v>2</v>
      </c>
      <c r="H182" s="30" t="s">
        <v>13</v>
      </c>
      <c r="I182" s="36" t="s">
        <v>14</v>
      </c>
      <c r="J182" s="223"/>
      <c r="K182" s="344"/>
      <c r="L182" s="345">
        <v>9500</v>
      </c>
      <c r="M182" s="278">
        <f>ROUND('Смета 1-й этаж'!$J182*'Смета 1-й этаж'!$K182,2)</f>
        <v>0</v>
      </c>
      <c r="N182" s="279">
        <f>ROUND('Смета 1-й этаж'!$J182*'Смета 1-й этаж'!$L182,2)</f>
        <v>0</v>
      </c>
    </row>
    <row r="183" spans="1:52" ht="34.5" customHeight="1">
      <c r="A183" s="29" t="str">
        <f>CONCATENATE('Смета 1-й этаж'!$C183,".",'Смета 1-й этаж'!$D183,".",'Смета 1-й этаж'!$E183)</f>
        <v>Р2.11.2</v>
      </c>
      <c r="B183" s="18" t="s">
        <v>1024</v>
      </c>
      <c r="C183" s="27" t="s">
        <v>12</v>
      </c>
      <c r="D183" s="18">
        <v>11</v>
      </c>
      <c r="E183" s="18">
        <v>2</v>
      </c>
      <c r="F183" s="29" t="str">
        <f>CONCATENATE('Смета 1-й этаж'!$C183,".",'Смета 1-й этаж'!$D183,".",'Смета 1-й этаж'!$E183)</f>
        <v>Р2.11.2</v>
      </c>
      <c r="G183" s="28">
        <f t="shared" si="2"/>
        <v>2</v>
      </c>
      <c r="H183" s="30" t="s">
        <v>525</v>
      </c>
      <c r="I183" s="36" t="s">
        <v>14</v>
      </c>
      <c r="J183" s="128"/>
      <c r="K183" s="344"/>
      <c r="L183" s="345">
        <v>27500</v>
      </c>
      <c r="M183" s="278">
        <f>ROUND('Смета 1-й этаж'!$J183*'Смета 1-й этаж'!$K183,2)</f>
        <v>0</v>
      </c>
      <c r="N183" s="279">
        <f>ROUND('Смета 1-й этаж'!$J183*'Смета 1-й этаж'!$L183,2)</f>
        <v>0</v>
      </c>
    </row>
    <row r="184" spans="1:52" ht="34.5" customHeight="1">
      <c r="A184" s="29" t="str">
        <f>CONCATENATE('Смета 1-й этаж'!$C184,".",'Смета 1-й этаж'!$D184,".",'Смета 1-й этаж'!$E184)</f>
        <v>Р3.11.7</v>
      </c>
      <c r="B184" s="18" t="s">
        <v>1025</v>
      </c>
      <c r="C184" s="27" t="s">
        <v>18</v>
      </c>
      <c r="D184" s="18">
        <v>11</v>
      </c>
      <c r="E184" s="18">
        <v>7</v>
      </c>
      <c r="F184" s="29" t="str">
        <f>CONCATENATE('Смета 1-й этаж'!$C184,".",'Смета 1-й этаж'!$D184,".",'Смета 1-й этаж'!$E184)</f>
        <v>Р3.11.7</v>
      </c>
      <c r="G184" s="28">
        <f t="shared" si="2"/>
        <v>2</v>
      </c>
      <c r="H184" s="30" t="s">
        <v>2271</v>
      </c>
      <c r="I184" s="36" t="s">
        <v>14</v>
      </c>
      <c r="J184" s="128"/>
      <c r="K184" s="69">
        <v>22000</v>
      </c>
      <c r="L184" s="70">
        <v>0</v>
      </c>
      <c r="M184" s="65">
        <f>ROUND('Смета 1-й этаж'!$J184*'Смета 1-й этаж'!$K184,2)</f>
        <v>0</v>
      </c>
      <c r="N184" s="19">
        <f>ROUND('Смета 1-й этаж'!$J184*'Смета 1-й этаж'!$L184,2)</f>
        <v>0</v>
      </c>
      <c r="AT184"/>
      <c r="AU184"/>
      <c r="AV184"/>
      <c r="AW184"/>
      <c r="AX184"/>
      <c r="AY184"/>
      <c r="AZ184"/>
    </row>
    <row r="185" spans="1:52" ht="34.5" customHeight="1">
      <c r="A185" s="29" t="str">
        <f>CONCATENATE('Смета 1-й этаж'!$C185,".",'Смета 1-й этаж'!$D185,".",'Смета 1-й этаж'!$E185)</f>
        <v>Р2.11.4</v>
      </c>
      <c r="B185" s="18" t="s">
        <v>1025</v>
      </c>
      <c r="C185" s="27" t="s">
        <v>12</v>
      </c>
      <c r="D185" s="18">
        <v>11</v>
      </c>
      <c r="E185" s="18">
        <v>4</v>
      </c>
      <c r="F185" s="29" t="str">
        <f>CONCATENATE('Смета 1-й этаж'!$C185,".",'Смета 1-й этаж'!$D185,".",'Смета 1-й этаж'!$E185)</f>
        <v>Р2.11.4</v>
      </c>
      <c r="G185" s="28">
        <f t="shared" si="2"/>
        <v>2</v>
      </c>
      <c r="H185" s="30" t="s">
        <v>526</v>
      </c>
      <c r="I185" s="36" t="s">
        <v>15</v>
      </c>
      <c r="J185" s="223"/>
      <c r="K185" s="344">
        <v>690.26086956521738</v>
      </c>
      <c r="L185" s="345"/>
      <c r="M185" s="278">
        <f>ROUND('Смета 1-й этаж'!$J185*'Смета 1-й этаж'!$K185,2)</f>
        <v>0</v>
      </c>
      <c r="N185" s="279">
        <f>ROUND('Смета 1-й этаж'!$J185*'Смета 1-й этаж'!$L185,2)</f>
        <v>0</v>
      </c>
      <c r="O185" s="182" t="s">
        <v>1913</v>
      </c>
      <c r="P185" s="182"/>
    </row>
    <row r="186" spans="1:52" ht="34.5" customHeight="1">
      <c r="A186" s="29" t="str">
        <f>CONCATENATE('Смета 1-й этаж'!$C186,".",'Смета 1-й этаж'!$D186,".",'Смета 1-й этаж'!$E186)</f>
        <v>Р2.11.5</v>
      </c>
      <c r="B186" s="18" t="s">
        <v>1026</v>
      </c>
      <c r="C186" s="27" t="s">
        <v>12</v>
      </c>
      <c r="D186" s="18">
        <v>11</v>
      </c>
      <c r="E186" s="18">
        <v>5</v>
      </c>
      <c r="F186" s="29" t="str">
        <f>CONCATENATE('Смета 1-й этаж'!$C186,".",'Смета 1-й этаж'!$D186,".",'Смета 1-й этаж'!$E186)</f>
        <v>Р2.11.5</v>
      </c>
      <c r="G186" s="28">
        <f t="shared" si="2"/>
        <v>2</v>
      </c>
      <c r="H186" s="30" t="s">
        <v>16</v>
      </c>
      <c r="I186" s="36" t="s">
        <v>17</v>
      </c>
      <c r="J186" s="223"/>
      <c r="K186" s="344">
        <v>100</v>
      </c>
      <c r="L186" s="345">
        <v>5</v>
      </c>
      <c r="M186" s="278">
        <f>ROUND('Смета 1-й этаж'!$J186*'Смета 1-й этаж'!$K186,2)</f>
        <v>0</v>
      </c>
      <c r="N186" s="279">
        <f>ROUND('Смета 1-й этаж'!$J186*'Смета 1-й этаж'!$L186,2)</f>
        <v>0</v>
      </c>
    </row>
    <row r="187" spans="1:52" ht="34.5" customHeight="1">
      <c r="A187" s="29" t="str">
        <f>CONCATENATE('Смета 1-й этаж'!$C187,".",'Смета 1-й этаж'!$D187,".",'Смета 1-й этаж'!$E187)</f>
        <v>Р2.11.7</v>
      </c>
      <c r="B187" s="18" t="s">
        <v>1027</v>
      </c>
      <c r="C187" s="27" t="s">
        <v>12</v>
      </c>
      <c r="D187" s="18">
        <v>11</v>
      </c>
      <c r="E187" s="18">
        <v>7</v>
      </c>
      <c r="F187" s="29" t="str">
        <f>CONCATENATE('Смета 1-й этаж'!$C187,".",'Смета 1-й этаж'!$D187,".",'Смета 1-й этаж'!$E187)</f>
        <v>Р2.11.7</v>
      </c>
      <c r="G187" s="28">
        <f t="shared" si="2"/>
        <v>2</v>
      </c>
      <c r="H187" s="30" t="s">
        <v>845</v>
      </c>
      <c r="I187" s="36" t="s">
        <v>17</v>
      </c>
      <c r="J187" s="223"/>
      <c r="K187" s="344">
        <v>90</v>
      </c>
      <c r="L187" s="345">
        <v>15</v>
      </c>
      <c r="M187" s="278">
        <f>ROUND('Смета 1-й этаж'!$J187*'Смета 1-й этаж'!$K187,2)</f>
        <v>0</v>
      </c>
      <c r="N187" s="279">
        <f>ROUND('Смета 1-й этаж'!$J187*'Смета 1-й этаж'!$L187,2)</f>
        <v>0</v>
      </c>
      <c r="P187" s="122" t="s">
        <v>862</v>
      </c>
    </row>
    <row r="188" spans="1:52" ht="34.5" customHeight="1">
      <c r="A188" s="29" t="str">
        <f>CONCATENATE('Смета 1-й этаж'!$C188,".",'Смета 1-й этаж'!$D188,".",'Смета 1-й этаж'!$E188)</f>
        <v>Р2.11.6</v>
      </c>
      <c r="B188" s="18" t="s">
        <v>1028</v>
      </c>
      <c r="C188" s="27" t="s">
        <v>12</v>
      </c>
      <c r="D188" s="18">
        <v>11</v>
      </c>
      <c r="E188" s="18">
        <v>6</v>
      </c>
      <c r="F188" s="29" t="str">
        <f>CONCATENATE('Смета 1-й этаж'!$C188,".",'Смета 1-й этаж'!$D188,".",'Смета 1-й этаж'!$E188)</f>
        <v>Р2.11.6</v>
      </c>
      <c r="G188" s="28">
        <f t="shared" si="2"/>
        <v>2</v>
      </c>
      <c r="H188" s="30" t="s">
        <v>846</v>
      </c>
      <c r="I188" s="36" t="s">
        <v>17</v>
      </c>
      <c r="J188" s="223"/>
      <c r="K188" s="344">
        <v>96</v>
      </c>
      <c r="L188" s="345">
        <v>15</v>
      </c>
      <c r="M188" s="278">
        <f>ROUND('Смета 1-й этаж'!$J188*'Смета 1-й этаж'!$K188,2)</f>
        <v>0</v>
      </c>
      <c r="N188" s="279">
        <f>ROUND('Смета 1-й этаж'!$J188*'Смета 1-й этаж'!$L188,2)</f>
        <v>0</v>
      </c>
    </row>
    <row r="189" spans="1:52" ht="34.5" customHeight="1">
      <c r="A189" s="23" t="str">
        <f>CONCATENATE('Смета 1-й этаж'!$C189,".",'Смета 1-й этаж'!$D189,".",'Смета 1-й этаж'!$E189)</f>
        <v>Р2.12.0</v>
      </c>
      <c r="B189" s="33" t="s">
        <v>1029</v>
      </c>
      <c r="C189" s="32" t="s">
        <v>12</v>
      </c>
      <c r="D189" s="33">
        <v>12</v>
      </c>
      <c r="E189" s="33">
        <v>0</v>
      </c>
      <c r="F189" s="23" t="str">
        <f>CONCATENATE('Смета 1-й этаж'!$C189,".",'Смета 1-й этаж'!$D189,".",'Смета 1-й этаж'!$E189)</f>
        <v>Р2.12.0</v>
      </c>
      <c r="G189" s="22">
        <f t="shared" si="2"/>
        <v>2</v>
      </c>
      <c r="H189" s="35" t="s">
        <v>721</v>
      </c>
      <c r="I189" s="25"/>
      <c r="J189" s="127">
        <f>SUM(J190:J195)</f>
        <v>0</v>
      </c>
      <c r="K189" s="71"/>
      <c r="L189" s="72"/>
      <c r="M189" s="64">
        <f>SUM(M190:M195)</f>
        <v>0</v>
      </c>
      <c r="N189" s="26">
        <f>SUM(N190:N195)</f>
        <v>0</v>
      </c>
      <c r="AT189"/>
      <c r="AU189"/>
      <c r="AV189"/>
      <c r="AW189"/>
      <c r="AX189"/>
      <c r="AY189"/>
      <c r="AZ189"/>
    </row>
    <row r="190" spans="1:52" ht="34.5" customHeight="1">
      <c r="A190" s="29" t="str">
        <f>CONCATENATE('Смета 1-й этаж'!$C190,".",'Смета 1-й этаж'!$D190,".",'Смета 1-й этаж'!$E190)</f>
        <v>Р2.12.1</v>
      </c>
      <c r="B190" s="18" t="s">
        <v>1030</v>
      </c>
      <c r="C190" s="27" t="s">
        <v>12</v>
      </c>
      <c r="D190" s="18">
        <v>12</v>
      </c>
      <c r="E190" s="18">
        <v>1</v>
      </c>
      <c r="F190" s="29" t="str">
        <f>CONCATENATE('Смета 1-й этаж'!$C190,".",'Смета 1-й этаж'!$D190,".",'Смета 1-й этаж'!$E190)</f>
        <v>Р2.12.1</v>
      </c>
      <c r="G190" s="28">
        <f t="shared" si="2"/>
        <v>2</v>
      </c>
      <c r="H190" s="30" t="s">
        <v>256</v>
      </c>
      <c r="I190" s="36" t="s">
        <v>14</v>
      </c>
      <c r="J190" s="128"/>
      <c r="K190" s="69">
        <v>210.27</v>
      </c>
      <c r="L190" s="70">
        <v>0</v>
      </c>
      <c r="M190" s="65">
        <f>ROUND('Смета 1-й этаж'!$J190*'Смета 1-й этаж'!$K190,2)</f>
        <v>0</v>
      </c>
      <c r="N190" s="19">
        <f>ROUND('Смета 1-й этаж'!$J190*'Смета 1-й этаж'!$L190,2)</f>
        <v>0</v>
      </c>
      <c r="AT190"/>
      <c r="AU190"/>
      <c r="AV190"/>
      <c r="AW190"/>
      <c r="AX190"/>
      <c r="AY190"/>
      <c r="AZ190"/>
    </row>
    <row r="191" spans="1:52" ht="34.5" customHeight="1">
      <c r="A191" s="29" t="str">
        <f>CONCATENATE('Смета 1-й этаж'!$C191,".",'Смета 1-й этаж'!$D191,".",'Смета 1-й этаж'!$E191)</f>
        <v>Р2.12.2</v>
      </c>
      <c r="B191" s="18" t="s">
        <v>1031</v>
      </c>
      <c r="C191" s="27" t="s">
        <v>12</v>
      </c>
      <c r="D191" s="18">
        <v>12</v>
      </c>
      <c r="E191" s="18">
        <v>2</v>
      </c>
      <c r="F191" s="29" t="str">
        <f>CONCATENATE('Смета 1-й этаж'!$C191,".",'Смета 1-й этаж'!$D191,".",'Смета 1-й этаж'!$E191)</f>
        <v>Р2.12.2</v>
      </c>
      <c r="G191" s="28">
        <f t="shared" si="2"/>
        <v>2</v>
      </c>
      <c r="H191" s="30" t="s">
        <v>527</v>
      </c>
      <c r="I191" s="36" t="s">
        <v>14</v>
      </c>
      <c r="J191" s="128">
        <v>0</v>
      </c>
      <c r="K191" s="69">
        <v>1916.67</v>
      </c>
      <c r="L191" s="70">
        <v>0</v>
      </c>
      <c r="M191" s="65">
        <f>ROUND('Смета 1-й этаж'!$J191*'Смета 1-й этаж'!$K191,2)</f>
        <v>0</v>
      </c>
      <c r="N191" s="19">
        <f>ROUND('Смета 1-й этаж'!$J191*'Смета 1-й этаж'!$L191,2)</f>
        <v>0</v>
      </c>
      <c r="AT191"/>
      <c r="AU191"/>
      <c r="AV191"/>
      <c r="AW191"/>
      <c r="AX191"/>
      <c r="AY191"/>
      <c r="AZ191"/>
    </row>
    <row r="192" spans="1:52" ht="34.5" customHeight="1">
      <c r="A192" s="29" t="str">
        <f>CONCATENATE('Смета 1-й этаж'!$C192,".",'Смета 1-й этаж'!$D192,".",'Смета 1-й этаж'!$E192)</f>
        <v>Р2.12.3</v>
      </c>
      <c r="B192" s="18" t="s">
        <v>1032</v>
      </c>
      <c r="C192" s="27" t="s">
        <v>12</v>
      </c>
      <c r="D192" s="18">
        <v>12</v>
      </c>
      <c r="E192" s="18">
        <v>3</v>
      </c>
      <c r="F192" s="29" t="str">
        <f>CONCATENATE('Смета 1-й этаж'!$C192,".",'Смета 1-й этаж'!$D192,".",'Смета 1-й этаж'!$E192)</f>
        <v>Р2.12.3</v>
      </c>
      <c r="G192" s="28">
        <f t="shared" si="2"/>
        <v>2</v>
      </c>
      <c r="H192" s="30" t="s">
        <v>257</v>
      </c>
      <c r="I192" s="36" t="s">
        <v>17</v>
      </c>
      <c r="J192" s="128"/>
      <c r="K192" s="69">
        <v>153.5</v>
      </c>
      <c r="L192" s="70">
        <v>0</v>
      </c>
      <c r="M192" s="65">
        <f>ROUND('Смета 1-й этаж'!$J192*'Смета 1-й этаж'!$K192,2)</f>
        <v>0</v>
      </c>
      <c r="N192" s="19">
        <f>ROUND('Смета 1-й этаж'!$J192*'Смета 1-й этаж'!$L192,2)</f>
        <v>0</v>
      </c>
      <c r="AT192"/>
      <c r="AU192"/>
      <c r="AV192"/>
      <c r="AW192"/>
      <c r="AX192"/>
      <c r="AY192"/>
      <c r="AZ192"/>
    </row>
    <row r="193" spans="1:52" ht="34.5" customHeight="1">
      <c r="A193" s="29" t="str">
        <f>CONCATENATE('Смета 1-й этаж'!$C193,".",'Смета 1-й этаж'!$D193,".",'Смета 1-й этаж'!$E193)</f>
        <v>Р2.12.4</v>
      </c>
      <c r="B193" s="18" t="s">
        <v>1033</v>
      </c>
      <c r="C193" s="27" t="s">
        <v>12</v>
      </c>
      <c r="D193" s="18">
        <v>12</v>
      </c>
      <c r="E193" s="18">
        <v>4</v>
      </c>
      <c r="F193" s="29" t="str">
        <f>CONCATENATE('Смета 1-й этаж'!$C193,".",'Смета 1-й этаж'!$D193,".",'Смета 1-й этаж'!$E193)</f>
        <v>Р2.12.4</v>
      </c>
      <c r="G193" s="28">
        <f t="shared" si="2"/>
        <v>2</v>
      </c>
      <c r="H193" s="40" t="s">
        <v>258</v>
      </c>
      <c r="I193" s="31" t="s">
        <v>15</v>
      </c>
      <c r="J193" s="128"/>
      <c r="K193" s="69">
        <v>3120.64</v>
      </c>
      <c r="L193" s="70">
        <v>0</v>
      </c>
      <c r="M193" s="65">
        <f>ROUND('Смета 1-й этаж'!$J193*'Смета 1-й этаж'!$K193,2)</f>
        <v>0</v>
      </c>
      <c r="N193" s="19">
        <f>ROUND('Смета 1-й этаж'!$J193*'Смета 1-й этаж'!$L193,2)</f>
        <v>0</v>
      </c>
      <c r="AT193"/>
      <c r="AU193"/>
      <c r="AV193"/>
      <c r="AW193"/>
      <c r="AX193"/>
      <c r="AY193"/>
      <c r="AZ193"/>
    </row>
    <row r="194" spans="1:52" ht="34.5" customHeight="1">
      <c r="A194" s="29" t="str">
        <f>CONCATENATE('Смета 1-й этаж'!$C194,".",'Смета 1-й этаж'!$D194,".",'Смета 1-й этаж'!$E194)</f>
        <v>Р2.12.6</v>
      </c>
      <c r="B194" s="18" t="s">
        <v>1034</v>
      </c>
      <c r="C194" s="27" t="s">
        <v>12</v>
      </c>
      <c r="D194" s="18">
        <v>12</v>
      </c>
      <c r="E194" s="18">
        <v>6</v>
      </c>
      <c r="F194" s="29" t="str">
        <f>CONCATENATE('Смета 1-й этаж'!$C194,".",'Смета 1-й этаж'!$D194,".",'Смета 1-й этаж'!$E194)</f>
        <v>Р2.12.6</v>
      </c>
      <c r="G194" s="28">
        <f t="shared" si="2"/>
        <v>2</v>
      </c>
      <c r="H194" s="40" t="s">
        <v>259</v>
      </c>
      <c r="I194" s="36" t="s">
        <v>14</v>
      </c>
      <c r="J194" s="128"/>
      <c r="K194" s="69">
        <v>516.6</v>
      </c>
      <c r="L194" s="70">
        <v>0</v>
      </c>
      <c r="M194" s="65">
        <f>ROUND('Смета 1-й этаж'!$J194*'Смета 1-й этаж'!$K194,2)</f>
        <v>0</v>
      </c>
      <c r="N194" s="19">
        <f>ROUND('Смета 1-й этаж'!$J194*'Смета 1-й этаж'!$L194,2)</f>
        <v>0</v>
      </c>
      <c r="AT194"/>
      <c r="AU194"/>
      <c r="AV194"/>
      <c r="AW194"/>
      <c r="AX194"/>
      <c r="AY194"/>
      <c r="AZ194"/>
    </row>
    <row r="195" spans="1:52" ht="34.5" customHeight="1">
      <c r="A195" s="29" t="str">
        <f>CONCATENATE('Смета 1-й этаж'!$C195,".",'Смета 1-й этаж'!$D195,".",'Смета 1-й этаж'!$E195)</f>
        <v>Р2.12.10</v>
      </c>
      <c r="B195" s="18" t="s">
        <v>1035</v>
      </c>
      <c r="C195" s="27" t="s">
        <v>12</v>
      </c>
      <c r="D195" s="18">
        <v>12</v>
      </c>
      <c r="E195" s="18">
        <v>10</v>
      </c>
      <c r="F195" s="29" t="str">
        <f>CONCATENATE('Смета 1-й этаж'!$C195,".",'Смета 1-й этаж'!$D195,".",'Смета 1-й этаж'!$E195)</f>
        <v>Р2.12.10</v>
      </c>
      <c r="G195" s="28">
        <f t="shared" si="2"/>
        <v>2</v>
      </c>
      <c r="H195" s="40" t="s">
        <v>529</v>
      </c>
      <c r="I195" s="36" t="s">
        <v>14</v>
      </c>
      <c r="J195" s="128"/>
      <c r="K195" s="69">
        <v>62920</v>
      </c>
      <c r="L195" s="70">
        <v>0</v>
      </c>
      <c r="M195" s="65">
        <f>ROUND('Смета 1-й этаж'!$J195*'Смета 1-й этаж'!$K195,2)</f>
        <v>0</v>
      </c>
      <c r="N195" s="19">
        <f>ROUND('Смета 1-й этаж'!$J195*'Смета 1-й этаж'!$L195,2)</f>
        <v>0</v>
      </c>
      <c r="AT195"/>
      <c r="AU195"/>
      <c r="AV195"/>
      <c r="AW195"/>
      <c r="AX195"/>
      <c r="AY195"/>
      <c r="AZ195"/>
    </row>
    <row r="196" spans="1:52" ht="34.5" customHeight="1">
      <c r="A196" s="23" t="str">
        <f>CONCATENATE('Смета 1-й этаж'!$C196,".",'Смета 1-й этаж'!$D196,".",'Смета 1-й этаж'!$E196)</f>
        <v>Р3.0.0</v>
      </c>
      <c r="B196" s="33" t="s">
        <v>1036</v>
      </c>
      <c r="C196" s="32" t="s">
        <v>18</v>
      </c>
      <c r="D196" s="33">
        <v>0</v>
      </c>
      <c r="E196" s="33">
        <v>0</v>
      </c>
      <c r="F196" s="23" t="str">
        <f>CONCATENATE('Смета 1-й этаж'!$C196,".",'Смета 1-й этаж'!$D196,".",'Смета 1-й этаж'!$E196)</f>
        <v>Р3.0.0</v>
      </c>
      <c r="G196" s="22">
        <f t="shared" si="2"/>
        <v>2</v>
      </c>
      <c r="H196" s="24" t="s">
        <v>722</v>
      </c>
      <c r="I196" s="25"/>
      <c r="J196" s="127">
        <f>J197+J231+J240+J264+J269+J273+J278+J286+J298+J309+J326+J357+J369+J422+J440</f>
        <v>0</v>
      </c>
      <c r="K196" s="342"/>
      <c r="L196" s="343"/>
      <c r="M196" s="64">
        <f>ROUND(M197+M231+M240+M263+M326+M356+M422+M440,2)</f>
        <v>0</v>
      </c>
      <c r="N196" s="26">
        <f>ROUND(N197+N231+N240+N264+N269+N273+N278+N286+N298+N309+N326+N357+N369+N422+N440,2)</f>
        <v>0</v>
      </c>
    </row>
    <row r="197" spans="1:52" ht="34.5" customHeight="1">
      <c r="A197" s="23" t="str">
        <f>CONCATENATE('Смета 1-й этаж'!$C197,".",'Смета 1-й этаж'!$D197,".",'Смета 1-й этаж'!$E197)</f>
        <v>Р3.1.0</v>
      </c>
      <c r="B197" s="33" t="s">
        <v>1037</v>
      </c>
      <c r="C197" s="32" t="s">
        <v>18</v>
      </c>
      <c r="D197" s="33">
        <v>1</v>
      </c>
      <c r="E197" s="33">
        <v>0</v>
      </c>
      <c r="F197" s="23" t="str">
        <f>CONCATENATE('Смета 1-й этаж'!$C197,".",'Смета 1-й этаж'!$D197,".",'Смета 1-й этаж'!$E197)</f>
        <v>Р3.1.0</v>
      </c>
      <c r="G197" s="22">
        <f t="shared" si="2"/>
        <v>2</v>
      </c>
      <c r="H197" s="35" t="s">
        <v>723</v>
      </c>
      <c r="I197" s="25"/>
      <c r="J197" s="127">
        <f>SUM(J198:J230)</f>
        <v>0</v>
      </c>
      <c r="K197" s="342"/>
      <c r="L197" s="343"/>
      <c r="M197" s="64">
        <f>SUM(M198:M230)</f>
        <v>0</v>
      </c>
      <c r="N197" s="26">
        <f>SUM(N198:N230)</f>
        <v>0</v>
      </c>
      <c r="AQ197">
        <v>1</v>
      </c>
      <c r="AR197" s="247">
        <f>SUM(AR198:AR230)</f>
        <v>0</v>
      </c>
      <c r="AS197">
        <v>1</v>
      </c>
    </row>
    <row r="198" spans="1:52" ht="34.5" customHeight="1">
      <c r="A198" s="29" t="str">
        <f>CONCATENATE('Смета 1-й этаж'!$C198,".",'Смета 1-й этаж'!$D198,".",'Смета 1-й этаж'!$E198)</f>
        <v>Р3.1.1</v>
      </c>
      <c r="B198" s="18" t="s">
        <v>1038</v>
      </c>
      <c r="C198" s="27" t="s">
        <v>18</v>
      </c>
      <c r="D198" s="18">
        <v>1</v>
      </c>
      <c r="E198" s="18">
        <v>1</v>
      </c>
      <c r="F198" s="29" t="str">
        <f>CONCATENATE('Смета 1-й этаж'!$C198,".",'Смета 1-й этаж'!$D198,".",'Смета 1-й этаж'!$E198)</f>
        <v>Р3.1.1</v>
      </c>
      <c r="G198" s="28">
        <f t="shared" si="2"/>
        <v>2</v>
      </c>
      <c r="H198" s="30" t="s">
        <v>842</v>
      </c>
      <c r="I198" s="36" t="s">
        <v>17</v>
      </c>
      <c r="J198" s="223"/>
      <c r="K198" s="344">
        <v>995.59</v>
      </c>
      <c r="L198" s="345">
        <v>1319.1200000000001</v>
      </c>
      <c r="M198" s="278">
        <f>ROUND('Смета 1-й этаж'!$J198*'Смета 1-й этаж'!$K198,2)</f>
        <v>0</v>
      </c>
      <c r="N198" s="279">
        <f>ROUND('Смета 1-й этаж'!$J198*'Смета 1-й этаж'!$L198,2)</f>
        <v>0</v>
      </c>
      <c r="AR198" s="248">
        <f t="shared" ref="AR198:AR201" si="3">IF(AQ198&gt;0,M198+N198,)</f>
        <v>0</v>
      </c>
    </row>
    <row r="199" spans="1:52" ht="34.5" customHeight="1">
      <c r="A199" s="29" t="str">
        <f>CONCATENATE('Смета 1-й этаж'!$C199,".",'Смета 1-й этаж'!$D199,".",'Смета 1-й этаж'!$E199)</f>
        <v>Р3.1.2</v>
      </c>
      <c r="B199" s="18" t="s">
        <v>1039</v>
      </c>
      <c r="C199" s="27" t="s">
        <v>18</v>
      </c>
      <c r="D199" s="18">
        <v>1</v>
      </c>
      <c r="E199" s="18">
        <v>2</v>
      </c>
      <c r="F199" s="29" t="str">
        <f>CONCATENATE('Смета 1-й этаж'!$C199,".",'Смета 1-й этаж'!$D199,".",'Смета 1-й этаж'!$E199)</f>
        <v>Р3.1.2</v>
      </c>
      <c r="G199" s="28">
        <f t="shared" si="2"/>
        <v>2</v>
      </c>
      <c r="H199" s="37" t="s">
        <v>531</v>
      </c>
      <c r="I199" s="27" t="s">
        <v>17</v>
      </c>
      <c r="J199" s="128"/>
      <c r="K199" s="69">
        <v>495</v>
      </c>
      <c r="L199" s="70">
        <v>805</v>
      </c>
      <c r="M199" s="65">
        <f>ROUND('Смета 1-й этаж'!$J199*'Смета 1-й этаж'!$K199,2)</f>
        <v>0</v>
      </c>
      <c r="N199" s="19">
        <f>ROUND('Смета 1-й этаж'!$J199*'Смета 1-й этаж'!$L199,2)</f>
        <v>0</v>
      </c>
      <c r="AR199" s="248">
        <f t="shared" si="3"/>
        <v>0</v>
      </c>
      <c r="AT199"/>
      <c r="AU199"/>
      <c r="AV199"/>
      <c r="AW199"/>
      <c r="AX199"/>
      <c r="AY199"/>
      <c r="AZ199"/>
    </row>
    <row r="200" spans="1:52" ht="34.5" customHeight="1">
      <c r="A200" s="29" t="str">
        <f>CONCATENATE('Смета 1-й этаж'!$C200,".",'Смета 1-й этаж'!$D200,".",'Смета 1-й этаж'!$E200)</f>
        <v>Р3.1.3</v>
      </c>
      <c r="B200" s="18" t="s">
        <v>1040</v>
      </c>
      <c r="C200" s="27" t="s">
        <v>18</v>
      </c>
      <c r="D200" s="18">
        <v>1</v>
      </c>
      <c r="E200" s="18">
        <v>3</v>
      </c>
      <c r="F200" s="29" t="str">
        <f>CONCATENATE('Смета 1-й этаж'!$C200,".",'Смета 1-й этаж'!$D200,".",'Смета 1-й этаж'!$E200)</f>
        <v>Р3.1.3</v>
      </c>
      <c r="G200" s="28">
        <f t="shared" si="2"/>
        <v>2</v>
      </c>
      <c r="H200" s="40" t="s">
        <v>532</v>
      </c>
      <c r="I200" s="27" t="s">
        <v>17</v>
      </c>
      <c r="J200" s="223"/>
      <c r="K200" s="69">
        <v>475</v>
      </c>
      <c r="L200" s="70">
        <v>712</v>
      </c>
      <c r="M200" s="65">
        <f>ROUND('Смета 1-й этаж'!$J200*'Смета 1-й этаж'!$K200,2)</f>
        <v>0</v>
      </c>
      <c r="N200" s="19">
        <f>ROUND('Смета 1-й этаж'!$J200*'Смета 1-й этаж'!$L200,2)</f>
        <v>0</v>
      </c>
      <c r="AR200" s="248">
        <f t="shared" si="3"/>
        <v>0</v>
      </c>
      <c r="AT200"/>
      <c r="AU200"/>
      <c r="AV200"/>
      <c r="AW200"/>
      <c r="AX200"/>
      <c r="AY200"/>
      <c r="AZ200"/>
    </row>
    <row r="201" spans="1:52" ht="34.5" customHeight="1">
      <c r="A201" s="29" t="str">
        <f>CONCATENATE('Смета 1-й этаж'!$C201,".",'Смета 1-й этаж'!$D201,".",'Смета 1-й этаж'!$E201)</f>
        <v>Р3.1.4</v>
      </c>
      <c r="B201" s="18" t="s">
        <v>1041</v>
      </c>
      <c r="C201" s="27" t="s">
        <v>18</v>
      </c>
      <c r="D201" s="18">
        <v>1</v>
      </c>
      <c r="E201" s="18">
        <v>4</v>
      </c>
      <c r="F201" s="29" t="str">
        <f>CONCATENATE('Смета 1-й этаж'!$C201,".",'Смета 1-й этаж'!$D201,".",'Смета 1-й этаж'!$E201)</f>
        <v>Р3.1.4</v>
      </c>
      <c r="G201" s="28">
        <f t="shared" si="2"/>
        <v>2</v>
      </c>
      <c r="H201" s="30" t="s">
        <v>19</v>
      </c>
      <c r="I201" s="27" t="s">
        <v>20</v>
      </c>
      <c r="J201" s="223"/>
      <c r="K201" s="344">
        <v>599.12</v>
      </c>
      <c r="L201" s="345">
        <v>539.20799999999997</v>
      </c>
      <c r="M201" s="278">
        <f>ROUND('Смета 1-й этаж'!$J201*'Смета 1-й этаж'!$K201,2)</f>
        <v>0</v>
      </c>
      <c r="N201" s="279">
        <f>ROUND('Смета 1-й этаж'!$J201*'Смета 1-й этаж'!$L201,2)</f>
        <v>0</v>
      </c>
      <c r="AR201" s="248">
        <f t="shared" si="3"/>
        <v>0</v>
      </c>
    </row>
    <row r="202" spans="1:52" ht="34.5" customHeight="1">
      <c r="A202" s="29"/>
      <c r="B202" s="18"/>
      <c r="C202" s="27"/>
      <c r="D202" s="18"/>
      <c r="E202" s="18"/>
      <c r="F202" s="29"/>
      <c r="G202" s="28">
        <f t="shared" si="2"/>
        <v>2</v>
      </c>
      <c r="H202" s="30" t="s">
        <v>2343</v>
      </c>
      <c r="I202" s="27" t="s">
        <v>30</v>
      </c>
      <c r="J202" s="223"/>
      <c r="K202" s="344">
        <v>285</v>
      </c>
      <c r="L202" s="345">
        <v>202.07000000000002</v>
      </c>
      <c r="M202" s="278">
        <f>ROUND('Смета 1-й этаж'!$J202*'Смета 1-й этаж'!$K202,2)</f>
        <v>0</v>
      </c>
      <c r="N202" s="279">
        <f>ROUND('Смета 1-й этаж'!$J202*'Смета 1-й этаж'!$L202,2)</f>
        <v>0</v>
      </c>
      <c r="AR202" s="248"/>
    </row>
    <row r="203" spans="1:52" ht="34.5" customHeight="1">
      <c r="A203" s="29" t="str">
        <f>CONCATENATE('Смета 1-й этаж'!$C203,".",'Смета 1-й этаж'!$D203,".",'Смета 1-й этаж'!$E203)</f>
        <v>Р3.1.5</v>
      </c>
      <c r="B203" s="18" t="s">
        <v>1042</v>
      </c>
      <c r="C203" s="27" t="s">
        <v>18</v>
      </c>
      <c r="D203" s="18">
        <v>1</v>
      </c>
      <c r="E203" s="18">
        <v>5</v>
      </c>
      <c r="F203" s="29" t="str">
        <f>CONCATENATE('Смета 1-й этаж'!$C203,".",'Смета 1-й этаж'!$D203,".",'Смета 1-й этаж'!$E203)</f>
        <v>Р3.1.5</v>
      </c>
      <c r="G203" s="28">
        <f t="shared" si="2"/>
        <v>2</v>
      </c>
      <c r="H203" s="40" t="s">
        <v>178</v>
      </c>
      <c r="I203" s="36" t="s">
        <v>30</v>
      </c>
      <c r="J203" s="223"/>
      <c r="K203" s="69">
        <v>475</v>
      </c>
      <c r="L203" s="70">
        <v>760</v>
      </c>
      <c r="M203" s="65">
        <f>ROUND('Смета 1-й этаж'!$J203*'Смета 1-й этаж'!$K203,2)</f>
        <v>0</v>
      </c>
      <c r="N203" s="19">
        <f>ROUND('Смета 1-й этаж'!$J203*'Смета 1-й этаж'!$L203,2)</f>
        <v>0</v>
      </c>
      <c r="AQ203">
        <v>1</v>
      </c>
      <c r="AR203" s="248">
        <f>IF(AQ203&gt;0,M203+N203,)</f>
        <v>0</v>
      </c>
      <c r="AT203"/>
      <c r="AU203"/>
      <c r="AV203"/>
      <c r="AW203"/>
      <c r="AX203"/>
      <c r="AY203"/>
      <c r="AZ203"/>
    </row>
    <row r="204" spans="1:52" ht="34.5" customHeight="1">
      <c r="A204" s="29" t="str">
        <f>CONCATENATE('Смета 1-й этаж'!$C204,".",'Смета 1-й этаж'!$D204,".",'Смета 1-й этаж'!$E204)</f>
        <v>Р3.1.6</v>
      </c>
      <c r="B204" s="18" t="s">
        <v>1043</v>
      </c>
      <c r="C204" s="27" t="s">
        <v>18</v>
      </c>
      <c r="D204" s="18">
        <v>1</v>
      </c>
      <c r="E204" s="18">
        <v>6</v>
      </c>
      <c r="F204" s="29" t="str">
        <f>CONCATENATE('Смета 1-й этаж'!$C204,".",'Смета 1-й этаж'!$D204,".",'Смета 1-й этаж'!$E204)</f>
        <v>Р3.1.6</v>
      </c>
      <c r="G204" s="28">
        <f t="shared" si="2"/>
        <v>2</v>
      </c>
      <c r="H204" s="40" t="s">
        <v>179</v>
      </c>
      <c r="I204" s="36" t="s">
        <v>30</v>
      </c>
      <c r="J204" s="223"/>
      <c r="K204" s="344">
        <v>385</v>
      </c>
      <c r="L204" s="345">
        <v>1071.855230769231</v>
      </c>
      <c r="M204" s="278">
        <f>ROUND('Смета 1-й этаж'!$J204*'Смета 1-й этаж'!$K204,2)</f>
        <v>0</v>
      </c>
      <c r="N204" s="279">
        <f>ROUND('Смета 1-й этаж'!$J204*'Смета 1-й этаж'!$L204,2)</f>
        <v>0</v>
      </c>
      <c r="AQ204">
        <v>1</v>
      </c>
      <c r="AR204" s="248">
        <f t="shared" ref="AR204:AR272" si="4">IF(AQ204&gt;0,M204+N204,)</f>
        <v>0</v>
      </c>
      <c r="AS204" s="4"/>
    </row>
    <row r="205" spans="1:52" ht="34.5" customHeight="1">
      <c r="A205" s="29"/>
      <c r="B205" s="18"/>
      <c r="C205" s="27"/>
      <c r="D205" s="18"/>
      <c r="E205" s="18"/>
      <c r="F205" s="29"/>
      <c r="G205" s="28">
        <f t="shared" si="2"/>
        <v>2</v>
      </c>
      <c r="H205" s="40" t="s">
        <v>2341</v>
      </c>
      <c r="I205" s="36" t="s">
        <v>14</v>
      </c>
      <c r="J205" s="223"/>
      <c r="K205" s="344">
        <v>100</v>
      </c>
      <c r="L205" s="345">
        <v>1801.8000000000002</v>
      </c>
      <c r="M205" s="278">
        <f>ROUND('Смета 1-й этаж'!$J205*'Смета 1-й этаж'!$K205,2)</f>
        <v>0</v>
      </c>
      <c r="N205" s="279">
        <f>ROUND('Смета 1-й этаж'!$J205*'Смета 1-й этаж'!$L205,2)</f>
        <v>0</v>
      </c>
      <c r="P205" s="122">
        <v>34</v>
      </c>
      <c r="AR205" s="248"/>
      <c r="AS205" s="4"/>
    </row>
    <row r="206" spans="1:52" ht="34.5" customHeight="1">
      <c r="A206" s="29" t="str">
        <f>CONCATENATE('Смета 1-й этаж'!$C206,".",'Смета 1-й этаж'!$D206,".",'Смета 1-й этаж'!$E206)</f>
        <v>Р3.1.9</v>
      </c>
      <c r="B206" s="18" t="s">
        <v>1044</v>
      </c>
      <c r="C206" s="27" t="s">
        <v>18</v>
      </c>
      <c r="D206" s="18">
        <v>1</v>
      </c>
      <c r="E206" s="18">
        <v>9</v>
      </c>
      <c r="F206" s="29" t="str">
        <f>CONCATENATE('Смета 1-й этаж'!$C206,".",'Смета 1-й этаж'!$D206,".",'Смета 1-й этаж'!$E206)</f>
        <v>Р3.1.9</v>
      </c>
      <c r="G206" s="28">
        <f t="shared" si="2"/>
        <v>2</v>
      </c>
      <c r="H206" s="40" t="s">
        <v>724</v>
      </c>
      <c r="I206" s="27" t="s">
        <v>17</v>
      </c>
      <c r="J206" s="128"/>
      <c r="K206" s="69">
        <v>471.67</v>
      </c>
      <c r="L206" s="70">
        <v>442.5</v>
      </c>
      <c r="M206" s="65">
        <f>ROUND('Смета 1-й этаж'!$J206*'Смета 1-й этаж'!$K206,2)</f>
        <v>0</v>
      </c>
      <c r="N206" s="19">
        <f>ROUND('Смета 1-й этаж'!$J206*'Смета 1-й этаж'!$L206,2)</f>
        <v>0</v>
      </c>
      <c r="P206" s="122">
        <v>521</v>
      </c>
      <c r="Q206">
        <v>20</v>
      </c>
      <c r="R206">
        <v>16</v>
      </c>
      <c r="AR206" s="248">
        <f t="shared" si="4"/>
        <v>0</v>
      </c>
      <c r="AT206"/>
      <c r="AU206"/>
      <c r="AV206"/>
      <c r="AW206">
        <v>144000</v>
      </c>
      <c r="AX206">
        <f>AV207+AV212</f>
        <v>167.3</v>
      </c>
      <c r="AY206"/>
      <c r="AZ206"/>
    </row>
    <row r="207" spans="1:52" ht="34.5" customHeight="1">
      <c r="A207" s="29" t="str">
        <f>CONCATENATE('Смета 1-й этаж'!$C207,".",'Смета 1-й этаж'!$D207,".",'Смета 1-й этаж'!$E207)</f>
        <v>Р3.1.7</v>
      </c>
      <c r="B207" s="18" t="s">
        <v>1045</v>
      </c>
      <c r="C207" s="27" t="s">
        <v>18</v>
      </c>
      <c r="D207" s="18">
        <v>1</v>
      </c>
      <c r="E207" s="18">
        <v>7</v>
      </c>
      <c r="F207" s="29" t="str">
        <f>CONCATENATE('Смета 1-й этаж'!$C207,".",'Смета 1-й этаж'!$D207,".",'Смета 1-й этаж'!$E207)</f>
        <v>Р3.1.7</v>
      </c>
      <c r="G207" s="28">
        <f t="shared" si="2"/>
        <v>2</v>
      </c>
      <c r="H207" s="40" t="s">
        <v>447</v>
      </c>
      <c r="I207" s="27" t="s">
        <v>17</v>
      </c>
      <c r="J207" s="223"/>
      <c r="K207" s="344">
        <v>694.68</v>
      </c>
      <c r="L207" s="345">
        <v>878.57000000000016</v>
      </c>
      <c r="M207" s="278">
        <f>ROUND('Смета 1-й этаж'!$J207*'Смета 1-й этаж'!$K207,2)</f>
        <v>0</v>
      </c>
      <c r="N207" s="279">
        <f>ROUND('Смета 1-й этаж'!$J207*'Смета 1-й этаж'!$L207,2)</f>
        <v>0</v>
      </c>
      <c r="O207" s="182" t="s">
        <v>1914</v>
      </c>
      <c r="P207" s="182"/>
      <c r="Q207" t="s">
        <v>2449</v>
      </c>
      <c r="AR207" s="248">
        <f t="shared" si="4"/>
        <v>0</v>
      </c>
      <c r="AW207" s="356"/>
      <c r="AY207" s="357"/>
    </row>
    <row r="208" spans="1:52" ht="34.5" customHeight="1">
      <c r="A208" s="29" t="str">
        <f>CONCATENATE('Смета 1-й этаж'!$C208,".",'Смета 1-й этаж'!$D208,".",'Смета 1-й этаж'!$E208)</f>
        <v>Р3.1.8</v>
      </c>
      <c r="B208" s="18" t="s">
        <v>1046</v>
      </c>
      <c r="C208" s="27" t="s">
        <v>18</v>
      </c>
      <c r="D208" s="18">
        <v>1</v>
      </c>
      <c r="E208" s="18">
        <v>8</v>
      </c>
      <c r="F208" s="29" t="str">
        <f>CONCATENATE('Смета 1-й этаж'!$C208,".",'Смета 1-й этаж'!$D208,".",'Смета 1-й этаж'!$E208)</f>
        <v>Р3.1.8</v>
      </c>
      <c r="G208" s="28">
        <f t="shared" si="2"/>
        <v>2</v>
      </c>
      <c r="H208" s="40" t="s">
        <v>448</v>
      </c>
      <c r="I208" s="27" t="s">
        <v>17</v>
      </c>
      <c r="J208" s="223"/>
      <c r="K208" s="344">
        <v>489.77288135593199</v>
      </c>
      <c r="L208" s="345">
        <v>455.40000000000003</v>
      </c>
      <c r="M208" s="278">
        <f>ROUND('Смета 1-й этаж'!$J208*'Смета 1-й этаж'!$K208,2)</f>
        <v>0</v>
      </c>
      <c r="N208" s="279">
        <f>ROUND('Смета 1-й этаж'!$J208*'Смета 1-й этаж'!$L208,2)</f>
        <v>0</v>
      </c>
      <c r="O208" s="182" t="s">
        <v>1915</v>
      </c>
      <c r="P208" s="182"/>
      <c r="AR208" s="248">
        <f t="shared" si="4"/>
        <v>0</v>
      </c>
      <c r="AW208" s="357"/>
      <c r="AY208" s="357"/>
    </row>
    <row r="209" spans="1:53" ht="34.5" customHeight="1">
      <c r="A209" s="29"/>
      <c r="B209" s="18"/>
      <c r="C209" s="27"/>
      <c r="D209" s="18"/>
      <c r="E209" s="18"/>
      <c r="F209" s="29"/>
      <c r="G209" s="28">
        <f t="shared" si="2"/>
        <v>2</v>
      </c>
      <c r="H209" s="40" t="s">
        <v>2342</v>
      </c>
      <c r="I209" s="27" t="s">
        <v>17</v>
      </c>
      <c r="J209" s="223"/>
      <c r="K209" s="344">
        <v>694.68</v>
      </c>
      <c r="L209" s="345">
        <v>1024.98</v>
      </c>
      <c r="M209" s="278">
        <f>ROUND('Смета 1-й этаж'!$J209*'Смета 1-й этаж'!$K209,2)</f>
        <v>0</v>
      </c>
      <c r="N209" s="279">
        <f>ROUND('Смета 1-й этаж'!$J209*'Смета 1-й этаж'!$L209,2)</f>
        <v>0</v>
      </c>
      <c r="O209" s="182"/>
      <c r="P209" s="182"/>
      <c r="AR209" s="248"/>
      <c r="AW209" s="357"/>
      <c r="AY209" s="357"/>
    </row>
    <row r="210" spans="1:53" ht="34.5" customHeight="1">
      <c r="A210" s="29" t="str">
        <f>CONCATENATE('Смета 1-й этаж'!$C210,".",'Смета 1-й этаж'!$D210,".",'Смета 1-й этаж'!$E210)</f>
        <v>Р3.1.10</v>
      </c>
      <c r="B210" s="18" t="s">
        <v>1047</v>
      </c>
      <c r="C210" s="27" t="s">
        <v>18</v>
      </c>
      <c r="D210" s="18">
        <v>1</v>
      </c>
      <c r="E210" s="18">
        <v>10</v>
      </c>
      <c r="F210" s="29" t="str">
        <f>CONCATENATE('Смета 1-й этаж'!$C210,".",'Смета 1-й этаж'!$D210,".",'Смета 1-й этаж'!$E210)</f>
        <v>Р3.1.10</v>
      </c>
      <c r="G210" s="28">
        <f t="shared" si="2"/>
        <v>2</v>
      </c>
      <c r="H210" s="40" t="s">
        <v>698</v>
      </c>
      <c r="I210" s="27" t="s">
        <v>17</v>
      </c>
      <c r="J210" s="223"/>
      <c r="K210" s="344">
        <v>576.17999999999995</v>
      </c>
      <c r="L210" s="345">
        <v>556.6</v>
      </c>
      <c r="M210" s="278">
        <f>ROUND('Смета 1-й этаж'!$J210*'Смета 1-й этаж'!$K210,2)</f>
        <v>0</v>
      </c>
      <c r="N210" s="279">
        <f>ROUND('Смета 1-й этаж'!$J210*'Смета 1-й этаж'!$L210,2)</f>
        <v>0</v>
      </c>
      <c r="AR210" s="248">
        <f t="shared" si="4"/>
        <v>0</v>
      </c>
      <c r="AW210" s="357"/>
      <c r="AY210" s="357"/>
    </row>
    <row r="211" spans="1:53" ht="34.5" customHeight="1">
      <c r="A211" s="29" t="str">
        <f>CONCATENATE('Смета 1-й этаж'!$C211,".",'Смета 1-й этаж'!$D211,".",'Смета 1-й этаж'!$E211)</f>
        <v>Р3.1.11</v>
      </c>
      <c r="B211" s="18" t="s">
        <v>1048</v>
      </c>
      <c r="C211" s="27" t="s">
        <v>18</v>
      </c>
      <c r="D211" s="18">
        <v>1</v>
      </c>
      <c r="E211" s="18">
        <v>11</v>
      </c>
      <c r="F211" s="29" t="str">
        <f>CONCATENATE('Смета 1-й этаж'!$C211,".",'Смета 1-й этаж'!$D211,".",'Смета 1-й этаж'!$E211)</f>
        <v>Р3.1.11</v>
      </c>
      <c r="G211" s="28">
        <f t="shared" si="2"/>
        <v>2</v>
      </c>
      <c r="H211" s="40" t="s">
        <v>725</v>
      </c>
      <c r="I211" s="27" t="s">
        <v>17</v>
      </c>
      <c r="J211" s="128"/>
      <c r="K211" s="69">
        <v>441.67</v>
      </c>
      <c r="L211" s="70">
        <v>410.83</v>
      </c>
      <c r="M211" s="65">
        <f>ROUND('Смета 1-й этаж'!$J211*'Смета 1-й этаж'!$K211,2)</f>
        <v>0</v>
      </c>
      <c r="N211" s="19">
        <f>ROUND('Смета 1-й этаж'!$J211*'Смета 1-й этаж'!$L211,2)</f>
        <v>0</v>
      </c>
      <c r="AR211" s="248">
        <f t="shared" si="4"/>
        <v>0</v>
      </c>
      <c r="AT211"/>
      <c r="AU211"/>
      <c r="AV211">
        <v>167.3</v>
      </c>
      <c r="AW211" s="275">
        <f>AV211*AW212/AV212</f>
        <v>144000</v>
      </c>
      <c r="AX211">
        <v>7740.14</v>
      </c>
      <c r="AY211" s="275">
        <f t="shared" ref="AY211" si="5">AX211/1.2</f>
        <v>6450.1166666666668</v>
      </c>
      <c r="AZ211">
        <v>6450.11</v>
      </c>
    </row>
    <row r="212" spans="1:53" ht="34.5" customHeight="1">
      <c r="A212" s="29" t="str">
        <f>CONCATENATE('Смета 1-й этаж'!$C212,".",'Смета 1-й этаж'!$D212,".",'Смета 1-й этаж'!$E212)</f>
        <v>Р3.1.12</v>
      </c>
      <c r="B212" s="18" t="s">
        <v>1049</v>
      </c>
      <c r="C212" s="27" t="s">
        <v>18</v>
      </c>
      <c r="D212" s="18">
        <v>1</v>
      </c>
      <c r="E212" s="18">
        <v>12</v>
      </c>
      <c r="F212" s="29" t="str">
        <f>CONCATENATE('Смета 1-й этаж'!$C212,".",'Смета 1-й этаж'!$D212,".",'Смета 1-й этаж'!$E212)</f>
        <v>Р3.1.12</v>
      </c>
      <c r="G212" s="28">
        <f t="shared" ref="G212:G275" si="6">IF(J212&gt;0,G211+1,G211)</f>
        <v>2</v>
      </c>
      <c r="H212" s="30" t="s">
        <v>260</v>
      </c>
      <c r="I212" s="31" t="s">
        <v>17</v>
      </c>
      <c r="J212" s="272"/>
      <c r="K212" s="69">
        <v>369.2</v>
      </c>
      <c r="L212" s="70">
        <v>504.96</v>
      </c>
      <c r="M212" s="65">
        <f>ROUND('Смета 1-й этаж'!$J212*'Смета 1-й этаж'!$K212,2)</f>
        <v>0</v>
      </c>
      <c r="N212" s="19">
        <f>ROUND('Смета 1-й этаж'!$J212*'Смета 1-й этаж'!$L212,2)</f>
        <v>0</v>
      </c>
      <c r="AR212" s="248">
        <f t="shared" si="4"/>
        <v>0</v>
      </c>
      <c r="AT212"/>
      <c r="AU212"/>
      <c r="AV212">
        <f>SUM(AV208:AV211)</f>
        <v>167.3</v>
      </c>
      <c r="AW212" s="274">
        <f>AW206*AV212/AX206</f>
        <v>144000</v>
      </c>
      <c r="AX212"/>
      <c r="AY212" s="275">
        <f>AW212/1.2</f>
        <v>120000</v>
      </c>
      <c r="AZ212"/>
    </row>
    <row r="213" spans="1:53" ht="34.5" customHeight="1">
      <c r="A213" s="29"/>
      <c r="B213" s="18"/>
      <c r="C213" s="27"/>
      <c r="D213" s="18"/>
      <c r="E213" s="18"/>
      <c r="F213" s="29"/>
      <c r="G213" s="28">
        <f t="shared" si="6"/>
        <v>2</v>
      </c>
      <c r="H213" s="30"/>
      <c r="I213" s="31"/>
      <c r="J213" s="272"/>
      <c r="K213" s="69"/>
      <c r="L213" s="70"/>
      <c r="M213" s="65"/>
      <c r="N213" s="19"/>
      <c r="AR213" s="248"/>
      <c r="AT213"/>
      <c r="AU213"/>
      <c r="AV213"/>
      <c r="AW213" s="273">
        <f>SUM(AW214:AW216)</f>
        <v>1566.6</v>
      </c>
      <c r="AX213" s="255">
        <v>2701672.8</v>
      </c>
      <c r="AY213"/>
      <c r="AZ213">
        <f>AX213/1.2</f>
        <v>2251394</v>
      </c>
    </row>
    <row r="214" spans="1:53" ht="34.5" customHeight="1">
      <c r="A214" s="29" t="str">
        <f>CONCATENATE('Смета 1-й этаж'!$C214,".",'Смета 1-й этаж'!$D214,".",'Смета 1-й этаж'!$E214)</f>
        <v>Р3.1.13</v>
      </c>
      <c r="B214" s="18" t="s">
        <v>1050</v>
      </c>
      <c r="C214" s="27" t="s">
        <v>18</v>
      </c>
      <c r="D214" s="18">
        <v>1</v>
      </c>
      <c r="E214" s="18">
        <v>13</v>
      </c>
      <c r="F214" s="29" t="str">
        <f>CONCATENATE('Смета 1-й этаж'!$C214,".",'Смета 1-й этаж'!$D214,".",'Смета 1-й этаж'!$E214)</f>
        <v>Р3.1.13</v>
      </c>
      <c r="G214" s="28">
        <f t="shared" si="6"/>
        <v>2</v>
      </c>
      <c r="H214" s="40" t="s">
        <v>21</v>
      </c>
      <c r="I214" s="27" t="s">
        <v>17</v>
      </c>
      <c r="J214" s="223"/>
      <c r="K214" s="344">
        <v>60</v>
      </c>
      <c r="L214" s="345">
        <v>94.682500000000005</v>
      </c>
      <c r="M214" s="278">
        <f>ROUND('Смета 1-й этаж'!$J214*'Смета 1-й этаж'!$K214,2)</f>
        <v>0</v>
      </c>
      <c r="N214" s="279">
        <f>ROUND('Смета 1-й этаж'!$J214*'Смета 1-й этаж'!$L214,2)</f>
        <v>0</v>
      </c>
      <c r="AR214" s="248">
        <f t="shared" si="4"/>
        <v>0</v>
      </c>
      <c r="AV214" s="358"/>
      <c r="AW214" s="359"/>
      <c r="AY214" s="358"/>
      <c r="AZ214" s="357"/>
      <c r="BA214" s="273"/>
    </row>
    <row r="215" spans="1:53" ht="34.5" customHeight="1">
      <c r="A215" s="29" t="str">
        <f>CONCATENATE('Смета 1-й этаж'!$C215,".",'Смета 1-й этаж'!$D215,".",'Смета 1-й этаж'!$E215)</f>
        <v>Р3.1.14</v>
      </c>
      <c r="B215" s="18" t="s">
        <v>1051</v>
      </c>
      <c r="C215" s="27" t="s">
        <v>18</v>
      </c>
      <c r="D215" s="18">
        <v>1</v>
      </c>
      <c r="E215" s="18">
        <v>14</v>
      </c>
      <c r="F215" s="29" t="str">
        <f>CONCATENATE('Смета 1-й этаж'!$C215,".",'Смета 1-й этаж'!$D215,".",'Смета 1-й этаж'!$E215)</f>
        <v>Р3.1.14</v>
      </c>
      <c r="G215" s="28">
        <f t="shared" si="6"/>
        <v>2</v>
      </c>
      <c r="H215" s="40" t="s">
        <v>22</v>
      </c>
      <c r="I215" s="36" t="s">
        <v>17</v>
      </c>
      <c r="J215" s="223"/>
      <c r="K215" s="344">
        <v>560.4</v>
      </c>
      <c r="L215" s="345">
        <v>403.92</v>
      </c>
      <c r="M215" s="278">
        <f>ROUND('Смета 1-й этаж'!$J215*'Смета 1-й этаж'!$K215,2)</f>
        <v>0</v>
      </c>
      <c r="N215" s="279">
        <f>ROUND('Смета 1-й этаж'!$J215*'Смета 1-й этаж'!$L215,2)</f>
        <v>0</v>
      </c>
      <c r="AR215" s="248">
        <f t="shared" si="4"/>
        <v>0</v>
      </c>
      <c r="AV215" s="358"/>
      <c r="AW215" s="359"/>
      <c r="AY215" s="358"/>
      <c r="AZ215" s="357"/>
      <c r="BA215" s="273"/>
    </row>
    <row r="216" spans="1:53" ht="34.5" customHeight="1">
      <c r="A216" s="29" t="str">
        <f>CONCATENATE('Смета 1-й этаж'!$C216,".",'Смета 1-й этаж'!$D216,".",'Смета 1-й этаж'!$E216)</f>
        <v>Р3.3.13</v>
      </c>
      <c r="B216" s="18" t="s">
        <v>1052</v>
      </c>
      <c r="C216" s="27" t="s">
        <v>18</v>
      </c>
      <c r="D216" s="18">
        <v>3</v>
      </c>
      <c r="E216" s="18">
        <v>13</v>
      </c>
      <c r="F216" s="29" t="str">
        <f>CONCATENATE('Смета 1-й этаж'!$C216,".",'Смета 1-й этаж'!$D216,".",'Смета 1-й этаж'!$E216)</f>
        <v>Р3.3.13</v>
      </c>
      <c r="G216" s="28">
        <f t="shared" si="6"/>
        <v>2</v>
      </c>
      <c r="H216" s="30" t="s">
        <v>261</v>
      </c>
      <c r="I216" s="36" t="s">
        <v>30</v>
      </c>
      <c r="J216" s="223">
        <v>0</v>
      </c>
      <c r="K216" s="69">
        <v>1229.83</v>
      </c>
      <c r="L216" s="70">
        <v>1309.54</v>
      </c>
      <c r="M216" s="65">
        <f>ROUND('Смета 1-й этаж'!$J216*'Смета 1-й этаж'!$K216,2)</f>
        <v>0</v>
      </c>
      <c r="N216" s="19">
        <f>ROUND('Смета 1-й этаж'!$J216*'Смета 1-й этаж'!$L216,2)</f>
        <v>0</v>
      </c>
      <c r="AR216" s="248">
        <f t="shared" si="4"/>
        <v>0</v>
      </c>
      <c r="AT216"/>
      <c r="AU216">
        <v>2</v>
      </c>
      <c r="AV216" s="273">
        <v>650000000384</v>
      </c>
      <c r="AW216" s="273">
        <v>1566.6</v>
      </c>
      <c r="AX216" s="275">
        <f>AX213*AW216/AW213</f>
        <v>2701672.8</v>
      </c>
      <c r="AY216" s="273">
        <v>2021222.83</v>
      </c>
      <c r="AZ216" s="275">
        <f t="shared" ref="AZ216" si="7">AY216/1.2</f>
        <v>1684352.3583333334</v>
      </c>
      <c r="BA216" s="273">
        <v>1684352.36</v>
      </c>
    </row>
    <row r="217" spans="1:53" ht="34.5" customHeight="1">
      <c r="A217" s="29" t="str">
        <f>CONCATENATE('Смета 1-й этаж'!$C217,".",'Смета 1-й этаж'!$D217,".",'Смета 1-й этаж'!$E217)</f>
        <v>Р3.3.14</v>
      </c>
      <c r="B217" s="18" t="s">
        <v>1053</v>
      </c>
      <c r="C217" s="27" t="s">
        <v>18</v>
      </c>
      <c r="D217" s="18">
        <v>3</v>
      </c>
      <c r="E217" s="18">
        <v>14</v>
      </c>
      <c r="F217" s="29" t="str">
        <f>CONCATENATE('Смета 1-й этаж'!$C217,".",'Смета 1-й этаж'!$D217,".",'Смета 1-й этаж'!$E217)</f>
        <v>Р3.3.14</v>
      </c>
      <c r="G217" s="28">
        <f t="shared" si="6"/>
        <v>2</v>
      </c>
      <c r="H217" s="30" t="s">
        <v>262</v>
      </c>
      <c r="I217" s="36" t="s">
        <v>30</v>
      </c>
      <c r="J217" s="223">
        <v>0</v>
      </c>
      <c r="K217" s="69">
        <v>283.99</v>
      </c>
      <c r="L217" s="70">
        <v>31.68</v>
      </c>
      <c r="M217" s="65">
        <f>ROUND('Смета 1-й этаж'!$J217*'Смета 1-й этаж'!$K217,2)</f>
        <v>0</v>
      </c>
      <c r="N217" s="19">
        <f>ROUND('Смета 1-й этаж'!$J217*'Смета 1-й этаж'!$L217,2)</f>
        <v>0</v>
      </c>
      <c r="AR217" s="248">
        <f t="shared" si="4"/>
        <v>0</v>
      </c>
      <c r="AT217"/>
      <c r="AU217"/>
      <c r="AV217"/>
      <c r="AW217"/>
      <c r="AX217"/>
      <c r="AY217"/>
      <c r="AZ217"/>
    </row>
    <row r="218" spans="1:53" ht="34.5" customHeight="1">
      <c r="A218" s="29" t="str">
        <f>CONCATENATE('Смета 1-й этаж'!$C218,".",'Смета 1-й этаж'!$D218,".",'Смета 1-й этаж'!$E218)</f>
        <v>Р3.3.15</v>
      </c>
      <c r="B218" s="18" t="s">
        <v>1054</v>
      </c>
      <c r="C218" s="27" t="s">
        <v>18</v>
      </c>
      <c r="D218" s="18">
        <v>3</v>
      </c>
      <c r="E218" s="18">
        <v>15</v>
      </c>
      <c r="F218" s="29" t="str">
        <f>CONCATENATE('Смета 1-й этаж'!$C218,".",'Смета 1-й этаж'!$D218,".",'Смета 1-й этаж'!$E218)</f>
        <v>Р3.3.15</v>
      </c>
      <c r="G218" s="28">
        <f t="shared" si="6"/>
        <v>2</v>
      </c>
      <c r="H218" s="30" t="s">
        <v>180</v>
      </c>
      <c r="I218" s="36" t="s">
        <v>30</v>
      </c>
      <c r="J218" s="223">
        <v>0</v>
      </c>
      <c r="K218" s="69">
        <v>95.36</v>
      </c>
      <c r="L218" s="70">
        <v>57.22</v>
      </c>
      <c r="M218" s="65">
        <f>ROUND('Смета 1-й этаж'!$J218*'Смета 1-й этаж'!$K218,2)</f>
        <v>0</v>
      </c>
      <c r="N218" s="19">
        <f>ROUND('Смета 1-й этаж'!$J218*'Смета 1-й этаж'!$L218,2)</f>
        <v>0</v>
      </c>
      <c r="AR218" s="248">
        <f t="shared" si="4"/>
        <v>0</v>
      </c>
      <c r="AT218"/>
      <c r="AU218"/>
      <c r="AV218"/>
      <c r="AW218" s="273">
        <f>SUM(AW219:AW221)</f>
        <v>511.5</v>
      </c>
      <c r="AX218" s="255">
        <v>2056672.8</v>
      </c>
      <c r="AY218"/>
      <c r="AZ218" s="275">
        <f>AX218/1.2</f>
        <v>1713894</v>
      </c>
    </row>
    <row r="219" spans="1:53" ht="34.5" customHeight="1">
      <c r="A219" s="29" t="str">
        <f>CONCATENATE('Смета 1-й этаж'!$C219,".",'Смета 1-й этаж'!$D219,".",'Смета 1-й этаж'!$E219)</f>
        <v>Р3.3.16</v>
      </c>
      <c r="B219" s="18" t="s">
        <v>1055</v>
      </c>
      <c r="C219" s="27" t="s">
        <v>18</v>
      </c>
      <c r="D219" s="18">
        <v>3</v>
      </c>
      <c r="E219" s="18">
        <v>16</v>
      </c>
      <c r="F219" s="29" t="str">
        <f>CONCATENATE('Смета 1-й этаж'!$C219,".",'Смета 1-й этаж'!$D219,".",'Смета 1-й этаж'!$E219)</f>
        <v>Р3.3.16</v>
      </c>
      <c r="G219" s="28">
        <f t="shared" si="6"/>
        <v>2</v>
      </c>
      <c r="H219" s="41" t="s">
        <v>31</v>
      </c>
      <c r="I219" s="42" t="s">
        <v>20</v>
      </c>
      <c r="J219" s="223">
        <v>0</v>
      </c>
      <c r="K219" s="69">
        <v>4269.43</v>
      </c>
      <c r="L219" s="70">
        <v>1391.09</v>
      </c>
      <c r="M219" s="65">
        <f>ROUND('Смета 1-й этаж'!$J219*'Смета 1-й этаж'!$K219,2)</f>
        <v>0</v>
      </c>
      <c r="N219" s="19">
        <f>ROUND('Смета 1-й этаж'!$J219*'Смета 1-й этаж'!$L219,2)</f>
        <v>0</v>
      </c>
      <c r="AR219" s="248">
        <f t="shared" si="4"/>
        <v>0</v>
      </c>
      <c r="AT219"/>
      <c r="AU219">
        <v>1</v>
      </c>
      <c r="AV219" s="273">
        <v>650000000383</v>
      </c>
      <c r="AW219" s="276">
        <v>511.5</v>
      </c>
      <c r="AX219">
        <f>AX218*AW219/AW218</f>
        <v>2056672.8</v>
      </c>
      <c r="AY219" s="273">
        <v>502382.11</v>
      </c>
      <c r="AZ219" s="275">
        <f>AY219/1.2</f>
        <v>418651.75833333336</v>
      </c>
      <c r="BA219" s="273">
        <v>418651.76</v>
      </c>
    </row>
    <row r="220" spans="1:53" ht="34.5" customHeight="1">
      <c r="A220" s="29" t="str">
        <f>CONCATENATE('Смета 1-й этаж'!$C220,".",'Смета 1-й этаж'!$D220,".",'Смета 1-й этаж'!$E220)</f>
        <v>Р3.3.17</v>
      </c>
      <c r="B220" s="18" t="s">
        <v>1056</v>
      </c>
      <c r="C220" s="27" t="s">
        <v>18</v>
      </c>
      <c r="D220" s="18">
        <v>3</v>
      </c>
      <c r="E220" s="18">
        <v>17</v>
      </c>
      <c r="F220" s="29" t="str">
        <f>CONCATENATE('Смета 1-й этаж'!$C220,".",'Смета 1-й этаж'!$D220,".",'Смета 1-й этаж'!$E220)</f>
        <v>Р3.3.17</v>
      </c>
      <c r="G220" s="28">
        <f t="shared" si="6"/>
        <v>2</v>
      </c>
      <c r="H220" s="41" t="s">
        <v>450</v>
      </c>
      <c r="I220" s="42" t="s">
        <v>20</v>
      </c>
      <c r="J220" s="128"/>
      <c r="K220" s="344">
        <v>8412.94</v>
      </c>
      <c r="L220" s="345">
        <v>568</v>
      </c>
      <c r="M220" s="278">
        <f>ROUND('Смета 1-й этаж'!$J220*'Смета 1-й этаж'!$K220,2)</f>
        <v>0</v>
      </c>
      <c r="N220" s="279">
        <f>ROUND('Смета 1-й этаж'!$J220*'Смета 1-й этаж'!$L220,2)</f>
        <v>0</v>
      </c>
      <c r="AR220" s="248">
        <f t="shared" si="4"/>
        <v>0</v>
      </c>
      <c r="AV220" s="358"/>
      <c r="AW220" s="359"/>
      <c r="AY220" s="358"/>
      <c r="AZ220" s="357"/>
      <c r="BA220" s="273"/>
    </row>
    <row r="221" spans="1:53" ht="34.5" customHeight="1">
      <c r="A221" s="29" t="str">
        <f>CONCATENATE('Смета 1-й этаж'!$C221,".",'Смета 1-й этаж'!$D221,".",'Смета 1-й этаж'!$E221)</f>
        <v>Р3.3.18</v>
      </c>
      <c r="B221" s="18" t="s">
        <v>1057</v>
      </c>
      <c r="C221" s="27" t="s">
        <v>18</v>
      </c>
      <c r="D221" s="18">
        <v>3</v>
      </c>
      <c r="E221" s="18">
        <v>18</v>
      </c>
      <c r="F221" s="29" t="str">
        <f>CONCATENATE('Смета 1-й этаж'!$C221,".",'Смета 1-й этаж'!$D221,".",'Смета 1-й этаж'!$E221)</f>
        <v>Р3.3.18</v>
      </c>
      <c r="G221" s="28">
        <f t="shared" si="6"/>
        <v>2</v>
      </c>
      <c r="H221" s="41" t="s">
        <v>181</v>
      </c>
      <c r="I221" s="42" t="s">
        <v>17</v>
      </c>
      <c r="J221" s="223"/>
      <c r="K221" s="344">
        <v>173.34360554699541</v>
      </c>
      <c r="L221" s="345">
        <v>295</v>
      </c>
      <c r="M221" s="278">
        <f>ROUND('Смета 1-й этаж'!$J221*'Смета 1-й этаж'!$K221,2)</f>
        <v>0</v>
      </c>
      <c r="N221" s="279">
        <f>ROUND('Смета 1-й этаж'!$J221*'Смета 1-й этаж'!$L221,2)</f>
        <v>0</v>
      </c>
      <c r="AR221" s="248">
        <f t="shared" si="4"/>
        <v>0</v>
      </c>
      <c r="AV221" s="358"/>
      <c r="AW221" s="358"/>
      <c r="AX221" s="357"/>
      <c r="AY221" s="358"/>
      <c r="AZ221" s="357"/>
      <c r="BA221" s="273"/>
    </row>
    <row r="222" spans="1:53" ht="34.5" customHeight="1">
      <c r="A222" s="29" t="str">
        <f>CONCATENATE('Смета 1-й этаж'!$C222,".",'Смета 1-й этаж'!$D222,".",'Смета 1-й этаж'!$E222)</f>
        <v>Р2.3.4</v>
      </c>
      <c r="B222" s="18" t="s">
        <v>1058</v>
      </c>
      <c r="C222" s="27" t="s">
        <v>12</v>
      </c>
      <c r="D222" s="18">
        <v>3</v>
      </c>
      <c r="E222" s="18">
        <v>4</v>
      </c>
      <c r="F222" s="29" t="str">
        <f>CONCATENATE('Смета 1-й этаж'!$C222,".",'Смета 1-й этаж'!$D222,".",'Смета 1-й этаж'!$E222)</f>
        <v>Р2.3.4</v>
      </c>
      <c r="G222" s="28">
        <f t="shared" si="6"/>
        <v>2</v>
      </c>
      <c r="H222" s="30" t="s">
        <v>499</v>
      </c>
      <c r="I222" s="36" t="s">
        <v>20</v>
      </c>
      <c r="J222" s="223"/>
      <c r="K222" s="344">
        <v>2804.31</v>
      </c>
      <c r="L222" s="345">
        <v>395</v>
      </c>
      <c r="M222" s="278">
        <f>ROUND('Смета 1-й этаж'!$J222*'Смета 1-й этаж'!$K222,2)</f>
        <v>0</v>
      </c>
      <c r="N222" s="279">
        <f>ROUND('Смета 1-й этаж'!$J222*'Смета 1-й этаж'!$L222,2)</f>
        <v>0</v>
      </c>
      <c r="AR222" s="248">
        <f t="shared" si="4"/>
        <v>0</v>
      </c>
    </row>
    <row r="223" spans="1:53" ht="34.5" customHeight="1">
      <c r="A223" s="29" t="str">
        <f>CONCATENATE('Смета 1-й этаж'!$C223,".",'Смета 1-й этаж'!$D223,".",'Смета 1-й этаж'!$E223)</f>
        <v>Р2.3.5</v>
      </c>
      <c r="B223" s="18" t="s">
        <v>1059</v>
      </c>
      <c r="C223" s="27" t="s">
        <v>12</v>
      </c>
      <c r="D223" s="18">
        <v>3</v>
      </c>
      <c r="E223" s="18">
        <v>5</v>
      </c>
      <c r="F223" s="29" t="str">
        <f>CONCATENATE('Смета 1-й этаж'!$C223,".",'Смета 1-й этаж'!$D223,".",'Смета 1-й этаж'!$E223)</f>
        <v>Р2.3.5</v>
      </c>
      <c r="G223" s="28">
        <f t="shared" si="6"/>
        <v>2</v>
      </c>
      <c r="H223" s="30" t="s">
        <v>231</v>
      </c>
      <c r="I223" s="36" t="s">
        <v>20</v>
      </c>
      <c r="J223" s="128"/>
      <c r="K223" s="344">
        <v>2804.31</v>
      </c>
      <c r="L223" s="345">
        <v>395</v>
      </c>
      <c r="M223" s="278">
        <f>ROUND('Смета 1-й этаж'!$J223*'Смета 1-й этаж'!$K223,2)</f>
        <v>0</v>
      </c>
      <c r="N223" s="279">
        <f>ROUND('Смета 1-й этаж'!$J223*'Смета 1-й этаж'!$L223,2)</f>
        <v>0</v>
      </c>
      <c r="AR223" s="248">
        <f t="shared" si="4"/>
        <v>0</v>
      </c>
      <c r="AW223" s="358"/>
      <c r="AX223" s="360"/>
      <c r="AZ223" s="358"/>
    </row>
    <row r="224" spans="1:53" ht="34.5" customHeight="1">
      <c r="A224" s="29" t="str">
        <f>CONCATENATE('Смета 1-й этаж'!$C224,".",'Смета 1-й этаж'!$D224,".",'Смета 1-й этаж'!$E224)</f>
        <v>Р2.3.6</v>
      </c>
      <c r="B224" s="18" t="s">
        <v>1060</v>
      </c>
      <c r="C224" s="27" t="s">
        <v>12</v>
      </c>
      <c r="D224" s="18">
        <v>3</v>
      </c>
      <c r="E224" s="18">
        <v>6</v>
      </c>
      <c r="F224" s="29" t="str">
        <f>CONCATENATE('Смета 1-й этаж'!$C224,".",'Смета 1-й этаж'!$D224,".",'Смета 1-й этаж'!$E224)</f>
        <v>Р2.3.6</v>
      </c>
      <c r="G224" s="28">
        <f t="shared" si="6"/>
        <v>2</v>
      </c>
      <c r="H224" s="30" t="s">
        <v>232</v>
      </c>
      <c r="I224" s="36" t="s">
        <v>20</v>
      </c>
      <c r="J224" s="223"/>
      <c r="K224" s="344">
        <v>9161.6949152542402</v>
      </c>
      <c r="L224" s="345">
        <v>1017.96610169492</v>
      </c>
      <c r="M224" s="278">
        <f>ROUND('Смета 1-й этаж'!$J224*'Смета 1-й этаж'!$K224,2)</f>
        <v>0</v>
      </c>
      <c r="N224" s="279">
        <f>ROUND('Смета 1-й этаж'!$J224*'Смета 1-й этаж'!$L224,2)</f>
        <v>0</v>
      </c>
      <c r="AR224" s="248">
        <f t="shared" si="4"/>
        <v>0</v>
      </c>
      <c r="AV224" s="358"/>
      <c r="AW224" s="359"/>
      <c r="AY224" s="358"/>
      <c r="AZ224" s="357"/>
    </row>
    <row r="225" spans="1:53" ht="34.5" customHeight="1">
      <c r="A225" s="29"/>
      <c r="B225" s="18"/>
      <c r="C225" s="27"/>
      <c r="D225" s="18"/>
      <c r="E225" s="18"/>
      <c r="F225" s="29"/>
      <c r="G225" s="28">
        <f t="shared" si="6"/>
        <v>2</v>
      </c>
      <c r="H225" s="30" t="s">
        <v>2327</v>
      </c>
      <c r="I225" s="27" t="s">
        <v>17</v>
      </c>
      <c r="J225" s="223">
        <v>0</v>
      </c>
      <c r="K225" s="69">
        <v>299.95</v>
      </c>
      <c r="L225" s="70">
        <v>250</v>
      </c>
      <c r="M225" s="65">
        <f>ROUND('Смета 1-й этаж'!$J225*'Смета 1-й этаж'!$K225,2)</f>
        <v>0</v>
      </c>
      <c r="N225" s="19">
        <f>ROUND('Смета 1-й этаж'!$J225*'Смета 1-й этаж'!$L225,2)</f>
        <v>0</v>
      </c>
      <c r="AR225" s="248"/>
      <c r="AT225"/>
      <c r="AU225"/>
      <c r="AV225" s="273">
        <v>650000000382</v>
      </c>
      <c r="AW225" s="276">
        <v>15.9</v>
      </c>
      <c r="AX225" t="e">
        <f>AX223*AW225/AW223</f>
        <v>#DIV/0!</v>
      </c>
      <c r="AY225" s="273">
        <v>7808.29</v>
      </c>
      <c r="AZ225" s="275">
        <f t="shared" ref="AZ225" si="8">AY225/1.2</f>
        <v>6506.9083333333338</v>
      </c>
      <c r="BA225">
        <v>6506.91</v>
      </c>
    </row>
    <row r="226" spans="1:53" ht="34.5" customHeight="1">
      <c r="A226" s="29" t="str">
        <f>CONCATENATE('Смета 1-й этаж'!$C226,".",'Смета 1-й этаж'!$D226,".",'Смета 1-й этаж'!$E226)</f>
        <v>Р3.1.17</v>
      </c>
      <c r="B226" s="18" t="s">
        <v>1061</v>
      </c>
      <c r="C226" s="27" t="s">
        <v>18</v>
      </c>
      <c r="D226" s="18">
        <v>1</v>
      </c>
      <c r="E226" s="18">
        <v>17</v>
      </c>
      <c r="F226" s="29" t="str">
        <f>CONCATENATE('Смета 1-й этаж'!$C226,".",'Смета 1-й этаж'!$D226,".",'Смета 1-й этаж'!$E226)</f>
        <v>Р3.1.17</v>
      </c>
      <c r="G226" s="28">
        <f t="shared" si="6"/>
        <v>2</v>
      </c>
      <c r="H226" s="37" t="s">
        <v>699</v>
      </c>
      <c r="I226" s="27" t="s">
        <v>17</v>
      </c>
      <c r="J226" s="128"/>
      <c r="K226" s="344">
        <v>312</v>
      </c>
      <c r="L226" s="345">
        <v>523.26122010212327</v>
      </c>
      <c r="M226" s="278">
        <f>ROUND('Смета 1-й этаж'!$J226*'Смета 1-й этаж'!$K226,2)</f>
        <v>0</v>
      </c>
      <c r="N226" s="279">
        <f>ROUND('Смета 1-й этаж'!$J226*'Смета 1-й этаж'!$L226,2)</f>
        <v>0</v>
      </c>
      <c r="AR226" s="248">
        <f t="shared" si="4"/>
        <v>0</v>
      </c>
      <c r="AV226" s="358"/>
      <c r="AW226" s="358"/>
      <c r="AX226" s="357"/>
      <c r="AY226" s="358"/>
      <c r="AZ226" s="357"/>
    </row>
    <row r="227" spans="1:53" ht="108.75" customHeight="1">
      <c r="A227" s="29"/>
      <c r="B227" s="18"/>
      <c r="C227" s="27"/>
      <c r="D227" s="18"/>
      <c r="E227" s="18"/>
      <c r="F227" s="29"/>
      <c r="G227" s="28">
        <f t="shared" si="6"/>
        <v>2</v>
      </c>
      <c r="H227" s="37" t="s">
        <v>2446</v>
      </c>
      <c r="I227" s="27" t="s">
        <v>17</v>
      </c>
      <c r="J227" s="128"/>
      <c r="K227" s="344">
        <v>604.80000000000007</v>
      </c>
      <c r="L227" s="345">
        <v>5443.2000000000007</v>
      </c>
      <c r="M227" s="278">
        <f>ROUND('Смета 1-й этаж'!$J227*'Смета 1-й этаж'!$K227,2)</f>
        <v>0</v>
      </c>
      <c r="N227" s="279">
        <f>ROUND('Смета 1-й этаж'!$J227*'Смета 1-й этаж'!$L227,2)</f>
        <v>0</v>
      </c>
      <c r="AB227" s="292"/>
      <c r="AC227" s="293"/>
      <c r="AD227" s="294"/>
      <c r="AE227" s="293"/>
      <c r="AF227" s="295"/>
      <c r="AG227" s="296"/>
      <c r="AH227" s="297"/>
      <c r="AI227" s="298"/>
      <c r="AJ227" s="299"/>
      <c r="AK227" s="296"/>
      <c r="AL227" s="300"/>
      <c r="AM227" s="298"/>
      <c r="AN227" s="297"/>
      <c r="AO227" s="298"/>
      <c r="AR227" s="248"/>
      <c r="AV227" s="358"/>
      <c r="AW227" s="358"/>
      <c r="AX227" s="357"/>
      <c r="AY227" s="358"/>
      <c r="AZ227" s="357"/>
    </row>
    <row r="228" spans="1:53" ht="46.5" customHeight="1">
      <c r="A228" s="29"/>
      <c r="B228" s="18"/>
      <c r="C228" s="27"/>
      <c r="D228" s="18"/>
      <c r="E228" s="18"/>
      <c r="F228" s="29"/>
      <c r="G228" s="28">
        <f t="shared" si="6"/>
        <v>2</v>
      </c>
      <c r="H228" s="37" t="s">
        <v>2479</v>
      </c>
      <c r="I228" s="27" t="s">
        <v>17</v>
      </c>
      <c r="J228" s="223"/>
      <c r="K228" s="348">
        <v>3110.4</v>
      </c>
      <c r="L228" s="349">
        <v>27993.600000000002</v>
      </c>
      <c r="M228" s="278">
        <f>ROUND('Смета 1-й этаж'!$J228*'Смета 1-й этаж'!$K228,2)</f>
        <v>0</v>
      </c>
      <c r="N228" s="279">
        <f>ROUND('Смета 1-й этаж'!$J228*'Смета 1-й этаж'!$L228,2)</f>
        <v>0</v>
      </c>
      <c r="AB228" s="292"/>
      <c r="AC228" s="293"/>
      <c r="AD228" s="294"/>
      <c r="AE228" s="293"/>
      <c r="AF228" s="295"/>
      <c r="AG228" s="296"/>
      <c r="AH228" s="297"/>
      <c r="AI228" s="298"/>
      <c r="AJ228" s="299"/>
      <c r="AK228" s="296"/>
      <c r="AL228" s="300"/>
      <c r="AM228" s="298"/>
      <c r="AN228" s="297"/>
      <c r="AO228" s="298"/>
      <c r="AR228" s="248"/>
      <c r="AV228" s="358"/>
      <c r="AW228" s="358"/>
      <c r="AX228" s="357"/>
      <c r="AY228" s="358"/>
      <c r="AZ228" s="357"/>
    </row>
    <row r="229" spans="1:53" ht="34.5" customHeight="1">
      <c r="A229" s="29" t="str">
        <f>CONCATENATE('Смета 1-й этаж'!$C229,".",'Смета 1-й этаж'!$D229,".",'Смета 1-й этаж'!$E229)</f>
        <v>Р3.1.16</v>
      </c>
      <c r="B229" s="18" t="s">
        <v>1062</v>
      </c>
      <c r="C229" s="27" t="s">
        <v>18</v>
      </c>
      <c r="D229" s="18">
        <v>1</v>
      </c>
      <c r="E229" s="18">
        <v>16</v>
      </c>
      <c r="F229" s="29" t="str">
        <f>CONCATENATE('Смета 1-й этаж'!$C229,".",'Смета 1-й этаж'!$D229,".",'Смета 1-й этаж'!$E229)</f>
        <v>Р3.1.16</v>
      </c>
      <c r="G229" s="28">
        <f t="shared" si="6"/>
        <v>2</v>
      </c>
      <c r="H229" s="37" t="s">
        <v>384</v>
      </c>
      <c r="I229" s="36" t="s">
        <v>14</v>
      </c>
      <c r="J229" s="223">
        <v>0</v>
      </c>
      <c r="K229" s="69">
        <v>402.55</v>
      </c>
      <c r="L229" s="70">
        <v>648.55999999999995</v>
      </c>
      <c r="M229" s="65">
        <f>ROUND('Смета 1-й этаж'!$J229*'Смета 1-й этаж'!$K229,2)</f>
        <v>0</v>
      </c>
      <c r="N229" s="19">
        <f>ROUND('Смета 1-й этаж'!$J229*'Смета 1-й этаж'!$L229,2)</f>
        <v>0</v>
      </c>
      <c r="AR229" s="248">
        <f t="shared" si="4"/>
        <v>0</v>
      </c>
      <c r="AT229"/>
      <c r="AU229"/>
      <c r="AV229"/>
      <c r="AW229"/>
      <c r="AX229"/>
      <c r="AY229"/>
      <c r="AZ229"/>
    </row>
    <row r="230" spans="1:53" ht="34.5" customHeight="1">
      <c r="A230" s="29" t="str">
        <f>CONCATENATE('Смета 1-й этаж'!$C230,".",'Смета 1-й этаж'!$D230,".",'Смета 1-й этаж'!$E230)</f>
        <v>Р3.3.1</v>
      </c>
      <c r="B230" s="18" t="s">
        <v>1063</v>
      </c>
      <c r="C230" s="27" t="s">
        <v>18</v>
      </c>
      <c r="D230" s="18">
        <v>3</v>
      </c>
      <c r="E230" s="18">
        <v>1</v>
      </c>
      <c r="F230" s="29" t="str">
        <f>CONCATENATE('Смета 1-й этаж'!$C230,".",'Смета 1-й этаж'!$D230,".",'Смета 1-й этаж'!$E230)</f>
        <v>Р3.3.1</v>
      </c>
      <c r="G230" s="28">
        <f t="shared" si="6"/>
        <v>2</v>
      </c>
      <c r="H230" s="40" t="s">
        <v>534</v>
      </c>
      <c r="I230" s="27" t="s">
        <v>17</v>
      </c>
      <c r="J230" s="223"/>
      <c r="K230" s="69">
        <v>88.33</v>
      </c>
      <c r="L230" s="70">
        <v>74.17</v>
      </c>
      <c r="M230" s="65">
        <f>ROUND('Смета 1-й этаж'!$J230*'Смета 1-й этаж'!$K230,2)</f>
        <v>0</v>
      </c>
      <c r="N230" s="19">
        <f>ROUND('Смета 1-й этаж'!$J230*'Смета 1-й этаж'!$L230,2)</f>
        <v>0</v>
      </c>
      <c r="AR230" s="248">
        <f t="shared" si="4"/>
        <v>0</v>
      </c>
      <c r="AT230"/>
      <c r="AU230"/>
      <c r="AV230"/>
      <c r="AW230" s="273">
        <f>SUM(AW231:AW235)</f>
        <v>1582.5</v>
      </c>
      <c r="AX230" s="255">
        <v>645000</v>
      </c>
      <c r="AY230"/>
      <c r="AZ230" s="273">
        <f>AX230/1.2</f>
        <v>537500</v>
      </c>
      <c r="BA230">
        <v>537500</v>
      </c>
    </row>
    <row r="231" spans="1:53" ht="34.5" customHeight="1">
      <c r="A231" s="23" t="str">
        <f>CONCATENATE('Смета 1-й этаж'!$C231,".",'Смета 1-й этаж'!$D231,".",'Смета 1-й этаж'!$E231)</f>
        <v>Р3.2.0</v>
      </c>
      <c r="B231" s="33" t="s">
        <v>1064</v>
      </c>
      <c r="C231" s="32" t="s">
        <v>18</v>
      </c>
      <c r="D231" s="33">
        <v>2</v>
      </c>
      <c r="E231" s="33">
        <v>0</v>
      </c>
      <c r="F231" s="23" t="str">
        <f>CONCATENATE('Смета 1-й этаж'!$C231,".",'Смета 1-й этаж'!$D231,".",'Смета 1-й этаж'!$E231)</f>
        <v>Р3.2.0</v>
      </c>
      <c r="G231" s="22">
        <f t="shared" si="6"/>
        <v>2</v>
      </c>
      <c r="H231" s="43" t="s">
        <v>726</v>
      </c>
      <c r="I231" s="25"/>
      <c r="J231" s="127">
        <f>SUM(J232:J239)</f>
        <v>0</v>
      </c>
      <c r="K231" s="342"/>
      <c r="L231" s="343"/>
      <c r="M231" s="64">
        <f>SUM(M232:M239)</f>
        <v>0</v>
      </c>
      <c r="N231" s="26">
        <f>SUM(N232:N239)</f>
        <v>0</v>
      </c>
      <c r="AV231" s="358"/>
      <c r="AW231" s="359"/>
      <c r="AY231" s="358"/>
      <c r="BA231" s="273"/>
    </row>
    <row r="232" spans="1:53" ht="34.5" customHeight="1">
      <c r="A232" s="29" t="str">
        <f>CONCATENATE('Смета 1-й этаж'!$C232,".",'Смета 1-й этаж'!$D232,".",'Смета 1-й этаж'!$E232)</f>
        <v>Р3.2.1</v>
      </c>
      <c r="B232" s="18" t="s">
        <v>1065</v>
      </c>
      <c r="C232" s="27" t="s">
        <v>18</v>
      </c>
      <c r="D232" s="18">
        <v>2</v>
      </c>
      <c r="E232" s="18">
        <v>1</v>
      </c>
      <c r="F232" s="29" t="str">
        <f>CONCATENATE('Смета 1-й этаж'!$C232,".",'Смета 1-й этаж'!$D232,".",'Смета 1-й этаж'!$E232)</f>
        <v>Р3.2.1</v>
      </c>
      <c r="G232" s="28">
        <f t="shared" si="6"/>
        <v>2</v>
      </c>
      <c r="H232" s="40" t="s">
        <v>23</v>
      </c>
      <c r="I232" s="27" t="s">
        <v>17</v>
      </c>
      <c r="J232" s="223">
        <v>0</v>
      </c>
      <c r="K232" s="69">
        <v>1206.6101694915255</v>
      </c>
      <c r="L232" s="70">
        <v>7645.42372881356</v>
      </c>
      <c r="M232" s="65">
        <f>ROUND('Смета 1-й этаж'!$J232*'Смета 1-й этаж'!$K232,2)</f>
        <v>0</v>
      </c>
      <c r="N232" s="19">
        <f>ROUND('Смета 1-й этаж'!$J232*'Смета 1-й этаж'!$L232,2)</f>
        <v>0</v>
      </c>
      <c r="AT232"/>
      <c r="AU232"/>
      <c r="AV232" s="273">
        <v>650000000382</v>
      </c>
      <c r="AW232" s="276">
        <v>15.9</v>
      </c>
      <c r="AX232">
        <f>AX230*AW232/AW230</f>
        <v>6480.5687203791467</v>
      </c>
      <c r="AY232" s="273">
        <v>4897.5600000000004</v>
      </c>
      <c r="AZ232">
        <f t="shared" ref="AZ232:AZ235" si="9">AY232/1.2</f>
        <v>4081.3000000000006</v>
      </c>
      <c r="BA232" s="273">
        <v>4081.3</v>
      </c>
    </row>
    <row r="233" spans="1:53" ht="70.5" customHeight="1">
      <c r="A233" s="29"/>
      <c r="B233" s="18"/>
      <c r="C233" s="27"/>
      <c r="D233" s="18"/>
      <c r="E233" s="18"/>
      <c r="F233" s="29"/>
      <c r="G233" s="28">
        <f t="shared" si="6"/>
        <v>2</v>
      </c>
      <c r="H233" s="40" t="s">
        <v>2451</v>
      </c>
      <c r="I233" s="27" t="s">
        <v>17</v>
      </c>
      <c r="J233" s="223"/>
      <c r="K233" s="344">
        <v>873.6</v>
      </c>
      <c r="L233" s="345">
        <v>7862.4000000000005</v>
      </c>
      <c r="M233" s="278">
        <f>ROUND('Смета 1-й этаж'!$J233*'Смета 1-й этаж'!$K233,2)</f>
        <v>0</v>
      </c>
      <c r="N233" s="279">
        <f>ROUND('Смета 1-й этаж'!$J233*'Смета 1-й этаж'!$L233,2)</f>
        <v>0</v>
      </c>
      <c r="AB233" s="301"/>
      <c r="AC233" s="302"/>
      <c r="AD233" s="303"/>
      <c r="AE233" s="302"/>
      <c r="AF233" s="304"/>
      <c r="AG233" s="305"/>
      <c r="AH233" s="306"/>
      <c r="AI233" s="307"/>
      <c r="AJ233" s="308"/>
      <c r="AK233" s="305"/>
      <c r="AL233" s="309"/>
      <c r="AM233" s="307"/>
      <c r="AN233" s="306"/>
      <c r="AO233" s="307"/>
      <c r="AV233" s="358"/>
      <c r="AW233" s="359"/>
      <c r="AY233" s="358"/>
      <c r="BA233" s="273"/>
    </row>
    <row r="234" spans="1:53" ht="70.5" customHeight="1">
      <c r="A234" s="29"/>
      <c r="B234" s="18"/>
      <c r="C234" s="27"/>
      <c r="D234" s="18"/>
      <c r="E234" s="18"/>
      <c r="F234" s="29"/>
      <c r="G234" s="28">
        <f t="shared" si="6"/>
        <v>2</v>
      </c>
      <c r="H234" s="40" t="s">
        <v>2452</v>
      </c>
      <c r="I234" s="27" t="s">
        <v>17</v>
      </c>
      <c r="J234" s="223"/>
      <c r="K234" s="344">
        <v>487.83000000000015</v>
      </c>
      <c r="L234" s="345">
        <v>4390.4700000000012</v>
      </c>
      <c r="M234" s="278">
        <f>ROUND('Смета 1-й этаж'!$J234*'Смета 1-й этаж'!$K234,2)</f>
        <v>0</v>
      </c>
      <c r="N234" s="279">
        <f>ROUND('Смета 1-й этаж'!$J234*'Смета 1-й этаж'!$L234,2)</f>
        <v>0</v>
      </c>
      <c r="AB234" s="301"/>
      <c r="AC234" s="302"/>
      <c r="AD234" s="303"/>
      <c r="AE234" s="302"/>
      <c r="AF234" s="304"/>
      <c r="AG234" s="305"/>
      <c r="AH234" s="306"/>
      <c r="AI234" s="307"/>
      <c r="AJ234" s="308"/>
      <c r="AK234" s="305"/>
      <c r="AL234" s="309"/>
      <c r="AM234" s="307"/>
      <c r="AN234" s="306"/>
      <c r="AO234" s="307"/>
      <c r="AV234" s="358"/>
      <c r="AW234" s="359"/>
      <c r="AY234" s="358"/>
      <c r="BA234" s="273"/>
    </row>
    <row r="235" spans="1:53" ht="34.5" customHeight="1">
      <c r="A235" s="29" t="str">
        <f>CONCATENATE('Смета 1-й этаж'!$C235,".",'Смета 1-й этаж'!$D235,".",'Смета 1-й этаж'!$E235)</f>
        <v>Р3.2.2</v>
      </c>
      <c r="B235" s="18" t="s">
        <v>1066</v>
      </c>
      <c r="C235" s="27" t="s">
        <v>18</v>
      </c>
      <c r="D235" s="18">
        <v>2</v>
      </c>
      <c r="E235" s="18">
        <v>2</v>
      </c>
      <c r="F235" s="29" t="str">
        <f>CONCATENATE('Смета 1-й этаж'!$C235,".",'Смета 1-й этаж'!$D235,".",'Смета 1-й этаж'!$E235)</f>
        <v>Р3.2.2</v>
      </c>
      <c r="G235" s="28">
        <f t="shared" si="6"/>
        <v>2</v>
      </c>
      <c r="H235" s="40" t="s">
        <v>2227</v>
      </c>
      <c r="I235" s="36" t="s">
        <v>17</v>
      </c>
      <c r="J235" s="128"/>
      <c r="K235" s="69">
        <v>1000</v>
      </c>
      <c r="L235" s="70">
        <v>5500</v>
      </c>
      <c r="M235" s="65">
        <f>ROUND('Смета 1-й этаж'!$J235*'Смета 1-й этаж'!$K235,2)</f>
        <v>0</v>
      </c>
      <c r="N235" s="19">
        <f>ROUND('Смета 1-й этаж'!$J235*'Смета 1-й этаж'!$L235,2)</f>
        <v>0</v>
      </c>
      <c r="AT235"/>
      <c r="AU235">
        <v>2</v>
      </c>
      <c r="AV235" s="273">
        <v>650000000384</v>
      </c>
      <c r="AW235" s="273">
        <v>1566.6</v>
      </c>
      <c r="AX235" s="275">
        <f>AX230*AW235/AW230</f>
        <v>638519.43127962085</v>
      </c>
      <c r="AY235" s="273">
        <v>482548.71</v>
      </c>
      <c r="AZ235">
        <f t="shared" si="9"/>
        <v>402123.92500000005</v>
      </c>
      <c r="BA235" s="273">
        <v>402123.93</v>
      </c>
    </row>
    <row r="236" spans="1:53" ht="34.5" customHeight="1">
      <c r="A236" s="29" t="str">
        <f>CONCATENATE('Смета 1-й этаж'!$C236,".",'Смета 1-й этаж'!$D236,".",'Смета 1-й этаж'!$E236)</f>
        <v>Р3.2.3</v>
      </c>
      <c r="B236" s="18" t="s">
        <v>1067</v>
      </c>
      <c r="C236" s="27" t="s">
        <v>18</v>
      </c>
      <c r="D236" s="18">
        <v>2</v>
      </c>
      <c r="E236" s="18">
        <v>3</v>
      </c>
      <c r="F236" s="29" t="str">
        <f>CONCATENATE('Смета 1-й этаж'!$C236,".",'Смета 1-й этаж'!$D236,".",'Смета 1-й этаж'!$E236)</f>
        <v>Р3.2.3</v>
      </c>
      <c r="G236" s="28">
        <f t="shared" si="6"/>
        <v>2</v>
      </c>
      <c r="H236" s="40" t="s">
        <v>2228</v>
      </c>
      <c r="I236" s="36" t="s">
        <v>17</v>
      </c>
      <c r="J236" s="128"/>
      <c r="K236" s="69">
        <v>450</v>
      </c>
      <c r="L236" s="70">
        <v>4500</v>
      </c>
      <c r="M236" s="65">
        <f>ROUND('Смета 1-й этаж'!$J236*'Смета 1-й этаж'!$K236,2)</f>
        <v>0</v>
      </c>
      <c r="N236" s="19">
        <f>ROUND('Смета 1-й этаж'!$J236*'Смета 1-й этаж'!$L236,2)</f>
        <v>0</v>
      </c>
      <c r="AT236"/>
      <c r="AU236"/>
      <c r="AV236"/>
      <c r="AW236"/>
      <c r="AX236"/>
      <c r="AY236"/>
      <c r="AZ236"/>
    </row>
    <row r="237" spans="1:53" ht="34.5" customHeight="1">
      <c r="A237" s="29" t="str">
        <f>CONCATENATE('Смета 1-й этаж'!$C237,".",'Смета 1-й этаж'!$D237,".",'Смета 1-й этаж'!$E237)</f>
        <v>Р3.2.4</v>
      </c>
      <c r="B237" s="18" t="s">
        <v>1068</v>
      </c>
      <c r="C237" s="27" t="s">
        <v>18</v>
      </c>
      <c r="D237" s="18">
        <v>2</v>
      </c>
      <c r="E237" s="18">
        <v>4</v>
      </c>
      <c r="F237" s="29" t="str">
        <f>CONCATENATE('Смета 1-й этаж'!$C237,".",'Смета 1-й этаж'!$D237,".",'Смета 1-й этаж'!$E237)</f>
        <v>Р3.2.4</v>
      </c>
      <c r="G237" s="28">
        <f t="shared" si="6"/>
        <v>2</v>
      </c>
      <c r="H237" s="37" t="s">
        <v>24</v>
      </c>
      <c r="I237" s="31" t="s">
        <v>17</v>
      </c>
      <c r="J237" s="128">
        <v>0</v>
      </c>
      <c r="K237" s="69">
        <v>1500</v>
      </c>
      <c r="L237" s="70">
        <v>4200</v>
      </c>
      <c r="M237" s="65">
        <f>ROUND('Смета 1-й этаж'!$J237*'Смета 1-й этаж'!$K237,2)</f>
        <v>0</v>
      </c>
      <c r="N237" s="19">
        <f>ROUND('Смета 1-й этаж'!$J237*'Смета 1-й этаж'!$L237,2)</f>
        <v>0</v>
      </c>
      <c r="AT237"/>
      <c r="AU237"/>
      <c r="AV237"/>
      <c r="AW237"/>
      <c r="AX237"/>
      <c r="AY237"/>
      <c r="AZ237"/>
    </row>
    <row r="238" spans="1:53" ht="34.5" customHeight="1">
      <c r="A238" s="29"/>
      <c r="B238" s="18"/>
      <c r="C238" s="27"/>
      <c r="D238" s="18"/>
      <c r="E238" s="18"/>
      <c r="F238" s="29"/>
      <c r="G238" s="28">
        <f t="shared" si="6"/>
        <v>2</v>
      </c>
      <c r="H238" s="37" t="s">
        <v>2447</v>
      </c>
      <c r="I238" s="31" t="s">
        <v>17</v>
      </c>
      <c r="J238" s="128"/>
      <c r="K238" s="344">
        <v>2940</v>
      </c>
      <c r="L238" s="345">
        <v>26460</v>
      </c>
      <c r="M238" s="278">
        <f>ROUND('Смета 1-й этаж'!$J238*'Смета 1-й этаж'!$K238,2)</f>
        <v>0</v>
      </c>
      <c r="N238" s="279">
        <f>ROUND('Смета 1-й этаж'!$J238*'Смета 1-й этаж'!$L238,2)</f>
        <v>0</v>
      </c>
    </row>
    <row r="239" spans="1:53" ht="34.5" customHeight="1">
      <c r="A239" s="29" t="str">
        <f>CONCATENATE('Смета 1-й этаж'!$C239,".",'Смета 1-й этаж'!$D239,".",'Смета 1-й этаж'!$E239)</f>
        <v>Р3.4.12</v>
      </c>
      <c r="B239" s="17" t="s">
        <v>1069</v>
      </c>
      <c r="C239" s="27" t="s">
        <v>18</v>
      </c>
      <c r="D239" s="17">
        <v>4</v>
      </c>
      <c r="E239" s="17">
        <v>12</v>
      </c>
      <c r="F239" s="29" t="str">
        <f>CONCATENATE('Смета 1-й этаж'!$C239,".",'Смета 1-й этаж'!$D239,".",'Смета 1-й этаж'!$E239)</f>
        <v>Р3.4.12</v>
      </c>
      <c r="G239" s="28">
        <f t="shared" si="6"/>
        <v>2</v>
      </c>
      <c r="H239" s="40" t="s">
        <v>1921</v>
      </c>
      <c r="I239" s="27" t="s">
        <v>17</v>
      </c>
      <c r="J239" s="223">
        <v>0</v>
      </c>
      <c r="K239" s="69">
        <v>5000</v>
      </c>
      <c r="L239" s="70">
        <v>33000</v>
      </c>
      <c r="M239" s="65">
        <f>ROUND('Смета 1-й этаж'!$J239*'Смета 1-й этаж'!$K239,2)</f>
        <v>0</v>
      </c>
      <c r="N239" s="19">
        <f>ROUND('Смета 1-й этаж'!$J239*'Смета 1-й этаж'!$L239,2)</f>
        <v>0</v>
      </c>
      <c r="AT239"/>
      <c r="AU239"/>
      <c r="AV239"/>
      <c r="AW239"/>
      <c r="AX239"/>
      <c r="AY239"/>
      <c r="AZ239"/>
    </row>
    <row r="240" spans="1:53" ht="34.5" customHeight="1">
      <c r="A240" s="23" t="str">
        <f>CONCATENATE('Смета 1-й этаж'!$C240,".",'Смета 1-й этаж'!$D240,".",'Смета 1-й этаж'!$E240)</f>
        <v>Р3.3.0</v>
      </c>
      <c r="B240" s="33" t="s">
        <v>1070</v>
      </c>
      <c r="C240" s="32" t="s">
        <v>18</v>
      </c>
      <c r="D240" s="33">
        <v>3</v>
      </c>
      <c r="E240" s="33">
        <v>0</v>
      </c>
      <c r="F240" s="23" t="str">
        <f>CONCATENATE('Смета 1-й этаж'!$C240,".",'Смета 1-й этаж'!$D240,".",'Смета 1-й этаж'!$E240)</f>
        <v>Р3.3.0</v>
      </c>
      <c r="G240" s="22">
        <f t="shared" si="6"/>
        <v>2</v>
      </c>
      <c r="H240" s="43" t="s">
        <v>727</v>
      </c>
      <c r="I240" s="25"/>
      <c r="J240" s="127">
        <f>SUM(J241:J262)</f>
        <v>0</v>
      </c>
      <c r="K240" s="342"/>
      <c r="L240" s="343"/>
      <c r="M240" s="64">
        <f>SUM(M241:M262)</f>
        <v>0</v>
      </c>
      <c r="N240" s="26">
        <f>SUM(N241:N262)</f>
        <v>0</v>
      </c>
    </row>
    <row r="241" spans="1:52" ht="34.5" customHeight="1">
      <c r="A241" s="29" t="str">
        <f>CONCATENATE('Смета 1-й этаж'!$C241,".",'Смета 1-й этаж'!$D241,".",'Смета 1-й этаж'!$E241)</f>
        <v>Р3.3.2</v>
      </c>
      <c r="B241" s="18" t="s">
        <v>1071</v>
      </c>
      <c r="C241" s="27" t="s">
        <v>18</v>
      </c>
      <c r="D241" s="18">
        <v>3</v>
      </c>
      <c r="E241" s="18">
        <v>2</v>
      </c>
      <c r="F241" s="29" t="str">
        <f>CONCATENATE('Смета 1-й этаж'!$C241,".",'Смета 1-й этаж'!$D241,".",'Смета 1-й этаж'!$E241)</f>
        <v>Р3.3.2</v>
      </c>
      <c r="G241" s="28">
        <f t="shared" si="6"/>
        <v>2</v>
      </c>
      <c r="H241" s="40" t="s">
        <v>25</v>
      </c>
      <c r="I241" s="27" t="s">
        <v>17</v>
      </c>
      <c r="J241" s="223"/>
      <c r="K241" s="344">
        <v>91.68</v>
      </c>
      <c r="L241" s="345">
        <v>81.576000000000008</v>
      </c>
      <c r="M241" s="278">
        <f>ROUND('Смета 1-й этаж'!$J241*'Смета 1-й этаж'!$K241,2)</f>
        <v>0</v>
      </c>
      <c r="N241" s="279">
        <f>ROUND('Смета 1-й этаж'!$J241*'Смета 1-й этаж'!$L241,2)</f>
        <v>0</v>
      </c>
    </row>
    <row r="242" spans="1:52" ht="34.5" customHeight="1">
      <c r="A242" s="29" t="str">
        <f>CONCATENATE('Смета 1-й этаж'!$C242,".",'Смета 1-й этаж'!$D242,".",'Смета 1-й этаж'!$E242)</f>
        <v>Р3.3.3</v>
      </c>
      <c r="B242" s="18" t="s">
        <v>1072</v>
      </c>
      <c r="C242" s="27" t="s">
        <v>18</v>
      </c>
      <c r="D242" s="18">
        <v>3</v>
      </c>
      <c r="E242" s="18">
        <v>3</v>
      </c>
      <c r="F242" s="29" t="str">
        <f>CONCATENATE('Смета 1-й этаж'!$C242,".",'Смета 1-й этаж'!$D242,".",'Смета 1-й этаж'!$E242)</f>
        <v>Р3.3.3</v>
      </c>
      <c r="G242" s="28">
        <f t="shared" si="6"/>
        <v>2</v>
      </c>
      <c r="H242" s="30" t="s">
        <v>449</v>
      </c>
      <c r="I242" s="27" t="s">
        <v>17</v>
      </c>
      <c r="J242" s="128"/>
      <c r="K242" s="344">
        <v>108</v>
      </c>
      <c r="L242" s="345">
        <v>118.80000000000001</v>
      </c>
      <c r="M242" s="278">
        <f>ROUND('Смета 1-й этаж'!$J242*'Смета 1-й этаж'!$K242,2)</f>
        <v>0</v>
      </c>
      <c r="N242" s="279">
        <f>ROUND('Смета 1-й этаж'!$J242*'Смета 1-й этаж'!$L242,2)</f>
        <v>0</v>
      </c>
      <c r="O242" s="182" t="s">
        <v>1916</v>
      </c>
      <c r="P242" s="182"/>
    </row>
    <row r="243" spans="1:52" ht="34.5" customHeight="1">
      <c r="A243" s="29" t="str">
        <f>CONCATENATE('Смета 1-й этаж'!$C243,".",'Смета 1-й этаж'!$D243,".",'Смета 1-й этаж'!$E243)</f>
        <v>Р3.3.4</v>
      </c>
      <c r="B243" s="18" t="s">
        <v>1073</v>
      </c>
      <c r="C243" s="27" t="s">
        <v>18</v>
      </c>
      <c r="D243" s="18">
        <v>3</v>
      </c>
      <c r="E243" s="18">
        <v>4</v>
      </c>
      <c r="F243" s="29" t="str">
        <f>CONCATENATE('Смета 1-й этаж'!$C243,".",'Смета 1-й этаж'!$D243,".",'Смета 1-й этаж'!$E243)</f>
        <v>Р3.3.4</v>
      </c>
      <c r="G243" s="28">
        <f t="shared" si="6"/>
        <v>2</v>
      </c>
      <c r="H243" s="30" t="s">
        <v>700</v>
      </c>
      <c r="I243" s="31" t="s">
        <v>17</v>
      </c>
      <c r="J243" s="223"/>
      <c r="K243" s="69">
        <v>154.34</v>
      </c>
      <c r="L243" s="70">
        <v>138.72999999999999</v>
      </c>
      <c r="M243" s="65">
        <f>ROUND('Смета 1-й этаж'!$J243*'Смета 1-й этаж'!$K243,2)</f>
        <v>0</v>
      </c>
      <c r="N243" s="19">
        <f>ROUND('Смета 1-й этаж'!$J243*'Смета 1-й этаж'!$L243,2)</f>
        <v>0</v>
      </c>
      <c r="O243" s="182" t="s">
        <v>1917</v>
      </c>
      <c r="P243" s="182"/>
      <c r="AT243"/>
      <c r="AU243"/>
      <c r="AV243"/>
      <c r="AW243"/>
      <c r="AX243"/>
      <c r="AY243"/>
      <c r="AZ243"/>
    </row>
    <row r="244" spans="1:52" ht="34.5" customHeight="1">
      <c r="A244" s="29" t="str">
        <f>CONCATENATE('Смета 1-й этаж'!$C244,".",'Смета 1-й этаж'!$D244,".",'Смета 1-й этаж'!$E244)</f>
        <v>Р3.3.5</v>
      </c>
      <c r="B244" s="18" t="s">
        <v>1074</v>
      </c>
      <c r="C244" s="27" t="s">
        <v>18</v>
      </c>
      <c r="D244" s="18">
        <v>3</v>
      </c>
      <c r="E244" s="18">
        <v>5</v>
      </c>
      <c r="F244" s="29" t="str">
        <f>CONCATENATE('Смета 1-й этаж'!$C244,".",'Смета 1-й этаж'!$D244,".",'Смета 1-й этаж'!$E244)</f>
        <v>Р3.3.5</v>
      </c>
      <c r="G244" s="28">
        <f t="shared" si="6"/>
        <v>2</v>
      </c>
      <c r="H244" s="30" t="s">
        <v>26</v>
      </c>
      <c r="I244" s="31" t="s">
        <v>17</v>
      </c>
      <c r="J244" s="128"/>
      <c r="K244" s="344">
        <v>275.04000000000002</v>
      </c>
      <c r="L244" s="345">
        <v>178.20000000000002</v>
      </c>
      <c r="M244" s="278">
        <f>ROUND('Смета 1-й этаж'!$J244*'Смета 1-й этаж'!$K244,2)</f>
        <v>0</v>
      </c>
      <c r="N244" s="279">
        <f>ROUND('Смета 1-й этаж'!$J244*'Смета 1-й этаж'!$L244,2)</f>
        <v>0</v>
      </c>
    </row>
    <row r="245" spans="1:52" ht="34.5" customHeight="1">
      <c r="A245" s="29" t="str">
        <f>CONCATENATE('Смета 1-й этаж'!$C245,".",'Смета 1-й этаж'!$D245,".",'Смета 1-й этаж'!$E245)</f>
        <v>Р3.3.6</v>
      </c>
      <c r="B245" s="18" t="s">
        <v>1075</v>
      </c>
      <c r="C245" s="27" t="s">
        <v>18</v>
      </c>
      <c r="D245" s="18">
        <v>3</v>
      </c>
      <c r="E245" s="18">
        <v>6</v>
      </c>
      <c r="F245" s="29" t="str">
        <f>CONCATENATE('Смета 1-й этаж'!$C245,".",'Смета 1-й этаж'!$D245,".",'Смета 1-й этаж'!$E245)</f>
        <v>Р3.3.6</v>
      </c>
      <c r="G245" s="28">
        <f t="shared" si="6"/>
        <v>2</v>
      </c>
      <c r="H245" s="30" t="s">
        <v>27</v>
      </c>
      <c r="I245" s="31" t="s">
        <v>17</v>
      </c>
      <c r="J245" s="128"/>
      <c r="K245" s="69">
        <v>194.65</v>
      </c>
      <c r="L245" s="70">
        <v>220.9</v>
      </c>
      <c r="M245" s="65">
        <f>ROUND('Смета 1-й этаж'!$J245*'Смета 1-й этаж'!$K245,2)</f>
        <v>0</v>
      </c>
      <c r="N245" s="19">
        <f>ROUND('Смета 1-й этаж'!$J245*'Смета 1-й этаж'!$L245,2)</f>
        <v>0</v>
      </c>
      <c r="O245" s="182" t="s">
        <v>1917</v>
      </c>
      <c r="P245" s="182"/>
      <c r="AT245"/>
      <c r="AU245"/>
      <c r="AV245"/>
      <c r="AW245"/>
      <c r="AX245"/>
      <c r="AY245"/>
      <c r="AZ245"/>
    </row>
    <row r="246" spans="1:52" ht="34.5" customHeight="1">
      <c r="A246" s="29" t="str">
        <f>CONCATENATE('Смета 1-й этаж'!$C246,".",'Смета 1-й этаж'!$D246,".",'Смета 1-й этаж'!$E246)</f>
        <v>Р3.3.7</v>
      </c>
      <c r="B246" s="18" t="s">
        <v>1076</v>
      </c>
      <c r="C246" s="27" t="s">
        <v>18</v>
      </c>
      <c r="D246" s="18">
        <v>3</v>
      </c>
      <c r="E246" s="18">
        <v>7</v>
      </c>
      <c r="F246" s="29" t="str">
        <f>CONCATENATE('Смета 1-й этаж'!$C246,".",'Смета 1-й этаж'!$D246,".",'Смета 1-й этаж'!$E246)</f>
        <v>Р3.3.7</v>
      </c>
      <c r="G246" s="28">
        <f t="shared" si="6"/>
        <v>2</v>
      </c>
      <c r="H246" s="30" t="s">
        <v>701</v>
      </c>
      <c r="I246" s="31" t="s">
        <v>17</v>
      </c>
      <c r="J246" s="128"/>
      <c r="K246" s="344">
        <v>91.68</v>
      </c>
      <c r="L246" s="345">
        <v>66</v>
      </c>
      <c r="M246" s="278">
        <f>ROUND('Смета 1-й этаж'!$J246*'Смета 1-й этаж'!$K246,2)</f>
        <v>0</v>
      </c>
      <c r="N246" s="279">
        <f>ROUND('Смета 1-й этаж'!$J246*'Смета 1-й этаж'!$L246,2)</f>
        <v>0</v>
      </c>
    </row>
    <row r="247" spans="1:52" ht="34.5" customHeight="1">
      <c r="A247" s="29" t="str">
        <f>CONCATENATE('Смета 1-й этаж'!$C247,".",'Смета 1-й этаж'!$D247,".",'Смета 1-й этаж'!$E247)</f>
        <v>Р3.3.8</v>
      </c>
      <c r="B247" s="18" t="s">
        <v>1077</v>
      </c>
      <c r="C247" s="27" t="s">
        <v>18</v>
      </c>
      <c r="D247" s="18">
        <v>3</v>
      </c>
      <c r="E247" s="18">
        <v>8</v>
      </c>
      <c r="F247" s="29" t="str">
        <f>CONCATENATE('Смета 1-й этаж'!$C247,".",'Смета 1-й этаж'!$D247,".",'Смета 1-й этаж'!$E247)</f>
        <v>Р3.3.8</v>
      </c>
      <c r="G247" s="28">
        <f t="shared" si="6"/>
        <v>2</v>
      </c>
      <c r="H247" s="30" t="s">
        <v>2263</v>
      </c>
      <c r="I247" s="27" t="s">
        <v>17</v>
      </c>
      <c r="J247" s="128"/>
      <c r="K247" s="344">
        <v>212.4</v>
      </c>
      <c r="L247" s="345">
        <v>134.93333333333334</v>
      </c>
      <c r="M247" s="278">
        <f>ROUND('Смета 1-й этаж'!$J247*'Смета 1-й этаж'!$K247,2)</f>
        <v>0</v>
      </c>
      <c r="N247" s="279">
        <f>ROUND('Смета 1-й этаж'!$J247*'Смета 1-й этаж'!$L247,2)</f>
        <v>0</v>
      </c>
    </row>
    <row r="248" spans="1:52" ht="34.5" customHeight="1">
      <c r="A248" s="29"/>
      <c r="B248" s="18"/>
      <c r="C248" s="27"/>
      <c r="D248" s="18"/>
      <c r="E248" s="18"/>
      <c r="F248" s="29"/>
      <c r="G248" s="28">
        <f t="shared" si="6"/>
        <v>2</v>
      </c>
      <c r="H248" s="30" t="s">
        <v>2344</v>
      </c>
      <c r="I248" s="27" t="s">
        <v>17</v>
      </c>
      <c r="J248" s="128"/>
      <c r="K248" s="344">
        <v>880.00000000000011</v>
      </c>
      <c r="L248" s="345">
        <v>550</v>
      </c>
      <c r="M248" s="278">
        <f>ROUND('Смета 1-й этаж'!$J248*'Смета 1-й этаж'!$K248,2)</f>
        <v>0</v>
      </c>
      <c r="N248" s="279">
        <f>ROUND('Смета 1-й этаж'!$J248*'Смета 1-й этаж'!$L248,2)</f>
        <v>0</v>
      </c>
    </row>
    <row r="249" spans="1:52" ht="34.5" customHeight="1">
      <c r="A249" s="29" t="str">
        <f>CONCATENATE('Смета 1-й этаж'!$C249,".",'Смета 1-й этаж'!$D249,".",'Смета 1-й этаж'!$E249)</f>
        <v>Р3.3.9</v>
      </c>
      <c r="B249" s="18" t="s">
        <v>1078</v>
      </c>
      <c r="C249" s="27" t="s">
        <v>18</v>
      </c>
      <c r="D249" s="18">
        <v>3</v>
      </c>
      <c r="E249" s="18">
        <v>9</v>
      </c>
      <c r="F249" s="29" t="str">
        <f>CONCATENATE('Смета 1-й этаж'!$C249,".",'Смета 1-й этаж'!$D249,".",'Смета 1-й этаж'!$E249)</f>
        <v>Р3.3.9</v>
      </c>
      <c r="G249" s="28">
        <f t="shared" si="6"/>
        <v>2</v>
      </c>
      <c r="H249" s="30" t="s">
        <v>28</v>
      </c>
      <c r="I249" s="27" t="s">
        <v>17</v>
      </c>
      <c r="J249" s="128"/>
      <c r="K249" s="69">
        <v>66.209999999999994</v>
      </c>
      <c r="L249" s="70">
        <v>39.6</v>
      </c>
      <c r="M249" s="65">
        <f>ROUND('Смета 1-й этаж'!$J249*'Смета 1-й этаж'!$K249,2)</f>
        <v>0</v>
      </c>
      <c r="N249" s="19">
        <f>ROUND('Смета 1-й этаж'!$J249*'Смета 1-й этаж'!$L249,2)</f>
        <v>0</v>
      </c>
      <c r="AT249"/>
      <c r="AU249"/>
      <c r="AV249"/>
      <c r="AW249"/>
      <c r="AX249"/>
      <c r="AY249"/>
      <c r="AZ249"/>
    </row>
    <row r="250" spans="1:52" ht="34.5" customHeight="1">
      <c r="A250" s="29" t="str">
        <f>CONCATENATE('Смета 1-й этаж'!$C250,".",'Смета 1-й этаж'!$D250,".",'Смета 1-й этаж'!$E250)</f>
        <v>Р3.3.10</v>
      </c>
      <c r="B250" s="18" t="s">
        <v>1079</v>
      </c>
      <c r="C250" s="27" t="s">
        <v>18</v>
      </c>
      <c r="D250" s="18">
        <v>3</v>
      </c>
      <c r="E250" s="18">
        <v>10</v>
      </c>
      <c r="F250" s="29" t="str">
        <f>CONCATENATE('Смета 1-й этаж'!$C250,".",'Смета 1-й этаж'!$D250,".",'Смета 1-й этаж'!$E250)</f>
        <v>Р3.3.10</v>
      </c>
      <c r="G250" s="28">
        <f t="shared" si="6"/>
        <v>2</v>
      </c>
      <c r="H250" s="30" t="s">
        <v>535</v>
      </c>
      <c r="I250" s="27" t="s">
        <v>17</v>
      </c>
      <c r="J250" s="128"/>
      <c r="K250" s="69">
        <v>303.33</v>
      </c>
      <c r="L250" s="70">
        <v>214.17</v>
      </c>
      <c r="M250" s="65">
        <f>ROUND('Смета 1-й этаж'!$J250*'Смета 1-й этаж'!$K250,2)</f>
        <v>0</v>
      </c>
      <c r="N250" s="19">
        <f>ROUND('Смета 1-й этаж'!$J250*'Смета 1-й этаж'!$L250,2)</f>
        <v>0</v>
      </c>
      <c r="AT250"/>
      <c r="AU250"/>
      <c r="AV250"/>
      <c r="AW250"/>
      <c r="AX250"/>
      <c r="AY250"/>
      <c r="AZ250"/>
    </row>
    <row r="251" spans="1:52" ht="34.5" customHeight="1">
      <c r="A251" s="29" t="str">
        <f>CONCATENATE('Смета 1-й этаж'!$C251,".",'Смета 1-й этаж'!$D251,".",'Смета 1-й этаж'!$E251)</f>
        <v>Р3.3.11</v>
      </c>
      <c r="B251" s="18" t="s">
        <v>1080</v>
      </c>
      <c r="C251" s="27" t="s">
        <v>18</v>
      </c>
      <c r="D251" s="18">
        <v>3</v>
      </c>
      <c r="E251" s="18">
        <v>11</v>
      </c>
      <c r="F251" s="29" t="str">
        <f>CONCATENATE('Смета 1-й этаж'!$C251,".",'Смета 1-й этаж'!$D251,".",'Смета 1-й этаж'!$E251)</f>
        <v>Р3.3.11</v>
      </c>
      <c r="G251" s="28">
        <f t="shared" si="6"/>
        <v>2</v>
      </c>
      <c r="H251" s="37" t="s">
        <v>798</v>
      </c>
      <c r="I251" s="27" t="s">
        <v>17</v>
      </c>
      <c r="J251" s="128">
        <v>0</v>
      </c>
      <c r="K251" s="69">
        <v>600</v>
      </c>
      <c r="L251" s="70">
        <v>1398.35</v>
      </c>
      <c r="M251" s="65">
        <f>ROUND('Смета 1-й этаж'!$J251*'Смета 1-й этаж'!$K251,2)</f>
        <v>0</v>
      </c>
      <c r="N251" s="19">
        <f>ROUND('Смета 1-й этаж'!$J251*'Смета 1-й этаж'!$L251,2)</f>
        <v>0</v>
      </c>
      <c r="AT251"/>
      <c r="AU251"/>
      <c r="AV251"/>
      <c r="AW251"/>
      <c r="AX251"/>
      <c r="AY251"/>
      <c r="AZ251"/>
    </row>
    <row r="252" spans="1:52" ht="34.5" customHeight="1">
      <c r="A252" s="29"/>
      <c r="B252" s="18"/>
      <c r="C252" s="27"/>
      <c r="D252" s="18"/>
      <c r="E252" s="18"/>
      <c r="F252" s="29"/>
      <c r="G252" s="28">
        <f t="shared" si="6"/>
        <v>2</v>
      </c>
      <c r="H252" s="37" t="s">
        <v>2441</v>
      </c>
      <c r="I252" s="27" t="s">
        <v>17</v>
      </c>
      <c r="J252" s="128"/>
      <c r="K252" s="344">
        <v>837.6</v>
      </c>
      <c r="L252" s="345">
        <v>849.75000000000011</v>
      </c>
      <c r="M252" s="278">
        <f>ROUND('Смета 1-й этаж'!$J252*'Смета 1-й этаж'!$K252,2)</f>
        <v>0</v>
      </c>
      <c r="N252" s="279">
        <f>ROUND('Смета 1-й этаж'!$J252*'Смета 1-й этаж'!$L252,2)</f>
        <v>0</v>
      </c>
      <c r="AB252" s="283"/>
      <c r="AC252" s="284"/>
      <c r="AD252" s="285"/>
      <c r="AE252" s="284"/>
      <c r="AF252" s="286"/>
      <c r="AG252" s="287"/>
      <c r="AH252" s="288"/>
      <c r="AI252" s="289"/>
      <c r="AJ252" s="290"/>
      <c r="AK252" s="287"/>
      <c r="AL252" s="291"/>
      <c r="AM252" s="289"/>
      <c r="AN252" s="288"/>
      <c r="AO252" s="289"/>
    </row>
    <row r="253" spans="1:52" ht="34.5" customHeight="1">
      <c r="A253" s="29"/>
      <c r="B253" s="18"/>
      <c r="C253" s="27"/>
      <c r="D253" s="18"/>
      <c r="E253" s="18"/>
      <c r="F253" s="29"/>
      <c r="G253" s="28">
        <f t="shared" si="6"/>
        <v>2</v>
      </c>
      <c r="H253" s="37" t="s">
        <v>2442</v>
      </c>
      <c r="I253" s="27" t="s">
        <v>17</v>
      </c>
      <c r="J253" s="128"/>
      <c r="K253" s="344">
        <v>837.6</v>
      </c>
      <c r="L253" s="345">
        <v>1059.96</v>
      </c>
      <c r="M253" s="278">
        <f>ROUND('Смета 1-й этаж'!$J253*'Смета 1-й этаж'!$K253,2)</f>
        <v>0</v>
      </c>
      <c r="N253" s="279">
        <f>ROUND('Смета 1-й этаж'!$J253*'Смета 1-й этаж'!$L253,2)</f>
        <v>0</v>
      </c>
      <c r="AB253" s="283"/>
      <c r="AC253" s="284"/>
      <c r="AD253" s="285"/>
      <c r="AE253" s="284"/>
      <c r="AF253" s="286"/>
      <c r="AG253" s="287"/>
      <c r="AH253" s="288"/>
      <c r="AI253" s="289"/>
      <c r="AJ253" s="290"/>
      <c r="AK253" s="287"/>
      <c r="AL253" s="291"/>
      <c r="AM253" s="289"/>
      <c r="AN253" s="288"/>
      <c r="AO253" s="289"/>
    </row>
    <row r="254" spans="1:52" ht="34.5" customHeight="1">
      <c r="A254" s="29"/>
      <c r="B254" s="18"/>
      <c r="C254" s="27"/>
      <c r="D254" s="18"/>
      <c r="E254" s="18"/>
      <c r="F254" s="29"/>
      <c r="G254" s="28">
        <f t="shared" si="6"/>
        <v>2</v>
      </c>
      <c r="H254" s="37" t="s">
        <v>2450</v>
      </c>
      <c r="I254" s="27" t="s">
        <v>17</v>
      </c>
      <c r="J254" s="128"/>
      <c r="K254" s="344">
        <v>880</v>
      </c>
      <c r="L254" s="345">
        <v>1320</v>
      </c>
      <c r="M254" s="278">
        <f>ROUND('Смета 1-й этаж'!$J254*'Смета 1-й этаж'!$K254,2)</f>
        <v>0</v>
      </c>
      <c r="N254" s="279">
        <f>ROUND('Смета 1-й этаж'!$J254*'Смета 1-й этаж'!$L254,2)</f>
        <v>0</v>
      </c>
      <c r="AB254" s="301"/>
      <c r="AC254" s="302"/>
      <c r="AD254" s="303"/>
      <c r="AE254" s="302"/>
      <c r="AF254" s="304"/>
      <c r="AG254" s="305"/>
      <c r="AH254" s="306"/>
      <c r="AI254" s="307"/>
      <c r="AJ254" s="308"/>
      <c r="AK254" s="305"/>
      <c r="AL254" s="309"/>
      <c r="AM254" s="307"/>
      <c r="AN254" s="306"/>
      <c r="AO254" s="307"/>
    </row>
    <row r="255" spans="1:52" ht="34.5" customHeight="1">
      <c r="A255" s="29" t="str">
        <f>CONCATENATE('Смета 1-й этаж'!$C255,".",'Смета 1-й этаж'!$D255,".",'Смета 1-й этаж'!$E255)</f>
        <v>Р3.3.23</v>
      </c>
      <c r="B255" s="18" t="s">
        <v>1081</v>
      </c>
      <c r="C255" s="27" t="s">
        <v>18</v>
      </c>
      <c r="D255" s="18">
        <v>3</v>
      </c>
      <c r="E255" s="18">
        <v>23</v>
      </c>
      <c r="F255" s="29" t="str">
        <f>CONCATENATE('Смета 1-й этаж'!$C255,".",'Смета 1-й этаж'!$D255,".",'Смета 1-й этаж'!$E255)</f>
        <v>Р3.3.23</v>
      </c>
      <c r="G255" s="28">
        <f t="shared" si="6"/>
        <v>2</v>
      </c>
      <c r="H255" s="37" t="s">
        <v>795</v>
      </c>
      <c r="I255" s="27" t="s">
        <v>17</v>
      </c>
      <c r="J255" s="223"/>
      <c r="K255" s="69">
        <v>600</v>
      </c>
      <c r="L255" s="70">
        <v>1398.35</v>
      </c>
      <c r="M255" s="65">
        <f>ROUND('Смета 1-й этаж'!$J255*'Смета 1-й этаж'!$K255,2)</f>
        <v>0</v>
      </c>
      <c r="N255" s="19">
        <f>ROUND('Смета 1-й этаж'!$J255*'Смета 1-й этаж'!$L255,2)</f>
        <v>0</v>
      </c>
      <c r="P255" s="122" t="s">
        <v>862</v>
      </c>
      <c r="AT255"/>
      <c r="AU255"/>
      <c r="AV255"/>
      <c r="AW255"/>
      <c r="AX255"/>
      <c r="AY255"/>
      <c r="AZ255"/>
    </row>
    <row r="256" spans="1:52" ht="34.5" customHeight="1">
      <c r="A256" s="29" t="str">
        <f>CONCATENATE('Смета 1-й этаж'!$C256,".",'Смета 1-й этаж'!$D256,".",'Смета 1-й этаж'!$E256)</f>
        <v>Р3.3.24</v>
      </c>
      <c r="B256" s="18" t="s">
        <v>1082</v>
      </c>
      <c r="C256" s="27" t="s">
        <v>18</v>
      </c>
      <c r="D256" s="18">
        <v>3</v>
      </c>
      <c r="E256" s="18">
        <v>24</v>
      </c>
      <c r="F256" s="29" t="str">
        <f>CONCATENATE('Смета 1-й этаж'!$C256,".",'Смета 1-й этаж'!$D256,".",'Смета 1-й этаж'!$E256)</f>
        <v>Р3.3.24</v>
      </c>
      <c r="G256" s="28">
        <f t="shared" si="6"/>
        <v>2</v>
      </c>
      <c r="H256" s="37" t="s">
        <v>796</v>
      </c>
      <c r="I256" s="27" t="s">
        <v>17</v>
      </c>
      <c r="J256" s="223"/>
      <c r="K256" s="69">
        <v>600</v>
      </c>
      <c r="L256" s="70">
        <v>1398.35</v>
      </c>
      <c r="M256" s="65">
        <f>ROUND('Смета 1-й этаж'!$J256*'Смета 1-й этаж'!$K256,2)</f>
        <v>0</v>
      </c>
      <c r="N256" s="19">
        <f>ROUND('Смета 1-й этаж'!$J256*'Смета 1-й этаж'!$L256,2)</f>
        <v>0</v>
      </c>
      <c r="P256" s="122" t="s">
        <v>862</v>
      </c>
      <c r="AT256"/>
      <c r="AU256"/>
      <c r="AV256"/>
      <c r="AW256"/>
      <c r="AX256"/>
      <c r="AY256"/>
      <c r="AZ256"/>
    </row>
    <row r="257" spans="1:52" ht="34.5" customHeight="1">
      <c r="A257" s="29" t="str">
        <f>CONCATENATE('Смета 1-й этаж'!$C257,".",'Смета 1-й этаж'!$D257,".",'Смета 1-й этаж'!$E257)</f>
        <v>Р3.3.25</v>
      </c>
      <c r="B257" s="18" t="s">
        <v>1083</v>
      </c>
      <c r="C257" s="27" t="s">
        <v>18</v>
      </c>
      <c r="D257" s="18">
        <v>3</v>
      </c>
      <c r="E257" s="18">
        <v>25</v>
      </c>
      <c r="F257" s="29" t="str">
        <f>CONCATENATE('Смета 1-й этаж'!$C257,".",'Смета 1-й этаж'!$D257,".",'Смета 1-й этаж'!$E257)</f>
        <v>Р3.3.25</v>
      </c>
      <c r="G257" s="28">
        <f t="shared" si="6"/>
        <v>2</v>
      </c>
      <c r="H257" s="37" t="s">
        <v>797</v>
      </c>
      <c r="I257" s="27" t="s">
        <v>14</v>
      </c>
      <c r="J257" s="223"/>
      <c r="K257" s="69">
        <v>50</v>
      </c>
      <c r="L257" s="70">
        <v>634</v>
      </c>
      <c r="M257" s="65">
        <f>ROUND('Смета 1-й этаж'!$J257*'Смета 1-й этаж'!$K257,2)</f>
        <v>0</v>
      </c>
      <c r="N257" s="19">
        <f>ROUND('Смета 1-й этаж'!$J257*'Смета 1-й этаж'!$L257,2)</f>
        <v>0</v>
      </c>
      <c r="P257" s="122" t="s">
        <v>862</v>
      </c>
      <c r="AT257"/>
      <c r="AU257"/>
      <c r="AV257"/>
      <c r="AW257"/>
      <c r="AX257"/>
      <c r="AY257"/>
      <c r="AZ257"/>
    </row>
    <row r="258" spans="1:52" ht="34.5" customHeight="1">
      <c r="A258" s="29" t="str">
        <f>CONCATENATE('Смета 1-й этаж'!$C258,".",'Смета 1-й этаж'!$D258,".",'Смета 1-й этаж'!$E258)</f>
        <v>Р3.3.12</v>
      </c>
      <c r="B258" s="18" t="s">
        <v>1084</v>
      </c>
      <c r="C258" s="27" t="s">
        <v>18</v>
      </c>
      <c r="D258" s="18">
        <v>3</v>
      </c>
      <c r="E258" s="18">
        <v>12</v>
      </c>
      <c r="F258" s="29" t="str">
        <f>CONCATENATE('Смета 1-й этаж'!$C258,".",'Смета 1-й этаж'!$D258,".",'Смета 1-й этаж'!$E258)</f>
        <v>Р3.3.12</v>
      </c>
      <c r="G258" s="28">
        <f t="shared" si="6"/>
        <v>2</v>
      </c>
      <c r="H258" s="40" t="s">
        <v>29</v>
      </c>
      <c r="I258" s="36" t="s">
        <v>30</v>
      </c>
      <c r="J258" s="128"/>
      <c r="K258" s="69">
        <v>28.34</v>
      </c>
      <c r="L258" s="70">
        <v>36.97</v>
      </c>
      <c r="M258" s="65">
        <f>ROUND('Смета 1-й этаж'!$J258*'Смета 1-й этаж'!$K258,2)</f>
        <v>0</v>
      </c>
      <c r="N258" s="19">
        <f>ROUND('Смета 1-й этаж'!$J258*'Смета 1-й этаж'!$L258,2)</f>
        <v>0</v>
      </c>
      <c r="AT258"/>
      <c r="AU258"/>
      <c r="AV258"/>
      <c r="AW258"/>
      <c r="AX258"/>
      <c r="AY258"/>
      <c r="AZ258"/>
    </row>
    <row r="259" spans="1:52" ht="34.5" customHeight="1">
      <c r="A259" s="29" t="str">
        <f>CONCATENATE('Смета 1-й этаж'!$C259,".",'Смета 1-й этаж'!$D259,".",'Смета 1-й этаж'!$E259)</f>
        <v>Р3.3.20</v>
      </c>
      <c r="B259" s="18" t="s">
        <v>1085</v>
      </c>
      <c r="C259" s="27" t="s">
        <v>18</v>
      </c>
      <c r="D259" s="18">
        <v>3</v>
      </c>
      <c r="E259" s="18">
        <v>20</v>
      </c>
      <c r="F259" s="29" t="str">
        <f>CONCATENATE('Смета 1-й этаж'!$C259,".",'Смета 1-й этаж'!$D259,".",'Смета 1-й этаж'!$E259)</f>
        <v>Р3.3.20</v>
      </c>
      <c r="G259" s="28">
        <f t="shared" si="6"/>
        <v>2</v>
      </c>
      <c r="H259" s="40" t="s">
        <v>536</v>
      </c>
      <c r="I259" s="36" t="s">
        <v>17</v>
      </c>
      <c r="J259" s="128"/>
      <c r="K259" s="69">
        <v>1470</v>
      </c>
      <c r="L259" s="70">
        <v>2780</v>
      </c>
      <c r="M259" s="65">
        <f>ROUND('Смета 1-й этаж'!$J259*'Смета 1-й этаж'!$K259,2)</f>
        <v>0</v>
      </c>
      <c r="N259" s="19">
        <f>ROUND('Смета 1-й этаж'!$J259*'Смета 1-й этаж'!$L259,2)</f>
        <v>0</v>
      </c>
      <c r="AT259"/>
      <c r="AU259"/>
      <c r="AV259"/>
      <c r="AW259"/>
      <c r="AX259"/>
      <c r="AY259"/>
      <c r="AZ259"/>
    </row>
    <row r="260" spans="1:52" ht="34.5" customHeight="1">
      <c r="A260" s="29" t="str">
        <f>CONCATENATE('Смета 1-й этаж'!$C260,".",'Смета 1-й этаж'!$D260,".",'Смета 1-й этаж'!$E260)</f>
        <v>Р3.3.21</v>
      </c>
      <c r="B260" s="18" t="s">
        <v>1086</v>
      </c>
      <c r="C260" s="27" t="s">
        <v>18</v>
      </c>
      <c r="D260" s="18">
        <v>3</v>
      </c>
      <c r="E260" s="18">
        <v>21</v>
      </c>
      <c r="F260" s="29" t="str">
        <f>CONCATENATE('Смета 1-й этаж'!$C260,".",'Смета 1-й этаж'!$D260,".",'Смета 1-й этаж'!$E260)</f>
        <v>Р3.3.21</v>
      </c>
      <c r="G260" s="28">
        <f t="shared" si="6"/>
        <v>2</v>
      </c>
      <c r="H260" s="40" t="s">
        <v>537</v>
      </c>
      <c r="I260" s="36" t="s">
        <v>17</v>
      </c>
      <c r="J260" s="128"/>
      <c r="K260" s="69">
        <v>178</v>
      </c>
      <c r="L260" s="70">
        <v>278</v>
      </c>
      <c r="M260" s="65">
        <f>ROUND('Смета 1-й этаж'!$J260*'Смета 1-й этаж'!$K260,2)</f>
        <v>0</v>
      </c>
      <c r="N260" s="19">
        <f>ROUND('Смета 1-й этаж'!$J260*'Смета 1-й этаж'!$L260,2)</f>
        <v>0</v>
      </c>
      <c r="AT260"/>
      <c r="AU260"/>
      <c r="AV260"/>
      <c r="AW260"/>
      <c r="AX260"/>
      <c r="AY260"/>
      <c r="AZ260"/>
    </row>
    <row r="261" spans="1:52" ht="34.5" customHeight="1">
      <c r="A261" s="29" t="str">
        <f>CONCATENATE('Смета 1-й этаж'!$C261,".",'Смета 1-й этаж'!$D261,".",'Смета 1-й этаж'!$E261)</f>
        <v>Р3.1.15</v>
      </c>
      <c r="B261" s="18" t="s">
        <v>1087</v>
      </c>
      <c r="C261" s="27" t="s">
        <v>18</v>
      </c>
      <c r="D261" s="18">
        <v>1</v>
      </c>
      <c r="E261" s="18">
        <v>15</v>
      </c>
      <c r="F261" s="29" t="str">
        <f>CONCATENATE('Смета 1-й этаж'!$C261,".",'Смета 1-й этаж'!$D261,".",'Смета 1-й этаж'!$E261)</f>
        <v>Р3.1.15</v>
      </c>
      <c r="G261" s="28">
        <f t="shared" si="6"/>
        <v>2</v>
      </c>
      <c r="H261" s="37" t="s">
        <v>533</v>
      </c>
      <c r="I261" s="27" t="s">
        <v>17</v>
      </c>
      <c r="J261" s="128"/>
      <c r="K261" s="69">
        <v>275.92</v>
      </c>
      <c r="L261" s="70">
        <v>751.94</v>
      </c>
      <c r="M261" s="65">
        <f>ROUND('Смета 1-й этаж'!$J261*'Смета 1-й этаж'!$K261,2)</f>
        <v>0</v>
      </c>
      <c r="N261" s="19">
        <f>ROUND('Смета 1-й этаж'!$J261*'Смета 1-й этаж'!$L261,2)</f>
        <v>0</v>
      </c>
      <c r="AT261"/>
      <c r="AU261"/>
      <c r="AV261"/>
      <c r="AW261"/>
      <c r="AX261"/>
      <c r="AY261"/>
      <c r="AZ261"/>
    </row>
    <row r="262" spans="1:52" ht="34.5" customHeight="1">
      <c r="A262" s="29" t="str">
        <f>CONCATENATE('Смета 1-й этаж'!$C262,".",'Смета 1-й этаж'!$D262,".",'Смета 1-й этаж'!$E262)</f>
        <v>Р3.3.22</v>
      </c>
      <c r="B262" s="18" t="s">
        <v>1088</v>
      </c>
      <c r="C262" s="27" t="s">
        <v>18</v>
      </c>
      <c r="D262" s="18">
        <v>3</v>
      </c>
      <c r="E262" s="18">
        <v>22</v>
      </c>
      <c r="F262" s="29" t="str">
        <f>CONCATENATE('Смета 1-й этаж'!$C262,".",'Смета 1-й этаж'!$D262,".",'Смета 1-й этаж'!$E262)</f>
        <v>Р3.3.22</v>
      </c>
      <c r="G262" s="28">
        <f t="shared" si="6"/>
        <v>2</v>
      </c>
      <c r="H262" s="40" t="s">
        <v>263</v>
      </c>
      <c r="I262" s="36" t="s">
        <v>17</v>
      </c>
      <c r="J262" s="223">
        <v>0</v>
      </c>
      <c r="K262" s="69">
        <v>359.07</v>
      </c>
      <c r="L262" s="70">
        <v>1646.52</v>
      </c>
      <c r="M262" s="65">
        <f>ROUND('Смета 1-й этаж'!$J262*'Смета 1-й этаж'!$K262,2)</f>
        <v>0</v>
      </c>
      <c r="N262" s="19">
        <f>ROUND('Смета 1-й этаж'!$J262*'Смета 1-й этаж'!$L262,2)</f>
        <v>0</v>
      </c>
      <c r="AT262"/>
      <c r="AU262"/>
      <c r="AV262"/>
      <c r="AW262"/>
      <c r="AX262"/>
      <c r="AY262"/>
      <c r="AZ262"/>
    </row>
    <row r="263" spans="1:52" ht="34.5" customHeight="1">
      <c r="A263" s="23" t="str">
        <f>CONCATENATE('Смета 1-й этаж'!$C263,".",'Смета 1-й этаж'!$D263,".",'Смета 1-й этаж'!$E263)</f>
        <v>Р3.4.0</v>
      </c>
      <c r="B263" s="408" t="s">
        <v>1089</v>
      </c>
      <c r="C263" s="32" t="s">
        <v>18</v>
      </c>
      <c r="D263" s="408">
        <v>4</v>
      </c>
      <c r="E263" s="408">
        <v>0</v>
      </c>
      <c r="F263" s="23" t="str">
        <f>CONCATENATE('Смета 1-й этаж'!$C263,".",'Смета 1-й этаж'!$D263,".",'Смета 1-й этаж'!$E263)</f>
        <v>Р3.4.0</v>
      </c>
      <c r="G263" s="22">
        <f t="shared" si="6"/>
        <v>2</v>
      </c>
      <c r="H263" s="43" t="s">
        <v>728</v>
      </c>
      <c r="I263" s="25"/>
      <c r="J263" s="127">
        <f>ROUND(J264+J269+J273+J278+J286+J298+J309,2)</f>
        <v>0</v>
      </c>
      <c r="K263" s="342"/>
      <c r="L263" s="343"/>
      <c r="M263" s="64">
        <f>ROUND(M264+M269+M273+M278+M286+M298+M309,2)</f>
        <v>0</v>
      </c>
      <c r="N263" s="64">
        <f>ROUND(N264+N269+N273+N278+N286+N298+N309,2)</f>
        <v>0</v>
      </c>
      <c r="O263" s="246"/>
      <c r="P263" s="246" t="s">
        <v>1738</v>
      </c>
    </row>
    <row r="264" spans="1:52" ht="34.5" customHeight="1">
      <c r="A264" s="23" t="str">
        <f>CONCATENATE('Смета 1-й этаж'!$C264,".",'Смета 1-й этаж'!$D264,".",'Смета 1-й этаж'!$E264)</f>
        <v>Р3.9.0</v>
      </c>
      <c r="B264" s="408" t="s">
        <v>1090</v>
      </c>
      <c r="C264" s="32" t="s">
        <v>18</v>
      </c>
      <c r="D264" s="408">
        <v>9</v>
      </c>
      <c r="E264" s="408">
        <v>0</v>
      </c>
      <c r="F264" s="23" t="str">
        <f>CONCATENATE('Смета 1-й этаж'!$C264,".",'Смета 1-й этаж'!$D264,".",'Смета 1-й этаж'!$E264)</f>
        <v>Р3.9.0</v>
      </c>
      <c r="G264" s="22">
        <f t="shared" si="6"/>
        <v>2</v>
      </c>
      <c r="H264" s="35" t="s">
        <v>785</v>
      </c>
      <c r="I264" s="45"/>
      <c r="J264" s="127">
        <f>SUM(J265:J268)</f>
        <v>0</v>
      </c>
      <c r="K264" s="71"/>
      <c r="L264" s="72"/>
      <c r="M264" s="64">
        <f>SUM(M265:M268)</f>
        <v>0</v>
      </c>
      <c r="N264" s="26">
        <f>SUM(N265:N268)</f>
        <v>0</v>
      </c>
      <c r="P264" s="122" t="s">
        <v>1739</v>
      </c>
      <c r="AQ264">
        <v>2</v>
      </c>
      <c r="AR264" s="247">
        <f>SUM(AR265:AR272)</f>
        <v>0</v>
      </c>
      <c r="AT264"/>
      <c r="AU264"/>
      <c r="AV264"/>
      <c r="AW264"/>
      <c r="AX264"/>
      <c r="AY264"/>
      <c r="AZ264"/>
    </row>
    <row r="265" spans="1:52" ht="34.5" customHeight="1">
      <c r="A265" s="29" t="str">
        <f>CONCATENATE('Смета 1-й этаж'!$C265,".",'Смета 1-й этаж'!$D265,".",'Смета 1-й этаж'!$E265)</f>
        <v>Р3.4.4</v>
      </c>
      <c r="B265" s="17" t="s">
        <v>1091</v>
      </c>
      <c r="C265" s="27" t="s">
        <v>18</v>
      </c>
      <c r="D265" s="17">
        <v>4</v>
      </c>
      <c r="E265" s="18">
        <v>4</v>
      </c>
      <c r="F265" s="29" t="str">
        <f>CONCATENATE('Смета 1-й этаж'!$C265,".",'Смета 1-й этаж'!$D265,".",'Смета 1-й этаж'!$E265)</f>
        <v>Р3.4.4</v>
      </c>
      <c r="G265" s="28">
        <f t="shared" si="6"/>
        <v>2</v>
      </c>
      <c r="H265" s="30" t="s">
        <v>784</v>
      </c>
      <c r="I265" s="36" t="s">
        <v>14</v>
      </c>
      <c r="J265" s="128"/>
      <c r="K265" s="69">
        <v>5256.13</v>
      </c>
      <c r="L265" s="70">
        <v>62981.8</v>
      </c>
      <c r="M265" s="65">
        <f>'Смета 1-й этаж'!$J265*'Смета 1-й этаж'!$K265</f>
        <v>0</v>
      </c>
      <c r="N265" s="19">
        <f>'Смета 1-й этаж'!$J265*'Смета 1-й этаж'!$L265</f>
        <v>0</v>
      </c>
      <c r="AQ265">
        <v>2</v>
      </c>
      <c r="AR265" s="248">
        <f t="shared" si="4"/>
        <v>0</v>
      </c>
      <c r="AT265"/>
      <c r="AU265"/>
      <c r="AV265"/>
      <c r="AW265"/>
      <c r="AX265"/>
      <c r="AY265"/>
      <c r="AZ265"/>
    </row>
    <row r="266" spans="1:52" ht="48">
      <c r="A266" s="29" t="str">
        <f>CONCATENATE('Смета 1-й этаж'!$C266,".",'Смета 1-й этаж'!$D266,".",'Смета 1-й этаж'!$E266)</f>
        <v>Р3.4.27</v>
      </c>
      <c r="B266" s="17" t="s">
        <v>1092</v>
      </c>
      <c r="C266" s="27" t="s">
        <v>18</v>
      </c>
      <c r="D266" s="17">
        <v>4</v>
      </c>
      <c r="E266" s="18">
        <v>27</v>
      </c>
      <c r="F266" s="29" t="str">
        <f>CONCATENATE('Смета 1-й этаж'!$C266,".",'Смета 1-й этаж'!$D266,".",'Смета 1-й этаж'!$E266)</f>
        <v>Р3.4.27</v>
      </c>
      <c r="G266" s="28">
        <f t="shared" si="6"/>
        <v>2</v>
      </c>
      <c r="H266" s="37" t="s">
        <v>182</v>
      </c>
      <c r="I266" s="27" t="s">
        <v>14</v>
      </c>
      <c r="J266" s="223"/>
      <c r="K266" s="69">
        <v>7000</v>
      </c>
      <c r="L266" s="70">
        <v>80000</v>
      </c>
      <c r="M266" s="65">
        <f>'Смета 1-й этаж'!$J266*'Смета 1-й этаж'!$K266</f>
        <v>0</v>
      </c>
      <c r="N266" s="19">
        <f>'Смета 1-й этаж'!$J266*'Смета 1-й этаж'!$L266</f>
        <v>0</v>
      </c>
      <c r="AQ266">
        <v>2</v>
      </c>
      <c r="AR266" s="248">
        <f t="shared" si="4"/>
        <v>0</v>
      </c>
      <c r="AT266"/>
      <c r="AU266"/>
      <c r="AV266"/>
      <c r="AW266"/>
      <c r="AX266"/>
      <c r="AY266"/>
      <c r="AZ266"/>
    </row>
    <row r="267" spans="1:52" ht="48">
      <c r="A267" s="29" t="str">
        <f>CONCATENATE('Смета 1-й этаж'!$C267,".",'Смета 1-й этаж'!$D267,".",'Смета 1-й этаж'!$E267)</f>
        <v>Р3.4.5</v>
      </c>
      <c r="B267" s="17" t="s">
        <v>1093</v>
      </c>
      <c r="C267" s="27" t="s">
        <v>18</v>
      </c>
      <c r="D267" s="17">
        <v>4</v>
      </c>
      <c r="E267" s="18">
        <v>5</v>
      </c>
      <c r="F267" s="29" t="str">
        <f>CONCATENATE('Смета 1-й этаж'!$C267,".",'Смета 1-й этаж'!$D267,".",'Смета 1-й этаж'!$E267)</f>
        <v>Р3.4.5</v>
      </c>
      <c r="G267" s="28">
        <f t="shared" si="6"/>
        <v>2</v>
      </c>
      <c r="H267" s="37" t="s">
        <v>32</v>
      </c>
      <c r="I267" s="36" t="s">
        <v>14</v>
      </c>
      <c r="J267" s="128"/>
      <c r="K267" s="69">
        <v>9000</v>
      </c>
      <c r="L267" s="70">
        <v>100000</v>
      </c>
      <c r="M267" s="65">
        <f>'Смета 1-й этаж'!$J267*'Смета 1-й этаж'!$K267</f>
        <v>0</v>
      </c>
      <c r="N267" s="19">
        <f>'Смета 1-й этаж'!$J267*'Смета 1-й этаж'!$L267</f>
        <v>0</v>
      </c>
      <c r="AQ267">
        <v>2</v>
      </c>
      <c r="AR267" s="248">
        <f t="shared" si="4"/>
        <v>0</v>
      </c>
      <c r="AT267"/>
      <c r="AU267"/>
      <c r="AV267"/>
      <c r="AW267"/>
      <c r="AX267"/>
      <c r="AY267"/>
      <c r="AZ267"/>
    </row>
    <row r="268" spans="1:52" ht="34.5" customHeight="1">
      <c r="A268" s="29" t="str">
        <f>CONCATENATE('Смета 1-й этаж'!$C268,".",'Смета 1-й этаж'!$D268,".",'Смета 1-й этаж'!$E268)</f>
        <v>Р3.4.14</v>
      </c>
      <c r="B268" s="17" t="s">
        <v>1094</v>
      </c>
      <c r="C268" s="27" t="s">
        <v>18</v>
      </c>
      <c r="D268" s="17">
        <v>4</v>
      </c>
      <c r="E268" s="18">
        <v>14</v>
      </c>
      <c r="F268" s="29" t="str">
        <f>CONCATENATE('Смета 1-й этаж'!$C268,".",'Смета 1-й этаж'!$D268,".",'Смета 1-й этаж'!$E268)</f>
        <v>Р3.4.14</v>
      </c>
      <c r="G268" s="28">
        <f t="shared" si="6"/>
        <v>2</v>
      </c>
      <c r="H268" s="40" t="s">
        <v>34</v>
      </c>
      <c r="I268" s="36" t="s">
        <v>14</v>
      </c>
      <c r="J268" s="223"/>
      <c r="K268" s="69">
        <v>471</v>
      </c>
      <c r="L268" s="70">
        <v>3260.4</v>
      </c>
      <c r="M268" s="65">
        <f>'Смета 1-й этаж'!$J268*'Смета 1-й этаж'!$K268</f>
        <v>0</v>
      </c>
      <c r="N268" s="19">
        <f>'Смета 1-й этаж'!$J268*'Смета 1-й этаж'!$L268</f>
        <v>0</v>
      </c>
      <c r="AQ268">
        <v>2</v>
      </c>
      <c r="AR268" s="248">
        <f t="shared" si="4"/>
        <v>0</v>
      </c>
      <c r="AT268"/>
      <c r="AU268"/>
      <c r="AV268"/>
      <c r="AW268"/>
      <c r="AX268"/>
      <c r="AY268"/>
      <c r="AZ268"/>
    </row>
    <row r="269" spans="1:52" ht="34.5" customHeight="1">
      <c r="A269" s="47" t="str">
        <f>CONCATENATE('Смета 1-й этаж'!$C269,".",'Смета 1-й этаж'!$D269,".",'Смета 1-й этаж'!$E269)</f>
        <v>Р3.10.0</v>
      </c>
      <c r="B269" s="408" t="s">
        <v>1095</v>
      </c>
      <c r="C269" s="46" t="s">
        <v>18</v>
      </c>
      <c r="D269" s="408">
        <v>10</v>
      </c>
      <c r="E269" s="408">
        <v>0</v>
      </c>
      <c r="F269" s="47" t="str">
        <f>CONCATENATE('Смета 1-й этаж'!$C269,".",'Смета 1-й этаж'!$D269,".",'Смета 1-й этаж'!$E269)</f>
        <v>Р3.10.0</v>
      </c>
      <c r="G269" s="22">
        <f t="shared" si="6"/>
        <v>2</v>
      </c>
      <c r="H269" s="48" t="s">
        <v>790</v>
      </c>
      <c r="I269" s="49"/>
      <c r="J269" s="129">
        <f>SUM(J270:J272)</f>
        <v>0</v>
      </c>
      <c r="K269" s="73"/>
      <c r="L269" s="74"/>
      <c r="M269" s="66">
        <f>SUM(M270:M272)</f>
        <v>0</v>
      </c>
      <c r="N269" s="50">
        <f>SUM(N270:N272)</f>
        <v>0</v>
      </c>
      <c r="P269" s="122" t="s">
        <v>1739</v>
      </c>
      <c r="AR269" s="4"/>
      <c r="AT269"/>
      <c r="AU269"/>
      <c r="AV269"/>
      <c r="AW269"/>
      <c r="AX269"/>
      <c r="AY269"/>
      <c r="AZ269"/>
    </row>
    <row r="270" spans="1:52" ht="34.5" customHeight="1">
      <c r="A270" s="29" t="str">
        <f>CONCATENATE('Смета 1-й этаж'!$C270,".",'Смета 1-й этаж'!$D270,".",'Смета 1-й этаж'!$E270)</f>
        <v>Р3.4.1</v>
      </c>
      <c r="B270" s="17" t="s">
        <v>1096</v>
      </c>
      <c r="C270" s="27" t="s">
        <v>18</v>
      </c>
      <c r="D270" s="17">
        <v>4</v>
      </c>
      <c r="E270" s="18">
        <v>1</v>
      </c>
      <c r="F270" s="29" t="str">
        <f>CONCATENATE('Смета 1-й этаж'!$C270,".",'Смета 1-й этаж'!$D270,".",'Смета 1-й этаж'!$E270)</f>
        <v>Р3.4.1</v>
      </c>
      <c r="G270" s="28">
        <f t="shared" si="6"/>
        <v>2</v>
      </c>
      <c r="H270" s="30" t="s">
        <v>338</v>
      </c>
      <c r="I270" s="36" t="s">
        <v>14</v>
      </c>
      <c r="J270" s="128"/>
      <c r="K270" s="69">
        <v>4292.3</v>
      </c>
      <c r="L270" s="70">
        <v>44152.72</v>
      </c>
      <c r="M270" s="65">
        <f>ROUND('Смета 1-й этаж'!$J270*'Смета 1-й этаж'!$K270,2)</f>
        <v>0</v>
      </c>
      <c r="N270" s="19">
        <f>ROUND('Смета 1-й этаж'!$J270*'Смета 1-й этаж'!$L270,2)</f>
        <v>0</v>
      </c>
      <c r="AQ270">
        <v>2</v>
      </c>
      <c r="AR270" s="248">
        <f t="shared" si="4"/>
        <v>0</v>
      </c>
      <c r="AT270"/>
      <c r="AU270"/>
      <c r="AV270"/>
      <c r="AW270"/>
      <c r="AX270"/>
      <c r="AY270"/>
      <c r="AZ270"/>
    </row>
    <row r="271" spans="1:52" ht="45.75" customHeight="1">
      <c r="A271" s="29" t="str">
        <f>CONCATENATE('Смета 1-й этаж'!$C271,".",'Смета 1-й этаж'!$D271,".",'Смета 1-й этаж'!$E271)</f>
        <v>Р3.4.2</v>
      </c>
      <c r="B271" s="17" t="s">
        <v>1097</v>
      </c>
      <c r="C271" s="27" t="s">
        <v>18</v>
      </c>
      <c r="D271" s="17">
        <v>4</v>
      </c>
      <c r="E271" s="18">
        <v>2</v>
      </c>
      <c r="F271" s="29" t="str">
        <f>CONCATENATE('Смета 1-й этаж'!$C271,".",'Смета 1-й этаж'!$D271,".",'Смета 1-й этаж'!$E271)</f>
        <v>Р3.4.2</v>
      </c>
      <c r="G271" s="28">
        <f t="shared" si="6"/>
        <v>2</v>
      </c>
      <c r="H271" s="30" t="s">
        <v>2328</v>
      </c>
      <c r="I271" s="36" t="s">
        <v>14</v>
      </c>
      <c r="J271" s="223"/>
      <c r="K271" s="69">
        <v>4931.5600000000004</v>
      </c>
      <c r="L271" s="70">
        <v>62482.26</v>
      </c>
      <c r="M271" s="65">
        <f>ROUND('Смета 1-й этаж'!$J271*'Смета 1-й этаж'!$K271,2)</f>
        <v>0</v>
      </c>
      <c r="N271" s="19">
        <f>ROUND('Смета 1-й этаж'!$J271*'Смета 1-й этаж'!$L271,2)</f>
        <v>0</v>
      </c>
      <c r="AQ271">
        <v>2</v>
      </c>
      <c r="AR271" s="248">
        <f t="shared" si="4"/>
        <v>0</v>
      </c>
      <c r="AT271"/>
      <c r="AU271"/>
      <c r="AV271"/>
      <c r="AW271"/>
      <c r="AX271"/>
      <c r="AY271"/>
      <c r="AZ271"/>
    </row>
    <row r="272" spans="1:52" ht="34.5" customHeight="1">
      <c r="A272" s="29" t="str">
        <f>CONCATENATE('Смета 1-й этаж'!$C272,".",'Смета 1-й этаж'!$D272,".",'Смета 1-й этаж'!$E272)</f>
        <v>Р3.4.3</v>
      </c>
      <c r="B272" s="17" t="s">
        <v>1098</v>
      </c>
      <c r="C272" s="27" t="s">
        <v>18</v>
      </c>
      <c r="D272" s="17">
        <v>4</v>
      </c>
      <c r="E272" s="17">
        <v>3</v>
      </c>
      <c r="F272" s="29" t="str">
        <f>CONCATENATE('Смета 1-й этаж'!$C272,".",'Смета 1-й этаж'!$D272,".",'Смета 1-й этаж'!$E272)</f>
        <v>Р3.4.3</v>
      </c>
      <c r="G272" s="28">
        <f t="shared" si="6"/>
        <v>2</v>
      </c>
      <c r="H272" s="30" t="s">
        <v>339</v>
      </c>
      <c r="I272" s="36" t="s">
        <v>14</v>
      </c>
      <c r="J272" s="128"/>
      <c r="K272" s="69">
        <v>3795.65</v>
      </c>
      <c r="L272" s="70">
        <v>37332.5</v>
      </c>
      <c r="M272" s="65">
        <f>ROUND('Смета 1-й этаж'!$J272*'Смета 1-й этаж'!$K272,2)</f>
        <v>0</v>
      </c>
      <c r="N272" s="19">
        <f>ROUND('Смета 1-й этаж'!$J272*'Смета 1-й этаж'!$L272,2)</f>
        <v>0</v>
      </c>
      <c r="AQ272">
        <v>2</v>
      </c>
      <c r="AR272" s="248">
        <f t="shared" si="4"/>
        <v>0</v>
      </c>
      <c r="AT272"/>
      <c r="AU272"/>
      <c r="AV272"/>
      <c r="AW272"/>
      <c r="AX272"/>
      <c r="AY272"/>
      <c r="AZ272"/>
    </row>
    <row r="273" spans="1:52" ht="34.5" customHeight="1">
      <c r="A273" s="23" t="str">
        <f>CONCATENATE('Смета 1-й этаж'!$C273,".",'Смета 1-й этаж'!$D273,".",'Смета 1-й этаж'!$E273)</f>
        <v>Р3.11.0</v>
      </c>
      <c r="B273" s="408" t="s">
        <v>1099</v>
      </c>
      <c r="C273" s="32" t="s">
        <v>18</v>
      </c>
      <c r="D273" s="408">
        <v>11</v>
      </c>
      <c r="E273" s="408">
        <v>0</v>
      </c>
      <c r="F273" s="23" t="str">
        <f>CONCATENATE('Смета 1-й этаж'!$C273,".",'Смета 1-й этаж'!$D273,".",'Смета 1-й этаж'!$E273)</f>
        <v>Р3.11.0</v>
      </c>
      <c r="G273" s="22">
        <f t="shared" si="6"/>
        <v>2</v>
      </c>
      <c r="H273" s="35" t="s">
        <v>791</v>
      </c>
      <c r="I273" s="45"/>
      <c r="J273" s="130">
        <f>SUM(J274:J277)</f>
        <v>0</v>
      </c>
      <c r="K273" s="71"/>
      <c r="L273" s="72"/>
      <c r="M273" s="64">
        <f>SUM(M274:M277)</f>
        <v>0</v>
      </c>
      <c r="N273" s="26">
        <f>SUM(N274:N277)</f>
        <v>0</v>
      </c>
      <c r="P273" s="122" t="s">
        <v>1739</v>
      </c>
      <c r="AT273"/>
      <c r="AU273"/>
      <c r="AV273"/>
      <c r="AW273"/>
      <c r="AX273"/>
      <c r="AY273"/>
      <c r="AZ273"/>
    </row>
    <row r="274" spans="1:52" ht="48" customHeight="1">
      <c r="A274" s="29" t="str">
        <f>CONCATENATE('Смета 1-й этаж'!$C274,".",'Смета 1-й этаж'!$D274,".",'Смета 1-й этаж'!$E274)</f>
        <v>Р3.4.8</v>
      </c>
      <c r="B274" s="17" t="s">
        <v>1100</v>
      </c>
      <c r="C274" s="27" t="s">
        <v>18</v>
      </c>
      <c r="D274" s="17">
        <v>4</v>
      </c>
      <c r="E274" s="18">
        <v>8</v>
      </c>
      <c r="F274" s="29" t="str">
        <f>CONCATENATE('Смета 1-й этаж'!$C274,".",'Смета 1-й этаж'!$D274,".",'Смета 1-й этаж'!$E274)</f>
        <v>Р3.4.8</v>
      </c>
      <c r="G274" s="28">
        <f t="shared" si="6"/>
        <v>2</v>
      </c>
      <c r="H274" s="40" t="s">
        <v>2329</v>
      </c>
      <c r="I274" s="36" t="s">
        <v>14</v>
      </c>
      <c r="J274" s="223"/>
      <c r="K274" s="69">
        <v>2118.35</v>
      </c>
      <c r="L274" s="70">
        <v>28819.53</v>
      </c>
      <c r="M274" s="65">
        <f>ROUND('Смета 1-й этаж'!$J274*'Смета 1-й этаж'!$K274,2)</f>
        <v>0</v>
      </c>
      <c r="N274" s="19">
        <f>ROUND('Смета 1-й этаж'!$J274*'Смета 1-й этаж'!$L274,2)</f>
        <v>0</v>
      </c>
      <c r="AT274"/>
      <c r="AU274"/>
      <c r="AV274"/>
      <c r="AW274"/>
      <c r="AX274"/>
      <c r="AY274"/>
      <c r="AZ274"/>
    </row>
    <row r="275" spans="1:52" ht="48" customHeight="1">
      <c r="A275" s="29"/>
      <c r="B275" s="17"/>
      <c r="C275" s="27"/>
      <c r="D275" s="17"/>
      <c r="E275" s="18"/>
      <c r="F275" s="29"/>
      <c r="G275" s="28">
        <f t="shared" si="6"/>
        <v>2</v>
      </c>
      <c r="H275" s="40"/>
      <c r="I275" s="36"/>
      <c r="J275" s="223"/>
      <c r="K275" s="281"/>
      <c r="L275" s="280"/>
      <c r="M275" s="278"/>
      <c r="N275" s="279"/>
      <c r="AB275" s="292"/>
      <c r="AC275" s="293"/>
      <c r="AD275" s="294"/>
      <c r="AE275" s="293"/>
      <c r="AF275" s="295"/>
      <c r="AG275" s="296"/>
      <c r="AH275" s="297"/>
      <c r="AI275" s="298"/>
      <c r="AJ275" s="299"/>
      <c r="AK275" s="296"/>
      <c r="AL275" s="300"/>
      <c r="AM275" s="298"/>
      <c r="AN275" s="297"/>
      <c r="AO275" s="298"/>
      <c r="AT275"/>
      <c r="AU275"/>
      <c r="AV275"/>
      <c r="AW275"/>
      <c r="AX275"/>
      <c r="AY275"/>
      <c r="AZ275"/>
    </row>
    <row r="276" spans="1:52" ht="34.5" customHeight="1">
      <c r="A276" s="29" t="str">
        <f>CONCATENATE('Смета 1-й этаж'!$C276,".",'Смета 1-й этаж'!$D276,".",'Смета 1-й этаж'!$E276)</f>
        <v>Р3.4.28</v>
      </c>
      <c r="B276" s="17" t="s">
        <v>1133</v>
      </c>
      <c r="C276" s="27" t="s">
        <v>18</v>
      </c>
      <c r="D276" s="17">
        <v>4</v>
      </c>
      <c r="E276" s="17">
        <v>28</v>
      </c>
      <c r="F276" s="29" t="str">
        <f>CONCATENATE('Смета 1-й этаж'!$C276,".",'Смета 1-й этаж'!$D276,".",'Смета 1-й этаж'!$E276)</f>
        <v>Р3.4.28</v>
      </c>
      <c r="G276" s="28">
        <f t="shared" ref="G276:G339" si="10">IF(J276&gt;0,G275+1,G275)</f>
        <v>2</v>
      </c>
      <c r="H276" s="40" t="s">
        <v>1939</v>
      </c>
      <c r="I276" s="36" t="s">
        <v>14</v>
      </c>
      <c r="J276" s="128"/>
      <c r="K276" s="69">
        <v>3813</v>
      </c>
      <c r="L276" s="70">
        <v>51875</v>
      </c>
      <c r="M276" s="65">
        <f>ROUND('Смета 1-й этаж'!$J276*'Смета 1-й этаж'!$K276,2)</f>
        <v>0</v>
      </c>
      <c r="N276" s="19">
        <f>ROUND('Смета 1-й этаж'!$J276*'Смета 1-й этаж'!$L276,2)</f>
        <v>0</v>
      </c>
      <c r="P276" s="122" t="s">
        <v>862</v>
      </c>
      <c r="AT276"/>
      <c r="AU276"/>
      <c r="AV276"/>
      <c r="AW276"/>
      <c r="AX276"/>
      <c r="AY276"/>
      <c r="AZ276"/>
    </row>
    <row r="277" spans="1:52" ht="34.5" customHeight="1">
      <c r="A277" s="29" t="str">
        <f>CONCATENATE('Смета 1-й этаж'!$C277,".",'Смета 1-й этаж'!$D277,".",'Смета 1-й этаж'!$E277)</f>
        <v>Р3.4.6</v>
      </c>
      <c r="B277" s="17" t="s">
        <v>1101</v>
      </c>
      <c r="C277" s="27" t="s">
        <v>18</v>
      </c>
      <c r="D277" s="17">
        <v>4</v>
      </c>
      <c r="E277" s="17">
        <v>6</v>
      </c>
      <c r="F277" s="29" t="str">
        <f>CONCATENATE('Смета 1-й этаж'!$C277,".",'Смета 1-й этаж'!$D277,".",'Смета 1-й этаж'!$E277)</f>
        <v>Р3.4.6</v>
      </c>
      <c r="G277" s="28">
        <f t="shared" si="10"/>
        <v>2</v>
      </c>
      <c r="H277" s="40" t="s">
        <v>1940</v>
      </c>
      <c r="I277" s="36" t="s">
        <v>14</v>
      </c>
      <c r="J277" s="128"/>
      <c r="K277" s="69">
        <v>8075</v>
      </c>
      <c r="L277" s="70">
        <v>92150</v>
      </c>
      <c r="M277" s="65">
        <f>ROUND('Смета 1-й этаж'!$J277*'Смета 1-й этаж'!$K277,2)</f>
        <v>0</v>
      </c>
      <c r="N277" s="19">
        <f>ROUND('Смета 1-й этаж'!$J277*'Смета 1-й этаж'!$L277,2)</f>
        <v>0</v>
      </c>
      <c r="AT277"/>
      <c r="AU277"/>
      <c r="AV277"/>
      <c r="AW277"/>
      <c r="AX277"/>
      <c r="AY277"/>
      <c r="AZ277"/>
    </row>
    <row r="278" spans="1:52" ht="34.5" customHeight="1">
      <c r="A278" s="47" t="str">
        <f>CONCATENATE('Смета 1-й этаж'!$C278,".",'Смета 1-й этаж'!$D278,".",'Смета 1-й этаж'!$E278)</f>
        <v>Р3.12.0</v>
      </c>
      <c r="B278" s="408" t="s">
        <v>1102</v>
      </c>
      <c r="C278" s="46" t="s">
        <v>18</v>
      </c>
      <c r="D278" s="408">
        <v>12</v>
      </c>
      <c r="E278" s="408">
        <v>0</v>
      </c>
      <c r="F278" s="47" t="str">
        <f>CONCATENATE('Смета 1-й этаж'!$C278,".",'Смета 1-й этаж'!$D278,".",'Смета 1-й этаж'!$E278)</f>
        <v>Р3.12.0</v>
      </c>
      <c r="G278" s="22">
        <f t="shared" si="10"/>
        <v>2</v>
      </c>
      <c r="H278" s="51" t="s">
        <v>792</v>
      </c>
      <c r="I278" s="49"/>
      <c r="J278" s="129">
        <f>SUM(J279:J285)</f>
        <v>0</v>
      </c>
      <c r="K278" s="346"/>
      <c r="L278" s="347"/>
      <c r="M278" s="66">
        <f>SUM(M279:M285)</f>
        <v>0</v>
      </c>
      <c r="N278" s="50">
        <f>SUM(N279:N285)</f>
        <v>0</v>
      </c>
      <c r="P278" s="122" t="s">
        <v>1739</v>
      </c>
    </row>
    <row r="279" spans="1:52" ht="34.5" customHeight="1">
      <c r="A279" s="29" t="str">
        <f>CONCATENATE('Смета 1-й этаж'!$C279,".",'Смета 1-й этаж'!$D279,".",'Смета 1-й этаж'!$E279)</f>
        <v>Р3.4.7</v>
      </c>
      <c r="B279" s="17" t="s">
        <v>1103</v>
      </c>
      <c r="C279" s="27" t="s">
        <v>18</v>
      </c>
      <c r="D279" s="17">
        <v>4</v>
      </c>
      <c r="E279" s="18">
        <v>7</v>
      </c>
      <c r="F279" s="29" t="str">
        <f>CONCATENATE('Смета 1-й этаж'!$C279,".",'Смета 1-й этаж'!$D279,".",'Смета 1-й этаж'!$E279)</f>
        <v>Р3.4.7</v>
      </c>
      <c r="G279" s="28">
        <f t="shared" si="10"/>
        <v>2</v>
      </c>
      <c r="H279" s="40" t="s">
        <v>2229</v>
      </c>
      <c r="I279" s="36" t="s">
        <v>14</v>
      </c>
      <c r="J279" s="128"/>
      <c r="K279" s="69">
        <v>2413.98</v>
      </c>
      <c r="L279" s="70">
        <v>37951.68</v>
      </c>
      <c r="M279" s="65">
        <f>ROUND('Смета 1-й этаж'!$J279*'Смета 1-й этаж'!$K279,2)</f>
        <v>0</v>
      </c>
      <c r="N279" s="19">
        <f>ROUND('Смета 1-й этаж'!$J279*'Смета 1-й этаж'!$L279,2)</f>
        <v>0</v>
      </c>
      <c r="AT279"/>
      <c r="AU279"/>
      <c r="AV279"/>
      <c r="AW279"/>
      <c r="AX279"/>
      <c r="AY279"/>
      <c r="AZ279"/>
    </row>
    <row r="280" spans="1:52" ht="82.5" customHeight="1">
      <c r="A280" s="29"/>
      <c r="B280" s="17"/>
      <c r="C280" s="27"/>
      <c r="D280" s="17"/>
      <c r="E280" s="18"/>
      <c r="F280" s="29"/>
      <c r="G280" s="28">
        <f t="shared" si="10"/>
        <v>2</v>
      </c>
      <c r="H280" s="40" t="s">
        <v>2516</v>
      </c>
      <c r="I280" s="36" t="s">
        <v>14</v>
      </c>
      <c r="J280" s="223"/>
      <c r="K280" s="344">
        <v>5376</v>
      </c>
      <c r="L280" s="345">
        <v>48384</v>
      </c>
      <c r="M280" s="278">
        <f>ROUND('Смета 1-й этаж'!$J280*'Смета 1-й этаж'!$K280,2)</f>
        <v>0</v>
      </c>
      <c r="N280" s="279">
        <f>ROUND('Смета 1-й этаж'!$J280*'Смета 1-й этаж'!$L280,2)</f>
        <v>0</v>
      </c>
      <c r="O280" s="319"/>
      <c r="AB280" s="292"/>
      <c r="AC280" s="293"/>
      <c r="AD280" s="294"/>
      <c r="AE280" s="293"/>
      <c r="AF280" s="295"/>
      <c r="AG280" s="296"/>
      <c r="AH280" s="297"/>
      <c r="AI280" s="298"/>
      <c r="AJ280" s="299"/>
      <c r="AK280" s="296"/>
      <c r="AL280" s="300"/>
      <c r="AM280" s="298"/>
      <c r="AN280" s="297"/>
      <c r="AO280" s="298"/>
    </row>
    <row r="281" spans="1:52" ht="111.75" customHeight="1">
      <c r="A281" s="29"/>
      <c r="B281" s="17"/>
      <c r="C281" s="27"/>
      <c r="D281" s="17"/>
      <c r="E281" s="18"/>
      <c r="F281" s="29"/>
      <c r="G281" s="28">
        <f t="shared" si="10"/>
        <v>2</v>
      </c>
      <c r="H281" s="40" t="s">
        <v>2515</v>
      </c>
      <c r="I281" s="36" t="s">
        <v>14</v>
      </c>
      <c r="J281" s="223"/>
      <c r="K281" s="344">
        <v>7056</v>
      </c>
      <c r="L281" s="345">
        <v>63504</v>
      </c>
      <c r="M281" s="278">
        <f>ROUND('Смета 1-й этаж'!$J281*'Смета 1-й этаж'!$K281,2)</f>
        <v>0</v>
      </c>
      <c r="N281" s="279">
        <f>ROUND('Смета 1-й этаж'!$J281*'Смета 1-й этаж'!$L281,2)</f>
        <v>0</v>
      </c>
      <c r="O281" s="319"/>
      <c r="AB281" s="292"/>
      <c r="AC281" s="293"/>
      <c r="AD281" s="294"/>
      <c r="AE281" s="293"/>
      <c r="AF281" s="295"/>
      <c r="AG281" s="296"/>
      <c r="AH281" s="297"/>
      <c r="AI281" s="298"/>
      <c r="AJ281" s="299"/>
      <c r="AK281" s="296"/>
      <c r="AL281" s="300"/>
      <c r="AM281" s="298"/>
      <c r="AN281" s="297"/>
      <c r="AO281" s="298"/>
    </row>
    <row r="282" spans="1:52" ht="93" customHeight="1">
      <c r="A282" s="29"/>
      <c r="B282" s="17"/>
      <c r="C282" s="27"/>
      <c r="D282" s="17"/>
      <c r="E282" s="18"/>
      <c r="F282" s="29"/>
      <c r="G282" s="28">
        <f t="shared" si="10"/>
        <v>2</v>
      </c>
      <c r="H282" s="40" t="s">
        <v>2478</v>
      </c>
      <c r="I282" s="36" t="s">
        <v>14</v>
      </c>
      <c r="J282" s="223"/>
      <c r="K282" s="344">
        <v>10920</v>
      </c>
      <c r="L282" s="345">
        <v>98280</v>
      </c>
      <c r="M282" s="278">
        <f>ROUND('Смета 1-й этаж'!$J282*'Смета 1-й этаж'!$K282,2)</f>
        <v>0</v>
      </c>
      <c r="N282" s="279">
        <f>ROUND('Смета 1-й этаж'!$J282*'Смета 1-й этаж'!$L282,2)</f>
        <v>0</v>
      </c>
      <c r="O282" s="319"/>
      <c r="AB282" s="310"/>
      <c r="AC282" s="311"/>
      <c r="AD282" s="312"/>
      <c r="AE282" s="311"/>
      <c r="AF282" s="313"/>
      <c r="AG282" s="314"/>
      <c r="AH282" s="315"/>
      <c r="AI282" s="316"/>
      <c r="AJ282" s="317"/>
      <c r="AK282" s="314"/>
      <c r="AL282" s="318"/>
      <c r="AM282" s="316"/>
      <c r="AN282" s="315"/>
      <c r="AO282" s="316"/>
    </row>
    <row r="283" spans="1:52" ht="90.75" customHeight="1">
      <c r="A283" s="29"/>
      <c r="B283" s="17"/>
      <c r="C283" s="27"/>
      <c r="D283" s="17"/>
      <c r="E283" s="18"/>
      <c r="F283" s="29"/>
      <c r="G283" s="28">
        <f t="shared" si="10"/>
        <v>2</v>
      </c>
      <c r="H283" s="40" t="s">
        <v>2473</v>
      </c>
      <c r="I283" s="36" t="s">
        <v>14</v>
      </c>
      <c r="J283" s="223"/>
      <c r="K283" s="344">
        <v>5560.8</v>
      </c>
      <c r="L283" s="345">
        <v>50047.200000000004</v>
      </c>
      <c r="M283" s="278">
        <f>ROUND('Смета 1-й этаж'!$J283*'Смета 1-й этаж'!$K283,2)</f>
        <v>0</v>
      </c>
      <c r="N283" s="279">
        <f>ROUND('Смета 1-й этаж'!$J283*'Смета 1-й этаж'!$L283,2)</f>
        <v>0</v>
      </c>
      <c r="O283" s="319"/>
      <c r="AB283" s="301"/>
      <c r="AC283" s="302"/>
      <c r="AD283" s="303"/>
      <c r="AE283" s="302"/>
      <c r="AF283" s="304"/>
      <c r="AG283" s="305"/>
      <c r="AH283" s="306"/>
      <c r="AI283" s="307"/>
      <c r="AJ283" s="308"/>
      <c r="AK283" s="305"/>
      <c r="AL283" s="309"/>
      <c r="AM283" s="307"/>
      <c r="AN283" s="306"/>
      <c r="AO283" s="307"/>
    </row>
    <row r="284" spans="1:52" ht="34.5" customHeight="1">
      <c r="A284" s="29" t="str">
        <f>CONCATENATE('Смета 1-й этаж'!$C284,".",'Смета 1-й этаж'!$D284,".",'Смета 1-й этаж'!$E284)</f>
        <v>Р3.4.31</v>
      </c>
      <c r="B284" s="17" t="s">
        <v>1104</v>
      </c>
      <c r="C284" s="27" t="s">
        <v>18</v>
      </c>
      <c r="D284" s="17">
        <v>4</v>
      </c>
      <c r="E284" s="18">
        <v>31</v>
      </c>
      <c r="F284" s="29" t="str">
        <f>CONCATENATE('Смета 1-й этаж'!$C284,".",'Смета 1-й этаж'!$D284,".",'Смета 1-й этаж'!$E284)</f>
        <v>Р3.4.31</v>
      </c>
      <c r="G284" s="28">
        <f t="shared" si="10"/>
        <v>2</v>
      </c>
      <c r="H284" s="40" t="s">
        <v>2230</v>
      </c>
      <c r="I284" s="36" t="s">
        <v>14</v>
      </c>
      <c r="J284" s="128"/>
      <c r="K284" s="224">
        <v>3413.98</v>
      </c>
      <c r="L284" s="225">
        <v>50000</v>
      </c>
      <c r="M284" s="65">
        <f>ROUND('Смета 1-й этаж'!$J284*'Смета 1-й этаж'!$K284,2)</f>
        <v>0</v>
      </c>
      <c r="N284" s="19">
        <f>ROUND('Смета 1-й этаж'!$J284*'Смета 1-й этаж'!$L284,2)</f>
        <v>0</v>
      </c>
      <c r="AT284"/>
      <c r="AU284"/>
      <c r="AV284"/>
      <c r="AW284"/>
      <c r="AX284"/>
      <c r="AY284"/>
      <c r="AZ284"/>
    </row>
    <row r="285" spans="1:52" ht="34.5" customHeight="1">
      <c r="A285" s="29" t="str">
        <f>CONCATENATE('Смета 1-й этаж'!$C285,".",'Смета 1-й этаж'!$D285,".",'Смета 1-й этаж'!$E285)</f>
        <v>Р3.4.32</v>
      </c>
      <c r="B285" s="17" t="s">
        <v>1105</v>
      </c>
      <c r="C285" s="27" t="s">
        <v>18</v>
      </c>
      <c r="D285" s="17">
        <v>4</v>
      </c>
      <c r="E285" s="18">
        <v>32</v>
      </c>
      <c r="F285" s="29" t="str">
        <f>CONCATENATE('Смета 1-й этаж'!$C285,".",'Смета 1-й этаж'!$D285,".",'Смета 1-й этаж'!$E285)</f>
        <v>Р3.4.32</v>
      </c>
      <c r="G285" s="28">
        <f t="shared" si="10"/>
        <v>2</v>
      </c>
      <c r="H285" s="40" t="s">
        <v>2231</v>
      </c>
      <c r="I285" s="36" t="s">
        <v>14</v>
      </c>
      <c r="J285" s="128"/>
      <c r="K285" s="224">
        <v>3413.98</v>
      </c>
      <c r="L285" s="225">
        <v>60000</v>
      </c>
      <c r="M285" s="65">
        <f>ROUND('Смета 1-й этаж'!$J285*'Смета 1-й этаж'!$K285,2)</f>
        <v>0</v>
      </c>
      <c r="N285" s="19">
        <f>ROUND('Смета 1-й этаж'!$J285*'Смета 1-й этаж'!$L285,2)</f>
        <v>0</v>
      </c>
      <c r="AT285"/>
      <c r="AU285"/>
      <c r="AV285"/>
      <c r="AW285"/>
      <c r="AX285"/>
      <c r="AY285"/>
      <c r="AZ285"/>
    </row>
    <row r="286" spans="1:52" ht="34.5" customHeight="1">
      <c r="A286" s="23" t="str">
        <f>CONCATENATE('Смета 1-й этаж'!$C286,".",'Смета 1-й этаж'!$D286,".",'Смета 1-й этаж'!$E286)</f>
        <v>Р3.13.0</v>
      </c>
      <c r="B286" s="408" t="s">
        <v>1106</v>
      </c>
      <c r="C286" s="32" t="s">
        <v>18</v>
      </c>
      <c r="D286" s="408">
        <v>13</v>
      </c>
      <c r="E286" s="408">
        <v>0</v>
      </c>
      <c r="F286" s="23" t="str">
        <f>CONCATENATE('Смета 1-й этаж'!$C286,".",'Смета 1-й этаж'!$D286,".",'Смета 1-й этаж'!$E286)</f>
        <v>Р3.13.0</v>
      </c>
      <c r="G286" s="22">
        <f t="shared" si="10"/>
        <v>2</v>
      </c>
      <c r="H286" s="43" t="s">
        <v>786</v>
      </c>
      <c r="I286" s="45"/>
      <c r="J286" s="130">
        <f>SUM(J287:J297)</f>
        <v>0</v>
      </c>
      <c r="K286" s="342"/>
      <c r="L286" s="343"/>
      <c r="M286" s="64">
        <f>SUM(M287:M297)</f>
        <v>0</v>
      </c>
      <c r="N286" s="26">
        <f>SUM(N287:N297)</f>
        <v>0</v>
      </c>
      <c r="P286" s="122" t="s">
        <v>1739</v>
      </c>
    </row>
    <row r="287" spans="1:52" ht="34.5" customHeight="1">
      <c r="A287" s="29" t="str">
        <f>CONCATENATE('Смета 1-й этаж'!$C287,".",'Смета 1-й этаж'!$D287,".",'Смета 1-й этаж'!$E287)</f>
        <v>Р3.4.9</v>
      </c>
      <c r="B287" s="17" t="s">
        <v>1107</v>
      </c>
      <c r="C287" s="27" t="s">
        <v>18</v>
      </c>
      <c r="D287" s="17">
        <v>4</v>
      </c>
      <c r="E287" s="17">
        <v>9</v>
      </c>
      <c r="F287" s="29" t="str">
        <f>CONCATENATE('Смета 1-й этаж'!$C287,".",'Смета 1-й этаж'!$D287,".",'Смета 1-й этаж'!$E287)</f>
        <v>Р3.4.9</v>
      </c>
      <c r="G287" s="28">
        <f t="shared" si="10"/>
        <v>2</v>
      </c>
      <c r="H287" s="40" t="s">
        <v>2330</v>
      </c>
      <c r="I287" s="36" t="s">
        <v>14</v>
      </c>
      <c r="J287" s="223"/>
      <c r="K287" s="69">
        <v>2712.63</v>
      </c>
      <c r="L287" s="70">
        <v>21154.18</v>
      </c>
      <c r="M287" s="65">
        <f>ROUND('Смета 1-й этаж'!$J287*'Смета 1-й этаж'!$K287,2)</f>
        <v>0</v>
      </c>
      <c r="N287" s="19">
        <f>ROUND('Смета 1-й этаж'!$J287*'Смета 1-й этаж'!$L287,2)</f>
        <v>0</v>
      </c>
      <c r="AT287"/>
      <c r="AU287"/>
      <c r="AV287"/>
      <c r="AW287"/>
      <c r="AX287"/>
      <c r="AY287"/>
      <c r="AZ287"/>
    </row>
    <row r="288" spans="1:52" ht="34.5" customHeight="1">
      <c r="A288" s="29" t="str">
        <f>CONCATENATE('Смета 1-й этаж'!$C288,".",'Смета 1-й этаж'!$D288,".",'Смета 1-й этаж'!$E288)</f>
        <v>Р3.8.27</v>
      </c>
      <c r="B288" s="18" t="s">
        <v>1108</v>
      </c>
      <c r="C288" s="27" t="s">
        <v>18</v>
      </c>
      <c r="D288" s="18">
        <v>8</v>
      </c>
      <c r="E288" s="18">
        <v>27</v>
      </c>
      <c r="F288" s="29" t="str">
        <f>CONCATENATE('Смета 1-й этаж'!$C288,".",'Смета 1-й этаж'!$D288,".",'Смета 1-й этаж'!$E288)</f>
        <v>Р3.8.27</v>
      </c>
      <c r="G288" s="28">
        <f t="shared" si="10"/>
        <v>2</v>
      </c>
      <c r="H288" s="40" t="s">
        <v>2222</v>
      </c>
      <c r="I288" s="36" t="s">
        <v>14</v>
      </c>
      <c r="J288" s="128"/>
      <c r="K288" s="69">
        <v>5000</v>
      </c>
      <c r="L288" s="70">
        <v>29416.67</v>
      </c>
      <c r="M288" s="65">
        <f>ROUND('Смета 1-й этаж'!$J288*'Смета 1-й этаж'!$K288,2)</f>
        <v>0</v>
      </c>
      <c r="N288" s="19">
        <f>ROUND('Смета 1-й этаж'!$J288*'Смета 1-й этаж'!$L288,2)</f>
        <v>0</v>
      </c>
      <c r="AT288"/>
      <c r="AU288"/>
      <c r="AV288"/>
      <c r="AW288"/>
      <c r="AX288"/>
      <c r="AY288"/>
      <c r="AZ288"/>
    </row>
    <row r="289" spans="1:52" ht="111" customHeight="1">
      <c r="A289" s="29"/>
      <c r="B289" s="18"/>
      <c r="C289" s="27"/>
      <c r="D289" s="18"/>
      <c r="E289" s="18"/>
      <c r="F289" s="29"/>
      <c r="G289" s="28">
        <f t="shared" si="10"/>
        <v>2</v>
      </c>
      <c r="H289" s="40" t="s">
        <v>2514</v>
      </c>
      <c r="I289" s="36" t="s">
        <v>14</v>
      </c>
      <c r="J289" s="223"/>
      <c r="K289" s="344">
        <v>5376</v>
      </c>
      <c r="L289" s="345">
        <v>48384</v>
      </c>
      <c r="M289" s="278">
        <f>ROUND('Смета 1-й этаж'!$J289*'Смета 1-й этаж'!$K289,2)</f>
        <v>0</v>
      </c>
      <c r="N289" s="279">
        <f>ROUND('Смета 1-й этаж'!$J289*'Смета 1-й этаж'!$L289,2)</f>
        <v>0</v>
      </c>
      <c r="AB289" s="329"/>
      <c r="AC289" s="330"/>
      <c r="AD289" s="331"/>
      <c r="AE289" s="330"/>
      <c r="AF289" s="332"/>
      <c r="AG289" s="333"/>
      <c r="AH289" s="334"/>
      <c r="AI289" s="335"/>
      <c r="AJ289" s="336"/>
      <c r="AK289" s="333"/>
      <c r="AL289" s="337"/>
      <c r="AM289" s="335"/>
      <c r="AN289" s="334"/>
      <c r="AO289" s="335"/>
    </row>
    <row r="290" spans="1:52" ht="132.75" customHeight="1">
      <c r="A290" s="29"/>
      <c r="B290" s="18"/>
      <c r="C290" s="27"/>
      <c r="D290" s="18"/>
      <c r="E290" s="18"/>
      <c r="F290" s="29"/>
      <c r="G290" s="28">
        <f t="shared" si="10"/>
        <v>2</v>
      </c>
      <c r="H290" s="40" t="s">
        <v>2474</v>
      </c>
      <c r="I290" s="36" t="s">
        <v>14</v>
      </c>
      <c r="J290" s="223"/>
      <c r="K290" s="344">
        <v>4704</v>
      </c>
      <c r="L290" s="345">
        <v>42336</v>
      </c>
      <c r="M290" s="278">
        <f>ROUND('Смета 1-й этаж'!$J290*'Смета 1-й этаж'!$K290,2)</f>
        <v>0</v>
      </c>
      <c r="N290" s="279">
        <f>ROUND('Смета 1-й этаж'!$J290*'Смета 1-й этаж'!$L290,2)</f>
        <v>0</v>
      </c>
      <c r="O290" s="319"/>
      <c r="AB290" s="301"/>
      <c r="AC290" s="302"/>
      <c r="AD290" s="303"/>
      <c r="AE290" s="302"/>
      <c r="AF290" s="304"/>
      <c r="AG290" s="305"/>
      <c r="AH290" s="306"/>
      <c r="AI290" s="307"/>
      <c r="AJ290" s="308"/>
      <c r="AK290" s="305"/>
      <c r="AL290" s="309"/>
      <c r="AM290" s="307"/>
      <c r="AN290" s="306"/>
      <c r="AO290" s="307"/>
    </row>
    <row r="291" spans="1:52" ht="107.25" customHeight="1">
      <c r="A291" s="29"/>
      <c r="B291" s="18"/>
      <c r="C291" s="27"/>
      <c r="D291" s="18"/>
      <c r="E291" s="18"/>
      <c r="F291" s="29"/>
      <c r="G291" s="28">
        <f t="shared" si="10"/>
        <v>2</v>
      </c>
      <c r="H291" s="40" t="s">
        <v>2475</v>
      </c>
      <c r="I291" s="36" t="s">
        <v>14</v>
      </c>
      <c r="J291" s="223"/>
      <c r="K291" s="344">
        <v>3360</v>
      </c>
      <c r="L291" s="345">
        <v>30240</v>
      </c>
      <c r="M291" s="278">
        <f>ROUND('Смета 1-й этаж'!$J291*'Смета 1-й этаж'!$K291,2)</f>
        <v>0</v>
      </c>
      <c r="N291" s="279">
        <f>ROUND('Смета 1-й этаж'!$J291*'Смета 1-й этаж'!$L291,2)</f>
        <v>0</v>
      </c>
      <c r="O291" s="319"/>
      <c r="AB291" s="310"/>
      <c r="AC291" s="311"/>
      <c r="AD291" s="312"/>
      <c r="AE291" s="311"/>
      <c r="AF291" s="313"/>
      <c r="AG291" s="314"/>
      <c r="AH291" s="315"/>
      <c r="AI291" s="316"/>
      <c r="AJ291" s="317"/>
      <c r="AK291" s="314"/>
      <c r="AL291" s="318"/>
      <c r="AM291" s="316"/>
      <c r="AN291" s="315"/>
      <c r="AO291" s="316"/>
    </row>
    <row r="292" spans="1:52" ht="99.75" customHeight="1">
      <c r="A292" s="29"/>
      <c r="B292" s="18"/>
      <c r="C292" s="27"/>
      <c r="D292" s="18"/>
      <c r="E292" s="18"/>
      <c r="F292" s="29"/>
      <c r="G292" s="28">
        <f t="shared" si="10"/>
        <v>2</v>
      </c>
      <c r="H292" s="40" t="s">
        <v>2477</v>
      </c>
      <c r="I292" s="36" t="s">
        <v>14</v>
      </c>
      <c r="J292" s="223"/>
      <c r="K292" s="344">
        <v>3091.2000000000007</v>
      </c>
      <c r="L292" s="345">
        <v>27820.800000000003</v>
      </c>
      <c r="M292" s="278">
        <f>ROUND('Смета 1-й этаж'!$J292*'Смета 1-й этаж'!$K292,2)</f>
        <v>0</v>
      </c>
      <c r="N292" s="279">
        <f>ROUND('Смета 1-й этаж'!$J292*'Смета 1-й этаж'!$L292,2)</f>
        <v>0</v>
      </c>
      <c r="O292" s="319"/>
      <c r="AB292" s="310"/>
      <c r="AC292" s="311"/>
      <c r="AD292" s="312"/>
      <c r="AE292" s="311"/>
      <c r="AF292" s="313"/>
      <c r="AG292" s="314"/>
      <c r="AH292" s="315"/>
      <c r="AI292" s="316"/>
      <c r="AJ292" s="317"/>
      <c r="AK292" s="314"/>
      <c r="AL292" s="318"/>
      <c r="AM292" s="316"/>
      <c r="AN292" s="315"/>
      <c r="AO292" s="316"/>
    </row>
    <row r="293" spans="1:52" ht="113.25" customHeight="1">
      <c r="A293" s="29"/>
      <c r="B293" s="18"/>
      <c r="C293" s="27"/>
      <c r="D293" s="18"/>
      <c r="E293" s="18"/>
      <c r="F293" s="29"/>
      <c r="G293" s="28">
        <f t="shared" si="10"/>
        <v>2</v>
      </c>
      <c r="H293" s="40" t="s">
        <v>2476</v>
      </c>
      <c r="I293" s="36" t="s">
        <v>14</v>
      </c>
      <c r="J293" s="223"/>
      <c r="K293" s="344">
        <v>2940</v>
      </c>
      <c r="L293" s="345">
        <v>26460</v>
      </c>
      <c r="M293" s="278">
        <f>ROUND('Смета 1-й этаж'!$J293*'Смета 1-й этаж'!$K293,2)</f>
        <v>0</v>
      </c>
      <c r="N293" s="279">
        <f>ROUND('Смета 1-й этаж'!$J293*'Смета 1-й этаж'!$L293,2)</f>
        <v>0</v>
      </c>
      <c r="O293" s="319"/>
      <c r="AB293" s="301"/>
      <c r="AC293" s="302"/>
      <c r="AD293" s="303"/>
      <c r="AE293" s="302"/>
      <c r="AF293" s="304"/>
      <c r="AG293" s="305"/>
      <c r="AH293" s="306"/>
      <c r="AI293" s="307"/>
      <c r="AJ293" s="308"/>
      <c r="AK293" s="305"/>
      <c r="AL293" s="309"/>
      <c r="AM293" s="307"/>
      <c r="AN293" s="306"/>
      <c r="AO293" s="307"/>
    </row>
    <row r="294" spans="1:52" ht="49.5" customHeight="1">
      <c r="A294" s="29" t="str">
        <f>CONCATENATE('Смета 1-й этаж'!$C294,".",'Смета 1-й этаж'!$D294,".",'Смета 1-й этаж'!$E294)</f>
        <v>Р3.8.43</v>
      </c>
      <c r="B294" s="18" t="s">
        <v>1109</v>
      </c>
      <c r="C294" s="27" t="s">
        <v>18</v>
      </c>
      <c r="D294" s="18">
        <v>8</v>
      </c>
      <c r="E294" s="18">
        <v>43</v>
      </c>
      <c r="F294" s="29" t="str">
        <f>CONCATENATE('Смета 1-й этаж'!$C294,".",'Смета 1-й этаж'!$D294,".",'Смета 1-й этаж'!$E294)</f>
        <v>Р3.8.43</v>
      </c>
      <c r="G294" s="28">
        <f t="shared" si="10"/>
        <v>2</v>
      </c>
      <c r="H294" s="52" t="s">
        <v>2223</v>
      </c>
      <c r="I294" s="36" t="s">
        <v>14</v>
      </c>
      <c r="J294" s="128"/>
      <c r="K294" s="69">
        <v>5033.33</v>
      </c>
      <c r="L294" s="70">
        <v>32183.33</v>
      </c>
      <c r="M294" s="65">
        <f>ROUND('Смета 1-й этаж'!$J294*'Смета 1-й этаж'!$K294,2)</f>
        <v>0</v>
      </c>
      <c r="N294" s="19">
        <f>ROUND('Смета 1-й этаж'!$J294*'Смета 1-й этаж'!$L294,2)</f>
        <v>0</v>
      </c>
      <c r="AT294"/>
      <c r="AU294"/>
      <c r="AV294"/>
      <c r="AW294"/>
      <c r="AX294"/>
      <c r="AY294"/>
      <c r="AZ294"/>
    </row>
    <row r="295" spans="1:52" ht="34.5" customHeight="1">
      <c r="A295" s="29" t="str">
        <f>CONCATENATE('Смета 1-й этаж'!$C295,".",'Смета 1-й этаж'!$D295,".",'Смета 1-й этаж'!$E295)</f>
        <v>Р3.8.44</v>
      </c>
      <c r="B295" s="18" t="s">
        <v>1110</v>
      </c>
      <c r="C295" s="27" t="s">
        <v>18</v>
      </c>
      <c r="D295" s="18">
        <v>8</v>
      </c>
      <c r="E295" s="18">
        <v>44</v>
      </c>
      <c r="F295" s="29" t="str">
        <f>CONCATENATE('Смета 1-й этаж'!$C295,".",'Смета 1-й этаж'!$D295,".",'Смета 1-й этаж'!$E295)</f>
        <v>Р3.8.44</v>
      </c>
      <c r="G295" s="28">
        <f t="shared" si="10"/>
        <v>2</v>
      </c>
      <c r="H295" s="52" t="s">
        <v>555</v>
      </c>
      <c r="I295" s="36" t="s">
        <v>14</v>
      </c>
      <c r="J295" s="223"/>
      <c r="K295" s="69">
        <v>1100</v>
      </c>
      <c r="L295" s="70">
        <v>3061.79</v>
      </c>
      <c r="M295" s="65">
        <f>ROUND('Смета 1-й этаж'!$J295*'Смета 1-й этаж'!$K295,2)</f>
        <v>0</v>
      </c>
      <c r="N295" s="19">
        <f>ROUND('Смета 1-й этаж'!$J295*'Смета 1-й этаж'!$L295,2)</f>
        <v>0</v>
      </c>
      <c r="AT295"/>
      <c r="AU295"/>
      <c r="AV295"/>
      <c r="AW295"/>
      <c r="AX295"/>
      <c r="AY295"/>
      <c r="AZ295"/>
    </row>
    <row r="296" spans="1:52" ht="34.5" customHeight="1">
      <c r="A296" s="29" t="str">
        <f>CONCATENATE('Смета 1-й этаж'!$C296,".",'Смета 1-й этаж'!$D296,".",'Смета 1-й этаж'!$E296)</f>
        <v>Р4.4.30</v>
      </c>
      <c r="B296" s="17" t="s">
        <v>1111</v>
      </c>
      <c r="C296" s="27" t="s">
        <v>62</v>
      </c>
      <c r="D296" s="17">
        <v>4</v>
      </c>
      <c r="E296" s="18">
        <v>30</v>
      </c>
      <c r="F296" s="29" t="str">
        <f>CONCATENATE('Смета 1-й этаж'!$C296,".",'Смета 1-й этаж'!$D296,".",'Смета 1-й этаж'!$E296)</f>
        <v>Р4.4.30</v>
      </c>
      <c r="G296" s="28">
        <f t="shared" si="10"/>
        <v>2</v>
      </c>
      <c r="H296" s="37" t="s">
        <v>730</v>
      </c>
      <c r="I296" s="27" t="s">
        <v>14</v>
      </c>
      <c r="J296" s="128"/>
      <c r="K296" s="69">
        <v>7000</v>
      </c>
      <c r="L296" s="70">
        <v>125000</v>
      </c>
      <c r="M296" s="65">
        <f>ROUND('Смета 1-й этаж'!$J296*'Смета 1-й этаж'!$K296,2)</f>
        <v>0</v>
      </c>
      <c r="N296" s="19">
        <f>ROUND('Смета 1-й этаж'!$J296*'Смета 1-й этаж'!$L296,2)</f>
        <v>0</v>
      </c>
      <c r="AT296"/>
      <c r="AU296"/>
      <c r="AV296"/>
      <c r="AW296"/>
      <c r="AX296"/>
      <c r="AY296"/>
      <c r="AZ296"/>
    </row>
    <row r="297" spans="1:52" ht="34.5" customHeight="1">
      <c r="A297" s="29" t="str">
        <f>CONCATENATE('Смета 1-й этаж'!$C297,".",'Смета 1-й этаж'!$D297,".",'Смета 1-й этаж'!$E297)</f>
        <v>Р5.4.31</v>
      </c>
      <c r="B297" s="17" t="s">
        <v>1112</v>
      </c>
      <c r="C297" s="27" t="s">
        <v>81</v>
      </c>
      <c r="D297" s="17">
        <v>4</v>
      </c>
      <c r="E297" s="18">
        <v>31</v>
      </c>
      <c r="F297" s="29" t="str">
        <f>CONCATENATE('Смета 1-й этаж'!$C297,".",'Смета 1-й этаж'!$D297,".",'Смета 1-й этаж'!$E297)</f>
        <v>Р5.4.31</v>
      </c>
      <c r="G297" s="28">
        <f t="shared" si="10"/>
        <v>2</v>
      </c>
      <c r="H297" s="37" t="s">
        <v>731</v>
      </c>
      <c r="I297" s="27" t="s">
        <v>14</v>
      </c>
      <c r="J297" s="128"/>
      <c r="K297" s="69">
        <v>7000</v>
      </c>
      <c r="L297" s="70">
        <v>140000</v>
      </c>
      <c r="M297" s="65">
        <f>ROUND('Смета 1-й этаж'!$J297*'Смета 1-й этаж'!$K297,2)</f>
        <v>0</v>
      </c>
      <c r="N297" s="19">
        <f>ROUND('Смета 1-й этаж'!$J297*'Смета 1-й этаж'!$L297,2)</f>
        <v>0</v>
      </c>
      <c r="AT297"/>
      <c r="AU297"/>
      <c r="AV297"/>
      <c r="AW297"/>
      <c r="AX297"/>
      <c r="AY297"/>
      <c r="AZ297"/>
    </row>
    <row r="298" spans="1:52" ht="34.5" customHeight="1">
      <c r="A298" s="47" t="str">
        <f>CONCATENATE('Смета 1-й этаж'!$C298,".",'Смета 1-й этаж'!$D298,".",'Смета 1-й этаж'!$E298)</f>
        <v>Р3.14.0</v>
      </c>
      <c r="B298" s="408" t="s">
        <v>1113</v>
      </c>
      <c r="C298" s="46" t="s">
        <v>18</v>
      </c>
      <c r="D298" s="408">
        <v>14</v>
      </c>
      <c r="E298" s="408">
        <v>0</v>
      </c>
      <c r="F298" s="47" t="str">
        <f>CONCATENATE('Смета 1-й этаж'!$C298,".",'Смета 1-й этаж'!$D298,".",'Смета 1-й этаж'!$E298)</f>
        <v>Р3.14.0</v>
      </c>
      <c r="G298" s="22">
        <f t="shared" si="10"/>
        <v>2</v>
      </c>
      <c r="H298" s="48" t="s">
        <v>787</v>
      </c>
      <c r="I298" s="46"/>
      <c r="J298" s="129">
        <f>SUM(J299:J308)</f>
        <v>0</v>
      </c>
      <c r="K298" s="346"/>
      <c r="L298" s="347"/>
      <c r="M298" s="66">
        <f>SUM(M299:M308)</f>
        <v>0</v>
      </c>
      <c r="N298" s="50">
        <f>SUM(N299:N308)</f>
        <v>0</v>
      </c>
      <c r="P298" s="122" t="s">
        <v>1739</v>
      </c>
    </row>
    <row r="299" spans="1:52" ht="34.5" customHeight="1">
      <c r="A299" s="29" t="str">
        <f>CONCATENATE('Смета 1-й этаж'!$C299,".",'Смета 1-й этаж'!$D299,".",'Смета 1-й этаж'!$E299)</f>
        <v>Р3.4.10</v>
      </c>
      <c r="B299" s="17" t="s">
        <v>1114</v>
      </c>
      <c r="C299" s="27" t="s">
        <v>18</v>
      </c>
      <c r="D299" s="17">
        <v>4</v>
      </c>
      <c r="E299" s="18">
        <v>10</v>
      </c>
      <c r="F299" s="29" t="str">
        <f>CONCATENATE('Смета 1-й этаж'!$C299,".",'Смета 1-й этаж'!$D299,".",'Смета 1-й этаж'!$E299)</f>
        <v>Р3.4.10</v>
      </c>
      <c r="G299" s="28">
        <f t="shared" si="10"/>
        <v>2</v>
      </c>
      <c r="H299" s="40" t="s">
        <v>729</v>
      </c>
      <c r="I299" s="36" t="s">
        <v>14</v>
      </c>
      <c r="J299" s="128"/>
      <c r="K299" s="69">
        <v>2448.8000000000002</v>
      </c>
      <c r="L299" s="70">
        <v>13317.15</v>
      </c>
      <c r="M299" s="65">
        <f>ROUND('Смета 1-й этаж'!$J299*'Смета 1-й этаж'!$K299,2)</f>
        <v>0</v>
      </c>
      <c r="N299" s="19">
        <f>ROUND('Смета 1-й этаж'!$J299*'Смета 1-й этаж'!$L299,2)</f>
        <v>0</v>
      </c>
      <c r="AT299"/>
      <c r="AU299"/>
      <c r="AV299"/>
      <c r="AW299"/>
      <c r="AX299"/>
      <c r="AY299"/>
      <c r="AZ299"/>
    </row>
    <row r="300" spans="1:52" ht="127.5" customHeight="1">
      <c r="A300" s="29"/>
      <c r="B300" s="17"/>
      <c r="C300" s="27"/>
      <c r="D300" s="17"/>
      <c r="E300" s="18"/>
      <c r="F300" s="29"/>
      <c r="G300" s="28">
        <f t="shared" si="10"/>
        <v>2</v>
      </c>
      <c r="H300" s="40" t="s">
        <v>2453</v>
      </c>
      <c r="I300" s="36" t="s">
        <v>14</v>
      </c>
      <c r="J300" s="128">
        <v>0</v>
      </c>
      <c r="K300" s="281">
        <v>4680</v>
      </c>
      <c r="L300" s="280">
        <v>42120</v>
      </c>
      <c r="M300" s="278">
        <f>ROUND('Смета 1-й этаж'!$J300*'Смета 1-й этаж'!$K300,2)</f>
        <v>0</v>
      </c>
      <c r="N300" s="279">
        <f>ROUND('Смета 1-й этаж'!$J300*'Смета 1-й этаж'!$L300,2)</f>
        <v>0</v>
      </c>
      <c r="AB300" s="301"/>
      <c r="AC300" s="302"/>
      <c r="AD300" s="303"/>
      <c r="AE300" s="302"/>
      <c r="AF300" s="304"/>
      <c r="AG300" s="305"/>
      <c r="AH300" s="306"/>
      <c r="AI300" s="307"/>
      <c r="AJ300" s="308"/>
      <c r="AK300" s="305"/>
      <c r="AL300" s="309"/>
      <c r="AM300" s="307"/>
      <c r="AN300" s="306"/>
      <c r="AO300" s="307"/>
      <c r="AT300"/>
      <c r="AU300"/>
      <c r="AV300"/>
      <c r="AW300"/>
      <c r="AX300"/>
      <c r="AY300"/>
      <c r="AZ300"/>
    </row>
    <row r="301" spans="1:52" ht="34.5" customHeight="1">
      <c r="A301" s="29" t="str">
        <f>CONCATENATE('Смета 1-й этаж'!$C301,".",'Смета 1-й этаж'!$D301,".",'Смета 1-й этаж'!$E301)</f>
        <v>Р3.4.11</v>
      </c>
      <c r="B301" s="17" t="s">
        <v>1115</v>
      </c>
      <c r="C301" s="27" t="s">
        <v>18</v>
      </c>
      <c r="D301" s="17">
        <v>4</v>
      </c>
      <c r="E301" s="18">
        <v>11</v>
      </c>
      <c r="F301" s="29" t="str">
        <f>CONCATENATE('Смета 1-й этаж'!$C301,".",'Смета 1-й этаж'!$D301,".",'Смета 1-й этаж'!$E301)</f>
        <v>Р3.4.11</v>
      </c>
      <c r="G301" s="28">
        <f t="shared" si="10"/>
        <v>2</v>
      </c>
      <c r="H301" s="37" t="s">
        <v>2331</v>
      </c>
      <c r="I301" s="36" t="s">
        <v>14</v>
      </c>
      <c r="J301" s="223"/>
      <c r="K301" s="69">
        <v>1890.65</v>
      </c>
      <c r="L301" s="70">
        <v>17649.75</v>
      </c>
      <c r="M301" s="65">
        <f>ROUND('Смета 1-й этаж'!$J301*'Смета 1-й этаж'!$K301,2)</f>
        <v>0</v>
      </c>
      <c r="N301" s="19">
        <f>ROUND('Смета 1-й этаж'!$J301*'Смета 1-й этаж'!$L301,2)</f>
        <v>0</v>
      </c>
      <c r="AT301"/>
      <c r="AU301"/>
      <c r="AV301"/>
      <c r="AW301"/>
      <c r="AX301"/>
      <c r="AY301"/>
      <c r="AZ301"/>
    </row>
    <row r="302" spans="1:52" ht="34.5" customHeight="1">
      <c r="A302" s="29" t="str">
        <f>CONCATENATE('Смета 1-й этаж'!$C302,".",'Смета 1-й этаж'!$D302,".",'Смета 1-й этаж'!$E302)</f>
        <v>Р3.4.29</v>
      </c>
      <c r="B302" s="17" t="s">
        <v>1116</v>
      </c>
      <c r="C302" s="27" t="s">
        <v>18</v>
      </c>
      <c r="D302" s="17">
        <v>4</v>
      </c>
      <c r="E302" s="18">
        <v>29</v>
      </c>
      <c r="F302" s="29" t="str">
        <f>CONCATENATE('Смета 1-й этаж'!$C302,".",'Смета 1-й этаж'!$D302,".",'Смета 1-й этаж'!$E302)</f>
        <v>Р3.4.29</v>
      </c>
      <c r="G302" s="28">
        <f t="shared" si="10"/>
        <v>2</v>
      </c>
      <c r="H302" s="37" t="s">
        <v>2332</v>
      </c>
      <c r="I302" s="36" t="s">
        <v>14</v>
      </c>
      <c r="J302" s="223">
        <v>0</v>
      </c>
      <c r="K302" s="69">
        <v>1890.65</v>
      </c>
      <c r="L302" s="70">
        <v>26500</v>
      </c>
      <c r="M302" s="65">
        <f>ROUND('Смета 1-й этаж'!$J302*'Смета 1-й этаж'!$K302,2)</f>
        <v>0</v>
      </c>
      <c r="N302" s="19">
        <f>ROUND('Смета 1-й этаж'!$J302*'Смета 1-й этаж'!$L302,2)</f>
        <v>0</v>
      </c>
      <c r="AT302"/>
      <c r="AU302"/>
      <c r="AV302"/>
      <c r="AW302"/>
      <c r="AX302"/>
      <c r="AY302"/>
      <c r="AZ302"/>
    </row>
    <row r="303" spans="1:52" ht="34.5" customHeight="1">
      <c r="A303" s="29" t="str">
        <f>CONCATENATE('Смета 1-й этаж'!$C303,".",'Смета 1-й этаж'!$D303,".",'Смета 1-й этаж'!$E303)</f>
        <v>Р3.4.26</v>
      </c>
      <c r="B303" s="17" t="s">
        <v>1117</v>
      </c>
      <c r="C303" s="27" t="s">
        <v>18</v>
      </c>
      <c r="D303" s="17">
        <v>4</v>
      </c>
      <c r="E303" s="18">
        <v>26</v>
      </c>
      <c r="F303" s="29" t="str">
        <f>CONCATENATE('Смета 1-й этаж'!$C303,".",'Смета 1-й этаж'!$D303,".",'Смета 1-й этаж'!$E303)</f>
        <v>Р3.4.26</v>
      </c>
      <c r="G303" s="28">
        <f t="shared" si="10"/>
        <v>2</v>
      </c>
      <c r="H303" s="37" t="s">
        <v>265</v>
      </c>
      <c r="I303" s="27" t="s">
        <v>14</v>
      </c>
      <c r="J303" s="223"/>
      <c r="K303" s="69">
        <v>1890.65</v>
      </c>
      <c r="L303" s="70">
        <v>17649.75</v>
      </c>
      <c r="M303" s="65">
        <f>ROUND('Смета 1-й этаж'!$J303*'Смета 1-й этаж'!$K303,2)</f>
        <v>0</v>
      </c>
      <c r="N303" s="19">
        <f>ROUND('Смета 1-й этаж'!$J303*'Смета 1-й этаж'!$L303,2)</f>
        <v>0</v>
      </c>
      <c r="AT303"/>
      <c r="AU303"/>
      <c r="AV303"/>
      <c r="AW303"/>
      <c r="AX303"/>
      <c r="AY303"/>
      <c r="AZ303"/>
    </row>
    <row r="304" spans="1:52" ht="34.5" customHeight="1">
      <c r="A304" s="29" t="str">
        <f>CONCATENATE('Смета 1-й этаж'!$C304,".",'Смета 1-й этаж'!$D304,".",'Смета 1-й этаж'!$E304)</f>
        <v>Р3.4.33</v>
      </c>
      <c r="B304" s="17" t="s">
        <v>1118</v>
      </c>
      <c r="C304" s="27" t="s">
        <v>18</v>
      </c>
      <c r="D304" s="17">
        <v>4</v>
      </c>
      <c r="E304" s="18">
        <v>33</v>
      </c>
      <c r="F304" s="29" t="str">
        <f>CONCATENATE('Смета 1-й этаж'!$C304,".",'Смета 1-й этаж'!$D304,".",'Смета 1-й этаж'!$E304)</f>
        <v>Р3.4.33</v>
      </c>
      <c r="G304" s="28">
        <f t="shared" si="10"/>
        <v>2</v>
      </c>
      <c r="H304" s="37" t="s">
        <v>788</v>
      </c>
      <c r="I304" s="27" t="s">
        <v>14</v>
      </c>
      <c r="J304" s="223"/>
      <c r="K304" s="69">
        <v>1890.65</v>
      </c>
      <c r="L304" s="70">
        <v>17649.75</v>
      </c>
      <c r="M304" s="65">
        <f>ROUND('Смета 1-й этаж'!$J304*'Смета 1-й этаж'!$K304,2)</f>
        <v>0</v>
      </c>
      <c r="N304" s="19">
        <f>ROUND('Смета 1-й этаж'!$J304*'Смета 1-й этаж'!$L304,2)</f>
        <v>0</v>
      </c>
      <c r="P304" s="122" t="s">
        <v>862</v>
      </c>
      <c r="AT304"/>
      <c r="AU304"/>
      <c r="AV304"/>
      <c r="AW304"/>
      <c r="AX304"/>
      <c r="AY304"/>
      <c r="AZ304"/>
    </row>
    <row r="305" spans="1:52" ht="34.5" customHeight="1">
      <c r="A305" s="29" t="str">
        <f>CONCATENATE('Смета 1-й этаж'!$C305,".",'Смета 1-й этаж'!$D305,".",'Смета 1-й этаж'!$E305)</f>
        <v>Р3.4.13</v>
      </c>
      <c r="B305" s="17" t="s">
        <v>1119</v>
      </c>
      <c r="C305" s="27" t="s">
        <v>18</v>
      </c>
      <c r="D305" s="17">
        <v>4</v>
      </c>
      <c r="E305" s="18">
        <v>13</v>
      </c>
      <c r="F305" s="29" t="str">
        <f>CONCATENATE('Смета 1-й этаж'!$C305,".",'Смета 1-й этаж'!$D305,".",'Смета 1-й этаж'!$E305)</f>
        <v>Р3.4.13</v>
      </c>
      <c r="G305" s="28">
        <f t="shared" si="10"/>
        <v>2</v>
      </c>
      <c r="H305" s="40" t="s">
        <v>33</v>
      </c>
      <c r="I305" s="36" t="s">
        <v>14</v>
      </c>
      <c r="J305" s="223">
        <v>0</v>
      </c>
      <c r="K305" s="69">
        <v>457.98</v>
      </c>
      <c r="L305" s="70">
        <v>1977.79</v>
      </c>
      <c r="M305" s="65">
        <f>ROUND('Смета 1-й этаж'!$J305*'Смета 1-й этаж'!$K305,2)</f>
        <v>0</v>
      </c>
      <c r="N305" s="19">
        <f>ROUND('Смета 1-й этаж'!$J305*'Смета 1-й этаж'!$L305,2)</f>
        <v>0</v>
      </c>
      <c r="AT305"/>
      <c r="AU305"/>
      <c r="AV305"/>
      <c r="AW305"/>
      <c r="AX305"/>
      <c r="AY305"/>
      <c r="AZ305"/>
    </row>
    <row r="306" spans="1:52" ht="29.25" customHeight="1">
      <c r="A306" s="29"/>
      <c r="B306" s="17"/>
      <c r="C306" s="27"/>
      <c r="D306" s="17"/>
      <c r="E306" s="18"/>
      <c r="F306" s="29"/>
      <c r="G306" s="28">
        <f t="shared" si="10"/>
        <v>2</v>
      </c>
      <c r="H306" s="40" t="s">
        <v>2517</v>
      </c>
      <c r="I306" s="36" t="s">
        <v>14</v>
      </c>
      <c r="J306" s="223"/>
      <c r="K306" s="344">
        <v>516.81355932203405</v>
      </c>
      <c r="L306" s="345">
        <v>9789.4367999999995</v>
      </c>
      <c r="M306" s="278">
        <f>ROUND('Смета 1-й этаж'!$J306*'Смета 1-й этаж'!$K306,2)</f>
        <v>0</v>
      </c>
      <c r="N306" s="279">
        <f>ROUND('Смета 1-й этаж'!$J306*'Смета 1-й этаж'!$L306,2)</f>
        <v>0</v>
      </c>
      <c r="AB306" s="310"/>
      <c r="AC306" s="311"/>
      <c r="AD306" s="312"/>
      <c r="AE306" s="311"/>
      <c r="AF306" s="313"/>
      <c r="AG306" s="314"/>
      <c r="AH306" s="315"/>
      <c r="AI306" s="316"/>
      <c r="AJ306" s="317"/>
      <c r="AK306" s="314"/>
      <c r="AL306" s="318"/>
      <c r="AM306" s="316"/>
      <c r="AN306" s="315"/>
      <c r="AO306" s="316"/>
    </row>
    <row r="307" spans="1:52" ht="34.5" customHeight="1">
      <c r="A307" s="29"/>
      <c r="B307" s="17"/>
      <c r="C307" s="27"/>
      <c r="D307" s="17"/>
      <c r="E307" s="18"/>
      <c r="F307" s="29"/>
      <c r="G307" s="28">
        <f t="shared" si="10"/>
        <v>2</v>
      </c>
      <c r="H307" s="40" t="s">
        <v>2454</v>
      </c>
      <c r="I307" s="36" t="s">
        <v>14</v>
      </c>
      <c r="J307" s="223"/>
      <c r="K307" s="344">
        <v>650</v>
      </c>
      <c r="L307" s="345">
        <v>12612.6</v>
      </c>
      <c r="M307" s="278">
        <f>ROUND('Смета 1-й этаж'!$J307*'Смета 1-й этаж'!$K307,2)</f>
        <v>0</v>
      </c>
      <c r="N307" s="279">
        <f>ROUND('Смета 1-й этаж'!$J307*'Смета 1-й этаж'!$L307,2)</f>
        <v>0</v>
      </c>
      <c r="AB307" s="301"/>
      <c r="AC307" s="302"/>
      <c r="AD307" s="303"/>
      <c r="AE307" s="302"/>
      <c r="AF307" s="304"/>
      <c r="AG307" s="305"/>
      <c r="AH307" s="306"/>
      <c r="AI307" s="307"/>
      <c r="AJ307" s="308"/>
      <c r="AK307" s="305"/>
      <c r="AL307" s="309"/>
      <c r="AM307" s="307"/>
      <c r="AN307" s="306"/>
      <c r="AO307" s="307"/>
    </row>
    <row r="308" spans="1:52" ht="34.5" customHeight="1">
      <c r="A308" s="29" t="str">
        <f>CONCATENATE('Смета 1-й этаж'!$C308,".",'Смета 1-й этаж'!$D308,".",'Смета 1-й этаж'!$E308)</f>
        <v>Р3.4.15</v>
      </c>
      <c r="B308" s="17" t="s">
        <v>1120</v>
      </c>
      <c r="C308" s="27" t="s">
        <v>18</v>
      </c>
      <c r="D308" s="17">
        <v>4</v>
      </c>
      <c r="E308" s="17">
        <v>15</v>
      </c>
      <c r="F308" s="29" t="str">
        <f>CONCATENATE('Смета 1-й этаж'!$C308,".",'Смета 1-й этаж'!$D308,".",'Смета 1-й этаж'!$E308)</f>
        <v>Р3.4.15</v>
      </c>
      <c r="G308" s="28">
        <f t="shared" si="10"/>
        <v>2</v>
      </c>
      <c r="H308" s="40" t="s">
        <v>35</v>
      </c>
      <c r="I308" s="36" t="s">
        <v>14</v>
      </c>
      <c r="J308" s="223">
        <v>0</v>
      </c>
      <c r="K308" s="69">
        <v>73.88</v>
      </c>
      <c r="L308" s="70">
        <v>139.19</v>
      </c>
      <c r="M308" s="65">
        <f>ROUND('Смета 1-й этаж'!$J308*'Смета 1-й этаж'!$K308,2)</f>
        <v>0</v>
      </c>
      <c r="N308" s="19">
        <f>ROUND('Смета 1-й этаж'!$J308*'Смета 1-й этаж'!$L308,2)</f>
        <v>0</v>
      </c>
      <c r="AT308"/>
      <c r="AU308"/>
      <c r="AV308"/>
      <c r="AW308"/>
      <c r="AX308"/>
      <c r="AY308"/>
      <c r="AZ308"/>
    </row>
    <row r="309" spans="1:52" ht="34.5" customHeight="1">
      <c r="A309" s="23" t="str">
        <f>CONCATENATE('Смета 1-й этаж'!$C309,".",'Смета 1-й этаж'!$D309,".",'Смета 1-й этаж'!$E309)</f>
        <v>Р3.15.0</v>
      </c>
      <c r="B309" s="408" t="s">
        <v>1121</v>
      </c>
      <c r="C309" s="46" t="s">
        <v>18</v>
      </c>
      <c r="D309" s="408">
        <v>15</v>
      </c>
      <c r="E309" s="408">
        <v>0</v>
      </c>
      <c r="F309" s="23" t="str">
        <f>CONCATENATE('Смета 1-й этаж'!$C309,".",'Смета 1-й этаж'!$D309,".",'Смета 1-й этаж'!$E309)</f>
        <v>Р3.15.0</v>
      </c>
      <c r="G309" s="22">
        <f t="shared" si="10"/>
        <v>2</v>
      </c>
      <c r="H309" s="43" t="s">
        <v>789</v>
      </c>
      <c r="I309" s="45"/>
      <c r="J309" s="130">
        <f>SUM(J310:J322)</f>
        <v>0</v>
      </c>
      <c r="K309" s="342"/>
      <c r="L309" s="343"/>
      <c r="M309" s="64">
        <f>SUM(M310:M325)</f>
        <v>0</v>
      </c>
      <c r="N309" s="26">
        <f>SUM(N310:N325)</f>
        <v>0</v>
      </c>
      <c r="P309" s="122" t="s">
        <v>1739</v>
      </c>
    </row>
    <row r="310" spans="1:52" ht="34.5" customHeight="1">
      <c r="A310" s="29" t="str">
        <f>CONCATENATE('Смета 1-й этаж'!$C310,".",'Смета 1-й этаж'!$D310,".",'Смета 1-й этаж'!$E310)</f>
        <v>Р3.4.16</v>
      </c>
      <c r="B310" s="17" t="s">
        <v>1122</v>
      </c>
      <c r="C310" s="27" t="s">
        <v>18</v>
      </c>
      <c r="D310" s="17">
        <v>4</v>
      </c>
      <c r="E310" s="18">
        <v>16</v>
      </c>
      <c r="F310" s="29" t="str">
        <f>CONCATENATE('Смета 1-й этаж'!$C310,".",'Смета 1-й этаж'!$D310,".",'Смета 1-й этаж'!$E310)</f>
        <v>Р3.4.16</v>
      </c>
      <c r="G310" s="28">
        <f t="shared" si="10"/>
        <v>2</v>
      </c>
      <c r="H310" s="30" t="s">
        <v>36</v>
      </c>
      <c r="I310" s="27" t="s">
        <v>17</v>
      </c>
      <c r="J310" s="128"/>
      <c r="K310" s="69">
        <v>1643.56</v>
      </c>
      <c r="L310" s="70">
        <v>5839.17</v>
      </c>
      <c r="M310" s="65">
        <f>ROUND('Смета 1-й этаж'!$J310*'Смета 1-й этаж'!$K310,2)</f>
        <v>0</v>
      </c>
      <c r="N310" s="19">
        <f>ROUND('Смета 1-й этаж'!$J310*'Смета 1-й этаж'!$L310,2)</f>
        <v>0</v>
      </c>
      <c r="AT310"/>
      <c r="AU310"/>
      <c r="AV310"/>
      <c r="AW310"/>
      <c r="AX310"/>
      <c r="AY310"/>
      <c r="AZ310"/>
    </row>
    <row r="311" spans="1:52" ht="34.5" customHeight="1">
      <c r="A311" s="29" t="str">
        <f>CONCATENATE('Смета 1-й этаж'!$C311,".",'Смета 1-й этаж'!$D311,".",'Смета 1-й этаж'!$E311)</f>
        <v>Р3.8.37</v>
      </c>
      <c r="B311" s="17" t="s">
        <v>1123</v>
      </c>
      <c r="C311" s="27" t="s">
        <v>18</v>
      </c>
      <c r="D311" s="17">
        <v>8</v>
      </c>
      <c r="E311" s="17">
        <v>37</v>
      </c>
      <c r="F311" s="29" t="str">
        <f>CONCATENATE('Смета 1-й этаж'!$C311,".",'Смета 1-й этаж'!$D311,".",'Смета 1-й этаж'!$E311)</f>
        <v>Р3.8.37</v>
      </c>
      <c r="G311" s="28">
        <f t="shared" si="10"/>
        <v>2</v>
      </c>
      <c r="H311" s="40" t="s">
        <v>273</v>
      </c>
      <c r="I311" s="36" t="s">
        <v>17</v>
      </c>
      <c r="J311" s="223">
        <v>0</v>
      </c>
      <c r="K311" s="69">
        <v>1562.9</v>
      </c>
      <c r="L311" s="70">
        <v>5500</v>
      </c>
      <c r="M311" s="65">
        <f>ROUND('Смета 1-й этаж'!$J311*'Смета 1-й этаж'!$K311,2)</f>
        <v>0</v>
      </c>
      <c r="N311" s="19">
        <f>ROUND('Смета 1-й этаж'!$J311*'Смета 1-й этаж'!$L311,2)</f>
        <v>0</v>
      </c>
      <c r="AT311"/>
      <c r="AU311"/>
      <c r="AV311"/>
      <c r="AW311"/>
      <c r="AX311"/>
      <c r="AY311"/>
      <c r="AZ311"/>
    </row>
    <row r="312" spans="1:52" ht="34.5" customHeight="1">
      <c r="A312" s="29" t="str">
        <f>CONCATENATE('Смета 1-й этаж'!$C312,".",'Смета 1-й этаж'!$D312,".",'Смета 1-й этаж'!$E312)</f>
        <v>Р3.4.17</v>
      </c>
      <c r="B312" s="17" t="s">
        <v>1124</v>
      </c>
      <c r="C312" s="27" t="s">
        <v>18</v>
      </c>
      <c r="D312" s="17">
        <v>4</v>
      </c>
      <c r="E312" s="18">
        <v>17</v>
      </c>
      <c r="F312" s="29" t="str">
        <f>CONCATENATE('Смета 1-й этаж'!$C312,".",'Смета 1-й этаж'!$D312,".",'Смета 1-й этаж'!$E312)</f>
        <v>Р3.4.17</v>
      </c>
      <c r="G312" s="28">
        <f t="shared" si="10"/>
        <v>2</v>
      </c>
      <c r="H312" s="30" t="s">
        <v>37</v>
      </c>
      <c r="I312" s="31" t="s">
        <v>17</v>
      </c>
      <c r="J312" s="128"/>
      <c r="K312" s="69">
        <v>1093.3</v>
      </c>
      <c r="L312" s="70">
        <v>3455.08</v>
      </c>
      <c r="M312" s="65">
        <f>ROUND('Смета 1-й этаж'!$J312*'Смета 1-й этаж'!$K312,2)</f>
        <v>0</v>
      </c>
      <c r="N312" s="19">
        <f>ROUND('Смета 1-й этаж'!$J312*'Смета 1-й этаж'!$L312,2)</f>
        <v>0</v>
      </c>
      <c r="AT312"/>
      <c r="AU312"/>
      <c r="AV312"/>
      <c r="AW312"/>
      <c r="AX312"/>
      <c r="AY312"/>
      <c r="AZ312"/>
    </row>
    <row r="313" spans="1:52" ht="34.5" customHeight="1">
      <c r="A313" s="29" t="str">
        <f>CONCATENATE('Смета 1-й этаж'!$C313,".",'Смета 1-й этаж'!$D313,".",'Смета 1-й этаж'!$E313)</f>
        <v>Р3.4.18</v>
      </c>
      <c r="B313" s="17" t="s">
        <v>1125</v>
      </c>
      <c r="C313" s="27" t="s">
        <v>18</v>
      </c>
      <c r="D313" s="17">
        <v>4</v>
      </c>
      <c r="E313" s="17">
        <v>18</v>
      </c>
      <c r="F313" s="29" t="str">
        <f>CONCATENATE('Смета 1-й этаж'!$C313,".",'Смета 1-й этаж'!$D313,".",'Смета 1-й этаж'!$E313)</f>
        <v>Р3.4.18</v>
      </c>
      <c r="G313" s="28">
        <f t="shared" si="10"/>
        <v>2</v>
      </c>
      <c r="H313" s="30" t="s">
        <v>840</v>
      </c>
      <c r="I313" s="31" t="s">
        <v>17</v>
      </c>
      <c r="J313" s="223">
        <v>0</v>
      </c>
      <c r="K313" s="15">
        <v>300</v>
      </c>
      <c r="L313" s="16">
        <v>500</v>
      </c>
      <c r="M313" s="65">
        <f>ROUND('Смета 1-й этаж'!$J313*'Смета 1-й этаж'!$K313,2)</f>
        <v>0</v>
      </c>
      <c r="N313" s="19">
        <f>ROUND('Смета 1-й этаж'!$J313*'Смета 1-й этаж'!$L313,2)</f>
        <v>0</v>
      </c>
      <c r="AT313"/>
      <c r="AU313"/>
      <c r="AV313"/>
      <c r="AW313"/>
      <c r="AX313"/>
      <c r="AY313"/>
      <c r="AZ313"/>
    </row>
    <row r="314" spans="1:52" ht="34.5" customHeight="1">
      <c r="A314" s="29" t="str">
        <f>CONCATENATE('Смета 1-й этаж'!$C314,".",'Смета 1-й этаж'!$D314,".",'Смета 1-й этаж'!$E314)</f>
        <v>Р3.4.19</v>
      </c>
      <c r="B314" s="17" t="s">
        <v>1126</v>
      </c>
      <c r="C314" s="27" t="s">
        <v>18</v>
      </c>
      <c r="D314" s="17">
        <v>4</v>
      </c>
      <c r="E314" s="18">
        <v>19</v>
      </c>
      <c r="F314" s="29" t="str">
        <f>CONCATENATE('Смета 1-й этаж'!$C314,".",'Смета 1-й этаж'!$D314,".",'Смета 1-й этаж'!$E314)</f>
        <v>Р3.4.19</v>
      </c>
      <c r="G314" s="28">
        <f t="shared" si="10"/>
        <v>2</v>
      </c>
      <c r="H314" s="30" t="s">
        <v>2226</v>
      </c>
      <c r="I314" s="36" t="s">
        <v>30</v>
      </c>
      <c r="J314" s="223">
        <v>0</v>
      </c>
      <c r="K314" s="69">
        <v>303.52</v>
      </c>
      <c r="L314" s="70">
        <v>518.29999999999995</v>
      </c>
      <c r="M314" s="65">
        <f>ROUND('Смета 1-й этаж'!$J314*'Смета 1-й этаж'!$K314,2)</f>
        <v>0</v>
      </c>
      <c r="N314" s="19">
        <f>ROUND('Смета 1-й этаж'!$J314*'Смета 1-й этаж'!$L314,2)</f>
        <v>0</v>
      </c>
      <c r="AT314"/>
      <c r="AU314"/>
      <c r="AV314"/>
      <c r="AW314"/>
      <c r="AX314"/>
      <c r="AY314"/>
      <c r="AZ314"/>
    </row>
    <row r="315" spans="1:52" ht="34.5" customHeight="1">
      <c r="A315" s="29" t="str">
        <f>CONCATENATE('Смета 1-й этаж'!$C315,".",'Смета 1-й этаж'!$D315,".",'Смета 1-й этаж'!$E315)</f>
        <v>Р3.4.30</v>
      </c>
      <c r="B315" s="17" t="s">
        <v>1137</v>
      </c>
      <c r="C315" s="27" t="s">
        <v>18</v>
      </c>
      <c r="D315" s="17">
        <v>4</v>
      </c>
      <c r="E315" s="17">
        <v>30</v>
      </c>
      <c r="F315" s="29" t="str">
        <f>CONCATENATE('Смета 1-й этаж'!$C315,".",'Смета 1-й этаж'!$D315,".",'Смета 1-й этаж'!$E315)</f>
        <v>Р3.4.30</v>
      </c>
      <c r="G315" s="28">
        <f t="shared" si="10"/>
        <v>2</v>
      </c>
      <c r="H315" s="30" t="s">
        <v>2252</v>
      </c>
      <c r="I315" s="36" t="s">
        <v>30</v>
      </c>
      <c r="J315" s="128"/>
      <c r="K315" s="344">
        <v>420</v>
      </c>
      <c r="L315" s="345">
        <v>381.70000000000005</v>
      </c>
      <c r="M315" s="278">
        <f>ROUND('Смета 1-й этаж'!$J315*'Смета 1-й этаж'!$K315,2)</f>
        <v>0</v>
      </c>
      <c r="N315" s="279">
        <f>ROUND('Смета 1-й этаж'!$J315*'Смета 1-й этаж'!$L315,2)</f>
        <v>0</v>
      </c>
    </row>
    <row r="316" spans="1:52" ht="34.5" customHeight="1">
      <c r="A316" s="29" t="str">
        <f>CONCATENATE('Смета 1-й этаж'!$C316,".",'Смета 1-й этаж'!$D316,".",'Смета 1-й этаж'!$E316)</f>
        <v>Р3.4.20</v>
      </c>
      <c r="B316" s="17" t="s">
        <v>1127</v>
      </c>
      <c r="C316" s="27" t="s">
        <v>18</v>
      </c>
      <c r="D316" s="17">
        <v>4</v>
      </c>
      <c r="E316" s="18">
        <v>20</v>
      </c>
      <c r="F316" s="29" t="str">
        <f>CONCATENATE('Смета 1-й этаж'!$C316,".",'Смета 1-й этаж'!$D316,".",'Смета 1-й этаж'!$E316)</f>
        <v>Р3.4.20</v>
      </c>
      <c r="G316" s="28">
        <f t="shared" si="10"/>
        <v>2</v>
      </c>
      <c r="H316" s="30" t="s">
        <v>264</v>
      </c>
      <c r="I316" s="36" t="s">
        <v>14</v>
      </c>
      <c r="J316" s="223">
        <v>0</v>
      </c>
      <c r="K316" s="69">
        <v>237.77</v>
      </c>
      <c r="L316" s="70">
        <v>450.89</v>
      </c>
      <c r="M316" s="65">
        <f>ROUND('Смета 1-й этаж'!$J316*'Смета 1-й этаж'!$K316,2)</f>
        <v>0</v>
      </c>
      <c r="N316" s="19">
        <f>ROUND('Смета 1-й этаж'!$J316*'Смета 1-й этаж'!$L316,2)</f>
        <v>0</v>
      </c>
      <c r="AT316"/>
      <c r="AU316"/>
      <c r="AV316"/>
      <c r="AW316"/>
      <c r="AX316"/>
      <c r="AY316"/>
      <c r="AZ316"/>
    </row>
    <row r="317" spans="1:52" ht="34.5" customHeight="1">
      <c r="A317" s="29" t="str">
        <f>CONCATENATE('Смета 1-й этаж'!$C317,".",'Смета 1-й этаж'!$D317,".",'Смета 1-й этаж'!$E317)</f>
        <v>Р3.4.21</v>
      </c>
      <c r="B317" s="17" t="s">
        <v>1128</v>
      </c>
      <c r="C317" s="27" t="s">
        <v>18</v>
      </c>
      <c r="D317" s="17">
        <v>4</v>
      </c>
      <c r="E317" s="17">
        <v>21</v>
      </c>
      <c r="F317" s="29" t="str">
        <f>CONCATENATE('Смета 1-й этаж'!$C317,".",'Смета 1-й этаж'!$D317,".",'Смета 1-й этаж'!$E317)</f>
        <v>Р3.4.21</v>
      </c>
      <c r="G317" s="28">
        <f t="shared" si="10"/>
        <v>2</v>
      </c>
      <c r="H317" s="40" t="s">
        <v>538</v>
      </c>
      <c r="I317" s="36" t="s">
        <v>30</v>
      </c>
      <c r="J317" s="223">
        <v>0</v>
      </c>
      <c r="K317" s="69">
        <v>216.56</v>
      </c>
      <c r="L317" s="70">
        <v>358.13</v>
      </c>
      <c r="M317" s="65">
        <f>ROUND('Смета 1-й этаж'!$J317*'Смета 1-й этаж'!$K317,2)</f>
        <v>0</v>
      </c>
      <c r="N317" s="19">
        <f>ROUND('Смета 1-й этаж'!$J317*'Смета 1-й этаж'!$L317,2)</f>
        <v>0</v>
      </c>
      <c r="AT317"/>
      <c r="AU317"/>
      <c r="AV317"/>
      <c r="AW317"/>
      <c r="AX317"/>
      <c r="AY317"/>
      <c r="AZ317"/>
    </row>
    <row r="318" spans="1:52" ht="34.5" customHeight="1">
      <c r="A318" s="29" t="str">
        <f>CONCATENATE('Смета 1-й этаж'!$C318,".",'Смета 1-й этаж'!$D318,".",'Смета 1-й этаж'!$E318)</f>
        <v>Р3.4.22</v>
      </c>
      <c r="B318" s="17" t="s">
        <v>1129</v>
      </c>
      <c r="C318" s="27" t="s">
        <v>18</v>
      </c>
      <c r="D318" s="17">
        <v>4</v>
      </c>
      <c r="E318" s="18">
        <v>22</v>
      </c>
      <c r="F318" s="29" t="str">
        <f>CONCATENATE('Смета 1-й этаж'!$C318,".",'Смета 1-й этаж'!$D318,".",'Смета 1-й этаж'!$E318)</f>
        <v>Р3.4.22</v>
      </c>
      <c r="G318" s="28">
        <f t="shared" si="10"/>
        <v>2</v>
      </c>
      <c r="H318" s="40" t="s">
        <v>2255</v>
      </c>
      <c r="I318" s="31" t="s">
        <v>17</v>
      </c>
      <c r="J318" s="223">
        <v>0</v>
      </c>
      <c r="K318" s="69">
        <v>721.43</v>
      </c>
      <c r="L318" s="70">
        <v>2143.92</v>
      </c>
      <c r="M318" s="65">
        <f>ROUND('Смета 1-й этаж'!$J318*'Смета 1-й этаж'!$K318,2)</f>
        <v>0</v>
      </c>
      <c r="N318" s="19">
        <f>ROUND('Смета 1-й этаж'!$J318*'Смета 1-й этаж'!$L318,2)</f>
        <v>0</v>
      </c>
      <c r="AT318"/>
      <c r="AU318"/>
      <c r="AV318"/>
      <c r="AW318"/>
      <c r="AX318"/>
      <c r="AY318"/>
      <c r="AZ318"/>
    </row>
    <row r="319" spans="1:52" ht="34.5" customHeight="1">
      <c r="A319" s="29" t="str">
        <f>CONCATENATE('Смета 1-й этаж'!$C319,".",'Смета 1-й этаж'!$D319,".",'Смета 1-й этаж'!$E319)</f>
        <v>Р3.4.23</v>
      </c>
      <c r="B319" s="17" t="s">
        <v>1130</v>
      </c>
      <c r="C319" s="27" t="s">
        <v>18</v>
      </c>
      <c r="D319" s="17">
        <v>4</v>
      </c>
      <c r="E319" s="18">
        <v>23</v>
      </c>
      <c r="F319" s="29" t="str">
        <f>CONCATENATE('Смета 1-й этаж'!$C319,".",'Смета 1-й этаж'!$D319,".",'Смета 1-й этаж'!$E319)</f>
        <v>Р3.4.23</v>
      </c>
      <c r="G319" s="28">
        <f t="shared" si="10"/>
        <v>2</v>
      </c>
      <c r="H319" s="40" t="s">
        <v>2256</v>
      </c>
      <c r="I319" s="31" t="s">
        <v>17</v>
      </c>
      <c r="J319" s="223">
        <v>0</v>
      </c>
      <c r="K319" s="69">
        <v>621.59</v>
      </c>
      <c r="L319" s="70">
        <v>1285.8900000000001</v>
      </c>
      <c r="M319" s="65">
        <f>ROUND('Смета 1-й этаж'!$J319*'Смета 1-й этаж'!$K319,2)</f>
        <v>0</v>
      </c>
      <c r="N319" s="19">
        <f>ROUND('Смета 1-й этаж'!$J319*'Смета 1-й этаж'!$L319,2)</f>
        <v>0</v>
      </c>
      <c r="AT319"/>
      <c r="AU319"/>
      <c r="AV319"/>
      <c r="AW319"/>
      <c r="AX319"/>
      <c r="AY319"/>
      <c r="AZ319"/>
    </row>
    <row r="320" spans="1:52" ht="34.5" customHeight="1">
      <c r="A320" s="29" t="str">
        <f>CONCATENATE('Смета 1-й этаж'!$C320,".",'Смета 1-й этаж'!$D320,".",'Смета 1-й этаж'!$E320)</f>
        <v>Р3.4.31</v>
      </c>
      <c r="B320" s="17" t="s">
        <v>1137</v>
      </c>
      <c r="C320" s="27" t="s">
        <v>18</v>
      </c>
      <c r="D320" s="17">
        <v>4</v>
      </c>
      <c r="E320" s="17">
        <v>31</v>
      </c>
      <c r="F320" s="29" t="str">
        <f>CONCATENATE('Смета 1-й этаж'!$C320,".",'Смета 1-й этаж'!$D320,".",'Смета 1-й этаж'!$E320)</f>
        <v>Р3.4.31</v>
      </c>
      <c r="G320" s="28">
        <f t="shared" si="10"/>
        <v>2</v>
      </c>
      <c r="H320" s="40" t="s">
        <v>2257</v>
      </c>
      <c r="I320" s="31" t="s">
        <v>17</v>
      </c>
      <c r="J320" s="223">
        <v>0</v>
      </c>
      <c r="K320" s="69">
        <v>400</v>
      </c>
      <c r="L320" s="70">
        <v>600</v>
      </c>
      <c r="M320" s="65">
        <f>ROUND('Смета 1-й этаж'!$J320*'Смета 1-й этаж'!$K320,2)</f>
        <v>0</v>
      </c>
      <c r="N320" s="19">
        <f>ROUND('Смета 1-й этаж'!$J320*'Смета 1-й этаж'!$L320,2)</f>
        <v>0</v>
      </c>
      <c r="O320" s="226" t="s">
        <v>1963</v>
      </c>
      <c r="P320" s="226"/>
      <c r="AT320"/>
      <c r="AU320"/>
      <c r="AV320"/>
      <c r="AW320"/>
      <c r="AX320"/>
      <c r="AY320"/>
      <c r="AZ320"/>
    </row>
    <row r="321" spans="1:52" ht="34.5" customHeight="1">
      <c r="A321" s="29" t="str">
        <f>CONCATENATE('Смета 1-й этаж'!$C321,".",'Смета 1-й этаж'!$D321,".",'Смета 1-й этаж'!$E321)</f>
        <v>Р3.4.24</v>
      </c>
      <c r="B321" s="17" t="s">
        <v>1131</v>
      </c>
      <c r="C321" s="27" t="s">
        <v>18</v>
      </c>
      <c r="D321" s="17">
        <v>4</v>
      </c>
      <c r="E321" s="17">
        <v>24</v>
      </c>
      <c r="F321" s="29" t="str">
        <f>CONCATENATE('Смета 1-й этаж'!$C321,".",'Смета 1-й этаж'!$D321,".",'Смета 1-й этаж'!$E321)</f>
        <v>Р3.4.24</v>
      </c>
      <c r="G321" s="28">
        <f t="shared" si="10"/>
        <v>2</v>
      </c>
      <c r="H321" s="40" t="s">
        <v>2253</v>
      </c>
      <c r="I321" s="31" t="s">
        <v>17</v>
      </c>
      <c r="J321" s="223"/>
      <c r="K321" s="344">
        <v>123.20000000000002</v>
      </c>
      <c r="L321" s="345">
        <v>1108.8</v>
      </c>
      <c r="M321" s="278">
        <f>ROUND('Смета 1-й этаж'!$J321*'Смета 1-й этаж'!$K321,2)</f>
        <v>0</v>
      </c>
      <c r="N321" s="279">
        <f>ROUND('Смета 1-й этаж'!$J321*'Смета 1-й этаж'!$L321,2)</f>
        <v>0</v>
      </c>
    </row>
    <row r="322" spans="1:52" ht="34.5" customHeight="1">
      <c r="A322" s="29" t="str">
        <f>CONCATENATE('Смета 1-й этаж'!$C322,".",'Смета 1-й этаж'!$D322,".",'Смета 1-й этаж'!$E322)</f>
        <v>Р3.4.25</v>
      </c>
      <c r="B322" s="17" t="s">
        <v>1132</v>
      </c>
      <c r="C322" s="27" t="s">
        <v>18</v>
      </c>
      <c r="D322" s="17">
        <v>4</v>
      </c>
      <c r="E322" s="18">
        <v>25</v>
      </c>
      <c r="F322" s="29" t="str">
        <f>CONCATENATE('Смета 1-й этаж'!$C322,".",'Смета 1-й этаж'!$D322,".",'Смета 1-й этаж'!$E322)</f>
        <v>Р3.4.25</v>
      </c>
      <c r="G322" s="28">
        <f t="shared" si="10"/>
        <v>2</v>
      </c>
      <c r="H322" s="40" t="s">
        <v>2254</v>
      </c>
      <c r="I322" s="31" t="s">
        <v>17</v>
      </c>
      <c r="J322" s="128"/>
      <c r="K322" s="69">
        <v>760</v>
      </c>
      <c r="L322" s="70">
        <v>1662</v>
      </c>
      <c r="M322" s="65">
        <f>ROUND('Смета 1-й этаж'!$J322*'Смета 1-й этаж'!$K322,2)</f>
        <v>0</v>
      </c>
      <c r="N322" s="19">
        <f>ROUND('Смета 1-й этаж'!$J322*'Смета 1-й этаж'!$L322,2)</f>
        <v>0</v>
      </c>
      <c r="AT322"/>
      <c r="AU322"/>
      <c r="AV322"/>
      <c r="AW322"/>
      <c r="AX322"/>
      <c r="AY322"/>
      <c r="AZ322"/>
    </row>
    <row r="323" spans="1:52" ht="34.5" customHeight="1">
      <c r="A323" s="29" t="str">
        <f>CONCATENATE('Смета 1-й этаж'!$C323,".",'Смета 1-й этаж'!$D323,".",'Смета 1-й этаж'!$E323)</f>
        <v>Р3.4.26</v>
      </c>
      <c r="B323" s="17" t="s">
        <v>1133</v>
      </c>
      <c r="C323" s="27" t="s">
        <v>18</v>
      </c>
      <c r="D323" s="17">
        <v>4</v>
      </c>
      <c r="E323" s="17">
        <v>26</v>
      </c>
      <c r="F323" s="29" t="str">
        <f>CONCATENATE('Смета 1-й этаж'!$C323,".",'Смета 1-й этаж'!$D323,".",'Смета 1-й этаж'!$E323)</f>
        <v>Р3.4.26</v>
      </c>
      <c r="G323" s="28">
        <f t="shared" si="10"/>
        <v>2</v>
      </c>
      <c r="H323" s="40" t="s">
        <v>1964</v>
      </c>
      <c r="I323" s="31" t="s">
        <v>17</v>
      </c>
      <c r="J323" s="223">
        <v>0</v>
      </c>
      <c r="K323" s="69">
        <v>1815</v>
      </c>
      <c r="L323" s="70">
        <v>10300</v>
      </c>
      <c r="M323" s="65">
        <f>ROUND('Смета 1-й этаж'!$J323*'Смета 1-й этаж'!$K323,2)</f>
        <v>0</v>
      </c>
      <c r="N323" s="19">
        <f>ROUND('Смета 1-й этаж'!$J323*'Смета 1-й этаж'!$L323,2)</f>
        <v>0</v>
      </c>
      <c r="O323" s="122" t="s">
        <v>1963</v>
      </c>
      <c r="AT323"/>
      <c r="AU323"/>
      <c r="AV323"/>
      <c r="AW323"/>
      <c r="AX323"/>
      <c r="AY323"/>
      <c r="AZ323"/>
    </row>
    <row r="324" spans="1:52" ht="34.5" customHeight="1">
      <c r="A324" s="29" t="str">
        <f>CONCATENATE('Смета 1-й этаж'!$C324,".",'Смета 1-й этаж'!$D324,".",'Смета 1-й этаж'!$E324)</f>
        <v>Р3.4.28</v>
      </c>
      <c r="B324" s="17" t="s">
        <v>1135</v>
      </c>
      <c r="C324" s="27" t="s">
        <v>18</v>
      </c>
      <c r="D324" s="17">
        <v>4</v>
      </c>
      <c r="E324" s="18">
        <v>28</v>
      </c>
      <c r="F324" s="29" t="str">
        <f>CONCATENATE('Смета 1-й этаж'!$C324,".",'Смета 1-й этаж'!$D324,".",'Смета 1-й этаж'!$E324)</f>
        <v>Р3.4.28</v>
      </c>
      <c r="G324" s="28">
        <f t="shared" si="10"/>
        <v>2</v>
      </c>
      <c r="H324" s="40" t="s">
        <v>1962</v>
      </c>
      <c r="I324" s="31" t="s">
        <v>17</v>
      </c>
      <c r="J324" s="128"/>
      <c r="K324" s="69">
        <v>1815</v>
      </c>
      <c r="L324" s="70">
        <v>15300</v>
      </c>
      <c r="M324" s="65">
        <f>ROUND('Смета 1-й этаж'!$J324*'Смета 1-й этаж'!$K324,2)</f>
        <v>0</v>
      </c>
      <c r="N324" s="19">
        <f>ROUND('Смета 1-й этаж'!$J324*'Смета 1-й этаж'!$L324,2)</f>
        <v>0</v>
      </c>
      <c r="O324" s="122" t="s">
        <v>1963</v>
      </c>
      <c r="AT324"/>
      <c r="AU324"/>
      <c r="AV324"/>
      <c r="AW324"/>
      <c r="AX324"/>
      <c r="AY324"/>
      <c r="AZ324"/>
    </row>
    <row r="325" spans="1:52" ht="34.5" customHeight="1">
      <c r="A325" s="29" t="str">
        <f>CONCATENATE('Смета 1-й этаж'!$C325,".",'Смета 1-й этаж'!$D325,".",'Смета 1-й этаж'!$E325)</f>
        <v>Р3.4.31</v>
      </c>
      <c r="B325" s="17" t="s">
        <v>1137</v>
      </c>
      <c r="C325" s="27" t="s">
        <v>18</v>
      </c>
      <c r="D325" s="17">
        <v>4</v>
      </c>
      <c r="E325" s="17">
        <v>31</v>
      </c>
      <c r="F325" s="29" t="str">
        <f>CONCATENATE('Смета 1-й этаж'!$C325,".",'Смета 1-й этаж'!$D325,".",'Смета 1-й этаж'!$E325)</f>
        <v>Р3.4.31</v>
      </c>
      <c r="G325" s="28">
        <f t="shared" si="10"/>
        <v>2</v>
      </c>
      <c r="H325" s="40"/>
      <c r="I325" s="31"/>
      <c r="J325" s="128"/>
      <c r="K325" s="69"/>
      <c r="L325" s="70"/>
      <c r="M325" s="65">
        <f>ROUND('Смета 1-й этаж'!$J325*'Смета 1-й этаж'!$K325,2)</f>
        <v>0</v>
      </c>
      <c r="N325" s="19">
        <f>ROUND('Смета 1-й этаж'!$J325*'Смета 1-й этаж'!$L325,2)</f>
        <v>0</v>
      </c>
      <c r="AT325"/>
      <c r="AU325"/>
      <c r="AV325"/>
      <c r="AW325"/>
      <c r="AX325"/>
      <c r="AY325"/>
      <c r="AZ325"/>
    </row>
    <row r="326" spans="1:52" ht="34.5" customHeight="1">
      <c r="A326" s="23" t="str">
        <f>CONCATENATE('Смета 1-й этаж'!$C326,".",'Смета 1-й этаж'!$D326,".",'Смета 1-й этаж'!$E326)</f>
        <v>Р3.5.0</v>
      </c>
      <c r="B326" s="33" t="s">
        <v>1133</v>
      </c>
      <c r="C326" s="32" t="s">
        <v>18</v>
      </c>
      <c r="D326" s="33">
        <v>5</v>
      </c>
      <c r="E326" s="33">
        <v>0</v>
      </c>
      <c r="F326" s="23" t="str">
        <f>CONCATENATE('Смета 1-й этаж'!$C326,".",'Смета 1-й этаж'!$D326,".",'Смета 1-й этаж'!$E326)</f>
        <v>Р3.5.0</v>
      </c>
      <c r="G326" s="22">
        <f t="shared" si="10"/>
        <v>2</v>
      </c>
      <c r="H326" s="43" t="s">
        <v>732</v>
      </c>
      <c r="I326" s="25"/>
      <c r="J326" s="127">
        <f>SUM(J327:J355)</f>
        <v>0</v>
      </c>
      <c r="K326" s="342"/>
      <c r="L326" s="343"/>
      <c r="M326" s="64">
        <f>SUM(M327:M355)</f>
        <v>0</v>
      </c>
      <c r="N326" s="26">
        <f>SUM(N327:N355)</f>
        <v>0</v>
      </c>
    </row>
    <row r="327" spans="1:52" ht="50.25" customHeight="1">
      <c r="A327" s="29" t="str">
        <f>CONCATENATE('Смета 1-й этаж'!$C327,".",'Смета 1-й этаж'!$D327,".",'Смета 1-й этаж'!$E327)</f>
        <v>Р3.5.1</v>
      </c>
      <c r="B327" s="18" t="s">
        <v>1134</v>
      </c>
      <c r="C327" s="27" t="s">
        <v>18</v>
      </c>
      <c r="D327" s="18">
        <v>5</v>
      </c>
      <c r="E327" s="18">
        <v>1</v>
      </c>
      <c r="F327" s="29" t="str">
        <f>CONCATENATE('Смета 1-й этаж'!$C327,".",'Смета 1-й этаж'!$D327,".",'Смета 1-й этаж'!$E327)</f>
        <v>Р3.5.1</v>
      </c>
      <c r="G327" s="28">
        <f t="shared" si="10"/>
        <v>2</v>
      </c>
      <c r="H327" s="30" t="s">
        <v>2311</v>
      </c>
      <c r="I327" s="27" t="s">
        <v>17</v>
      </c>
      <c r="J327" s="223">
        <v>0</v>
      </c>
      <c r="K327" s="69">
        <v>400</v>
      </c>
      <c r="L327" s="70">
        <v>950</v>
      </c>
      <c r="M327" s="65">
        <f>ROUND('Смета 1-й этаж'!$J327*'Смета 1-й этаж'!$K327,2)</f>
        <v>0</v>
      </c>
      <c r="N327" s="19">
        <f>ROUND('Смета 1-й этаж'!$J327*'Смета 1-й этаж'!$L327,2)</f>
        <v>0</v>
      </c>
      <c r="AT327"/>
      <c r="AU327"/>
      <c r="AV327"/>
      <c r="AW327"/>
      <c r="AX327"/>
      <c r="AY327"/>
      <c r="AZ327"/>
    </row>
    <row r="328" spans="1:52" ht="51.75" customHeight="1">
      <c r="A328" s="29" t="str">
        <f>CONCATENATE('Смета 1-й этаж'!$C328,".",'Смета 1-й этаж'!$D328,".",'Смета 1-й этаж'!$E328)</f>
        <v>Р3.5.2</v>
      </c>
      <c r="B328" s="18" t="s">
        <v>1135</v>
      </c>
      <c r="C328" s="27" t="s">
        <v>18</v>
      </c>
      <c r="D328" s="18">
        <v>5</v>
      </c>
      <c r="E328" s="18">
        <v>2</v>
      </c>
      <c r="F328" s="29" t="str">
        <f>CONCATENATE('Смета 1-й этаж'!$C328,".",'Смета 1-й этаж'!$D328,".",'Смета 1-й этаж'!$E328)</f>
        <v>Р3.5.2</v>
      </c>
      <c r="G328" s="28">
        <f t="shared" si="10"/>
        <v>2</v>
      </c>
      <c r="H328" s="30" t="s">
        <v>2312</v>
      </c>
      <c r="I328" s="27" t="s">
        <v>17</v>
      </c>
      <c r="J328" s="128"/>
      <c r="K328" s="69">
        <v>400</v>
      </c>
      <c r="L328" s="70">
        <v>620</v>
      </c>
      <c r="M328" s="65">
        <f>ROUND('Смета 1-й этаж'!$J328*'Смета 1-й этаж'!$K328,2)</f>
        <v>0</v>
      </c>
      <c r="N328" s="19">
        <f>ROUND('Смета 1-й этаж'!$J328*'Смета 1-й этаж'!$L328,2)</f>
        <v>0</v>
      </c>
      <c r="AT328"/>
      <c r="AU328"/>
      <c r="AV328"/>
      <c r="AW328"/>
      <c r="AX328"/>
      <c r="AY328"/>
      <c r="AZ328"/>
    </row>
    <row r="329" spans="1:52" ht="50.25" customHeight="1">
      <c r="A329" s="29" t="str">
        <f>CONCATENATE('Смета 1-й этаж'!$C329,".",'Смета 1-й этаж'!$D329,".",'Смета 1-й этаж'!$E329)</f>
        <v>Р3.8.39</v>
      </c>
      <c r="B329" s="18" t="s">
        <v>1136</v>
      </c>
      <c r="C329" s="27" t="s">
        <v>18</v>
      </c>
      <c r="D329" s="18">
        <v>8</v>
      </c>
      <c r="E329" s="18">
        <v>39</v>
      </c>
      <c r="F329" s="29" t="str">
        <f>CONCATENATE('Смета 1-й этаж'!$C329,".",'Смета 1-й этаж'!$D329,".",'Смета 1-й этаж'!$E329)</f>
        <v>Р3.8.39</v>
      </c>
      <c r="G329" s="28">
        <f t="shared" si="10"/>
        <v>2</v>
      </c>
      <c r="H329" s="52" t="s">
        <v>2313</v>
      </c>
      <c r="I329" s="53" t="s">
        <v>17</v>
      </c>
      <c r="J329" s="128"/>
      <c r="K329" s="69">
        <v>400</v>
      </c>
      <c r="L329" s="70">
        <v>1900</v>
      </c>
      <c r="M329" s="65">
        <f>ROUND('Смета 1-й этаж'!$J329*'Смета 1-й этаж'!$K329,2)</f>
        <v>0</v>
      </c>
      <c r="N329" s="19">
        <f>ROUND('Смета 1-й этаж'!$J329*'Смета 1-й этаж'!$L329,2)</f>
        <v>0</v>
      </c>
      <c r="AT329"/>
      <c r="AU329"/>
      <c r="AV329"/>
      <c r="AW329"/>
      <c r="AX329"/>
      <c r="AY329"/>
      <c r="AZ329"/>
    </row>
    <row r="330" spans="1:52" ht="34.5" customHeight="1">
      <c r="A330" s="29" t="str">
        <f>CONCATENATE('Смета 1-й этаж'!$C330,".",'Смета 1-й этаж'!$D330,".",'Смета 1-й этаж'!$E330)</f>
        <v>Р3.8.40</v>
      </c>
      <c r="B330" s="18" t="s">
        <v>1137</v>
      </c>
      <c r="C330" s="27" t="s">
        <v>18</v>
      </c>
      <c r="D330" s="18">
        <v>8</v>
      </c>
      <c r="E330" s="18">
        <v>40</v>
      </c>
      <c r="F330" s="29" t="str">
        <f>CONCATENATE('Смета 1-й этаж'!$C330,".",'Смета 1-й этаж'!$D330,".",'Смета 1-й этаж'!$E330)</f>
        <v>Р3.8.40</v>
      </c>
      <c r="G330" s="28">
        <f t="shared" si="10"/>
        <v>2</v>
      </c>
      <c r="H330" s="52" t="s">
        <v>553</v>
      </c>
      <c r="I330" s="53" t="s">
        <v>17</v>
      </c>
      <c r="J330" s="128"/>
      <c r="K330" s="69">
        <v>160</v>
      </c>
      <c r="L330" s="70">
        <v>1365</v>
      </c>
      <c r="M330" s="65">
        <f>ROUND('Смета 1-й этаж'!$J330*'Смета 1-й этаж'!$K330,2)</f>
        <v>0</v>
      </c>
      <c r="N330" s="19">
        <f>ROUND('Смета 1-й этаж'!$J330*'Смета 1-й этаж'!$L330,2)</f>
        <v>0</v>
      </c>
      <c r="AT330"/>
      <c r="AU330"/>
      <c r="AV330"/>
      <c r="AW330"/>
      <c r="AX330"/>
      <c r="AY330"/>
      <c r="AZ330"/>
    </row>
    <row r="331" spans="1:52" ht="34.5" customHeight="1">
      <c r="A331" s="29" t="str">
        <f>CONCATENATE('Смета 1-й этаж'!$C331,".",'Смета 1-й этаж'!$D331,".",'Смета 1-й этаж'!$E331)</f>
        <v>Р3.5.3</v>
      </c>
      <c r="B331" s="18" t="s">
        <v>1138</v>
      </c>
      <c r="C331" s="27" t="s">
        <v>18</v>
      </c>
      <c r="D331" s="18">
        <v>5</v>
      </c>
      <c r="E331" s="18">
        <v>3</v>
      </c>
      <c r="F331" s="29" t="str">
        <f>CONCATENATE('Смета 1-й этаж'!$C331,".",'Смета 1-й этаж'!$D331,".",'Смета 1-й этаж'!$E331)</f>
        <v>Р3.5.3</v>
      </c>
      <c r="G331" s="28">
        <f t="shared" si="10"/>
        <v>2</v>
      </c>
      <c r="H331" s="30" t="s">
        <v>2314</v>
      </c>
      <c r="I331" s="27" t="s">
        <v>17</v>
      </c>
      <c r="J331" s="223"/>
      <c r="K331" s="344">
        <v>696</v>
      </c>
      <c r="L331" s="345">
        <v>468.6</v>
      </c>
      <c r="M331" s="278">
        <f>ROUND('Смета 1-й этаж'!$J331*'Смета 1-й этаж'!$K331,2)</f>
        <v>0</v>
      </c>
      <c r="N331" s="279">
        <f>ROUND('Смета 1-й этаж'!$J331*'Смета 1-й этаж'!$L331,2)</f>
        <v>0</v>
      </c>
    </row>
    <row r="332" spans="1:52" ht="34.5" customHeight="1">
      <c r="A332" s="29" t="str">
        <f>CONCATENATE('Смета 1-й этаж'!$C332,".",'Смета 1-й этаж'!$D332,".",'Смета 1-й этаж'!$E332)</f>
        <v>Р3.5.4</v>
      </c>
      <c r="B332" s="18" t="s">
        <v>1139</v>
      </c>
      <c r="C332" s="27" t="s">
        <v>18</v>
      </c>
      <c r="D332" s="18">
        <v>5</v>
      </c>
      <c r="E332" s="18">
        <v>4</v>
      </c>
      <c r="F332" s="29" t="str">
        <f>CONCATENATE('Смета 1-й этаж'!$C332,".",'Смета 1-й этаж'!$D332,".",'Смета 1-й этаж'!$E332)</f>
        <v>Р3.5.4</v>
      </c>
      <c r="G332" s="28">
        <f t="shared" si="10"/>
        <v>2</v>
      </c>
      <c r="H332" s="30" t="s">
        <v>2315</v>
      </c>
      <c r="I332" s="27" t="s">
        <v>17</v>
      </c>
      <c r="J332" s="223"/>
      <c r="K332" s="69">
        <v>700</v>
      </c>
      <c r="L332" s="70">
        <v>745</v>
      </c>
      <c r="M332" s="65">
        <f>ROUND('Смета 1-й этаж'!$J332*'Смета 1-й этаж'!$K332,2)</f>
        <v>0</v>
      </c>
      <c r="N332" s="19">
        <f>ROUND('Смета 1-й этаж'!$J332*'Смета 1-й этаж'!$L332,2)</f>
        <v>0</v>
      </c>
      <c r="AT332"/>
      <c r="AU332"/>
      <c r="AV332"/>
      <c r="AW332"/>
      <c r="AX332"/>
      <c r="AY332"/>
      <c r="AZ332"/>
    </row>
    <row r="333" spans="1:52" ht="34.5" customHeight="1">
      <c r="A333" s="29" t="str">
        <f>CONCATENATE('Смета 1-й этаж'!$C333,".",'Смета 1-й этаж'!$D333,".",'Смета 1-й этаж'!$E333)</f>
        <v>Р3.5.5</v>
      </c>
      <c r="B333" s="18" t="s">
        <v>1140</v>
      </c>
      <c r="C333" s="27" t="s">
        <v>18</v>
      </c>
      <c r="D333" s="18">
        <v>5</v>
      </c>
      <c r="E333" s="18">
        <v>5</v>
      </c>
      <c r="F333" s="29" t="str">
        <f>CONCATENATE('Смета 1-й этаж'!$C333,".",'Смета 1-й этаж'!$D333,".",'Смета 1-й этаж'!$E333)</f>
        <v>Р3.5.5</v>
      </c>
      <c r="G333" s="28">
        <f t="shared" si="10"/>
        <v>2</v>
      </c>
      <c r="H333" s="30" t="s">
        <v>2316</v>
      </c>
      <c r="I333" s="27" t="s">
        <v>17</v>
      </c>
      <c r="J333" s="223"/>
      <c r="K333" s="344">
        <v>696</v>
      </c>
      <c r="L333" s="345">
        <v>504.90000000000003</v>
      </c>
      <c r="M333" s="278">
        <f>ROUND('Смета 1-й этаж'!$J333*'Смета 1-й этаж'!$K333,2)</f>
        <v>0</v>
      </c>
      <c r="N333" s="279">
        <f>ROUND('Смета 1-й этаж'!$J333*'Смета 1-й этаж'!$L333,2)</f>
        <v>0</v>
      </c>
    </row>
    <row r="334" spans="1:52" ht="34.5" customHeight="1">
      <c r="A334" s="29" t="str">
        <f>CONCATENATE('Смета 1-й этаж'!$C334,".",'Смета 1-й этаж'!$D334,".",'Смета 1-й этаж'!$E334)</f>
        <v>Р3.5.6</v>
      </c>
      <c r="B334" s="18" t="s">
        <v>1141</v>
      </c>
      <c r="C334" s="27" t="s">
        <v>18</v>
      </c>
      <c r="D334" s="18">
        <v>5</v>
      </c>
      <c r="E334" s="18">
        <v>6</v>
      </c>
      <c r="F334" s="29" t="str">
        <f>CONCATENATE('Смета 1-й этаж'!$C334,".",'Смета 1-й этаж'!$D334,".",'Смета 1-й этаж'!$E334)</f>
        <v>Р3.5.6</v>
      </c>
      <c r="G334" s="28">
        <f t="shared" si="10"/>
        <v>2</v>
      </c>
      <c r="H334" s="30" t="s">
        <v>2317</v>
      </c>
      <c r="I334" s="31" t="s">
        <v>17</v>
      </c>
      <c r="J334" s="223"/>
      <c r="K334" s="69">
        <v>523.33000000000004</v>
      </c>
      <c r="L334" s="70">
        <v>2110</v>
      </c>
      <c r="M334" s="65">
        <f>ROUND('Смета 1-й этаж'!$J334*'Смета 1-й этаж'!$K334,2)</f>
        <v>0</v>
      </c>
      <c r="N334" s="19">
        <f>ROUND('Смета 1-й этаж'!$J334*'Смета 1-й этаж'!$L334,2)</f>
        <v>0</v>
      </c>
      <c r="AT334"/>
      <c r="AU334"/>
      <c r="AV334"/>
      <c r="AW334"/>
      <c r="AX334"/>
      <c r="AY334"/>
      <c r="AZ334"/>
    </row>
    <row r="335" spans="1:52" ht="34.5" customHeight="1">
      <c r="A335" s="29"/>
      <c r="B335" s="18"/>
      <c r="C335" s="27"/>
      <c r="D335" s="18"/>
      <c r="E335" s="18"/>
      <c r="F335" s="29"/>
      <c r="G335" s="28">
        <f t="shared" si="10"/>
        <v>2</v>
      </c>
      <c r="H335" s="30" t="s">
        <v>2455</v>
      </c>
      <c r="I335" s="31" t="s">
        <v>17</v>
      </c>
      <c r="J335" s="223"/>
      <c r="K335" s="344">
        <v>540</v>
      </c>
      <c r="L335" s="345">
        <v>2541</v>
      </c>
      <c r="M335" s="278">
        <f>ROUND('Смета 1-й этаж'!$J335*'Смета 1-й этаж'!$K335,2)</f>
        <v>0</v>
      </c>
      <c r="N335" s="279">
        <f>ROUND('Смета 1-й этаж'!$J335*'Смета 1-й этаж'!$L335,2)</f>
        <v>0</v>
      </c>
      <c r="AB335" s="301"/>
      <c r="AC335" s="302"/>
      <c r="AD335" s="303"/>
      <c r="AE335" s="302"/>
      <c r="AF335" s="304"/>
      <c r="AG335" s="305"/>
      <c r="AH335" s="306"/>
      <c r="AI335" s="307"/>
      <c r="AJ335" s="308"/>
      <c r="AK335" s="305"/>
      <c r="AL335" s="309"/>
      <c r="AM335" s="307"/>
      <c r="AN335" s="306"/>
      <c r="AO335" s="307"/>
    </row>
    <row r="336" spans="1:52" ht="34.5" customHeight="1">
      <c r="A336" s="29" t="str">
        <f>CONCATENATE('Смета 1-й этаж'!$C336,".",'Смета 1-й этаж'!$D336,".",'Смета 1-й этаж'!$E336)</f>
        <v>Р3.5.7</v>
      </c>
      <c r="B336" s="18" t="s">
        <v>1142</v>
      </c>
      <c r="C336" s="27" t="s">
        <v>18</v>
      </c>
      <c r="D336" s="18">
        <v>5</v>
      </c>
      <c r="E336" s="18">
        <v>7</v>
      </c>
      <c r="F336" s="29" t="str">
        <f>CONCATENATE('Смета 1-й этаж'!$C336,".",'Смета 1-й этаж'!$D336,".",'Смета 1-й этаж'!$E336)</f>
        <v>Р3.5.7</v>
      </c>
      <c r="G336" s="28">
        <f t="shared" si="10"/>
        <v>2</v>
      </c>
      <c r="H336" s="30" t="s">
        <v>539</v>
      </c>
      <c r="I336" s="27" t="s">
        <v>17</v>
      </c>
      <c r="J336" s="223"/>
      <c r="K336" s="69">
        <v>240</v>
      </c>
      <c r="L336" s="70">
        <v>150</v>
      </c>
      <c r="M336" s="65">
        <f>ROUND('Смета 1-й этаж'!$J336*'Смета 1-й этаж'!$K336,2)</f>
        <v>0</v>
      </c>
      <c r="N336" s="19">
        <f>ROUND('Смета 1-й этаж'!$J336*'Смета 1-й этаж'!$L336,2)</f>
        <v>0</v>
      </c>
      <c r="AT336"/>
      <c r="AU336"/>
      <c r="AV336"/>
      <c r="AW336"/>
      <c r="AX336"/>
      <c r="AY336"/>
      <c r="AZ336"/>
    </row>
    <row r="337" spans="1:52" ht="34.5" customHeight="1">
      <c r="A337" s="29" t="str">
        <f>CONCATENATE('Смета 1-й этаж'!$C337,".",'Смета 1-й этаж'!$D337,".",'Смета 1-й этаж'!$E337)</f>
        <v>Р3.5.8</v>
      </c>
      <c r="B337" s="18" t="s">
        <v>1143</v>
      </c>
      <c r="C337" s="27" t="s">
        <v>18</v>
      </c>
      <c r="D337" s="18">
        <v>5</v>
      </c>
      <c r="E337" s="18">
        <v>8</v>
      </c>
      <c r="F337" s="29" t="str">
        <f>CONCATENATE('Смета 1-й этаж'!$C337,".",'Смета 1-й этаж'!$D337,".",'Смета 1-й этаж'!$E337)</f>
        <v>Р3.5.8</v>
      </c>
      <c r="G337" s="28">
        <f t="shared" si="10"/>
        <v>2</v>
      </c>
      <c r="H337" s="30" t="s">
        <v>841</v>
      </c>
      <c r="I337" s="27" t="s">
        <v>17</v>
      </c>
      <c r="J337" s="223">
        <v>0</v>
      </c>
      <c r="K337" s="69">
        <v>190</v>
      </c>
      <c r="L337" s="70">
        <v>190</v>
      </c>
      <c r="M337" s="65">
        <f>ROUND('Смета 1-й этаж'!$J337*'Смета 1-й этаж'!$K337,2)</f>
        <v>0</v>
      </c>
      <c r="N337" s="19">
        <f>ROUND('Смета 1-й этаж'!$J337*'Смета 1-й этаж'!$L337,2)</f>
        <v>0</v>
      </c>
      <c r="AT337"/>
      <c r="AU337"/>
      <c r="AV337"/>
      <c r="AW337"/>
      <c r="AX337"/>
      <c r="AY337"/>
      <c r="AZ337"/>
    </row>
    <row r="338" spans="1:52" ht="34.5" customHeight="1">
      <c r="A338" s="29" t="str">
        <f>CONCATENATE('Смета 1-й этаж'!$C338,".",'Смета 1-й этаж'!$D338,".",'Смета 1-й этаж'!$E338)</f>
        <v>Р3.5.9</v>
      </c>
      <c r="B338" s="18" t="s">
        <v>1144</v>
      </c>
      <c r="C338" s="27" t="s">
        <v>18</v>
      </c>
      <c r="D338" s="18">
        <v>5</v>
      </c>
      <c r="E338" s="18">
        <v>9</v>
      </c>
      <c r="F338" s="29" t="str">
        <f>CONCATENATE('Смета 1-й этаж'!$C338,".",'Смета 1-й этаж'!$D338,".",'Смета 1-й этаж'!$E338)</f>
        <v>Р3.5.9</v>
      </c>
      <c r="G338" s="28">
        <f t="shared" si="10"/>
        <v>2</v>
      </c>
      <c r="H338" s="30" t="s">
        <v>183</v>
      </c>
      <c r="I338" s="27" t="s">
        <v>17</v>
      </c>
      <c r="J338" s="223"/>
      <c r="K338" s="69">
        <v>83.5</v>
      </c>
      <c r="L338" s="70">
        <v>62.5</v>
      </c>
      <c r="M338" s="65">
        <f>ROUND('Смета 1-й этаж'!$J338*'Смета 1-й этаж'!$K338,2)</f>
        <v>0</v>
      </c>
      <c r="N338" s="19">
        <f>ROUND('Смета 1-й этаж'!$J338*'Смета 1-й этаж'!$L338,2)</f>
        <v>0</v>
      </c>
      <c r="AT338"/>
      <c r="AU338"/>
      <c r="AV338"/>
      <c r="AW338"/>
      <c r="AX338"/>
      <c r="AY338"/>
      <c r="AZ338"/>
    </row>
    <row r="339" spans="1:52" ht="34.5" customHeight="1">
      <c r="A339" s="29" t="str">
        <f>CONCATENATE('Смета 1-й этаж'!$C339,".",'Смета 1-й этаж'!$D339,".",'Смета 1-й этаж'!$E339)</f>
        <v>Р3.5.10</v>
      </c>
      <c r="B339" s="18" t="s">
        <v>1145</v>
      </c>
      <c r="C339" s="27" t="s">
        <v>18</v>
      </c>
      <c r="D339" s="18">
        <v>5</v>
      </c>
      <c r="E339" s="18">
        <v>10</v>
      </c>
      <c r="F339" s="29" t="str">
        <f>CONCATENATE('Смета 1-й этаж'!$C339,".",'Смета 1-й этаж'!$D339,".",'Смета 1-й этаж'!$E339)</f>
        <v>Р3.5.10</v>
      </c>
      <c r="G339" s="28">
        <f t="shared" si="10"/>
        <v>2</v>
      </c>
      <c r="H339" s="30" t="s">
        <v>38</v>
      </c>
      <c r="I339" s="27" t="s">
        <v>17</v>
      </c>
      <c r="J339" s="223"/>
      <c r="K339" s="344">
        <v>158.4</v>
      </c>
      <c r="L339" s="345">
        <v>297</v>
      </c>
      <c r="M339" s="278">
        <f>ROUND('Смета 1-й этаж'!$J339*'Смета 1-й этаж'!$K339,2)</f>
        <v>0</v>
      </c>
      <c r="N339" s="279">
        <f>ROUND('Смета 1-й этаж'!$J339*'Смета 1-й этаж'!$L339,2)</f>
        <v>0</v>
      </c>
    </row>
    <row r="340" spans="1:52" ht="34.5" customHeight="1">
      <c r="A340" s="29" t="str">
        <f>CONCATENATE('Смета 1-й этаж'!$C340,".",'Смета 1-й этаж'!$D340,".",'Смета 1-й этаж'!$E340)</f>
        <v>Р3.5.11</v>
      </c>
      <c r="B340" s="18" t="s">
        <v>1146</v>
      </c>
      <c r="C340" s="27" t="s">
        <v>18</v>
      </c>
      <c r="D340" s="18">
        <v>5</v>
      </c>
      <c r="E340" s="18">
        <v>11</v>
      </c>
      <c r="F340" s="29" t="str">
        <f>CONCATENATE('Смета 1-й этаж'!$C340,".",'Смета 1-й этаж'!$D340,".",'Смета 1-й этаж'!$E340)</f>
        <v>Р3.5.11</v>
      </c>
      <c r="G340" s="28">
        <f t="shared" ref="G340:G403" si="11">IF(J340&gt;0,G339+1,G339)</f>
        <v>2</v>
      </c>
      <c r="H340" s="30" t="s">
        <v>39</v>
      </c>
      <c r="I340" s="27" t="s">
        <v>17</v>
      </c>
      <c r="J340" s="223"/>
      <c r="K340" s="344">
        <v>91.68</v>
      </c>
      <c r="L340" s="345">
        <v>66</v>
      </c>
      <c r="M340" s="278">
        <f>ROUND('Смета 1-й этаж'!$J340*'Смета 1-й этаж'!$K340,2)</f>
        <v>0</v>
      </c>
      <c r="N340" s="279">
        <f>ROUND('Смета 1-й этаж'!$J340*'Смета 1-й этаж'!$L340,2)</f>
        <v>0</v>
      </c>
    </row>
    <row r="341" spans="1:52" ht="34.5" customHeight="1">
      <c r="A341" s="29" t="str">
        <f>CONCATENATE('Смета 1-й этаж'!$C341,".",'Смета 1-й этаж'!$D341,".",'Смета 1-й этаж'!$E341)</f>
        <v>Р3.5.12</v>
      </c>
      <c r="B341" s="18" t="s">
        <v>1147</v>
      </c>
      <c r="C341" s="27" t="s">
        <v>18</v>
      </c>
      <c r="D341" s="18">
        <v>5</v>
      </c>
      <c r="E341" s="18">
        <v>12</v>
      </c>
      <c r="F341" s="29" t="str">
        <f>CONCATENATE('Смета 1-й этаж'!$C341,".",'Смета 1-й этаж'!$D341,".",'Смета 1-й этаж'!$E341)</f>
        <v>Р3.5.12</v>
      </c>
      <c r="G341" s="28">
        <f t="shared" si="11"/>
        <v>2</v>
      </c>
      <c r="H341" s="30" t="s">
        <v>40</v>
      </c>
      <c r="I341" s="27" t="s">
        <v>17</v>
      </c>
      <c r="J341" s="223"/>
      <c r="K341" s="344">
        <v>216</v>
      </c>
      <c r="L341" s="345">
        <v>38.838800000000006</v>
      </c>
      <c r="M341" s="278">
        <f>ROUND('Смета 1-й этаж'!$J341*'Смета 1-й этаж'!$K341,2)</f>
        <v>0</v>
      </c>
      <c r="N341" s="279">
        <f>ROUND('Смета 1-й этаж'!$J341*'Смета 1-й этаж'!$L341,2)</f>
        <v>0</v>
      </c>
    </row>
    <row r="342" spans="1:52" ht="34.5" customHeight="1">
      <c r="A342" s="29" t="str">
        <f>CONCATENATE('Смета 1-й этаж'!$C342,".",'Смета 1-й этаж'!$D342,".",'Смета 1-й этаж'!$E342)</f>
        <v>Р3.5.13</v>
      </c>
      <c r="B342" s="18" t="s">
        <v>1148</v>
      </c>
      <c r="C342" s="27" t="s">
        <v>18</v>
      </c>
      <c r="D342" s="18">
        <v>5</v>
      </c>
      <c r="E342" s="18">
        <v>13</v>
      </c>
      <c r="F342" s="29" t="str">
        <f>CONCATENATE('Смета 1-й этаж'!$C342,".",'Смета 1-й этаж'!$D342,".",'Смета 1-й этаж'!$E342)</f>
        <v>Р3.5.13</v>
      </c>
      <c r="G342" s="28">
        <f t="shared" si="11"/>
        <v>2</v>
      </c>
      <c r="H342" s="30" t="s">
        <v>2234</v>
      </c>
      <c r="I342" s="27" t="s">
        <v>17</v>
      </c>
      <c r="J342" s="223"/>
      <c r="K342" s="344">
        <v>254.88</v>
      </c>
      <c r="L342" s="345">
        <v>134.93333333333334</v>
      </c>
      <c r="M342" s="278">
        <f>ROUND('Смета 1-й этаж'!$J342*'Смета 1-й этаж'!$K342,2)</f>
        <v>0</v>
      </c>
      <c r="N342" s="279">
        <f>ROUND('Смета 1-й этаж'!$J342*'Смета 1-й этаж'!$L342,2)</f>
        <v>0</v>
      </c>
    </row>
    <row r="343" spans="1:52" ht="34.5" customHeight="1">
      <c r="A343" s="29"/>
      <c r="B343" s="18"/>
      <c r="C343" s="27" t="s">
        <v>62</v>
      </c>
      <c r="D343" s="18">
        <v>5</v>
      </c>
      <c r="E343" s="18">
        <v>16</v>
      </c>
      <c r="F343" s="29" t="str">
        <f>CONCATENATE('Смета 1-й этаж'!$C343,".",'Смета 1-й этаж'!$D343,".",'Смета 1-й этаж'!$E343)</f>
        <v>Р4.5.16</v>
      </c>
      <c r="G343" s="28">
        <f t="shared" si="11"/>
        <v>2</v>
      </c>
      <c r="H343" s="30" t="s">
        <v>2264</v>
      </c>
      <c r="I343" s="27" t="s">
        <v>17</v>
      </c>
      <c r="J343" s="223">
        <v>0</v>
      </c>
      <c r="K343" s="69">
        <v>127</v>
      </c>
      <c r="L343" s="70">
        <v>150</v>
      </c>
      <c r="M343" s="65">
        <f>ROUND('Смета 1-й этаж'!$J343*'Смета 1-й этаж'!$K343,2)</f>
        <v>0</v>
      </c>
      <c r="N343" s="19">
        <f>ROUND('Смета 1-й этаж'!$J343*'Смета 1-й этаж'!$L343,2)</f>
        <v>0</v>
      </c>
      <c r="P343" s="122" t="s">
        <v>2265</v>
      </c>
      <c r="AT343"/>
      <c r="AU343"/>
      <c r="AV343"/>
      <c r="AW343"/>
      <c r="AX343"/>
      <c r="AY343"/>
      <c r="AZ343"/>
    </row>
    <row r="344" spans="1:52" ht="34.5" customHeight="1">
      <c r="A344" s="29"/>
      <c r="B344" s="18"/>
      <c r="C344" s="27"/>
      <c r="D344" s="18"/>
      <c r="E344" s="18"/>
      <c r="F344" s="29"/>
      <c r="G344" s="28">
        <f t="shared" si="11"/>
        <v>2</v>
      </c>
      <c r="H344" s="30" t="s">
        <v>2347</v>
      </c>
      <c r="I344" s="27" t="s">
        <v>17</v>
      </c>
      <c r="J344" s="223"/>
      <c r="K344" s="348">
        <v>420</v>
      </c>
      <c r="L344" s="349">
        <v>2387.88</v>
      </c>
      <c r="M344" s="278">
        <f>ROUND('Смета 1-й этаж'!$J344*'Смета 1-й этаж'!$K344,2)</f>
        <v>0</v>
      </c>
      <c r="N344" s="279">
        <f>ROUND('Смета 1-й этаж'!$J344*'Смета 1-й этаж'!$L344,2)</f>
        <v>0</v>
      </c>
    </row>
    <row r="345" spans="1:52" ht="34.5" customHeight="1">
      <c r="A345" s="29"/>
      <c r="B345" s="18"/>
      <c r="C345" s="27"/>
      <c r="D345" s="18"/>
      <c r="E345" s="18"/>
      <c r="F345" s="29"/>
      <c r="G345" s="28">
        <f t="shared" si="11"/>
        <v>2</v>
      </c>
      <c r="H345" s="30" t="s">
        <v>2519</v>
      </c>
      <c r="I345" s="27" t="s">
        <v>17</v>
      </c>
      <c r="J345" s="223"/>
      <c r="K345" s="348">
        <v>420</v>
      </c>
      <c r="L345" s="349">
        <v>8339.76</v>
      </c>
      <c r="M345" s="278">
        <f>ROUND('Смета 1-й этаж'!$J345*'Смета 1-й этаж'!$K345,2)</f>
        <v>0</v>
      </c>
      <c r="N345" s="279">
        <f>ROUND('Смета 1-й этаж'!$J345*'Смета 1-й этаж'!$L345,2)</f>
        <v>0</v>
      </c>
    </row>
    <row r="346" spans="1:52" ht="34.5" customHeight="1">
      <c r="A346" s="29"/>
      <c r="B346" s="18"/>
      <c r="C346" s="27"/>
      <c r="D346" s="18"/>
      <c r="E346" s="18"/>
      <c r="F346" s="29"/>
      <c r="G346" s="28">
        <f t="shared" si="11"/>
        <v>2</v>
      </c>
      <c r="H346" s="30" t="s">
        <v>2458</v>
      </c>
      <c r="I346" s="27" t="s">
        <v>14</v>
      </c>
      <c r="J346" s="223"/>
      <c r="K346" s="348">
        <v>420</v>
      </c>
      <c r="L346" s="349">
        <v>7263.0000000000009</v>
      </c>
      <c r="M346" s="278">
        <f>ROUND('Смета 1-й этаж'!$J346*'Смета 1-й этаж'!$K346,2)</f>
        <v>0</v>
      </c>
      <c r="N346" s="279">
        <f>ROUND('Смета 1-й этаж'!$J346*'Смета 1-й этаж'!$L346,2)</f>
        <v>0</v>
      </c>
    </row>
    <row r="347" spans="1:52" ht="42.75" customHeight="1">
      <c r="A347" s="29"/>
      <c r="B347" s="18"/>
      <c r="C347" s="27"/>
      <c r="D347" s="18"/>
      <c r="E347" s="18"/>
      <c r="F347" s="29"/>
      <c r="G347" s="28">
        <f t="shared" si="11"/>
        <v>2</v>
      </c>
      <c r="H347" s="30" t="s">
        <v>2457</v>
      </c>
      <c r="I347" s="27" t="s">
        <v>14</v>
      </c>
      <c r="J347" s="223"/>
      <c r="K347" s="348">
        <v>420</v>
      </c>
      <c r="L347" s="349">
        <v>1404</v>
      </c>
      <c r="M347" s="278">
        <f>ROUND('Смета 1-й этаж'!$J347*'Смета 1-й этаж'!$K347,2)</f>
        <v>0</v>
      </c>
      <c r="N347" s="279">
        <f>ROUND('Смета 1-й этаж'!$J347*'Смета 1-й этаж'!$L347,2)</f>
        <v>0</v>
      </c>
    </row>
    <row r="348" spans="1:52" ht="34.5" customHeight="1">
      <c r="A348" s="29"/>
      <c r="B348" s="18"/>
      <c r="C348" s="27"/>
      <c r="D348" s="18"/>
      <c r="E348" s="18"/>
      <c r="F348" s="29"/>
      <c r="G348" s="28">
        <f t="shared" si="11"/>
        <v>2</v>
      </c>
      <c r="H348" s="30" t="s">
        <v>2456</v>
      </c>
      <c r="I348" s="27" t="s">
        <v>14</v>
      </c>
      <c r="J348" s="223"/>
      <c r="K348" s="348">
        <v>300</v>
      </c>
      <c r="L348" s="349">
        <v>540</v>
      </c>
      <c r="M348" s="278">
        <f>ROUND('Смета 1-й этаж'!$J348*'Смета 1-й этаж'!$K348,2)</f>
        <v>0</v>
      </c>
      <c r="N348" s="279">
        <f>ROUND('Смета 1-й этаж'!$J348*'Смета 1-й этаж'!$L348,2)</f>
        <v>0</v>
      </c>
      <c r="AB348" s="301"/>
      <c r="AC348" s="302"/>
      <c r="AD348" s="303"/>
      <c r="AE348" s="302"/>
      <c r="AF348" s="304"/>
      <c r="AG348" s="305"/>
      <c r="AH348" s="306"/>
      <c r="AI348" s="307"/>
      <c r="AJ348" s="308"/>
      <c r="AK348" s="305"/>
      <c r="AL348" s="309"/>
      <c r="AM348" s="307"/>
      <c r="AN348" s="306"/>
      <c r="AO348" s="307"/>
    </row>
    <row r="349" spans="1:52" ht="44.25" customHeight="1">
      <c r="A349" s="29"/>
      <c r="B349" s="18"/>
      <c r="C349" s="27"/>
      <c r="D349" s="18"/>
      <c r="E349" s="18"/>
      <c r="F349" s="29"/>
      <c r="G349" s="28">
        <f t="shared" si="11"/>
        <v>2</v>
      </c>
      <c r="H349" s="30" t="s">
        <v>2520</v>
      </c>
      <c r="I349" s="27" t="s">
        <v>17</v>
      </c>
      <c r="J349" s="223"/>
      <c r="K349" s="348">
        <v>420</v>
      </c>
      <c r="L349" s="349">
        <v>12972.96</v>
      </c>
      <c r="M349" s="278">
        <f>ROUND('Смета 1-й этаж'!$J349*'Смета 1-й этаж'!$K349,2)</f>
        <v>0</v>
      </c>
      <c r="N349" s="279">
        <f>ROUND('Смета 1-й этаж'!$J349*'Смета 1-й этаж'!$L349,2)</f>
        <v>0</v>
      </c>
    </row>
    <row r="350" spans="1:52" ht="34.5" customHeight="1">
      <c r="A350" s="29"/>
      <c r="B350" s="18"/>
      <c r="C350" s="27"/>
      <c r="D350" s="18"/>
      <c r="E350" s="18"/>
      <c r="F350" s="29"/>
      <c r="G350" s="28">
        <f t="shared" si="11"/>
        <v>2</v>
      </c>
      <c r="H350" s="30" t="s">
        <v>2345</v>
      </c>
      <c r="I350" s="27" t="s">
        <v>17</v>
      </c>
      <c r="J350" s="223"/>
      <c r="K350" s="344">
        <v>120</v>
      </c>
      <c r="L350" s="345">
        <v>297</v>
      </c>
      <c r="M350" s="278">
        <f>ROUND('Смета 1-й этаж'!$J350*'Смета 1-й этаж'!$K350,2)</f>
        <v>0</v>
      </c>
      <c r="N350" s="279">
        <f>ROUND('Смета 1-й этаж'!$J350*'Смета 1-й этаж'!$L350,2)</f>
        <v>0</v>
      </c>
    </row>
    <row r="351" spans="1:52" ht="34.5" customHeight="1">
      <c r="A351" s="29"/>
      <c r="B351" s="18"/>
      <c r="C351" s="27"/>
      <c r="D351" s="18"/>
      <c r="E351" s="18"/>
      <c r="F351" s="29"/>
      <c r="G351" s="28">
        <f t="shared" si="11"/>
        <v>2</v>
      </c>
      <c r="H351" s="30" t="s">
        <v>2346</v>
      </c>
      <c r="I351" s="27" t="s">
        <v>17</v>
      </c>
      <c r="J351" s="223"/>
      <c r="K351" s="344">
        <v>382.32</v>
      </c>
      <c r="L351" s="345">
        <v>269.86666666666667</v>
      </c>
      <c r="M351" s="278">
        <f>ROUND('Смета 1-й этаж'!$J351*'Смета 1-й этаж'!$K351,2)</f>
        <v>0</v>
      </c>
      <c r="N351" s="279">
        <f>ROUND('Смета 1-й этаж'!$J351*'Смета 1-й этаж'!$L351,2)</f>
        <v>0</v>
      </c>
    </row>
    <row r="352" spans="1:52" ht="34.5" customHeight="1">
      <c r="A352" s="29"/>
      <c r="B352" s="18"/>
      <c r="C352" s="27"/>
      <c r="D352" s="18"/>
      <c r="E352" s="18"/>
      <c r="F352" s="29"/>
      <c r="G352" s="28">
        <f t="shared" si="11"/>
        <v>2</v>
      </c>
      <c r="H352" s="30" t="s">
        <v>2348</v>
      </c>
      <c r="I352" s="27" t="s">
        <v>14</v>
      </c>
      <c r="J352" s="223"/>
      <c r="K352" s="344">
        <v>540</v>
      </c>
      <c r="L352" s="345">
        <v>2695</v>
      </c>
      <c r="M352" s="278">
        <f>ROUND('Смета 1-й этаж'!$J352*'Смета 1-й этаж'!$K352,2)</f>
        <v>0</v>
      </c>
      <c r="N352" s="279">
        <f>ROUND('Смета 1-й этаж'!$J352*'Смета 1-й этаж'!$L352,2)</f>
        <v>0</v>
      </c>
    </row>
    <row r="353" spans="1:52" ht="34.5" customHeight="1">
      <c r="A353" s="29"/>
      <c r="B353" s="18"/>
      <c r="C353" s="27"/>
      <c r="D353" s="18"/>
      <c r="E353" s="18"/>
      <c r="F353" s="29"/>
      <c r="G353" s="28">
        <f t="shared" si="11"/>
        <v>2</v>
      </c>
      <c r="H353" s="30" t="s">
        <v>2518</v>
      </c>
      <c r="I353" s="27" t="s">
        <v>14</v>
      </c>
      <c r="J353" s="223"/>
      <c r="K353" s="344">
        <v>540</v>
      </c>
      <c r="L353" s="345">
        <v>2035.0000000000002</v>
      </c>
      <c r="M353" s="278">
        <f>ROUND('Смета 1-й этаж'!$J353*'Смета 1-й этаж'!$K353,2)</f>
        <v>0</v>
      </c>
      <c r="N353" s="279">
        <f>ROUND('Смета 1-й этаж'!$J353*'Смета 1-й этаж'!$L353,2)</f>
        <v>0</v>
      </c>
    </row>
    <row r="354" spans="1:52" ht="34.5" customHeight="1">
      <c r="A354" s="29" t="str">
        <f>CONCATENATE('Смета 1-й этаж'!$C354,".",'Смета 1-й этаж'!$D354,".",'Смета 1-й этаж'!$E354)</f>
        <v>Р3.5.14</v>
      </c>
      <c r="B354" s="18" t="s">
        <v>1149</v>
      </c>
      <c r="C354" s="27" t="s">
        <v>18</v>
      </c>
      <c r="D354" s="18">
        <v>5</v>
      </c>
      <c r="E354" s="18">
        <v>14</v>
      </c>
      <c r="F354" s="29" t="str">
        <f>CONCATENATE('Смета 1-й этаж'!$C354,".",'Смета 1-й этаж'!$D354,".",'Смета 1-й этаж'!$E354)</f>
        <v>Р3.5.14</v>
      </c>
      <c r="G354" s="28">
        <f t="shared" si="11"/>
        <v>2</v>
      </c>
      <c r="H354" s="37" t="s">
        <v>2318</v>
      </c>
      <c r="I354" s="27" t="s">
        <v>17</v>
      </c>
      <c r="J354" s="223">
        <v>0</v>
      </c>
      <c r="K354" s="69">
        <v>368.34</v>
      </c>
      <c r="L354" s="70">
        <v>628.22</v>
      </c>
      <c r="M354" s="65">
        <f>ROUND('Смета 1-й этаж'!$J354*'Смета 1-й этаж'!$K354,2)</f>
        <v>0</v>
      </c>
      <c r="N354" s="19">
        <f>ROUND('Смета 1-й этаж'!$J354*'Смета 1-й этаж'!$L354,2)</f>
        <v>0</v>
      </c>
      <c r="AT354"/>
      <c r="AU354"/>
      <c r="AV354"/>
      <c r="AW354"/>
      <c r="AX354"/>
      <c r="AY354"/>
      <c r="AZ354"/>
    </row>
    <row r="355" spans="1:52" ht="34.5" customHeight="1">
      <c r="A355" s="29" t="str">
        <f>CONCATENATE('Смета 1-й этаж'!$C355,".",'Смета 1-й этаж'!$D355,".",'Смета 1-й этаж'!$E355)</f>
        <v>Р3.5.15</v>
      </c>
      <c r="B355" s="18" t="s">
        <v>1150</v>
      </c>
      <c r="C355" s="27" t="s">
        <v>18</v>
      </c>
      <c r="D355" s="18">
        <v>5</v>
      </c>
      <c r="E355" s="18">
        <v>15</v>
      </c>
      <c r="F355" s="29" t="str">
        <f>CONCATENATE('Смета 1-й этаж'!$C355,".",'Смета 1-й этаж'!$D355,".",'Смета 1-й этаж'!$E355)</f>
        <v>Р3.5.15</v>
      </c>
      <c r="G355" s="28">
        <f t="shared" si="11"/>
        <v>2</v>
      </c>
      <c r="H355" s="37" t="s">
        <v>266</v>
      </c>
      <c r="I355" s="27" t="s">
        <v>17</v>
      </c>
      <c r="J355" s="128"/>
      <c r="K355" s="69">
        <v>57.23</v>
      </c>
      <c r="L355" s="70">
        <v>707.02</v>
      </c>
      <c r="M355" s="65">
        <f>ROUND('Смета 1-й этаж'!$J355*'Смета 1-й этаж'!$K355,2)</f>
        <v>0</v>
      </c>
      <c r="N355" s="19">
        <f>ROUND('Смета 1-й этаж'!$J355*'Смета 1-й этаж'!$L355,2)</f>
        <v>0</v>
      </c>
      <c r="AT355"/>
      <c r="AU355"/>
      <c r="AV355"/>
      <c r="AW355"/>
      <c r="AX355"/>
      <c r="AY355"/>
      <c r="AZ355"/>
    </row>
    <row r="356" spans="1:52" ht="34.5" customHeight="1">
      <c r="A356" s="23" t="str">
        <f>CONCATENATE('Смета 1-й этаж'!$C356,".",'Смета 1-й этаж'!$D356,".",'Смета 1-й этаж'!$E356)</f>
        <v>Р3.6.0</v>
      </c>
      <c r="B356" s="33" t="s">
        <v>1151</v>
      </c>
      <c r="C356" s="32" t="s">
        <v>18</v>
      </c>
      <c r="D356" s="33">
        <v>6</v>
      </c>
      <c r="E356" s="33">
        <v>0</v>
      </c>
      <c r="F356" s="23" t="str">
        <f>CONCATENATE('Смета 1-й этаж'!$C356,".",'Смета 1-й этаж'!$D356,".",'Смета 1-й этаж'!$E356)</f>
        <v>Р3.6.0</v>
      </c>
      <c r="G356" s="22">
        <f t="shared" si="11"/>
        <v>2</v>
      </c>
      <c r="H356" s="43" t="s">
        <v>733</v>
      </c>
      <c r="I356" s="25"/>
      <c r="J356" s="127">
        <f>ROUND(J357+J369,2)</f>
        <v>0</v>
      </c>
      <c r="K356" s="346"/>
      <c r="L356" s="347"/>
      <c r="M356" s="66">
        <f>ROUND(M357+M369,2)</f>
        <v>0</v>
      </c>
      <c r="N356" s="66">
        <f>ROUND(N357+N369,2)</f>
        <v>0</v>
      </c>
      <c r="O356" s="246"/>
      <c r="P356" s="246" t="s">
        <v>1738</v>
      </c>
    </row>
    <row r="357" spans="1:52" ht="34.5" customHeight="1">
      <c r="A357" s="47" t="str">
        <f>CONCATENATE('Смета 1-й этаж'!$C357,".",'Смета 1-й этаж'!$D357,".",'Смета 1-й этаж'!$E357)</f>
        <v>Р3.16.0</v>
      </c>
      <c r="B357" s="408" t="s">
        <v>1152</v>
      </c>
      <c r="C357" s="46" t="s">
        <v>18</v>
      </c>
      <c r="D357" s="408">
        <v>16</v>
      </c>
      <c r="E357" s="408">
        <v>0</v>
      </c>
      <c r="F357" s="47" t="str">
        <f>CONCATENATE('Смета 1-й этаж'!$C357,".",'Смета 1-й этаж'!$D357,".",'Смета 1-й этаж'!$E357)</f>
        <v>Р3.16.0</v>
      </c>
      <c r="G357" s="22">
        <f t="shared" si="11"/>
        <v>2</v>
      </c>
      <c r="H357" s="54" t="s">
        <v>793</v>
      </c>
      <c r="I357" s="46"/>
      <c r="J357" s="129">
        <f>SUM(J358:J368)</f>
        <v>0</v>
      </c>
      <c r="K357" s="346"/>
      <c r="L357" s="347"/>
      <c r="M357" s="66">
        <f>ROUND(SUM(M358:M368),2)</f>
        <v>0</v>
      </c>
      <c r="N357" s="50">
        <f>ROUND(SUM(N358:N368),2)</f>
        <v>0</v>
      </c>
      <c r="P357" s="122" t="s">
        <v>1739</v>
      </c>
      <c r="AQ357">
        <v>1</v>
      </c>
      <c r="AR357" s="247">
        <f>ROUND(SUM(AR358:AR368),2)</f>
        <v>0</v>
      </c>
      <c r="AS357">
        <v>1</v>
      </c>
    </row>
    <row r="358" spans="1:52" ht="34.5" customHeight="1">
      <c r="A358" s="29" t="str">
        <f>CONCATENATE('Смета 1-й этаж'!$C358,".",'Смета 1-й этаж'!$D358,".",'Смета 1-й этаж'!$E358)</f>
        <v>Р3.8.42</v>
      </c>
      <c r="B358" s="18" t="s">
        <v>1153</v>
      </c>
      <c r="C358" s="27" t="s">
        <v>18</v>
      </c>
      <c r="D358" s="18">
        <v>8</v>
      </c>
      <c r="E358" s="18">
        <v>42</v>
      </c>
      <c r="F358" s="29" t="str">
        <f>CONCATENATE('Смета 1-й этаж'!$C358,".",'Смета 1-й этаж'!$D358,".",'Смета 1-й этаж'!$E358)</f>
        <v>Р3.8.42</v>
      </c>
      <c r="G358" s="28">
        <f t="shared" si="11"/>
        <v>2</v>
      </c>
      <c r="H358" s="52" t="s">
        <v>741</v>
      </c>
      <c r="I358" s="31" t="s">
        <v>20</v>
      </c>
      <c r="J358" s="128"/>
      <c r="K358" s="344">
        <v>960</v>
      </c>
      <c r="L358" s="345">
        <v>2541</v>
      </c>
      <c r="M358" s="278">
        <f>ROUND('Смета 1-й этаж'!$J358*'Смета 1-й этаж'!$K358,2)</f>
        <v>0</v>
      </c>
      <c r="N358" s="279">
        <f>ROUND('Смета 1-й этаж'!$J358*'Смета 1-й этаж'!$L358,2)</f>
        <v>0</v>
      </c>
      <c r="AR358" s="248">
        <f t="shared" ref="AR358:AR368" si="12">IF(AQ358&gt;0,M358+N358,)</f>
        <v>0</v>
      </c>
    </row>
    <row r="359" spans="1:52" ht="34.5" customHeight="1">
      <c r="A359" s="29" t="str">
        <f>CONCATENATE('Смета 1-й этаж'!$C359,".",'Смета 1-й этаж'!$D359,".",'Смета 1-й этаж'!$E359)</f>
        <v>Р3.6.7</v>
      </c>
      <c r="B359" s="18" t="s">
        <v>1154</v>
      </c>
      <c r="C359" s="27" t="s">
        <v>18</v>
      </c>
      <c r="D359" s="18">
        <v>6</v>
      </c>
      <c r="E359" s="18">
        <v>7</v>
      </c>
      <c r="F359" s="29" t="str">
        <f>CONCATENATE('Смета 1-й этаж'!$C359,".",'Смета 1-й этаж'!$D359,".",'Смета 1-й этаж'!$E359)</f>
        <v>Р3.6.7</v>
      </c>
      <c r="G359" s="28">
        <f t="shared" si="11"/>
        <v>2</v>
      </c>
      <c r="H359" s="30" t="s">
        <v>843</v>
      </c>
      <c r="I359" s="27" t="s">
        <v>17</v>
      </c>
      <c r="J359" s="223"/>
      <c r="K359" s="344">
        <v>204.61199999999997</v>
      </c>
      <c r="L359" s="345">
        <v>254.10000000000002</v>
      </c>
      <c r="M359" s="278">
        <f>ROUND('Смета 1-й этаж'!$J359*'Смета 1-й этаж'!$K359,2)</f>
        <v>0</v>
      </c>
      <c r="N359" s="279">
        <f>ROUND('Смета 1-й этаж'!$J359*'Смета 1-й этаж'!$L359,2)</f>
        <v>0</v>
      </c>
      <c r="AR359" s="248">
        <f t="shared" si="12"/>
        <v>0</v>
      </c>
    </row>
    <row r="360" spans="1:52" ht="34.5" customHeight="1">
      <c r="A360" s="29" t="str">
        <f>CONCATENATE('Смета 1-й этаж'!$C360,".",'Смета 1-й этаж'!$D360,".",'Смета 1-й этаж'!$E360)</f>
        <v>Р3.8.41</v>
      </c>
      <c r="B360" s="18" t="s">
        <v>1155</v>
      </c>
      <c r="C360" s="27" t="s">
        <v>18</v>
      </c>
      <c r="D360" s="18">
        <v>8</v>
      </c>
      <c r="E360" s="18">
        <v>41</v>
      </c>
      <c r="F360" s="29" t="str">
        <f>CONCATENATE('Смета 1-й этаж'!$C360,".",'Смета 1-й этаж'!$D360,".",'Смета 1-й этаж'!$E360)</f>
        <v>Р3.8.41</v>
      </c>
      <c r="G360" s="28">
        <f t="shared" si="11"/>
        <v>2</v>
      </c>
      <c r="H360" s="52" t="s">
        <v>554</v>
      </c>
      <c r="I360" s="53" t="s">
        <v>17</v>
      </c>
      <c r="J360" s="223">
        <v>0</v>
      </c>
      <c r="K360" s="69">
        <v>373.33</v>
      </c>
      <c r="L360" s="70">
        <v>370</v>
      </c>
      <c r="M360" s="65">
        <f>ROUND('Смета 1-й этаж'!$J360*'Смета 1-й этаж'!$K360,2)</f>
        <v>0</v>
      </c>
      <c r="N360" s="19">
        <f>ROUND('Смета 1-й этаж'!$J360*'Смета 1-й этаж'!$L360,2)</f>
        <v>0</v>
      </c>
      <c r="AR360" s="248">
        <f t="shared" si="12"/>
        <v>0</v>
      </c>
      <c r="AT360"/>
      <c r="AU360"/>
      <c r="AV360"/>
      <c r="AW360"/>
      <c r="AX360"/>
      <c r="AY360"/>
      <c r="AZ360"/>
    </row>
    <row r="361" spans="1:52" ht="34.5" customHeight="1">
      <c r="A361" s="29"/>
      <c r="B361" s="18"/>
      <c r="C361" s="27"/>
      <c r="D361" s="18"/>
      <c r="E361" s="18"/>
      <c r="F361" s="29"/>
      <c r="G361" s="28">
        <f t="shared" si="11"/>
        <v>2</v>
      </c>
      <c r="H361" s="30" t="s">
        <v>2521</v>
      </c>
      <c r="I361" s="27" t="s">
        <v>17</v>
      </c>
      <c r="J361" s="223"/>
      <c r="K361" s="344">
        <v>138</v>
      </c>
      <c r="L361" s="345">
        <v>863.94000000000017</v>
      </c>
      <c r="M361" s="278">
        <f>ROUND('Смета 1-й этаж'!$J361*'Смета 1-й этаж'!$K361,2)</f>
        <v>0</v>
      </c>
      <c r="N361" s="279">
        <f>ROUND('Смета 1-й этаж'!$J361*'Смета 1-й этаж'!$L361,2)</f>
        <v>0</v>
      </c>
      <c r="AR361" s="248"/>
    </row>
    <row r="362" spans="1:52" ht="34.5" customHeight="1">
      <c r="A362" s="29"/>
      <c r="B362" s="18"/>
      <c r="C362" s="27"/>
      <c r="D362" s="18"/>
      <c r="E362" s="18"/>
      <c r="F362" s="29"/>
      <c r="G362" s="28">
        <f t="shared" si="11"/>
        <v>2</v>
      </c>
      <c r="H362" s="37" t="s">
        <v>2444</v>
      </c>
      <c r="I362" s="31" t="s">
        <v>30</v>
      </c>
      <c r="J362" s="128"/>
      <c r="K362" s="344">
        <v>180</v>
      </c>
      <c r="L362" s="345">
        <v>202.94153846153847</v>
      </c>
      <c r="M362" s="278">
        <f>ROUND('Смета 1-й этаж'!$J362*'Смета 1-й этаж'!$K362,2)</f>
        <v>0</v>
      </c>
      <c r="N362" s="279">
        <f>ROUND('Смета 1-й этаж'!$J362*'Смета 1-й этаж'!$L362,2)</f>
        <v>0</v>
      </c>
      <c r="AB362" s="283"/>
      <c r="AC362" s="284"/>
      <c r="AD362" s="285"/>
      <c r="AE362" s="284"/>
      <c r="AF362" s="286"/>
      <c r="AG362" s="287"/>
      <c r="AH362" s="288"/>
      <c r="AI362" s="289"/>
      <c r="AJ362" s="290"/>
      <c r="AK362" s="287"/>
      <c r="AL362" s="291"/>
      <c r="AM362" s="289"/>
      <c r="AN362" s="288"/>
      <c r="AO362" s="289"/>
      <c r="AR362" s="248"/>
    </row>
    <row r="363" spans="1:52" ht="34.5" customHeight="1">
      <c r="A363" s="29" t="str">
        <f>CONCATENATE('Смета 1-й этаж'!$C363,".",'Смета 1-й этаж'!$D363,".",'Смета 1-й этаж'!$E363)</f>
        <v>Р3.6.9</v>
      </c>
      <c r="B363" s="18" t="s">
        <v>1156</v>
      </c>
      <c r="C363" s="27" t="s">
        <v>18</v>
      </c>
      <c r="D363" s="18">
        <v>6</v>
      </c>
      <c r="E363" s="18">
        <v>9</v>
      </c>
      <c r="F363" s="29" t="str">
        <f>CONCATENATE('Смета 1-й этаж'!$C363,".",'Смета 1-й этаж'!$D363,".",'Смета 1-й этаж'!$E363)</f>
        <v>Р3.6.9</v>
      </c>
      <c r="G363" s="28">
        <f t="shared" si="11"/>
        <v>2</v>
      </c>
      <c r="H363" s="30" t="s">
        <v>267</v>
      </c>
      <c r="I363" s="27" t="s">
        <v>17</v>
      </c>
      <c r="J363" s="223">
        <v>0</v>
      </c>
      <c r="K363" s="69">
        <v>143.41999999999999</v>
      </c>
      <c r="L363" s="70">
        <v>159.21</v>
      </c>
      <c r="M363" s="65">
        <f>ROUND('Смета 1-й этаж'!$J363*'Смета 1-й этаж'!$K363,2)</f>
        <v>0</v>
      </c>
      <c r="N363" s="19">
        <f>ROUND('Смета 1-й этаж'!$J363*'Смета 1-й этаж'!$L363,2)</f>
        <v>0</v>
      </c>
      <c r="AR363" s="248">
        <f t="shared" si="12"/>
        <v>0</v>
      </c>
      <c r="AT363"/>
      <c r="AU363"/>
      <c r="AV363"/>
      <c r="AW363"/>
      <c r="AX363"/>
      <c r="AY363"/>
      <c r="AZ363"/>
    </row>
    <row r="364" spans="1:52" ht="34.5" customHeight="1">
      <c r="A364" s="29" t="str">
        <f>CONCATENATE('Смета 1-й этаж'!$C364,".",'Смета 1-й этаж'!$D364,".",'Смета 1-й этаж'!$E364)</f>
        <v>Р3.6.11</v>
      </c>
      <c r="B364" s="18" t="s">
        <v>1157</v>
      </c>
      <c r="C364" s="27" t="s">
        <v>18</v>
      </c>
      <c r="D364" s="18">
        <v>6</v>
      </c>
      <c r="E364" s="18">
        <v>11</v>
      </c>
      <c r="F364" s="29" t="str">
        <f>CONCATENATE('Смета 1-й этаж'!$C364,".",'Смета 1-й этаж'!$D364,".",'Смета 1-й этаж'!$E364)</f>
        <v>Р3.6.11</v>
      </c>
      <c r="G364" s="28">
        <f t="shared" si="11"/>
        <v>2</v>
      </c>
      <c r="H364" s="30" t="s">
        <v>540</v>
      </c>
      <c r="I364" s="31" t="s">
        <v>17</v>
      </c>
      <c r="J364" s="223">
        <v>0</v>
      </c>
      <c r="K364" s="69">
        <v>141.66999999999999</v>
      </c>
      <c r="L364" s="70">
        <v>288.33</v>
      </c>
      <c r="M364" s="65">
        <f>ROUND('Смета 1-й этаж'!$J364*'Смета 1-й этаж'!$K364,2)</f>
        <v>0</v>
      </c>
      <c r="N364" s="19">
        <f>ROUND('Смета 1-й этаж'!$J364*'Смета 1-й этаж'!$L364,2)</f>
        <v>0</v>
      </c>
      <c r="AR364" s="248">
        <f t="shared" si="12"/>
        <v>0</v>
      </c>
      <c r="AT364"/>
      <c r="AU364"/>
      <c r="AV364"/>
      <c r="AW364"/>
      <c r="AX364"/>
      <c r="AY364"/>
      <c r="AZ364"/>
    </row>
    <row r="365" spans="1:52" ht="34.5" customHeight="1">
      <c r="A365" s="29" t="str">
        <f>CONCATENATE('Смета 1-й этаж'!$C365,".",'Смета 1-й этаж'!$D365,".",'Смета 1-й этаж'!$E365)</f>
        <v>Р3.6.12</v>
      </c>
      <c r="B365" s="18" t="s">
        <v>1158</v>
      </c>
      <c r="C365" s="27" t="s">
        <v>18</v>
      </c>
      <c r="D365" s="18">
        <v>6</v>
      </c>
      <c r="E365" s="18">
        <v>12</v>
      </c>
      <c r="F365" s="29" t="str">
        <f>CONCATENATE('Смета 1-й этаж'!$C365,".",'Смета 1-й этаж'!$D365,".",'Смета 1-й этаж'!$E365)</f>
        <v>Р3.6.12</v>
      </c>
      <c r="G365" s="28">
        <f t="shared" si="11"/>
        <v>2</v>
      </c>
      <c r="H365" s="30" t="s">
        <v>44</v>
      </c>
      <c r="I365" s="31" t="s">
        <v>17</v>
      </c>
      <c r="J365" s="223"/>
      <c r="K365" s="344">
        <v>66</v>
      </c>
      <c r="L365" s="345">
        <v>55.000000000000007</v>
      </c>
      <c r="M365" s="278">
        <f>ROUND('Смета 1-й этаж'!$J365*'Смета 1-й этаж'!$K365,2)</f>
        <v>0</v>
      </c>
      <c r="N365" s="279">
        <f>ROUND('Смета 1-й этаж'!$J365*'Смета 1-й этаж'!$L365,2)</f>
        <v>0</v>
      </c>
      <c r="AR365" s="248">
        <f t="shared" si="12"/>
        <v>0</v>
      </c>
    </row>
    <row r="366" spans="1:52" ht="34.5" customHeight="1">
      <c r="A366" s="29" t="str">
        <f>CONCATENATE('Смета 1-й этаж'!$C366,".",'Смета 1-й этаж'!$D366,".",'Смета 1-й этаж'!$E366)</f>
        <v>Р3.6.13</v>
      </c>
      <c r="B366" s="18" t="s">
        <v>1159</v>
      </c>
      <c r="C366" s="27" t="s">
        <v>18</v>
      </c>
      <c r="D366" s="18">
        <v>6</v>
      </c>
      <c r="E366" s="18">
        <v>13</v>
      </c>
      <c r="F366" s="29" t="str">
        <f>CONCATENATE('Смета 1-й этаж'!$C366,".",'Смета 1-й этаж'!$D366,".",'Смета 1-й этаж'!$E366)</f>
        <v>Р3.6.13</v>
      </c>
      <c r="G366" s="28">
        <f t="shared" si="11"/>
        <v>2</v>
      </c>
      <c r="H366" s="30" t="s">
        <v>341</v>
      </c>
      <c r="I366" s="36" t="s">
        <v>17</v>
      </c>
      <c r="J366" s="223">
        <v>0</v>
      </c>
      <c r="K366" s="69">
        <v>68.95</v>
      </c>
      <c r="L366" s="70">
        <v>54.76</v>
      </c>
      <c r="M366" s="65">
        <f>ROUND('Смета 1-й этаж'!$J366*'Смета 1-й этаж'!$K366,2)</f>
        <v>0</v>
      </c>
      <c r="N366" s="19">
        <f>ROUND('Смета 1-й этаж'!$J366*'Смета 1-й этаж'!$L366,2)</f>
        <v>0</v>
      </c>
      <c r="AR366" s="248">
        <f t="shared" si="12"/>
        <v>0</v>
      </c>
      <c r="AT366"/>
      <c r="AU366"/>
      <c r="AV366"/>
      <c r="AW366"/>
      <c r="AX366"/>
      <c r="AY366"/>
      <c r="AZ366"/>
    </row>
    <row r="367" spans="1:52" ht="34.5" customHeight="1">
      <c r="A367" s="29" t="str">
        <f>CONCATENATE('Смета 1-й этаж'!$C367,".",'Смета 1-й этаж'!$D367,".",'Смета 1-й этаж'!$E367)</f>
        <v>Р3.6.14</v>
      </c>
      <c r="B367" s="18" t="s">
        <v>1160</v>
      </c>
      <c r="C367" s="27" t="s">
        <v>18</v>
      </c>
      <c r="D367" s="18">
        <v>6</v>
      </c>
      <c r="E367" s="18">
        <v>14</v>
      </c>
      <c r="F367" s="29" t="str">
        <f>CONCATENATE('Смета 1-й этаж'!$C367,".",'Смета 1-й этаж'!$D367,".",'Смета 1-й этаж'!$E367)</f>
        <v>Р3.6.14</v>
      </c>
      <c r="G367" s="28">
        <f t="shared" si="11"/>
        <v>2</v>
      </c>
      <c r="H367" s="37" t="s">
        <v>817</v>
      </c>
      <c r="I367" s="31" t="s">
        <v>17</v>
      </c>
      <c r="J367" s="223"/>
      <c r="K367" s="344">
        <v>297.60000000000002</v>
      </c>
      <c r="L367" s="345">
        <v>410.85</v>
      </c>
      <c r="M367" s="278">
        <f>ROUND('Смета 1-й этаж'!$J367*'Смета 1-й этаж'!$K367,2)</f>
        <v>0</v>
      </c>
      <c r="N367" s="279">
        <f>ROUND('Смета 1-й этаж'!$J367*'Смета 1-й этаж'!$L367,2)</f>
        <v>0</v>
      </c>
      <c r="AR367" s="248">
        <f t="shared" si="12"/>
        <v>0</v>
      </c>
    </row>
    <row r="368" spans="1:52" ht="34.5" customHeight="1">
      <c r="A368" s="29" t="str">
        <f>CONCATENATE('Смета 1-й этаж'!$C368,".",'Смета 1-й этаж'!$D368,".",'Смета 1-й этаж'!$E368)</f>
        <v>Р3.6.45</v>
      </c>
      <c r="B368" s="18" t="s">
        <v>1161</v>
      </c>
      <c r="C368" s="27" t="s">
        <v>18</v>
      </c>
      <c r="D368" s="18">
        <v>6</v>
      </c>
      <c r="E368" s="18">
        <v>45</v>
      </c>
      <c r="F368" s="29" t="str">
        <f>CONCATENATE('Смета 1-й этаж'!$C368,".",'Смета 1-й этаж'!$D368,".",'Смета 1-й этаж'!$E368)</f>
        <v>Р3.6.45</v>
      </c>
      <c r="G368" s="28">
        <f t="shared" si="11"/>
        <v>2</v>
      </c>
      <c r="H368" s="52" t="s">
        <v>1965</v>
      </c>
      <c r="I368" s="36" t="s">
        <v>17</v>
      </c>
      <c r="J368" s="128">
        <v>0</v>
      </c>
      <c r="K368" s="69">
        <v>6119.68</v>
      </c>
      <c r="L368" s="70">
        <v>8944.14</v>
      </c>
      <c r="M368" s="65">
        <f>ROUND('Смета 1-й этаж'!$J368*'Смета 1-й этаж'!$K368,2)</f>
        <v>0</v>
      </c>
      <c r="N368" s="19">
        <f>ROUND('Смета 1-й этаж'!$J368*'Смета 1-й этаж'!$L368,2)</f>
        <v>0</v>
      </c>
      <c r="O368" s="122" t="s">
        <v>1963</v>
      </c>
      <c r="AQ368">
        <v>1</v>
      </c>
      <c r="AR368" s="248">
        <f t="shared" si="12"/>
        <v>0</v>
      </c>
      <c r="AT368"/>
      <c r="AU368"/>
      <c r="AV368"/>
      <c r="AW368"/>
      <c r="AX368"/>
      <c r="AY368"/>
      <c r="AZ368"/>
    </row>
    <row r="369" spans="1:52" ht="34.5" customHeight="1">
      <c r="A369" s="23" t="str">
        <f>CONCATENATE('Смета 1-й этаж'!$C369,".",'Смета 1-й этаж'!$D369,".",'Смета 1-й этаж'!$E369)</f>
        <v>Р3.17.0</v>
      </c>
      <c r="B369" s="408" t="s">
        <v>1161</v>
      </c>
      <c r="C369" s="44" t="s">
        <v>18</v>
      </c>
      <c r="D369" s="408">
        <v>17</v>
      </c>
      <c r="E369" s="408">
        <v>0</v>
      </c>
      <c r="F369" s="23" t="str">
        <f>CONCATENATE('Смета 1-й этаж'!$C369,".",'Смета 1-й этаж'!$D369,".",'Смета 1-й этаж'!$E369)</f>
        <v>Р3.17.0</v>
      </c>
      <c r="G369" s="22">
        <f t="shared" si="11"/>
        <v>2</v>
      </c>
      <c r="H369" s="55" t="s">
        <v>794</v>
      </c>
      <c r="I369" s="21"/>
      <c r="J369" s="130"/>
      <c r="K369" s="342"/>
      <c r="L369" s="343"/>
      <c r="M369" s="64">
        <f>ROUND(SUM(M370:M421),2)</f>
        <v>0</v>
      </c>
      <c r="N369" s="26">
        <f>ROUND(SUM(N370:N421),2)</f>
        <v>0</v>
      </c>
      <c r="P369" s="122" t="s">
        <v>1739</v>
      </c>
    </row>
    <row r="370" spans="1:52" ht="34.5" customHeight="1">
      <c r="A370" s="29" t="str">
        <f>CONCATENATE('Смета 1-й этаж'!$C370,".",'Смета 1-й этаж'!$D370,".",'Смета 1-й этаж'!$E370)</f>
        <v>Р3.6.1</v>
      </c>
      <c r="B370" s="18" t="s">
        <v>1162</v>
      </c>
      <c r="C370" s="27" t="s">
        <v>18</v>
      </c>
      <c r="D370" s="18">
        <v>6</v>
      </c>
      <c r="E370" s="18">
        <v>1</v>
      </c>
      <c r="F370" s="29" t="str">
        <f>CONCATENATE('Смета 1-й этаж'!$C370,".",'Смета 1-й этаж'!$D370,".",'Смета 1-й этаж'!$E370)</f>
        <v>Р3.6.1</v>
      </c>
      <c r="G370" s="28">
        <f t="shared" si="11"/>
        <v>2</v>
      </c>
      <c r="H370" s="37" t="s">
        <v>41</v>
      </c>
      <c r="I370" s="27" t="s">
        <v>17</v>
      </c>
      <c r="J370" s="128"/>
      <c r="K370" s="69">
        <v>482.56</v>
      </c>
      <c r="L370" s="70">
        <v>795.35</v>
      </c>
      <c r="M370" s="65">
        <f>ROUND('Смета 1-й этаж'!$J370*'Смета 1-й этаж'!$K370,2)</f>
        <v>0</v>
      </c>
      <c r="N370" s="19">
        <f>ROUND('Смета 1-й этаж'!$J370*'Смета 1-й этаж'!$L370,2)</f>
        <v>0</v>
      </c>
      <c r="AT370"/>
      <c r="AU370"/>
      <c r="AV370"/>
      <c r="AW370"/>
      <c r="AX370"/>
      <c r="AY370"/>
      <c r="AZ370"/>
    </row>
    <row r="371" spans="1:52" ht="34.5" customHeight="1">
      <c r="A371" s="29" t="str">
        <f>CONCATENATE('Смета 1-й этаж'!$C371,".",'Смета 1-й этаж'!$D371,".",'Смета 1-й этаж'!$E371)</f>
        <v>Р3.6.4</v>
      </c>
      <c r="B371" s="18" t="s">
        <v>1163</v>
      </c>
      <c r="C371" s="27" t="s">
        <v>18</v>
      </c>
      <c r="D371" s="18">
        <v>6</v>
      </c>
      <c r="E371" s="18">
        <v>4</v>
      </c>
      <c r="F371" s="29" t="str">
        <f>CONCATENATE('Смета 1-й этаж'!$C371,".",'Смета 1-й этаж'!$D371,".",'Смета 1-й этаж'!$E371)</f>
        <v>Р3.6.4</v>
      </c>
      <c r="G371" s="28">
        <f t="shared" si="11"/>
        <v>2</v>
      </c>
      <c r="H371" s="37" t="s">
        <v>340</v>
      </c>
      <c r="I371" s="27" t="s">
        <v>17</v>
      </c>
      <c r="J371" s="128"/>
      <c r="K371" s="69">
        <v>460.5</v>
      </c>
      <c r="L371" s="70">
        <v>1070.74</v>
      </c>
      <c r="M371" s="65">
        <f>ROUND('Смета 1-й этаж'!$J371*'Смета 1-й этаж'!$K371,2)</f>
        <v>0</v>
      </c>
      <c r="N371" s="19">
        <f>ROUND('Смета 1-й этаж'!$J371*'Смета 1-й этаж'!$L371,2)</f>
        <v>0</v>
      </c>
      <c r="AT371"/>
      <c r="AU371"/>
      <c r="AV371"/>
      <c r="AW371"/>
      <c r="AX371"/>
      <c r="AY371"/>
      <c r="AZ371"/>
    </row>
    <row r="372" spans="1:52" ht="34.5" customHeight="1">
      <c r="A372" s="29" t="str">
        <f>CONCATENATE('Смета 1-й этаж'!$C372,".",'Смета 1-й этаж'!$D372,".",'Смета 1-й этаж'!$E372)</f>
        <v>Р3.6.40</v>
      </c>
      <c r="B372" s="18" t="s">
        <v>1164</v>
      </c>
      <c r="C372" s="27" t="s">
        <v>18</v>
      </c>
      <c r="D372" s="18">
        <v>6</v>
      </c>
      <c r="E372" s="18">
        <v>40</v>
      </c>
      <c r="F372" s="29" t="str">
        <f>CONCATENATE('Смета 1-й этаж'!$C372,".",'Смета 1-й этаж'!$D372,".",'Смета 1-й этаж'!$E372)</f>
        <v>Р3.6.40</v>
      </c>
      <c r="G372" s="28">
        <f t="shared" si="11"/>
        <v>2</v>
      </c>
      <c r="H372" s="37" t="s">
        <v>270</v>
      </c>
      <c r="I372" s="27" t="s">
        <v>17</v>
      </c>
      <c r="J372" s="128"/>
      <c r="K372" s="69">
        <v>600</v>
      </c>
      <c r="L372" s="70">
        <v>1070.74</v>
      </c>
      <c r="M372" s="65">
        <f>ROUND('Смета 1-й этаж'!$J372*'Смета 1-й этаж'!$K372,2)</f>
        <v>0</v>
      </c>
      <c r="N372" s="19">
        <f>ROUND('Смета 1-й этаж'!$J372*'Смета 1-й этаж'!$L372,2)</f>
        <v>0</v>
      </c>
      <c r="AT372"/>
      <c r="AU372"/>
      <c r="AV372"/>
      <c r="AW372"/>
      <c r="AX372"/>
      <c r="AY372"/>
      <c r="AZ372"/>
    </row>
    <row r="373" spans="1:52" ht="34.5" customHeight="1">
      <c r="A373" s="29" t="str">
        <f>CONCATENATE('Смета 1-й этаж'!$C373,".",'Смета 1-й этаж'!$D373,".",'Смета 1-й этаж'!$E373)</f>
        <v>Р3.6.41</v>
      </c>
      <c r="B373" s="18" t="s">
        <v>1165</v>
      </c>
      <c r="C373" s="27" t="s">
        <v>18</v>
      </c>
      <c r="D373" s="18">
        <v>6</v>
      </c>
      <c r="E373" s="18">
        <v>41</v>
      </c>
      <c r="F373" s="29" t="str">
        <f>CONCATENATE('Смета 1-й этаж'!$C373,".",'Смета 1-й этаж'!$D373,".",'Смета 1-й этаж'!$E373)</f>
        <v>Р3.6.41</v>
      </c>
      <c r="G373" s="28">
        <f t="shared" si="11"/>
        <v>2</v>
      </c>
      <c r="H373" s="37" t="s">
        <v>734</v>
      </c>
      <c r="I373" s="27" t="s">
        <v>17</v>
      </c>
      <c r="J373" s="128"/>
      <c r="K373" s="69">
        <v>600</v>
      </c>
      <c r="L373" s="70">
        <v>1300</v>
      </c>
      <c r="M373" s="65">
        <f>ROUND('Смета 1-й этаж'!$J373*'Смета 1-й этаж'!$K373,2)</f>
        <v>0</v>
      </c>
      <c r="N373" s="19">
        <f>ROUND('Смета 1-й этаж'!$J373*'Смета 1-й этаж'!$L373,2)</f>
        <v>0</v>
      </c>
      <c r="O373" s="122" t="s">
        <v>2214</v>
      </c>
      <c r="AT373"/>
      <c r="AU373"/>
      <c r="AV373"/>
      <c r="AW373"/>
      <c r="AX373"/>
      <c r="AY373"/>
      <c r="AZ373"/>
    </row>
    <row r="374" spans="1:52" ht="34.5" customHeight="1">
      <c r="A374" s="29" t="str">
        <f>CONCATENATE('Смета 1-й этаж'!$C374,".",'Смета 1-й этаж'!$D374,".",'Смета 1-й этаж'!$E374)</f>
        <v>Р3.6.42</v>
      </c>
      <c r="B374" s="18" t="s">
        <v>1166</v>
      </c>
      <c r="C374" s="27" t="s">
        <v>18</v>
      </c>
      <c r="D374" s="18">
        <v>6</v>
      </c>
      <c r="E374" s="18">
        <v>42</v>
      </c>
      <c r="F374" s="29" t="str">
        <f>CONCATENATE('Смета 1-й этаж'!$C374,".",'Смета 1-й этаж'!$D374,".",'Смета 1-й этаж'!$E374)</f>
        <v>Р3.6.42</v>
      </c>
      <c r="G374" s="28">
        <f t="shared" si="11"/>
        <v>2</v>
      </c>
      <c r="H374" s="37" t="s">
        <v>735</v>
      </c>
      <c r="I374" s="27" t="s">
        <v>17</v>
      </c>
      <c r="J374" s="128"/>
      <c r="K374" s="69">
        <v>600</v>
      </c>
      <c r="L374" s="70">
        <v>1300</v>
      </c>
      <c r="M374" s="65">
        <f>ROUND('Смета 1-й этаж'!$J374*'Смета 1-й этаж'!$K374,2)</f>
        <v>0</v>
      </c>
      <c r="N374" s="19">
        <f>ROUND('Смета 1-й этаж'!$J374*'Смета 1-й этаж'!$L374,2)</f>
        <v>0</v>
      </c>
      <c r="O374" s="122" t="s">
        <v>2214</v>
      </c>
      <c r="AT374"/>
      <c r="AU374"/>
      <c r="AV374"/>
      <c r="AW374"/>
      <c r="AX374"/>
      <c r="AY374"/>
      <c r="AZ374"/>
    </row>
    <row r="375" spans="1:52" ht="34.5" customHeight="1">
      <c r="A375" s="29" t="str">
        <f>CONCATENATE('Смета 1-й этаж'!$C375,".",'Смета 1-й этаж'!$D375,".",'Смета 1-й этаж'!$E375)</f>
        <v>Р3.6.31</v>
      </c>
      <c r="B375" s="18" t="s">
        <v>1167</v>
      </c>
      <c r="C375" s="27" t="s">
        <v>18</v>
      </c>
      <c r="D375" s="18">
        <v>6</v>
      </c>
      <c r="E375" s="18">
        <v>31</v>
      </c>
      <c r="F375" s="29" t="str">
        <f>CONCATENATE('Смета 1-й этаж'!$C375,".",'Смета 1-й этаж'!$D375,".",'Смета 1-й этаж'!$E375)</f>
        <v>Р3.6.31</v>
      </c>
      <c r="G375" s="28">
        <f t="shared" si="11"/>
        <v>2</v>
      </c>
      <c r="H375" s="37" t="s">
        <v>544</v>
      </c>
      <c r="I375" s="31" t="s">
        <v>17</v>
      </c>
      <c r="J375" s="128"/>
      <c r="K375" s="69">
        <v>875</v>
      </c>
      <c r="L375" s="70">
        <v>6783.33</v>
      </c>
      <c r="M375" s="65">
        <f>ROUND('Смета 1-й этаж'!$J375*'Смета 1-й этаж'!$K375,2)</f>
        <v>0</v>
      </c>
      <c r="N375" s="19">
        <f>ROUND('Смета 1-й этаж'!$J375*'Смета 1-й этаж'!$L375,2)</f>
        <v>0</v>
      </c>
      <c r="AT375"/>
      <c r="AU375"/>
      <c r="AV375"/>
      <c r="AW375"/>
      <c r="AX375"/>
      <c r="AY375"/>
      <c r="AZ375"/>
    </row>
    <row r="376" spans="1:52" ht="34.5" customHeight="1">
      <c r="A376" s="29" t="str">
        <f>CONCATENATE('Смета 1-й этаж'!$C376,".",'Смета 1-й этаж'!$D376,".",'Смета 1-й этаж'!$E376)</f>
        <v>Р3.6.36</v>
      </c>
      <c r="B376" s="18" t="s">
        <v>1168</v>
      </c>
      <c r="C376" s="27" t="s">
        <v>18</v>
      </c>
      <c r="D376" s="18">
        <v>6</v>
      </c>
      <c r="E376" s="18">
        <v>36</v>
      </c>
      <c r="F376" s="29" t="str">
        <f>CONCATENATE('Смета 1-й этаж'!$C376,".",'Смета 1-й этаж'!$D376,".",'Смета 1-й этаж'!$E376)</f>
        <v>Р3.6.36</v>
      </c>
      <c r="G376" s="28">
        <f t="shared" si="11"/>
        <v>2</v>
      </c>
      <c r="H376" s="37" t="s">
        <v>187</v>
      </c>
      <c r="I376" s="27" t="s">
        <v>17</v>
      </c>
      <c r="J376" s="223"/>
      <c r="K376" s="344">
        <v>837.6</v>
      </c>
      <c r="L376" s="345">
        <v>953.70000000000016</v>
      </c>
      <c r="M376" s="278">
        <f>ROUND('Смета 1-й этаж'!$J376*'Смета 1-й этаж'!$K376,2)</f>
        <v>0</v>
      </c>
      <c r="N376" s="279">
        <f>ROUND('Смета 1-й этаж'!$J376*'Смета 1-й этаж'!$L376,2)</f>
        <v>0</v>
      </c>
    </row>
    <row r="377" spans="1:52" ht="34.5" customHeight="1">
      <c r="A377" s="29" t="str">
        <f>CONCATENATE('Смета 1-й этаж'!$C377,".",'Смета 1-й этаж'!$D377,".",'Смета 1-й этаж'!$E377)</f>
        <v>Р3.6.15</v>
      </c>
      <c r="B377" s="18" t="s">
        <v>1169</v>
      </c>
      <c r="C377" s="27" t="s">
        <v>18</v>
      </c>
      <c r="D377" s="18">
        <v>6</v>
      </c>
      <c r="E377" s="18">
        <v>15</v>
      </c>
      <c r="F377" s="29" t="str">
        <f>CONCATENATE('Смета 1-й этаж'!$C377,".",'Смета 1-й этаж'!$D377,".",'Смета 1-й этаж'!$E377)</f>
        <v>Р3.6.15</v>
      </c>
      <c r="G377" s="28">
        <f t="shared" si="11"/>
        <v>2</v>
      </c>
      <c r="H377" s="37" t="s">
        <v>541</v>
      </c>
      <c r="I377" s="27" t="s">
        <v>17</v>
      </c>
      <c r="J377" s="223">
        <v>0</v>
      </c>
      <c r="K377" s="69">
        <v>600</v>
      </c>
      <c r="L377" s="70">
        <v>1799.42</v>
      </c>
      <c r="M377" s="65">
        <f>ROUND('Смета 1-й этаж'!$J377*'Смета 1-й этаж'!$K377,2)</f>
        <v>0</v>
      </c>
      <c r="N377" s="19">
        <f>ROUND('Смета 1-й этаж'!$J377*'Смета 1-й этаж'!$L377,2)</f>
        <v>0</v>
      </c>
      <c r="AT377"/>
      <c r="AU377"/>
      <c r="AV377"/>
      <c r="AW377"/>
      <c r="AX377"/>
      <c r="AY377"/>
      <c r="AZ377"/>
    </row>
    <row r="378" spans="1:52" ht="34.5" customHeight="1">
      <c r="A378" s="29" t="str">
        <f>CONCATENATE('Смета 1-й этаж'!$C378,".",'Смета 1-й этаж'!$D378,".",'Смета 1-й этаж'!$E378)</f>
        <v>Р3.6.43</v>
      </c>
      <c r="B378" s="18" t="s">
        <v>1170</v>
      </c>
      <c r="C378" s="27" t="s">
        <v>18</v>
      </c>
      <c r="D378" s="18">
        <v>6</v>
      </c>
      <c r="E378" s="18">
        <v>43</v>
      </c>
      <c r="F378" s="29" t="str">
        <f>CONCATENATE('Смета 1-й этаж'!$C378,".",'Смета 1-й этаж'!$D378,".",'Смета 1-й этаж'!$E378)</f>
        <v>Р3.6.43</v>
      </c>
      <c r="G378" s="28">
        <f t="shared" si="11"/>
        <v>2</v>
      </c>
      <c r="H378" s="37" t="s">
        <v>799</v>
      </c>
      <c r="I378" s="27" t="s">
        <v>17</v>
      </c>
      <c r="J378" s="223">
        <v>0</v>
      </c>
      <c r="K378" s="69">
        <v>600</v>
      </c>
      <c r="L378" s="70">
        <v>1398.35</v>
      </c>
      <c r="M378" s="65">
        <f>ROUND('Смета 1-й этаж'!$J378*'Смета 1-й этаж'!$K378,2)</f>
        <v>0</v>
      </c>
      <c r="N378" s="19">
        <f>ROUND('Смета 1-й этаж'!$J378*'Смета 1-й этаж'!$L378,2)</f>
        <v>0</v>
      </c>
      <c r="P378" s="122" t="s">
        <v>862</v>
      </c>
      <c r="AT378"/>
      <c r="AU378"/>
      <c r="AV378"/>
      <c r="AW378"/>
      <c r="AX378"/>
      <c r="AY378"/>
      <c r="AZ378"/>
    </row>
    <row r="379" spans="1:52" ht="34.5" customHeight="1">
      <c r="A379" s="29"/>
      <c r="B379" s="18"/>
      <c r="C379" s="27"/>
      <c r="D379" s="18"/>
      <c r="E379" s="18"/>
      <c r="F379" s="29"/>
      <c r="G379" s="28">
        <f t="shared" si="11"/>
        <v>2</v>
      </c>
      <c r="H379" s="37" t="s">
        <v>2339</v>
      </c>
      <c r="I379" s="27" t="s">
        <v>17</v>
      </c>
      <c r="J379" s="128">
        <v>0</v>
      </c>
      <c r="K379" s="229">
        <v>600</v>
      </c>
      <c r="L379" s="230">
        <v>2100</v>
      </c>
      <c r="M379" s="65">
        <f>ROUND('Смета 1-й этаж'!$J379*'Смета 1-й этаж'!$K379,2)</f>
        <v>0</v>
      </c>
      <c r="N379" s="19">
        <f>ROUND('Смета 1-й этаж'!$J379*'Смета 1-й этаж'!$L379,2)</f>
        <v>0</v>
      </c>
      <c r="O379" s="122" t="s">
        <v>2277</v>
      </c>
      <c r="AT379"/>
      <c r="AU379"/>
      <c r="AV379"/>
      <c r="AW379"/>
      <c r="AX379"/>
      <c r="AY379"/>
      <c r="AZ379"/>
    </row>
    <row r="380" spans="1:52" ht="34.5" customHeight="1">
      <c r="A380" s="29" t="str">
        <f>CONCATENATE('Смета 1-й этаж'!$C380,".",'Смета 1-й этаж'!$D380,".",'Смета 1-й этаж'!$E380)</f>
        <v>Р6.6.36</v>
      </c>
      <c r="B380" s="18" t="s">
        <v>1197</v>
      </c>
      <c r="C380" s="27" t="s">
        <v>98</v>
      </c>
      <c r="D380" s="18">
        <v>6</v>
      </c>
      <c r="E380" s="18">
        <v>36</v>
      </c>
      <c r="F380" s="29" t="str">
        <f>CONCATENATE('Смета 1-й этаж'!$C380,".",'Смета 1-й этаж'!$D380,".",'Смета 1-й этаж'!$E380)</f>
        <v>Р6.6.36</v>
      </c>
      <c r="G380" s="28">
        <f t="shared" si="11"/>
        <v>2</v>
      </c>
      <c r="H380" s="37" t="s">
        <v>2212</v>
      </c>
      <c r="I380" s="27" t="s">
        <v>17</v>
      </c>
      <c r="J380" s="128"/>
      <c r="K380" s="69">
        <v>875</v>
      </c>
      <c r="L380" s="70">
        <f>1208*1.3</f>
        <v>1570.4</v>
      </c>
      <c r="M380" s="65">
        <f>ROUND('Смета 1-й этаж'!$J380*'Смета 1-й этаж'!$K380,2)</f>
        <v>0</v>
      </c>
      <c r="N380" s="19">
        <f>ROUND('Смета 1-й этаж'!$J380*'Смета 1-й этаж'!$L380,2)</f>
        <v>0</v>
      </c>
      <c r="P380" s="122" t="s">
        <v>862</v>
      </c>
      <c r="AT380"/>
      <c r="AU380"/>
      <c r="AV380"/>
      <c r="AW380"/>
      <c r="AX380"/>
      <c r="AY380"/>
      <c r="AZ380"/>
    </row>
    <row r="381" spans="1:52" ht="34.5" customHeight="1">
      <c r="A381" s="29" t="str">
        <f>CONCATENATE('Смета 1-й этаж'!$C381,".",'Смета 1-й этаж'!$D381,".",'Смета 1-й этаж'!$E381)</f>
        <v>Р6.6.37</v>
      </c>
      <c r="B381" s="18" t="s">
        <v>1197</v>
      </c>
      <c r="C381" s="27" t="s">
        <v>98</v>
      </c>
      <c r="D381" s="18">
        <v>6</v>
      </c>
      <c r="E381" s="18">
        <v>37</v>
      </c>
      <c r="F381" s="29" t="str">
        <f>CONCATENATE('Смета 1-й этаж'!$C381,".",'Смета 1-й этаж'!$D381,".",'Смета 1-й этаж'!$E381)</f>
        <v>Р6.6.37</v>
      </c>
      <c r="G381" s="28">
        <f t="shared" si="11"/>
        <v>2</v>
      </c>
      <c r="H381" s="37" t="s">
        <v>2213</v>
      </c>
      <c r="I381" s="27" t="s">
        <v>17</v>
      </c>
      <c r="J381" s="223">
        <v>0</v>
      </c>
      <c r="K381" s="69">
        <v>875</v>
      </c>
      <c r="L381" s="70">
        <f>1525*1.3</f>
        <v>1982.5</v>
      </c>
      <c r="M381" s="65">
        <f>ROUND('Смета 1-й этаж'!$J381*'Смета 1-й этаж'!$K381,2)</f>
        <v>0</v>
      </c>
      <c r="N381" s="19">
        <f>ROUND('Смета 1-й этаж'!$J381*'Смета 1-й этаж'!$L381,2)</f>
        <v>0</v>
      </c>
      <c r="P381" s="122" t="s">
        <v>862</v>
      </c>
      <c r="AT381"/>
      <c r="AU381"/>
      <c r="AV381"/>
      <c r="AW381"/>
      <c r="AX381"/>
      <c r="AY381"/>
      <c r="AZ381"/>
    </row>
    <row r="382" spans="1:52" ht="34.5" customHeight="1">
      <c r="A382" s="29" t="str">
        <f>CONCATENATE('Смета 1-й этаж'!$C382,".",'Смета 1-й этаж'!$D382,".",'Смета 1-й этаж'!$E382)</f>
        <v>Р3.6.16</v>
      </c>
      <c r="B382" s="18" t="s">
        <v>1171</v>
      </c>
      <c r="C382" s="27" t="s">
        <v>18</v>
      </c>
      <c r="D382" s="18">
        <v>6</v>
      </c>
      <c r="E382" s="18">
        <v>16</v>
      </c>
      <c r="F382" s="29" t="str">
        <f>CONCATENATE('Смета 1-й этаж'!$C382,".",'Смета 1-й этаж'!$D382,".",'Смета 1-й этаж'!$E382)</f>
        <v>Р3.6.16</v>
      </c>
      <c r="G382" s="28">
        <f t="shared" si="11"/>
        <v>2</v>
      </c>
      <c r="H382" s="37" t="s">
        <v>702</v>
      </c>
      <c r="I382" s="36" t="s">
        <v>30</v>
      </c>
      <c r="J382" s="223"/>
      <c r="K382" s="344">
        <v>300</v>
      </c>
      <c r="L382" s="345">
        <v>355.75650000000007</v>
      </c>
      <c r="M382" s="278">
        <f>ROUND('Смета 1-й этаж'!$J382*'Смета 1-й этаж'!$K382,2)</f>
        <v>0</v>
      </c>
      <c r="N382" s="279">
        <f>ROUND('Смета 1-й этаж'!$J382*'Смета 1-й этаж'!$L382,2)</f>
        <v>0</v>
      </c>
    </row>
    <row r="383" spans="1:52" ht="34.5" customHeight="1">
      <c r="A383" s="29" t="str">
        <f>CONCATENATE('Смета 1-й этаж'!$C383,".",'Смета 1-й этаж'!$D383,".",'Смета 1-й этаж'!$E383)</f>
        <v>Р3.6.17</v>
      </c>
      <c r="B383" s="18" t="s">
        <v>1172</v>
      </c>
      <c r="C383" s="27" t="s">
        <v>18</v>
      </c>
      <c r="D383" s="18">
        <v>6</v>
      </c>
      <c r="E383" s="18">
        <v>17</v>
      </c>
      <c r="F383" s="29" t="str">
        <f>CONCATENATE('Смета 1-й этаж'!$C383,".",'Смета 1-й этаж'!$D383,".",'Смета 1-й этаж'!$E383)</f>
        <v>Р3.6.17</v>
      </c>
      <c r="G383" s="28">
        <f t="shared" si="11"/>
        <v>2</v>
      </c>
      <c r="H383" s="30" t="s">
        <v>184</v>
      </c>
      <c r="I383" s="31" t="s">
        <v>17</v>
      </c>
      <c r="J383" s="128"/>
      <c r="K383" s="69">
        <v>22.48</v>
      </c>
      <c r="L383" s="70">
        <v>27.83</v>
      </c>
      <c r="M383" s="65">
        <f>ROUND('Смета 1-й этаж'!$J383*'Смета 1-й этаж'!$K383,2)</f>
        <v>0</v>
      </c>
      <c r="N383" s="19">
        <f>ROUND('Смета 1-й этаж'!$J383*'Смета 1-й этаж'!$L383,2)</f>
        <v>0</v>
      </c>
      <c r="O383" s="182" t="s">
        <v>1918</v>
      </c>
      <c r="P383" s="182"/>
      <c r="AT383"/>
      <c r="AU383"/>
      <c r="AV383"/>
      <c r="AW383"/>
      <c r="AX383"/>
      <c r="AY383"/>
      <c r="AZ383"/>
    </row>
    <row r="384" spans="1:52" ht="34.5" customHeight="1">
      <c r="A384" s="29" t="str">
        <f>CONCATENATE('Смета 1-й этаж'!$C384,".",'Смета 1-й этаж'!$D384,".",'Смета 1-й этаж'!$E384)</f>
        <v>Р3.6.5</v>
      </c>
      <c r="B384" s="18" t="s">
        <v>1173</v>
      </c>
      <c r="C384" s="27" t="s">
        <v>18</v>
      </c>
      <c r="D384" s="18">
        <v>6</v>
      </c>
      <c r="E384" s="18">
        <v>5</v>
      </c>
      <c r="F384" s="29" t="str">
        <f>CONCATENATE('Смета 1-й этаж'!$C384,".",'Смета 1-й этаж'!$D384,".",'Смета 1-й этаж'!$E384)</f>
        <v>Р3.6.5</v>
      </c>
      <c r="G384" s="28">
        <f t="shared" si="11"/>
        <v>2</v>
      </c>
      <c r="H384" s="37" t="s">
        <v>42</v>
      </c>
      <c r="I384" s="27" t="s">
        <v>17</v>
      </c>
      <c r="J384" s="128"/>
      <c r="K384" s="69">
        <v>450</v>
      </c>
      <c r="L384" s="70">
        <v>1759.51</v>
      </c>
      <c r="M384" s="65">
        <f>ROUND('Смета 1-й этаж'!$J384*'Смета 1-й этаж'!$K384,2)</f>
        <v>0</v>
      </c>
      <c r="N384" s="19">
        <f>ROUND('Смета 1-й этаж'!$J384*'Смета 1-й этаж'!$L384,2)</f>
        <v>0</v>
      </c>
      <c r="AT384"/>
      <c r="AU384"/>
      <c r="AV384"/>
      <c r="AW384"/>
      <c r="AX384"/>
      <c r="AY384"/>
      <c r="AZ384"/>
    </row>
    <row r="385" spans="1:52" ht="34.5" customHeight="1">
      <c r="A385" s="29" t="str">
        <f>CONCATENATE('Смета 1-й этаж'!$C385,".",'Смета 1-й этаж'!$D385,".",'Смета 1-й этаж'!$E385)</f>
        <v>Р3.6.37</v>
      </c>
      <c r="B385" s="18" t="s">
        <v>1174</v>
      </c>
      <c r="C385" s="27" t="s">
        <v>18</v>
      </c>
      <c r="D385" s="18">
        <v>6</v>
      </c>
      <c r="E385" s="18">
        <v>37</v>
      </c>
      <c r="F385" s="29" t="str">
        <f>CONCATENATE('Смета 1-й этаж'!$C385,".",'Смета 1-й этаж'!$D385,".",'Смета 1-й этаж'!$E385)</f>
        <v>Р3.6.37</v>
      </c>
      <c r="G385" s="28">
        <f t="shared" si="11"/>
        <v>2</v>
      </c>
      <c r="H385" s="37" t="s">
        <v>736</v>
      </c>
      <c r="I385" s="27" t="s">
        <v>17</v>
      </c>
      <c r="J385" s="128"/>
      <c r="K385" s="69">
        <v>450</v>
      </c>
      <c r="L385" s="70">
        <v>1759.51</v>
      </c>
      <c r="M385" s="65">
        <f>ROUND('Смета 1-й этаж'!$J385*'Смета 1-й этаж'!$K385,2)</f>
        <v>0</v>
      </c>
      <c r="N385" s="19">
        <f>ROUND('Смета 1-й этаж'!$J385*'Смета 1-й этаж'!$L385,2)</f>
        <v>0</v>
      </c>
      <c r="AT385"/>
      <c r="AU385"/>
      <c r="AV385"/>
      <c r="AW385"/>
      <c r="AX385"/>
      <c r="AY385"/>
      <c r="AZ385"/>
    </row>
    <row r="386" spans="1:52" ht="34.5" customHeight="1">
      <c r="A386" s="29" t="str">
        <f>CONCATENATE('Смета 1-й этаж'!$C386,".",'Смета 1-й этаж'!$D386,".",'Смета 1-й этаж'!$E386)</f>
        <v>Р3.6.38</v>
      </c>
      <c r="B386" s="18" t="s">
        <v>1175</v>
      </c>
      <c r="C386" s="27" t="s">
        <v>18</v>
      </c>
      <c r="D386" s="18">
        <v>6</v>
      </c>
      <c r="E386" s="18">
        <v>38</v>
      </c>
      <c r="F386" s="29" t="str">
        <f>CONCATENATE('Смета 1-й этаж'!$C386,".",'Смета 1-й этаж'!$D386,".",'Смета 1-й этаж'!$E386)</f>
        <v>Р3.6.38</v>
      </c>
      <c r="G386" s="28">
        <f t="shared" si="11"/>
        <v>2</v>
      </c>
      <c r="H386" s="37" t="s">
        <v>737</v>
      </c>
      <c r="I386" s="27" t="s">
        <v>17</v>
      </c>
      <c r="J386" s="128"/>
      <c r="K386" s="69">
        <v>450</v>
      </c>
      <c r="L386" s="70">
        <v>1759.51</v>
      </c>
      <c r="M386" s="65">
        <f>ROUND('Смета 1-й этаж'!$J386*'Смета 1-й этаж'!$K386,2)</f>
        <v>0</v>
      </c>
      <c r="N386" s="19">
        <f>ROUND('Смета 1-й этаж'!$J386*'Смета 1-й этаж'!$L386,2)</f>
        <v>0</v>
      </c>
      <c r="AT386"/>
      <c r="AU386"/>
      <c r="AV386"/>
      <c r="AW386"/>
      <c r="AX386"/>
      <c r="AY386"/>
      <c r="AZ386"/>
    </row>
    <row r="387" spans="1:52" ht="34.5" customHeight="1">
      <c r="A387" s="29" t="str">
        <f>CONCATENATE('Смета 1-й этаж'!$C387,".",'Смета 1-й этаж'!$D387,".",'Смета 1-й этаж'!$E387)</f>
        <v>Р3.6.39</v>
      </c>
      <c r="B387" s="18" t="s">
        <v>1176</v>
      </c>
      <c r="C387" s="27" t="s">
        <v>18</v>
      </c>
      <c r="D387" s="18">
        <v>6</v>
      </c>
      <c r="E387" s="18">
        <v>39</v>
      </c>
      <c r="F387" s="29" t="str">
        <f>CONCATENATE('Смета 1-й этаж'!$C387,".",'Смета 1-й этаж'!$D387,".",'Смета 1-й этаж'!$E387)</f>
        <v>Р3.6.39</v>
      </c>
      <c r="G387" s="28">
        <f t="shared" si="11"/>
        <v>2</v>
      </c>
      <c r="H387" s="37" t="s">
        <v>420</v>
      </c>
      <c r="I387" s="27" t="s">
        <v>17</v>
      </c>
      <c r="J387" s="128">
        <v>0</v>
      </c>
      <c r="K387" s="183">
        <v>450</v>
      </c>
      <c r="L387" s="184">
        <v>2500</v>
      </c>
      <c r="M387" s="65">
        <f>ROUND('Смета 1-й этаж'!$J387*'Смета 1-й этаж'!$K387,2)</f>
        <v>0</v>
      </c>
      <c r="N387" s="19">
        <f>ROUND('Смета 1-й этаж'!$J387*'Смета 1-й этаж'!$L387,2)</f>
        <v>0</v>
      </c>
      <c r="AT387"/>
      <c r="AU387"/>
      <c r="AV387"/>
      <c r="AW387"/>
      <c r="AX387"/>
      <c r="AY387"/>
      <c r="AZ387"/>
    </row>
    <row r="388" spans="1:52" ht="34.5" customHeight="1">
      <c r="A388" s="186"/>
      <c r="B388" s="187"/>
      <c r="C388" s="188" t="s">
        <v>18</v>
      </c>
      <c r="D388" s="187">
        <v>6</v>
      </c>
      <c r="E388" s="187">
        <v>44</v>
      </c>
      <c r="F388" s="186" t="str">
        <f>CONCATENATE('Смета 1-й этаж'!$C388,".",'Смета 1-й этаж'!$D388,".",'Смета 1-й этаж'!$E388)</f>
        <v>Р3.6.44</v>
      </c>
      <c r="G388" s="28">
        <f t="shared" si="11"/>
        <v>2</v>
      </c>
      <c r="H388" s="37" t="s">
        <v>1927</v>
      </c>
      <c r="I388" s="27" t="s">
        <v>17</v>
      </c>
      <c r="J388" s="223">
        <v>0</v>
      </c>
      <c r="K388" s="69">
        <v>450</v>
      </c>
      <c r="L388" s="70">
        <v>1940</v>
      </c>
      <c r="M388" s="65">
        <f>ROUND('Смета 1-й этаж'!$J388*'Смета 1-й этаж'!$K388,2)</f>
        <v>0</v>
      </c>
      <c r="N388" s="19">
        <f>ROUND('Смета 1-й этаж'!$J388*'Смета 1-й этаж'!$L388,2)</f>
        <v>0</v>
      </c>
      <c r="P388" s="122" t="s">
        <v>862</v>
      </c>
      <c r="AT388"/>
      <c r="AU388"/>
      <c r="AV388"/>
      <c r="AW388"/>
      <c r="AX388"/>
      <c r="AY388"/>
      <c r="AZ388"/>
    </row>
    <row r="389" spans="1:52" ht="34.5" customHeight="1">
      <c r="A389" s="186"/>
      <c r="B389" s="187"/>
      <c r="C389" s="188" t="s">
        <v>62</v>
      </c>
      <c r="D389" s="187">
        <v>6</v>
      </c>
      <c r="E389" s="187">
        <v>45</v>
      </c>
      <c r="F389" s="186" t="str">
        <f>CONCATENATE('Смета 1-й этаж'!$C389,".",'Смета 1-й этаж'!$D389,".",'Смета 1-й этаж'!$E389)</f>
        <v>Р4.6.45</v>
      </c>
      <c r="G389" s="28">
        <f t="shared" si="11"/>
        <v>2</v>
      </c>
      <c r="H389" s="37" t="s">
        <v>2272</v>
      </c>
      <c r="I389" s="27" t="s">
        <v>17</v>
      </c>
      <c r="J389" s="128"/>
      <c r="K389" s="229">
        <v>450</v>
      </c>
      <c r="L389" s="230">
        <v>1759.51</v>
      </c>
      <c r="M389" s="65">
        <f>ROUND('Смета 1-й этаж'!$J389*'Смета 1-й этаж'!$K389,2)</f>
        <v>0</v>
      </c>
      <c r="N389" s="19">
        <f>ROUND('Смета 1-й этаж'!$J389*'Смета 1-й этаж'!$L389,2)</f>
        <v>0</v>
      </c>
      <c r="O389" s="122" t="s">
        <v>2277</v>
      </c>
      <c r="AT389"/>
      <c r="AU389"/>
      <c r="AV389"/>
      <c r="AW389"/>
      <c r="AX389"/>
      <c r="AY389"/>
      <c r="AZ389"/>
    </row>
    <row r="390" spans="1:52" ht="34.5" customHeight="1">
      <c r="A390" s="29" t="str">
        <f>CONCATENATE('Смета 1-й этаж'!$C390,".",'Смета 1-й этаж'!$D390,".",'Смета 1-й этаж'!$E390)</f>
        <v>Р3.6.3</v>
      </c>
      <c r="B390" s="18" t="s">
        <v>1177</v>
      </c>
      <c r="C390" s="27" t="s">
        <v>18</v>
      </c>
      <c r="D390" s="18">
        <v>6</v>
      </c>
      <c r="E390" s="18">
        <v>3</v>
      </c>
      <c r="F390" s="29" t="str">
        <f>CONCATENATE('Смета 1-й этаж'!$C390,".",'Смета 1-й этаж'!$D390,".",'Смета 1-й этаж'!$E390)</f>
        <v>Р3.6.3</v>
      </c>
      <c r="G390" s="28">
        <f t="shared" si="11"/>
        <v>2</v>
      </c>
      <c r="H390" s="37" t="s">
        <v>432</v>
      </c>
      <c r="I390" s="36" t="s">
        <v>30</v>
      </c>
      <c r="J390" s="128"/>
      <c r="K390" s="69">
        <v>141.22</v>
      </c>
      <c r="L390" s="70">
        <v>225.96</v>
      </c>
      <c r="M390" s="65">
        <f>ROUND('Смета 1-й этаж'!$J390*'Смета 1-й этаж'!$K390,2)</f>
        <v>0</v>
      </c>
      <c r="N390" s="19">
        <f>ROUND('Смета 1-й этаж'!$J390*'Смета 1-й этаж'!$L390,2)</f>
        <v>0</v>
      </c>
      <c r="AT390"/>
      <c r="AU390"/>
      <c r="AV390"/>
      <c r="AW390"/>
      <c r="AX390"/>
      <c r="AY390"/>
      <c r="AZ390"/>
    </row>
    <row r="391" spans="1:52" ht="34.5" customHeight="1">
      <c r="A391" s="29" t="str">
        <f>CONCATENATE('Смета 1-й этаж'!$C391,".",'Смета 1-й этаж'!$D391,".",'Смета 1-й этаж'!$E391)</f>
        <v>Р3.6.6</v>
      </c>
      <c r="B391" s="18" t="s">
        <v>1178</v>
      </c>
      <c r="C391" s="27" t="s">
        <v>18</v>
      </c>
      <c r="D391" s="18">
        <v>6</v>
      </c>
      <c r="E391" s="18">
        <v>6</v>
      </c>
      <c r="F391" s="29" t="str">
        <f>CONCATENATE('Смета 1-й этаж'!$C391,".",'Смета 1-й этаж'!$D391,".",'Смета 1-й этаж'!$E391)</f>
        <v>Р3.6.6</v>
      </c>
      <c r="G391" s="28">
        <f t="shared" si="11"/>
        <v>2</v>
      </c>
      <c r="H391" s="37" t="s">
        <v>43</v>
      </c>
      <c r="I391" s="36" t="s">
        <v>30</v>
      </c>
      <c r="J391" s="223"/>
      <c r="K391" s="69">
        <v>105.96</v>
      </c>
      <c r="L391" s="70">
        <v>194.89</v>
      </c>
      <c r="M391" s="65">
        <f>ROUND('Смета 1-й этаж'!$J391*'Смета 1-й этаж'!$K391,2)</f>
        <v>0</v>
      </c>
      <c r="N391" s="19">
        <f>ROUND('Смета 1-й этаж'!$J391*'Смета 1-й этаж'!$L391,2)</f>
        <v>0</v>
      </c>
      <c r="R391" s="255"/>
      <c r="AT391"/>
      <c r="AU391"/>
      <c r="AV391"/>
      <c r="AW391"/>
      <c r="AX391"/>
      <c r="AY391"/>
      <c r="AZ391"/>
    </row>
    <row r="392" spans="1:52" ht="34.5" customHeight="1">
      <c r="A392" s="29"/>
      <c r="B392" s="18"/>
      <c r="C392" s="27"/>
      <c r="D392" s="18"/>
      <c r="E392" s="18"/>
      <c r="F392" s="29"/>
      <c r="G392" s="28">
        <f t="shared" si="11"/>
        <v>2</v>
      </c>
      <c r="H392" s="37" t="s">
        <v>2445</v>
      </c>
      <c r="I392" s="36" t="s">
        <v>30</v>
      </c>
      <c r="J392" s="223"/>
      <c r="K392" s="344">
        <v>183.6</v>
      </c>
      <c r="L392" s="345">
        <v>438.07896000000011</v>
      </c>
      <c r="M392" s="278">
        <f>ROUND('Смета 1-й этаж'!$J392*'Смета 1-й этаж'!$K392,2)</f>
        <v>0</v>
      </c>
      <c r="N392" s="279">
        <f>ROUND('Смета 1-й этаж'!$J392*'Смета 1-й этаж'!$L392,2)</f>
        <v>0</v>
      </c>
      <c r="R392" s="255"/>
      <c r="AB392" s="283"/>
      <c r="AC392" s="284"/>
      <c r="AD392" s="285"/>
      <c r="AE392" s="284"/>
      <c r="AF392" s="286"/>
      <c r="AG392" s="287"/>
      <c r="AH392" s="288"/>
      <c r="AI392" s="289"/>
      <c r="AJ392" s="290"/>
      <c r="AK392" s="287"/>
      <c r="AL392" s="291"/>
      <c r="AM392" s="289"/>
      <c r="AN392" s="288"/>
      <c r="AO392" s="289"/>
    </row>
    <row r="393" spans="1:52" ht="34.5" customHeight="1">
      <c r="A393" s="29" t="str">
        <f>CONCATENATE('Смета 1-й этаж'!$C393,".",'Смета 1-й этаж'!$D393,".",'Смета 1-й этаж'!$E393)</f>
        <v>Р3.8.45</v>
      </c>
      <c r="B393" s="18" t="s">
        <v>1179</v>
      </c>
      <c r="C393" s="18" t="s">
        <v>18</v>
      </c>
      <c r="D393" s="18">
        <v>8</v>
      </c>
      <c r="E393" s="29">
        <v>45</v>
      </c>
      <c r="F393" s="29" t="str">
        <f>CONCATENATE('Смета 1-й этаж'!$C393,".",'Смета 1-й этаж'!$D393,".",'Смета 1-й этаж'!$E393)</f>
        <v>Р3.8.45</v>
      </c>
      <c r="G393" s="28">
        <f t="shared" si="11"/>
        <v>2</v>
      </c>
      <c r="H393" s="52" t="s">
        <v>556</v>
      </c>
      <c r="I393" s="53" t="s">
        <v>17</v>
      </c>
      <c r="J393" s="132"/>
      <c r="K393" s="69">
        <v>197.71</v>
      </c>
      <c r="L393" s="70">
        <v>706.12</v>
      </c>
      <c r="M393" s="65">
        <f>ROUND('Смета 1-й этаж'!$J393*'Смета 1-й этаж'!$K393,2)</f>
        <v>0</v>
      </c>
      <c r="N393" s="19">
        <f>ROUND('Смета 1-й этаж'!$J393*'Смета 1-й этаж'!$L393,2)</f>
        <v>0</v>
      </c>
      <c r="AT393"/>
      <c r="AU393"/>
      <c r="AV393"/>
      <c r="AW393"/>
      <c r="AX393"/>
      <c r="AY393"/>
      <c r="AZ393"/>
    </row>
    <row r="394" spans="1:52" ht="34.5" customHeight="1">
      <c r="A394" s="29" t="str">
        <f>CONCATENATE('Смета 1-й этаж'!$C394,".",'Смета 1-й этаж'!$D394,".",'Смета 1-й этаж'!$E394)</f>
        <v>Р3.6.18</v>
      </c>
      <c r="B394" s="18" t="s">
        <v>1180</v>
      </c>
      <c r="C394" s="27" t="s">
        <v>18</v>
      </c>
      <c r="D394" s="18">
        <v>6</v>
      </c>
      <c r="E394" s="18">
        <v>18</v>
      </c>
      <c r="F394" s="29" t="str">
        <f>CONCATENATE('Смета 1-й этаж'!$C394,".",'Смета 1-й этаж'!$D394,".",'Смета 1-й этаж'!$E394)</f>
        <v>Р3.6.18</v>
      </c>
      <c r="G394" s="28">
        <f t="shared" si="11"/>
        <v>2</v>
      </c>
      <c r="H394" s="37" t="s">
        <v>703</v>
      </c>
      <c r="I394" s="36" t="s">
        <v>30</v>
      </c>
      <c r="J394" s="223">
        <v>0</v>
      </c>
      <c r="K394" s="69">
        <v>50</v>
      </c>
      <c r="L394" s="70">
        <v>250</v>
      </c>
      <c r="M394" s="65">
        <f>ROUND('Смета 1-й этаж'!$J394*'Смета 1-й этаж'!$K394,2)</f>
        <v>0</v>
      </c>
      <c r="N394" s="19">
        <f>ROUND('Смета 1-й этаж'!$J394*'Смета 1-й этаж'!$L394,2)</f>
        <v>0</v>
      </c>
      <c r="R394" s="255"/>
      <c r="AT394"/>
      <c r="AU394"/>
      <c r="AV394"/>
      <c r="AW394"/>
      <c r="AX394"/>
      <c r="AY394"/>
      <c r="AZ394"/>
    </row>
    <row r="395" spans="1:52" ht="34.5" customHeight="1">
      <c r="A395" s="29" t="str">
        <f>CONCATENATE('Смета 1-й этаж'!$C395,".",'Смета 1-й этаж'!$D395,".",'Смета 1-й этаж'!$E395)</f>
        <v>Р3.6.19</v>
      </c>
      <c r="B395" s="18" t="s">
        <v>1181</v>
      </c>
      <c r="C395" s="27" t="s">
        <v>18</v>
      </c>
      <c r="D395" s="18">
        <v>6</v>
      </c>
      <c r="E395" s="18">
        <v>19</v>
      </c>
      <c r="F395" s="29" t="str">
        <f>CONCATENATE('Смета 1-й этаж'!$C395,".",'Смета 1-й этаж'!$D395,".",'Смета 1-й этаж'!$E395)</f>
        <v>Р3.6.19</v>
      </c>
      <c r="G395" s="28">
        <f t="shared" si="11"/>
        <v>2</v>
      </c>
      <c r="H395" s="40" t="s">
        <v>415</v>
      </c>
      <c r="I395" s="36" t="s">
        <v>30</v>
      </c>
      <c r="J395" s="223"/>
      <c r="K395" s="69">
        <v>120</v>
      </c>
      <c r="L395" s="70">
        <v>480</v>
      </c>
      <c r="M395" s="65">
        <f>ROUND('Смета 1-й этаж'!$J395*'Смета 1-й этаж'!$K395,2)</f>
        <v>0</v>
      </c>
      <c r="N395" s="19">
        <f>ROUND('Смета 1-й этаж'!$J395*'Смета 1-й этаж'!$L395,2)</f>
        <v>0</v>
      </c>
      <c r="AT395"/>
      <c r="AU395"/>
      <c r="AV395"/>
      <c r="AW395"/>
      <c r="AX395"/>
      <c r="AY395"/>
      <c r="AZ395"/>
    </row>
    <row r="396" spans="1:52" ht="34.5" customHeight="1">
      <c r="A396" s="29" t="str">
        <f>CONCATENATE('Смета 1-й этаж'!$C396,".",'Смета 1-й этаж'!$D396,".",'Смета 1-й этаж'!$E396)</f>
        <v>Р3.6.20</v>
      </c>
      <c r="B396" s="18" t="s">
        <v>1182</v>
      </c>
      <c r="C396" s="27" t="s">
        <v>18</v>
      </c>
      <c r="D396" s="18">
        <v>6</v>
      </c>
      <c r="E396" s="18">
        <v>20</v>
      </c>
      <c r="F396" s="29" t="str">
        <f>CONCATENATE('Смета 1-й этаж'!$C396,".",'Смета 1-й этаж'!$D396,".",'Смета 1-й этаж'!$E396)</f>
        <v>Р3.6.20</v>
      </c>
      <c r="G396" s="28">
        <f t="shared" si="11"/>
        <v>2</v>
      </c>
      <c r="H396" s="30" t="s">
        <v>45</v>
      </c>
      <c r="I396" s="36" t="s">
        <v>30</v>
      </c>
      <c r="J396" s="223"/>
      <c r="K396" s="69">
        <v>80.44</v>
      </c>
      <c r="L396" s="70">
        <v>194.25</v>
      </c>
      <c r="M396" s="65">
        <f>ROUND('Смета 1-й этаж'!$J396*'Смета 1-й этаж'!$K396,2)</f>
        <v>0</v>
      </c>
      <c r="N396" s="19">
        <f>ROUND('Смета 1-й этаж'!$J396*'Смета 1-й этаж'!$L396,2)</f>
        <v>0</v>
      </c>
      <c r="AT396"/>
      <c r="AU396"/>
      <c r="AV396"/>
      <c r="AW396"/>
      <c r="AX396"/>
      <c r="AY396"/>
      <c r="AZ396"/>
    </row>
    <row r="397" spans="1:52" ht="34.5" customHeight="1">
      <c r="A397" s="29" t="str">
        <f>CONCATENATE('Смета 1-й этаж'!$C397,".",'Смета 1-й этаж'!$D397,".",'Смета 1-й этаж'!$E397)</f>
        <v>Р3.6.21</v>
      </c>
      <c r="B397" s="18" t="s">
        <v>1183</v>
      </c>
      <c r="C397" s="27" t="s">
        <v>18</v>
      </c>
      <c r="D397" s="18">
        <v>6</v>
      </c>
      <c r="E397" s="18">
        <v>21</v>
      </c>
      <c r="F397" s="29" t="str">
        <f>CONCATENATE('Смета 1-й этаж'!$C397,".",'Смета 1-й этаж'!$D397,".",'Смета 1-й этаж'!$E397)</f>
        <v>Р3.6.21</v>
      </c>
      <c r="G397" s="28">
        <f t="shared" si="11"/>
        <v>2</v>
      </c>
      <c r="H397" s="30" t="s">
        <v>46</v>
      </c>
      <c r="I397" s="31" t="s">
        <v>17</v>
      </c>
      <c r="J397" s="223">
        <v>0</v>
      </c>
      <c r="K397" s="69">
        <v>930.54</v>
      </c>
      <c r="L397" s="70">
        <v>1710.06</v>
      </c>
      <c r="M397" s="65">
        <f>ROUND('Смета 1-й этаж'!$J397*'Смета 1-й этаж'!$K397,2)</f>
        <v>0</v>
      </c>
      <c r="N397" s="19">
        <f>ROUND('Смета 1-й этаж'!$J397*'Смета 1-й этаж'!$L397,2)</f>
        <v>0</v>
      </c>
      <c r="AT397"/>
      <c r="AU397"/>
      <c r="AV397"/>
      <c r="AW397"/>
      <c r="AX397"/>
      <c r="AY397"/>
      <c r="AZ397"/>
    </row>
    <row r="398" spans="1:52" ht="34.5" customHeight="1">
      <c r="A398" s="29" t="str">
        <f>CONCATENATE('Смета 1-й этаж'!$C398,".",'Смета 1-й этаж'!$D398,".",'Смета 1-й этаж'!$E398)</f>
        <v>Р3.6.22</v>
      </c>
      <c r="B398" s="18" t="s">
        <v>1184</v>
      </c>
      <c r="C398" s="27" t="s">
        <v>18</v>
      </c>
      <c r="D398" s="18">
        <v>6</v>
      </c>
      <c r="E398" s="18">
        <v>22</v>
      </c>
      <c r="F398" s="29" t="str">
        <f>CONCATENATE('Смета 1-й этаж'!$C398,".",'Смета 1-й этаж'!$D398,".",'Смета 1-й этаж'!$E398)</f>
        <v>Р3.6.22</v>
      </c>
      <c r="G398" s="28">
        <f t="shared" si="11"/>
        <v>2</v>
      </c>
      <c r="H398" s="30" t="s">
        <v>2235</v>
      </c>
      <c r="I398" s="31" t="s">
        <v>17</v>
      </c>
      <c r="J398" s="223">
        <v>0</v>
      </c>
      <c r="K398" s="69">
        <v>385</v>
      </c>
      <c r="L398" s="70">
        <v>15000</v>
      </c>
      <c r="M398" s="65">
        <f>ROUND('Смета 1-й этаж'!$J398*'Смета 1-й этаж'!$K398,2)</f>
        <v>0</v>
      </c>
      <c r="N398" s="19">
        <f>ROUND('Смета 1-й этаж'!$J398*'Смета 1-й этаж'!$L398,2)</f>
        <v>0</v>
      </c>
      <c r="AT398"/>
      <c r="AU398"/>
      <c r="AV398"/>
      <c r="AW398"/>
      <c r="AX398"/>
      <c r="AY398"/>
      <c r="AZ398"/>
    </row>
    <row r="399" spans="1:52" ht="34.5" customHeight="1">
      <c r="A399" s="29"/>
      <c r="B399" s="18"/>
      <c r="C399" s="27"/>
      <c r="D399" s="18"/>
      <c r="E399" s="18"/>
      <c r="F399" s="29"/>
      <c r="G399" s="28">
        <f t="shared" si="11"/>
        <v>2</v>
      </c>
      <c r="H399" s="268" t="s">
        <v>2472</v>
      </c>
      <c r="I399" s="197" t="s">
        <v>30</v>
      </c>
      <c r="J399" s="223"/>
      <c r="K399" s="348">
        <v>420</v>
      </c>
      <c r="L399" s="349">
        <v>221.76000000000005</v>
      </c>
      <c r="M399" s="278">
        <f>ROUND('Смета 1-й этаж'!$J399*'Смета 1-й этаж'!$K399,2)</f>
        <v>0</v>
      </c>
      <c r="N399" s="279">
        <f>ROUND('Смета 1-й этаж'!$J399*'Смета 1-й этаж'!$L399,2)</f>
        <v>0</v>
      </c>
      <c r="AB399" s="310"/>
      <c r="AC399" s="311"/>
      <c r="AD399" s="312"/>
      <c r="AE399" s="311"/>
      <c r="AF399" s="313"/>
      <c r="AG399" s="314"/>
      <c r="AH399" s="315"/>
      <c r="AI399" s="316"/>
      <c r="AJ399" s="317"/>
      <c r="AK399" s="314"/>
      <c r="AL399" s="318"/>
      <c r="AM399" s="316"/>
      <c r="AN399" s="315"/>
      <c r="AO399" s="316"/>
    </row>
    <row r="400" spans="1:52" ht="34.5" customHeight="1">
      <c r="A400" s="29" t="str">
        <f>CONCATENATE('Смета 1-й этаж'!$C400,".",'Смета 1-й этаж'!$D400,".",'Смета 1-й этаж'!$E400)</f>
        <v>Р3.6.23</v>
      </c>
      <c r="B400" s="18" t="s">
        <v>1185</v>
      </c>
      <c r="C400" s="27" t="s">
        <v>18</v>
      </c>
      <c r="D400" s="18">
        <v>6</v>
      </c>
      <c r="E400" s="18">
        <v>23</v>
      </c>
      <c r="F400" s="29" t="str">
        <f>CONCATENATE('Смета 1-й этаж'!$C400,".",'Смета 1-й этаж'!$D400,".",'Смета 1-й этаж'!$E400)</f>
        <v>Р3.6.23</v>
      </c>
      <c r="G400" s="28">
        <f t="shared" si="11"/>
        <v>2</v>
      </c>
      <c r="H400" s="30" t="s">
        <v>268</v>
      </c>
      <c r="I400" s="36" t="s">
        <v>30</v>
      </c>
      <c r="J400" s="223"/>
      <c r="K400" s="344">
        <v>216</v>
      </c>
      <c r="L400" s="345">
        <v>33</v>
      </c>
      <c r="M400" s="278">
        <f>ROUND('Смета 1-й этаж'!$J400*'Смета 1-й этаж'!$K400,2)</f>
        <v>0</v>
      </c>
      <c r="N400" s="279">
        <f>ROUND('Смета 1-й этаж'!$J400*'Смета 1-й этаж'!$L400,2)</f>
        <v>0</v>
      </c>
    </row>
    <row r="401" spans="1:52" ht="34.5" customHeight="1">
      <c r="A401" s="29" t="str">
        <f>CONCATENATE('Смета 1-й этаж'!$C401,".",'Смета 1-й этаж'!$D401,".",'Смета 1-й этаж'!$E401)</f>
        <v>Р3.6.24</v>
      </c>
      <c r="B401" s="18" t="s">
        <v>1186</v>
      </c>
      <c r="C401" s="27" t="s">
        <v>18</v>
      </c>
      <c r="D401" s="18">
        <v>6</v>
      </c>
      <c r="E401" s="18">
        <v>24</v>
      </c>
      <c r="F401" s="29" t="str">
        <f>CONCATENATE('Смета 1-й этаж'!$C401,".",'Смета 1-й этаж'!$D401,".",'Смета 1-й этаж'!$E401)</f>
        <v>Р3.6.24</v>
      </c>
      <c r="G401" s="28">
        <f t="shared" si="11"/>
        <v>2</v>
      </c>
      <c r="H401" s="30" t="s">
        <v>269</v>
      </c>
      <c r="I401" s="36" t="s">
        <v>30</v>
      </c>
      <c r="J401" s="223"/>
      <c r="K401" s="344">
        <v>144</v>
      </c>
      <c r="L401" s="345">
        <v>33.660000000000004</v>
      </c>
      <c r="M401" s="278">
        <f>ROUND('Смета 1-й этаж'!$J401*'Смета 1-й этаж'!$K401,2)</f>
        <v>0</v>
      </c>
      <c r="N401" s="279">
        <f>ROUND('Смета 1-й этаж'!$J401*'Смета 1-й этаж'!$L401,2)</f>
        <v>0</v>
      </c>
    </row>
    <row r="402" spans="1:52" ht="34.5" customHeight="1">
      <c r="A402" s="29" t="str">
        <f>CONCATENATE('Смета 1-й этаж'!$C402,".",'Смета 1-й этаж'!$D402,".",'Смета 1-й этаж'!$E402)</f>
        <v>Р3.6.25</v>
      </c>
      <c r="B402" s="18" t="s">
        <v>1187</v>
      </c>
      <c r="C402" s="27" t="s">
        <v>18</v>
      </c>
      <c r="D402" s="18">
        <v>6</v>
      </c>
      <c r="E402" s="18">
        <v>25</v>
      </c>
      <c r="F402" s="29" t="str">
        <f>CONCATENATE('Смета 1-й этаж'!$C402,".",'Смета 1-й этаж'!$D402,".",'Смета 1-й этаж'!$E402)</f>
        <v>Р3.6.25</v>
      </c>
      <c r="G402" s="28">
        <f t="shared" si="11"/>
        <v>2</v>
      </c>
      <c r="H402" s="37" t="s">
        <v>185</v>
      </c>
      <c r="I402" s="31" t="s">
        <v>17</v>
      </c>
      <c r="J402" s="223"/>
      <c r="K402" s="344">
        <v>72</v>
      </c>
      <c r="L402" s="345">
        <v>70.909299831469284</v>
      </c>
      <c r="M402" s="278">
        <f>ROUND('Смета 1-й этаж'!$J402*'Смета 1-й этаж'!$K402,2)</f>
        <v>0</v>
      </c>
      <c r="N402" s="279">
        <f>ROUND('Смета 1-й этаж'!$J402*'Смета 1-й этаж'!$L402,2)</f>
        <v>0</v>
      </c>
    </row>
    <row r="403" spans="1:52" ht="34.5" customHeight="1">
      <c r="A403" s="29" t="str">
        <f>CONCATENATE('Смета 1-й этаж'!$C403,".",'Смета 1-й этаж'!$D403,".",'Смета 1-й этаж'!$E403)</f>
        <v>Р3.6.26</v>
      </c>
      <c r="B403" s="18" t="s">
        <v>1188</v>
      </c>
      <c r="C403" s="27" t="s">
        <v>18</v>
      </c>
      <c r="D403" s="18">
        <v>6</v>
      </c>
      <c r="E403" s="18">
        <v>26</v>
      </c>
      <c r="F403" s="29" t="str">
        <f>CONCATENATE('Смета 1-й этаж'!$C403,".",'Смета 1-й этаж'!$D403,".",'Смета 1-й этаж'!$E403)</f>
        <v>Р3.6.26</v>
      </c>
      <c r="G403" s="28">
        <f t="shared" si="11"/>
        <v>2</v>
      </c>
      <c r="H403" s="37" t="s">
        <v>186</v>
      </c>
      <c r="I403" s="31" t="s">
        <v>17</v>
      </c>
      <c r="J403" s="223"/>
      <c r="K403" s="344">
        <v>24</v>
      </c>
      <c r="L403" s="345">
        <v>11.592533333333334</v>
      </c>
      <c r="M403" s="278">
        <f>ROUND('Смета 1-й этаж'!$J403*'Смета 1-й этаж'!$K403,2)</f>
        <v>0</v>
      </c>
      <c r="N403" s="279">
        <f>ROUND('Смета 1-й этаж'!$J403*'Смета 1-й этаж'!$L403,2)</f>
        <v>0</v>
      </c>
    </row>
    <row r="404" spans="1:52" ht="34.5" customHeight="1">
      <c r="A404" s="29" t="str">
        <f>CONCATENATE('Смета 1-й этаж'!$C404,".",'Смета 1-й этаж'!$D404,".",'Смета 1-й этаж'!$E404)</f>
        <v>Р3.6.27</v>
      </c>
      <c r="B404" s="18" t="s">
        <v>1189</v>
      </c>
      <c r="C404" s="27" t="s">
        <v>18</v>
      </c>
      <c r="D404" s="18">
        <v>6</v>
      </c>
      <c r="E404" s="18">
        <v>27</v>
      </c>
      <c r="F404" s="29" t="str">
        <f>CONCATENATE('Смета 1-й этаж'!$C404,".",'Смета 1-й этаж'!$D404,".",'Смета 1-й этаж'!$E404)</f>
        <v>Р3.6.27</v>
      </c>
      <c r="G404" s="28">
        <f t="shared" ref="G404:G467" si="13">IF(J404&gt;0,G403+1,G403)</f>
        <v>2</v>
      </c>
      <c r="H404" s="37" t="s">
        <v>542</v>
      </c>
      <c r="I404" s="31" t="s">
        <v>17</v>
      </c>
      <c r="J404" s="128"/>
      <c r="K404" s="69">
        <v>1170</v>
      </c>
      <c r="L404" s="70">
        <v>3770</v>
      </c>
      <c r="M404" s="65">
        <f>ROUND('Смета 1-й этаж'!$J404*'Смета 1-й этаж'!$K404,2)</f>
        <v>0</v>
      </c>
      <c r="N404" s="19">
        <f>ROUND('Смета 1-й этаж'!$J404*'Смета 1-й этаж'!$L404,2)</f>
        <v>0</v>
      </c>
      <c r="AT404"/>
      <c r="AU404"/>
      <c r="AV404"/>
      <c r="AW404"/>
      <c r="AX404"/>
      <c r="AY404"/>
      <c r="AZ404"/>
    </row>
    <row r="405" spans="1:52" ht="34.5" customHeight="1">
      <c r="A405" s="29" t="str">
        <f>CONCATENATE('Смета 1-й этаж'!$C405,".",'Смета 1-й этаж'!$D405,".",'Смета 1-й этаж'!$E405)</f>
        <v>Р3.6.28</v>
      </c>
      <c r="B405" s="18" t="s">
        <v>1190</v>
      </c>
      <c r="C405" s="27" t="s">
        <v>18</v>
      </c>
      <c r="D405" s="18">
        <v>6</v>
      </c>
      <c r="E405" s="18">
        <v>28</v>
      </c>
      <c r="F405" s="29" t="str">
        <f>CONCATENATE('Смета 1-й этаж'!$C405,".",'Смета 1-й этаж'!$D405,".",'Смета 1-й этаж'!$E405)</f>
        <v>Р3.6.28</v>
      </c>
      <c r="G405" s="28">
        <f t="shared" si="13"/>
        <v>2</v>
      </c>
      <c r="H405" s="37" t="s">
        <v>2232</v>
      </c>
      <c r="I405" s="31" t="s">
        <v>17</v>
      </c>
      <c r="J405" s="128"/>
      <c r="K405" s="69">
        <v>150</v>
      </c>
      <c r="L405" s="70">
        <v>200</v>
      </c>
      <c r="M405" s="65">
        <f>ROUND('Смета 1-й этаж'!$J405*'Смета 1-й этаж'!$K405,2)</f>
        <v>0</v>
      </c>
      <c r="N405" s="19">
        <f>ROUND('Смета 1-й этаж'!$J405*'Смета 1-й этаж'!$L405,2)</f>
        <v>0</v>
      </c>
      <c r="AT405"/>
      <c r="AU405"/>
      <c r="AV405"/>
      <c r="AW405"/>
      <c r="AX405"/>
      <c r="AY405"/>
      <c r="AZ405"/>
    </row>
    <row r="406" spans="1:52" ht="34.5" customHeight="1">
      <c r="A406" s="29" t="str">
        <f>CONCATENATE('Смета 1-й этаж'!$C406,".",'Смета 1-й этаж'!$D406,".",'Смета 1-й этаж'!$E406)</f>
        <v>Р3.6.29</v>
      </c>
      <c r="B406" s="18" t="s">
        <v>1191</v>
      </c>
      <c r="C406" s="27" t="s">
        <v>18</v>
      </c>
      <c r="D406" s="18">
        <v>6</v>
      </c>
      <c r="E406" s="18">
        <v>29</v>
      </c>
      <c r="F406" s="29" t="str">
        <f>CONCATENATE('Смета 1-й этаж'!$C406,".",'Смета 1-й этаж'!$D406,".",'Смета 1-й этаж'!$E406)</f>
        <v>Р3.6.29</v>
      </c>
      <c r="G406" s="28">
        <f t="shared" si="13"/>
        <v>2</v>
      </c>
      <c r="H406" s="37" t="s">
        <v>47</v>
      </c>
      <c r="I406" s="36" t="s">
        <v>30</v>
      </c>
      <c r="J406" s="128"/>
      <c r="K406" s="69">
        <v>164.81</v>
      </c>
      <c r="L406" s="70">
        <v>438.36</v>
      </c>
      <c r="M406" s="65">
        <f>ROUND('Смета 1-й этаж'!$J406*'Смета 1-й этаж'!$K406,2)</f>
        <v>0</v>
      </c>
      <c r="N406" s="19">
        <f>ROUND('Смета 1-й этаж'!$J406*'Смета 1-й этаж'!$L406,2)</f>
        <v>0</v>
      </c>
      <c r="AT406"/>
      <c r="AU406"/>
      <c r="AV406"/>
      <c r="AW406"/>
      <c r="AX406"/>
      <c r="AY406"/>
      <c r="AZ406"/>
    </row>
    <row r="407" spans="1:52" ht="34.5" customHeight="1">
      <c r="A407" s="29" t="str">
        <f>CONCATENATE('Смета 1-й этаж'!$C407,".",'Смета 1-й этаж'!$D407,".",'Смета 1-й этаж'!$E407)</f>
        <v>Р3.6.30</v>
      </c>
      <c r="B407" s="18" t="s">
        <v>1192</v>
      </c>
      <c r="C407" s="27" t="s">
        <v>18</v>
      </c>
      <c r="D407" s="18">
        <v>6</v>
      </c>
      <c r="E407" s="18">
        <v>30</v>
      </c>
      <c r="F407" s="29" t="str">
        <f>CONCATENATE('Смета 1-й этаж'!$C407,".",'Смета 1-й этаж'!$D407,".",'Смета 1-й этаж'!$E407)</f>
        <v>Р3.6.30</v>
      </c>
      <c r="G407" s="28">
        <f t="shared" si="13"/>
        <v>2</v>
      </c>
      <c r="H407" s="37" t="s">
        <v>543</v>
      </c>
      <c r="I407" s="31" t="s">
        <v>17</v>
      </c>
      <c r="J407" s="128"/>
      <c r="K407" s="69">
        <v>450</v>
      </c>
      <c r="L407" s="70">
        <v>890</v>
      </c>
      <c r="M407" s="65">
        <f>ROUND('Смета 1-й этаж'!$J407*'Смета 1-й этаж'!$K407,2)</f>
        <v>0</v>
      </c>
      <c r="N407" s="19">
        <f>ROUND('Смета 1-й этаж'!$J407*'Смета 1-й этаж'!$L407,2)</f>
        <v>0</v>
      </c>
      <c r="AT407"/>
      <c r="AU407"/>
      <c r="AV407"/>
      <c r="AW407"/>
      <c r="AX407"/>
      <c r="AY407"/>
      <c r="AZ407"/>
    </row>
    <row r="408" spans="1:52" ht="34.5" customHeight="1">
      <c r="A408" s="29" t="str">
        <f>CONCATENATE('Смета 1-й этаж'!$C408,".",'Смета 1-й этаж'!$D408,".",'Смета 1-й этаж'!$E408)</f>
        <v>Р3.6.32</v>
      </c>
      <c r="B408" s="18" t="s">
        <v>1193</v>
      </c>
      <c r="C408" s="27" t="s">
        <v>18</v>
      </c>
      <c r="D408" s="18">
        <v>6</v>
      </c>
      <c r="E408" s="18">
        <v>32</v>
      </c>
      <c r="F408" s="29" t="str">
        <f>CONCATENATE('Смета 1-й этаж'!$C408,".",'Смета 1-й этаж'!$D408,".",'Смета 1-й этаж'!$E408)</f>
        <v>Р3.6.32</v>
      </c>
      <c r="G408" s="28">
        <f t="shared" si="13"/>
        <v>2</v>
      </c>
      <c r="H408" s="37" t="s">
        <v>416</v>
      </c>
      <c r="I408" s="27" t="s">
        <v>17</v>
      </c>
      <c r="J408" s="128"/>
      <c r="K408" s="69">
        <v>188.3</v>
      </c>
      <c r="L408" s="70">
        <v>235.37</v>
      </c>
      <c r="M408" s="65">
        <f>ROUND('Смета 1-й этаж'!$J408*'Смета 1-й этаж'!$K408,2)</f>
        <v>0</v>
      </c>
      <c r="N408" s="19">
        <f>ROUND('Смета 1-й этаж'!$J408*'Смета 1-й этаж'!$L408,2)</f>
        <v>0</v>
      </c>
      <c r="AT408"/>
      <c r="AU408"/>
      <c r="AV408"/>
      <c r="AW408"/>
      <c r="AX408"/>
      <c r="AY408"/>
      <c r="AZ408"/>
    </row>
    <row r="409" spans="1:52" ht="34.5" customHeight="1">
      <c r="A409" s="29" t="str">
        <f>CONCATENATE('Смета 1-й этаж'!$C409,".",'Смета 1-й этаж'!$D409,".",'Смета 1-й этаж'!$E409)</f>
        <v>Р3.6.33</v>
      </c>
      <c r="B409" s="18" t="s">
        <v>1194</v>
      </c>
      <c r="C409" s="27" t="s">
        <v>18</v>
      </c>
      <c r="D409" s="18">
        <v>6</v>
      </c>
      <c r="E409" s="18">
        <v>33</v>
      </c>
      <c r="F409" s="29" t="str">
        <f>CONCATENATE('Смета 1-й этаж'!$C409,".",'Смета 1-й этаж'!$D409,".",'Смета 1-й этаж'!$E409)</f>
        <v>Р3.6.33</v>
      </c>
      <c r="G409" s="28">
        <f t="shared" si="13"/>
        <v>2</v>
      </c>
      <c r="H409" s="37" t="s">
        <v>417</v>
      </c>
      <c r="I409" s="27" t="s">
        <v>17</v>
      </c>
      <c r="J409" s="128"/>
      <c r="K409" s="69">
        <v>141.22</v>
      </c>
      <c r="L409" s="70">
        <v>423.67</v>
      </c>
      <c r="M409" s="65">
        <f>ROUND('Смета 1-й этаж'!$J409*'Смета 1-й этаж'!$K409,2)</f>
        <v>0</v>
      </c>
      <c r="N409" s="19">
        <f>ROUND('Смета 1-й этаж'!$J409*'Смета 1-й этаж'!$L409,2)</f>
        <v>0</v>
      </c>
      <c r="AT409"/>
      <c r="AU409"/>
      <c r="AV409"/>
      <c r="AW409"/>
      <c r="AX409"/>
      <c r="AY409"/>
      <c r="AZ409"/>
    </row>
    <row r="410" spans="1:52" ht="34.5" customHeight="1">
      <c r="A410" s="29"/>
      <c r="B410" s="18"/>
      <c r="C410" s="27"/>
      <c r="D410" s="18"/>
      <c r="E410" s="18"/>
      <c r="F410" s="29"/>
      <c r="G410" s="28">
        <f t="shared" si="13"/>
        <v>2</v>
      </c>
      <c r="H410" s="37" t="s">
        <v>2464</v>
      </c>
      <c r="I410" s="27" t="s">
        <v>17</v>
      </c>
      <c r="J410" s="128"/>
      <c r="K410" s="348">
        <v>442.8</v>
      </c>
      <c r="L410" s="349">
        <v>1990.9560000000004</v>
      </c>
      <c r="M410" s="278">
        <f>ROUND('Смета 1-й этаж'!$J410*'Смета 1-й этаж'!$K410,2)</f>
        <v>0</v>
      </c>
      <c r="N410" s="279">
        <f>ROUND('Смета 1-й этаж'!$J410*'Смета 1-й этаж'!$L410,2)</f>
        <v>0</v>
      </c>
      <c r="AB410" s="283"/>
      <c r="AC410" s="284"/>
      <c r="AD410" s="285"/>
      <c r="AE410" s="284"/>
      <c r="AF410" s="286"/>
      <c r="AG410" s="287"/>
      <c r="AH410" s="288"/>
      <c r="AI410" s="289"/>
      <c r="AJ410" s="290"/>
      <c r="AK410" s="287"/>
      <c r="AL410" s="291"/>
      <c r="AM410" s="289"/>
      <c r="AN410" s="288"/>
      <c r="AO410" s="289"/>
    </row>
    <row r="411" spans="1:52" ht="34.5" customHeight="1">
      <c r="A411" s="29"/>
      <c r="B411" s="18"/>
      <c r="C411" s="27"/>
      <c r="D411" s="18"/>
      <c r="E411" s="18"/>
      <c r="F411" s="29"/>
      <c r="G411" s="28">
        <f t="shared" si="13"/>
        <v>2</v>
      </c>
      <c r="H411" s="37" t="s">
        <v>2468</v>
      </c>
      <c r="I411" s="27" t="s">
        <v>17</v>
      </c>
      <c r="J411" s="128"/>
      <c r="K411" s="348">
        <v>442.8</v>
      </c>
      <c r="L411" s="349">
        <v>1990.9560000000004</v>
      </c>
      <c r="M411" s="278">
        <f>ROUND('Смета 1-й этаж'!$J411*'Смета 1-й этаж'!$K411,2)</f>
        <v>0</v>
      </c>
      <c r="N411" s="279">
        <f>ROUND('Смета 1-й этаж'!$J411*'Смета 1-й этаж'!$L411,2)</f>
        <v>0</v>
      </c>
      <c r="AB411" s="283"/>
      <c r="AC411" s="284"/>
      <c r="AD411" s="285"/>
      <c r="AE411" s="284"/>
      <c r="AF411" s="286"/>
      <c r="AG411" s="287"/>
      <c r="AH411" s="288"/>
      <c r="AI411" s="289"/>
      <c r="AJ411" s="290"/>
      <c r="AK411" s="287"/>
      <c r="AL411" s="291"/>
      <c r="AM411" s="289"/>
      <c r="AN411" s="288"/>
      <c r="AO411" s="289"/>
    </row>
    <row r="412" spans="1:52" ht="34.5" customHeight="1">
      <c r="A412" s="29"/>
      <c r="B412" s="18"/>
      <c r="C412" s="27"/>
      <c r="D412" s="18"/>
      <c r="E412" s="18"/>
      <c r="F412" s="29"/>
      <c r="G412" s="28">
        <f t="shared" si="13"/>
        <v>2</v>
      </c>
      <c r="H412" s="37" t="s">
        <v>2466</v>
      </c>
      <c r="I412" s="27" t="s">
        <v>17</v>
      </c>
      <c r="J412" s="128"/>
      <c r="K412" s="348">
        <v>180</v>
      </c>
      <c r="L412" s="349">
        <v>2198.1630000000005</v>
      </c>
      <c r="M412" s="278">
        <f>ROUND('Смета 1-й этаж'!$J412*'Смета 1-й этаж'!$K412,2)</f>
        <v>0</v>
      </c>
      <c r="N412" s="279">
        <f>ROUND('Смета 1-й этаж'!$J412*'Смета 1-й этаж'!$L412,2)</f>
        <v>0</v>
      </c>
      <c r="AB412" s="283"/>
      <c r="AC412" s="284"/>
      <c r="AD412" s="285"/>
      <c r="AE412" s="284"/>
      <c r="AF412" s="286"/>
      <c r="AG412" s="287"/>
      <c r="AH412" s="288"/>
      <c r="AI412" s="289"/>
      <c r="AJ412" s="290"/>
      <c r="AK412" s="287"/>
      <c r="AL412" s="291"/>
      <c r="AM412" s="289"/>
      <c r="AN412" s="288"/>
      <c r="AO412" s="289"/>
    </row>
    <row r="413" spans="1:52" ht="34.5" customHeight="1">
      <c r="A413" s="29"/>
      <c r="B413" s="18"/>
      <c r="C413" s="27"/>
      <c r="D413" s="18"/>
      <c r="E413" s="18"/>
      <c r="F413" s="29"/>
      <c r="G413" s="28">
        <f t="shared" si="13"/>
        <v>2</v>
      </c>
      <c r="H413" s="37" t="s">
        <v>2469</v>
      </c>
      <c r="I413" s="27" t="s">
        <v>17</v>
      </c>
      <c r="J413" s="128"/>
      <c r="K413" s="348">
        <v>180</v>
      </c>
      <c r="L413" s="349">
        <v>2549.5140000000006</v>
      </c>
      <c r="M413" s="278">
        <f>ROUND('Смета 1-й этаж'!$J413*'Смета 1-й этаж'!$K413,2)</f>
        <v>0</v>
      </c>
      <c r="N413" s="279">
        <f>ROUND('Смета 1-й этаж'!$J413*'Смета 1-й этаж'!$L413,2)</f>
        <v>0</v>
      </c>
      <c r="AB413" s="283"/>
      <c r="AC413" s="284"/>
      <c r="AD413" s="285"/>
      <c r="AE413" s="284"/>
      <c r="AF413" s="286"/>
      <c r="AG413" s="287"/>
      <c r="AH413" s="288"/>
      <c r="AI413" s="289"/>
      <c r="AJ413" s="290"/>
      <c r="AK413" s="287"/>
      <c r="AL413" s="291"/>
      <c r="AM413" s="289"/>
      <c r="AN413" s="288"/>
      <c r="AO413" s="289"/>
    </row>
    <row r="414" spans="1:52" ht="34.5" customHeight="1">
      <c r="A414" s="29"/>
      <c r="B414" s="18"/>
      <c r="C414" s="27"/>
      <c r="D414" s="18"/>
      <c r="E414" s="18"/>
      <c r="F414" s="29"/>
      <c r="G414" s="28">
        <f t="shared" si="13"/>
        <v>2</v>
      </c>
      <c r="H414" s="37" t="s">
        <v>2470</v>
      </c>
      <c r="I414" s="27" t="s">
        <v>17</v>
      </c>
      <c r="J414" s="128"/>
      <c r="K414" s="348">
        <v>180</v>
      </c>
      <c r="L414" s="349">
        <v>3342.3060000000005</v>
      </c>
      <c r="M414" s="278">
        <f>ROUND('Смета 1-й этаж'!$J414*'Смета 1-й этаж'!$K414,2)</f>
        <v>0</v>
      </c>
      <c r="N414" s="279">
        <f>ROUND('Смета 1-й этаж'!$J414*'Смета 1-й этаж'!$L414,2)</f>
        <v>0</v>
      </c>
      <c r="AB414" s="283"/>
      <c r="AC414" s="284"/>
      <c r="AD414" s="285"/>
      <c r="AE414" s="284"/>
      <c r="AF414" s="286"/>
      <c r="AG414" s="287"/>
      <c r="AH414" s="288"/>
      <c r="AI414" s="289"/>
      <c r="AJ414" s="290"/>
      <c r="AK414" s="287"/>
      <c r="AL414" s="291"/>
      <c r="AM414" s="289"/>
      <c r="AN414" s="288"/>
      <c r="AO414" s="289"/>
    </row>
    <row r="415" spans="1:52" ht="34.5" customHeight="1">
      <c r="A415" s="29"/>
      <c r="B415" s="18"/>
      <c r="C415" s="27"/>
      <c r="D415" s="18"/>
      <c r="E415" s="18"/>
      <c r="F415" s="29"/>
      <c r="G415" s="28">
        <f t="shared" si="13"/>
        <v>2</v>
      </c>
      <c r="H415" s="37" t="s">
        <v>2467</v>
      </c>
      <c r="I415" s="27" t="s">
        <v>17</v>
      </c>
      <c r="J415" s="128"/>
      <c r="K415" s="348">
        <v>180</v>
      </c>
      <c r="L415" s="349">
        <v>2711.6760000000008</v>
      </c>
      <c r="M415" s="278">
        <f>ROUND('Смета 1-й этаж'!$J415*'Смета 1-й этаж'!$K415,2)</f>
        <v>0</v>
      </c>
      <c r="N415" s="279">
        <f>ROUND('Смета 1-й этаж'!$J415*'Смета 1-й этаж'!$L415,2)</f>
        <v>0</v>
      </c>
      <c r="AB415" s="283"/>
      <c r="AC415" s="284"/>
      <c r="AD415" s="285"/>
      <c r="AE415" s="284"/>
      <c r="AF415" s="286"/>
      <c r="AG415" s="287"/>
      <c r="AH415" s="288"/>
      <c r="AI415" s="289"/>
      <c r="AJ415" s="290"/>
      <c r="AK415" s="287"/>
      <c r="AL415" s="291"/>
      <c r="AM415" s="289"/>
      <c r="AN415" s="288"/>
      <c r="AO415" s="289"/>
    </row>
    <row r="416" spans="1:52" ht="34.5" customHeight="1">
      <c r="A416" s="29"/>
      <c r="B416" s="18"/>
      <c r="C416" s="27"/>
      <c r="D416" s="18"/>
      <c r="E416" s="18"/>
      <c r="F416" s="29"/>
      <c r="G416" s="28">
        <f t="shared" si="13"/>
        <v>2</v>
      </c>
      <c r="H416" s="37" t="s">
        <v>2471</v>
      </c>
      <c r="I416" s="27" t="s">
        <v>17</v>
      </c>
      <c r="J416" s="128"/>
      <c r="K416" s="348">
        <v>837.6</v>
      </c>
      <c r="L416" s="349">
        <v>1185.8550000000002</v>
      </c>
      <c r="M416" s="278">
        <f>ROUND('Смета 1-й этаж'!$J416*'Смета 1-й этаж'!$K416,2)</f>
        <v>0</v>
      </c>
      <c r="N416" s="279">
        <f>ROUND('Смета 1-й этаж'!$J416*'Смета 1-й этаж'!$L416,2)</f>
        <v>0</v>
      </c>
      <c r="AB416" s="283"/>
      <c r="AC416" s="284"/>
      <c r="AD416" s="285"/>
      <c r="AE416" s="284"/>
      <c r="AF416" s="286"/>
      <c r="AG416" s="287"/>
      <c r="AH416" s="288"/>
      <c r="AI416" s="289"/>
      <c r="AJ416" s="290"/>
      <c r="AK416" s="287"/>
      <c r="AL416" s="291"/>
      <c r="AM416" s="289"/>
      <c r="AN416" s="288"/>
      <c r="AO416" s="289"/>
    </row>
    <row r="417" spans="1:52" ht="34.5" customHeight="1">
      <c r="A417" s="29" t="str">
        <f>CONCATENATE('Смета 1-й этаж'!$C417,".",'Смета 1-й этаж'!$D417,".",'Смета 1-й этаж'!$E417)</f>
        <v>Р4.6.34</v>
      </c>
      <c r="B417" s="18" t="s">
        <v>1195</v>
      </c>
      <c r="C417" s="27" t="s">
        <v>62</v>
      </c>
      <c r="D417" s="18">
        <v>6</v>
      </c>
      <c r="E417" s="18">
        <v>34</v>
      </c>
      <c r="F417" s="29" t="str">
        <f>CONCATENATE('Смета 1-й этаж'!$C417,".",'Смета 1-й этаж'!$D417,".",'Смета 1-й этаж'!$E417)</f>
        <v>Р4.6.34</v>
      </c>
      <c r="G417" s="28">
        <f t="shared" si="13"/>
        <v>2</v>
      </c>
      <c r="H417" s="37" t="s">
        <v>418</v>
      </c>
      <c r="I417" s="27" t="s">
        <v>17</v>
      </c>
      <c r="J417" s="128"/>
      <c r="K417" s="183">
        <v>500</v>
      </c>
      <c r="L417" s="184">
        <v>1600</v>
      </c>
      <c r="M417" s="65">
        <f>ROUND('Смета 1-й этаж'!$J417*'Смета 1-й этаж'!$K417,2)</f>
        <v>0</v>
      </c>
      <c r="N417" s="19">
        <f>ROUND('Смета 1-й этаж'!$J417*'Смета 1-й этаж'!$L417,2)</f>
        <v>0</v>
      </c>
      <c r="AT417"/>
      <c r="AU417"/>
      <c r="AV417"/>
      <c r="AW417"/>
      <c r="AX417"/>
      <c r="AY417"/>
      <c r="AZ417"/>
    </row>
    <row r="418" spans="1:52" ht="34.5" customHeight="1">
      <c r="A418" s="29"/>
      <c r="B418" s="18"/>
      <c r="C418" s="27"/>
      <c r="D418" s="18"/>
      <c r="E418" s="18"/>
      <c r="F418" s="29"/>
      <c r="G418" s="28">
        <f t="shared" si="13"/>
        <v>2</v>
      </c>
      <c r="H418" s="37" t="s">
        <v>2465</v>
      </c>
      <c r="I418" s="27" t="s">
        <v>17</v>
      </c>
      <c r="J418" s="128"/>
      <c r="K418" s="348">
        <v>1260</v>
      </c>
      <c r="L418" s="349">
        <v>4340.7</v>
      </c>
      <c r="M418" s="278">
        <f>ROUND('Смета 1-й этаж'!$J418*'Смета 1-й этаж'!$K418,2)</f>
        <v>0</v>
      </c>
      <c r="N418" s="279">
        <f>ROUND('Смета 1-й этаж'!$J418*'Смета 1-й этаж'!$L418,2)</f>
        <v>0</v>
      </c>
    </row>
    <row r="419" spans="1:52" ht="34.5" customHeight="1">
      <c r="A419" s="29" t="str">
        <f>CONCATENATE('Смета 1-й этаж'!$C419,".",'Смета 1-й этаж'!$D419,".",'Смета 1-й этаж'!$E419)</f>
        <v>Р5.6.35</v>
      </c>
      <c r="B419" s="18" t="s">
        <v>1196</v>
      </c>
      <c r="C419" s="27" t="s">
        <v>81</v>
      </c>
      <c r="D419" s="18">
        <v>6</v>
      </c>
      <c r="E419" s="18">
        <v>35</v>
      </c>
      <c r="F419" s="29" t="str">
        <f>CONCATENATE('Смета 1-й этаж'!$C419,".",'Смета 1-й этаж'!$D419,".",'Смета 1-й этаж'!$E419)</f>
        <v>Р5.6.35</v>
      </c>
      <c r="G419" s="28">
        <f t="shared" si="13"/>
        <v>2</v>
      </c>
      <c r="H419" s="37" t="s">
        <v>419</v>
      </c>
      <c r="I419" s="27" t="s">
        <v>17</v>
      </c>
      <c r="J419" s="223"/>
      <c r="K419" s="69">
        <v>350</v>
      </c>
      <c r="L419" s="70">
        <v>600</v>
      </c>
      <c r="M419" s="65">
        <f>ROUND('Смета 1-й этаж'!$J419*'Смета 1-й этаж'!$K419,2)</f>
        <v>0</v>
      </c>
      <c r="N419" s="19">
        <f>ROUND('Смета 1-й этаж'!$J419*'Смета 1-й этаж'!$L419,2)</f>
        <v>0</v>
      </c>
      <c r="AT419"/>
      <c r="AU419"/>
      <c r="AV419"/>
      <c r="AW419"/>
      <c r="AX419"/>
      <c r="AY419"/>
      <c r="AZ419"/>
    </row>
    <row r="420" spans="1:52" ht="34.5" customHeight="1">
      <c r="A420" s="29" t="str">
        <f>CONCATENATE('Смета 1-й этаж'!$C420,".",'Смета 1-й этаж'!$D420,".",'Смета 1-й этаж'!$E420)</f>
        <v>Р6.6.38</v>
      </c>
      <c r="B420" s="18" t="s">
        <v>1197</v>
      </c>
      <c r="C420" s="27" t="s">
        <v>98</v>
      </c>
      <c r="D420" s="18">
        <v>6</v>
      </c>
      <c r="E420" s="18">
        <v>38</v>
      </c>
      <c r="F420" s="29" t="str">
        <f>CONCATENATE('Смета 1-й этаж'!$C420,".",'Смета 1-й этаж'!$D420,".",'Смета 1-й этаж'!$E420)</f>
        <v>Р6.6.38</v>
      </c>
      <c r="G420" s="28">
        <f t="shared" si="13"/>
        <v>2</v>
      </c>
      <c r="H420" s="220"/>
      <c r="I420" s="27"/>
      <c r="J420" s="128"/>
      <c r="K420" s="69"/>
      <c r="L420" s="70"/>
      <c r="M420" s="65">
        <f>ROUND('Смета 1-й этаж'!$J420*'Смета 1-й этаж'!$K420,2)</f>
        <v>0</v>
      </c>
      <c r="N420" s="19">
        <f>ROUND('Смета 1-й этаж'!$J420*'Смета 1-й этаж'!$L420,2)</f>
        <v>0</v>
      </c>
      <c r="AT420"/>
      <c r="AU420"/>
      <c r="AV420"/>
      <c r="AW420"/>
      <c r="AX420"/>
      <c r="AY420"/>
      <c r="AZ420"/>
    </row>
    <row r="421" spans="1:52" ht="34.5" customHeight="1">
      <c r="A421" s="29" t="str">
        <f>CONCATENATE('Смета 1-й этаж'!$C421,".",'Смета 1-й этаж'!$D421,".",'Смета 1-й этаж'!$E421)</f>
        <v>Р6.6.39</v>
      </c>
      <c r="B421" s="18" t="s">
        <v>1197</v>
      </c>
      <c r="C421" s="27" t="s">
        <v>98</v>
      </c>
      <c r="D421" s="18">
        <v>6</v>
      </c>
      <c r="E421" s="18">
        <v>39</v>
      </c>
      <c r="F421" s="29" t="str">
        <f>CONCATENATE('Смета 1-й этаж'!$C421,".",'Смета 1-й этаж'!$D421,".",'Смета 1-й этаж'!$E421)</f>
        <v>Р6.6.39</v>
      </c>
      <c r="G421" s="28">
        <f t="shared" si="13"/>
        <v>2</v>
      </c>
      <c r="H421" s="220"/>
      <c r="I421" s="27"/>
      <c r="J421" s="128"/>
      <c r="K421" s="69"/>
      <c r="L421" s="70"/>
      <c r="M421" s="65">
        <f>ROUND('Смета 1-й этаж'!$J421*'Смета 1-й этаж'!$K421,2)</f>
        <v>0</v>
      </c>
      <c r="N421" s="19">
        <f>ROUND('Смета 1-й этаж'!$J421*'Смета 1-й этаж'!$L421,2)</f>
        <v>0</v>
      </c>
      <c r="AT421"/>
      <c r="AU421"/>
      <c r="AV421"/>
      <c r="AW421"/>
      <c r="AX421"/>
      <c r="AY421"/>
      <c r="AZ421"/>
    </row>
    <row r="422" spans="1:52" ht="34.5" customHeight="1">
      <c r="A422" s="23" t="str">
        <f>CONCATENATE('Смета 1-й этаж'!$C422,".",'Смета 1-й этаж'!$D422,".",'Смета 1-й этаж'!$E422)</f>
        <v>Р3.7.0</v>
      </c>
      <c r="B422" s="33" t="s">
        <v>1197</v>
      </c>
      <c r="C422" s="32" t="s">
        <v>18</v>
      </c>
      <c r="D422" s="33">
        <v>7</v>
      </c>
      <c r="E422" s="33">
        <v>0</v>
      </c>
      <c r="F422" s="23" t="str">
        <f>CONCATENATE('Смета 1-й этаж'!$C422,".",'Смета 1-й этаж'!$D422,".",'Смета 1-й этаж'!$E422)</f>
        <v>Р3.7.0</v>
      </c>
      <c r="G422" s="22">
        <f t="shared" si="13"/>
        <v>2</v>
      </c>
      <c r="H422" s="43" t="s">
        <v>738</v>
      </c>
      <c r="I422" s="25"/>
      <c r="J422" s="127">
        <f>SUM(J423:J439)</f>
        <v>0</v>
      </c>
      <c r="K422" s="71"/>
      <c r="L422" s="72"/>
      <c r="M422" s="64">
        <f>SUM(M423:M439)</f>
        <v>0</v>
      </c>
      <c r="N422" s="26">
        <f>SUM(N423:N439)</f>
        <v>0</v>
      </c>
      <c r="AT422"/>
      <c r="AU422"/>
      <c r="AV422"/>
      <c r="AW422"/>
      <c r="AX422"/>
      <c r="AY422"/>
      <c r="AZ422"/>
    </row>
    <row r="423" spans="1:52" ht="34.5" customHeight="1">
      <c r="A423" s="29" t="str">
        <f>CONCATENATE('Смета 1-й этаж'!$C423,".",'Смета 1-й этаж'!$D423,".",'Смета 1-й этаж'!$E423)</f>
        <v>Р3.7.1</v>
      </c>
      <c r="B423" s="18" t="s">
        <v>1198</v>
      </c>
      <c r="C423" s="27" t="s">
        <v>18</v>
      </c>
      <c r="D423" s="18">
        <v>7</v>
      </c>
      <c r="E423" s="18">
        <v>1</v>
      </c>
      <c r="F423" s="29" t="str">
        <f>CONCATENATE('Смета 1-й этаж'!$C423,".",'Смета 1-й этаж'!$D423,".",'Смета 1-й этаж'!$E423)</f>
        <v>Р3.7.1</v>
      </c>
      <c r="G423" s="28">
        <f t="shared" si="13"/>
        <v>2</v>
      </c>
      <c r="H423" s="37" t="s">
        <v>48</v>
      </c>
      <c r="I423" s="36" t="s">
        <v>14</v>
      </c>
      <c r="J423" s="223"/>
      <c r="K423" s="69">
        <v>5439.55</v>
      </c>
      <c r="L423" s="70">
        <v>61209.78</v>
      </c>
      <c r="M423" s="65">
        <f>ROUND('Смета 1-й этаж'!$J423*'Смета 1-й этаж'!$K423,2)</f>
        <v>0</v>
      </c>
      <c r="N423" s="19">
        <f>ROUND('Смета 1-й этаж'!$J423*'Смета 1-й этаж'!$L423,2)</f>
        <v>0</v>
      </c>
      <c r="AT423"/>
      <c r="AU423"/>
      <c r="AV423"/>
      <c r="AW423"/>
      <c r="AX423"/>
      <c r="AY423"/>
      <c r="AZ423"/>
    </row>
    <row r="424" spans="1:52" ht="34.5" customHeight="1">
      <c r="A424" s="29" t="str">
        <f>CONCATENATE('Смета 1-й этаж'!$C424,".",'Смета 1-й этаж'!$D424,".",'Смета 1-й этаж'!$E424)</f>
        <v>Р3.7.2</v>
      </c>
      <c r="B424" s="18" t="s">
        <v>1199</v>
      </c>
      <c r="C424" s="27" t="s">
        <v>18</v>
      </c>
      <c r="D424" s="18">
        <v>7</v>
      </c>
      <c r="E424" s="18">
        <v>2</v>
      </c>
      <c r="F424" s="29" t="str">
        <f>CONCATENATE('Смета 1-й этаж'!$C424,".",'Смета 1-й этаж'!$D424,".",'Смета 1-й этаж'!$E424)</f>
        <v>Р3.7.2</v>
      </c>
      <c r="G424" s="28">
        <f t="shared" si="13"/>
        <v>2</v>
      </c>
      <c r="H424" s="37" t="s">
        <v>271</v>
      </c>
      <c r="I424" s="36" t="s">
        <v>14</v>
      </c>
      <c r="J424" s="128"/>
      <c r="K424" s="69">
        <v>8000</v>
      </c>
      <c r="L424" s="70">
        <v>80000</v>
      </c>
      <c r="M424" s="65">
        <f>ROUND('Смета 1-й этаж'!$J424*'Смета 1-й этаж'!$K424,2)</f>
        <v>0</v>
      </c>
      <c r="N424" s="19">
        <f>ROUND('Смета 1-й этаж'!$J424*'Смета 1-й этаж'!$L424,2)</f>
        <v>0</v>
      </c>
      <c r="AT424"/>
      <c r="AU424"/>
      <c r="AV424"/>
      <c r="AW424"/>
      <c r="AX424"/>
      <c r="AY424"/>
      <c r="AZ424"/>
    </row>
    <row r="425" spans="1:52" ht="34.5" customHeight="1">
      <c r="A425" s="29" t="str">
        <f>CONCATENATE('Смета 1-й этаж'!$C425,".",'Смета 1-й этаж'!$D425,".",'Смета 1-й этаж'!$E425)</f>
        <v>Р3.7.3</v>
      </c>
      <c r="B425" s="18" t="s">
        <v>1200</v>
      </c>
      <c r="C425" s="27" t="s">
        <v>18</v>
      </c>
      <c r="D425" s="18">
        <v>7</v>
      </c>
      <c r="E425" s="18">
        <v>3</v>
      </c>
      <c r="F425" s="29" t="str">
        <f>CONCATENATE('Смета 1-й этаж'!$C425,".",'Смета 1-й этаж'!$D425,".",'Смета 1-й этаж'!$E425)</f>
        <v>Р3.7.3</v>
      </c>
      <c r="G425" s="28">
        <f t="shared" si="13"/>
        <v>2</v>
      </c>
      <c r="H425" s="37" t="s">
        <v>49</v>
      </c>
      <c r="I425" s="36" t="s">
        <v>14</v>
      </c>
      <c r="J425" s="128"/>
      <c r="K425" s="69">
        <v>14593.08</v>
      </c>
      <c r="L425" s="70">
        <v>145000</v>
      </c>
      <c r="M425" s="65">
        <f>ROUND('Смета 1-й этаж'!$J425*'Смета 1-й этаж'!$K425,2)</f>
        <v>0</v>
      </c>
      <c r="N425" s="19">
        <f>ROUND('Смета 1-й этаж'!$J425*'Смета 1-й этаж'!$L425,2)</f>
        <v>0</v>
      </c>
      <c r="AT425"/>
      <c r="AU425"/>
      <c r="AV425"/>
      <c r="AW425"/>
      <c r="AX425"/>
      <c r="AY425"/>
      <c r="AZ425"/>
    </row>
    <row r="426" spans="1:52" ht="34.5" customHeight="1">
      <c r="A426" s="29" t="str">
        <f>CONCATENATE('Смета 1-й этаж'!$C426,".",'Смета 1-й этаж'!$D426,".",'Смета 1-й этаж'!$E426)</f>
        <v>Р3.8.28</v>
      </c>
      <c r="B426" s="18" t="s">
        <v>1201</v>
      </c>
      <c r="C426" s="27" t="s">
        <v>18</v>
      </c>
      <c r="D426" s="18">
        <v>8</v>
      </c>
      <c r="E426" s="18">
        <v>28</v>
      </c>
      <c r="F426" s="29" t="str">
        <f>CONCATENATE('Смета 1-й этаж'!$C426,".",'Смета 1-й этаж'!$D426,".",'Смета 1-й этаж'!$E426)</f>
        <v>Р3.8.28</v>
      </c>
      <c r="G426" s="28">
        <f t="shared" si="13"/>
        <v>2</v>
      </c>
      <c r="H426" s="56" t="s">
        <v>550</v>
      </c>
      <c r="I426" s="36" t="s">
        <v>14</v>
      </c>
      <c r="J426" s="128"/>
      <c r="K426" s="69">
        <v>5000</v>
      </c>
      <c r="L426" s="70">
        <v>82880</v>
      </c>
      <c r="M426" s="65">
        <f>ROUND('Смета 1-й этаж'!$J426*'Смета 1-й этаж'!$K426,2)</f>
        <v>0</v>
      </c>
      <c r="N426" s="19">
        <f>ROUND('Смета 1-й этаж'!$J426*'Смета 1-й этаж'!$L426,2)</f>
        <v>0</v>
      </c>
      <c r="AT426"/>
      <c r="AU426"/>
      <c r="AV426"/>
      <c r="AW426"/>
      <c r="AX426"/>
      <c r="AY426"/>
      <c r="AZ426"/>
    </row>
    <row r="427" spans="1:52" ht="34.5" customHeight="1">
      <c r="A427" s="29" t="str">
        <f>CONCATENATE('Смета 1-й этаж'!$C427,".",'Смета 1-й этаж'!$D427,".",'Смета 1-й этаж'!$E427)</f>
        <v>Р3.7.4</v>
      </c>
      <c r="B427" s="18" t="s">
        <v>1202</v>
      </c>
      <c r="C427" s="27" t="s">
        <v>18</v>
      </c>
      <c r="D427" s="18">
        <v>7</v>
      </c>
      <c r="E427" s="18">
        <v>4</v>
      </c>
      <c r="F427" s="29" t="str">
        <f>CONCATENATE('Смета 1-й этаж'!$C427,".",'Смета 1-й этаж'!$D427,".",'Смета 1-й этаж'!$E427)</f>
        <v>Р3.7.4</v>
      </c>
      <c r="G427" s="28">
        <f t="shared" si="13"/>
        <v>2</v>
      </c>
      <c r="H427" s="37" t="s">
        <v>50</v>
      </c>
      <c r="I427" s="36" t="s">
        <v>14</v>
      </c>
      <c r="J427" s="128"/>
      <c r="K427" s="69">
        <v>1090.5999999999999</v>
      </c>
      <c r="L427" s="70">
        <v>3351.96</v>
      </c>
      <c r="M427" s="65">
        <f>ROUND('Смета 1-й этаж'!$J427*'Смета 1-й этаж'!$K427,2)</f>
        <v>0</v>
      </c>
      <c r="N427" s="19">
        <f>ROUND('Смета 1-й этаж'!$J427*'Смета 1-й этаж'!$L427,2)</f>
        <v>0</v>
      </c>
      <c r="AT427"/>
      <c r="AU427"/>
      <c r="AV427"/>
      <c r="AW427"/>
      <c r="AX427"/>
      <c r="AY427"/>
      <c r="AZ427"/>
    </row>
    <row r="428" spans="1:52" ht="34.5" customHeight="1">
      <c r="A428" s="29"/>
      <c r="B428" s="18"/>
      <c r="C428" s="27"/>
      <c r="D428" s="18"/>
      <c r="E428" s="18"/>
      <c r="F428" s="29"/>
      <c r="G428" s="28">
        <f t="shared" si="13"/>
        <v>2</v>
      </c>
      <c r="H428" s="37" t="s">
        <v>2301</v>
      </c>
      <c r="I428" s="27" t="s">
        <v>17</v>
      </c>
      <c r="J428" s="128"/>
      <c r="K428" s="69">
        <v>384.34</v>
      </c>
      <c r="L428" s="70">
        <v>733.95</v>
      </c>
      <c r="M428" s="65">
        <f>ROUND('Смета 1-й этаж'!$J428*'Смета 1-й этаж'!$K428,2)</f>
        <v>0</v>
      </c>
      <c r="N428" s="19">
        <f>ROUND('Смета 1-й этаж'!$J428*'Смета 1-й этаж'!$L428,2)</f>
        <v>0</v>
      </c>
      <c r="AT428"/>
      <c r="AU428"/>
      <c r="AV428"/>
      <c r="AW428"/>
      <c r="AX428"/>
      <c r="AY428"/>
      <c r="AZ428"/>
    </row>
    <row r="429" spans="1:52" ht="34.5" customHeight="1">
      <c r="A429" s="29"/>
      <c r="B429" s="18"/>
      <c r="C429" s="27"/>
      <c r="D429" s="18"/>
      <c r="E429" s="18"/>
      <c r="F429" s="29"/>
      <c r="G429" s="28">
        <f t="shared" si="13"/>
        <v>2</v>
      </c>
      <c r="H429" s="37" t="s">
        <v>2303</v>
      </c>
      <c r="I429" s="27" t="s">
        <v>17</v>
      </c>
      <c r="J429" s="128"/>
      <c r="K429" s="69">
        <f>K428*1.4</f>
        <v>538.07599999999991</v>
      </c>
      <c r="L429" s="70">
        <v>1050</v>
      </c>
      <c r="M429" s="65">
        <f>ROUND('Смета 1-й этаж'!$J429*'Смета 1-й этаж'!$K429,2)</f>
        <v>0</v>
      </c>
      <c r="N429" s="19">
        <f>ROUND('Смета 1-й этаж'!$J429*'Смета 1-й этаж'!$L429,2)</f>
        <v>0</v>
      </c>
      <c r="O429" s="122" t="s">
        <v>2304</v>
      </c>
      <c r="AT429"/>
      <c r="AU429"/>
      <c r="AV429"/>
      <c r="AW429"/>
      <c r="AX429"/>
      <c r="AY429"/>
      <c r="AZ429"/>
    </row>
    <row r="430" spans="1:52" ht="34.5" customHeight="1">
      <c r="A430" s="29"/>
      <c r="B430" s="18"/>
      <c r="C430" s="27"/>
      <c r="D430" s="18"/>
      <c r="E430" s="18"/>
      <c r="F430" s="29"/>
      <c r="G430" s="28">
        <f t="shared" si="13"/>
        <v>2</v>
      </c>
      <c r="H430" s="37" t="s">
        <v>2302</v>
      </c>
      <c r="I430" s="27" t="s">
        <v>17</v>
      </c>
      <c r="J430" s="223"/>
      <c r="K430" s="69">
        <f>K431</f>
        <v>384.34</v>
      </c>
      <c r="L430" s="70">
        <v>820</v>
      </c>
      <c r="M430" s="65">
        <f>ROUND('Смета 1-й этаж'!$J430*'Смета 1-й этаж'!$K430,2)</f>
        <v>0</v>
      </c>
      <c r="N430" s="19">
        <f>ROUND('Смета 1-й этаж'!$J430*'Смета 1-й этаж'!$L430,2)</f>
        <v>0</v>
      </c>
      <c r="AT430"/>
      <c r="AU430"/>
      <c r="AV430"/>
      <c r="AW430"/>
      <c r="AX430"/>
      <c r="AY430"/>
      <c r="AZ430"/>
    </row>
    <row r="431" spans="1:52" ht="34.5" customHeight="1">
      <c r="A431" s="29" t="str">
        <f>CONCATENATE('Смета 1-й этаж'!$C431,".",'Смета 1-й этаж'!$D431,".",'Смета 1-й этаж'!$E431)</f>
        <v>Р3.7.5</v>
      </c>
      <c r="B431" s="18" t="s">
        <v>1203</v>
      </c>
      <c r="C431" s="27" t="s">
        <v>18</v>
      </c>
      <c r="D431" s="18">
        <v>7</v>
      </c>
      <c r="E431" s="18">
        <v>5</v>
      </c>
      <c r="F431" s="29" t="str">
        <f>CONCATENATE('Смета 1-й этаж'!$C431,".",'Смета 1-й этаж'!$D431,".",'Смета 1-й этаж'!$E431)</f>
        <v>Р3.7.5</v>
      </c>
      <c r="G431" s="28">
        <f t="shared" si="13"/>
        <v>2</v>
      </c>
      <c r="H431" s="40" t="s">
        <v>2261</v>
      </c>
      <c r="I431" s="27" t="s">
        <v>17</v>
      </c>
      <c r="J431" s="128"/>
      <c r="K431" s="69">
        <v>384.34</v>
      </c>
      <c r="L431" s="70">
        <v>687.7</v>
      </c>
      <c r="M431" s="65">
        <f>ROUND('Смета 1-й этаж'!$J431*'Смета 1-й этаж'!$K431,2)</f>
        <v>0</v>
      </c>
      <c r="N431" s="19">
        <f>ROUND('Смета 1-й этаж'!$J431*'Смета 1-й этаж'!$L431,2)</f>
        <v>0</v>
      </c>
      <c r="AT431"/>
      <c r="AU431"/>
      <c r="AV431"/>
      <c r="AW431"/>
      <c r="AX431"/>
      <c r="AY431"/>
      <c r="AZ431"/>
    </row>
    <row r="432" spans="1:52" ht="34.5" customHeight="1">
      <c r="A432" s="29" t="str">
        <f>CONCATENATE('Смета 1-й этаж'!$C432,".",'Смета 1-й этаж'!$D432,".",'Смета 1-й этаж'!$E432)</f>
        <v>Р3.7.7</v>
      </c>
      <c r="B432" s="18" t="s">
        <v>1204</v>
      </c>
      <c r="C432" s="27" t="s">
        <v>18</v>
      </c>
      <c r="D432" s="18">
        <v>7</v>
      </c>
      <c r="E432" s="18">
        <v>7</v>
      </c>
      <c r="F432" s="29" t="str">
        <f>CONCATENATE('Смета 1-й этаж'!$C432,".",'Смета 1-й этаж'!$D432,".",'Смета 1-й этаж'!$E432)</f>
        <v>Р3.7.7</v>
      </c>
      <c r="G432" s="28">
        <f t="shared" si="13"/>
        <v>2</v>
      </c>
      <c r="H432" s="37" t="s">
        <v>545</v>
      </c>
      <c r="I432" s="36" t="s">
        <v>14</v>
      </c>
      <c r="J432" s="128"/>
      <c r="K432" s="69">
        <v>2862.5</v>
      </c>
      <c r="L432" s="70">
        <v>43100</v>
      </c>
      <c r="M432" s="65">
        <f>ROUND('Смета 1-й этаж'!$J432*'Смета 1-й этаж'!$K432,2)</f>
        <v>0</v>
      </c>
      <c r="N432" s="19">
        <f>ROUND('Смета 1-й этаж'!$J432*'Смета 1-й этаж'!$L432,2)</f>
        <v>0</v>
      </c>
      <c r="AT432"/>
      <c r="AU432"/>
      <c r="AV432"/>
      <c r="AW432"/>
      <c r="AX432"/>
      <c r="AY432"/>
      <c r="AZ432"/>
    </row>
    <row r="433" spans="1:52" ht="34.5" customHeight="1">
      <c r="A433" s="29" t="str">
        <f>CONCATENATE('Смета 1-й этаж'!$C433,".",'Смета 1-й этаж'!$D433,".",'Смета 1-й этаж'!$E433)</f>
        <v>Р3.7.8</v>
      </c>
      <c r="B433" s="18" t="s">
        <v>1205</v>
      </c>
      <c r="C433" s="27" t="s">
        <v>18</v>
      </c>
      <c r="D433" s="18">
        <v>7</v>
      </c>
      <c r="E433" s="18">
        <v>8</v>
      </c>
      <c r="F433" s="29" t="str">
        <f>CONCATENATE('Смета 1-й этаж'!$C433,".",'Смета 1-й этаж'!$D433,".",'Смета 1-й этаж'!$E433)</f>
        <v>Р3.7.8</v>
      </c>
      <c r="G433" s="28">
        <f t="shared" si="13"/>
        <v>2</v>
      </c>
      <c r="H433" s="37" t="s">
        <v>421</v>
      </c>
      <c r="I433" s="36" t="s">
        <v>14</v>
      </c>
      <c r="J433" s="223"/>
      <c r="K433" s="69">
        <v>6432.61</v>
      </c>
      <c r="L433" s="70">
        <v>38016.32</v>
      </c>
      <c r="M433" s="65">
        <f>ROUND('Смета 1-й этаж'!$J433*'Смета 1-й этаж'!$K433,2)</f>
        <v>0</v>
      </c>
      <c r="N433" s="19">
        <f>ROUND('Смета 1-й этаж'!$J433*'Смета 1-й этаж'!$L433,2)</f>
        <v>0</v>
      </c>
      <c r="AT433"/>
      <c r="AU433"/>
      <c r="AV433"/>
      <c r="AW433"/>
      <c r="AX433"/>
      <c r="AY433"/>
      <c r="AZ433"/>
    </row>
    <row r="434" spans="1:52" ht="34.5" customHeight="1">
      <c r="A434" s="29" t="str">
        <f>CONCATENATE('Смета 1-й этаж'!$C434,".",'Смета 1-й этаж'!$D434,".",'Смета 1-й этаж'!$E434)</f>
        <v>Р3.8.26</v>
      </c>
      <c r="B434" s="18" t="s">
        <v>1206</v>
      </c>
      <c r="C434" s="27" t="s">
        <v>18</v>
      </c>
      <c r="D434" s="18">
        <v>8</v>
      </c>
      <c r="E434" s="18">
        <v>26</v>
      </c>
      <c r="F434" s="29" t="str">
        <f>CONCATENATE('Смета 1-й этаж'!$C434,".",'Смета 1-й этаж'!$D434,".",'Смета 1-й этаж'!$E434)</f>
        <v>Р3.8.26</v>
      </c>
      <c r="G434" s="28">
        <f t="shared" si="13"/>
        <v>2</v>
      </c>
      <c r="H434" s="56" t="s">
        <v>739</v>
      </c>
      <c r="I434" s="36" t="s">
        <v>14</v>
      </c>
      <c r="J434" s="128"/>
      <c r="K434" s="69">
        <v>2300</v>
      </c>
      <c r="L434" s="70">
        <v>35240</v>
      </c>
      <c r="M434" s="65">
        <f>ROUND('Смета 1-й этаж'!$J434*'Смета 1-й этаж'!$K434,2)</f>
        <v>0</v>
      </c>
      <c r="N434" s="19">
        <f>ROUND('Смета 1-й этаж'!$J434*'Смета 1-й этаж'!$L434,2)</f>
        <v>0</v>
      </c>
      <c r="AT434"/>
      <c r="AU434"/>
      <c r="AV434"/>
      <c r="AW434"/>
      <c r="AX434"/>
      <c r="AY434"/>
      <c r="AZ434"/>
    </row>
    <row r="435" spans="1:52" ht="34.5" customHeight="1">
      <c r="A435" s="29" t="str">
        <f>CONCATENATE('Смета 1-й этаж'!$C435,".",'Смета 1-й этаж'!$D435,".",'Смета 1-й этаж'!$E435)</f>
        <v>Р3.7.9</v>
      </c>
      <c r="B435" s="18" t="s">
        <v>1207</v>
      </c>
      <c r="C435" s="27" t="s">
        <v>18</v>
      </c>
      <c r="D435" s="18">
        <v>7</v>
      </c>
      <c r="E435" s="18">
        <v>9</v>
      </c>
      <c r="F435" s="29" t="str">
        <f>CONCATENATE('Смета 1-й этаж'!$C435,".",'Смета 1-й этаж'!$D435,".",'Смета 1-й этаж'!$E435)</f>
        <v>Р3.7.9</v>
      </c>
      <c r="G435" s="28">
        <f t="shared" si="13"/>
        <v>2</v>
      </c>
      <c r="H435" s="57" t="s">
        <v>51</v>
      </c>
      <c r="I435" s="36" t="s">
        <v>14</v>
      </c>
      <c r="J435" s="223"/>
      <c r="K435" s="69">
        <v>1341.73</v>
      </c>
      <c r="L435" s="70">
        <v>5600</v>
      </c>
      <c r="M435" s="65">
        <f>ROUND('Смета 1-й этаж'!$J435*'Смета 1-й этаж'!$K435,2)</f>
        <v>0</v>
      </c>
      <c r="N435" s="19">
        <f>ROUND('Смета 1-й этаж'!$J435*'Смета 1-й этаж'!$L435,2)</f>
        <v>0</v>
      </c>
      <c r="AT435"/>
      <c r="AU435"/>
      <c r="AV435"/>
      <c r="AW435"/>
      <c r="AX435"/>
      <c r="AY435"/>
      <c r="AZ435"/>
    </row>
    <row r="436" spans="1:52" ht="34.5" customHeight="1">
      <c r="A436" s="29" t="str">
        <f>CONCATENATE('Смета 1-й этаж'!$C436,".",'Смета 1-й этаж'!$D436,".",'Смета 1-й этаж'!$E436)</f>
        <v>Р3.7.11</v>
      </c>
      <c r="B436" s="18" t="s">
        <v>1208</v>
      </c>
      <c r="C436" s="27" t="s">
        <v>18</v>
      </c>
      <c r="D436" s="18">
        <v>7</v>
      </c>
      <c r="E436" s="18">
        <v>11</v>
      </c>
      <c r="F436" s="29" t="str">
        <f>CONCATENATE('Смета 1-й этаж'!$C436,".",'Смета 1-й этаж'!$D436,".",'Смета 1-й этаж'!$E436)</f>
        <v>Р3.7.11</v>
      </c>
      <c r="G436" s="28">
        <f t="shared" si="13"/>
        <v>2</v>
      </c>
      <c r="H436" s="40" t="s">
        <v>2338</v>
      </c>
      <c r="I436" s="36" t="s">
        <v>14</v>
      </c>
      <c r="J436" s="128"/>
      <c r="K436" s="69">
        <v>8800</v>
      </c>
      <c r="L436" s="70">
        <v>88000</v>
      </c>
      <c r="M436" s="65">
        <f>ROUND('Смета 1-й этаж'!$J436*'Смета 1-й этаж'!$K436,2)</f>
        <v>0</v>
      </c>
      <c r="N436" s="19">
        <f>ROUND('Смета 1-й этаж'!$J436*'Смета 1-й этаж'!$L436,2)</f>
        <v>0</v>
      </c>
      <c r="AT436"/>
      <c r="AU436"/>
      <c r="AV436"/>
      <c r="AW436"/>
      <c r="AX436"/>
      <c r="AY436"/>
      <c r="AZ436"/>
    </row>
    <row r="437" spans="1:52" ht="34.5" customHeight="1">
      <c r="A437" s="29" t="str">
        <f>CONCATENATE('Смета 1-й этаж'!$C437,".",'Смета 1-й этаж'!$D437,".",'Смета 1-й этаж'!$E437)</f>
        <v>Р3.7.12</v>
      </c>
      <c r="B437" s="18" t="s">
        <v>1209</v>
      </c>
      <c r="C437" s="27" t="s">
        <v>18</v>
      </c>
      <c r="D437" s="18">
        <v>7</v>
      </c>
      <c r="E437" s="18">
        <v>12</v>
      </c>
      <c r="F437" s="29" t="str">
        <f>CONCATENATE('Смета 1-й этаж'!$C437,".",'Смета 1-й этаж'!$D437,".",'Смета 1-й этаж'!$E437)</f>
        <v>Р3.7.12</v>
      </c>
      <c r="G437" s="28">
        <f t="shared" si="13"/>
        <v>2</v>
      </c>
      <c r="H437" s="37" t="s">
        <v>2262</v>
      </c>
      <c r="I437" s="31" t="s">
        <v>17</v>
      </c>
      <c r="J437" s="223"/>
      <c r="K437" s="69">
        <v>1000</v>
      </c>
      <c r="L437" s="70">
        <v>6500</v>
      </c>
      <c r="M437" s="65">
        <f>ROUND('Смета 1-й этаж'!$J437*'Смета 1-й этаж'!$K437,2)</f>
        <v>0</v>
      </c>
      <c r="N437" s="19">
        <f>ROUND('Смета 1-й этаж'!$J437*'Смета 1-й этаж'!$L437,2)</f>
        <v>0</v>
      </c>
      <c r="AT437"/>
      <c r="AU437"/>
      <c r="AV437"/>
      <c r="AW437"/>
      <c r="AX437"/>
      <c r="AY437"/>
      <c r="AZ437"/>
    </row>
    <row r="438" spans="1:52" ht="34.5" customHeight="1">
      <c r="A438" s="29" t="str">
        <f>CONCATENATE('Смета 1-й этаж'!$C438,".",'Смета 1-й этаж'!$D438,".",'Смета 1-й этаж'!$E438)</f>
        <v>Р3.7.13</v>
      </c>
      <c r="B438" s="18" t="s">
        <v>1210</v>
      </c>
      <c r="C438" s="27" t="s">
        <v>18</v>
      </c>
      <c r="D438" s="18">
        <v>7</v>
      </c>
      <c r="E438" s="18">
        <v>13</v>
      </c>
      <c r="F438" s="29" t="str">
        <f>CONCATENATE('Смета 1-й этаж'!$C438,".",'Смета 1-й этаж'!$D438,".",'Смета 1-й этаж'!$E438)</f>
        <v>Р3.7.13</v>
      </c>
      <c r="G438" s="28">
        <f t="shared" si="13"/>
        <v>2</v>
      </c>
      <c r="H438" s="37" t="s">
        <v>2266</v>
      </c>
      <c r="I438" s="31" t="s">
        <v>17</v>
      </c>
      <c r="J438" s="128"/>
      <c r="K438" s="69">
        <v>2000</v>
      </c>
      <c r="L438" s="70">
        <v>10000</v>
      </c>
      <c r="M438" s="65">
        <f>ROUND('Смета 1-й этаж'!$J438*'Смета 1-й этаж'!$K438,2)</f>
        <v>0</v>
      </c>
      <c r="N438" s="19">
        <f>ROUND('Смета 1-й этаж'!$J438*'Смета 1-й этаж'!$L438,2)</f>
        <v>0</v>
      </c>
      <c r="AT438"/>
      <c r="AU438"/>
      <c r="AV438"/>
      <c r="AW438"/>
      <c r="AX438"/>
      <c r="AY438"/>
      <c r="AZ438"/>
    </row>
    <row r="439" spans="1:52" ht="34.5" customHeight="1">
      <c r="A439" s="29" t="str">
        <f>CONCATENATE('Смета 1-й этаж'!$C439,".",'Смета 1-й этаж'!$D439,".",'Смета 1-й этаж'!$E439)</f>
        <v>Р3.7.14</v>
      </c>
      <c r="B439" s="18" t="s">
        <v>1211</v>
      </c>
      <c r="C439" s="27" t="s">
        <v>18</v>
      </c>
      <c r="D439" s="18">
        <v>7</v>
      </c>
      <c r="E439" s="18">
        <v>14</v>
      </c>
      <c r="F439" s="29" t="str">
        <f>CONCATENATE('Смета 1-й этаж'!$C439,".",'Смета 1-й этаж'!$D439,".",'Смета 1-й этаж'!$E439)</f>
        <v>Р3.7.14</v>
      </c>
      <c r="G439" s="28">
        <f t="shared" si="13"/>
        <v>2</v>
      </c>
      <c r="H439" s="40" t="s">
        <v>342</v>
      </c>
      <c r="I439" s="36" t="s">
        <v>14</v>
      </c>
      <c r="J439" s="128"/>
      <c r="K439" s="69">
        <v>2183.83</v>
      </c>
      <c r="L439" s="70">
        <v>32716.52</v>
      </c>
      <c r="M439" s="65">
        <f>ROUND('Смета 1-й этаж'!$J439*'Смета 1-й этаж'!$K439,2)</f>
        <v>0</v>
      </c>
      <c r="N439" s="19">
        <f>ROUND('Смета 1-й этаж'!$J439*'Смета 1-й этаж'!$L439,2)</f>
        <v>0</v>
      </c>
      <c r="AT439"/>
      <c r="AU439"/>
      <c r="AV439"/>
      <c r="AW439"/>
      <c r="AX439"/>
      <c r="AY439"/>
      <c r="AZ439"/>
    </row>
    <row r="440" spans="1:52" ht="34.5" customHeight="1">
      <c r="A440" s="23" t="str">
        <f>CONCATENATE('Смета 1-й этаж'!$C440,".",'Смета 1-й этаж'!$D440,".",'Смета 1-й этаж'!$E440)</f>
        <v>Р3.8.0</v>
      </c>
      <c r="B440" s="33" t="s">
        <v>1212</v>
      </c>
      <c r="C440" s="32" t="s">
        <v>18</v>
      </c>
      <c r="D440" s="33">
        <v>8</v>
      </c>
      <c r="E440" s="33">
        <v>0</v>
      </c>
      <c r="F440" s="23" t="str">
        <f>CONCATENATE('Смета 1-й этаж'!$C440,".",'Смета 1-й этаж'!$D440,".",'Смета 1-й этаж'!$E440)</f>
        <v>Р3.8.0</v>
      </c>
      <c r="G440" s="22">
        <f t="shared" si="13"/>
        <v>2</v>
      </c>
      <c r="H440" s="43" t="s">
        <v>740</v>
      </c>
      <c r="I440" s="25"/>
      <c r="J440" s="127"/>
      <c r="K440" s="342"/>
      <c r="L440" s="343"/>
      <c r="M440" s="64">
        <f>SUM(M441:M471)</f>
        <v>0</v>
      </c>
      <c r="N440" s="26">
        <f>SUM(N441:N471)</f>
        <v>0</v>
      </c>
      <c r="AQ440">
        <v>1</v>
      </c>
      <c r="AR440" s="247">
        <f>SUM(AR441:AR471)</f>
        <v>0</v>
      </c>
      <c r="AS440">
        <v>1</v>
      </c>
    </row>
    <row r="441" spans="1:52" ht="34.5" customHeight="1">
      <c r="A441" s="29" t="str">
        <f>CONCATENATE('Смета 1-й этаж'!$C441,".",'Смета 1-й этаж'!$D441,".",'Смета 1-й этаж'!$E441)</f>
        <v>Р3.8.1</v>
      </c>
      <c r="B441" s="18" t="s">
        <v>1213</v>
      </c>
      <c r="C441" s="27" t="s">
        <v>18</v>
      </c>
      <c r="D441" s="18">
        <v>8</v>
      </c>
      <c r="E441" s="18">
        <v>1</v>
      </c>
      <c r="F441" s="29" t="str">
        <f>CONCATENATE('Смета 1-й этаж'!$C441,".",'Смета 1-й этаж'!$D441,".",'Смета 1-й этаж'!$E441)</f>
        <v>Р3.8.1</v>
      </c>
      <c r="G441" s="28">
        <f t="shared" si="13"/>
        <v>2</v>
      </c>
      <c r="H441" s="37" t="s">
        <v>52</v>
      </c>
      <c r="I441" s="31" t="s">
        <v>53</v>
      </c>
      <c r="J441" s="223"/>
      <c r="K441" s="344">
        <v>64050.000000000007</v>
      </c>
      <c r="L441" s="345"/>
      <c r="M441" s="278">
        <f>ROUND('Смета 1-й этаж'!$J441*'Смета 1-й этаж'!$K441,2)</f>
        <v>0</v>
      </c>
      <c r="N441" s="279">
        <f>ROUND('Смета 1-й этаж'!$J441*'Смета 1-й этаж'!$L441,2)</f>
        <v>0</v>
      </c>
      <c r="AR441" s="248">
        <f t="shared" ref="AR441:AR447" si="14">IF(AQ441&gt;0,M441+N441,)</f>
        <v>0</v>
      </c>
    </row>
    <row r="442" spans="1:52" ht="51" customHeight="1">
      <c r="A442" s="29" t="str">
        <f>CONCATENATE('Смета 1-й этаж'!$C442,".",'Смета 1-й этаж'!$D442,".",'Смета 1-й этаж'!$E442)</f>
        <v>Р3.8.2</v>
      </c>
      <c r="B442" s="18" t="s">
        <v>1214</v>
      </c>
      <c r="C442" s="27" t="s">
        <v>18</v>
      </c>
      <c r="D442" s="18">
        <v>8</v>
      </c>
      <c r="E442" s="18">
        <v>2</v>
      </c>
      <c r="F442" s="29" t="str">
        <f>CONCATENATE('Смета 1-й этаж'!$C442,".",'Смета 1-й этаж'!$D442,".",'Смета 1-й этаж'!$E442)</f>
        <v>Р3.8.2</v>
      </c>
      <c r="G442" s="28">
        <f t="shared" si="13"/>
        <v>2</v>
      </c>
      <c r="H442" s="40" t="s">
        <v>2260</v>
      </c>
      <c r="I442" s="31" t="s">
        <v>17</v>
      </c>
      <c r="J442" s="128"/>
      <c r="K442" s="69">
        <v>350</v>
      </c>
      <c r="L442" s="70">
        <v>450</v>
      </c>
      <c r="M442" s="65">
        <f>ROUND('Смета 1-й этаж'!$J442*'Смета 1-й этаж'!$K442,2)</f>
        <v>0</v>
      </c>
      <c r="N442" s="19">
        <f>ROUND('Смета 1-й этаж'!$J442*'Смета 1-й этаж'!$L442,2)</f>
        <v>0</v>
      </c>
      <c r="AR442" s="248">
        <f t="shared" si="14"/>
        <v>0</v>
      </c>
      <c r="AT442"/>
      <c r="AU442"/>
      <c r="AV442"/>
      <c r="AW442"/>
      <c r="AX442"/>
      <c r="AY442"/>
      <c r="AZ442"/>
    </row>
    <row r="443" spans="1:52" ht="34.5" customHeight="1">
      <c r="A443" s="29" t="str">
        <f>CONCATENATE('Смета 1-й этаж'!$C443,".",'Смета 1-й этаж'!$D443,".",'Смета 1-й этаж'!$E443)</f>
        <v>Р3.8.3</v>
      </c>
      <c r="B443" s="18" t="s">
        <v>1215</v>
      </c>
      <c r="C443" s="27" t="s">
        <v>18</v>
      </c>
      <c r="D443" s="18">
        <v>8</v>
      </c>
      <c r="E443" s="18">
        <v>3</v>
      </c>
      <c r="F443" s="29" t="str">
        <f>CONCATENATE('Смета 1-й этаж'!$C443,".",'Смета 1-й этаж'!$D443,".",'Смета 1-й этаж'!$E443)</f>
        <v>Р3.8.3</v>
      </c>
      <c r="G443" s="28">
        <f t="shared" si="13"/>
        <v>2</v>
      </c>
      <c r="H443" s="40" t="s">
        <v>54</v>
      </c>
      <c r="I443" s="31" t="s">
        <v>17</v>
      </c>
      <c r="J443" s="223"/>
      <c r="K443" s="344">
        <v>276</v>
      </c>
      <c r="L443" s="345">
        <v>46.464000000000006</v>
      </c>
      <c r="M443" s="278">
        <f>ROUND('Смета 1-й этаж'!$J443*'Смета 1-й этаж'!$K443,2)</f>
        <v>0</v>
      </c>
      <c r="N443" s="279">
        <f>ROUND('Смета 1-й этаж'!$J443*'Смета 1-й этаж'!$L443,2)</f>
        <v>0</v>
      </c>
      <c r="AR443" s="248">
        <f t="shared" si="14"/>
        <v>0</v>
      </c>
    </row>
    <row r="444" spans="1:52" ht="34.5" customHeight="1">
      <c r="A444" s="29" t="str">
        <f>CONCATENATE('Смета 1-й этаж'!$C444,".",'Смета 1-й этаж'!$D444,".",'Смета 1-й этаж'!$E444)</f>
        <v>Р3.8.4</v>
      </c>
      <c r="B444" s="18" t="s">
        <v>1216</v>
      </c>
      <c r="C444" s="27" t="s">
        <v>18</v>
      </c>
      <c r="D444" s="18">
        <v>8</v>
      </c>
      <c r="E444" s="18">
        <v>4</v>
      </c>
      <c r="F444" s="29" t="str">
        <f>CONCATENATE('Смета 1-й этаж'!$C444,".",'Смета 1-й этаж'!$D444,".",'Смета 1-й этаж'!$E444)</f>
        <v>Р3.8.4</v>
      </c>
      <c r="G444" s="28">
        <f t="shared" si="13"/>
        <v>2</v>
      </c>
      <c r="H444" s="40" t="s">
        <v>55</v>
      </c>
      <c r="I444" s="31" t="s">
        <v>30</v>
      </c>
      <c r="J444" s="223"/>
      <c r="K444" s="344">
        <v>2160</v>
      </c>
      <c r="L444" s="345">
        <v>7700.0000000000009</v>
      </c>
      <c r="M444" s="278">
        <f>ROUND('Смета 1-й этаж'!$J444*'Смета 1-й этаж'!$K444,2)</f>
        <v>0</v>
      </c>
      <c r="N444" s="279">
        <f>ROUND('Смета 1-й этаж'!$J444*'Смета 1-й этаж'!$L444,2)</f>
        <v>0</v>
      </c>
      <c r="AR444" s="248">
        <f t="shared" si="14"/>
        <v>0</v>
      </c>
    </row>
    <row r="445" spans="1:52" ht="34.5" customHeight="1">
      <c r="A445" s="29" t="str">
        <f>CONCATENATE('Смета 1-й этаж'!$C445,".",'Смета 1-й этаж'!$D445,".",'Смета 1-й этаж'!$E445)</f>
        <v>Р3.8.5</v>
      </c>
      <c r="B445" s="18" t="s">
        <v>1217</v>
      </c>
      <c r="C445" s="27" t="s">
        <v>18</v>
      </c>
      <c r="D445" s="18">
        <v>8</v>
      </c>
      <c r="E445" s="18">
        <v>5</v>
      </c>
      <c r="F445" s="29" t="str">
        <f>CONCATENATE('Смета 1-й этаж'!$C445,".",'Смета 1-й этаж'!$D445,".",'Смета 1-й этаж'!$E445)</f>
        <v>Р3.8.5</v>
      </c>
      <c r="G445" s="28">
        <f t="shared" si="13"/>
        <v>2</v>
      </c>
      <c r="H445" s="40" t="s">
        <v>56</v>
      </c>
      <c r="I445" s="36" t="s">
        <v>30</v>
      </c>
      <c r="J445" s="128"/>
      <c r="K445" s="69">
        <v>215.78</v>
      </c>
      <c r="L445" s="70">
        <v>430.81</v>
      </c>
      <c r="M445" s="65">
        <f>ROUND('Смета 1-й этаж'!$J445*'Смета 1-й этаж'!$K445,2)</f>
        <v>0</v>
      </c>
      <c r="N445" s="19">
        <f>ROUND('Смета 1-й этаж'!$J445*'Смета 1-й этаж'!$L445,2)</f>
        <v>0</v>
      </c>
      <c r="AR445" s="248">
        <f t="shared" si="14"/>
        <v>0</v>
      </c>
      <c r="AT445"/>
      <c r="AU445"/>
      <c r="AV445"/>
      <c r="AW445"/>
      <c r="AX445"/>
      <c r="AY445"/>
      <c r="AZ445"/>
    </row>
    <row r="446" spans="1:52" ht="34.5" customHeight="1">
      <c r="A446" s="29" t="str">
        <f>CONCATENATE('Смета 1-й этаж'!$C446,".",'Смета 1-й этаж'!$D446,".",'Смета 1-й этаж'!$E446)</f>
        <v>Р3.8.6</v>
      </c>
      <c r="B446" s="18" t="s">
        <v>1218</v>
      </c>
      <c r="C446" s="27" t="s">
        <v>18</v>
      </c>
      <c r="D446" s="18">
        <v>8</v>
      </c>
      <c r="E446" s="18">
        <v>6</v>
      </c>
      <c r="F446" s="29" t="str">
        <f>CONCATENATE('Смета 1-й этаж'!$C446,".",'Смета 1-й этаж'!$D446,".",'Смета 1-й этаж'!$E446)</f>
        <v>Р3.8.6</v>
      </c>
      <c r="G446" s="28">
        <f t="shared" si="13"/>
        <v>2</v>
      </c>
      <c r="H446" s="37" t="s">
        <v>546</v>
      </c>
      <c r="I446" s="31" t="s">
        <v>17</v>
      </c>
      <c r="J446" s="128"/>
      <c r="K446" s="69">
        <v>1773.16</v>
      </c>
      <c r="L446" s="70">
        <v>10930</v>
      </c>
      <c r="M446" s="65">
        <f>ROUND('Смета 1-й этаж'!$J446*'Смета 1-й этаж'!$K446,2)</f>
        <v>0</v>
      </c>
      <c r="N446" s="19">
        <f>ROUND('Смета 1-й этаж'!$J446*'Смета 1-й этаж'!$L446,2)</f>
        <v>0</v>
      </c>
      <c r="AR446" s="248">
        <f t="shared" si="14"/>
        <v>0</v>
      </c>
      <c r="AT446"/>
      <c r="AU446"/>
      <c r="AV446"/>
      <c r="AW446"/>
      <c r="AX446"/>
      <c r="AY446"/>
      <c r="AZ446"/>
    </row>
    <row r="447" spans="1:52" ht="34.5" customHeight="1">
      <c r="A447" s="29" t="str">
        <f>CONCATENATE('Смета 1-й этаж'!$C447,".",'Смета 1-й этаж'!$D447,".",'Смета 1-й этаж'!$E447)</f>
        <v>Р3.8.29</v>
      </c>
      <c r="B447" s="18" t="s">
        <v>1219</v>
      </c>
      <c r="C447" s="27" t="s">
        <v>18</v>
      </c>
      <c r="D447" s="18">
        <v>8</v>
      </c>
      <c r="E447" s="18">
        <v>29</v>
      </c>
      <c r="F447" s="29" t="str">
        <f>CONCATENATE('Смета 1-й этаж'!$C447,".",'Смета 1-й этаж'!$D447,".",'Смета 1-й этаж'!$E447)</f>
        <v>Р3.8.29</v>
      </c>
      <c r="G447" s="28">
        <f t="shared" si="13"/>
        <v>2</v>
      </c>
      <c r="H447" s="52" t="s">
        <v>385</v>
      </c>
      <c r="I447" s="53" t="s">
        <v>17</v>
      </c>
      <c r="J447" s="128"/>
      <c r="K447" s="69">
        <v>1813.16</v>
      </c>
      <c r="L447" s="70">
        <v>9810</v>
      </c>
      <c r="M447" s="65">
        <f>ROUND('Смета 1-й этаж'!$J447*'Смета 1-й этаж'!$K447,2)</f>
        <v>0</v>
      </c>
      <c r="N447" s="19">
        <f>ROUND('Смета 1-й этаж'!$J447*'Смета 1-й этаж'!$L447,2)</f>
        <v>0</v>
      </c>
      <c r="AR447" s="248">
        <f t="shared" si="14"/>
        <v>0</v>
      </c>
      <c r="AT447"/>
      <c r="AU447"/>
      <c r="AV447"/>
      <c r="AW447"/>
      <c r="AX447"/>
      <c r="AY447"/>
      <c r="AZ447"/>
    </row>
    <row r="448" spans="1:52" ht="34.5" customHeight="1">
      <c r="A448" s="29" t="str">
        <f>CONCATENATE('Смета 1-й этаж'!$C448,".",'Смета 1-й этаж'!$D448,".",'Смета 1-й этаж'!$E448)</f>
        <v>Р3.8.9</v>
      </c>
      <c r="B448" s="18" t="s">
        <v>1220</v>
      </c>
      <c r="C448" s="27" t="s">
        <v>18</v>
      </c>
      <c r="D448" s="18">
        <v>8</v>
      </c>
      <c r="E448" s="18">
        <v>9</v>
      </c>
      <c r="F448" s="29" t="str">
        <f>CONCATENATE('Смета 1-й этаж'!$C448,".",'Смета 1-й этаж'!$D448,".",'Смета 1-й этаж'!$E448)</f>
        <v>Р3.8.9</v>
      </c>
      <c r="G448" s="28">
        <f t="shared" si="13"/>
        <v>2</v>
      </c>
      <c r="H448" s="37" t="s">
        <v>57</v>
      </c>
      <c r="I448" s="31" t="s">
        <v>20</v>
      </c>
      <c r="J448" s="128"/>
      <c r="K448" s="69">
        <v>1224.08</v>
      </c>
      <c r="L448" s="70">
        <v>4496.8900000000003</v>
      </c>
      <c r="M448" s="65">
        <f>ROUND('Смета 1-й этаж'!$J448*'Смета 1-й этаж'!$K448,2)</f>
        <v>0</v>
      </c>
      <c r="N448" s="19">
        <f>ROUND('Смета 1-й этаж'!$J448*'Смета 1-й этаж'!$L448,2)</f>
        <v>0</v>
      </c>
      <c r="AQ448">
        <v>1</v>
      </c>
      <c r="AR448" s="248">
        <f t="shared" ref="AR448:AR511" si="15">IF(AQ448&gt;0,M448+N448,)</f>
        <v>0</v>
      </c>
      <c r="AT448"/>
      <c r="AU448"/>
      <c r="AV448"/>
      <c r="AW448"/>
      <c r="AX448"/>
      <c r="AY448"/>
      <c r="AZ448"/>
    </row>
    <row r="449" spans="1:52" ht="34.5" customHeight="1">
      <c r="A449" s="29" t="str">
        <f>CONCATENATE('Смета 1-й этаж'!$C449,".",'Смета 1-й этаж'!$D449,".",'Смета 1-й этаж'!$E449)</f>
        <v>Р3.8.10</v>
      </c>
      <c r="B449" s="18" t="s">
        <v>1221</v>
      </c>
      <c r="C449" s="27" t="s">
        <v>18</v>
      </c>
      <c r="D449" s="18">
        <v>8</v>
      </c>
      <c r="E449" s="18">
        <v>10</v>
      </c>
      <c r="F449" s="29" t="str">
        <f>CONCATENATE('Смета 1-й этаж'!$C449,".",'Смета 1-й этаж'!$D449,".",'Смета 1-й этаж'!$E449)</f>
        <v>Р3.8.10</v>
      </c>
      <c r="G449" s="28">
        <f t="shared" si="13"/>
        <v>2</v>
      </c>
      <c r="H449" s="37" t="s">
        <v>188</v>
      </c>
      <c r="I449" s="31" t="s">
        <v>17</v>
      </c>
      <c r="J449" s="128"/>
      <c r="K449" s="69">
        <v>875</v>
      </c>
      <c r="L449" s="70">
        <v>2186.67</v>
      </c>
      <c r="M449" s="65">
        <f>ROUND('Смета 1-й этаж'!$J449*'Смета 1-й этаж'!$K449,2)</f>
        <v>0</v>
      </c>
      <c r="N449" s="19">
        <f>ROUND('Смета 1-й этаж'!$J449*'Смета 1-й этаж'!$L449,2)</f>
        <v>0</v>
      </c>
      <c r="AQ449">
        <v>1</v>
      </c>
      <c r="AR449" s="248">
        <f t="shared" si="15"/>
        <v>0</v>
      </c>
      <c r="AT449"/>
      <c r="AU449"/>
      <c r="AV449"/>
      <c r="AW449"/>
      <c r="AX449"/>
      <c r="AY449"/>
      <c r="AZ449"/>
    </row>
    <row r="450" spans="1:52" ht="34.5" customHeight="1">
      <c r="A450" s="29" t="str">
        <f>CONCATENATE('Смета 1-й этаж'!$C450,".",'Смета 1-й этаж'!$D450,".",'Смета 1-й этаж'!$E450)</f>
        <v>Р3.8.11</v>
      </c>
      <c r="B450" s="18" t="s">
        <v>1222</v>
      </c>
      <c r="C450" s="27" t="s">
        <v>18</v>
      </c>
      <c r="D450" s="18">
        <v>8</v>
      </c>
      <c r="E450" s="18">
        <v>11</v>
      </c>
      <c r="F450" s="29" t="str">
        <f>CONCATENATE('Смета 1-й этаж'!$C450,".",'Смета 1-й этаж'!$D450,".",'Смета 1-й этаж'!$E450)</f>
        <v>Р3.8.11</v>
      </c>
      <c r="G450" s="28">
        <f t="shared" si="13"/>
        <v>2</v>
      </c>
      <c r="H450" s="37" t="s">
        <v>58</v>
      </c>
      <c r="I450" s="36" t="s">
        <v>15</v>
      </c>
      <c r="J450" s="128"/>
      <c r="K450" s="344">
        <v>24007.5</v>
      </c>
      <c r="L450" s="345">
        <v>53350.000000000007</v>
      </c>
      <c r="M450" s="278">
        <f>ROUND('Смета 1-й этаж'!$J450*'Смета 1-й этаж'!$K450,2)</f>
        <v>0</v>
      </c>
      <c r="N450" s="279">
        <f>ROUND('Смета 1-й этаж'!$J450*'Смета 1-й этаж'!$L450,2)</f>
        <v>0</v>
      </c>
      <c r="AQ450">
        <v>1</v>
      </c>
      <c r="AR450" s="248">
        <f t="shared" si="15"/>
        <v>0</v>
      </c>
    </row>
    <row r="451" spans="1:52" ht="34.5" customHeight="1">
      <c r="A451" s="29" t="str">
        <f>CONCATENATE('Смета 1-й этаж'!$C451,".",'Смета 1-й этаж'!$D451,".",'Смета 1-й этаж'!$E451)</f>
        <v>Р3.8.12</v>
      </c>
      <c r="B451" s="18" t="s">
        <v>1223</v>
      </c>
      <c r="C451" s="27" t="s">
        <v>18</v>
      </c>
      <c r="D451" s="18">
        <v>8</v>
      </c>
      <c r="E451" s="18">
        <v>12</v>
      </c>
      <c r="F451" s="29" t="str">
        <f>CONCATENATE('Смета 1-й этаж'!$C451,".",'Смета 1-й этаж'!$D451,".",'Смета 1-й этаж'!$E451)</f>
        <v>Р3.8.12</v>
      </c>
      <c r="G451" s="28">
        <f t="shared" si="13"/>
        <v>2</v>
      </c>
      <c r="H451" s="37" t="s">
        <v>818</v>
      </c>
      <c r="I451" s="31" t="s">
        <v>17</v>
      </c>
      <c r="J451" s="128"/>
      <c r="K451" s="344">
        <v>180</v>
      </c>
      <c r="L451" s="345">
        <v>82.5</v>
      </c>
      <c r="M451" s="278">
        <f>ROUND('Смета 1-й этаж'!$J451*'Смета 1-й этаж'!$K451,2)</f>
        <v>0</v>
      </c>
      <c r="N451" s="279">
        <f>ROUND('Смета 1-й этаж'!$J451*'Смета 1-й этаж'!$L451,2)</f>
        <v>0</v>
      </c>
      <c r="AR451" s="248">
        <f t="shared" si="15"/>
        <v>0</v>
      </c>
    </row>
    <row r="452" spans="1:52" ht="34.5" customHeight="1">
      <c r="A452" s="29" t="str">
        <f>CONCATENATE('Смета 1-й этаж'!$C452,".",'Смета 1-й этаж'!$D452,".",'Смета 1-й этаж'!$E452)</f>
        <v>Р3.8.13</v>
      </c>
      <c r="B452" s="18" t="s">
        <v>1224</v>
      </c>
      <c r="C452" s="27" t="s">
        <v>18</v>
      </c>
      <c r="D452" s="18">
        <v>8</v>
      </c>
      <c r="E452" s="18">
        <v>13</v>
      </c>
      <c r="F452" s="29" t="str">
        <f>CONCATENATE('Смета 1-й этаж'!$C452,".",'Смета 1-й этаж'!$D452,".",'Смета 1-й этаж'!$E452)</f>
        <v>Р3.8.13</v>
      </c>
      <c r="G452" s="28">
        <f t="shared" si="13"/>
        <v>2</v>
      </c>
      <c r="H452" s="37" t="s">
        <v>547</v>
      </c>
      <c r="I452" s="31" t="s">
        <v>17</v>
      </c>
      <c r="J452" s="128"/>
      <c r="K452" s="69">
        <v>38.54</v>
      </c>
      <c r="L452" s="70">
        <v>16.77</v>
      </c>
      <c r="M452" s="65">
        <f>ROUND('Смета 1-й этаж'!$J452*'Смета 1-й этаж'!$K452,2)</f>
        <v>0</v>
      </c>
      <c r="N452" s="19">
        <f>ROUND('Смета 1-й этаж'!$J452*'Смета 1-й этаж'!$L452,2)</f>
        <v>0</v>
      </c>
      <c r="AR452" s="248">
        <f t="shared" si="15"/>
        <v>0</v>
      </c>
      <c r="AT452"/>
      <c r="AU452"/>
      <c r="AV452"/>
      <c r="AW452"/>
      <c r="AX452"/>
      <c r="AY452"/>
      <c r="AZ452"/>
    </row>
    <row r="453" spans="1:52" ht="34.5" customHeight="1">
      <c r="A453" s="29" t="str">
        <f>CONCATENATE('Смета 1-й этаж'!$C453,".",'Смета 1-й этаж'!$D453,".",'Смета 1-й этаж'!$E453)</f>
        <v>Р3.8.14</v>
      </c>
      <c r="B453" s="18" t="s">
        <v>1225</v>
      </c>
      <c r="C453" s="27" t="s">
        <v>18</v>
      </c>
      <c r="D453" s="18">
        <v>8</v>
      </c>
      <c r="E453" s="18">
        <v>14</v>
      </c>
      <c r="F453" s="29" t="str">
        <f>CONCATENATE('Смета 1-й этаж'!$C453,".",'Смета 1-й этаж'!$D453,".",'Смета 1-й этаж'!$E453)</f>
        <v>Р3.8.14</v>
      </c>
      <c r="G453" s="28">
        <f t="shared" si="13"/>
        <v>2</v>
      </c>
      <c r="H453" s="37" t="s">
        <v>548</v>
      </c>
      <c r="I453" s="31" t="s">
        <v>17</v>
      </c>
      <c r="J453" s="128"/>
      <c r="K453" s="69">
        <v>370</v>
      </c>
      <c r="L453" s="70">
        <v>1337</v>
      </c>
      <c r="M453" s="65">
        <f>ROUND('Смета 1-й этаж'!$J453*'Смета 1-й этаж'!$K453,2)</f>
        <v>0</v>
      </c>
      <c r="N453" s="19">
        <f>ROUND('Смета 1-й этаж'!$J453*'Смета 1-й этаж'!$L453,2)</f>
        <v>0</v>
      </c>
      <c r="AR453" s="248">
        <f t="shared" si="15"/>
        <v>0</v>
      </c>
      <c r="AT453"/>
      <c r="AU453"/>
      <c r="AV453"/>
      <c r="AW453"/>
      <c r="AX453"/>
      <c r="AY453"/>
      <c r="AZ453"/>
    </row>
    <row r="454" spans="1:52" ht="34.5" customHeight="1">
      <c r="A454" s="29" t="str">
        <f>CONCATENATE('Смета 1-й этаж'!$C454,".",'Смета 1-й этаж'!$D454,".",'Смета 1-й этаж'!$E454)</f>
        <v>Р3.8.15</v>
      </c>
      <c r="B454" s="18" t="s">
        <v>1226</v>
      </c>
      <c r="C454" s="27" t="s">
        <v>18</v>
      </c>
      <c r="D454" s="18">
        <v>8</v>
      </c>
      <c r="E454" s="18">
        <v>15</v>
      </c>
      <c r="F454" s="29" t="str">
        <f>CONCATENATE('Смета 1-й этаж'!$C454,".",'Смета 1-й этаж'!$D454,".",'Смета 1-й этаж'!$E454)</f>
        <v>Р3.8.15</v>
      </c>
      <c r="G454" s="28">
        <f t="shared" si="13"/>
        <v>2</v>
      </c>
      <c r="H454" s="37" t="s">
        <v>272</v>
      </c>
      <c r="I454" s="36" t="s">
        <v>14</v>
      </c>
      <c r="J454" s="128"/>
      <c r="K454" s="69">
        <v>223.33</v>
      </c>
      <c r="L454" s="70">
        <v>375.47</v>
      </c>
      <c r="M454" s="65">
        <f>ROUND('Смета 1-й этаж'!$J454*'Смета 1-й этаж'!$K454,2)</f>
        <v>0</v>
      </c>
      <c r="N454" s="19">
        <f>ROUND('Смета 1-й этаж'!$J454*'Смета 1-й этаж'!$L454,2)</f>
        <v>0</v>
      </c>
      <c r="AR454" s="248">
        <f t="shared" si="15"/>
        <v>0</v>
      </c>
      <c r="AT454"/>
      <c r="AU454"/>
      <c r="AV454"/>
      <c r="AW454"/>
      <c r="AX454"/>
      <c r="AY454"/>
      <c r="AZ454"/>
    </row>
    <row r="455" spans="1:52" ht="34.5" customHeight="1">
      <c r="A455" s="29" t="str">
        <f>CONCATENATE('Смета 1-й этаж'!$C455,".",'Смета 1-й этаж'!$D455,".",'Смета 1-й этаж'!$E455)</f>
        <v>Р3.8.16</v>
      </c>
      <c r="B455" s="18" t="s">
        <v>1227</v>
      </c>
      <c r="C455" s="27" t="s">
        <v>18</v>
      </c>
      <c r="D455" s="18">
        <v>8</v>
      </c>
      <c r="E455" s="18">
        <v>16</v>
      </c>
      <c r="F455" s="29" t="str">
        <f>CONCATENATE('Смета 1-й этаж'!$C455,".",'Смета 1-й этаж'!$D455,".",'Смета 1-й этаж'!$E455)</f>
        <v>Р3.8.16</v>
      </c>
      <c r="G455" s="28">
        <f t="shared" si="13"/>
        <v>2</v>
      </c>
      <c r="H455" s="37" t="s">
        <v>819</v>
      </c>
      <c r="I455" s="31" t="s">
        <v>17</v>
      </c>
      <c r="J455" s="128"/>
      <c r="K455" s="69">
        <v>82.66</v>
      </c>
      <c r="L455" s="70">
        <v>123.98</v>
      </c>
      <c r="M455" s="65">
        <f>ROUND('Смета 1-й этаж'!$J455*'Смета 1-й этаж'!$K455,2)</f>
        <v>0</v>
      </c>
      <c r="N455" s="19">
        <f>ROUND('Смета 1-й этаж'!$J455*'Смета 1-й этаж'!$L455,2)</f>
        <v>0</v>
      </c>
      <c r="AR455" s="248">
        <f t="shared" si="15"/>
        <v>0</v>
      </c>
      <c r="AT455"/>
      <c r="AU455"/>
      <c r="AV455"/>
      <c r="AW455"/>
      <c r="AX455"/>
      <c r="AY455"/>
      <c r="AZ455"/>
    </row>
    <row r="456" spans="1:52" ht="34.5" customHeight="1">
      <c r="A456" s="29" t="str">
        <f>CONCATENATE('Смета 1-й этаж'!$C456,".",'Смета 1-й этаж'!$D456,".",'Смета 1-й этаж'!$E456)</f>
        <v>Р3.8.17</v>
      </c>
      <c r="B456" s="18" t="s">
        <v>1228</v>
      </c>
      <c r="C456" s="27" t="s">
        <v>18</v>
      </c>
      <c r="D456" s="18">
        <v>8</v>
      </c>
      <c r="E456" s="18">
        <v>17</v>
      </c>
      <c r="F456" s="29" t="str">
        <f>CONCATENATE('Смета 1-й этаж'!$C456,".",'Смета 1-й этаж'!$D456,".",'Смета 1-й этаж'!$E456)</f>
        <v>Р3.8.17</v>
      </c>
      <c r="G456" s="28">
        <f t="shared" si="13"/>
        <v>2</v>
      </c>
      <c r="H456" s="37" t="s">
        <v>59</v>
      </c>
      <c r="I456" s="31" t="s">
        <v>17</v>
      </c>
      <c r="J456" s="128"/>
      <c r="K456" s="69">
        <v>8934.9599999999991</v>
      </c>
      <c r="L456" s="70">
        <v>6517.91</v>
      </c>
      <c r="M456" s="65">
        <f>ROUND('Смета 1-й этаж'!$J456*'Смета 1-й этаж'!$K456,2)</f>
        <v>0</v>
      </c>
      <c r="N456" s="19">
        <f>ROUND('Смета 1-й этаж'!$J456*'Смета 1-й этаж'!$L456,2)</f>
        <v>0</v>
      </c>
      <c r="AR456" s="248">
        <f t="shared" si="15"/>
        <v>0</v>
      </c>
      <c r="AT456"/>
      <c r="AU456"/>
      <c r="AV456"/>
      <c r="AW456"/>
      <c r="AX456"/>
      <c r="AY456"/>
      <c r="AZ456"/>
    </row>
    <row r="457" spans="1:52" ht="34.5" customHeight="1">
      <c r="A457" s="29" t="str">
        <f>CONCATENATE('Смета 1-й этаж'!$C457,".",'Смета 1-й этаж'!$D457,".",'Смета 1-й этаж'!$E457)</f>
        <v>Р3.8.18</v>
      </c>
      <c r="B457" s="18" t="s">
        <v>1229</v>
      </c>
      <c r="C457" s="27" t="s">
        <v>18</v>
      </c>
      <c r="D457" s="18">
        <v>8</v>
      </c>
      <c r="E457" s="18">
        <v>18</v>
      </c>
      <c r="F457" s="29" t="str">
        <f>CONCATENATE('Смета 1-й этаж'!$C457,".",'Смета 1-й этаж'!$D457,".",'Смета 1-й этаж'!$E457)</f>
        <v>Р3.8.18</v>
      </c>
      <c r="G457" s="28">
        <f t="shared" si="13"/>
        <v>2</v>
      </c>
      <c r="H457" s="37" t="s">
        <v>422</v>
      </c>
      <c r="I457" s="31" t="s">
        <v>17</v>
      </c>
      <c r="J457" s="128"/>
      <c r="K457" s="69">
        <v>525</v>
      </c>
      <c r="L457" s="70">
        <v>2126.67</v>
      </c>
      <c r="M457" s="65">
        <f>ROUND('Смета 1-й этаж'!$J457*'Смета 1-й этаж'!$K457,2)</f>
        <v>0</v>
      </c>
      <c r="N457" s="19">
        <f>ROUND('Смета 1-й этаж'!$J457*'Смета 1-й этаж'!$L457,2)</f>
        <v>0</v>
      </c>
      <c r="AR457" s="248">
        <f t="shared" si="15"/>
        <v>0</v>
      </c>
      <c r="AT457"/>
      <c r="AU457"/>
      <c r="AV457"/>
      <c r="AW457"/>
      <c r="AX457"/>
      <c r="AY457"/>
      <c r="AZ457"/>
    </row>
    <row r="458" spans="1:52" ht="34.5" customHeight="1">
      <c r="A458" s="29" t="str">
        <f>CONCATENATE('Смета 1-й этаж'!$C458,".",'Смета 1-й этаж'!$D458,".",'Смета 1-й этаж'!$E458)</f>
        <v>Р3.8.19</v>
      </c>
      <c r="B458" s="18" t="s">
        <v>1230</v>
      </c>
      <c r="C458" s="27" t="s">
        <v>18</v>
      </c>
      <c r="D458" s="18">
        <v>8</v>
      </c>
      <c r="E458" s="18">
        <v>19</v>
      </c>
      <c r="F458" s="29" t="str">
        <f>CONCATENATE('Смета 1-й этаж'!$C458,".",'Смета 1-й этаж'!$D458,".",'Смета 1-й этаж'!$E458)</f>
        <v>Р3.8.19</v>
      </c>
      <c r="G458" s="28">
        <f t="shared" si="13"/>
        <v>2</v>
      </c>
      <c r="H458" s="37" t="s">
        <v>416</v>
      </c>
      <c r="I458" s="31" t="s">
        <v>17</v>
      </c>
      <c r="J458" s="128"/>
      <c r="K458" s="69">
        <v>188.3</v>
      </c>
      <c r="L458" s="70">
        <v>235.37</v>
      </c>
      <c r="M458" s="65">
        <f>ROUND('Смета 1-й этаж'!$J458*'Смета 1-й этаж'!$K458,2)</f>
        <v>0</v>
      </c>
      <c r="N458" s="19">
        <f>ROUND('Смета 1-й этаж'!$J458*'Смета 1-й этаж'!$L458,2)</f>
        <v>0</v>
      </c>
      <c r="AR458" s="248">
        <f t="shared" si="15"/>
        <v>0</v>
      </c>
      <c r="AT458"/>
      <c r="AU458"/>
      <c r="AV458"/>
      <c r="AW458"/>
      <c r="AX458"/>
      <c r="AY458"/>
      <c r="AZ458"/>
    </row>
    <row r="459" spans="1:52" ht="34.5" customHeight="1">
      <c r="A459" s="29" t="str">
        <f>CONCATENATE('Смета 1-й этаж'!$C459,".",'Смета 1-й этаж'!$D459,".",'Смета 1-й этаж'!$E459)</f>
        <v>Р3.8.20</v>
      </c>
      <c r="B459" s="18" t="s">
        <v>1231</v>
      </c>
      <c r="C459" s="27" t="s">
        <v>18</v>
      </c>
      <c r="D459" s="18">
        <v>8</v>
      </c>
      <c r="E459" s="18">
        <v>20</v>
      </c>
      <c r="F459" s="29" t="str">
        <f>CONCATENATE('Смета 1-й этаж'!$C459,".",'Смета 1-й этаж'!$D459,".",'Смета 1-й этаж'!$E459)</f>
        <v>Р3.8.20</v>
      </c>
      <c r="G459" s="28">
        <f t="shared" si="13"/>
        <v>2</v>
      </c>
      <c r="H459" s="37"/>
      <c r="I459" s="31" t="s">
        <v>17</v>
      </c>
      <c r="J459" s="128"/>
      <c r="K459" s="69"/>
      <c r="L459" s="70"/>
      <c r="M459" s="65">
        <f>ROUND('Смета 1-й этаж'!$J459*'Смета 1-й этаж'!$K459,2)</f>
        <v>0</v>
      </c>
      <c r="N459" s="19">
        <f>ROUND('Смета 1-й этаж'!$J459*'Смета 1-й этаж'!$L459,2)</f>
        <v>0</v>
      </c>
      <c r="AR459" s="248">
        <f t="shared" si="15"/>
        <v>0</v>
      </c>
      <c r="AT459"/>
      <c r="AU459"/>
      <c r="AV459"/>
      <c r="AW459"/>
      <c r="AX459"/>
      <c r="AY459"/>
      <c r="AZ459"/>
    </row>
    <row r="460" spans="1:52" ht="34.5" customHeight="1">
      <c r="A460" s="29" t="str">
        <f>CONCATENATE('Смета 1-й этаж'!$C460,".",'Смета 1-й этаж'!$D460,".",'Смета 1-й этаж'!$E460)</f>
        <v>Р3.8.21</v>
      </c>
      <c r="B460" s="18" t="s">
        <v>1232</v>
      </c>
      <c r="C460" s="27" t="s">
        <v>18</v>
      </c>
      <c r="D460" s="18">
        <v>8</v>
      </c>
      <c r="E460" s="18">
        <v>21</v>
      </c>
      <c r="F460" s="29" t="str">
        <f>CONCATENATE('Смета 1-й этаж'!$C460,".",'Смета 1-й этаж'!$D460,".",'Смета 1-й этаж'!$E460)</f>
        <v>Р3.8.21</v>
      </c>
      <c r="G460" s="28">
        <f t="shared" si="13"/>
        <v>2</v>
      </c>
      <c r="H460" s="37"/>
      <c r="I460" s="31" t="s">
        <v>17</v>
      </c>
      <c r="J460" s="128"/>
      <c r="K460" s="69"/>
      <c r="L460" s="70"/>
      <c r="M460" s="65">
        <f>ROUND('Смета 1-й этаж'!$J460*'Смета 1-й этаж'!$K460,2)</f>
        <v>0</v>
      </c>
      <c r="N460" s="19">
        <f>ROUND('Смета 1-й этаж'!$J460*'Смета 1-й этаж'!$L460,2)</f>
        <v>0</v>
      </c>
      <c r="AR460" s="248">
        <f t="shared" si="15"/>
        <v>0</v>
      </c>
      <c r="AT460"/>
      <c r="AU460"/>
      <c r="AV460"/>
      <c r="AW460"/>
      <c r="AX460"/>
      <c r="AY460"/>
      <c r="AZ460"/>
    </row>
    <row r="461" spans="1:52" ht="34.5" customHeight="1">
      <c r="A461" s="29" t="str">
        <f>CONCATENATE('Смета 1-й этаж'!$C461,".",'Смета 1-й этаж'!$D461,".",'Смета 1-й этаж'!$E461)</f>
        <v>Р3.8.22</v>
      </c>
      <c r="B461" s="18" t="s">
        <v>1233</v>
      </c>
      <c r="C461" s="27" t="s">
        <v>18</v>
      </c>
      <c r="D461" s="18">
        <v>8</v>
      </c>
      <c r="E461" s="18">
        <v>22</v>
      </c>
      <c r="F461" s="29" t="str">
        <f>CONCATENATE('Смета 1-й этаж'!$C461,".",'Смета 1-й этаж'!$D461,".",'Смета 1-й этаж'!$E461)</f>
        <v>Р3.8.22</v>
      </c>
      <c r="G461" s="28">
        <f t="shared" si="13"/>
        <v>2</v>
      </c>
      <c r="H461" s="40" t="s">
        <v>60</v>
      </c>
      <c r="I461" s="31" t="s">
        <v>17</v>
      </c>
      <c r="J461" s="128"/>
      <c r="K461" s="69">
        <v>324.64999999999998</v>
      </c>
      <c r="L461" s="70">
        <v>398.68</v>
      </c>
      <c r="M461" s="65">
        <f>ROUND('Смета 1-й этаж'!$J461*'Смета 1-й этаж'!$K461,2)</f>
        <v>0</v>
      </c>
      <c r="N461" s="19">
        <f>ROUND('Смета 1-й этаж'!$J461*'Смета 1-й этаж'!$L461,2)</f>
        <v>0</v>
      </c>
      <c r="AR461" s="248">
        <f t="shared" si="15"/>
        <v>0</v>
      </c>
      <c r="AT461"/>
      <c r="AU461"/>
      <c r="AV461"/>
      <c r="AW461"/>
      <c r="AX461"/>
      <c r="AY461"/>
      <c r="AZ461"/>
    </row>
    <row r="462" spans="1:52" ht="34.5" customHeight="1">
      <c r="A462" s="29" t="str">
        <f>CONCATENATE('Смета 1-й этаж'!$C462,".",'Смета 1-й этаж'!$D462,".",'Смета 1-й этаж'!$E462)</f>
        <v>Р3.8.23</v>
      </c>
      <c r="B462" s="18" t="s">
        <v>1234</v>
      </c>
      <c r="C462" s="27" t="s">
        <v>18</v>
      </c>
      <c r="D462" s="18">
        <v>8</v>
      </c>
      <c r="E462" s="18">
        <v>23</v>
      </c>
      <c r="F462" s="29" t="str">
        <f>CONCATENATE('Смета 1-й этаж'!$C462,".",'Смета 1-й этаж'!$D462,".",'Смета 1-й этаж'!$E462)</f>
        <v>Р3.8.23</v>
      </c>
      <c r="G462" s="28">
        <f t="shared" si="13"/>
        <v>2</v>
      </c>
      <c r="H462" s="40" t="s">
        <v>466</v>
      </c>
      <c r="I462" s="31" t="s">
        <v>15</v>
      </c>
      <c r="J462" s="128"/>
      <c r="K462" s="69">
        <v>37000</v>
      </c>
      <c r="L462" s="70">
        <v>42640</v>
      </c>
      <c r="M462" s="65">
        <f>ROUND('Смета 1-й этаж'!$J462*'Смета 1-й этаж'!$K462,2)</f>
        <v>0</v>
      </c>
      <c r="N462" s="19">
        <f>ROUND('Смета 1-й этаж'!$J462*'Смета 1-й этаж'!$L462,2)</f>
        <v>0</v>
      </c>
      <c r="AQ462">
        <v>1</v>
      </c>
      <c r="AR462" s="248">
        <f t="shared" si="15"/>
        <v>0</v>
      </c>
      <c r="AT462"/>
      <c r="AU462"/>
      <c r="AV462"/>
      <c r="AW462"/>
      <c r="AX462"/>
      <c r="AY462"/>
      <c r="AZ462"/>
    </row>
    <row r="463" spans="1:52" ht="34.5" customHeight="1">
      <c r="A463" s="29" t="str">
        <f>CONCATENATE('Смета 1-й этаж'!$C463,".",'Смета 1-й этаж'!$D463,".",'Смета 1-й этаж'!$E463)</f>
        <v>Р3.8.24</v>
      </c>
      <c r="B463" s="18" t="s">
        <v>1235</v>
      </c>
      <c r="C463" s="27" t="s">
        <v>18</v>
      </c>
      <c r="D463" s="18">
        <v>8</v>
      </c>
      <c r="E463" s="18">
        <v>24</v>
      </c>
      <c r="F463" s="29" t="str">
        <f>CONCATENATE('Смета 1-й этаж'!$C463,".",'Смета 1-й этаж'!$D463,".",'Смета 1-й этаж'!$E463)</f>
        <v>Р3.8.24</v>
      </c>
      <c r="G463" s="28">
        <f t="shared" si="13"/>
        <v>2</v>
      </c>
      <c r="H463" s="40" t="s">
        <v>549</v>
      </c>
      <c r="I463" s="31" t="s">
        <v>17</v>
      </c>
      <c r="J463" s="128"/>
      <c r="K463" s="69">
        <v>536.65</v>
      </c>
      <c r="L463" s="70">
        <v>3078.67</v>
      </c>
      <c r="M463" s="65">
        <f>ROUND('Смета 1-й этаж'!$J463*'Смета 1-й этаж'!$K463,2)</f>
        <v>0</v>
      </c>
      <c r="N463" s="19">
        <f>ROUND('Смета 1-й этаж'!$J463*'Смета 1-й этаж'!$L463,2)</f>
        <v>0</v>
      </c>
      <c r="AR463" s="248">
        <f t="shared" si="15"/>
        <v>0</v>
      </c>
      <c r="AT463"/>
      <c r="AU463"/>
      <c r="AV463"/>
      <c r="AW463"/>
      <c r="AX463"/>
      <c r="AY463"/>
      <c r="AZ463"/>
    </row>
    <row r="464" spans="1:52" ht="34.5" customHeight="1">
      <c r="A464" s="29" t="str">
        <f>CONCATENATE('Смета 1-й этаж'!$C464,".",'Смета 1-й этаж'!$D464,".",'Смета 1-й этаж'!$E464)</f>
        <v>Р3.8.31</v>
      </c>
      <c r="B464" s="18" t="s">
        <v>1236</v>
      </c>
      <c r="C464" s="27" t="s">
        <v>18</v>
      </c>
      <c r="D464" s="18">
        <v>8</v>
      </c>
      <c r="E464" s="18">
        <v>31</v>
      </c>
      <c r="F464" s="29" t="str">
        <f>CONCATENATE('Смета 1-й этаж'!$C464,".",'Смета 1-й этаж'!$D464,".",'Смета 1-й этаж'!$E464)</f>
        <v>Р3.8.31</v>
      </c>
      <c r="G464" s="28">
        <f t="shared" si="13"/>
        <v>2</v>
      </c>
      <c r="H464" s="52" t="s">
        <v>551</v>
      </c>
      <c r="I464" s="36" t="s">
        <v>30</v>
      </c>
      <c r="J464" s="128"/>
      <c r="K464" s="69">
        <v>191.67</v>
      </c>
      <c r="L464" s="70">
        <v>249.17</v>
      </c>
      <c r="M464" s="65">
        <f>ROUND('Смета 1-й этаж'!$J464*'Смета 1-й этаж'!$K464,2)</f>
        <v>0</v>
      </c>
      <c r="N464" s="19">
        <f>ROUND('Смета 1-й этаж'!$J464*'Смета 1-й этаж'!$L464,2)</f>
        <v>0</v>
      </c>
      <c r="AR464" s="248">
        <f t="shared" si="15"/>
        <v>0</v>
      </c>
      <c r="AT464"/>
      <c r="AU464"/>
      <c r="AV464"/>
      <c r="AW464"/>
      <c r="AX464"/>
      <c r="AY464"/>
      <c r="AZ464"/>
    </row>
    <row r="465" spans="1:52" ht="34.5" customHeight="1">
      <c r="A465" s="29" t="str">
        <f>CONCATENATE('Смета 1-й этаж'!$C465,".",'Смета 1-й этаж'!$D465,".",'Смета 1-й этаж'!$E465)</f>
        <v>Р3.8.32</v>
      </c>
      <c r="B465" s="18" t="s">
        <v>1237</v>
      </c>
      <c r="C465" s="27" t="s">
        <v>18</v>
      </c>
      <c r="D465" s="18">
        <v>8</v>
      </c>
      <c r="E465" s="18">
        <v>32</v>
      </c>
      <c r="F465" s="29" t="str">
        <f>CONCATENATE('Смета 1-й этаж'!$C465,".",'Смета 1-й этаж'!$D465,".",'Смета 1-й этаж'!$E465)</f>
        <v>Р3.8.32</v>
      </c>
      <c r="G465" s="28">
        <f t="shared" si="13"/>
        <v>2</v>
      </c>
      <c r="H465" s="52" t="s">
        <v>552</v>
      </c>
      <c r="I465" s="53" t="s">
        <v>17</v>
      </c>
      <c r="J465" s="128"/>
      <c r="K465" s="69">
        <v>166.67</v>
      </c>
      <c r="L465" s="70">
        <v>234.17</v>
      </c>
      <c r="M465" s="65">
        <f>ROUND('Смета 1-й этаж'!$J465*'Смета 1-й этаж'!$K465,2)</f>
        <v>0</v>
      </c>
      <c r="N465" s="19">
        <f>ROUND('Смета 1-й этаж'!$J465*'Смета 1-й этаж'!$L465,2)</f>
        <v>0</v>
      </c>
      <c r="AR465" s="248">
        <f t="shared" si="15"/>
        <v>0</v>
      </c>
      <c r="AT465"/>
      <c r="AU465"/>
      <c r="AV465"/>
      <c r="AW465"/>
      <c r="AX465"/>
      <c r="AY465"/>
      <c r="AZ465"/>
    </row>
    <row r="466" spans="1:52" ht="34.5" customHeight="1">
      <c r="A466" s="29" t="str">
        <f>CONCATENATE('Смета 1-й этаж'!$C466,".",'Смета 1-й этаж'!$D466,".",'Смета 1-й этаж'!$E466)</f>
        <v>Р3.8.38</v>
      </c>
      <c r="B466" s="18" t="s">
        <v>1238</v>
      </c>
      <c r="C466" s="27" t="s">
        <v>18</v>
      </c>
      <c r="D466" s="18">
        <v>8</v>
      </c>
      <c r="E466" s="18">
        <v>38</v>
      </c>
      <c r="F466" s="29" t="str">
        <f>CONCATENATE('Смета 1-й этаж'!$C466,".",'Смета 1-й этаж'!$D466,".",'Смета 1-й этаж'!$E466)</f>
        <v>Р3.8.38</v>
      </c>
      <c r="G466" s="28">
        <f t="shared" si="13"/>
        <v>2</v>
      </c>
      <c r="H466" s="52" t="s">
        <v>451</v>
      </c>
      <c r="I466" s="36" t="s">
        <v>14</v>
      </c>
      <c r="J466" s="128"/>
      <c r="K466" s="69">
        <v>375</v>
      </c>
      <c r="L466" s="70">
        <v>1213.33</v>
      </c>
      <c r="M466" s="65">
        <f>ROUND('Смета 1-й этаж'!$J466*'Смета 1-й этаж'!$K466,2)</f>
        <v>0</v>
      </c>
      <c r="N466" s="19">
        <f>ROUND('Смета 1-й этаж'!$J466*'Смета 1-й этаж'!$L466,2)</f>
        <v>0</v>
      </c>
      <c r="AR466" s="248">
        <f t="shared" si="15"/>
        <v>0</v>
      </c>
      <c r="AT466"/>
      <c r="AU466"/>
      <c r="AV466"/>
      <c r="AW466"/>
      <c r="AX466"/>
      <c r="AY466"/>
      <c r="AZ466"/>
    </row>
    <row r="467" spans="1:52" ht="34.5" customHeight="1">
      <c r="A467" s="29" t="str">
        <f>CONCATENATE('Смета 1-й этаж'!$C467,".",'Смета 1-й этаж'!$D467,".",'Смета 1-й этаж'!$E467)</f>
        <v>Р3.8.48</v>
      </c>
      <c r="B467" s="18" t="s">
        <v>1239</v>
      </c>
      <c r="C467" s="27" t="s">
        <v>18</v>
      </c>
      <c r="D467" s="18">
        <v>8</v>
      </c>
      <c r="E467" s="18">
        <v>48</v>
      </c>
      <c r="F467" s="29" t="str">
        <f>CONCATENATE('Смета 1-й этаж'!$C467,".",'Смета 1-й этаж'!$D467,".",'Смета 1-й этаж'!$E467)</f>
        <v>Р3.8.48</v>
      </c>
      <c r="G467" s="28">
        <f t="shared" si="13"/>
        <v>2</v>
      </c>
      <c r="H467" s="52" t="s">
        <v>344</v>
      </c>
      <c r="I467" s="53" t="s">
        <v>15</v>
      </c>
      <c r="J467" s="128"/>
      <c r="K467" s="69">
        <v>39440</v>
      </c>
      <c r="L467" s="70">
        <v>42300</v>
      </c>
      <c r="M467" s="65">
        <f>ROUND('Смета 1-й этаж'!$J467*'Смета 1-й этаж'!$K467,2)</f>
        <v>0</v>
      </c>
      <c r="N467" s="19">
        <f>ROUND('Смета 1-й этаж'!$J467*'Смета 1-й этаж'!$L467,2)</f>
        <v>0</v>
      </c>
      <c r="AQ467">
        <v>1</v>
      </c>
      <c r="AR467" s="248">
        <f t="shared" si="15"/>
        <v>0</v>
      </c>
      <c r="AT467"/>
      <c r="AU467"/>
      <c r="AV467"/>
      <c r="AW467"/>
      <c r="AX467"/>
      <c r="AY467"/>
      <c r="AZ467"/>
    </row>
    <row r="468" spans="1:52" ht="34.5" customHeight="1">
      <c r="A468" s="29" t="str">
        <f>CONCATENATE('Смета 1-й этаж'!$C468,".",'Смета 1-й этаж'!$D468,".",'Смета 1-й этаж'!$E468)</f>
        <v>Р3.8.49</v>
      </c>
      <c r="B468" s="18" t="s">
        <v>1240</v>
      </c>
      <c r="C468" s="27" t="s">
        <v>18</v>
      </c>
      <c r="D468" s="18">
        <v>8</v>
      </c>
      <c r="E468" s="18">
        <v>49</v>
      </c>
      <c r="F468" s="29" t="str">
        <f>CONCATENATE('Смета 1-й этаж'!$C468,".",'Смета 1-й этаж'!$D468,".",'Смета 1-й этаж'!$E468)</f>
        <v>Р3.8.49</v>
      </c>
      <c r="G468" s="28">
        <f t="shared" ref="G468:G531" si="16">IF(J468&gt;0,G467+1,G467)</f>
        <v>2</v>
      </c>
      <c r="H468" s="52" t="s">
        <v>189</v>
      </c>
      <c r="I468" s="53" t="s">
        <v>15</v>
      </c>
      <c r="J468" s="128"/>
      <c r="K468" s="69">
        <v>7000</v>
      </c>
      <c r="L468" s="70">
        <v>30000</v>
      </c>
      <c r="M468" s="65">
        <f>ROUND('Смета 1-й этаж'!$J468*'Смета 1-й этаж'!$K468,2)</f>
        <v>0</v>
      </c>
      <c r="N468" s="19">
        <f>ROUND('Смета 1-й этаж'!$J468*'Смета 1-й этаж'!$L468,2)</f>
        <v>0</v>
      </c>
      <c r="AR468" s="248">
        <f t="shared" si="15"/>
        <v>0</v>
      </c>
      <c r="AT468"/>
      <c r="AU468"/>
      <c r="AV468"/>
      <c r="AW468"/>
      <c r="AX468"/>
      <c r="AY468"/>
      <c r="AZ468"/>
    </row>
    <row r="469" spans="1:52" ht="34.5" customHeight="1">
      <c r="A469" s="29" t="str">
        <f>CONCATENATE('Смета 1-й этаж'!$C469,".",'Смета 1-й этаж'!$D469,".",'Смета 1-й этаж'!$E469)</f>
        <v>Р3.8.50</v>
      </c>
      <c r="B469" s="18" t="s">
        <v>1241</v>
      </c>
      <c r="C469" s="27" t="s">
        <v>18</v>
      </c>
      <c r="D469" s="18">
        <v>8</v>
      </c>
      <c r="E469" s="18">
        <v>50</v>
      </c>
      <c r="F469" s="29" t="str">
        <f>CONCATENATE('Смета 1-й этаж'!$C469,".",'Смета 1-й этаж'!$D469,".",'Смета 1-й этаж'!$E469)</f>
        <v>Р3.8.50</v>
      </c>
      <c r="G469" s="28">
        <f t="shared" si="16"/>
        <v>2</v>
      </c>
      <c r="H469" s="52" t="s">
        <v>343</v>
      </c>
      <c r="I469" s="36" t="s">
        <v>14</v>
      </c>
      <c r="J469" s="128"/>
      <c r="K469" s="69">
        <v>666.67</v>
      </c>
      <c r="L469" s="70">
        <v>1408.33</v>
      </c>
      <c r="M469" s="65">
        <f>ROUND('Смета 1-й этаж'!$J469*'Смета 1-й этаж'!$K469,2)</f>
        <v>0</v>
      </c>
      <c r="N469" s="19">
        <f>ROUND('Смета 1-й этаж'!$J469*'Смета 1-й этаж'!$L469,2)</f>
        <v>0</v>
      </c>
      <c r="AQ469">
        <v>1</v>
      </c>
      <c r="AR469" s="248">
        <f t="shared" si="15"/>
        <v>0</v>
      </c>
      <c r="AT469"/>
      <c r="AU469"/>
      <c r="AV469"/>
      <c r="AW469"/>
      <c r="AX469"/>
      <c r="AY469"/>
      <c r="AZ469"/>
    </row>
    <row r="470" spans="1:52" ht="34.5" customHeight="1">
      <c r="A470" s="29" t="str">
        <f>CONCATENATE('Смета 1-й этаж'!$C470,".",'Смета 1-й этаж'!$D470,".",'Смета 1-й этаж'!$E470)</f>
        <v>Р3.8.51</v>
      </c>
      <c r="B470" s="18" t="s">
        <v>1242</v>
      </c>
      <c r="C470" s="27" t="s">
        <v>18</v>
      </c>
      <c r="D470" s="18">
        <v>8</v>
      </c>
      <c r="E470" s="18">
        <v>51</v>
      </c>
      <c r="F470" s="29" t="str">
        <f>CONCATENATE('Смета 1-й этаж'!$C470,".",'Смета 1-й этаж'!$D470,".",'Смета 1-й этаж'!$E470)</f>
        <v>Р3.8.51</v>
      </c>
      <c r="G470" s="28">
        <f t="shared" si="16"/>
        <v>2</v>
      </c>
      <c r="H470" s="52" t="s">
        <v>423</v>
      </c>
      <c r="I470" s="36" t="s">
        <v>30</v>
      </c>
      <c r="J470" s="128"/>
      <c r="K470" s="69">
        <v>1330</v>
      </c>
      <c r="L470" s="70">
        <v>6140</v>
      </c>
      <c r="M470" s="65">
        <f>ROUND('Смета 1-й этаж'!$J470*'Смета 1-й этаж'!$K470,2)</f>
        <v>0</v>
      </c>
      <c r="N470" s="19">
        <f>ROUND('Смета 1-й этаж'!$J470*'Смета 1-й этаж'!$L470,2)</f>
        <v>0</v>
      </c>
      <c r="AR470" s="248">
        <f t="shared" si="15"/>
        <v>0</v>
      </c>
      <c r="AT470"/>
      <c r="AU470"/>
      <c r="AV470"/>
      <c r="AW470"/>
      <c r="AX470"/>
      <c r="AY470"/>
      <c r="AZ470"/>
    </row>
    <row r="471" spans="1:52" ht="34.5" customHeight="1">
      <c r="A471" s="29" t="str">
        <f>CONCATENATE('Смета 1-й этаж'!$C471,".",'Смета 1-й этаж'!$D471,".",'Смета 1-й этаж'!$E471)</f>
        <v>Р3.8.52</v>
      </c>
      <c r="B471" s="18" t="s">
        <v>1243</v>
      </c>
      <c r="C471" s="27" t="s">
        <v>18</v>
      </c>
      <c r="D471" s="18">
        <v>8</v>
      </c>
      <c r="E471" s="18">
        <v>52</v>
      </c>
      <c r="F471" s="29" t="str">
        <f>CONCATENATE('Смета 1-й этаж'!$C471,".",'Смета 1-й этаж'!$D471,".",'Смета 1-й этаж'!$E471)</f>
        <v>Р3.8.52</v>
      </c>
      <c r="G471" s="28">
        <f t="shared" si="16"/>
        <v>2</v>
      </c>
      <c r="H471" s="52" t="s">
        <v>742</v>
      </c>
      <c r="I471" s="27" t="s">
        <v>14</v>
      </c>
      <c r="J471" s="128"/>
      <c r="K471" s="69">
        <v>15000</v>
      </c>
      <c r="L471" s="70">
        <v>66700</v>
      </c>
      <c r="M471" s="65">
        <f>ROUND('Смета 1-й этаж'!$J471*'Смета 1-й этаж'!$K471,2)</f>
        <v>0</v>
      </c>
      <c r="N471" s="19">
        <f>ROUND('Смета 1-й этаж'!$J471*'Смета 1-й этаж'!$L471,2)</f>
        <v>0</v>
      </c>
      <c r="AR471" s="248">
        <f t="shared" si="15"/>
        <v>0</v>
      </c>
      <c r="AT471"/>
      <c r="AU471"/>
      <c r="AV471"/>
      <c r="AW471"/>
      <c r="AX471"/>
      <c r="AY471"/>
      <c r="AZ471"/>
    </row>
    <row r="472" spans="1:52" ht="34.5" customHeight="1">
      <c r="A472" s="23" t="str">
        <f>CONCATENATE('Смета 1-й этаж'!$C472,".",'Смета 1-й этаж'!$D472,".",'Смета 1-й этаж'!$E472)</f>
        <v>Р4.0.0</v>
      </c>
      <c r="B472" s="408" t="s">
        <v>1244</v>
      </c>
      <c r="C472" s="32" t="s">
        <v>62</v>
      </c>
      <c r="D472" s="408">
        <v>0</v>
      </c>
      <c r="E472" s="408">
        <v>0</v>
      </c>
      <c r="F472" s="23" t="str">
        <f>CONCATENATE('Смета 1-й этаж'!$C472,".",'Смета 1-й этаж'!$D472,".",'Смета 1-й этаж'!$E472)</f>
        <v>Р4.0.0</v>
      </c>
      <c r="G472" s="22">
        <f t="shared" si="16"/>
        <v>2</v>
      </c>
      <c r="H472" s="24" t="s">
        <v>743</v>
      </c>
      <c r="I472" s="25"/>
      <c r="J472" s="127"/>
      <c r="K472" s="342"/>
      <c r="L472" s="343"/>
      <c r="M472" s="64">
        <f>ROUND(M473+M486+M508+M515,2)</f>
        <v>0</v>
      </c>
      <c r="N472" s="26">
        <f>ROUND(N473+N486+N508+N515,2)</f>
        <v>0</v>
      </c>
    </row>
    <row r="473" spans="1:52" ht="34.5" customHeight="1">
      <c r="A473" s="23" t="str">
        <f>CONCATENATE('Смета 1-й этаж'!$C473,".",'Смета 1-й этаж'!$D473,".",'Смета 1-й этаж'!$E473)</f>
        <v>Р4.1.0</v>
      </c>
      <c r="B473" s="33" t="s">
        <v>1245</v>
      </c>
      <c r="C473" s="32" t="s">
        <v>62</v>
      </c>
      <c r="D473" s="33">
        <v>1</v>
      </c>
      <c r="E473" s="33">
        <v>0</v>
      </c>
      <c r="F473" s="23" t="str">
        <f>CONCATENATE('Смета 1-й этаж'!$C473,".",'Смета 1-й этаж'!$D473,".",'Смета 1-й этаж'!$E473)</f>
        <v>Р4.1.0</v>
      </c>
      <c r="G473" s="22">
        <f t="shared" si="16"/>
        <v>2</v>
      </c>
      <c r="H473" s="58" t="s">
        <v>744</v>
      </c>
      <c r="I473" s="25"/>
      <c r="J473" s="127">
        <f>SUM(J474:J485)</f>
        <v>0</v>
      </c>
      <c r="K473" s="71"/>
      <c r="L473" s="72"/>
      <c r="M473" s="64">
        <f>SUM(M474:M485)</f>
        <v>0</v>
      </c>
      <c r="N473" s="26">
        <f>SUM(N474:N485)</f>
        <v>0</v>
      </c>
      <c r="P473" s="122">
        <f>(M473+N473)/230</f>
        <v>0</v>
      </c>
      <c r="AQ473">
        <v>4</v>
      </c>
      <c r="AR473" s="247">
        <f>SUM(AR474:AR485)</f>
        <v>0</v>
      </c>
      <c r="AS473">
        <v>4</v>
      </c>
      <c r="AT473"/>
      <c r="AU473"/>
      <c r="AV473"/>
      <c r="AW473"/>
      <c r="AX473"/>
      <c r="AY473"/>
      <c r="AZ473"/>
    </row>
    <row r="474" spans="1:52" ht="34.5" customHeight="1">
      <c r="A474" s="29" t="str">
        <f>CONCATENATE('Смета 1-й этаж'!$C474,".",'Смета 1-й этаж'!$D474,".",'Смета 1-й этаж'!$E474)</f>
        <v>Р4.1.1</v>
      </c>
      <c r="B474" s="18" t="s">
        <v>1246</v>
      </c>
      <c r="C474" s="27" t="s">
        <v>62</v>
      </c>
      <c r="D474" s="18">
        <v>1</v>
      </c>
      <c r="E474" s="18">
        <v>1</v>
      </c>
      <c r="F474" s="29" t="str">
        <f>CONCATENATE('Смета 1-й этаж'!$C474,".",'Смета 1-й этаж'!$D474,".",'Смета 1-й этаж'!$E474)</f>
        <v>Р4.1.1</v>
      </c>
      <c r="G474" s="28">
        <f t="shared" si="16"/>
        <v>2</v>
      </c>
      <c r="H474" s="30" t="s">
        <v>274</v>
      </c>
      <c r="I474" s="31" t="s">
        <v>17</v>
      </c>
      <c r="J474" s="128"/>
      <c r="K474" s="69">
        <v>230.51</v>
      </c>
      <c r="L474" s="70">
        <v>576.27</v>
      </c>
      <c r="M474" s="65">
        <f>ROUND('Смета 1-й этаж'!$J474*'Смета 1-й этаж'!$K474,2)</f>
        <v>0</v>
      </c>
      <c r="N474" s="19">
        <f>ROUND('Смета 1-й этаж'!$J474*'Смета 1-й этаж'!$L474,2)</f>
        <v>0</v>
      </c>
      <c r="AQ474">
        <v>4</v>
      </c>
      <c r="AR474" s="248">
        <f t="shared" si="15"/>
        <v>0</v>
      </c>
      <c r="AT474"/>
      <c r="AU474"/>
      <c r="AV474"/>
      <c r="AW474"/>
      <c r="AX474"/>
      <c r="AY474"/>
      <c r="AZ474"/>
    </row>
    <row r="475" spans="1:52" ht="34.5" customHeight="1">
      <c r="A475" s="29" t="str">
        <f>CONCATENATE('Смета 1-й этаж'!$C475,".",'Смета 1-й этаж'!$D475,".",'Смета 1-й этаж'!$E475)</f>
        <v>Р4.1.2</v>
      </c>
      <c r="B475" s="18" t="s">
        <v>1247</v>
      </c>
      <c r="C475" s="27" t="s">
        <v>62</v>
      </c>
      <c r="D475" s="18">
        <v>1</v>
      </c>
      <c r="E475" s="18">
        <v>2</v>
      </c>
      <c r="F475" s="29" t="str">
        <f>CONCATENATE('Смета 1-й этаж'!$C475,".",'Смета 1-й этаж'!$D475,".",'Смета 1-й этаж'!$E475)</f>
        <v>Р4.1.2</v>
      </c>
      <c r="G475" s="28">
        <f t="shared" si="16"/>
        <v>2</v>
      </c>
      <c r="H475" s="30" t="s">
        <v>63</v>
      </c>
      <c r="I475" s="31" t="s">
        <v>17</v>
      </c>
      <c r="J475" s="128"/>
      <c r="K475" s="69">
        <v>250</v>
      </c>
      <c r="L475" s="70">
        <v>550</v>
      </c>
      <c r="M475" s="65">
        <f>ROUND('Смета 1-й этаж'!$J475*'Смета 1-й этаж'!$K475,2)</f>
        <v>0</v>
      </c>
      <c r="N475" s="19">
        <f>ROUND('Смета 1-й этаж'!$J475*'Смета 1-й этаж'!$L475,2)</f>
        <v>0</v>
      </c>
      <c r="AQ475">
        <v>4</v>
      </c>
      <c r="AR475" s="248">
        <f t="shared" si="15"/>
        <v>0</v>
      </c>
      <c r="AT475"/>
      <c r="AU475"/>
      <c r="AV475"/>
      <c r="AW475"/>
      <c r="AX475"/>
      <c r="AY475"/>
      <c r="AZ475"/>
    </row>
    <row r="476" spans="1:52" ht="34.5" customHeight="1">
      <c r="A476" s="29" t="str">
        <f>CONCATENATE('Смета 1-й этаж'!$C476,".",'Смета 1-й этаж'!$D476,".",'Смета 1-й этаж'!$E476)</f>
        <v>Р4.1.3</v>
      </c>
      <c r="B476" s="18" t="s">
        <v>1248</v>
      </c>
      <c r="C476" s="27" t="s">
        <v>62</v>
      </c>
      <c r="D476" s="18">
        <v>1</v>
      </c>
      <c r="E476" s="18">
        <v>3</v>
      </c>
      <c r="F476" s="29" t="str">
        <f>CONCATENATE('Смета 1-й этаж'!$C476,".",'Смета 1-й этаж'!$D476,".",'Смета 1-й этаж'!$E476)</f>
        <v>Р4.1.3</v>
      </c>
      <c r="G476" s="28">
        <f t="shared" si="16"/>
        <v>2</v>
      </c>
      <c r="H476" s="30" t="s">
        <v>64</v>
      </c>
      <c r="I476" s="36" t="s">
        <v>30</v>
      </c>
      <c r="J476" s="223">
        <v>0</v>
      </c>
      <c r="K476" s="69">
        <v>100</v>
      </c>
      <c r="L476" s="70">
        <v>700</v>
      </c>
      <c r="M476" s="65">
        <f>ROUND('Смета 1-й этаж'!$J476*'Смета 1-й этаж'!$K476,2)</f>
        <v>0</v>
      </c>
      <c r="N476" s="19">
        <f>ROUND('Смета 1-й этаж'!$J476*'Смета 1-й этаж'!$L476,2)</f>
        <v>0</v>
      </c>
      <c r="AQ476">
        <v>4</v>
      </c>
      <c r="AR476" s="248">
        <f t="shared" si="15"/>
        <v>0</v>
      </c>
      <c r="AT476"/>
      <c r="AU476"/>
      <c r="AV476"/>
      <c r="AW476"/>
      <c r="AX476"/>
      <c r="AY476"/>
      <c r="AZ476"/>
    </row>
    <row r="477" spans="1:52" ht="34.5" customHeight="1">
      <c r="A477" s="29" t="str">
        <f>CONCATENATE('Смета 1-й этаж'!$C477,".",'Смета 1-й этаж'!$D477,".",'Смета 1-й этаж'!$E477)</f>
        <v>Р4.1.4</v>
      </c>
      <c r="B477" s="18" t="s">
        <v>1249</v>
      </c>
      <c r="C477" s="27" t="s">
        <v>62</v>
      </c>
      <c r="D477" s="18">
        <v>1</v>
      </c>
      <c r="E477" s="18">
        <v>4</v>
      </c>
      <c r="F477" s="29" t="str">
        <f>CONCATENATE('Смета 1-й этаж'!$C477,".",'Смета 1-й этаж'!$D477,".",'Смета 1-й этаж'!$E477)</f>
        <v>Р4.1.4</v>
      </c>
      <c r="G477" s="28">
        <f t="shared" si="16"/>
        <v>2</v>
      </c>
      <c r="H477" s="30" t="s">
        <v>467</v>
      </c>
      <c r="I477" s="31" t="s">
        <v>17</v>
      </c>
      <c r="J477" s="128"/>
      <c r="K477" s="69">
        <v>850</v>
      </c>
      <c r="L477" s="70">
        <v>2372</v>
      </c>
      <c r="M477" s="65">
        <f>ROUND('Смета 1-й этаж'!$J477*'Смета 1-й этаж'!$K477,2)</f>
        <v>0</v>
      </c>
      <c r="N477" s="19">
        <f>ROUND('Смета 1-й этаж'!$J477*'Смета 1-й этаж'!$L477,2)</f>
        <v>0</v>
      </c>
      <c r="AQ477">
        <v>4</v>
      </c>
      <c r="AR477" s="248">
        <f t="shared" si="15"/>
        <v>0</v>
      </c>
      <c r="AT477"/>
      <c r="AU477"/>
      <c r="AV477"/>
      <c r="AW477"/>
      <c r="AX477"/>
      <c r="AY477"/>
      <c r="AZ477"/>
    </row>
    <row r="478" spans="1:52" ht="34.5" customHeight="1">
      <c r="A478" s="29" t="str">
        <f>CONCATENATE('Смета 1-й этаж'!$C478,".",'Смета 1-й этаж'!$D478,".",'Смета 1-й этаж'!$E478)</f>
        <v>Р4.1.5</v>
      </c>
      <c r="B478" s="18" t="s">
        <v>1250</v>
      </c>
      <c r="C478" s="27" t="s">
        <v>62</v>
      </c>
      <c r="D478" s="18">
        <v>1</v>
      </c>
      <c r="E478" s="18">
        <v>5</v>
      </c>
      <c r="F478" s="29" t="str">
        <f>CONCATENATE('Смета 1-й этаж'!$C478,".",'Смета 1-й этаж'!$D478,".",'Смета 1-й этаж'!$E478)</f>
        <v>Р4.1.5</v>
      </c>
      <c r="G478" s="28">
        <f t="shared" si="16"/>
        <v>2</v>
      </c>
      <c r="H478" s="30" t="s">
        <v>65</v>
      </c>
      <c r="I478" s="31" t="s">
        <v>17</v>
      </c>
      <c r="J478" s="223">
        <v>0</v>
      </c>
      <c r="K478" s="69">
        <v>11.53</v>
      </c>
      <c r="L478" s="70">
        <v>55.32</v>
      </c>
      <c r="M478" s="65">
        <f>ROUND('Смета 1-й этаж'!$J478*'Смета 1-й этаж'!$K478,2)</f>
        <v>0</v>
      </c>
      <c r="N478" s="19">
        <f>ROUND('Смета 1-й этаж'!$J478*'Смета 1-й этаж'!$L478,2)</f>
        <v>0</v>
      </c>
      <c r="AQ478">
        <v>4</v>
      </c>
      <c r="AR478" s="248">
        <f t="shared" si="15"/>
        <v>0</v>
      </c>
      <c r="AT478"/>
      <c r="AU478"/>
      <c r="AV478"/>
      <c r="AW478"/>
      <c r="AX478"/>
      <c r="AY478"/>
      <c r="AZ478"/>
    </row>
    <row r="479" spans="1:52" ht="34.5" customHeight="1">
      <c r="A479" s="29" t="str">
        <f>CONCATENATE('Смета 1-й этаж'!$C479,".",'Смета 1-й этаж'!$D479,".",'Смета 1-й этаж'!$E479)</f>
        <v>Р4.1.6</v>
      </c>
      <c r="B479" s="18" t="s">
        <v>1251</v>
      </c>
      <c r="C479" s="27" t="s">
        <v>62</v>
      </c>
      <c r="D479" s="18">
        <v>1</v>
      </c>
      <c r="E479" s="18">
        <v>6</v>
      </c>
      <c r="F479" s="29" t="str">
        <f>CONCATENATE('Смета 1-й этаж'!$C479,".",'Смета 1-й этаж'!$D479,".",'Смета 1-й этаж'!$E479)</f>
        <v>Р4.1.6</v>
      </c>
      <c r="G479" s="28">
        <f t="shared" si="16"/>
        <v>2</v>
      </c>
      <c r="H479" s="30" t="s">
        <v>275</v>
      </c>
      <c r="I479" s="36" t="s">
        <v>14</v>
      </c>
      <c r="J479" s="128"/>
      <c r="K479" s="69">
        <v>510</v>
      </c>
      <c r="L479" s="70">
        <v>1444</v>
      </c>
      <c r="M479" s="65">
        <f>ROUND('Смета 1-й этаж'!$J479*'Смета 1-й этаж'!$K479,2)</f>
        <v>0</v>
      </c>
      <c r="N479" s="19">
        <f>ROUND('Смета 1-й этаж'!$J479*'Смета 1-й этаж'!$L479,2)</f>
        <v>0</v>
      </c>
      <c r="AQ479">
        <v>4</v>
      </c>
      <c r="AR479" s="248">
        <f t="shared" si="15"/>
        <v>0</v>
      </c>
      <c r="AT479"/>
      <c r="AU479"/>
      <c r="AV479"/>
      <c r="AW479"/>
      <c r="AX479"/>
      <c r="AY479"/>
      <c r="AZ479"/>
    </row>
    <row r="480" spans="1:52" ht="34.5" customHeight="1">
      <c r="A480" s="29" t="str">
        <f>CONCATENATE('Смета 1-й этаж'!$C480,".",'Смета 1-й этаж'!$D480,".",'Смета 1-й этаж'!$E480)</f>
        <v>Р4.1.7</v>
      </c>
      <c r="B480" s="18" t="s">
        <v>1252</v>
      </c>
      <c r="C480" s="27" t="s">
        <v>62</v>
      </c>
      <c r="D480" s="18">
        <v>1</v>
      </c>
      <c r="E480" s="18">
        <v>7</v>
      </c>
      <c r="F480" s="29" t="str">
        <f>CONCATENATE('Смета 1-й этаж'!$C480,".",'Смета 1-й этаж'!$D480,".",'Смета 1-й этаж'!$E480)</f>
        <v>Р4.1.7</v>
      </c>
      <c r="G480" s="28">
        <f t="shared" si="16"/>
        <v>2</v>
      </c>
      <c r="H480" s="30" t="s">
        <v>66</v>
      </c>
      <c r="I480" s="36" t="s">
        <v>30</v>
      </c>
      <c r="J480" s="128"/>
      <c r="K480" s="69">
        <v>124.17</v>
      </c>
      <c r="L480" s="70">
        <v>142.5</v>
      </c>
      <c r="M480" s="65">
        <f>ROUND('Смета 1-й этаж'!$J480*'Смета 1-й этаж'!$K480,2)</f>
        <v>0</v>
      </c>
      <c r="N480" s="19">
        <f>ROUND('Смета 1-й этаж'!$J480*'Смета 1-й этаж'!$L480,2)</f>
        <v>0</v>
      </c>
      <c r="AQ480">
        <v>4</v>
      </c>
      <c r="AR480" s="248">
        <f t="shared" si="15"/>
        <v>0</v>
      </c>
      <c r="AT480"/>
      <c r="AU480"/>
      <c r="AV480"/>
      <c r="AW480"/>
      <c r="AX480"/>
      <c r="AY480"/>
      <c r="AZ480"/>
    </row>
    <row r="481" spans="1:52" ht="34.5" customHeight="1">
      <c r="A481" s="29" t="str">
        <f>CONCATENATE('Смета 1-й этаж'!$C481,".",'Смета 1-й этаж'!$D481,".",'Смета 1-й этаж'!$E481)</f>
        <v>Р4.1.8</v>
      </c>
      <c r="B481" s="18" t="s">
        <v>1253</v>
      </c>
      <c r="C481" s="27" t="s">
        <v>62</v>
      </c>
      <c r="D481" s="18">
        <v>1</v>
      </c>
      <c r="E481" s="18">
        <v>8</v>
      </c>
      <c r="F481" s="29" t="str">
        <f>CONCATENATE('Смета 1-й этаж'!$C481,".",'Смета 1-й этаж'!$D481,".",'Смета 1-й этаж'!$E481)</f>
        <v>Р4.1.8</v>
      </c>
      <c r="G481" s="28">
        <f t="shared" si="16"/>
        <v>2</v>
      </c>
      <c r="H481" s="30" t="s">
        <v>433</v>
      </c>
      <c r="I481" s="31" t="s">
        <v>17</v>
      </c>
      <c r="J481" s="128"/>
      <c r="K481" s="69">
        <v>23.05</v>
      </c>
      <c r="L481" s="70">
        <v>0</v>
      </c>
      <c r="M481" s="65">
        <f>ROUND('Смета 1-й этаж'!$J481*'Смета 1-й этаж'!$K481,2)</f>
        <v>0</v>
      </c>
      <c r="N481" s="19">
        <f>ROUND('Смета 1-й этаж'!$J481*'Смета 1-й этаж'!$L481,2)</f>
        <v>0</v>
      </c>
      <c r="AQ481">
        <v>4</v>
      </c>
      <c r="AR481" s="248">
        <f t="shared" si="15"/>
        <v>0</v>
      </c>
      <c r="AT481"/>
      <c r="AU481"/>
      <c r="AV481"/>
      <c r="AW481"/>
      <c r="AX481"/>
      <c r="AY481"/>
      <c r="AZ481"/>
    </row>
    <row r="482" spans="1:52" ht="34.5" customHeight="1">
      <c r="A482" s="29" t="str">
        <f>CONCATENATE('Смета 1-й этаж'!$C482,".",'Смета 1-й этаж'!$D482,".",'Смета 1-й этаж'!$E482)</f>
        <v>Р4.1.9</v>
      </c>
      <c r="B482" s="18" t="s">
        <v>1254</v>
      </c>
      <c r="C482" s="27" t="s">
        <v>62</v>
      </c>
      <c r="D482" s="18">
        <v>1</v>
      </c>
      <c r="E482" s="18">
        <v>9</v>
      </c>
      <c r="F482" s="29" t="str">
        <f>CONCATENATE('Смета 1-й этаж'!$C482,".",'Смета 1-й этаж'!$D482,".",'Смета 1-й этаж'!$E482)</f>
        <v>Р4.1.9</v>
      </c>
      <c r="G482" s="28">
        <f t="shared" si="16"/>
        <v>2</v>
      </c>
      <c r="H482" s="37" t="s">
        <v>345</v>
      </c>
      <c r="I482" s="31" t="s">
        <v>17</v>
      </c>
      <c r="J482" s="128"/>
      <c r="K482" s="69">
        <v>230.51</v>
      </c>
      <c r="L482" s="70">
        <v>1071.8599999999999</v>
      </c>
      <c r="M482" s="65">
        <f>ROUND('Смета 1-й этаж'!$J482*'Смета 1-й этаж'!$K482,2)</f>
        <v>0</v>
      </c>
      <c r="N482" s="19">
        <f>ROUND('Смета 1-й этаж'!$J482*'Смета 1-й этаж'!$L482,2)</f>
        <v>0</v>
      </c>
      <c r="AQ482">
        <v>4</v>
      </c>
      <c r="AR482" s="248">
        <f t="shared" si="15"/>
        <v>0</v>
      </c>
      <c r="AT482"/>
      <c r="AU482"/>
      <c r="AV482"/>
      <c r="AW482"/>
      <c r="AX482"/>
      <c r="AY482"/>
      <c r="AZ482"/>
    </row>
    <row r="483" spans="1:52" ht="34.5" customHeight="1">
      <c r="A483" s="29" t="str">
        <f>CONCATENATE('Смета 1-й этаж'!$C483,".",'Смета 1-й этаж'!$D483,".",'Смета 1-й этаж'!$E483)</f>
        <v>Р4.4.13</v>
      </c>
      <c r="B483" s="18" t="s">
        <v>1255</v>
      </c>
      <c r="C483" s="27" t="s">
        <v>62</v>
      </c>
      <c r="D483" s="18">
        <v>4</v>
      </c>
      <c r="E483" s="18">
        <v>13</v>
      </c>
      <c r="F483" s="29" t="str">
        <f>CONCATENATE('Смета 1-й этаж'!$C483,".",'Смета 1-й этаж'!$D483,".",'Смета 1-й этаж'!$E483)</f>
        <v>Р4.4.13</v>
      </c>
      <c r="G483" s="28">
        <f t="shared" si="16"/>
        <v>2</v>
      </c>
      <c r="H483" s="56" t="s">
        <v>77</v>
      </c>
      <c r="I483" s="31" t="s">
        <v>15</v>
      </c>
      <c r="J483" s="128"/>
      <c r="K483" s="69">
        <v>7100</v>
      </c>
      <c r="L483" s="70">
        <v>32000</v>
      </c>
      <c r="M483" s="65">
        <f>ROUND('Смета 1-й этаж'!$J483*'Смета 1-й этаж'!$K483,2)</f>
        <v>0</v>
      </c>
      <c r="N483" s="19">
        <f>ROUND('Смета 1-й этаж'!$J483*'Смета 1-й этаж'!$L483,2)</f>
        <v>0</v>
      </c>
      <c r="AQ483">
        <v>4</v>
      </c>
      <c r="AR483" s="248">
        <f t="shared" si="15"/>
        <v>0</v>
      </c>
      <c r="AT483"/>
      <c r="AU483"/>
      <c r="AV483"/>
      <c r="AW483"/>
      <c r="AX483"/>
      <c r="AY483"/>
      <c r="AZ483"/>
    </row>
    <row r="484" spans="1:52" ht="34.5" customHeight="1">
      <c r="A484" s="29" t="str">
        <f>CONCATENATE('Смета 1-й этаж'!$C484,".",'Смета 1-й этаж'!$D484,".",'Смета 1-й этаж'!$E484)</f>
        <v>Р4.4.15</v>
      </c>
      <c r="B484" s="18" t="s">
        <v>1256</v>
      </c>
      <c r="C484" s="27" t="s">
        <v>62</v>
      </c>
      <c r="D484" s="18">
        <v>4</v>
      </c>
      <c r="E484" s="18">
        <v>15</v>
      </c>
      <c r="F484" s="29" t="str">
        <f>CONCATENATE('Смета 1-й этаж'!$C484,".",'Смета 1-й этаж'!$D484,".",'Смета 1-й этаж'!$E484)</f>
        <v>Р4.4.15</v>
      </c>
      <c r="G484" s="28">
        <f t="shared" si="16"/>
        <v>2</v>
      </c>
      <c r="H484" s="56" t="s">
        <v>569</v>
      </c>
      <c r="I484" s="36" t="s">
        <v>30</v>
      </c>
      <c r="J484" s="128"/>
      <c r="K484" s="69">
        <v>438.33</v>
      </c>
      <c r="L484" s="70">
        <v>493.33</v>
      </c>
      <c r="M484" s="65">
        <f>ROUND('Смета 1-й этаж'!$J484*'Смета 1-й этаж'!$K484,2)</f>
        <v>0</v>
      </c>
      <c r="N484" s="19">
        <f>ROUND('Смета 1-й этаж'!$J484*'Смета 1-й этаж'!$L484,2)</f>
        <v>0</v>
      </c>
      <c r="AQ484">
        <v>4</v>
      </c>
      <c r="AR484" s="248">
        <f t="shared" si="15"/>
        <v>0</v>
      </c>
      <c r="AT484"/>
      <c r="AU484"/>
      <c r="AV484"/>
      <c r="AW484"/>
      <c r="AX484"/>
      <c r="AY484"/>
      <c r="AZ484"/>
    </row>
    <row r="485" spans="1:52" ht="34.5" customHeight="1">
      <c r="A485" s="29" t="str">
        <f>CONCATENATE('Смета 1-й этаж'!$C485,".",'Смета 1-й этаж'!$D485,".",'Смета 1-й этаж'!$E485)</f>
        <v>Р4.4.16</v>
      </c>
      <c r="B485" s="18" t="s">
        <v>1257</v>
      </c>
      <c r="C485" s="27" t="s">
        <v>62</v>
      </c>
      <c r="D485" s="18">
        <v>4</v>
      </c>
      <c r="E485" s="18">
        <v>16</v>
      </c>
      <c r="F485" s="29" t="str">
        <f>CONCATENATE('Смета 1-й этаж'!$C485,".",'Смета 1-й этаж'!$D485,".",'Смета 1-й этаж'!$E485)</f>
        <v>Р4.4.16</v>
      </c>
      <c r="G485" s="28">
        <f t="shared" si="16"/>
        <v>2</v>
      </c>
      <c r="H485" s="56" t="s">
        <v>78</v>
      </c>
      <c r="I485" s="31" t="s">
        <v>61</v>
      </c>
      <c r="J485" s="128"/>
      <c r="K485" s="69">
        <v>9660</v>
      </c>
      <c r="L485" s="70">
        <v>11900</v>
      </c>
      <c r="M485" s="65">
        <f>ROUND('Смета 1-й этаж'!$J485*'Смета 1-й этаж'!$K485,2)</f>
        <v>0</v>
      </c>
      <c r="N485" s="19">
        <f>ROUND('Смета 1-й этаж'!$J485*'Смета 1-й этаж'!$L485,2)</f>
        <v>0</v>
      </c>
      <c r="AQ485">
        <v>4</v>
      </c>
      <c r="AR485" s="248">
        <f t="shared" si="15"/>
        <v>0</v>
      </c>
      <c r="AT485"/>
      <c r="AU485"/>
      <c r="AV485"/>
      <c r="AW485"/>
      <c r="AX485"/>
      <c r="AY485"/>
      <c r="AZ485"/>
    </row>
    <row r="486" spans="1:52" ht="34.5" customHeight="1">
      <c r="A486" s="23" t="str">
        <f>CONCATENATE('Смета 1-й этаж'!$C486,".",'Смета 1-й этаж'!$D486,".",'Смета 1-й этаж'!$E486)</f>
        <v>Р4.2.0</v>
      </c>
      <c r="B486" s="33" t="s">
        <v>1258</v>
      </c>
      <c r="C486" s="32" t="s">
        <v>62</v>
      </c>
      <c r="D486" s="33">
        <v>2</v>
      </c>
      <c r="E486" s="33">
        <v>0</v>
      </c>
      <c r="F486" s="23" t="str">
        <f>CONCATENATE('Смета 1-й этаж'!$C486,".",'Смета 1-й этаж'!$D486,".",'Смета 1-й этаж'!$E486)</f>
        <v>Р4.2.0</v>
      </c>
      <c r="G486" s="22">
        <f t="shared" si="16"/>
        <v>2</v>
      </c>
      <c r="H486" s="35" t="s">
        <v>745</v>
      </c>
      <c r="I486" s="25"/>
      <c r="J486" s="127"/>
      <c r="K486" s="342"/>
      <c r="L486" s="343"/>
      <c r="M486" s="64">
        <f>SUM(M487:M507)</f>
        <v>0</v>
      </c>
      <c r="N486" s="26">
        <f>SUM(N487:N507)</f>
        <v>0</v>
      </c>
      <c r="AQ486">
        <v>3</v>
      </c>
      <c r="AR486" s="247">
        <f>SUM(AR487:AR507)</f>
        <v>0</v>
      </c>
      <c r="AS486">
        <v>3</v>
      </c>
    </row>
    <row r="487" spans="1:52" ht="34.5" customHeight="1">
      <c r="A487" s="29" t="str">
        <f>CONCATENATE('Смета 1-й этаж'!$C487,".",'Смета 1-й этаж'!$D487,".",'Смета 1-й этаж'!$E487)</f>
        <v>Р4.2.1</v>
      </c>
      <c r="B487" s="18" t="s">
        <v>1259</v>
      </c>
      <c r="C487" s="27" t="s">
        <v>62</v>
      </c>
      <c r="D487" s="18">
        <v>2</v>
      </c>
      <c r="E487" s="18">
        <v>1</v>
      </c>
      <c r="F487" s="29" t="str">
        <f>CONCATENATE('Смета 1-й этаж'!$C487,".",'Смета 1-й этаж'!$D487,".",'Смета 1-й этаж'!$E487)</f>
        <v>Р4.2.1</v>
      </c>
      <c r="G487" s="28">
        <f t="shared" si="16"/>
        <v>2</v>
      </c>
      <c r="H487" s="30" t="s">
        <v>346</v>
      </c>
      <c r="I487" s="31" t="s">
        <v>17</v>
      </c>
      <c r="J487" s="128"/>
      <c r="K487" s="69">
        <v>250</v>
      </c>
      <c r="L487" s="70">
        <v>267.5</v>
      </c>
      <c r="M487" s="65">
        <f>ROUND('Смета 1-й этаж'!$J487*'Смета 1-й этаж'!$K487,2)</f>
        <v>0</v>
      </c>
      <c r="N487" s="19">
        <f>ROUND('Смета 1-й этаж'!$J487*'Смета 1-й этаж'!$L487,2)</f>
        <v>0</v>
      </c>
      <c r="AQ487">
        <v>3</v>
      </c>
      <c r="AR487" s="248">
        <f t="shared" si="15"/>
        <v>0</v>
      </c>
      <c r="AT487"/>
      <c r="AU487"/>
      <c r="AV487"/>
      <c r="AW487"/>
      <c r="AX487"/>
      <c r="AY487"/>
      <c r="AZ487"/>
    </row>
    <row r="488" spans="1:52" ht="34.5" customHeight="1">
      <c r="A488" s="29" t="str">
        <f>CONCATENATE('Смета 1-й этаж'!$C488,".",'Смета 1-й этаж'!$D488,".",'Смета 1-й этаж'!$E488)</f>
        <v>Р4.2.2</v>
      </c>
      <c r="B488" s="18" t="s">
        <v>1260</v>
      </c>
      <c r="C488" s="27" t="s">
        <v>62</v>
      </c>
      <c r="D488" s="18">
        <v>2</v>
      </c>
      <c r="E488" s="18">
        <v>2</v>
      </c>
      <c r="F488" s="29" t="str">
        <f>CONCATENATE('Смета 1-й этаж'!$C488,".",'Смета 1-й этаж'!$D488,".",'Смета 1-й этаж'!$E488)</f>
        <v>Р4.2.2</v>
      </c>
      <c r="G488" s="28">
        <f t="shared" si="16"/>
        <v>2</v>
      </c>
      <c r="H488" s="30" t="s">
        <v>347</v>
      </c>
      <c r="I488" s="31" t="s">
        <v>17</v>
      </c>
      <c r="J488" s="128"/>
      <c r="K488" s="69">
        <v>420</v>
      </c>
      <c r="L488" s="70">
        <v>350</v>
      </c>
      <c r="M488" s="65">
        <f>ROUND('Смета 1-й этаж'!$J488*'Смета 1-й этаж'!$K488,2)</f>
        <v>0</v>
      </c>
      <c r="N488" s="19">
        <f>ROUND('Смета 1-й этаж'!$J488*'Смета 1-й этаж'!$L488,2)</f>
        <v>0</v>
      </c>
      <c r="AQ488">
        <v>3</v>
      </c>
      <c r="AR488" s="248">
        <f t="shared" si="15"/>
        <v>0</v>
      </c>
      <c r="AT488"/>
      <c r="AU488"/>
      <c r="AV488"/>
      <c r="AW488"/>
      <c r="AX488"/>
      <c r="AY488"/>
      <c r="AZ488"/>
    </row>
    <row r="489" spans="1:52" ht="34.5" customHeight="1">
      <c r="A489" s="29" t="str">
        <f>CONCATENATE('Смета 1-й этаж'!$C489,".",'Смета 1-й этаж'!$D489,".",'Смета 1-й этаж'!$E489)</f>
        <v>Р4.2.3</v>
      </c>
      <c r="B489" s="18" t="s">
        <v>1261</v>
      </c>
      <c r="C489" s="27" t="s">
        <v>62</v>
      </c>
      <c r="D489" s="18">
        <v>2</v>
      </c>
      <c r="E489" s="18">
        <v>3</v>
      </c>
      <c r="F489" s="29" t="str">
        <f>CONCATENATE('Смета 1-й этаж'!$C489,".",'Смета 1-й этаж'!$D489,".",'Смета 1-й этаж'!$E489)</f>
        <v>Р4.2.3</v>
      </c>
      <c r="G489" s="28">
        <f t="shared" si="16"/>
        <v>2</v>
      </c>
      <c r="H489" s="30" t="s">
        <v>557</v>
      </c>
      <c r="I489" s="31" t="s">
        <v>17</v>
      </c>
      <c r="J489" s="223"/>
      <c r="K489" s="344">
        <v>336</v>
      </c>
      <c r="L489" s="345">
        <v>880.00000000000011</v>
      </c>
      <c r="M489" s="278">
        <f>ROUND('Смета 1-й этаж'!$J489*'Смета 1-й этаж'!$K489,2)</f>
        <v>0</v>
      </c>
      <c r="N489" s="279">
        <f>ROUND('Смета 1-й этаж'!$J489*'Смета 1-й этаж'!$L489,2)</f>
        <v>0</v>
      </c>
      <c r="AQ489">
        <v>3</v>
      </c>
      <c r="AR489" s="248">
        <f t="shared" si="15"/>
        <v>0</v>
      </c>
    </row>
    <row r="490" spans="1:52" ht="34.5" customHeight="1">
      <c r="A490" s="29" t="str">
        <f>CONCATENATE('Смета 1-й этаж'!$C490,".",'Смета 1-й этаж'!$D490,".",'Смета 1-й этаж'!$E490)</f>
        <v>Р4.2.4</v>
      </c>
      <c r="B490" s="18" t="s">
        <v>1262</v>
      </c>
      <c r="C490" s="27" t="s">
        <v>62</v>
      </c>
      <c r="D490" s="18">
        <v>2</v>
      </c>
      <c r="E490" s="18">
        <v>4</v>
      </c>
      <c r="F490" s="29" t="str">
        <f>CONCATENATE('Смета 1-й этаж'!$C490,".",'Смета 1-й этаж'!$D490,".",'Смета 1-й этаж'!$E490)</f>
        <v>Р4.2.4</v>
      </c>
      <c r="G490" s="28">
        <f t="shared" si="16"/>
        <v>2</v>
      </c>
      <c r="H490" s="30" t="s">
        <v>190</v>
      </c>
      <c r="I490" s="31" t="s">
        <v>17</v>
      </c>
      <c r="J490" s="128"/>
      <c r="K490" s="69">
        <v>209.29</v>
      </c>
      <c r="L490" s="70">
        <v>153.72999999999999</v>
      </c>
      <c r="M490" s="65">
        <f>ROUND('Смета 1-й этаж'!$J490*'Смета 1-й этаж'!$K490,2)</f>
        <v>0</v>
      </c>
      <c r="N490" s="19">
        <f>ROUND('Смета 1-й этаж'!$J490*'Смета 1-й этаж'!$L490,2)</f>
        <v>0</v>
      </c>
      <c r="AQ490">
        <v>3</v>
      </c>
      <c r="AR490" s="248">
        <f t="shared" si="15"/>
        <v>0</v>
      </c>
      <c r="AT490"/>
      <c r="AU490"/>
      <c r="AV490"/>
      <c r="AW490"/>
      <c r="AX490"/>
      <c r="AY490"/>
      <c r="AZ490"/>
    </row>
    <row r="491" spans="1:52" ht="34.5" customHeight="1">
      <c r="A491" s="29" t="str">
        <f>CONCATENATE('Смета 1-й этаж'!$C491,".",'Смета 1-й этаж'!$D491,".",'Смета 1-й этаж'!$E491)</f>
        <v>Р4.2.5</v>
      </c>
      <c r="B491" s="18" t="s">
        <v>1263</v>
      </c>
      <c r="C491" s="27" t="s">
        <v>62</v>
      </c>
      <c r="D491" s="18">
        <v>2</v>
      </c>
      <c r="E491" s="18">
        <v>5</v>
      </c>
      <c r="F491" s="29" t="str">
        <f>CONCATENATE('Смета 1-й этаж'!$C491,".",'Смета 1-й этаж'!$D491,".",'Смета 1-й этаж'!$E491)</f>
        <v>Р4.2.5</v>
      </c>
      <c r="G491" s="28">
        <f t="shared" si="16"/>
        <v>2</v>
      </c>
      <c r="H491" s="30" t="s">
        <v>824</v>
      </c>
      <c r="I491" s="31" t="s">
        <v>17</v>
      </c>
      <c r="J491" s="128"/>
      <c r="K491" s="69">
        <v>43.33</v>
      </c>
      <c r="L491" s="70">
        <v>45</v>
      </c>
      <c r="M491" s="65">
        <f>ROUND('Смета 1-й этаж'!$J491*'Смета 1-й этаж'!$K491,2)</f>
        <v>0</v>
      </c>
      <c r="N491" s="19">
        <f>ROUND('Смета 1-й этаж'!$J491*'Смета 1-й этаж'!$L491,2)</f>
        <v>0</v>
      </c>
      <c r="AQ491">
        <v>3</v>
      </c>
      <c r="AR491" s="248">
        <f t="shared" si="15"/>
        <v>0</v>
      </c>
      <c r="AT491"/>
      <c r="AU491"/>
      <c r="AV491"/>
      <c r="AW491"/>
      <c r="AX491"/>
      <c r="AY491"/>
      <c r="AZ491"/>
    </row>
    <row r="492" spans="1:52" ht="34.5" customHeight="1">
      <c r="A492" s="29" t="str">
        <f>CONCATENATE('Смета 1-й этаж'!$C492,".",'Смета 1-й этаж'!$D492,".",'Смета 1-й этаж'!$E492)</f>
        <v>Р4.2.6</v>
      </c>
      <c r="B492" s="18" t="s">
        <v>1264</v>
      </c>
      <c r="C492" s="27" t="s">
        <v>62</v>
      </c>
      <c r="D492" s="18">
        <v>2</v>
      </c>
      <c r="E492" s="18">
        <v>6</v>
      </c>
      <c r="F492" s="29" t="str">
        <f>CONCATENATE('Смета 1-й этаж'!$C492,".",'Смета 1-й этаж'!$D492,".",'Смета 1-й этаж'!$E492)</f>
        <v>Р4.2.6</v>
      </c>
      <c r="G492" s="28">
        <f t="shared" si="16"/>
        <v>2</v>
      </c>
      <c r="H492" s="30" t="s">
        <v>67</v>
      </c>
      <c r="I492" s="31" t="s">
        <v>17</v>
      </c>
      <c r="J492" s="128"/>
      <c r="K492" s="69">
        <v>320</v>
      </c>
      <c r="L492" s="70">
        <v>180</v>
      </c>
      <c r="M492" s="65">
        <f>ROUND('Смета 1-й этаж'!$J492*'Смета 1-й этаж'!$K492,2)</f>
        <v>0</v>
      </c>
      <c r="N492" s="19">
        <f>ROUND('Смета 1-й этаж'!$J492*'Смета 1-й этаж'!$L492,2)</f>
        <v>0</v>
      </c>
      <c r="AQ492">
        <v>3</v>
      </c>
      <c r="AR492" s="248">
        <f t="shared" si="15"/>
        <v>0</v>
      </c>
      <c r="AT492"/>
      <c r="AU492"/>
      <c r="AV492"/>
      <c r="AW492"/>
      <c r="AX492"/>
      <c r="AY492"/>
      <c r="AZ492"/>
    </row>
    <row r="493" spans="1:52" ht="34.5" customHeight="1">
      <c r="A493" s="29" t="str">
        <f>CONCATENATE('Смета 1-й этаж'!$C493,".",'Смета 1-й этаж'!$D493,".",'Смета 1-й этаж'!$E493)</f>
        <v>Р4.2.7</v>
      </c>
      <c r="B493" s="18" t="s">
        <v>1265</v>
      </c>
      <c r="C493" s="27" t="s">
        <v>62</v>
      </c>
      <c r="D493" s="18">
        <v>2</v>
      </c>
      <c r="E493" s="18">
        <v>7</v>
      </c>
      <c r="F493" s="29" t="str">
        <f>CONCATENATE('Смета 1-й этаж'!$C493,".",'Смета 1-й этаж'!$D493,".",'Смета 1-й этаж'!$E493)</f>
        <v>Р4.2.7</v>
      </c>
      <c r="G493" s="28">
        <f t="shared" si="16"/>
        <v>2</v>
      </c>
      <c r="H493" s="40" t="s">
        <v>68</v>
      </c>
      <c r="I493" s="31" t="s">
        <v>17</v>
      </c>
      <c r="J493" s="128"/>
      <c r="K493" s="69">
        <v>150</v>
      </c>
      <c r="L493" s="70">
        <v>150</v>
      </c>
      <c r="M493" s="65">
        <f>ROUND('Смета 1-й этаж'!$J493*'Смета 1-й этаж'!$K493,2)</f>
        <v>0</v>
      </c>
      <c r="N493" s="19">
        <f>ROUND('Смета 1-й этаж'!$J493*'Смета 1-й этаж'!$L493,2)</f>
        <v>0</v>
      </c>
      <c r="AQ493">
        <v>3</v>
      </c>
      <c r="AR493" s="248">
        <f t="shared" si="15"/>
        <v>0</v>
      </c>
      <c r="AT493"/>
      <c r="AU493"/>
      <c r="AV493"/>
      <c r="AW493"/>
      <c r="AX493"/>
      <c r="AY493"/>
      <c r="AZ493"/>
    </row>
    <row r="494" spans="1:52" ht="34.5" customHeight="1">
      <c r="A494" s="29" t="str">
        <f>CONCATENATE('Смета 1-й этаж'!$C494,".",'Смета 1-й этаж'!$D494,".",'Смета 1-й этаж'!$E494)</f>
        <v>Р4.2.8</v>
      </c>
      <c r="B494" s="18" t="s">
        <v>1266</v>
      </c>
      <c r="C494" s="27" t="s">
        <v>62</v>
      </c>
      <c r="D494" s="18">
        <v>2</v>
      </c>
      <c r="E494" s="18">
        <v>8</v>
      </c>
      <c r="F494" s="29" t="str">
        <f>CONCATENATE('Смета 1-й этаж'!$C494,".",'Смета 1-й этаж'!$D494,".",'Смета 1-й этаж'!$E494)</f>
        <v>Р4.2.8</v>
      </c>
      <c r="G494" s="28">
        <f t="shared" si="16"/>
        <v>2</v>
      </c>
      <c r="H494" s="37" t="s">
        <v>69</v>
      </c>
      <c r="I494" s="31" t="s">
        <v>17</v>
      </c>
      <c r="J494" s="128"/>
      <c r="K494" s="69">
        <v>110</v>
      </c>
      <c r="L494" s="70">
        <v>0</v>
      </c>
      <c r="M494" s="65">
        <f>ROUND('Смета 1-й этаж'!$J494*'Смета 1-й этаж'!$K494,2)</f>
        <v>0</v>
      </c>
      <c r="N494" s="19">
        <f>ROUND('Смета 1-й этаж'!$J494*'Смета 1-й этаж'!$L494,2)</f>
        <v>0</v>
      </c>
      <c r="AQ494">
        <v>3</v>
      </c>
      <c r="AR494" s="248">
        <f t="shared" si="15"/>
        <v>0</v>
      </c>
      <c r="AT494"/>
      <c r="AU494"/>
      <c r="AV494"/>
      <c r="AW494"/>
      <c r="AX494"/>
      <c r="AY494"/>
      <c r="AZ494"/>
    </row>
    <row r="495" spans="1:52" ht="34.5" customHeight="1">
      <c r="A495" s="29" t="str">
        <f>CONCATENATE('Смета 1-й этаж'!$C495,".",'Смета 1-й этаж'!$D495,".",'Смета 1-й этаж'!$E495)</f>
        <v>Р4.2.9</v>
      </c>
      <c r="B495" s="18" t="s">
        <v>1267</v>
      </c>
      <c r="C495" s="27" t="s">
        <v>62</v>
      </c>
      <c r="D495" s="18">
        <v>2</v>
      </c>
      <c r="E495" s="18">
        <v>9</v>
      </c>
      <c r="F495" s="29" t="str">
        <f>CONCATENATE('Смета 1-й этаж'!$C495,".",'Смета 1-й этаж'!$D495,".",'Смета 1-й этаж'!$E495)</f>
        <v>Р4.2.9</v>
      </c>
      <c r="G495" s="28">
        <f t="shared" si="16"/>
        <v>2</v>
      </c>
      <c r="H495" s="37" t="s">
        <v>558</v>
      </c>
      <c r="I495" s="31" t="s">
        <v>17</v>
      </c>
      <c r="J495" s="128"/>
      <c r="K495" s="69">
        <v>1270</v>
      </c>
      <c r="L495" s="70">
        <v>4140</v>
      </c>
      <c r="M495" s="65">
        <f>ROUND('Смета 1-й этаж'!$J495*'Смета 1-й этаж'!$K495,2)</f>
        <v>0</v>
      </c>
      <c r="N495" s="19">
        <f>ROUND('Смета 1-й этаж'!$J495*'Смета 1-й этаж'!$L495,2)</f>
        <v>0</v>
      </c>
      <c r="AQ495">
        <v>3</v>
      </c>
      <c r="AR495" s="248">
        <f t="shared" si="15"/>
        <v>0</v>
      </c>
      <c r="AT495"/>
      <c r="AU495"/>
      <c r="AV495"/>
      <c r="AW495"/>
      <c r="AX495"/>
      <c r="AY495"/>
      <c r="AZ495"/>
    </row>
    <row r="496" spans="1:52" ht="34.5" customHeight="1">
      <c r="A496" s="29" t="str">
        <f>CONCATENATE('Смета 1-й этаж'!$C496,".",'Смета 1-й этаж'!$D496,".",'Смета 1-й этаж'!$E496)</f>
        <v>Р4.2.10</v>
      </c>
      <c r="B496" s="18" t="s">
        <v>1268</v>
      </c>
      <c r="C496" s="27" t="s">
        <v>62</v>
      </c>
      <c r="D496" s="18">
        <v>2</v>
      </c>
      <c r="E496" s="18">
        <v>10</v>
      </c>
      <c r="F496" s="29" t="str">
        <f>CONCATENATE('Смета 1-й этаж'!$C496,".",'Смета 1-й этаж'!$D496,".",'Смета 1-й этаж'!$E496)</f>
        <v>Р4.2.10</v>
      </c>
      <c r="G496" s="28">
        <f t="shared" si="16"/>
        <v>2</v>
      </c>
      <c r="H496" s="37" t="s">
        <v>559</v>
      </c>
      <c r="I496" s="31" t="s">
        <v>17</v>
      </c>
      <c r="J496" s="223"/>
      <c r="K496" s="344">
        <v>1320</v>
      </c>
      <c r="L496" s="345">
        <v>3135.0000000000005</v>
      </c>
      <c r="M496" s="278">
        <f>ROUND('Смета 1-й этаж'!$J496*'Смета 1-й этаж'!$K496,2)</f>
        <v>0</v>
      </c>
      <c r="N496" s="279">
        <f>ROUND('Смета 1-й этаж'!$J496*'Смета 1-й этаж'!$L496,2)</f>
        <v>0</v>
      </c>
      <c r="AQ496">
        <v>3</v>
      </c>
      <c r="AR496" s="248">
        <f t="shared" si="15"/>
        <v>0</v>
      </c>
    </row>
    <row r="497" spans="1:52" ht="34.5" customHeight="1">
      <c r="A497" s="29" t="str">
        <f>CONCATENATE('Смета 1-й этаж'!$C497,".",'Смета 1-й этаж'!$D497,".",'Смета 1-й этаж'!$E497)</f>
        <v>Р4.2.11</v>
      </c>
      <c r="B497" s="18" t="s">
        <v>1269</v>
      </c>
      <c r="C497" s="27" t="s">
        <v>62</v>
      </c>
      <c r="D497" s="18">
        <v>2</v>
      </c>
      <c r="E497" s="18">
        <v>11</v>
      </c>
      <c r="F497" s="29" t="str">
        <f>CONCATENATE('Смета 1-й этаж'!$C497,".",'Смета 1-й этаж'!$D497,".",'Смета 1-й этаж'!$E497)</f>
        <v>Р4.2.11</v>
      </c>
      <c r="G497" s="28">
        <f t="shared" si="16"/>
        <v>2</v>
      </c>
      <c r="H497" s="37" t="s">
        <v>276</v>
      </c>
      <c r="I497" s="31" t="s">
        <v>17</v>
      </c>
      <c r="J497" s="128"/>
      <c r="K497" s="69">
        <v>1106</v>
      </c>
      <c r="L497" s="70">
        <v>2320</v>
      </c>
      <c r="M497" s="65">
        <f>ROUND('Смета 1-й этаж'!$J497*'Смета 1-й этаж'!$K497,2)</f>
        <v>0</v>
      </c>
      <c r="N497" s="19">
        <f>ROUND('Смета 1-й этаж'!$J497*'Смета 1-й этаж'!$L497,2)</f>
        <v>0</v>
      </c>
      <c r="AQ497">
        <v>3</v>
      </c>
      <c r="AR497" s="248">
        <f t="shared" si="15"/>
        <v>0</v>
      </c>
      <c r="AT497"/>
      <c r="AU497"/>
      <c r="AV497"/>
      <c r="AW497"/>
      <c r="AX497"/>
      <c r="AY497"/>
      <c r="AZ497"/>
    </row>
    <row r="498" spans="1:52" ht="34.5" customHeight="1">
      <c r="A498" s="29" t="str">
        <f>CONCATENATE('Смета 1-й этаж'!$C498,".",'Смета 1-й этаж'!$D498,".",'Смета 1-й этаж'!$E498)</f>
        <v>Р4.2.12</v>
      </c>
      <c r="B498" s="18" t="s">
        <v>1270</v>
      </c>
      <c r="C498" s="27" t="s">
        <v>62</v>
      </c>
      <c r="D498" s="18">
        <v>2</v>
      </c>
      <c r="E498" s="18">
        <v>12</v>
      </c>
      <c r="F498" s="29" t="str">
        <f>CONCATENATE('Смета 1-й этаж'!$C498,".",'Смета 1-й этаж'!$D498,".",'Смета 1-й этаж'!$E498)</f>
        <v>Р4.2.12</v>
      </c>
      <c r="G498" s="28">
        <f t="shared" si="16"/>
        <v>2</v>
      </c>
      <c r="H498" s="37" t="s">
        <v>560</v>
      </c>
      <c r="I498" s="31" t="s">
        <v>17</v>
      </c>
      <c r="J498" s="128"/>
      <c r="K498" s="344">
        <v>1320</v>
      </c>
      <c r="L498" s="345">
        <v>2821.5000000000005</v>
      </c>
      <c r="M498" s="278">
        <f>ROUND('Смета 1-й этаж'!$J498*'Смета 1-й этаж'!$K498,2)</f>
        <v>0</v>
      </c>
      <c r="N498" s="279">
        <f>ROUND('Смета 1-й этаж'!$J498*'Смета 1-й этаж'!$L498,2)</f>
        <v>0</v>
      </c>
      <c r="AQ498">
        <v>3</v>
      </c>
      <c r="AR498" s="248">
        <f t="shared" si="15"/>
        <v>0</v>
      </c>
    </row>
    <row r="499" spans="1:52" ht="34.5" customHeight="1">
      <c r="A499" s="29" t="str">
        <f>CONCATENATE('Смета 1-й этаж'!$C499,".",'Смета 1-й этаж'!$D499,".",'Смета 1-й этаж'!$E499)</f>
        <v>Р4.2.14</v>
      </c>
      <c r="B499" s="18" t="s">
        <v>1271</v>
      </c>
      <c r="C499" s="27" t="s">
        <v>62</v>
      </c>
      <c r="D499" s="18">
        <v>2</v>
      </c>
      <c r="E499" s="18">
        <v>14</v>
      </c>
      <c r="F499" s="29" t="str">
        <f>CONCATENATE('Смета 1-й этаж'!$C499,".",'Смета 1-й этаж'!$D499,".",'Смета 1-й этаж'!$E499)</f>
        <v>Р4.2.14</v>
      </c>
      <c r="G499" s="28">
        <f t="shared" si="16"/>
        <v>2</v>
      </c>
      <c r="H499" s="37" t="s">
        <v>746</v>
      </c>
      <c r="I499" s="31" t="s">
        <v>20</v>
      </c>
      <c r="J499" s="128"/>
      <c r="K499" s="69">
        <v>2920</v>
      </c>
      <c r="L499" s="70">
        <v>3900</v>
      </c>
      <c r="M499" s="65">
        <f>ROUND('Смета 1-й этаж'!$J499*'Смета 1-й этаж'!$K499,2)</f>
        <v>0</v>
      </c>
      <c r="N499" s="19">
        <f>ROUND('Смета 1-й этаж'!$J499*'Смета 1-й этаж'!$L499,2)</f>
        <v>0</v>
      </c>
      <c r="AQ499">
        <v>3</v>
      </c>
      <c r="AR499" s="248">
        <f t="shared" si="15"/>
        <v>0</v>
      </c>
      <c r="AT499"/>
      <c r="AU499"/>
      <c r="AV499"/>
      <c r="AW499"/>
      <c r="AX499"/>
      <c r="AY499"/>
      <c r="AZ499"/>
    </row>
    <row r="500" spans="1:52" ht="34.5" customHeight="1">
      <c r="A500" s="29" t="str">
        <f>CONCATENATE('Смета 1-й этаж'!$C500,".",'Смета 1-й этаж'!$D500,".",'Смета 1-й этаж'!$E500)</f>
        <v>Р4.2.15</v>
      </c>
      <c r="B500" s="18" t="s">
        <v>1272</v>
      </c>
      <c r="C500" s="27" t="s">
        <v>62</v>
      </c>
      <c r="D500" s="18">
        <v>2</v>
      </c>
      <c r="E500" s="18">
        <v>15</v>
      </c>
      <c r="F500" s="29" t="str">
        <f>CONCATENATE('Смета 1-й этаж'!$C500,".",'Смета 1-й этаж'!$D500,".",'Смета 1-й этаж'!$E500)</f>
        <v>Р4.2.15</v>
      </c>
      <c r="G500" s="28">
        <f t="shared" si="16"/>
        <v>2</v>
      </c>
      <c r="H500" s="37" t="s">
        <v>468</v>
      </c>
      <c r="I500" s="31" t="s">
        <v>17</v>
      </c>
      <c r="J500" s="128"/>
      <c r="K500" s="69">
        <v>600</v>
      </c>
      <c r="L500" s="70">
        <v>2300</v>
      </c>
      <c r="M500" s="65">
        <f>ROUND('Смета 1-й этаж'!$J500*'Смета 1-й этаж'!$K500,2)</f>
        <v>0</v>
      </c>
      <c r="N500" s="19">
        <f>ROUND('Смета 1-й этаж'!$J500*'Смета 1-й этаж'!$L500,2)</f>
        <v>0</v>
      </c>
      <c r="AQ500">
        <v>3</v>
      </c>
      <c r="AR500" s="248">
        <f t="shared" si="15"/>
        <v>0</v>
      </c>
      <c r="AT500"/>
      <c r="AU500"/>
      <c r="AV500"/>
      <c r="AW500"/>
      <c r="AX500"/>
      <c r="AY500"/>
      <c r="AZ500"/>
    </row>
    <row r="501" spans="1:52" ht="34.5" customHeight="1">
      <c r="A501" s="29" t="str">
        <f>CONCATENATE('Смета 1-й этаж'!$C501,".",'Смета 1-й этаж'!$D501,".",'Смета 1-й этаж'!$E501)</f>
        <v>Р4.2.16</v>
      </c>
      <c r="B501" s="18" t="s">
        <v>1273</v>
      </c>
      <c r="C501" s="27" t="s">
        <v>62</v>
      </c>
      <c r="D501" s="18">
        <v>2</v>
      </c>
      <c r="E501" s="18">
        <v>16</v>
      </c>
      <c r="F501" s="29" t="str">
        <f>CONCATENATE('Смета 1-й этаж'!$C501,".",'Смета 1-й этаж'!$D501,".",'Смета 1-й этаж'!$E501)</f>
        <v>Р4.2.16</v>
      </c>
      <c r="G501" s="28">
        <f t="shared" si="16"/>
        <v>2</v>
      </c>
      <c r="H501" s="37" t="s">
        <v>469</v>
      </c>
      <c r="I501" s="31" t="s">
        <v>17</v>
      </c>
      <c r="J501" s="128"/>
      <c r="K501" s="69">
        <v>400</v>
      </c>
      <c r="L501" s="70">
        <v>1500</v>
      </c>
      <c r="M501" s="65">
        <f>ROUND('Смета 1-й этаж'!$J501*'Смета 1-й этаж'!$K501,2)</f>
        <v>0</v>
      </c>
      <c r="N501" s="19">
        <f>ROUND('Смета 1-й этаж'!$J501*'Смета 1-й этаж'!$L501,2)</f>
        <v>0</v>
      </c>
      <c r="AQ501">
        <v>3</v>
      </c>
      <c r="AR501" s="248">
        <f t="shared" si="15"/>
        <v>0</v>
      </c>
      <c r="AT501"/>
      <c r="AU501"/>
      <c r="AV501"/>
      <c r="AW501"/>
      <c r="AX501"/>
      <c r="AY501"/>
      <c r="AZ501"/>
    </row>
    <row r="502" spans="1:52" ht="34.5" customHeight="1">
      <c r="A502" s="29" t="str">
        <f>CONCATENATE('Смета 1-й этаж'!$C502,".",'Смета 1-й этаж'!$D502,".",'Смета 1-й этаж'!$E502)</f>
        <v>Р4.4.14</v>
      </c>
      <c r="B502" s="18" t="s">
        <v>1274</v>
      </c>
      <c r="C502" s="27" t="s">
        <v>62</v>
      </c>
      <c r="D502" s="18">
        <v>4</v>
      </c>
      <c r="E502" s="18">
        <v>14</v>
      </c>
      <c r="F502" s="29" t="str">
        <f>CONCATENATE('Смета 1-й этаж'!$C502,".",'Смета 1-й этаж'!$D502,".",'Смета 1-й этаж'!$E502)</f>
        <v>Р4.4.14</v>
      </c>
      <c r="G502" s="28">
        <f t="shared" si="16"/>
        <v>2</v>
      </c>
      <c r="H502" s="56" t="s">
        <v>568</v>
      </c>
      <c r="I502" s="59" t="s">
        <v>17</v>
      </c>
      <c r="J502" s="128"/>
      <c r="K502" s="69">
        <v>145</v>
      </c>
      <c r="L502" s="70">
        <v>185</v>
      </c>
      <c r="M502" s="65">
        <f>ROUND('Смета 1-й этаж'!$J502*'Смета 1-й этаж'!$K502,2)</f>
        <v>0</v>
      </c>
      <c r="N502" s="19">
        <f>ROUND('Смета 1-й этаж'!$J502*'Смета 1-й этаж'!$L502,2)</f>
        <v>0</v>
      </c>
      <c r="AQ502">
        <v>3</v>
      </c>
      <c r="AR502" s="248">
        <f t="shared" si="15"/>
        <v>0</v>
      </c>
      <c r="AT502"/>
      <c r="AU502"/>
      <c r="AV502"/>
      <c r="AW502"/>
      <c r="AX502"/>
      <c r="AY502"/>
      <c r="AZ502"/>
    </row>
    <row r="503" spans="1:52" ht="34.5" customHeight="1">
      <c r="A503" s="29" t="str">
        <f>CONCATENATE('Смета 1-й этаж'!$C503,".",'Смета 1-й этаж'!$D503,".",'Смета 1-й этаж'!$E503)</f>
        <v>Р4.4.18</v>
      </c>
      <c r="B503" s="18" t="s">
        <v>1275</v>
      </c>
      <c r="C503" s="27" t="s">
        <v>62</v>
      </c>
      <c r="D503" s="18">
        <v>4</v>
      </c>
      <c r="E503" s="18">
        <v>18</v>
      </c>
      <c r="F503" s="29" t="str">
        <f>CONCATENATE('Смета 1-й этаж'!$C503,".",'Смета 1-й этаж'!$D503,".",'Смета 1-й этаж'!$E503)</f>
        <v>Р4.4.18</v>
      </c>
      <c r="G503" s="28">
        <f t="shared" si="16"/>
        <v>2</v>
      </c>
      <c r="H503" s="56" t="s">
        <v>79</v>
      </c>
      <c r="I503" s="59" t="s">
        <v>61</v>
      </c>
      <c r="J503" s="128"/>
      <c r="K503" s="69">
        <v>24241.67</v>
      </c>
      <c r="L503" s="70">
        <v>16500</v>
      </c>
      <c r="M503" s="65">
        <f>ROUND('Смета 1-й этаж'!$J503*'Смета 1-й этаж'!$K503,2)</f>
        <v>0</v>
      </c>
      <c r="N503" s="19">
        <f>ROUND('Смета 1-й этаж'!$J503*'Смета 1-й этаж'!$L503,2)</f>
        <v>0</v>
      </c>
      <c r="AQ503">
        <v>3</v>
      </c>
      <c r="AR503" s="248">
        <f t="shared" si="15"/>
        <v>0</v>
      </c>
      <c r="AT503"/>
      <c r="AU503"/>
      <c r="AV503"/>
      <c r="AW503"/>
      <c r="AX503"/>
      <c r="AY503"/>
      <c r="AZ503"/>
    </row>
    <row r="504" spans="1:52" ht="34.5" customHeight="1">
      <c r="A504" s="29" t="str">
        <f>CONCATENATE('Смета 1-й этаж'!$C504,".",'Смета 1-й этаж'!$D504,".",'Смета 1-й этаж'!$E504)</f>
        <v>Р4.0.1</v>
      </c>
      <c r="B504" s="17" t="s">
        <v>1276</v>
      </c>
      <c r="C504" s="27" t="s">
        <v>62</v>
      </c>
      <c r="D504" s="17">
        <v>0</v>
      </c>
      <c r="E504" s="18">
        <v>1</v>
      </c>
      <c r="F504" s="29" t="str">
        <f>CONCATENATE('Смета 1-й этаж'!$C504,".",'Смета 1-й этаж'!$D504,".",'Смета 1-й этаж'!$E504)</f>
        <v>Р4.0.1</v>
      </c>
      <c r="G504" s="28">
        <f t="shared" si="16"/>
        <v>2</v>
      </c>
      <c r="H504" s="39" t="s">
        <v>386</v>
      </c>
      <c r="I504" s="27" t="s">
        <v>17</v>
      </c>
      <c r="J504" s="128"/>
      <c r="K504" s="69">
        <v>516.54999999999995</v>
      </c>
      <c r="L504" s="70">
        <v>757.21</v>
      </c>
      <c r="M504" s="65">
        <f>ROUND('Смета 1-й этаж'!$J504*'Смета 1-й этаж'!$K504,2)</f>
        <v>0</v>
      </c>
      <c r="N504" s="19">
        <f>ROUND('Смета 1-й этаж'!$J504*'Смета 1-й этаж'!$L504,2)</f>
        <v>0</v>
      </c>
      <c r="AQ504">
        <v>3</v>
      </c>
      <c r="AR504" s="248">
        <f t="shared" si="15"/>
        <v>0</v>
      </c>
      <c r="AT504"/>
      <c r="AU504"/>
      <c r="AV504"/>
      <c r="AW504"/>
      <c r="AX504"/>
      <c r="AY504"/>
      <c r="AZ504"/>
    </row>
    <row r="505" spans="1:52" ht="34.5" customHeight="1">
      <c r="A505" s="29" t="str">
        <f>CONCATENATE('Смета 1-й этаж'!$C505,".",'Смета 1-й этаж'!$D505,".",'Смета 1-й этаж'!$E505)</f>
        <v>Р4.0.2</v>
      </c>
      <c r="B505" s="17" t="s">
        <v>1277</v>
      </c>
      <c r="C505" s="27" t="s">
        <v>62</v>
      </c>
      <c r="D505" s="17">
        <v>0</v>
      </c>
      <c r="E505" s="18">
        <v>2</v>
      </c>
      <c r="F505" s="29" t="str">
        <f>CONCATENATE('Смета 1-й этаж'!$C505,".",'Смета 1-й этаж'!$D505,".",'Смета 1-й этаж'!$E505)</f>
        <v>Р4.0.2</v>
      </c>
      <c r="G505" s="28">
        <f t="shared" si="16"/>
        <v>2</v>
      </c>
      <c r="H505" s="39" t="s">
        <v>348</v>
      </c>
      <c r="I505" s="36" t="s">
        <v>30</v>
      </c>
      <c r="J505" s="128"/>
      <c r="K505" s="69">
        <v>353.74</v>
      </c>
      <c r="L505" s="70">
        <v>555.64</v>
      </c>
      <c r="M505" s="65">
        <f>ROUND('Смета 1-й этаж'!$J505*'Смета 1-й этаж'!$K505,2)</f>
        <v>0</v>
      </c>
      <c r="N505" s="19">
        <f>ROUND('Смета 1-й этаж'!$J505*'Смета 1-й этаж'!$L505,2)</f>
        <v>0</v>
      </c>
      <c r="AQ505">
        <v>3</v>
      </c>
      <c r="AR505" s="248">
        <f t="shared" si="15"/>
        <v>0</v>
      </c>
      <c r="AT505"/>
      <c r="AU505"/>
      <c r="AV505"/>
      <c r="AW505"/>
      <c r="AX505"/>
      <c r="AY505"/>
      <c r="AZ505"/>
    </row>
    <row r="506" spans="1:52" ht="34.5" customHeight="1">
      <c r="A506" s="29" t="str">
        <f>CONCATENATE('Смета 1-й этаж'!$C506,".",'Смета 1-й этаж'!$D506,".",'Смета 1-й этаж'!$E506)</f>
        <v>Р4.0.3</v>
      </c>
      <c r="B506" s="17" t="s">
        <v>1278</v>
      </c>
      <c r="C506" s="27" t="s">
        <v>62</v>
      </c>
      <c r="D506" s="17">
        <v>0</v>
      </c>
      <c r="E506" s="17">
        <v>3</v>
      </c>
      <c r="F506" s="29" t="str">
        <f>CONCATENATE('Смета 1-й этаж'!$C506,".",'Смета 1-й этаж'!$D506,".",'Смета 1-й этаж'!$E506)</f>
        <v>Р4.0.3</v>
      </c>
      <c r="G506" s="28">
        <f t="shared" si="16"/>
        <v>2</v>
      </c>
      <c r="H506" s="30" t="s">
        <v>80</v>
      </c>
      <c r="I506" s="31" t="s">
        <v>17</v>
      </c>
      <c r="J506" s="128"/>
      <c r="K506" s="69">
        <v>280</v>
      </c>
      <c r="L506" s="70">
        <v>294</v>
      </c>
      <c r="M506" s="65">
        <f>ROUND('Смета 1-й этаж'!$J506*'Смета 1-й этаж'!$K506,2)</f>
        <v>0</v>
      </c>
      <c r="N506" s="19">
        <f>ROUND('Смета 1-й этаж'!$J506*'Смета 1-й этаж'!$L506,2)</f>
        <v>0</v>
      </c>
      <c r="AQ506">
        <v>3</v>
      </c>
      <c r="AR506" s="248">
        <f t="shared" si="15"/>
        <v>0</v>
      </c>
      <c r="AT506"/>
      <c r="AU506"/>
      <c r="AV506"/>
      <c r="AW506"/>
      <c r="AX506"/>
      <c r="AY506"/>
      <c r="AZ506"/>
    </row>
    <row r="507" spans="1:52" ht="34.5" customHeight="1">
      <c r="A507" s="29" t="str">
        <f>CONCATENATE('Смета 1-й этаж'!$C507,".",'Смета 1-й этаж'!$D507,".",'Смета 1-й этаж'!$E507)</f>
        <v>Р4.4.17</v>
      </c>
      <c r="B507" s="18" t="s">
        <v>1279</v>
      </c>
      <c r="C507" s="27" t="s">
        <v>62</v>
      </c>
      <c r="D507" s="18">
        <v>4</v>
      </c>
      <c r="E507" s="18">
        <v>17</v>
      </c>
      <c r="F507" s="29" t="str">
        <f>CONCATENATE('Смета 1-й этаж'!$C507,".",'Смета 1-й этаж'!$D507,".",'Смета 1-й этаж'!$E507)</f>
        <v>Р4.4.17</v>
      </c>
      <c r="G507" s="28">
        <f t="shared" si="16"/>
        <v>2</v>
      </c>
      <c r="H507" s="56" t="s">
        <v>821</v>
      </c>
      <c r="I507" s="59" t="s">
        <v>17</v>
      </c>
      <c r="J507" s="223">
        <v>0</v>
      </c>
      <c r="K507" s="69">
        <v>1370</v>
      </c>
      <c r="L507" s="70">
        <v>3840</v>
      </c>
      <c r="M507" s="65">
        <f>ROUND('Смета 1-й этаж'!$J507*'Смета 1-й этаж'!$K507,2)</f>
        <v>0</v>
      </c>
      <c r="N507" s="19">
        <f>ROUND('Смета 1-й этаж'!$J507*'Смета 1-й этаж'!$L507,2)</f>
        <v>0</v>
      </c>
      <c r="AQ507">
        <v>3</v>
      </c>
      <c r="AR507" s="248">
        <f t="shared" si="15"/>
        <v>0</v>
      </c>
      <c r="AT507"/>
      <c r="AU507"/>
      <c r="AV507"/>
      <c r="AW507"/>
      <c r="AX507"/>
      <c r="AY507"/>
      <c r="AZ507"/>
    </row>
    <row r="508" spans="1:52" ht="34.5" customHeight="1">
      <c r="A508" s="23" t="str">
        <f>CONCATENATE('Смета 1-й этаж'!$C508,".",'Смета 1-й этаж'!$D508,".",'Смета 1-й этаж'!$E508)</f>
        <v>Р4.3.0</v>
      </c>
      <c r="B508" s="33" t="s">
        <v>1280</v>
      </c>
      <c r="C508" s="32" t="s">
        <v>62</v>
      </c>
      <c r="D508" s="33">
        <v>3</v>
      </c>
      <c r="E508" s="33">
        <v>0</v>
      </c>
      <c r="F508" s="23" t="str">
        <f>CONCATENATE('Смета 1-й этаж'!$C508,".",'Смета 1-й этаж'!$D508,".",'Смета 1-й этаж'!$E508)</f>
        <v>Р4.3.0</v>
      </c>
      <c r="G508" s="22">
        <f t="shared" si="16"/>
        <v>2</v>
      </c>
      <c r="H508" s="35" t="s">
        <v>747</v>
      </c>
      <c r="I508" s="25"/>
      <c r="J508" s="127">
        <f>SUM(J509:J514)</f>
        <v>0</v>
      </c>
      <c r="K508" s="71"/>
      <c r="L508" s="72"/>
      <c r="M508" s="64">
        <f>SUM(M509:M514)</f>
        <v>0</v>
      </c>
      <c r="N508" s="26">
        <f>SUM(N509:N514)</f>
        <v>0</v>
      </c>
      <c r="AR508" s="4"/>
      <c r="AT508"/>
      <c r="AU508"/>
      <c r="AV508"/>
      <c r="AW508"/>
      <c r="AX508"/>
      <c r="AY508"/>
      <c r="AZ508"/>
    </row>
    <row r="509" spans="1:52" ht="34.5" customHeight="1">
      <c r="A509" s="29" t="str">
        <f>CONCATENATE('Смета 1-й этаж'!$C509,".",'Смета 1-й этаж'!$D509,".",'Смета 1-й этаж'!$E509)</f>
        <v>Р4.3.1</v>
      </c>
      <c r="B509" s="18" t="s">
        <v>1281</v>
      </c>
      <c r="C509" s="27" t="s">
        <v>62</v>
      </c>
      <c r="D509" s="18">
        <v>3</v>
      </c>
      <c r="E509" s="18">
        <v>1</v>
      </c>
      <c r="F509" s="29" t="str">
        <f>CONCATENATE('Смета 1-й этаж'!$C509,".",'Смета 1-й этаж'!$D509,".",'Смета 1-й этаж'!$E509)</f>
        <v>Р4.3.1</v>
      </c>
      <c r="G509" s="28">
        <f t="shared" si="16"/>
        <v>2</v>
      </c>
      <c r="H509" s="30" t="s">
        <v>191</v>
      </c>
      <c r="I509" s="31" t="s">
        <v>20</v>
      </c>
      <c r="J509" s="128"/>
      <c r="K509" s="69">
        <v>3416.67</v>
      </c>
      <c r="L509" s="70">
        <v>9383.33</v>
      </c>
      <c r="M509" s="65">
        <f>ROUND('Смета 1-й этаж'!$J509*'Смета 1-й этаж'!$K509,2)</f>
        <v>0</v>
      </c>
      <c r="N509" s="19">
        <f>ROUND('Смета 1-й этаж'!$J509*'Смета 1-й этаж'!$L509,2)</f>
        <v>0</v>
      </c>
      <c r="AR509" s="4">
        <f t="shared" si="15"/>
        <v>0</v>
      </c>
      <c r="AT509"/>
      <c r="AU509"/>
      <c r="AV509"/>
      <c r="AW509"/>
      <c r="AX509"/>
      <c r="AY509"/>
      <c r="AZ509"/>
    </row>
    <row r="510" spans="1:52" ht="34.5" customHeight="1">
      <c r="A510" s="29" t="str">
        <f>CONCATENATE('Смета 1-й этаж'!$C510,".",'Смета 1-й этаж'!$D510,".",'Смета 1-й этаж'!$E510)</f>
        <v>Р4.3.2</v>
      </c>
      <c r="B510" s="18" t="s">
        <v>1282</v>
      </c>
      <c r="C510" s="27" t="s">
        <v>62</v>
      </c>
      <c r="D510" s="18">
        <v>3</v>
      </c>
      <c r="E510" s="18">
        <v>2</v>
      </c>
      <c r="F510" s="29" t="str">
        <f>CONCATENATE('Смета 1-й этаж'!$C510,".",'Смета 1-й этаж'!$D510,".",'Смета 1-й этаж'!$E510)</f>
        <v>Р4.3.2</v>
      </c>
      <c r="G510" s="28">
        <f t="shared" si="16"/>
        <v>2</v>
      </c>
      <c r="H510" s="30" t="s">
        <v>70</v>
      </c>
      <c r="I510" s="31" t="s">
        <v>17</v>
      </c>
      <c r="J510" s="128"/>
      <c r="K510" s="69">
        <v>266.67</v>
      </c>
      <c r="L510" s="70">
        <v>199.17</v>
      </c>
      <c r="M510" s="65">
        <f>ROUND('Смета 1-й этаж'!$J510*'Смета 1-й этаж'!$K510,2)</f>
        <v>0</v>
      </c>
      <c r="N510" s="19">
        <f>ROUND('Смета 1-й этаж'!$J510*'Смета 1-й этаж'!$L510,2)</f>
        <v>0</v>
      </c>
      <c r="AR510" s="4">
        <f t="shared" si="15"/>
        <v>0</v>
      </c>
      <c r="AT510"/>
      <c r="AU510"/>
      <c r="AV510"/>
      <c r="AW510"/>
      <c r="AX510"/>
      <c r="AY510"/>
      <c r="AZ510"/>
    </row>
    <row r="511" spans="1:52" ht="34.5" customHeight="1">
      <c r="A511" s="29" t="str">
        <f>CONCATENATE('Смета 1-й этаж'!$C511,".",'Смета 1-й этаж'!$D511,".",'Смета 1-й этаж'!$E511)</f>
        <v>Р4.3.3</v>
      </c>
      <c r="B511" s="18" t="s">
        <v>1283</v>
      </c>
      <c r="C511" s="27" t="s">
        <v>62</v>
      </c>
      <c r="D511" s="18">
        <v>3</v>
      </c>
      <c r="E511" s="18">
        <v>3</v>
      </c>
      <c r="F511" s="29" t="str">
        <f>CONCATENATE('Смета 1-й этаж'!$C511,".",'Смета 1-й этаж'!$D511,".",'Смета 1-й этаж'!$E511)</f>
        <v>Р4.3.3</v>
      </c>
      <c r="G511" s="28">
        <f t="shared" si="16"/>
        <v>2</v>
      </c>
      <c r="H511" s="30" t="s">
        <v>561</v>
      </c>
      <c r="I511" s="31" t="s">
        <v>17</v>
      </c>
      <c r="J511" s="128"/>
      <c r="K511" s="69">
        <v>203.33</v>
      </c>
      <c r="L511" s="70">
        <v>237.5</v>
      </c>
      <c r="M511" s="65">
        <f>ROUND('Смета 1-й этаж'!$J511*'Смета 1-й этаж'!$K511,2)</f>
        <v>0</v>
      </c>
      <c r="N511" s="19">
        <f>ROUND('Смета 1-й этаж'!$J511*'Смета 1-й этаж'!$L511,2)</f>
        <v>0</v>
      </c>
      <c r="AR511" s="4">
        <f t="shared" si="15"/>
        <v>0</v>
      </c>
      <c r="AT511"/>
      <c r="AU511"/>
      <c r="AV511"/>
      <c r="AW511"/>
      <c r="AX511"/>
      <c r="AY511"/>
      <c r="AZ511"/>
    </row>
    <row r="512" spans="1:52" ht="34.5" customHeight="1">
      <c r="A512" s="29" t="str">
        <f>CONCATENATE('Смета 1-й этаж'!$C512,".",'Смета 1-й этаж'!$D512,".",'Смета 1-й этаж'!$E512)</f>
        <v>Р4.3.4</v>
      </c>
      <c r="B512" s="18" t="s">
        <v>1284</v>
      </c>
      <c r="C512" s="27" t="s">
        <v>62</v>
      </c>
      <c r="D512" s="18">
        <v>3</v>
      </c>
      <c r="E512" s="18">
        <v>4</v>
      </c>
      <c r="F512" s="29" t="str">
        <f>CONCATENATE('Смета 1-й этаж'!$C512,".",'Смета 1-й этаж'!$D512,".",'Смета 1-й этаж'!$E512)</f>
        <v>Р4.3.4</v>
      </c>
      <c r="G512" s="28">
        <f t="shared" si="16"/>
        <v>2</v>
      </c>
      <c r="H512" s="30" t="s">
        <v>71</v>
      </c>
      <c r="I512" s="31" t="s">
        <v>72</v>
      </c>
      <c r="J512" s="128"/>
      <c r="K512" s="69">
        <v>75</v>
      </c>
      <c r="L512" s="70">
        <v>482.5</v>
      </c>
      <c r="M512" s="65">
        <f>ROUND('Смета 1-й этаж'!$J512*'Смета 1-й этаж'!$K512,2)</f>
        <v>0</v>
      </c>
      <c r="N512" s="19">
        <f>ROUND('Смета 1-й этаж'!$J512*'Смета 1-й этаж'!$L512,2)</f>
        <v>0</v>
      </c>
      <c r="AR512" s="4">
        <f t="shared" ref="AR512:AR532" si="17">IF(AQ512&gt;0,M512+N512,)</f>
        <v>0</v>
      </c>
      <c r="AT512"/>
      <c r="AU512"/>
      <c r="AV512"/>
      <c r="AW512"/>
      <c r="AX512"/>
      <c r="AY512"/>
      <c r="AZ512"/>
    </row>
    <row r="513" spans="1:52" ht="34.5" customHeight="1">
      <c r="A513" s="29" t="str">
        <f>CONCATENATE('Смета 1-й этаж'!$C513,".",'Смета 1-й этаж'!$D513,".",'Смета 1-й этаж'!$E513)</f>
        <v>Р4.3.5</v>
      </c>
      <c r="B513" s="18" t="s">
        <v>1285</v>
      </c>
      <c r="C513" s="27" t="s">
        <v>62</v>
      </c>
      <c r="D513" s="18">
        <v>3</v>
      </c>
      <c r="E513" s="18">
        <v>5</v>
      </c>
      <c r="F513" s="29" t="str">
        <f>CONCATENATE('Смета 1-й этаж'!$C513,".",'Смета 1-й этаж'!$D513,".",'Смета 1-й этаж'!$E513)</f>
        <v>Р4.3.5</v>
      </c>
      <c r="G513" s="28">
        <f t="shared" si="16"/>
        <v>2</v>
      </c>
      <c r="H513" s="30" t="s">
        <v>562</v>
      </c>
      <c r="I513" s="31" t="s">
        <v>72</v>
      </c>
      <c r="J513" s="128"/>
      <c r="K513" s="69">
        <v>110</v>
      </c>
      <c r="L513" s="70">
        <v>671.67</v>
      </c>
      <c r="M513" s="65">
        <f>ROUND('Смета 1-й этаж'!$J513*'Смета 1-й этаж'!$K513,2)</f>
        <v>0</v>
      </c>
      <c r="N513" s="19">
        <f>ROUND('Смета 1-й этаж'!$J513*'Смета 1-й этаж'!$L513,2)</f>
        <v>0</v>
      </c>
      <c r="AR513" s="4">
        <f t="shared" si="17"/>
        <v>0</v>
      </c>
      <c r="AT513"/>
      <c r="AU513"/>
      <c r="AV513"/>
      <c r="AW513"/>
      <c r="AX513"/>
      <c r="AY513"/>
      <c r="AZ513"/>
    </row>
    <row r="514" spans="1:52" ht="34.5" customHeight="1">
      <c r="A514" s="29" t="str">
        <f>CONCATENATE('Смета 1-й этаж'!$C514,".",'Смета 1-й этаж'!$D514,".",'Смета 1-й этаж'!$E514)</f>
        <v>Р4.3.6</v>
      </c>
      <c r="B514" s="18" t="s">
        <v>1286</v>
      </c>
      <c r="C514" s="27" t="s">
        <v>62</v>
      </c>
      <c r="D514" s="18">
        <v>3</v>
      </c>
      <c r="E514" s="18">
        <v>6</v>
      </c>
      <c r="F514" s="29" t="str">
        <f>CONCATENATE('Смета 1-й этаж'!$C514,".",'Смета 1-й этаж'!$D514,".",'Смета 1-й этаж'!$E514)</f>
        <v>Р4.3.6</v>
      </c>
      <c r="G514" s="28">
        <f t="shared" si="16"/>
        <v>2</v>
      </c>
      <c r="H514" s="30" t="s">
        <v>563</v>
      </c>
      <c r="I514" s="31" t="s">
        <v>72</v>
      </c>
      <c r="J514" s="128"/>
      <c r="K514" s="69">
        <v>110</v>
      </c>
      <c r="L514" s="70">
        <v>836.67</v>
      </c>
      <c r="M514" s="65">
        <f>ROUND('Смета 1-й этаж'!$J514*'Смета 1-й этаж'!$K514,2)</f>
        <v>0</v>
      </c>
      <c r="N514" s="19">
        <f>ROUND('Смета 1-й этаж'!$J514*'Смета 1-й этаж'!$L514,2)</f>
        <v>0</v>
      </c>
      <c r="AR514" s="4">
        <f t="shared" si="17"/>
        <v>0</v>
      </c>
      <c r="AT514"/>
      <c r="AU514"/>
      <c r="AV514"/>
      <c r="AW514"/>
      <c r="AX514"/>
      <c r="AY514"/>
      <c r="AZ514"/>
    </row>
    <row r="515" spans="1:52" ht="34.5" customHeight="1">
      <c r="A515" s="23" t="str">
        <f>CONCATENATE('Смета 1-й этаж'!$C515,".",'Смета 1-й этаж'!$D515,".",'Смета 1-й этаж'!$E515)</f>
        <v>Р4.5.0</v>
      </c>
      <c r="B515" s="408" t="s">
        <v>1287</v>
      </c>
      <c r="C515" s="32" t="s">
        <v>62</v>
      </c>
      <c r="D515" s="408">
        <v>5</v>
      </c>
      <c r="E515" s="408">
        <v>0</v>
      </c>
      <c r="F515" s="23" t="str">
        <f>CONCATENATE('Смета 1-й этаж'!$C515,".",'Смета 1-й этаж'!$D515,".",'Смета 1-й этаж'!$E515)</f>
        <v>Р4.5.0</v>
      </c>
      <c r="G515" s="22">
        <f t="shared" si="16"/>
        <v>2</v>
      </c>
      <c r="H515" s="35" t="s">
        <v>820</v>
      </c>
      <c r="I515" s="25"/>
      <c r="J515" s="127">
        <f>SUM(J516:J532)</f>
        <v>0</v>
      </c>
      <c r="K515" s="71"/>
      <c r="L515" s="72"/>
      <c r="M515" s="64">
        <f>SUM(M516:M532)</f>
        <v>0</v>
      </c>
      <c r="N515" s="26">
        <f>SUM(N516:N532)</f>
        <v>0</v>
      </c>
      <c r="P515" s="122" t="s">
        <v>1739</v>
      </c>
      <c r="AQ515">
        <v>8</v>
      </c>
      <c r="AR515" s="247">
        <f>SUM(AR516:AR532)</f>
        <v>0</v>
      </c>
      <c r="AS515">
        <v>8</v>
      </c>
      <c r="AT515"/>
      <c r="AU515"/>
      <c r="AV515"/>
      <c r="AW515"/>
      <c r="AX515"/>
      <c r="AY515"/>
      <c r="AZ515"/>
    </row>
    <row r="516" spans="1:52" ht="34.5" customHeight="1">
      <c r="A516" s="29" t="str">
        <f>CONCATENATE('Смета 1-й этаж'!$C516,".",'Смета 1-й этаж'!$D516,".",'Смета 1-й этаж'!$E516)</f>
        <v>Р4.4.1</v>
      </c>
      <c r="B516" s="18" t="s">
        <v>1288</v>
      </c>
      <c r="C516" s="27" t="s">
        <v>62</v>
      </c>
      <c r="D516" s="18">
        <v>4</v>
      </c>
      <c r="E516" s="18">
        <v>1</v>
      </c>
      <c r="F516" s="29" t="str">
        <f>CONCATENATE('Смета 1-й этаж'!$C516,".",'Смета 1-й этаж'!$D516,".",'Смета 1-й этаж'!$E516)</f>
        <v>Р4.4.1</v>
      </c>
      <c r="G516" s="28">
        <f t="shared" si="16"/>
        <v>2</v>
      </c>
      <c r="H516" s="30" t="s">
        <v>73</v>
      </c>
      <c r="I516" s="31" t="s">
        <v>20</v>
      </c>
      <c r="J516" s="128"/>
      <c r="K516" s="69">
        <v>1480</v>
      </c>
      <c r="L516" s="70">
        <v>0</v>
      </c>
      <c r="M516" s="65">
        <f>ROUND('Смета 1-й этаж'!$J516*'Смета 1-й этаж'!$K516,2)</f>
        <v>0</v>
      </c>
      <c r="N516" s="19">
        <f>ROUND('Смета 1-й этаж'!$J516*'Смета 1-й этаж'!$L516,2)</f>
        <v>0</v>
      </c>
      <c r="AQ516">
        <v>8</v>
      </c>
      <c r="AR516" s="248">
        <f t="shared" si="17"/>
        <v>0</v>
      </c>
      <c r="AT516"/>
      <c r="AU516"/>
      <c r="AV516"/>
      <c r="AW516"/>
      <c r="AX516"/>
      <c r="AY516"/>
      <c r="AZ516"/>
    </row>
    <row r="517" spans="1:52" ht="34.5" customHeight="1">
      <c r="A517" s="29" t="str">
        <f>CONCATENATE('Смета 1-й этаж'!$C517,".",'Смета 1-й этаж'!$D517,".",'Смета 1-й этаж'!$E517)</f>
        <v>Р4.4.2</v>
      </c>
      <c r="B517" s="18" t="s">
        <v>1289</v>
      </c>
      <c r="C517" s="27" t="s">
        <v>62</v>
      </c>
      <c r="D517" s="18">
        <v>4</v>
      </c>
      <c r="E517" s="18">
        <v>2</v>
      </c>
      <c r="F517" s="29" t="str">
        <f>CONCATENATE('Смета 1-й этаж'!$C517,".",'Смета 1-й этаж'!$D517,".",'Смета 1-й этаж'!$E517)</f>
        <v>Р4.4.2</v>
      </c>
      <c r="G517" s="28">
        <f t="shared" si="16"/>
        <v>2</v>
      </c>
      <c r="H517" s="30" t="s">
        <v>74</v>
      </c>
      <c r="I517" s="31" t="s">
        <v>20</v>
      </c>
      <c r="J517" s="128"/>
      <c r="K517" s="69">
        <v>920</v>
      </c>
      <c r="L517" s="70">
        <v>0</v>
      </c>
      <c r="M517" s="65">
        <f>ROUND('Смета 1-й этаж'!$J517*'Смета 1-й этаж'!$K517,2)</f>
        <v>0</v>
      </c>
      <c r="N517" s="19">
        <f>ROUND('Смета 1-й этаж'!$J517*'Смета 1-й этаж'!$L517,2)</f>
        <v>0</v>
      </c>
      <c r="AQ517">
        <v>8</v>
      </c>
      <c r="AR517" s="248">
        <f t="shared" si="17"/>
        <v>0</v>
      </c>
      <c r="AT517"/>
      <c r="AU517"/>
      <c r="AV517"/>
      <c r="AW517"/>
      <c r="AX517"/>
      <c r="AY517"/>
      <c r="AZ517"/>
    </row>
    <row r="518" spans="1:52" ht="34.5" customHeight="1">
      <c r="A518" s="29" t="str">
        <f>CONCATENATE('Смета 1-й этаж'!$C518,".",'Смета 1-й этаж'!$D518,".",'Смета 1-й этаж'!$E518)</f>
        <v>Р4.4.3</v>
      </c>
      <c r="B518" s="18" t="s">
        <v>1290</v>
      </c>
      <c r="C518" s="27" t="s">
        <v>62</v>
      </c>
      <c r="D518" s="18">
        <v>4</v>
      </c>
      <c r="E518" s="18">
        <v>3</v>
      </c>
      <c r="F518" s="29" t="str">
        <f>CONCATENATE('Смета 1-й этаж'!$C518,".",'Смета 1-й этаж'!$D518,".",'Смета 1-й этаж'!$E518)</f>
        <v>Р4.4.3</v>
      </c>
      <c r="G518" s="28">
        <f t="shared" si="16"/>
        <v>2</v>
      </c>
      <c r="H518" s="30" t="s">
        <v>823</v>
      </c>
      <c r="I518" s="31" t="s">
        <v>20</v>
      </c>
      <c r="J518" s="128"/>
      <c r="K518" s="69">
        <v>1441.67</v>
      </c>
      <c r="L518" s="70">
        <v>3016.67</v>
      </c>
      <c r="M518" s="65">
        <f>ROUND('Смета 1-й этаж'!$J518*'Смета 1-й этаж'!$K518,2)</f>
        <v>0</v>
      </c>
      <c r="N518" s="19">
        <f>ROUND('Смета 1-й этаж'!$J518*'Смета 1-й этаж'!$L518,2)</f>
        <v>0</v>
      </c>
      <c r="AQ518">
        <v>8</v>
      </c>
      <c r="AR518" s="248">
        <f t="shared" si="17"/>
        <v>0</v>
      </c>
      <c r="AT518"/>
      <c r="AU518"/>
      <c r="AV518"/>
      <c r="AW518"/>
      <c r="AX518"/>
      <c r="AY518"/>
      <c r="AZ518"/>
    </row>
    <row r="519" spans="1:52" ht="34.5" customHeight="1">
      <c r="A519" s="29" t="str">
        <f>CONCATENATE('Смета 1-й этаж'!$C519,".",'Смета 1-й этаж'!$D519,".",'Смета 1-й этаж'!$E519)</f>
        <v>Р4.4.4</v>
      </c>
      <c r="B519" s="18" t="s">
        <v>1291</v>
      </c>
      <c r="C519" s="27" t="s">
        <v>62</v>
      </c>
      <c r="D519" s="18">
        <v>4</v>
      </c>
      <c r="E519" s="18">
        <v>4</v>
      </c>
      <c r="F519" s="29" t="str">
        <f>CONCATENATE('Смета 1-й этаж'!$C519,".",'Смета 1-й этаж'!$D519,".",'Смета 1-й этаж'!$E519)</f>
        <v>Р4.4.4</v>
      </c>
      <c r="G519" s="28">
        <f t="shared" si="16"/>
        <v>2</v>
      </c>
      <c r="H519" s="56" t="s">
        <v>564</v>
      </c>
      <c r="I519" s="36" t="s">
        <v>14</v>
      </c>
      <c r="J519" s="128"/>
      <c r="K519" s="69">
        <v>10141.67</v>
      </c>
      <c r="L519" s="70">
        <v>72750</v>
      </c>
      <c r="M519" s="65">
        <f>ROUND('Смета 1-й этаж'!$J519*'Смета 1-й этаж'!$K519,2)</f>
        <v>0</v>
      </c>
      <c r="N519" s="19">
        <f>ROUND('Смета 1-й этаж'!$J519*'Смета 1-й этаж'!$L519,2)</f>
        <v>0</v>
      </c>
      <c r="AQ519">
        <v>8</v>
      </c>
      <c r="AR519" s="248">
        <f t="shared" si="17"/>
        <v>0</v>
      </c>
      <c r="AT519"/>
      <c r="AU519"/>
      <c r="AV519"/>
      <c r="AW519"/>
      <c r="AX519"/>
      <c r="AY519"/>
      <c r="AZ519"/>
    </row>
    <row r="520" spans="1:52" ht="34.5" customHeight="1">
      <c r="A520" s="29" t="str">
        <f>CONCATENATE('Смета 1-й этаж'!$C520,".",'Смета 1-й этаж'!$D520,".",'Смета 1-й этаж'!$E520)</f>
        <v>Р4.4.5</v>
      </c>
      <c r="B520" s="18" t="s">
        <v>1292</v>
      </c>
      <c r="C520" s="27" t="s">
        <v>62</v>
      </c>
      <c r="D520" s="18">
        <v>4</v>
      </c>
      <c r="E520" s="18">
        <v>5</v>
      </c>
      <c r="F520" s="29" t="str">
        <f>CONCATENATE('Смета 1-й этаж'!$C520,".",'Смета 1-й этаж'!$D520,".",'Смета 1-й этаж'!$E520)</f>
        <v>Р4.4.5</v>
      </c>
      <c r="G520" s="28">
        <f t="shared" si="16"/>
        <v>2</v>
      </c>
      <c r="H520" s="56" t="s">
        <v>565</v>
      </c>
      <c r="I520" s="36" t="s">
        <v>14</v>
      </c>
      <c r="J520" s="128"/>
      <c r="K520" s="69">
        <v>11333.33</v>
      </c>
      <c r="L520" s="70">
        <v>87141.67</v>
      </c>
      <c r="M520" s="65">
        <f>ROUND('Смета 1-й этаж'!$J520*'Смета 1-й этаж'!$K520,2)</f>
        <v>0</v>
      </c>
      <c r="N520" s="19">
        <f>ROUND('Смета 1-й этаж'!$J520*'Смета 1-й этаж'!$L520,2)</f>
        <v>0</v>
      </c>
      <c r="AQ520">
        <v>8</v>
      </c>
      <c r="AR520" s="248">
        <f t="shared" si="17"/>
        <v>0</v>
      </c>
      <c r="AT520"/>
      <c r="AU520"/>
      <c r="AV520"/>
      <c r="AW520"/>
      <c r="AX520"/>
      <c r="AY520"/>
      <c r="AZ520"/>
    </row>
    <row r="521" spans="1:52" ht="34.5" customHeight="1">
      <c r="A521" s="29" t="str">
        <f>CONCATENATE('Смета 1-й этаж'!$C521,".",'Смета 1-й этаж'!$D521,".",'Смета 1-й этаж'!$E521)</f>
        <v>Р4.4.6</v>
      </c>
      <c r="B521" s="18" t="s">
        <v>1293</v>
      </c>
      <c r="C521" s="27" t="s">
        <v>62</v>
      </c>
      <c r="D521" s="18">
        <v>4</v>
      </c>
      <c r="E521" s="18">
        <v>6</v>
      </c>
      <c r="F521" s="29" t="str">
        <f>CONCATENATE('Смета 1-й этаж'!$C521,".",'Смета 1-й этаж'!$D521,".",'Смета 1-й этаж'!$E521)</f>
        <v>Р4.4.6</v>
      </c>
      <c r="G521" s="28">
        <f t="shared" si="16"/>
        <v>2</v>
      </c>
      <c r="H521" s="56" t="s">
        <v>75</v>
      </c>
      <c r="I521" s="36" t="s">
        <v>14</v>
      </c>
      <c r="J521" s="128"/>
      <c r="K521" s="69">
        <v>14833.33</v>
      </c>
      <c r="L521" s="70">
        <v>70183.33</v>
      </c>
      <c r="M521" s="65">
        <f>ROUND('Смета 1-й этаж'!$J521*'Смета 1-й этаж'!$K521,2)</f>
        <v>0</v>
      </c>
      <c r="N521" s="19">
        <f>ROUND('Смета 1-й этаж'!$J521*'Смета 1-й этаж'!$L521,2)</f>
        <v>0</v>
      </c>
      <c r="AQ521">
        <v>8</v>
      </c>
      <c r="AR521" s="248">
        <f t="shared" si="17"/>
        <v>0</v>
      </c>
      <c r="AT521"/>
      <c r="AU521"/>
      <c r="AV521"/>
      <c r="AW521"/>
      <c r="AX521"/>
      <c r="AY521"/>
      <c r="AZ521"/>
    </row>
    <row r="522" spans="1:52" ht="34.5" customHeight="1">
      <c r="A522" s="29" t="str">
        <f>CONCATENATE('Смета 1-й этаж'!$C522,".",'Смета 1-й этаж'!$D522,".",'Смета 1-й этаж'!$E522)</f>
        <v>Р4.4.7</v>
      </c>
      <c r="B522" s="18" t="s">
        <v>1294</v>
      </c>
      <c r="C522" s="27" t="s">
        <v>62</v>
      </c>
      <c r="D522" s="18">
        <v>4</v>
      </c>
      <c r="E522" s="18">
        <v>7</v>
      </c>
      <c r="F522" s="29" t="str">
        <f>CONCATENATE('Смета 1-й этаж'!$C522,".",'Смета 1-й этаж'!$D522,".",'Смета 1-й этаж'!$E522)</f>
        <v>Р4.4.7</v>
      </c>
      <c r="G522" s="28">
        <f t="shared" si="16"/>
        <v>2</v>
      </c>
      <c r="H522" s="56" t="s">
        <v>566</v>
      </c>
      <c r="I522" s="36" t="s">
        <v>30</v>
      </c>
      <c r="J522" s="128"/>
      <c r="K522" s="69">
        <v>5150</v>
      </c>
      <c r="L522" s="70">
        <v>13640</v>
      </c>
      <c r="M522" s="65">
        <f>ROUND('Смета 1-й этаж'!$J522*'Смета 1-й этаж'!$K522,2)</f>
        <v>0</v>
      </c>
      <c r="N522" s="19">
        <f>ROUND('Смета 1-й этаж'!$J522*'Смета 1-й этаж'!$L522,2)</f>
        <v>0</v>
      </c>
      <c r="AQ522">
        <v>8</v>
      </c>
      <c r="AR522" s="248">
        <f t="shared" si="17"/>
        <v>0</v>
      </c>
      <c r="AT522"/>
      <c r="AU522"/>
      <c r="AV522"/>
      <c r="AW522"/>
      <c r="AX522"/>
      <c r="AY522"/>
      <c r="AZ522"/>
    </row>
    <row r="523" spans="1:52" ht="34.5" customHeight="1">
      <c r="A523" s="29" t="str">
        <f>CONCATENATE('Смета 1-й этаж'!$C523,".",'Смета 1-й этаж'!$D523,".",'Смета 1-й этаж'!$E523)</f>
        <v>Р4.4.8</v>
      </c>
      <c r="B523" s="18" t="s">
        <v>1295</v>
      </c>
      <c r="C523" s="27" t="s">
        <v>62</v>
      </c>
      <c r="D523" s="18">
        <v>4</v>
      </c>
      <c r="E523" s="18">
        <v>8</v>
      </c>
      <c r="F523" s="29" t="str">
        <f>CONCATENATE('Смета 1-й этаж'!$C523,".",'Смета 1-й этаж'!$D523,".",'Смета 1-й этаж'!$E523)</f>
        <v>Р4.4.8</v>
      </c>
      <c r="G523" s="28">
        <f t="shared" si="16"/>
        <v>2</v>
      </c>
      <c r="H523" s="56" t="s">
        <v>424</v>
      </c>
      <c r="I523" s="31" t="s">
        <v>17</v>
      </c>
      <c r="J523" s="128"/>
      <c r="K523" s="69">
        <v>250</v>
      </c>
      <c r="L523" s="70">
        <v>308.33</v>
      </c>
      <c r="M523" s="65">
        <f>ROUND('Смета 1-й этаж'!$J523*'Смета 1-й этаж'!$K523,2)</f>
        <v>0</v>
      </c>
      <c r="N523" s="19">
        <f>ROUND('Смета 1-й этаж'!$J523*'Смета 1-й этаж'!$L523,2)</f>
        <v>0</v>
      </c>
      <c r="AQ523">
        <v>8</v>
      </c>
      <c r="AR523" s="248">
        <f t="shared" si="17"/>
        <v>0</v>
      </c>
      <c r="AT523"/>
      <c r="AU523"/>
      <c r="AV523"/>
      <c r="AW523"/>
      <c r="AX523"/>
      <c r="AY523"/>
      <c r="AZ523"/>
    </row>
    <row r="524" spans="1:52" ht="34.5" customHeight="1">
      <c r="A524" s="29" t="str">
        <f>CONCATENATE('Смета 1-й этаж'!$C524,".",'Смета 1-й этаж'!$D524,".",'Смета 1-й этаж'!$E524)</f>
        <v>Р4.4.9</v>
      </c>
      <c r="B524" s="18" t="s">
        <v>1296</v>
      </c>
      <c r="C524" s="27" t="s">
        <v>62</v>
      </c>
      <c r="D524" s="18">
        <v>4</v>
      </c>
      <c r="E524" s="18">
        <v>9</v>
      </c>
      <c r="F524" s="29" t="str">
        <f>CONCATENATE('Смета 1-й этаж'!$C524,".",'Смета 1-й этаж'!$D524,".",'Смета 1-й этаж'!$E524)</f>
        <v>Р4.4.9</v>
      </c>
      <c r="G524" s="28">
        <f t="shared" si="16"/>
        <v>2</v>
      </c>
      <c r="H524" s="56" t="s">
        <v>567</v>
      </c>
      <c r="I524" s="31" t="s">
        <v>17</v>
      </c>
      <c r="J524" s="128"/>
      <c r="K524" s="69">
        <v>500</v>
      </c>
      <c r="L524" s="70">
        <v>746</v>
      </c>
      <c r="M524" s="65">
        <f>ROUND('Смета 1-й этаж'!$J524*'Смета 1-й этаж'!$K524,2)</f>
        <v>0</v>
      </c>
      <c r="N524" s="19">
        <f>ROUND('Смета 1-й этаж'!$J524*'Смета 1-й этаж'!$L524,2)</f>
        <v>0</v>
      </c>
      <c r="AQ524">
        <v>8</v>
      </c>
      <c r="AR524" s="248">
        <f t="shared" si="17"/>
        <v>0</v>
      </c>
      <c r="AT524"/>
      <c r="AU524"/>
      <c r="AV524"/>
      <c r="AW524"/>
      <c r="AX524"/>
      <c r="AY524"/>
      <c r="AZ524"/>
    </row>
    <row r="525" spans="1:52" ht="34.5" customHeight="1">
      <c r="A525" s="29" t="str">
        <f>CONCATENATE('Смета 1-й этаж'!$C525,".",'Смета 1-й этаж'!$D525,".",'Смета 1-й этаж'!$E525)</f>
        <v>Р4.4.10</v>
      </c>
      <c r="B525" s="18" t="s">
        <v>1297</v>
      </c>
      <c r="C525" s="27" t="s">
        <v>62</v>
      </c>
      <c r="D525" s="18">
        <v>4</v>
      </c>
      <c r="E525" s="18">
        <v>10</v>
      </c>
      <c r="F525" s="29" t="str">
        <f>CONCATENATE('Смета 1-й этаж'!$C525,".",'Смета 1-й этаж'!$D525,".",'Смета 1-й этаж'!$E525)</f>
        <v>Р4.4.10</v>
      </c>
      <c r="G525" s="28">
        <f t="shared" si="16"/>
        <v>2</v>
      </c>
      <c r="H525" s="56" t="s">
        <v>192</v>
      </c>
      <c r="I525" s="31" t="s">
        <v>17</v>
      </c>
      <c r="J525" s="128"/>
      <c r="K525" s="69">
        <v>1033.33</v>
      </c>
      <c r="L525" s="70">
        <v>1201.67</v>
      </c>
      <c r="M525" s="65">
        <f>ROUND('Смета 1-й этаж'!$J525*'Смета 1-й этаж'!$K525,2)</f>
        <v>0</v>
      </c>
      <c r="N525" s="19">
        <f>ROUND('Смета 1-й этаж'!$J525*'Смета 1-й этаж'!$L525,2)</f>
        <v>0</v>
      </c>
      <c r="AQ525">
        <v>8</v>
      </c>
      <c r="AR525" s="248">
        <f t="shared" si="17"/>
        <v>0</v>
      </c>
      <c r="AT525"/>
      <c r="AU525"/>
      <c r="AV525"/>
      <c r="AW525"/>
      <c r="AX525"/>
      <c r="AY525"/>
      <c r="AZ525"/>
    </row>
    <row r="526" spans="1:52" ht="34.5" customHeight="1">
      <c r="A526" s="29" t="str">
        <f>CONCATENATE('Смета 1-й этаж'!$C526,".",'Смета 1-й этаж'!$D526,".",'Смета 1-й этаж'!$E526)</f>
        <v>Р4.4.11</v>
      </c>
      <c r="B526" s="18" t="s">
        <v>1298</v>
      </c>
      <c r="C526" s="27" t="s">
        <v>62</v>
      </c>
      <c r="D526" s="18">
        <v>4</v>
      </c>
      <c r="E526" s="18">
        <v>11</v>
      </c>
      <c r="F526" s="29" t="str">
        <f>CONCATENATE('Смета 1-й этаж'!$C526,".",'Смета 1-й этаж'!$D526,".",'Смета 1-й этаж'!$E526)</f>
        <v>Р4.4.11</v>
      </c>
      <c r="G526" s="28">
        <f t="shared" si="16"/>
        <v>2</v>
      </c>
      <c r="H526" s="56" t="s">
        <v>76</v>
      </c>
      <c r="I526" s="36" t="s">
        <v>14</v>
      </c>
      <c r="J526" s="128"/>
      <c r="K526" s="69">
        <v>1450</v>
      </c>
      <c r="L526" s="70">
        <v>1380</v>
      </c>
      <c r="M526" s="65">
        <f>ROUND('Смета 1-й этаж'!$J526*'Смета 1-й этаж'!$K526,2)</f>
        <v>0</v>
      </c>
      <c r="N526" s="19">
        <f>ROUND('Смета 1-й этаж'!$J526*'Смета 1-й этаж'!$L526,2)</f>
        <v>0</v>
      </c>
      <c r="AQ526">
        <v>8</v>
      </c>
      <c r="AR526" s="248">
        <f t="shared" si="17"/>
        <v>0</v>
      </c>
      <c r="AT526"/>
      <c r="AU526"/>
      <c r="AV526"/>
      <c r="AW526"/>
      <c r="AX526"/>
      <c r="AY526"/>
      <c r="AZ526"/>
    </row>
    <row r="527" spans="1:52" ht="34.5" customHeight="1">
      <c r="A527" s="29" t="str">
        <f>CONCATENATE('Смета 1-й этаж'!$C527,".",'Смета 1-й этаж'!$D527,".",'Смета 1-й этаж'!$E527)</f>
        <v>Р4.4.24</v>
      </c>
      <c r="B527" s="18" t="s">
        <v>1299</v>
      </c>
      <c r="C527" s="27" t="s">
        <v>62</v>
      </c>
      <c r="D527" s="18">
        <v>4</v>
      </c>
      <c r="E527" s="18">
        <v>24</v>
      </c>
      <c r="F527" s="29" t="str">
        <f>CONCATENATE('Смета 1-й этаж'!$C527,".",'Смета 1-й этаж'!$D527,".",'Смета 1-й этаж'!$E527)</f>
        <v>Р4.4.24</v>
      </c>
      <c r="G527" s="28">
        <f t="shared" si="16"/>
        <v>2</v>
      </c>
      <c r="H527" s="56" t="s">
        <v>822</v>
      </c>
      <c r="I527" s="59" t="s">
        <v>17</v>
      </c>
      <c r="J527" s="128"/>
      <c r="K527" s="69">
        <v>355</v>
      </c>
      <c r="L527" s="70">
        <v>1454.17</v>
      </c>
      <c r="M527" s="65">
        <f>ROUND('Смета 1-й этаж'!$J527*'Смета 1-й этаж'!$K527,2)</f>
        <v>0</v>
      </c>
      <c r="N527" s="19">
        <f>ROUND('Смета 1-й этаж'!$J527*'Смета 1-й этаж'!$L527,2)</f>
        <v>0</v>
      </c>
      <c r="AQ527">
        <v>8</v>
      </c>
      <c r="AR527" s="248">
        <f t="shared" si="17"/>
        <v>0</v>
      </c>
      <c r="AT527"/>
      <c r="AU527"/>
      <c r="AV527"/>
      <c r="AW527"/>
      <c r="AX527"/>
      <c r="AY527"/>
      <c r="AZ527"/>
    </row>
    <row r="528" spans="1:52" ht="34.5" customHeight="1">
      <c r="A528" s="29" t="str">
        <f>CONCATENATE('Смета 1-й этаж'!$C528,".",'Смета 1-й этаж'!$D528,".",'Смета 1-й этаж'!$E528)</f>
        <v>Р4.0.5</v>
      </c>
      <c r="B528" s="17" t="s">
        <v>1300</v>
      </c>
      <c r="C528" s="27" t="s">
        <v>62</v>
      </c>
      <c r="D528" s="17">
        <v>0</v>
      </c>
      <c r="E528" s="18">
        <v>5</v>
      </c>
      <c r="F528" s="29" t="str">
        <f>CONCATENATE('Смета 1-й этаж'!$C528,".",'Смета 1-й этаж'!$D528,".",'Смета 1-й этаж'!$E528)</f>
        <v>Р4.0.5</v>
      </c>
      <c r="G528" s="28">
        <f t="shared" si="16"/>
        <v>2</v>
      </c>
      <c r="H528" s="30" t="s">
        <v>193</v>
      </c>
      <c r="I528" s="27" t="s">
        <v>17</v>
      </c>
      <c r="J528" s="128"/>
      <c r="K528" s="69">
        <v>920</v>
      </c>
      <c r="L528" s="70">
        <v>1220</v>
      </c>
      <c r="M528" s="65">
        <f>ROUND('Смета 1-й этаж'!$J528*'Смета 1-й этаж'!$K528,2)</f>
        <v>0</v>
      </c>
      <c r="N528" s="19">
        <f>ROUND('Смета 1-й этаж'!$J528*'Смета 1-й этаж'!$L528,2)</f>
        <v>0</v>
      </c>
      <c r="AQ528">
        <v>8</v>
      </c>
      <c r="AR528" s="248">
        <f t="shared" si="17"/>
        <v>0</v>
      </c>
      <c r="AT528"/>
      <c r="AU528"/>
      <c r="AV528"/>
      <c r="AW528"/>
      <c r="AX528"/>
      <c r="AY528"/>
      <c r="AZ528"/>
    </row>
    <row r="529" spans="1:52" ht="34.5" customHeight="1">
      <c r="A529" s="29" t="str">
        <f>CONCATENATE('Смета 1-й этаж'!$C529,".",'Смета 1-й этаж'!$D529,".",'Смета 1-й этаж'!$E529)</f>
        <v>Р4.0.6</v>
      </c>
      <c r="B529" s="17" t="s">
        <v>1301</v>
      </c>
      <c r="C529" s="27" t="s">
        <v>62</v>
      </c>
      <c r="D529" s="17">
        <v>0</v>
      </c>
      <c r="E529" s="17">
        <v>6</v>
      </c>
      <c r="F529" s="29" t="str">
        <f>CONCATENATE('Смета 1-й этаж'!$C529,".",'Смета 1-й этаж'!$D529,".",'Смета 1-й этаж'!$E529)</f>
        <v>Р4.0.6</v>
      </c>
      <c r="G529" s="28">
        <f t="shared" si="16"/>
        <v>2</v>
      </c>
      <c r="H529" s="30" t="s">
        <v>570</v>
      </c>
      <c r="I529" s="36" t="s">
        <v>30</v>
      </c>
      <c r="J529" s="128"/>
      <c r="K529" s="69">
        <v>510</v>
      </c>
      <c r="L529" s="70">
        <v>700</v>
      </c>
      <c r="M529" s="65">
        <f>ROUND('Смета 1-й этаж'!$J529*'Смета 1-й этаж'!$K529,2)</f>
        <v>0</v>
      </c>
      <c r="N529" s="19">
        <f>ROUND('Смета 1-й этаж'!$J529*'Смета 1-й этаж'!$L529,2)</f>
        <v>0</v>
      </c>
      <c r="AQ529">
        <v>8</v>
      </c>
      <c r="AR529" s="248">
        <f t="shared" si="17"/>
        <v>0</v>
      </c>
      <c r="AT529"/>
      <c r="AU529"/>
      <c r="AV529"/>
      <c r="AW529"/>
      <c r="AX529"/>
      <c r="AY529"/>
      <c r="AZ529"/>
    </row>
    <row r="530" spans="1:52" ht="34.5" customHeight="1">
      <c r="A530" s="29" t="str">
        <f>CONCATENATE('Смета 1-й этаж'!$C530,".",'Смета 1-й этаж'!$D530,".",'Смета 1-й этаж'!$E530)</f>
        <v>Р4.0.7</v>
      </c>
      <c r="B530" s="17" t="s">
        <v>1302</v>
      </c>
      <c r="C530" s="27" t="s">
        <v>62</v>
      </c>
      <c r="D530" s="17">
        <v>0</v>
      </c>
      <c r="E530" s="18">
        <v>7</v>
      </c>
      <c r="F530" s="29" t="str">
        <f>CONCATENATE('Смета 1-й этаж'!$C530,".",'Смета 1-й этаж'!$D530,".",'Смета 1-й этаж'!$E530)</f>
        <v>Р4.0.7</v>
      </c>
      <c r="G530" s="28">
        <f t="shared" si="16"/>
        <v>2</v>
      </c>
      <c r="H530" s="30" t="s">
        <v>349</v>
      </c>
      <c r="I530" s="27" t="s">
        <v>17</v>
      </c>
      <c r="J530" s="128"/>
      <c r="K530" s="69">
        <v>656</v>
      </c>
      <c r="L530" s="70">
        <v>880</v>
      </c>
      <c r="M530" s="65">
        <f>ROUND('Смета 1-й этаж'!$J530*'Смета 1-й этаж'!$K530,2)</f>
        <v>0</v>
      </c>
      <c r="N530" s="19">
        <f>ROUND('Смета 1-й этаж'!$J530*'Смета 1-й этаж'!$L530,2)</f>
        <v>0</v>
      </c>
      <c r="AQ530">
        <v>8</v>
      </c>
      <c r="AR530" s="248">
        <f t="shared" si="17"/>
        <v>0</v>
      </c>
      <c r="AT530"/>
      <c r="AU530"/>
      <c r="AV530"/>
      <c r="AW530"/>
      <c r="AX530"/>
      <c r="AY530"/>
      <c r="AZ530"/>
    </row>
    <row r="531" spans="1:52" ht="34.5" customHeight="1">
      <c r="A531" s="29" t="str">
        <f>CONCATENATE('Смета 1-й этаж'!$C531,".",'Смета 1-й этаж'!$D531,".",'Смета 1-й этаж'!$E531)</f>
        <v>Р4.0.8</v>
      </c>
      <c r="B531" s="17" t="s">
        <v>1303</v>
      </c>
      <c r="C531" s="27" t="s">
        <v>62</v>
      </c>
      <c r="D531" s="17">
        <v>0</v>
      </c>
      <c r="E531" s="18">
        <v>8</v>
      </c>
      <c r="F531" s="29" t="str">
        <f>CONCATENATE('Смета 1-й этаж'!$C531,".",'Смета 1-й этаж'!$D531,".",'Смета 1-й этаж'!$E531)</f>
        <v>Р4.0.8</v>
      </c>
      <c r="G531" s="28">
        <f t="shared" si="16"/>
        <v>2</v>
      </c>
      <c r="H531" s="30" t="s">
        <v>194</v>
      </c>
      <c r="I531" s="27" t="s">
        <v>17</v>
      </c>
      <c r="J531" s="128"/>
      <c r="K531" s="69">
        <v>941.49</v>
      </c>
      <c r="L531" s="70">
        <v>3295.21</v>
      </c>
      <c r="M531" s="65">
        <f>ROUND('Смета 1-й этаж'!$J531*'Смета 1-й этаж'!$K531,2)</f>
        <v>0</v>
      </c>
      <c r="N531" s="19">
        <f>ROUND('Смета 1-й этаж'!$J531*'Смета 1-й этаж'!$L531,2)</f>
        <v>0</v>
      </c>
      <c r="AQ531">
        <v>8</v>
      </c>
      <c r="AR531" s="248">
        <f t="shared" si="17"/>
        <v>0</v>
      </c>
      <c r="AT531"/>
      <c r="AU531"/>
      <c r="AV531"/>
      <c r="AW531"/>
      <c r="AX531"/>
      <c r="AY531"/>
      <c r="AZ531"/>
    </row>
    <row r="532" spans="1:52" ht="34.5" customHeight="1">
      <c r="A532" s="29" t="str">
        <f>CONCATENATE('Смета 1-й этаж'!$C532,".",'Смета 1-й этаж'!$D532,".",'Смета 1-й этаж'!$E532)</f>
        <v>Р4.0.9</v>
      </c>
      <c r="B532" s="17" t="s">
        <v>1304</v>
      </c>
      <c r="C532" s="27" t="s">
        <v>62</v>
      </c>
      <c r="D532" s="17">
        <v>0</v>
      </c>
      <c r="E532" s="17">
        <v>9</v>
      </c>
      <c r="F532" s="29" t="str">
        <f>CONCATENATE('Смета 1-й этаж'!$C532,".",'Смета 1-й этаж'!$D532,".",'Смета 1-й этаж'!$E532)</f>
        <v>Р4.0.9</v>
      </c>
      <c r="G532" s="28">
        <f t="shared" ref="G532:G595" si="18">IF(J532&gt;0,G531+1,G531)</f>
        <v>2</v>
      </c>
      <c r="H532" s="37" t="s">
        <v>195</v>
      </c>
      <c r="I532" s="36" t="s">
        <v>30</v>
      </c>
      <c r="J532" s="128"/>
      <c r="K532" s="69">
        <v>4000</v>
      </c>
      <c r="L532" s="70">
        <v>28000</v>
      </c>
      <c r="M532" s="65">
        <f>ROUND('Смета 1-й этаж'!$J532*'Смета 1-й этаж'!$K532,2)</f>
        <v>0</v>
      </c>
      <c r="N532" s="19">
        <f>ROUND('Смета 1-й этаж'!$J532*'Смета 1-й этаж'!$L532,2)</f>
        <v>0</v>
      </c>
      <c r="AQ532">
        <v>8</v>
      </c>
      <c r="AR532" s="248">
        <f t="shared" si="17"/>
        <v>0</v>
      </c>
      <c r="AT532"/>
      <c r="AU532"/>
      <c r="AV532"/>
      <c r="AW532"/>
      <c r="AX532"/>
      <c r="AY532"/>
      <c r="AZ532"/>
    </row>
    <row r="533" spans="1:52" ht="34.5" customHeight="1">
      <c r="A533" s="23" t="str">
        <f>CONCATENATE('Смета 1-й этаж'!$C533,".",'Смета 1-й этаж'!$D533,".",'Смета 1-й этаж'!$E533)</f>
        <v>Р4.4.0</v>
      </c>
      <c r="B533" s="33" t="s">
        <v>1305</v>
      </c>
      <c r="C533" s="32" t="s">
        <v>62</v>
      </c>
      <c r="D533" s="33">
        <v>4</v>
      </c>
      <c r="E533" s="33">
        <v>0</v>
      </c>
      <c r="F533" s="23" t="str">
        <f>CONCATENATE('Смета 1-й этаж'!$C533,".",'Смета 1-й этаж'!$D533,".",'Смета 1-й этаж'!$E533)</f>
        <v>Р4.4.0</v>
      </c>
      <c r="G533" s="22">
        <f t="shared" si="18"/>
        <v>2</v>
      </c>
      <c r="H533" s="35" t="s">
        <v>748</v>
      </c>
      <c r="I533" s="25"/>
      <c r="J533" s="127">
        <f>SUM(J516:J532)</f>
        <v>0</v>
      </c>
      <c r="K533" s="71"/>
      <c r="L533" s="72"/>
      <c r="M533" s="64"/>
      <c r="N533" s="26"/>
      <c r="O533" s="246"/>
      <c r="P533" s="246" t="s">
        <v>1738</v>
      </c>
      <c r="AT533"/>
      <c r="AU533"/>
      <c r="AV533"/>
      <c r="AW533"/>
      <c r="AX533"/>
      <c r="AY533"/>
      <c r="AZ533"/>
    </row>
    <row r="534" spans="1:52" ht="34.5" customHeight="1">
      <c r="A534" s="23" t="str">
        <f>CONCATENATE('Смета 1-й этаж'!$C534,".",'Смета 1-й этаж'!$D534,".",'Смета 1-й этаж'!$E534)</f>
        <v>Р5.0.0</v>
      </c>
      <c r="B534" s="408" t="s">
        <v>1306</v>
      </c>
      <c r="C534" s="32" t="s">
        <v>81</v>
      </c>
      <c r="D534" s="408">
        <v>0</v>
      </c>
      <c r="E534" s="408">
        <v>0</v>
      </c>
      <c r="F534" s="23" t="str">
        <f>CONCATENATE('Смета 1-й этаж'!$C534,".",'Смета 1-й этаж'!$D534,".",'Смета 1-й этаж'!$E534)</f>
        <v>Р5.0.0</v>
      </c>
      <c r="G534" s="22">
        <f t="shared" si="18"/>
        <v>2</v>
      </c>
      <c r="H534" s="24" t="s">
        <v>749</v>
      </c>
      <c r="I534" s="25"/>
      <c r="J534" s="127"/>
      <c r="K534" s="342"/>
      <c r="L534" s="343"/>
      <c r="M534" s="64">
        <f>ROUND(M535++M606+M615+M624,2)</f>
        <v>0</v>
      </c>
      <c r="N534" s="26">
        <f>ROUND(N535++N606+N615+N624,2)</f>
        <v>0</v>
      </c>
    </row>
    <row r="535" spans="1:52" s="4" customFormat="1" ht="34.5" customHeight="1">
      <c r="A535" s="23" t="str">
        <f>CONCATENATE('Смета 1-й этаж'!$C535,".",'Смета 1-й этаж'!$D535,".",'Смета 1-й этаж'!$E535)</f>
        <v>Р5.3.0</v>
      </c>
      <c r="B535" s="408" t="s">
        <v>1307</v>
      </c>
      <c r="C535" s="32" t="s">
        <v>81</v>
      </c>
      <c r="D535" s="408">
        <v>3</v>
      </c>
      <c r="E535" s="408">
        <v>0</v>
      </c>
      <c r="F535" s="23" t="str">
        <f>CONCATENATE('Смета 1-й этаж'!$C535,".",'Смета 1-й этаж'!$D535,".",'Смета 1-й этаж'!$E535)</f>
        <v>Р5.3.0</v>
      </c>
      <c r="G535" s="22">
        <f t="shared" si="18"/>
        <v>2</v>
      </c>
      <c r="H535" s="24" t="s">
        <v>2221</v>
      </c>
      <c r="I535" s="25"/>
      <c r="J535" s="127"/>
      <c r="K535" s="342"/>
      <c r="L535" s="343"/>
      <c r="M535" s="64">
        <f>SUM(M536:M605)</f>
        <v>0</v>
      </c>
      <c r="N535" s="26">
        <f>SUM(N536:N605)</f>
        <v>0</v>
      </c>
      <c r="O535" s="122"/>
      <c r="P535" s="122" t="s">
        <v>1739</v>
      </c>
      <c r="AB535" s="157"/>
      <c r="AC535" s="149"/>
      <c r="AD535" s="190"/>
      <c r="AE535" s="149"/>
      <c r="AF535" s="153"/>
      <c r="AG535" s="154"/>
      <c r="AH535" s="155"/>
      <c r="AI535" s="172"/>
      <c r="AJ535" s="165"/>
      <c r="AK535" s="154"/>
      <c r="AL535" s="169"/>
      <c r="AM535" s="172"/>
      <c r="AN535" s="155"/>
      <c r="AO535" s="172"/>
      <c r="AR535"/>
      <c r="AT535" s="355"/>
      <c r="AU535" s="355"/>
      <c r="AV535" s="355"/>
      <c r="AW535" s="355"/>
      <c r="AX535" s="355"/>
      <c r="AY535" s="355"/>
      <c r="AZ535" s="355"/>
    </row>
    <row r="536" spans="1:52" ht="34.5" customHeight="1">
      <c r="A536" s="29" t="str">
        <f>CONCATENATE('Смета 1-й этаж'!$C536,".",'Смета 1-й этаж'!$D536,".",'Смета 1-й этаж'!$E536)</f>
        <v>Р5.0.1</v>
      </c>
      <c r="B536" s="17" t="s">
        <v>1308</v>
      </c>
      <c r="C536" s="27" t="s">
        <v>81</v>
      </c>
      <c r="D536" s="17">
        <v>0</v>
      </c>
      <c r="E536" s="18">
        <v>1</v>
      </c>
      <c r="F536" s="29" t="str">
        <f>CONCATENATE('Смета 1-й этаж'!$C536,".",'Смета 1-й этаж'!$D536,".",'Смета 1-й этаж'!$E536)</f>
        <v>Р5.0.1</v>
      </c>
      <c r="G536" s="28">
        <f t="shared" si="18"/>
        <v>2</v>
      </c>
      <c r="H536" s="37" t="s">
        <v>82</v>
      </c>
      <c r="I536" s="36" t="s">
        <v>14</v>
      </c>
      <c r="J536" s="128"/>
      <c r="K536" s="69">
        <v>2000</v>
      </c>
      <c r="L536" s="70">
        <v>6661.98</v>
      </c>
      <c r="M536" s="65">
        <f>ROUND('Смета 1-й этаж'!$J536*'Смета 1-й этаж'!$K536,2)</f>
        <v>0</v>
      </c>
      <c r="N536" s="19">
        <f>ROUND('Смета 1-й этаж'!$J536*'Смета 1-й этаж'!$L536,2)</f>
        <v>0</v>
      </c>
      <c r="AT536"/>
      <c r="AU536"/>
      <c r="AV536"/>
      <c r="AW536"/>
      <c r="AX536"/>
      <c r="AY536"/>
      <c r="AZ536"/>
    </row>
    <row r="537" spans="1:52" ht="34.5" customHeight="1">
      <c r="A537" s="29"/>
      <c r="B537" s="17"/>
      <c r="C537" s="27"/>
      <c r="D537" s="17"/>
      <c r="E537" s="18"/>
      <c r="F537" s="29"/>
      <c r="G537" s="28">
        <f t="shared" si="18"/>
        <v>2</v>
      </c>
      <c r="H537" s="37" t="s">
        <v>2462</v>
      </c>
      <c r="I537" s="36" t="s">
        <v>14</v>
      </c>
      <c r="J537" s="128"/>
      <c r="K537" s="344">
        <v>2160</v>
      </c>
      <c r="L537" s="345">
        <v>13728.000000000002</v>
      </c>
      <c r="M537" s="278">
        <f>ROUND('Смета 1-й этаж'!$J537*'Смета 1-й этаж'!$K537,2)</f>
        <v>0</v>
      </c>
      <c r="N537" s="279">
        <f>ROUND('Смета 1-й этаж'!$J537*'Смета 1-й этаж'!$L537,2)</f>
        <v>0</v>
      </c>
      <c r="AB537" s="283"/>
      <c r="AC537" s="284"/>
      <c r="AD537" s="285"/>
      <c r="AE537" s="284"/>
      <c r="AF537" s="286"/>
      <c r="AG537" s="287"/>
      <c r="AH537" s="288"/>
      <c r="AI537" s="289"/>
      <c r="AJ537" s="290"/>
      <c r="AK537" s="287"/>
      <c r="AL537" s="291"/>
      <c r="AM537" s="289"/>
      <c r="AN537" s="288"/>
      <c r="AO537" s="289"/>
    </row>
    <row r="538" spans="1:52" ht="34.5" customHeight="1">
      <c r="A538" s="29"/>
      <c r="B538" s="17"/>
      <c r="C538" s="27"/>
      <c r="D538" s="17"/>
      <c r="E538" s="18"/>
      <c r="F538" s="29"/>
      <c r="G538" s="28">
        <f t="shared" si="18"/>
        <v>2</v>
      </c>
      <c r="H538" s="37" t="s">
        <v>2459</v>
      </c>
      <c r="I538" s="36" t="s">
        <v>14</v>
      </c>
      <c r="J538" s="128"/>
      <c r="K538" s="344">
        <v>1800</v>
      </c>
      <c r="L538" s="345">
        <v>10560</v>
      </c>
      <c r="M538" s="278">
        <f>ROUND('Смета 1-й этаж'!$J538*'Смета 1-й этаж'!$K538,2)</f>
        <v>0</v>
      </c>
      <c r="N538" s="279">
        <f>ROUND('Смета 1-й этаж'!$J538*'Смета 1-й этаж'!$L538,2)</f>
        <v>0</v>
      </c>
      <c r="AB538" s="283"/>
      <c r="AC538" s="284"/>
      <c r="AD538" s="285"/>
      <c r="AE538" s="284"/>
      <c r="AF538" s="286"/>
      <c r="AG538" s="287"/>
      <c r="AH538" s="288"/>
      <c r="AI538" s="289"/>
      <c r="AJ538" s="290"/>
      <c r="AK538" s="287"/>
      <c r="AL538" s="291"/>
      <c r="AM538" s="289"/>
      <c r="AN538" s="288"/>
      <c r="AO538" s="289"/>
    </row>
    <row r="539" spans="1:52" ht="34.5" customHeight="1">
      <c r="A539" s="29"/>
      <c r="B539" s="17"/>
      <c r="C539" s="27"/>
      <c r="D539" s="17"/>
      <c r="E539" s="18"/>
      <c r="F539" s="29"/>
      <c r="G539" s="28">
        <f t="shared" si="18"/>
        <v>2</v>
      </c>
      <c r="H539" s="37" t="s">
        <v>2460</v>
      </c>
      <c r="I539" s="36" t="s">
        <v>14</v>
      </c>
      <c r="J539" s="128"/>
      <c r="K539" s="344">
        <v>1020</v>
      </c>
      <c r="L539" s="345">
        <v>5248.3200000000006</v>
      </c>
      <c r="M539" s="278">
        <f>ROUND('Смета 1-й этаж'!$J539*'Смета 1-й этаж'!$K539,2)</f>
        <v>0</v>
      </c>
      <c r="N539" s="279">
        <f>ROUND('Смета 1-й этаж'!$J539*'Смета 1-й этаж'!$L539,2)</f>
        <v>0</v>
      </c>
      <c r="AB539" s="283"/>
      <c r="AC539" s="284"/>
      <c r="AD539" s="285"/>
      <c r="AE539" s="284"/>
      <c r="AF539" s="286"/>
      <c r="AG539" s="287"/>
      <c r="AH539" s="288"/>
      <c r="AI539" s="289"/>
      <c r="AJ539" s="290"/>
      <c r="AK539" s="287"/>
      <c r="AL539" s="291"/>
      <c r="AM539" s="289"/>
      <c r="AN539" s="288"/>
      <c r="AO539" s="289"/>
    </row>
    <row r="540" spans="1:52" ht="34.5" customHeight="1">
      <c r="A540" s="29"/>
      <c r="B540" s="17"/>
      <c r="C540" s="27"/>
      <c r="D540" s="17"/>
      <c r="E540" s="18"/>
      <c r="F540" s="29"/>
      <c r="G540" s="28">
        <f t="shared" si="18"/>
        <v>2</v>
      </c>
      <c r="H540" s="37" t="s">
        <v>2438</v>
      </c>
      <c r="I540" s="36" t="s">
        <v>14</v>
      </c>
      <c r="J540" s="128"/>
      <c r="K540" s="344">
        <v>300</v>
      </c>
      <c r="L540" s="345">
        <v>2435.125</v>
      </c>
      <c r="M540" s="278">
        <f>ROUND('Смета 1-й этаж'!$J540*'Смета 1-й этаж'!$K540,2)</f>
        <v>0</v>
      </c>
      <c r="N540" s="279">
        <f>ROUND('Смета 1-й этаж'!$J540*'Смета 1-й этаж'!$L540,2)</f>
        <v>0</v>
      </c>
      <c r="AB540" s="283"/>
      <c r="AC540" s="284"/>
      <c r="AD540" s="285"/>
      <c r="AE540" s="284"/>
      <c r="AF540" s="286"/>
      <c r="AG540" s="287"/>
      <c r="AH540" s="288"/>
      <c r="AI540" s="289"/>
      <c r="AJ540" s="290"/>
      <c r="AK540" s="287"/>
      <c r="AL540" s="291"/>
      <c r="AM540" s="289"/>
      <c r="AN540" s="288"/>
      <c r="AO540" s="289"/>
    </row>
    <row r="541" spans="1:52" ht="34.5" customHeight="1">
      <c r="A541" s="29"/>
      <c r="B541" s="17"/>
      <c r="C541" s="27"/>
      <c r="D541" s="17"/>
      <c r="E541" s="18"/>
      <c r="F541" s="29"/>
      <c r="G541" s="28">
        <f t="shared" si="18"/>
        <v>2</v>
      </c>
      <c r="H541" s="37" t="s">
        <v>2461</v>
      </c>
      <c r="I541" s="36" t="s">
        <v>14</v>
      </c>
      <c r="J541" s="128"/>
      <c r="K541" s="344">
        <v>1800</v>
      </c>
      <c r="L541" s="345">
        <v>11502.359000000002</v>
      </c>
      <c r="M541" s="278">
        <f>ROUND('Смета 1-й этаж'!$J541*'Смета 1-й этаж'!$K541,2)</f>
        <v>0</v>
      </c>
      <c r="N541" s="279">
        <f>ROUND('Смета 1-й этаж'!$J541*'Смета 1-й этаж'!$L541,2)</f>
        <v>0</v>
      </c>
      <c r="AB541" s="283"/>
      <c r="AC541" s="284"/>
      <c r="AD541" s="285"/>
      <c r="AE541" s="284"/>
      <c r="AF541" s="286"/>
      <c r="AG541" s="287"/>
      <c r="AH541" s="288"/>
      <c r="AI541" s="289"/>
      <c r="AJ541" s="290"/>
      <c r="AK541" s="287"/>
      <c r="AL541" s="291"/>
      <c r="AM541" s="289"/>
      <c r="AN541" s="288"/>
      <c r="AO541" s="289"/>
    </row>
    <row r="542" spans="1:52" ht="34.5" customHeight="1">
      <c r="A542" s="29"/>
      <c r="B542" s="17"/>
      <c r="C542" s="27"/>
      <c r="D542" s="17"/>
      <c r="E542" s="18"/>
      <c r="F542" s="29"/>
      <c r="G542" s="28">
        <f t="shared" si="18"/>
        <v>2</v>
      </c>
      <c r="H542" s="37" t="s">
        <v>2439</v>
      </c>
      <c r="I542" s="36" t="s">
        <v>14</v>
      </c>
      <c r="J542" s="128"/>
      <c r="K542" s="344">
        <v>1020</v>
      </c>
      <c r="L542" s="345">
        <v>20845.440000000002</v>
      </c>
      <c r="M542" s="278">
        <f>ROUND('Смета 1-й этаж'!$J542*'Смета 1-й этаж'!$K542,2)</f>
        <v>0</v>
      </c>
      <c r="N542" s="279">
        <f>ROUND('Смета 1-й этаж'!$J542*'Смета 1-й этаж'!$L542,2)</f>
        <v>0</v>
      </c>
      <c r="AB542" s="283"/>
      <c r="AC542" s="284"/>
      <c r="AD542" s="285"/>
      <c r="AE542" s="284"/>
      <c r="AF542" s="286"/>
      <c r="AG542" s="287"/>
      <c r="AH542" s="288"/>
      <c r="AI542" s="289"/>
      <c r="AJ542" s="290"/>
      <c r="AK542" s="287"/>
      <c r="AL542" s="291"/>
      <c r="AM542" s="289"/>
      <c r="AN542" s="288"/>
      <c r="AO542" s="289"/>
    </row>
    <row r="543" spans="1:52" ht="34.5" customHeight="1">
      <c r="A543" s="29"/>
      <c r="B543" s="17"/>
      <c r="C543" s="27"/>
      <c r="D543" s="17"/>
      <c r="E543" s="18"/>
      <c r="F543" s="29"/>
      <c r="G543" s="28">
        <f t="shared" si="18"/>
        <v>2</v>
      </c>
      <c r="H543" s="37" t="s">
        <v>2463</v>
      </c>
      <c r="I543" s="36" t="s">
        <v>14</v>
      </c>
      <c r="J543" s="128"/>
      <c r="K543" s="344">
        <v>2280</v>
      </c>
      <c r="L543" s="345">
        <v>5346</v>
      </c>
      <c r="M543" s="278">
        <f>ROUND('Смета 1-й этаж'!$J543*'Смета 1-й этаж'!$K543,2)</f>
        <v>0</v>
      </c>
      <c r="N543" s="279">
        <f>ROUND('Смета 1-й этаж'!$J543*'Смета 1-й этаж'!$L543,2)</f>
        <v>0</v>
      </c>
      <c r="AB543" s="301"/>
      <c r="AC543" s="302"/>
      <c r="AD543" s="303"/>
      <c r="AE543" s="302"/>
      <c r="AF543" s="304"/>
      <c r="AG543" s="305"/>
      <c r="AH543" s="306"/>
      <c r="AI543" s="307"/>
      <c r="AJ543" s="308"/>
      <c r="AK543" s="305"/>
      <c r="AL543" s="309"/>
      <c r="AM543" s="307"/>
      <c r="AN543" s="306"/>
      <c r="AO543" s="307"/>
    </row>
    <row r="544" spans="1:52" ht="34.5" customHeight="1">
      <c r="A544" s="29"/>
      <c r="B544" s="17"/>
      <c r="C544" s="27"/>
      <c r="D544" s="17"/>
      <c r="E544" s="18"/>
      <c r="F544" s="29"/>
      <c r="G544" s="28">
        <f t="shared" si="18"/>
        <v>2</v>
      </c>
      <c r="H544" s="37" t="s">
        <v>2440</v>
      </c>
      <c r="I544" s="36" t="s">
        <v>17</v>
      </c>
      <c r="J544" s="128"/>
      <c r="K544" s="344">
        <v>1320</v>
      </c>
      <c r="L544" s="345">
        <v>3300.0000000000005</v>
      </c>
      <c r="M544" s="278">
        <f>ROUND('Смета 1-й этаж'!$J544*'Смета 1-й этаж'!$K544,2)</f>
        <v>0</v>
      </c>
      <c r="N544" s="279">
        <f>ROUND('Смета 1-й этаж'!$J544*'Смета 1-й этаж'!$L544,2)</f>
        <v>0</v>
      </c>
      <c r="AB544" s="283"/>
      <c r="AC544" s="284"/>
      <c r="AD544" s="285"/>
      <c r="AE544" s="284"/>
      <c r="AF544" s="286"/>
      <c r="AG544" s="287"/>
      <c r="AH544" s="288"/>
      <c r="AI544" s="289"/>
      <c r="AJ544" s="290"/>
      <c r="AK544" s="287"/>
      <c r="AL544" s="291"/>
      <c r="AM544" s="289"/>
      <c r="AN544" s="288"/>
      <c r="AO544" s="289"/>
    </row>
    <row r="545" spans="1:52" ht="34.5" customHeight="1">
      <c r="A545" s="29"/>
      <c r="B545" s="17"/>
      <c r="C545" s="27"/>
      <c r="D545" s="17"/>
      <c r="E545" s="18"/>
      <c r="F545" s="29"/>
      <c r="G545" s="28">
        <f t="shared" si="18"/>
        <v>2</v>
      </c>
      <c r="H545" s="37" t="s">
        <v>2443</v>
      </c>
      <c r="I545" s="36" t="s">
        <v>14</v>
      </c>
      <c r="J545" s="128"/>
      <c r="K545" s="344">
        <v>180</v>
      </c>
      <c r="L545" s="345">
        <v>1177.8800000000001</v>
      </c>
      <c r="M545" s="278">
        <f>ROUND('Смета 1-й этаж'!$J545*'Смета 1-й этаж'!$K545,2)</f>
        <v>0</v>
      </c>
      <c r="N545" s="279">
        <f>ROUND('Смета 1-й этаж'!$J545*'Смета 1-й этаж'!$L545,2)</f>
        <v>0</v>
      </c>
      <c r="AB545" s="283"/>
      <c r="AC545" s="284"/>
      <c r="AD545" s="285"/>
      <c r="AE545" s="284"/>
      <c r="AF545" s="286"/>
      <c r="AG545" s="287"/>
      <c r="AH545" s="288"/>
      <c r="AI545" s="289"/>
      <c r="AJ545" s="290"/>
      <c r="AK545" s="287"/>
      <c r="AL545" s="291"/>
      <c r="AM545" s="289"/>
      <c r="AN545" s="288"/>
      <c r="AO545" s="289"/>
    </row>
    <row r="546" spans="1:52" ht="34.5" customHeight="1">
      <c r="A546" s="29" t="str">
        <f>CONCATENATE('Смета 1-й этаж'!$C546,".",'Смета 1-й этаж'!$D546,".",'Смета 1-й этаж'!$E546)</f>
        <v>Р5.0.2</v>
      </c>
      <c r="B546" s="17" t="s">
        <v>1309</v>
      </c>
      <c r="C546" s="27" t="s">
        <v>81</v>
      </c>
      <c r="D546" s="17">
        <v>0</v>
      </c>
      <c r="E546" s="18">
        <v>2</v>
      </c>
      <c r="F546" s="29" t="str">
        <f>CONCATENATE('Смета 1-й этаж'!$C546,".",'Смета 1-й этаж'!$D546,".",'Смета 1-й этаж'!$E546)</f>
        <v>Р5.0.2</v>
      </c>
      <c r="G546" s="28">
        <f t="shared" si="18"/>
        <v>2</v>
      </c>
      <c r="H546" s="37" t="s">
        <v>83</v>
      </c>
      <c r="I546" s="36" t="s">
        <v>14</v>
      </c>
      <c r="J546" s="128"/>
      <c r="K546" s="69">
        <v>1500</v>
      </c>
      <c r="L546" s="70">
        <v>3000</v>
      </c>
      <c r="M546" s="65">
        <f>ROUND('Смета 1-й этаж'!$J546*'Смета 1-й этаж'!$K546,2)</f>
        <v>0</v>
      </c>
      <c r="N546" s="19">
        <f>ROUND('Смета 1-й этаж'!$J546*'Смета 1-й этаж'!$L546,2)</f>
        <v>0</v>
      </c>
      <c r="AT546"/>
      <c r="AU546"/>
      <c r="AV546"/>
      <c r="AW546"/>
      <c r="AX546"/>
      <c r="AY546"/>
      <c r="AZ546"/>
    </row>
    <row r="547" spans="1:52" ht="34.5" customHeight="1">
      <c r="A547" s="29" t="str">
        <f>CONCATENATE('Смета 1-й этаж'!$C547,".",'Смета 1-й этаж'!$D547,".",'Смета 1-й этаж'!$E547)</f>
        <v>Р5.0.60</v>
      </c>
      <c r="B547" s="17" t="s">
        <v>1310</v>
      </c>
      <c r="C547" s="27" t="s">
        <v>81</v>
      </c>
      <c r="D547" s="17">
        <v>0</v>
      </c>
      <c r="E547" s="18">
        <v>60</v>
      </c>
      <c r="F547" s="29" t="str">
        <f>CONCATENATE('Смета 1-й этаж'!$C547,".",'Смета 1-й этаж'!$D547,".",'Смета 1-й этаж'!$E547)</f>
        <v>Р5.0.60</v>
      </c>
      <c r="G547" s="28">
        <f t="shared" si="18"/>
        <v>2</v>
      </c>
      <c r="H547" s="37" t="s">
        <v>831</v>
      </c>
      <c r="I547" s="36" t="s">
        <v>14</v>
      </c>
      <c r="J547" s="223">
        <v>0</v>
      </c>
      <c r="K547" s="69">
        <v>2000</v>
      </c>
      <c r="L547" s="70">
        <v>38000</v>
      </c>
      <c r="M547" s="65">
        <f>ROUND('Смета 1-й этаж'!$J547*'Смета 1-й этаж'!$K547,2)</f>
        <v>0</v>
      </c>
      <c r="N547" s="19">
        <f>ROUND('Смета 1-й этаж'!$J547*'Смета 1-й этаж'!$L547,2)</f>
        <v>0</v>
      </c>
      <c r="P547" s="122" t="s">
        <v>862</v>
      </c>
      <c r="AT547"/>
      <c r="AU547"/>
      <c r="AV547"/>
      <c r="AW547"/>
      <c r="AX547"/>
      <c r="AY547"/>
      <c r="AZ547"/>
    </row>
    <row r="548" spans="1:52" ht="34.5" customHeight="1">
      <c r="A548" s="29" t="str">
        <f>CONCATENATE('Смета 1-й этаж'!$C548,".",'Смета 1-й этаж'!$D548,".",'Смета 1-й этаж'!$E548)</f>
        <v>Р5.0.61</v>
      </c>
      <c r="B548" s="17" t="s">
        <v>1311</v>
      </c>
      <c r="C548" s="27" t="s">
        <v>81</v>
      </c>
      <c r="D548" s="17">
        <v>0</v>
      </c>
      <c r="E548" s="18">
        <v>61</v>
      </c>
      <c r="F548" s="29" t="str">
        <f>CONCATENATE('Смета 1-й этаж'!$C548,".",'Смета 1-й этаж'!$D548,".",'Смета 1-й этаж'!$E548)</f>
        <v>Р5.0.61</v>
      </c>
      <c r="G548" s="28">
        <f t="shared" si="18"/>
        <v>2</v>
      </c>
      <c r="H548" s="37" t="s">
        <v>832</v>
      </c>
      <c r="I548" s="36" t="s">
        <v>14</v>
      </c>
      <c r="J548" s="223"/>
      <c r="K548" s="69">
        <v>2000</v>
      </c>
      <c r="L548" s="70">
        <v>30100</v>
      </c>
      <c r="M548" s="65">
        <f>ROUND('Смета 1-й этаж'!$J548*'Смета 1-й этаж'!$K548,2)</f>
        <v>0</v>
      </c>
      <c r="N548" s="19">
        <f>ROUND('Смета 1-й этаж'!$J548*'Смета 1-й этаж'!$L548,2)</f>
        <v>0</v>
      </c>
      <c r="P548" s="122" t="s">
        <v>862</v>
      </c>
      <c r="AT548"/>
      <c r="AU548"/>
      <c r="AV548"/>
      <c r="AW548"/>
      <c r="AX548"/>
      <c r="AY548"/>
      <c r="AZ548"/>
    </row>
    <row r="549" spans="1:52" ht="34.5" customHeight="1">
      <c r="A549" s="29" t="str">
        <f>CONCATENATE('Смета 1-й этаж'!$C549,".",'Смета 1-й этаж'!$D549,".",'Смета 1-й этаж'!$E549)</f>
        <v>Р5.0.3</v>
      </c>
      <c r="B549" s="17" t="s">
        <v>1312</v>
      </c>
      <c r="C549" s="27" t="s">
        <v>81</v>
      </c>
      <c r="D549" s="17">
        <v>0</v>
      </c>
      <c r="E549" s="17">
        <v>3</v>
      </c>
      <c r="F549" s="29" t="str">
        <f>CONCATENATE('Смета 1-й этаж'!$C549,".",'Смета 1-й этаж'!$D549,".",'Смета 1-й этаж'!$E549)</f>
        <v>Р5.0.3</v>
      </c>
      <c r="G549" s="28">
        <f t="shared" si="18"/>
        <v>2</v>
      </c>
      <c r="H549" s="37" t="s">
        <v>425</v>
      </c>
      <c r="I549" s="36" t="s">
        <v>14</v>
      </c>
      <c r="J549" s="223"/>
      <c r="K549" s="69">
        <v>1500</v>
      </c>
      <c r="L549" s="70">
        <v>5377.65</v>
      </c>
      <c r="M549" s="65">
        <f>ROUND('Смета 1-й этаж'!$J549*'Смета 1-й этаж'!$K549,2)</f>
        <v>0</v>
      </c>
      <c r="N549" s="19">
        <f>ROUND('Смета 1-й этаж'!$J549*'Смета 1-й этаж'!$L549,2)</f>
        <v>0</v>
      </c>
      <c r="AT549"/>
      <c r="AU549"/>
      <c r="AV549"/>
      <c r="AW549"/>
      <c r="AX549"/>
      <c r="AY549"/>
      <c r="AZ549"/>
    </row>
    <row r="550" spans="1:52" ht="34.5" customHeight="1">
      <c r="A550" s="29" t="str">
        <f>CONCATENATE('Смета 1-й этаж'!$C550,".",'Смета 1-й этаж'!$D550,".",'Смета 1-й этаж'!$E550)</f>
        <v>Р5.0.4</v>
      </c>
      <c r="B550" s="17" t="s">
        <v>1313</v>
      </c>
      <c r="C550" s="27" t="s">
        <v>81</v>
      </c>
      <c r="D550" s="17">
        <v>0</v>
      </c>
      <c r="E550" s="18">
        <v>4</v>
      </c>
      <c r="F550" s="29" t="str">
        <f>CONCATENATE('Смета 1-й этаж'!$C550,".",'Смета 1-й этаж'!$D550,".",'Смета 1-й этаж'!$E550)</f>
        <v>Р5.0.4</v>
      </c>
      <c r="G550" s="28">
        <f t="shared" si="18"/>
        <v>2</v>
      </c>
      <c r="H550" s="37" t="s">
        <v>277</v>
      </c>
      <c r="I550" s="36" t="s">
        <v>14</v>
      </c>
      <c r="J550" s="128"/>
      <c r="K550" s="69">
        <v>1500</v>
      </c>
      <c r="L550" s="70">
        <v>12150.31</v>
      </c>
      <c r="M550" s="65">
        <f>ROUND('Смета 1-й этаж'!$J550*'Смета 1-й этаж'!$K550,2)</f>
        <v>0</v>
      </c>
      <c r="N550" s="19">
        <f>ROUND('Смета 1-й этаж'!$J550*'Смета 1-й этаж'!$L550,2)</f>
        <v>0</v>
      </c>
      <c r="AT550"/>
      <c r="AU550"/>
      <c r="AV550"/>
      <c r="AW550"/>
      <c r="AX550"/>
      <c r="AY550"/>
      <c r="AZ550"/>
    </row>
    <row r="551" spans="1:52" ht="34.5" customHeight="1">
      <c r="A551" s="29" t="str">
        <f>CONCATENATE('Смета 1-й этаж'!$C551,".",'Смета 1-й этаж'!$D551,".",'Смета 1-й этаж'!$E551)</f>
        <v>Р5.0.5</v>
      </c>
      <c r="B551" s="17" t="s">
        <v>1314</v>
      </c>
      <c r="C551" s="27" t="s">
        <v>81</v>
      </c>
      <c r="D551" s="17">
        <v>0</v>
      </c>
      <c r="E551" s="18">
        <v>5</v>
      </c>
      <c r="F551" s="29" t="str">
        <f>CONCATENATE('Смета 1-й этаж'!$C551,".",'Смета 1-й этаж'!$D551,".",'Смета 1-й этаж'!$E551)</f>
        <v>Р5.0.5</v>
      </c>
      <c r="G551" s="28">
        <f t="shared" si="18"/>
        <v>2</v>
      </c>
      <c r="H551" s="37" t="s">
        <v>278</v>
      </c>
      <c r="I551" s="36" t="s">
        <v>14</v>
      </c>
      <c r="J551" s="223"/>
      <c r="K551" s="69">
        <v>1500</v>
      </c>
      <c r="L551" s="70">
        <v>5110.92</v>
      </c>
      <c r="M551" s="65">
        <f>ROUND('Смета 1-й этаж'!$J551*'Смета 1-й этаж'!$K551,2)</f>
        <v>0</v>
      </c>
      <c r="N551" s="19">
        <f>ROUND('Смета 1-й этаж'!$J551*'Смета 1-й этаж'!$L551,2)</f>
        <v>0</v>
      </c>
      <c r="AT551"/>
      <c r="AU551"/>
      <c r="AV551"/>
      <c r="AW551"/>
      <c r="AX551"/>
      <c r="AY551"/>
      <c r="AZ551"/>
    </row>
    <row r="552" spans="1:52" ht="34.5" customHeight="1">
      <c r="A552" s="29" t="str">
        <f>CONCATENATE('Смета 1-й этаж'!$C552,".",'Смета 1-й этаж'!$D552,".",'Смета 1-й этаж'!$E552)</f>
        <v>Р5.0.6</v>
      </c>
      <c r="B552" s="17" t="s">
        <v>1315</v>
      </c>
      <c r="C552" s="27" t="s">
        <v>81</v>
      </c>
      <c r="D552" s="17">
        <v>0</v>
      </c>
      <c r="E552" s="17">
        <v>6</v>
      </c>
      <c r="F552" s="29" t="str">
        <f>CONCATENATE('Смета 1-й этаж'!$C552,".",'Смета 1-й этаж'!$D552,".",'Смета 1-й этаж'!$E552)</f>
        <v>Р5.0.6</v>
      </c>
      <c r="G552" s="28">
        <f t="shared" si="18"/>
        <v>2</v>
      </c>
      <c r="H552" s="37" t="s">
        <v>279</v>
      </c>
      <c r="I552" s="36" t="s">
        <v>14</v>
      </c>
      <c r="J552" s="223"/>
      <c r="K552" s="69">
        <v>1500</v>
      </c>
      <c r="L552" s="70">
        <v>3200</v>
      </c>
      <c r="M552" s="65">
        <f>ROUND('Смета 1-й этаж'!$J552*'Смета 1-й этаж'!$K552,2)</f>
        <v>0</v>
      </c>
      <c r="N552" s="19">
        <f>ROUND('Смета 1-й этаж'!$J552*'Смета 1-й этаж'!$L552,2)</f>
        <v>0</v>
      </c>
      <c r="AT552"/>
      <c r="AU552"/>
      <c r="AV552"/>
      <c r="AW552"/>
      <c r="AX552"/>
      <c r="AY552"/>
      <c r="AZ552"/>
    </row>
    <row r="553" spans="1:52" ht="40.5" customHeight="1">
      <c r="A553" s="29" t="str">
        <f>CONCATENATE('Смета 1-й этаж'!$C553,".",'Смета 1-й этаж'!$D553,".",'Смета 1-й этаж'!$E553)</f>
        <v>Р5.0.7</v>
      </c>
      <c r="B553" s="17" t="s">
        <v>1316</v>
      </c>
      <c r="C553" s="27" t="s">
        <v>81</v>
      </c>
      <c r="D553" s="17">
        <v>0</v>
      </c>
      <c r="E553" s="18">
        <v>7</v>
      </c>
      <c r="F553" s="29" t="str">
        <f>CONCATENATE('Смета 1-й этаж'!$C553,".",'Смета 1-й этаж'!$D553,".",'Смета 1-й этаж'!$E553)</f>
        <v>Р5.0.7</v>
      </c>
      <c r="G553" s="28">
        <f t="shared" si="18"/>
        <v>2</v>
      </c>
      <c r="H553" s="37" t="s">
        <v>84</v>
      </c>
      <c r="I553" s="31" t="s">
        <v>61</v>
      </c>
      <c r="J553" s="223"/>
      <c r="K553" s="344">
        <v>3888</v>
      </c>
      <c r="L553" s="345">
        <v>5945.9619999999995</v>
      </c>
      <c r="M553" s="278">
        <f>ROUND('Смета 1-й этаж'!$J553*'Смета 1-й этаж'!$K553,2)</f>
        <v>0</v>
      </c>
      <c r="N553" s="279">
        <f>ROUND('Смета 1-й этаж'!$J553*'Смета 1-й этаж'!$L553,2)</f>
        <v>0</v>
      </c>
    </row>
    <row r="554" spans="1:52" ht="34.5" customHeight="1">
      <c r="A554" s="29" t="str">
        <f>CONCATENATE('Смета 1-й этаж'!$C554,".",'Смета 1-й этаж'!$D554,".",'Смета 1-й этаж'!$E554)</f>
        <v>Р5.0.8</v>
      </c>
      <c r="B554" s="17" t="s">
        <v>1317</v>
      </c>
      <c r="C554" s="27" t="s">
        <v>81</v>
      </c>
      <c r="D554" s="17">
        <v>0</v>
      </c>
      <c r="E554" s="18">
        <v>8</v>
      </c>
      <c r="F554" s="29" t="str">
        <f>CONCATENATE('Смета 1-й этаж'!$C554,".",'Смета 1-й этаж'!$D554,".",'Смета 1-й этаж'!$E554)</f>
        <v>Р5.0.8</v>
      </c>
      <c r="G554" s="28">
        <f t="shared" si="18"/>
        <v>2</v>
      </c>
      <c r="H554" s="40" t="s">
        <v>85</v>
      </c>
      <c r="I554" s="36" t="s">
        <v>30</v>
      </c>
      <c r="J554" s="223"/>
      <c r="K554" s="344">
        <v>186</v>
      </c>
      <c r="L554" s="345">
        <v>29.766000000000002</v>
      </c>
      <c r="M554" s="278">
        <f>ROUND('Смета 1-й этаж'!$J554*'Смета 1-й этаж'!$K554,2)</f>
        <v>0</v>
      </c>
      <c r="N554" s="279">
        <f>ROUND('Смета 1-й этаж'!$J554*'Смета 1-й этаж'!$L554,2)</f>
        <v>0</v>
      </c>
    </row>
    <row r="555" spans="1:52" ht="34.5" customHeight="1">
      <c r="A555" s="29" t="str">
        <f>CONCATENATE('Смета 1-й этаж'!$C555,".",'Смета 1-й этаж'!$D555,".",'Смета 1-й этаж'!$E555)</f>
        <v>Р5.0.9</v>
      </c>
      <c r="B555" s="17" t="s">
        <v>1318</v>
      </c>
      <c r="C555" s="27" t="s">
        <v>81</v>
      </c>
      <c r="D555" s="17">
        <v>0</v>
      </c>
      <c r="E555" s="17">
        <v>9</v>
      </c>
      <c r="F555" s="29" t="str">
        <f>CONCATENATE('Смета 1-й этаж'!$C555,".",'Смета 1-й этаж'!$D555,".",'Смета 1-й этаж'!$E555)</f>
        <v>Р5.0.9</v>
      </c>
      <c r="G555" s="28">
        <f t="shared" si="18"/>
        <v>2</v>
      </c>
      <c r="H555" s="40" t="s">
        <v>280</v>
      </c>
      <c r="I555" s="36" t="s">
        <v>14</v>
      </c>
      <c r="J555" s="128"/>
      <c r="K555" s="344">
        <v>450.50400000000002</v>
      </c>
      <c r="L555" s="345">
        <v>206.51400000000004</v>
      </c>
      <c r="M555" s="278">
        <f>ROUND('Смета 1-й этаж'!$J555*'Смета 1-й этаж'!$K555,2)</f>
        <v>0</v>
      </c>
      <c r="N555" s="279">
        <f>ROUND('Смета 1-й этаж'!$J555*'Смета 1-й этаж'!$L555,2)</f>
        <v>0</v>
      </c>
    </row>
    <row r="556" spans="1:52" ht="34.5" customHeight="1">
      <c r="A556" s="29" t="str">
        <f>CONCATENATE('Смета 1-й этаж'!$C556,".",'Смета 1-й этаж'!$D556,".",'Смета 1-й этаж'!$E556)</f>
        <v>Р5.0.10</v>
      </c>
      <c r="B556" s="17" t="s">
        <v>1319</v>
      </c>
      <c r="C556" s="27" t="s">
        <v>81</v>
      </c>
      <c r="D556" s="17">
        <v>0</v>
      </c>
      <c r="E556" s="18">
        <v>10</v>
      </c>
      <c r="F556" s="29" t="str">
        <f>CONCATENATE('Смета 1-й этаж'!$C556,".",'Смета 1-й этаж'!$D556,".",'Смета 1-й этаж'!$E556)</f>
        <v>Р5.0.10</v>
      </c>
      <c r="G556" s="28">
        <f t="shared" si="18"/>
        <v>2</v>
      </c>
      <c r="H556" s="37" t="s">
        <v>281</v>
      </c>
      <c r="I556" s="36" t="s">
        <v>14</v>
      </c>
      <c r="J556" s="223"/>
      <c r="K556" s="344">
        <v>450.50400000000002</v>
      </c>
      <c r="L556" s="345">
        <v>350.32800000000003</v>
      </c>
      <c r="M556" s="278">
        <f>ROUND('Смета 1-й этаж'!$J556*'Смета 1-й этаж'!$K556,2)</f>
        <v>0</v>
      </c>
      <c r="N556" s="279">
        <f>ROUND('Смета 1-й этаж'!$J556*'Смета 1-й этаж'!$L556,2)</f>
        <v>0</v>
      </c>
    </row>
    <row r="557" spans="1:52" ht="34.5" customHeight="1">
      <c r="A557" s="29" t="str">
        <f>CONCATENATE('Смета 1-й этаж'!$C557,".",'Смета 1-й этаж'!$D557,".",'Смета 1-й этаж'!$E557)</f>
        <v>Р5.0.11</v>
      </c>
      <c r="B557" s="17" t="s">
        <v>1320</v>
      </c>
      <c r="C557" s="27" t="s">
        <v>81</v>
      </c>
      <c r="D557" s="17">
        <v>0</v>
      </c>
      <c r="E557" s="18">
        <v>11</v>
      </c>
      <c r="F557" s="29" t="str">
        <f>CONCATENATE('Смета 1-й этаж'!$C557,".",'Смета 1-й этаж'!$D557,".",'Смета 1-й этаж'!$E557)</f>
        <v>Р5.0.11</v>
      </c>
      <c r="G557" s="28">
        <f t="shared" si="18"/>
        <v>2</v>
      </c>
      <c r="H557" s="37" t="s">
        <v>282</v>
      </c>
      <c r="I557" s="36" t="s">
        <v>14</v>
      </c>
      <c r="J557" s="223">
        <v>0</v>
      </c>
      <c r="K557" s="69">
        <v>170.16</v>
      </c>
      <c r="L557" s="70">
        <v>585.12</v>
      </c>
      <c r="M557" s="65">
        <f>ROUND('Смета 1-й этаж'!$J557*'Смета 1-й этаж'!$K557,2)</f>
        <v>0</v>
      </c>
      <c r="N557" s="19">
        <f>ROUND('Смета 1-й этаж'!$J557*'Смета 1-й этаж'!$L557,2)</f>
        <v>0</v>
      </c>
      <c r="AT557"/>
      <c r="AU557"/>
      <c r="AV557"/>
      <c r="AW557"/>
      <c r="AX557"/>
      <c r="AY557"/>
      <c r="AZ557"/>
    </row>
    <row r="558" spans="1:52" ht="34.5" customHeight="1">
      <c r="A558" s="29" t="str">
        <f>CONCATENATE('Смета 1-й этаж'!$C558,".",'Смета 1-й этаж'!$D558,".",'Смета 1-й этаж'!$E558)</f>
        <v>Р5.0.12</v>
      </c>
      <c r="B558" s="17" t="s">
        <v>1321</v>
      </c>
      <c r="C558" s="27" t="s">
        <v>81</v>
      </c>
      <c r="D558" s="17">
        <v>0</v>
      </c>
      <c r="E558" s="17">
        <v>12</v>
      </c>
      <c r="F558" s="29" t="str">
        <f>CONCATENATE('Смета 1-й этаж'!$C558,".",'Смета 1-й этаж'!$D558,".",'Смета 1-й этаж'!$E558)</f>
        <v>Р5.0.12</v>
      </c>
      <c r="G558" s="28">
        <f t="shared" si="18"/>
        <v>2</v>
      </c>
      <c r="H558" s="37" t="s">
        <v>283</v>
      </c>
      <c r="I558" s="36" t="s">
        <v>14</v>
      </c>
      <c r="J558" s="223"/>
      <c r="K558" s="69">
        <v>195.4</v>
      </c>
      <c r="L558" s="70">
        <v>613.15</v>
      </c>
      <c r="M558" s="65">
        <f>ROUND('Смета 1-й этаж'!$J558*'Смета 1-й этаж'!$K558,2)</f>
        <v>0</v>
      </c>
      <c r="N558" s="19">
        <f>ROUND('Смета 1-й этаж'!$J558*'Смета 1-й этаж'!$L558,2)</f>
        <v>0</v>
      </c>
      <c r="AT558"/>
      <c r="AU558"/>
      <c r="AV558"/>
      <c r="AW558"/>
      <c r="AX558"/>
      <c r="AY558"/>
      <c r="AZ558"/>
    </row>
    <row r="559" spans="1:52" ht="34.5" customHeight="1">
      <c r="A559" s="29" t="str">
        <f>CONCATENATE('Смета 1-й этаж'!$C559,".",'Смета 1-й этаж'!$D559,".",'Смета 1-й этаж'!$E559)</f>
        <v>Р5.0.13</v>
      </c>
      <c r="B559" s="17" t="s">
        <v>1322</v>
      </c>
      <c r="C559" s="27" t="s">
        <v>81</v>
      </c>
      <c r="D559" s="17">
        <v>0</v>
      </c>
      <c r="E559" s="18">
        <v>13</v>
      </c>
      <c r="F559" s="29" t="str">
        <f>CONCATENATE('Смета 1-й этаж'!$C559,".",'Смета 1-й этаж'!$D559,".",'Смета 1-й этаж'!$E559)</f>
        <v>Р5.0.13</v>
      </c>
      <c r="G559" s="28">
        <f t="shared" si="18"/>
        <v>2</v>
      </c>
      <c r="H559" s="40" t="s">
        <v>284</v>
      </c>
      <c r="I559" s="36" t="s">
        <v>30</v>
      </c>
      <c r="J559" s="223"/>
      <c r="K559" s="344">
        <v>270</v>
      </c>
      <c r="L559" s="345">
        <v>97.713000000000008</v>
      </c>
      <c r="M559" s="278">
        <f>ROUND('Смета 1-й этаж'!$J559*'Смета 1-й этаж'!$K559,2)</f>
        <v>0</v>
      </c>
      <c r="N559" s="279">
        <f>ROUND('Смета 1-й этаж'!$J559*'Смета 1-й этаж'!$L559,2)</f>
        <v>0</v>
      </c>
    </row>
    <row r="560" spans="1:52" ht="34.5" customHeight="1">
      <c r="A560" s="29" t="str">
        <f>CONCATENATE('Смета 1-й этаж'!$C560,".",'Смета 1-й этаж'!$D560,".",'Смета 1-й этаж'!$E560)</f>
        <v>Р5.0.14</v>
      </c>
      <c r="B560" s="17" t="s">
        <v>1323</v>
      </c>
      <c r="C560" s="27" t="s">
        <v>81</v>
      </c>
      <c r="D560" s="17">
        <v>0</v>
      </c>
      <c r="E560" s="18">
        <v>14</v>
      </c>
      <c r="F560" s="29" t="str">
        <f>CONCATENATE('Смета 1-й этаж'!$C560,".",'Смета 1-й этаж'!$D560,".",'Смета 1-й этаж'!$E560)</f>
        <v>Р5.0.14</v>
      </c>
      <c r="G560" s="28">
        <f t="shared" si="18"/>
        <v>2</v>
      </c>
      <c r="H560" s="37" t="s">
        <v>285</v>
      </c>
      <c r="I560" s="36" t="s">
        <v>30</v>
      </c>
      <c r="J560" s="128"/>
      <c r="K560" s="69">
        <v>180.81</v>
      </c>
      <c r="L560" s="70">
        <v>61.99</v>
      </c>
      <c r="M560" s="65">
        <f>ROUND('Смета 1-й этаж'!$J560*'Смета 1-й этаж'!$K560,2)</f>
        <v>0</v>
      </c>
      <c r="N560" s="19">
        <f>ROUND('Смета 1-й этаж'!$J560*'Смета 1-й этаж'!$L560,2)</f>
        <v>0</v>
      </c>
      <c r="AT560"/>
      <c r="AU560"/>
      <c r="AV560"/>
      <c r="AW560"/>
      <c r="AX560"/>
      <c r="AY560"/>
      <c r="AZ560"/>
    </row>
    <row r="561" spans="1:52" ht="34.5" customHeight="1">
      <c r="A561" s="29" t="str">
        <f>CONCATENATE('Смета 1-й этаж'!$C561,".",'Смета 1-й этаж'!$D561,".",'Смета 1-й этаж'!$E561)</f>
        <v>Р5.0.15</v>
      </c>
      <c r="B561" s="17" t="s">
        <v>1324</v>
      </c>
      <c r="C561" s="27" t="s">
        <v>81</v>
      </c>
      <c r="D561" s="17">
        <v>0</v>
      </c>
      <c r="E561" s="17">
        <v>15</v>
      </c>
      <c r="F561" s="29" t="str">
        <f>CONCATENATE('Смета 1-й этаж'!$C561,".",'Смета 1-й этаж'!$D561,".",'Смета 1-й этаж'!$E561)</f>
        <v>Р5.0.15</v>
      </c>
      <c r="G561" s="28">
        <f t="shared" si="18"/>
        <v>2</v>
      </c>
      <c r="H561" s="37" t="s">
        <v>286</v>
      </c>
      <c r="I561" s="36" t="s">
        <v>30</v>
      </c>
      <c r="J561" s="128"/>
      <c r="K561" s="69">
        <v>150</v>
      </c>
      <c r="L561" s="70">
        <v>70</v>
      </c>
      <c r="M561" s="65">
        <f>ROUND('Смета 1-й этаж'!$J561*'Смета 1-й этаж'!$K561,2)</f>
        <v>0</v>
      </c>
      <c r="N561" s="19">
        <f>ROUND('Смета 1-й этаж'!$J561*'Смета 1-й этаж'!$L561,2)</f>
        <v>0</v>
      </c>
      <c r="AT561"/>
      <c r="AU561"/>
      <c r="AV561"/>
      <c r="AW561"/>
      <c r="AX561"/>
      <c r="AY561"/>
      <c r="AZ561"/>
    </row>
    <row r="562" spans="1:52" ht="34.5" customHeight="1">
      <c r="A562" s="29" t="str">
        <f>CONCATENATE('Смета 1-й этаж'!$C562,".",'Смета 1-й этаж'!$D562,".",'Смета 1-й этаж'!$E562)</f>
        <v>Р5.0.16</v>
      </c>
      <c r="B562" s="17" t="s">
        <v>1325</v>
      </c>
      <c r="C562" s="27" t="s">
        <v>81</v>
      </c>
      <c r="D562" s="17">
        <v>0</v>
      </c>
      <c r="E562" s="18">
        <v>16</v>
      </c>
      <c r="F562" s="29" t="str">
        <f>CONCATENATE('Смета 1-й этаж'!$C562,".",'Смета 1-й этаж'!$D562,".",'Смета 1-й этаж'!$E562)</f>
        <v>Р5.0.16</v>
      </c>
      <c r="G562" s="28">
        <f t="shared" si="18"/>
        <v>2</v>
      </c>
      <c r="H562" s="40" t="s">
        <v>287</v>
      </c>
      <c r="I562" s="36" t="s">
        <v>30</v>
      </c>
      <c r="J562" s="128"/>
      <c r="K562" s="344">
        <v>420</v>
      </c>
      <c r="L562" s="345">
        <v>520.70699999999999</v>
      </c>
      <c r="M562" s="278">
        <f>ROUND('Смета 1-й этаж'!$J562*'Смета 1-й этаж'!$K562,2)</f>
        <v>0</v>
      </c>
      <c r="N562" s="279">
        <f>ROUND('Смета 1-й этаж'!$J562*'Смета 1-й этаж'!$L562,2)</f>
        <v>0</v>
      </c>
    </row>
    <row r="563" spans="1:52" ht="34.5" customHeight="1">
      <c r="A563" s="29" t="str">
        <f>CONCATENATE('Смета 1-й этаж'!$C563,".",'Смета 1-й этаж'!$D563,".",'Смета 1-й этаж'!$E563)</f>
        <v>Р5.0.17</v>
      </c>
      <c r="B563" s="17" t="s">
        <v>1326</v>
      </c>
      <c r="C563" s="27" t="s">
        <v>81</v>
      </c>
      <c r="D563" s="17">
        <v>0</v>
      </c>
      <c r="E563" s="18">
        <v>17</v>
      </c>
      <c r="F563" s="29" t="str">
        <f>CONCATENATE('Смета 1-й этаж'!$C563,".",'Смета 1-й этаж'!$D563,".",'Смета 1-й этаж'!$E563)</f>
        <v>Р5.0.17</v>
      </c>
      <c r="G563" s="28">
        <f t="shared" si="18"/>
        <v>2</v>
      </c>
      <c r="H563" s="37" t="s">
        <v>350</v>
      </c>
      <c r="I563" s="36" t="s">
        <v>30</v>
      </c>
      <c r="J563" s="128"/>
      <c r="K563" s="69">
        <v>77.489999999999995</v>
      </c>
      <c r="L563" s="70">
        <v>103.32</v>
      </c>
      <c r="M563" s="65">
        <f>ROUND('Смета 1-й этаж'!$J563*'Смета 1-й этаж'!$K563,2)</f>
        <v>0</v>
      </c>
      <c r="N563" s="19">
        <f>ROUND('Смета 1-й этаж'!$J563*'Смета 1-й этаж'!$L563,2)</f>
        <v>0</v>
      </c>
      <c r="AT563"/>
      <c r="AU563"/>
      <c r="AV563"/>
      <c r="AW563"/>
      <c r="AX563"/>
      <c r="AY563"/>
      <c r="AZ563"/>
    </row>
    <row r="564" spans="1:52" ht="34.5" customHeight="1">
      <c r="A564" s="29" t="str">
        <f>CONCATENATE('Смета 1-й этаж'!$C564,".",'Смета 1-й этаж'!$D564,".",'Смета 1-й этаж'!$E564)</f>
        <v>Р5.0.18</v>
      </c>
      <c r="B564" s="17" t="s">
        <v>1327</v>
      </c>
      <c r="C564" s="27" t="s">
        <v>81</v>
      </c>
      <c r="D564" s="17">
        <v>0</v>
      </c>
      <c r="E564" s="17">
        <v>18</v>
      </c>
      <c r="F564" s="29" t="str">
        <f>CONCATENATE('Смета 1-й этаж'!$C564,".",'Смета 1-й этаж'!$D564,".",'Смета 1-й этаж'!$E564)</f>
        <v>Р5.0.18</v>
      </c>
      <c r="G564" s="28">
        <f t="shared" si="18"/>
        <v>2</v>
      </c>
      <c r="H564" s="37" t="s">
        <v>351</v>
      </c>
      <c r="I564" s="36" t="s">
        <v>14</v>
      </c>
      <c r="J564" s="223"/>
      <c r="K564" s="344">
        <v>144</v>
      </c>
      <c r="L564" s="345">
        <v>79.2</v>
      </c>
      <c r="M564" s="278">
        <f>ROUND('Смета 1-й этаж'!$J564*'Смета 1-й этаж'!$K564,2)</f>
        <v>0</v>
      </c>
      <c r="N564" s="279">
        <f>ROUND('Смета 1-й этаж'!$J564*'Смета 1-й этаж'!$L564,2)</f>
        <v>0</v>
      </c>
    </row>
    <row r="565" spans="1:52" ht="34.5" customHeight="1">
      <c r="A565" s="29" t="str">
        <f>CONCATENATE('Смета 1-й этаж'!$C565,".",'Смета 1-й этаж'!$D565,".",'Смета 1-й этаж'!$E565)</f>
        <v>Р5.0.19</v>
      </c>
      <c r="B565" s="17" t="s">
        <v>1328</v>
      </c>
      <c r="C565" s="27" t="s">
        <v>81</v>
      </c>
      <c r="D565" s="17">
        <v>0</v>
      </c>
      <c r="E565" s="18">
        <v>19</v>
      </c>
      <c r="F565" s="29" t="str">
        <f>CONCATENATE('Смета 1-й этаж'!$C565,".",'Смета 1-й этаж'!$D565,".",'Смета 1-й этаж'!$E565)</f>
        <v>Р5.0.19</v>
      </c>
      <c r="G565" s="28">
        <f t="shared" si="18"/>
        <v>2</v>
      </c>
      <c r="H565" s="37" t="s">
        <v>288</v>
      </c>
      <c r="I565" s="36" t="s">
        <v>30</v>
      </c>
      <c r="J565" s="128"/>
      <c r="K565" s="69">
        <v>56.8</v>
      </c>
      <c r="L565" s="70">
        <v>93.63</v>
      </c>
      <c r="M565" s="65">
        <f>ROUND('Смета 1-й этаж'!$J565*'Смета 1-й этаж'!$K565,2)</f>
        <v>0</v>
      </c>
      <c r="N565" s="19">
        <f>ROUND('Смета 1-й этаж'!$J565*'Смета 1-й этаж'!$L565,2)</f>
        <v>0</v>
      </c>
      <c r="AT565"/>
      <c r="AU565"/>
      <c r="AV565"/>
      <c r="AW565"/>
      <c r="AX565"/>
      <c r="AY565"/>
      <c r="AZ565"/>
    </row>
    <row r="566" spans="1:52" ht="34.5" customHeight="1">
      <c r="A566" s="29" t="str">
        <f>CONCATENATE('Смета 1-й этаж'!$C566,".",'Смета 1-й этаж'!$D566,".",'Смета 1-й этаж'!$E566)</f>
        <v>Р5.0.20</v>
      </c>
      <c r="B566" s="17" t="s">
        <v>1329</v>
      </c>
      <c r="C566" s="27" t="s">
        <v>81</v>
      </c>
      <c r="D566" s="17">
        <v>0</v>
      </c>
      <c r="E566" s="18">
        <v>20</v>
      </c>
      <c r="F566" s="29" t="str">
        <f>CONCATENATE('Смета 1-й этаж'!$C566,".",'Смета 1-й этаж'!$D566,".",'Смета 1-й этаж'!$E566)</f>
        <v>Р5.0.20</v>
      </c>
      <c r="G566" s="28">
        <f t="shared" si="18"/>
        <v>2</v>
      </c>
      <c r="H566" s="37" t="s">
        <v>352</v>
      </c>
      <c r="I566" s="36" t="s">
        <v>30</v>
      </c>
      <c r="J566" s="128"/>
      <c r="K566" s="69">
        <v>419.18</v>
      </c>
      <c r="L566" s="70">
        <v>510</v>
      </c>
      <c r="M566" s="65">
        <f>ROUND('Смета 1-й этаж'!$J566*'Смета 1-й этаж'!$K566,2)</f>
        <v>0</v>
      </c>
      <c r="N566" s="19">
        <f>ROUND('Смета 1-й этаж'!$J566*'Смета 1-й этаж'!$L566,2)</f>
        <v>0</v>
      </c>
      <c r="AT566"/>
      <c r="AU566"/>
      <c r="AV566"/>
      <c r="AW566"/>
      <c r="AX566"/>
      <c r="AY566"/>
      <c r="AZ566"/>
    </row>
    <row r="567" spans="1:52" ht="34.5" customHeight="1">
      <c r="A567" s="29" t="str">
        <f>CONCATENATE('Смета 1-й этаж'!$C567,".",'Смета 1-й этаж'!$D567,".",'Смета 1-й этаж'!$E567)</f>
        <v>Р5.0.21</v>
      </c>
      <c r="B567" s="17" t="s">
        <v>1330</v>
      </c>
      <c r="C567" s="27" t="s">
        <v>81</v>
      </c>
      <c r="D567" s="17">
        <v>0</v>
      </c>
      <c r="E567" s="17">
        <v>21</v>
      </c>
      <c r="F567" s="29" t="str">
        <f>CONCATENATE('Смета 1-й этаж'!$C567,".",'Смета 1-й этаж'!$D567,".",'Смета 1-й этаж'!$E567)</f>
        <v>Р5.0.21</v>
      </c>
      <c r="G567" s="28">
        <f t="shared" si="18"/>
        <v>2</v>
      </c>
      <c r="H567" s="37" t="s">
        <v>289</v>
      </c>
      <c r="I567" s="36" t="s">
        <v>30</v>
      </c>
      <c r="J567" s="128"/>
      <c r="K567" s="69">
        <v>58.77</v>
      </c>
      <c r="L567" s="70">
        <v>72.58</v>
      </c>
      <c r="M567" s="65">
        <f>ROUND('Смета 1-й этаж'!$J567*'Смета 1-й этаж'!$K567,2)</f>
        <v>0</v>
      </c>
      <c r="N567" s="19">
        <f>ROUND('Смета 1-й этаж'!$J567*'Смета 1-й этаж'!$L567,2)</f>
        <v>0</v>
      </c>
      <c r="AT567"/>
      <c r="AU567"/>
      <c r="AV567"/>
      <c r="AW567"/>
      <c r="AX567"/>
      <c r="AY567"/>
      <c r="AZ567"/>
    </row>
    <row r="568" spans="1:52" ht="34.5" customHeight="1">
      <c r="A568" s="29" t="str">
        <f>CONCATENATE('Смета 1-й этаж'!$C568,".",'Смета 1-й этаж'!$D568,".",'Смета 1-й этаж'!$E568)</f>
        <v>Р5.0.22</v>
      </c>
      <c r="B568" s="17" t="s">
        <v>1331</v>
      </c>
      <c r="C568" s="27" t="s">
        <v>81</v>
      </c>
      <c r="D568" s="17">
        <v>0</v>
      </c>
      <c r="E568" s="18">
        <v>22</v>
      </c>
      <c r="F568" s="29" t="str">
        <f>CONCATENATE('Смета 1-й этаж'!$C568,".",'Смета 1-й этаж'!$D568,".",'Смета 1-й этаж'!$E568)</f>
        <v>Р5.0.22</v>
      </c>
      <c r="G568" s="28">
        <f t="shared" si="18"/>
        <v>2</v>
      </c>
      <c r="H568" s="37" t="s">
        <v>571</v>
      </c>
      <c r="I568" s="36" t="s">
        <v>14</v>
      </c>
      <c r="J568" s="128"/>
      <c r="K568" s="69">
        <v>107.92</v>
      </c>
      <c r="L568" s="70">
        <v>107.92</v>
      </c>
      <c r="M568" s="65">
        <f>ROUND('Смета 1-й этаж'!$J568*'Смета 1-й этаж'!$K568,2)</f>
        <v>0</v>
      </c>
      <c r="N568" s="19">
        <f>ROUND('Смета 1-й этаж'!$J568*'Смета 1-й этаж'!$L568,2)</f>
        <v>0</v>
      </c>
      <c r="AT568"/>
      <c r="AU568"/>
      <c r="AV568"/>
      <c r="AW568"/>
      <c r="AX568"/>
      <c r="AY568"/>
      <c r="AZ568"/>
    </row>
    <row r="569" spans="1:52" ht="34.5" customHeight="1">
      <c r="A569" s="29" t="str">
        <f>CONCATENATE('Смета 1-й этаж'!$C569,".",'Смета 1-й этаж'!$D569,".",'Смета 1-й этаж'!$E569)</f>
        <v>Р5.0.23</v>
      </c>
      <c r="B569" s="17" t="s">
        <v>1332</v>
      </c>
      <c r="C569" s="27" t="s">
        <v>81</v>
      </c>
      <c r="D569" s="17">
        <v>0</v>
      </c>
      <c r="E569" s="18">
        <v>23</v>
      </c>
      <c r="F569" s="29" t="str">
        <f>CONCATENATE('Смета 1-й этаж'!$C569,".",'Смета 1-й этаж'!$D569,".",'Смета 1-й этаж'!$E569)</f>
        <v>Р5.0.23</v>
      </c>
      <c r="G569" s="28">
        <f t="shared" si="18"/>
        <v>2</v>
      </c>
      <c r="H569" s="40" t="s">
        <v>387</v>
      </c>
      <c r="I569" s="36" t="s">
        <v>14</v>
      </c>
      <c r="J569" s="128"/>
      <c r="K569" s="69">
        <v>287.5</v>
      </c>
      <c r="L569" s="70">
        <v>1762.5</v>
      </c>
      <c r="M569" s="65">
        <f>ROUND('Смета 1-й этаж'!$J569*'Смета 1-й этаж'!$K569,2)</f>
        <v>0</v>
      </c>
      <c r="N569" s="19">
        <f>ROUND('Смета 1-й этаж'!$J569*'Смета 1-й этаж'!$L569,2)</f>
        <v>0</v>
      </c>
      <c r="AT569"/>
      <c r="AU569"/>
      <c r="AV569"/>
      <c r="AW569"/>
      <c r="AX569"/>
      <c r="AY569"/>
      <c r="AZ569"/>
    </row>
    <row r="570" spans="1:52" ht="34.5" customHeight="1">
      <c r="A570" s="29" t="str">
        <f>CONCATENATE('Смета 1-й этаж'!$C570,".",'Смета 1-й этаж'!$D570,".",'Смета 1-й этаж'!$E570)</f>
        <v>Р5.0.24</v>
      </c>
      <c r="B570" s="17" t="s">
        <v>1333</v>
      </c>
      <c r="C570" s="27" t="s">
        <v>81</v>
      </c>
      <c r="D570" s="17">
        <v>0</v>
      </c>
      <c r="E570" s="17">
        <v>24</v>
      </c>
      <c r="F570" s="29" t="str">
        <f>CONCATENATE('Смета 1-й этаж'!$C570,".",'Смета 1-й этаж'!$D570,".",'Смета 1-й этаж'!$E570)</f>
        <v>Р5.0.24</v>
      </c>
      <c r="G570" s="28">
        <f t="shared" si="18"/>
        <v>2</v>
      </c>
      <c r="H570" s="40" t="s">
        <v>290</v>
      </c>
      <c r="I570" s="31" t="s">
        <v>61</v>
      </c>
      <c r="J570" s="223"/>
      <c r="K570" s="344">
        <v>1260</v>
      </c>
      <c r="L570" s="345">
        <v>206.8</v>
      </c>
      <c r="M570" s="278">
        <f>ROUND('Смета 1-й этаж'!$J570*'Смета 1-й этаж'!$K570,2)</f>
        <v>0</v>
      </c>
      <c r="N570" s="279">
        <f>ROUND('Смета 1-й этаж'!$J570*'Смета 1-й этаж'!$L570,2)</f>
        <v>0</v>
      </c>
    </row>
    <row r="571" spans="1:52" ht="34.5" customHeight="1">
      <c r="A571" s="29" t="str">
        <f>CONCATENATE('Смета 1-й этаж'!$C571,".",'Смета 1-й этаж'!$D571,".",'Смета 1-й этаж'!$E571)</f>
        <v>Р5.0.25</v>
      </c>
      <c r="B571" s="17" t="s">
        <v>1334</v>
      </c>
      <c r="C571" s="27" t="s">
        <v>81</v>
      </c>
      <c r="D571" s="17">
        <v>0</v>
      </c>
      <c r="E571" s="18">
        <v>25</v>
      </c>
      <c r="F571" s="29" t="str">
        <f>CONCATENATE('Смета 1-й этаж'!$C571,".",'Смета 1-й этаж'!$D571,".",'Смета 1-й этаж'!$E571)</f>
        <v>Р5.0.25</v>
      </c>
      <c r="G571" s="28">
        <f t="shared" si="18"/>
        <v>2</v>
      </c>
      <c r="H571" s="40" t="s">
        <v>291</v>
      </c>
      <c r="I571" s="31" t="s">
        <v>61</v>
      </c>
      <c r="J571" s="223"/>
      <c r="K571" s="344">
        <v>1260</v>
      </c>
      <c r="L571" s="345">
        <v>1041.414</v>
      </c>
      <c r="M571" s="278">
        <f>ROUND('Смета 1-й этаж'!$J571*'Смета 1-й этаж'!$K571,2)</f>
        <v>0</v>
      </c>
      <c r="N571" s="279">
        <f>ROUND('Смета 1-й этаж'!$J571*'Смета 1-й этаж'!$L571,2)</f>
        <v>0</v>
      </c>
    </row>
    <row r="572" spans="1:52" ht="34.5" customHeight="1">
      <c r="A572" s="29" t="str">
        <f>CONCATENATE('Смета 1-й этаж'!$C572,".",'Смета 1-й этаж'!$D572,".",'Смета 1-й этаж'!$E572)</f>
        <v>Р5.0.26</v>
      </c>
      <c r="B572" s="17" t="s">
        <v>1335</v>
      </c>
      <c r="C572" s="27" t="s">
        <v>81</v>
      </c>
      <c r="D572" s="17">
        <v>0</v>
      </c>
      <c r="E572" s="18">
        <v>26</v>
      </c>
      <c r="F572" s="29" t="str">
        <f>CONCATENATE('Смета 1-й этаж'!$C572,".",'Смета 1-й этаж'!$D572,".",'Смета 1-й этаж'!$E572)</f>
        <v>Р5.0.26</v>
      </c>
      <c r="G572" s="28">
        <f t="shared" si="18"/>
        <v>2</v>
      </c>
      <c r="H572" s="37" t="s">
        <v>572</v>
      </c>
      <c r="I572" s="36" t="s">
        <v>14</v>
      </c>
      <c r="J572" s="128"/>
      <c r="K572" s="69">
        <v>4275</v>
      </c>
      <c r="L572" s="70">
        <v>1900</v>
      </c>
      <c r="M572" s="65">
        <f>ROUND('Смета 1-й этаж'!$J572*'Смета 1-й этаж'!$K572,2)</f>
        <v>0</v>
      </c>
      <c r="N572" s="19">
        <f>ROUND('Смета 1-й этаж'!$J572*'Смета 1-й этаж'!$L572,2)</f>
        <v>0</v>
      </c>
      <c r="AT572"/>
      <c r="AU572"/>
      <c r="AV572"/>
      <c r="AW572"/>
      <c r="AX572"/>
      <c r="AY572"/>
      <c r="AZ572"/>
    </row>
    <row r="573" spans="1:52" ht="34.5" customHeight="1">
      <c r="A573" s="29" t="str">
        <f>CONCATENATE('Смета 1-й этаж'!$C573,".",'Смета 1-й этаж'!$D573,".",'Смета 1-й этаж'!$E573)</f>
        <v>Р5.0.27</v>
      </c>
      <c r="B573" s="17" t="s">
        <v>1336</v>
      </c>
      <c r="C573" s="27" t="s">
        <v>81</v>
      </c>
      <c r="D573" s="17">
        <v>0</v>
      </c>
      <c r="E573" s="17">
        <v>27</v>
      </c>
      <c r="F573" s="29" t="str">
        <f>CONCATENATE('Смета 1-й этаж'!$C573,".",'Смета 1-й этаж'!$D573,".",'Смета 1-й этаж'!$E573)</f>
        <v>Р5.0.27</v>
      </c>
      <c r="G573" s="28">
        <f t="shared" si="18"/>
        <v>2</v>
      </c>
      <c r="H573" s="37" t="s">
        <v>434</v>
      </c>
      <c r="I573" s="36" t="s">
        <v>14</v>
      </c>
      <c r="J573" s="128"/>
      <c r="K573" s="69">
        <v>3212.5</v>
      </c>
      <c r="L573" s="70">
        <v>1816.67</v>
      </c>
      <c r="M573" s="65">
        <f>ROUND('Смета 1-й этаж'!$J573*'Смета 1-й этаж'!$K573,2)</f>
        <v>0</v>
      </c>
      <c r="N573" s="19">
        <f>ROUND('Смета 1-й этаж'!$J573*'Смета 1-й этаж'!$L573,2)</f>
        <v>0</v>
      </c>
      <c r="AT573"/>
      <c r="AU573"/>
      <c r="AV573"/>
      <c r="AW573"/>
      <c r="AX573"/>
      <c r="AY573"/>
      <c r="AZ573"/>
    </row>
    <row r="574" spans="1:52" ht="34.5" customHeight="1">
      <c r="A574" s="29" t="str">
        <f>CONCATENATE('Смета 1-й этаж'!$C574,".",'Смета 1-й этаж'!$D574,".",'Смета 1-й этаж'!$E574)</f>
        <v>Р5.0.28</v>
      </c>
      <c r="B574" s="17" t="s">
        <v>1337</v>
      </c>
      <c r="C574" s="27" t="s">
        <v>81</v>
      </c>
      <c r="D574" s="17">
        <v>0</v>
      </c>
      <c r="E574" s="18">
        <v>28</v>
      </c>
      <c r="F574" s="29" t="str">
        <f>CONCATENATE('Смета 1-й этаж'!$C574,".",'Смета 1-й этаж'!$D574,".",'Смета 1-й этаж'!$E574)</f>
        <v>Р5.0.28</v>
      </c>
      <c r="G574" s="28">
        <f t="shared" si="18"/>
        <v>2</v>
      </c>
      <c r="H574" s="40" t="s">
        <v>470</v>
      </c>
      <c r="I574" s="36" t="s">
        <v>14</v>
      </c>
      <c r="J574" s="128"/>
      <c r="K574" s="69">
        <v>2200</v>
      </c>
      <c r="L574" s="70">
        <v>14140</v>
      </c>
      <c r="M574" s="65">
        <f>ROUND('Смета 1-й этаж'!$J574*'Смета 1-й этаж'!$K574,2)</f>
        <v>0</v>
      </c>
      <c r="N574" s="19">
        <f>ROUND('Смета 1-й этаж'!$J574*'Смета 1-й этаж'!$L574,2)</f>
        <v>0</v>
      </c>
      <c r="AT574"/>
      <c r="AU574"/>
      <c r="AV574"/>
      <c r="AW574"/>
      <c r="AX574"/>
      <c r="AY574"/>
      <c r="AZ574"/>
    </row>
    <row r="575" spans="1:52" ht="34.5" customHeight="1">
      <c r="A575" s="29" t="str">
        <f>CONCATENATE('Смета 1-й этаж'!$C575,".",'Смета 1-й этаж'!$D575,".",'Смета 1-й этаж'!$E575)</f>
        <v>Р5.0.29</v>
      </c>
      <c r="B575" s="17" t="s">
        <v>1338</v>
      </c>
      <c r="C575" s="27" t="s">
        <v>81</v>
      </c>
      <c r="D575" s="17">
        <v>0</v>
      </c>
      <c r="E575" s="18">
        <v>29</v>
      </c>
      <c r="F575" s="29" t="str">
        <f>CONCATENATE('Смета 1-й этаж'!$C575,".",'Смета 1-й этаж'!$D575,".",'Смета 1-й этаж'!$E575)</f>
        <v>Р5.0.29</v>
      </c>
      <c r="G575" s="28">
        <f t="shared" si="18"/>
        <v>2</v>
      </c>
      <c r="H575" s="40" t="s">
        <v>86</v>
      </c>
      <c r="I575" s="36" t="s">
        <v>14</v>
      </c>
      <c r="J575" s="223">
        <v>0</v>
      </c>
      <c r="K575" s="69">
        <v>2250</v>
      </c>
      <c r="L575" s="70">
        <v>20840</v>
      </c>
      <c r="M575" s="65">
        <f>ROUND('Смета 1-й этаж'!$J575*'Смета 1-й этаж'!$K575,2)</f>
        <v>0</v>
      </c>
      <c r="N575" s="19">
        <f>ROUND('Смета 1-й этаж'!$J575*'Смета 1-й этаж'!$L575,2)</f>
        <v>0</v>
      </c>
      <c r="AT575"/>
      <c r="AU575"/>
      <c r="AV575"/>
      <c r="AW575"/>
      <c r="AX575"/>
      <c r="AY575"/>
      <c r="AZ575"/>
    </row>
    <row r="576" spans="1:52" ht="34.5" customHeight="1">
      <c r="A576" s="29" t="str">
        <f>CONCATENATE('Смета 1-й этаж'!$C576,".",'Смета 1-й этаж'!$D576,".",'Смета 1-й этаж'!$E576)</f>
        <v>Р5.0.30</v>
      </c>
      <c r="B576" s="17" t="s">
        <v>1339</v>
      </c>
      <c r="C576" s="27" t="s">
        <v>81</v>
      </c>
      <c r="D576" s="17">
        <v>0</v>
      </c>
      <c r="E576" s="17">
        <v>30</v>
      </c>
      <c r="F576" s="29" t="str">
        <f>CONCATENATE('Смета 1-й этаж'!$C576,".",'Смета 1-й этаж'!$D576,".",'Смета 1-й этаж'!$E576)</f>
        <v>Р5.0.30</v>
      </c>
      <c r="G576" s="28">
        <f t="shared" si="18"/>
        <v>2</v>
      </c>
      <c r="H576" s="40" t="s">
        <v>573</v>
      </c>
      <c r="I576" s="36" t="s">
        <v>14</v>
      </c>
      <c r="J576" s="128"/>
      <c r="K576" s="69">
        <v>2200</v>
      </c>
      <c r="L576" s="70">
        <v>11100</v>
      </c>
      <c r="M576" s="65">
        <f>ROUND('Смета 1-й этаж'!$J576*'Смета 1-й этаж'!$K576,2)</f>
        <v>0</v>
      </c>
      <c r="N576" s="19">
        <f>ROUND('Смета 1-й этаж'!$J576*'Смета 1-й этаж'!$L576,2)</f>
        <v>0</v>
      </c>
      <c r="AT576"/>
      <c r="AU576"/>
      <c r="AV576"/>
      <c r="AW576"/>
      <c r="AX576"/>
      <c r="AY576"/>
      <c r="AZ576"/>
    </row>
    <row r="577" spans="1:52" ht="34.5" customHeight="1">
      <c r="A577" s="29" t="str">
        <f>CONCATENATE('Смета 1-й этаж'!$C577,".",'Смета 1-й этаж'!$D577,".",'Смета 1-й этаж'!$E577)</f>
        <v>Р5.0.31</v>
      </c>
      <c r="B577" s="17" t="s">
        <v>1340</v>
      </c>
      <c r="C577" s="27" t="s">
        <v>81</v>
      </c>
      <c r="D577" s="17">
        <v>0</v>
      </c>
      <c r="E577" s="18">
        <v>31</v>
      </c>
      <c r="F577" s="29" t="str">
        <f>CONCATENATE('Смета 1-й этаж'!$C577,".",'Смета 1-й этаж'!$D577,".",'Смета 1-й этаж'!$E577)</f>
        <v>Р5.0.31</v>
      </c>
      <c r="G577" s="28">
        <f t="shared" si="18"/>
        <v>2</v>
      </c>
      <c r="H577" s="41" t="s">
        <v>292</v>
      </c>
      <c r="I577" s="36" t="s">
        <v>14</v>
      </c>
      <c r="J577" s="128"/>
      <c r="K577" s="69">
        <v>165.41</v>
      </c>
      <c r="L577" s="70">
        <v>559.96</v>
      </c>
      <c r="M577" s="65">
        <f>ROUND('Смета 1-й этаж'!$J577*'Смета 1-й этаж'!$K577,2)</f>
        <v>0</v>
      </c>
      <c r="N577" s="19">
        <f>ROUND('Смета 1-й этаж'!$J577*'Смета 1-й этаж'!$L577,2)</f>
        <v>0</v>
      </c>
      <c r="AT577"/>
      <c r="AU577"/>
      <c r="AV577"/>
      <c r="AW577"/>
      <c r="AX577"/>
      <c r="AY577"/>
      <c r="AZ577"/>
    </row>
    <row r="578" spans="1:52" ht="34.5" customHeight="1">
      <c r="A578" s="29" t="str">
        <f>CONCATENATE('Смета 1-й этаж'!$C578,".",'Смета 1-й этаж'!$D578,".",'Смета 1-й этаж'!$E578)</f>
        <v>Р5.0.32</v>
      </c>
      <c r="B578" s="17" t="s">
        <v>1341</v>
      </c>
      <c r="C578" s="27" t="s">
        <v>81</v>
      </c>
      <c r="D578" s="17">
        <v>0</v>
      </c>
      <c r="E578" s="18">
        <v>32</v>
      </c>
      <c r="F578" s="29" t="str">
        <f>CONCATENATE('Смета 1-й этаж'!$C578,".",'Смета 1-й этаж'!$D578,".",'Смета 1-й этаж'!$E578)</f>
        <v>Р5.0.32</v>
      </c>
      <c r="G578" s="28">
        <f t="shared" si="18"/>
        <v>2</v>
      </c>
      <c r="H578" s="41" t="s">
        <v>2349</v>
      </c>
      <c r="I578" s="42" t="s">
        <v>14</v>
      </c>
      <c r="J578" s="128"/>
      <c r="K578" s="344">
        <v>1800</v>
      </c>
      <c r="L578" s="345">
        <v>24189.000000000004</v>
      </c>
      <c r="M578" s="278">
        <f>ROUND('Смета 1-й этаж'!$J578*'Смета 1-й этаж'!$K578,2)</f>
        <v>0</v>
      </c>
      <c r="N578" s="279">
        <f>ROUND('Смета 1-й этаж'!$J578*'Смета 1-й этаж'!$L578,2)</f>
        <v>0</v>
      </c>
    </row>
    <row r="579" spans="1:52" ht="34.5" customHeight="1">
      <c r="A579" s="29" t="str">
        <f>CONCATENATE('Смета 1-й этаж'!$C579,".",'Смета 1-й этаж'!$D579,".",'Смета 1-й этаж'!$E579)</f>
        <v>Р5.0.33</v>
      </c>
      <c r="B579" s="17" t="s">
        <v>1342</v>
      </c>
      <c r="C579" s="27" t="s">
        <v>81</v>
      </c>
      <c r="D579" s="17">
        <v>0</v>
      </c>
      <c r="E579" s="17">
        <v>33</v>
      </c>
      <c r="F579" s="29" t="str">
        <f>CONCATENATE('Смета 1-й этаж'!$C579,".",'Смета 1-й этаж'!$D579,".",'Смета 1-й этаж'!$E579)</f>
        <v>Р5.0.33</v>
      </c>
      <c r="G579" s="28">
        <f t="shared" si="18"/>
        <v>2</v>
      </c>
      <c r="H579" s="41" t="s">
        <v>293</v>
      </c>
      <c r="I579" s="42" t="s">
        <v>61</v>
      </c>
      <c r="J579" s="223"/>
      <c r="K579" s="344">
        <v>6000</v>
      </c>
      <c r="L579" s="345"/>
      <c r="M579" s="278">
        <f>ROUND('Смета 1-й этаж'!$J579*'Смета 1-й этаж'!$K579,2)</f>
        <v>0</v>
      </c>
      <c r="N579" s="279">
        <f>ROUND('Смета 1-й этаж'!$J579*'Смета 1-й этаж'!$L579,2)</f>
        <v>0</v>
      </c>
    </row>
    <row r="580" spans="1:52" ht="34.5" customHeight="1">
      <c r="A580" s="29" t="str">
        <f>CONCATENATE('Смета 1-й этаж'!$C580,".",'Смета 1-й этаж'!$D580,".",'Смета 1-й этаж'!$E580)</f>
        <v>Р5.0.34</v>
      </c>
      <c r="B580" s="17" t="s">
        <v>1343</v>
      </c>
      <c r="C580" s="27" t="s">
        <v>81</v>
      </c>
      <c r="D580" s="17">
        <v>0</v>
      </c>
      <c r="E580" s="18">
        <v>34</v>
      </c>
      <c r="F580" s="29" t="str">
        <f>CONCATENATE('Смета 1-й этаж'!$C580,".",'Смета 1-й этаж'!$D580,".",'Смета 1-й этаж'!$E580)</f>
        <v>Р5.0.34</v>
      </c>
      <c r="G580" s="28">
        <f t="shared" si="18"/>
        <v>2</v>
      </c>
      <c r="H580" s="37" t="s">
        <v>294</v>
      </c>
      <c r="I580" s="42" t="s">
        <v>61</v>
      </c>
      <c r="J580" s="223"/>
      <c r="K580" s="344">
        <v>3500</v>
      </c>
      <c r="L580" s="345">
        <v>1627.56</v>
      </c>
      <c r="M580" s="278">
        <f>ROUND('Смета 1-й этаж'!$J580*'Смета 1-й этаж'!$K580,2)</f>
        <v>0</v>
      </c>
      <c r="N580" s="279">
        <f>ROUND('Смета 1-й этаж'!$J580*'Смета 1-й этаж'!$L580,2)</f>
        <v>0</v>
      </c>
    </row>
    <row r="581" spans="1:52" ht="34.5" customHeight="1">
      <c r="A581" s="29" t="str">
        <f>CONCATENATE('Смета 1-й этаж'!$C581,".",'Смета 1-й этаж'!$D581,".",'Смета 1-й этаж'!$E581)</f>
        <v>Р5.0.35</v>
      </c>
      <c r="B581" s="17" t="s">
        <v>1344</v>
      </c>
      <c r="C581" s="27" t="s">
        <v>81</v>
      </c>
      <c r="D581" s="17">
        <v>0</v>
      </c>
      <c r="E581" s="18">
        <v>35</v>
      </c>
      <c r="F581" s="29" t="str">
        <f>CONCATENATE('Смета 1-й этаж'!$C581,".",'Смета 1-й этаж'!$D581,".",'Смета 1-й этаж'!$E581)</f>
        <v>Р5.0.35</v>
      </c>
      <c r="G581" s="28">
        <f t="shared" si="18"/>
        <v>2</v>
      </c>
      <c r="H581" s="37" t="s">
        <v>574</v>
      </c>
      <c r="I581" s="36" t="s">
        <v>14</v>
      </c>
      <c r="J581" s="128"/>
      <c r="K581" s="69">
        <v>6540</v>
      </c>
      <c r="L581" s="70">
        <v>31160</v>
      </c>
      <c r="M581" s="65">
        <f>ROUND('Смета 1-й этаж'!$J581*'Смета 1-й этаж'!$K581,2)</f>
        <v>0</v>
      </c>
      <c r="N581" s="19">
        <f>ROUND('Смета 1-й этаж'!$J581*'Смета 1-й этаж'!$L581,2)</f>
        <v>0</v>
      </c>
      <c r="AT581"/>
      <c r="AU581"/>
      <c r="AV581"/>
      <c r="AW581"/>
      <c r="AX581"/>
      <c r="AY581"/>
      <c r="AZ581"/>
    </row>
    <row r="582" spans="1:52" ht="34.5" customHeight="1">
      <c r="A582" s="29" t="str">
        <f>CONCATENATE('Смета 1-й этаж'!$C582,".",'Смета 1-й этаж'!$D582,".",'Смета 1-й этаж'!$E582)</f>
        <v>Р5.0.36</v>
      </c>
      <c r="B582" s="17" t="s">
        <v>1345</v>
      </c>
      <c r="C582" s="27" t="s">
        <v>81</v>
      </c>
      <c r="D582" s="17">
        <v>0</v>
      </c>
      <c r="E582" s="17">
        <v>36</v>
      </c>
      <c r="F582" s="29" t="str">
        <f>CONCATENATE('Смета 1-й этаж'!$C582,".",'Смета 1-й этаж'!$D582,".",'Смета 1-й этаж'!$E582)</f>
        <v>Р5.0.36</v>
      </c>
      <c r="G582" s="28">
        <f t="shared" si="18"/>
        <v>2</v>
      </c>
      <c r="H582" s="37" t="s">
        <v>87</v>
      </c>
      <c r="I582" s="36" t="s">
        <v>14</v>
      </c>
      <c r="J582" s="128"/>
      <c r="K582" s="69">
        <v>1500</v>
      </c>
      <c r="L582" s="70">
        <v>28500</v>
      </c>
      <c r="M582" s="65">
        <f>ROUND('Смета 1-й этаж'!$J582*'Смета 1-й этаж'!$K582,2)</f>
        <v>0</v>
      </c>
      <c r="N582" s="19">
        <f>ROUND('Смета 1-й этаж'!$J582*'Смета 1-й этаж'!$L582,2)</f>
        <v>0</v>
      </c>
      <c r="AT582"/>
      <c r="AU582"/>
      <c r="AV582"/>
      <c r="AW582"/>
      <c r="AX582"/>
      <c r="AY582"/>
      <c r="AZ582"/>
    </row>
    <row r="583" spans="1:52" ht="34.5" customHeight="1">
      <c r="A583" s="29" t="str">
        <f>CONCATENATE('Смета 1-й этаж'!$C583,".",'Смета 1-й этаж'!$D583,".",'Смета 1-й этаж'!$E583)</f>
        <v>Р5.0.37</v>
      </c>
      <c r="B583" s="17" t="s">
        <v>1346</v>
      </c>
      <c r="C583" s="27" t="s">
        <v>81</v>
      </c>
      <c r="D583" s="17">
        <v>0</v>
      </c>
      <c r="E583" s="18">
        <v>37</v>
      </c>
      <c r="F583" s="29" t="str">
        <f>CONCATENATE('Смета 1-й этаж'!$C583,".",'Смета 1-й этаж'!$D583,".",'Смета 1-й этаж'!$E583)</f>
        <v>Р5.0.37</v>
      </c>
      <c r="G583" s="28">
        <f t="shared" si="18"/>
        <v>2</v>
      </c>
      <c r="H583" s="52" t="s">
        <v>295</v>
      </c>
      <c r="I583" s="36" t="s">
        <v>14</v>
      </c>
      <c r="J583" s="128"/>
      <c r="K583" s="69">
        <v>2000</v>
      </c>
      <c r="L583" s="70">
        <v>18035.099999999999</v>
      </c>
      <c r="M583" s="65">
        <f>ROUND('Смета 1-й этаж'!$J583*'Смета 1-й этаж'!$K583,2)</f>
        <v>0</v>
      </c>
      <c r="N583" s="19">
        <f>ROUND('Смета 1-й этаж'!$J583*'Смета 1-й этаж'!$L583,2)</f>
        <v>0</v>
      </c>
      <c r="AT583"/>
      <c r="AU583"/>
      <c r="AV583"/>
      <c r="AW583"/>
      <c r="AX583"/>
      <c r="AY583"/>
      <c r="AZ583"/>
    </row>
    <row r="584" spans="1:52" ht="34.5" customHeight="1">
      <c r="A584" s="29" t="str">
        <f>CONCATENATE('Смета 1-й этаж'!$C584,".",'Смета 1-й этаж'!$D584,".",'Смета 1-й этаж'!$E584)</f>
        <v>Р5.0.38</v>
      </c>
      <c r="B584" s="17" t="s">
        <v>1347</v>
      </c>
      <c r="C584" s="27" t="s">
        <v>81</v>
      </c>
      <c r="D584" s="17">
        <v>0</v>
      </c>
      <c r="E584" s="18">
        <v>38</v>
      </c>
      <c r="F584" s="29" t="str">
        <f>CONCATENATE('Смета 1-й этаж'!$C584,".",'Смета 1-й этаж'!$D584,".",'Смета 1-й этаж'!$E584)</f>
        <v>Р5.0.38</v>
      </c>
      <c r="G584" s="28">
        <f t="shared" si="18"/>
        <v>2</v>
      </c>
      <c r="H584" s="52" t="s">
        <v>353</v>
      </c>
      <c r="I584" s="36" t="s">
        <v>14</v>
      </c>
      <c r="J584" s="128"/>
      <c r="K584" s="69">
        <v>1500</v>
      </c>
      <c r="L584" s="70">
        <v>10270.549999999999</v>
      </c>
      <c r="M584" s="65">
        <f>ROUND('Смета 1-й этаж'!$J584*'Смета 1-й этаж'!$K584,2)</f>
        <v>0</v>
      </c>
      <c r="N584" s="19">
        <f>ROUND('Смета 1-й этаж'!$J584*'Смета 1-й этаж'!$L584,2)</f>
        <v>0</v>
      </c>
      <c r="AT584"/>
      <c r="AU584"/>
      <c r="AV584"/>
      <c r="AW584"/>
      <c r="AX584"/>
      <c r="AY584"/>
      <c r="AZ584"/>
    </row>
    <row r="585" spans="1:52" ht="34.5" customHeight="1">
      <c r="A585" s="29" t="str">
        <f>CONCATENATE('Смета 1-й этаж'!$C585,".",'Смета 1-й этаж'!$D585,".",'Смета 1-й этаж'!$E585)</f>
        <v>Р5.0.39</v>
      </c>
      <c r="B585" s="17" t="s">
        <v>1348</v>
      </c>
      <c r="C585" s="27" t="s">
        <v>81</v>
      </c>
      <c r="D585" s="17">
        <v>0</v>
      </c>
      <c r="E585" s="17">
        <v>39</v>
      </c>
      <c r="F585" s="29" t="str">
        <f>CONCATENATE('Смета 1-й этаж'!$C585,".",'Смета 1-й этаж'!$D585,".",'Смета 1-й этаж'!$E585)</f>
        <v>Р5.0.39</v>
      </c>
      <c r="G585" s="28">
        <f t="shared" si="18"/>
        <v>2</v>
      </c>
      <c r="H585" s="52" t="s">
        <v>296</v>
      </c>
      <c r="I585" s="36" t="s">
        <v>14</v>
      </c>
      <c r="J585" s="128"/>
      <c r="K585" s="69">
        <v>1500</v>
      </c>
      <c r="L585" s="70">
        <v>3754.05</v>
      </c>
      <c r="M585" s="65">
        <f>ROUND('Смета 1-й этаж'!$J585*'Смета 1-й этаж'!$K585,2)</f>
        <v>0</v>
      </c>
      <c r="N585" s="19">
        <f>ROUND('Смета 1-й этаж'!$J585*'Смета 1-й этаж'!$L585,2)</f>
        <v>0</v>
      </c>
      <c r="AT585"/>
      <c r="AU585"/>
      <c r="AV585"/>
      <c r="AW585"/>
      <c r="AX585"/>
      <c r="AY585"/>
      <c r="AZ585"/>
    </row>
    <row r="586" spans="1:52" ht="34.5" customHeight="1">
      <c r="A586" s="29" t="str">
        <f>CONCATENATE('Смета 1-й этаж'!$C586,".",'Смета 1-й этаж'!$D586,".",'Смета 1-й этаж'!$E586)</f>
        <v>Р5.0.40</v>
      </c>
      <c r="B586" s="17" t="s">
        <v>1349</v>
      </c>
      <c r="C586" s="27" t="s">
        <v>81</v>
      </c>
      <c r="D586" s="17">
        <v>0</v>
      </c>
      <c r="E586" s="18">
        <v>40</v>
      </c>
      <c r="F586" s="29" t="str">
        <f>CONCATENATE('Смета 1-й этаж'!$C586,".",'Смета 1-й этаж'!$D586,".",'Смета 1-й этаж'!$E586)</f>
        <v>Р5.0.40</v>
      </c>
      <c r="G586" s="28">
        <f t="shared" si="18"/>
        <v>2</v>
      </c>
      <c r="H586" s="52" t="s">
        <v>297</v>
      </c>
      <c r="I586" s="36" t="s">
        <v>14</v>
      </c>
      <c r="J586" s="128"/>
      <c r="K586" s="69">
        <v>1500</v>
      </c>
      <c r="L586" s="70">
        <v>6708.05</v>
      </c>
      <c r="M586" s="65">
        <f>ROUND('Смета 1-й этаж'!$J586*'Смета 1-й этаж'!$K586,2)</f>
        <v>0</v>
      </c>
      <c r="N586" s="19">
        <f>ROUND('Смета 1-й этаж'!$J586*'Смета 1-й этаж'!$L586,2)</f>
        <v>0</v>
      </c>
      <c r="AT586"/>
      <c r="AU586"/>
      <c r="AV586"/>
      <c r="AW586"/>
      <c r="AX586"/>
      <c r="AY586"/>
      <c r="AZ586"/>
    </row>
    <row r="587" spans="1:52" ht="34.5" customHeight="1">
      <c r="A587" s="29" t="str">
        <f>CONCATENATE('Смета 1-й этаж'!$C587,".",'Смета 1-й этаж'!$D587,".",'Смета 1-й этаж'!$E587)</f>
        <v>Р5.0.41</v>
      </c>
      <c r="B587" s="17" t="s">
        <v>1350</v>
      </c>
      <c r="C587" s="27" t="s">
        <v>81</v>
      </c>
      <c r="D587" s="17">
        <v>0</v>
      </c>
      <c r="E587" s="18">
        <v>41</v>
      </c>
      <c r="F587" s="29" t="str">
        <f>CONCATENATE('Смета 1-й этаж'!$C587,".",'Смета 1-й этаж'!$D587,".",'Смета 1-й этаж'!$E587)</f>
        <v>Р5.0.41</v>
      </c>
      <c r="G587" s="28">
        <f t="shared" si="18"/>
        <v>2</v>
      </c>
      <c r="H587" s="52" t="s">
        <v>298</v>
      </c>
      <c r="I587" s="36" t="s">
        <v>14</v>
      </c>
      <c r="J587" s="128"/>
      <c r="K587" s="69">
        <v>500</v>
      </c>
      <c r="L587" s="70">
        <v>1808.1</v>
      </c>
      <c r="M587" s="65">
        <f>ROUND('Смета 1-й этаж'!$J587*'Смета 1-й этаж'!$K587,2)</f>
        <v>0</v>
      </c>
      <c r="N587" s="19">
        <f>ROUND('Смета 1-й этаж'!$J587*'Смета 1-й этаж'!$L587,2)</f>
        <v>0</v>
      </c>
      <c r="AT587"/>
      <c r="AU587"/>
      <c r="AV587"/>
      <c r="AW587"/>
      <c r="AX587"/>
      <c r="AY587"/>
      <c r="AZ587"/>
    </row>
    <row r="588" spans="1:52" ht="34.5" customHeight="1">
      <c r="A588" s="29" t="str">
        <f>CONCATENATE('Смета 1-й этаж'!$C588,".",'Смета 1-й этаж'!$D588,".",'Смета 1-й этаж'!$E588)</f>
        <v>Р5.0.42</v>
      </c>
      <c r="B588" s="17" t="s">
        <v>1351</v>
      </c>
      <c r="C588" s="27" t="s">
        <v>81</v>
      </c>
      <c r="D588" s="17">
        <v>0</v>
      </c>
      <c r="E588" s="17">
        <v>42</v>
      </c>
      <c r="F588" s="29" t="str">
        <f>CONCATENATE('Смета 1-й этаж'!$C588,".",'Смета 1-й этаж'!$D588,".",'Смета 1-й этаж'!$E588)</f>
        <v>Р5.0.42</v>
      </c>
      <c r="G588" s="28">
        <f t="shared" si="18"/>
        <v>2</v>
      </c>
      <c r="H588" s="37" t="s">
        <v>575</v>
      </c>
      <c r="I588" s="36" t="s">
        <v>14</v>
      </c>
      <c r="J588" s="128"/>
      <c r="K588" s="69">
        <v>2750</v>
      </c>
      <c r="L588" s="70">
        <v>11158.33</v>
      </c>
      <c r="M588" s="65">
        <f>ROUND('Смета 1-й этаж'!$J588*'Смета 1-й этаж'!$K588,2)</f>
        <v>0</v>
      </c>
      <c r="N588" s="19">
        <f>ROUND('Смета 1-й этаж'!$J588*'Смета 1-й этаж'!$L588,2)</f>
        <v>0</v>
      </c>
      <c r="AT588"/>
      <c r="AU588"/>
      <c r="AV588"/>
      <c r="AW588"/>
      <c r="AX588"/>
      <c r="AY588"/>
      <c r="AZ588"/>
    </row>
    <row r="589" spans="1:52" ht="34.5" customHeight="1">
      <c r="A589" s="29" t="str">
        <f>CONCATENATE('Смета 1-й этаж'!$C589,".",'Смета 1-й этаж'!$D589,".",'Смета 1-й этаж'!$E589)</f>
        <v>Р5.0.43</v>
      </c>
      <c r="B589" s="17" t="s">
        <v>1352</v>
      </c>
      <c r="C589" s="27" t="s">
        <v>81</v>
      </c>
      <c r="D589" s="17">
        <v>0</v>
      </c>
      <c r="E589" s="18">
        <v>43</v>
      </c>
      <c r="F589" s="29" t="str">
        <f>CONCATENATE('Смета 1-й этаж'!$C589,".",'Смета 1-й этаж'!$D589,".",'Смета 1-й этаж'!$E589)</f>
        <v>Р5.0.43</v>
      </c>
      <c r="G589" s="28">
        <f t="shared" si="18"/>
        <v>2</v>
      </c>
      <c r="H589" s="37" t="s">
        <v>354</v>
      </c>
      <c r="I589" s="36" t="s">
        <v>14</v>
      </c>
      <c r="J589" s="128"/>
      <c r="K589" s="69">
        <v>2375</v>
      </c>
      <c r="L589" s="70">
        <v>4750</v>
      </c>
      <c r="M589" s="65">
        <f>ROUND('Смета 1-й этаж'!$J589*'Смета 1-й этаж'!$K589,2)</f>
        <v>0</v>
      </c>
      <c r="N589" s="19">
        <f>ROUND('Смета 1-й этаж'!$J589*'Смета 1-й этаж'!$L589,2)</f>
        <v>0</v>
      </c>
      <c r="AT589"/>
      <c r="AU589"/>
      <c r="AV589"/>
      <c r="AW589"/>
      <c r="AX589"/>
      <c r="AY589"/>
      <c r="AZ589"/>
    </row>
    <row r="590" spans="1:52" ht="34.5" customHeight="1">
      <c r="A590" s="29" t="str">
        <f>CONCATENATE('Смета 1-й этаж'!$C590,".",'Смета 1-й этаж'!$D590,".",'Смета 1-й этаж'!$E590)</f>
        <v>Р5.0.44</v>
      </c>
      <c r="B590" s="17" t="s">
        <v>1353</v>
      </c>
      <c r="C590" s="27" t="s">
        <v>81</v>
      </c>
      <c r="D590" s="17">
        <v>0</v>
      </c>
      <c r="E590" s="18">
        <v>44</v>
      </c>
      <c r="F590" s="29" t="str">
        <f>CONCATENATE('Смета 1-й этаж'!$C590,".",'Смета 1-й этаж'!$D590,".",'Смета 1-й этаж'!$E590)</f>
        <v>Р5.0.44</v>
      </c>
      <c r="G590" s="28">
        <f t="shared" si="18"/>
        <v>2</v>
      </c>
      <c r="H590" s="37" t="s">
        <v>576</v>
      </c>
      <c r="I590" s="36" t="s">
        <v>14</v>
      </c>
      <c r="J590" s="128"/>
      <c r="K590" s="69">
        <v>458.33</v>
      </c>
      <c r="L590" s="70">
        <v>770.83</v>
      </c>
      <c r="M590" s="65">
        <f>ROUND('Смета 1-й этаж'!$J590*'Смета 1-й этаж'!$K590,2)</f>
        <v>0</v>
      </c>
      <c r="N590" s="19">
        <f>ROUND('Смета 1-й этаж'!$J590*'Смета 1-й этаж'!$L590,2)</f>
        <v>0</v>
      </c>
      <c r="AT590"/>
      <c r="AU590"/>
      <c r="AV590"/>
      <c r="AW590"/>
      <c r="AX590"/>
      <c r="AY590"/>
      <c r="AZ590"/>
    </row>
    <row r="591" spans="1:52" ht="34.5" customHeight="1">
      <c r="A591" s="29" t="str">
        <f>CONCATENATE('Смета 1-й этаж'!$C591,".",'Смета 1-й этаж'!$D591,".",'Смета 1-й этаж'!$E591)</f>
        <v>Р5.0.45</v>
      </c>
      <c r="B591" s="17" t="s">
        <v>1354</v>
      </c>
      <c r="C591" s="27" t="s">
        <v>81</v>
      </c>
      <c r="D591" s="17">
        <v>0</v>
      </c>
      <c r="E591" s="17">
        <v>45</v>
      </c>
      <c r="F591" s="29" t="str">
        <f>CONCATENATE('Смета 1-й этаж'!$C591,".",'Смета 1-й этаж'!$D591,".",'Смета 1-й этаж'!$E591)</f>
        <v>Р5.0.45</v>
      </c>
      <c r="G591" s="28">
        <f t="shared" si="18"/>
        <v>2</v>
      </c>
      <c r="H591" s="37" t="s">
        <v>577</v>
      </c>
      <c r="I591" s="36" t="s">
        <v>14</v>
      </c>
      <c r="J591" s="128"/>
      <c r="K591" s="69">
        <v>433.33</v>
      </c>
      <c r="L591" s="70">
        <v>552.5</v>
      </c>
      <c r="M591" s="65">
        <f>ROUND('Смета 1-й этаж'!$J591*'Смета 1-й этаж'!$K591,2)</f>
        <v>0</v>
      </c>
      <c r="N591" s="19">
        <f>ROUND('Смета 1-й этаж'!$J591*'Смета 1-й этаж'!$L591,2)</f>
        <v>0</v>
      </c>
      <c r="AT591"/>
      <c r="AU591"/>
      <c r="AV591"/>
      <c r="AW591"/>
      <c r="AX591"/>
      <c r="AY591"/>
      <c r="AZ591"/>
    </row>
    <row r="592" spans="1:52" ht="34.5" customHeight="1">
      <c r="A592" s="29" t="str">
        <f>CONCATENATE('Смета 1-й этаж'!$C592,".",'Смета 1-й этаж'!$D592,".",'Смета 1-й этаж'!$E592)</f>
        <v>Р5.0.46</v>
      </c>
      <c r="B592" s="17" t="s">
        <v>1355</v>
      </c>
      <c r="C592" s="27" t="s">
        <v>81</v>
      </c>
      <c r="D592" s="17">
        <v>0</v>
      </c>
      <c r="E592" s="18">
        <v>46</v>
      </c>
      <c r="F592" s="29" t="str">
        <f>CONCATENATE('Смета 1-й этаж'!$C592,".",'Смета 1-й этаж'!$D592,".",'Смета 1-й этаж'!$E592)</f>
        <v>Р5.0.46</v>
      </c>
      <c r="G592" s="28">
        <f t="shared" si="18"/>
        <v>2</v>
      </c>
      <c r="H592" s="37" t="s">
        <v>578</v>
      </c>
      <c r="I592" s="36" t="s">
        <v>14</v>
      </c>
      <c r="J592" s="128"/>
      <c r="K592" s="69">
        <v>1825</v>
      </c>
      <c r="L592" s="70">
        <v>11000</v>
      </c>
      <c r="M592" s="65">
        <f>ROUND('Смета 1-й этаж'!$J592*'Смета 1-й этаж'!$K592,2)</f>
        <v>0</v>
      </c>
      <c r="N592" s="19">
        <f>ROUND('Смета 1-й этаж'!$J592*'Смета 1-й этаж'!$L592,2)</f>
        <v>0</v>
      </c>
      <c r="AT592"/>
      <c r="AU592"/>
      <c r="AV592"/>
      <c r="AW592"/>
      <c r="AX592"/>
      <c r="AY592"/>
      <c r="AZ592"/>
    </row>
    <row r="593" spans="1:52" ht="34.5" customHeight="1">
      <c r="A593" s="29" t="str">
        <f>CONCATENATE('Смета 1-й этаж'!$C593,".",'Смета 1-й этаж'!$D593,".",'Смета 1-й этаж'!$E593)</f>
        <v>Р5.0.47</v>
      </c>
      <c r="B593" s="17" t="s">
        <v>1356</v>
      </c>
      <c r="C593" s="27" t="s">
        <v>81</v>
      </c>
      <c r="D593" s="17">
        <v>0</v>
      </c>
      <c r="E593" s="18">
        <v>47</v>
      </c>
      <c r="F593" s="29" t="str">
        <f>CONCATENATE('Смета 1-й этаж'!$C593,".",'Смета 1-й этаж'!$D593,".",'Смета 1-й этаж'!$E593)</f>
        <v>Р5.0.47</v>
      </c>
      <c r="G593" s="28">
        <f t="shared" si="18"/>
        <v>2</v>
      </c>
      <c r="H593" s="37" t="s">
        <v>579</v>
      </c>
      <c r="I593" s="36" t="s">
        <v>14</v>
      </c>
      <c r="J593" s="128"/>
      <c r="K593" s="69">
        <v>1658.33</v>
      </c>
      <c r="L593" s="70">
        <v>8083.33</v>
      </c>
      <c r="M593" s="65">
        <f>ROUND('Смета 1-й этаж'!$J593*'Смета 1-й этаж'!$K593,2)</f>
        <v>0</v>
      </c>
      <c r="N593" s="19">
        <f>ROUND('Смета 1-й этаж'!$J593*'Смета 1-й этаж'!$L593,2)</f>
        <v>0</v>
      </c>
      <c r="AT593"/>
      <c r="AU593"/>
      <c r="AV593"/>
      <c r="AW593"/>
      <c r="AX593"/>
      <c r="AY593"/>
      <c r="AZ593"/>
    </row>
    <row r="594" spans="1:52" ht="34.5" customHeight="1">
      <c r="A594" s="29" t="str">
        <f>CONCATENATE('Смета 1-й этаж'!$C594,".",'Смета 1-й этаж'!$D594,".",'Смета 1-й этаж'!$E594)</f>
        <v>Р5.0.48</v>
      </c>
      <c r="B594" s="17" t="s">
        <v>1357</v>
      </c>
      <c r="C594" s="27" t="s">
        <v>81</v>
      </c>
      <c r="D594" s="17">
        <v>0</v>
      </c>
      <c r="E594" s="17">
        <v>48</v>
      </c>
      <c r="F594" s="29" t="str">
        <f>CONCATENATE('Смета 1-й этаж'!$C594,".",'Смета 1-й этаж'!$D594,".",'Смета 1-й этаж'!$E594)</f>
        <v>Р5.0.48</v>
      </c>
      <c r="G594" s="28">
        <f t="shared" si="18"/>
        <v>2</v>
      </c>
      <c r="H594" s="37" t="s">
        <v>580</v>
      </c>
      <c r="I594" s="36" t="s">
        <v>14</v>
      </c>
      <c r="J594" s="128"/>
      <c r="K594" s="69">
        <v>483.33</v>
      </c>
      <c r="L594" s="70">
        <v>833.33</v>
      </c>
      <c r="M594" s="65">
        <f>ROUND('Смета 1-й этаж'!$J594*'Смета 1-й этаж'!$K594,2)</f>
        <v>0</v>
      </c>
      <c r="N594" s="19">
        <f>ROUND('Смета 1-й этаж'!$J594*'Смета 1-й этаж'!$L594,2)</f>
        <v>0</v>
      </c>
      <c r="AT594"/>
      <c r="AU594"/>
      <c r="AV594"/>
      <c r="AW594"/>
      <c r="AX594"/>
      <c r="AY594"/>
      <c r="AZ594"/>
    </row>
    <row r="595" spans="1:52" ht="34.5" customHeight="1">
      <c r="A595" s="29" t="str">
        <f>CONCATENATE('Смета 1-й этаж'!$C595,".",'Смета 1-й этаж'!$D595,".",'Смета 1-й этаж'!$E595)</f>
        <v>Р5.0.49</v>
      </c>
      <c r="B595" s="17" t="s">
        <v>1358</v>
      </c>
      <c r="C595" s="27" t="s">
        <v>81</v>
      </c>
      <c r="D595" s="17">
        <v>0</v>
      </c>
      <c r="E595" s="18">
        <v>49</v>
      </c>
      <c r="F595" s="29" t="str">
        <f>CONCATENATE('Смета 1-й этаж'!$C595,".",'Смета 1-й этаж'!$D595,".",'Смета 1-й этаж'!$E595)</f>
        <v>Р5.0.49</v>
      </c>
      <c r="G595" s="28">
        <f t="shared" si="18"/>
        <v>2</v>
      </c>
      <c r="H595" s="37" t="s">
        <v>581</v>
      </c>
      <c r="I595" s="36" t="s">
        <v>14</v>
      </c>
      <c r="J595" s="128"/>
      <c r="K595" s="69">
        <v>425</v>
      </c>
      <c r="L595" s="70">
        <v>566.66999999999996</v>
      </c>
      <c r="M595" s="65">
        <f>ROUND('Смета 1-й этаж'!$J595*'Смета 1-й этаж'!$K595,2)</f>
        <v>0</v>
      </c>
      <c r="N595" s="19">
        <f>ROUND('Смета 1-й этаж'!$J595*'Смета 1-й этаж'!$L595,2)</f>
        <v>0</v>
      </c>
      <c r="AT595"/>
      <c r="AU595"/>
      <c r="AV595"/>
      <c r="AW595"/>
      <c r="AX595"/>
      <c r="AY595"/>
      <c r="AZ595"/>
    </row>
    <row r="596" spans="1:52" ht="34.5" customHeight="1">
      <c r="A596" s="29" t="str">
        <f>CONCATENATE('Смета 1-й этаж'!$C596,".",'Смета 1-й этаж'!$D596,".",'Смета 1-й этаж'!$E596)</f>
        <v>Р5.0.50</v>
      </c>
      <c r="B596" s="17" t="s">
        <v>1359</v>
      </c>
      <c r="C596" s="27" t="s">
        <v>81</v>
      </c>
      <c r="D596" s="17">
        <v>0</v>
      </c>
      <c r="E596" s="18">
        <v>50</v>
      </c>
      <c r="F596" s="29" t="str">
        <f>CONCATENATE('Смета 1-й этаж'!$C596,".",'Смета 1-й этаж'!$D596,".",'Смета 1-й этаж'!$E596)</f>
        <v>Р5.0.50</v>
      </c>
      <c r="G596" s="28">
        <f t="shared" ref="G596:G659" si="19">IF(J596&gt;0,G595+1,G595)</f>
        <v>2</v>
      </c>
      <c r="H596" s="37" t="s">
        <v>582</v>
      </c>
      <c r="I596" s="36" t="s">
        <v>14</v>
      </c>
      <c r="J596" s="128"/>
      <c r="K596" s="69">
        <v>508.33</v>
      </c>
      <c r="L596" s="70">
        <v>880</v>
      </c>
      <c r="M596" s="65">
        <f>ROUND('Смета 1-й этаж'!$J596*'Смета 1-й этаж'!$K596,2)</f>
        <v>0</v>
      </c>
      <c r="N596" s="19">
        <f>ROUND('Смета 1-й этаж'!$J596*'Смета 1-й этаж'!$L596,2)</f>
        <v>0</v>
      </c>
      <c r="AT596"/>
      <c r="AU596"/>
      <c r="AV596"/>
      <c r="AW596"/>
      <c r="AX596"/>
      <c r="AY596"/>
      <c r="AZ596"/>
    </row>
    <row r="597" spans="1:52" ht="34.5" customHeight="1">
      <c r="A597" s="29" t="str">
        <f>CONCATENATE('Смета 1-й этаж'!$C597,".",'Смета 1-й этаж'!$D597,".",'Смета 1-й этаж'!$E597)</f>
        <v>Р5.0.51</v>
      </c>
      <c r="B597" s="17" t="s">
        <v>1360</v>
      </c>
      <c r="C597" s="27" t="s">
        <v>81</v>
      </c>
      <c r="D597" s="17">
        <v>0</v>
      </c>
      <c r="E597" s="17">
        <v>51</v>
      </c>
      <c r="F597" s="29" t="str">
        <f>CONCATENATE('Смета 1-й этаж'!$C597,".",'Смета 1-й этаж'!$D597,".",'Смета 1-й этаж'!$E597)</f>
        <v>Р5.0.51</v>
      </c>
      <c r="G597" s="28">
        <f t="shared" si="19"/>
        <v>2</v>
      </c>
      <c r="H597" s="37" t="s">
        <v>583</v>
      </c>
      <c r="I597" s="36" t="s">
        <v>14</v>
      </c>
      <c r="J597" s="128"/>
      <c r="K597" s="69">
        <v>441.67</v>
      </c>
      <c r="L597" s="70">
        <v>675</v>
      </c>
      <c r="M597" s="65">
        <f>ROUND('Смета 1-й этаж'!$J597*'Смета 1-й этаж'!$K597,2)</f>
        <v>0</v>
      </c>
      <c r="N597" s="19">
        <f>ROUND('Смета 1-й этаж'!$J597*'Смета 1-й этаж'!$L597,2)</f>
        <v>0</v>
      </c>
      <c r="AT597"/>
      <c r="AU597"/>
      <c r="AV597"/>
      <c r="AW597"/>
      <c r="AX597"/>
      <c r="AY597"/>
      <c r="AZ597"/>
    </row>
    <row r="598" spans="1:52" ht="34.5" customHeight="1">
      <c r="A598" s="29" t="str">
        <f>CONCATENATE('Смета 1-й этаж'!$C598,".",'Смета 1-й этаж'!$D598,".",'Смета 1-й этаж'!$E598)</f>
        <v>Р5.0.52</v>
      </c>
      <c r="B598" s="17" t="s">
        <v>1361</v>
      </c>
      <c r="C598" s="27" t="s">
        <v>81</v>
      </c>
      <c r="D598" s="17">
        <v>0</v>
      </c>
      <c r="E598" s="18">
        <v>52</v>
      </c>
      <c r="F598" s="29" t="str">
        <f>CONCATENATE('Смета 1-й этаж'!$C598,".",'Смета 1-й этаж'!$D598,".",'Смета 1-й этаж'!$E598)</f>
        <v>Р5.0.52</v>
      </c>
      <c r="G598" s="28">
        <f t="shared" si="19"/>
        <v>2</v>
      </c>
      <c r="H598" s="37" t="s">
        <v>452</v>
      </c>
      <c r="I598" s="36" t="s">
        <v>14</v>
      </c>
      <c r="J598" s="128"/>
      <c r="K598" s="344">
        <v>255</v>
      </c>
      <c r="L598" s="345">
        <v>881.62800000000004</v>
      </c>
      <c r="M598" s="278">
        <f>ROUND('Смета 1-й этаж'!$J598*'Смета 1-й этаж'!$K598,2)</f>
        <v>0</v>
      </c>
      <c r="N598" s="279">
        <f>ROUND('Смета 1-й этаж'!$J598*'Смета 1-й этаж'!$L598,2)</f>
        <v>0</v>
      </c>
    </row>
    <row r="599" spans="1:52" ht="34.5" customHeight="1">
      <c r="A599" s="29" t="str">
        <f>CONCATENATE('Смета 1-й этаж'!$C599,".",'Смета 1-й этаж'!$D599,".",'Смета 1-й этаж'!$E599)</f>
        <v>Р5.0.53</v>
      </c>
      <c r="B599" s="17" t="s">
        <v>1362</v>
      </c>
      <c r="C599" s="27" t="s">
        <v>81</v>
      </c>
      <c r="D599" s="17">
        <v>0</v>
      </c>
      <c r="E599" s="18">
        <v>53</v>
      </c>
      <c r="F599" s="29" t="str">
        <f>CONCATENATE('Смета 1-й этаж'!$C599,".",'Смета 1-й этаж'!$D599,".",'Смета 1-й этаж'!$E599)</f>
        <v>Р5.0.53</v>
      </c>
      <c r="G599" s="28">
        <f t="shared" si="19"/>
        <v>2</v>
      </c>
      <c r="H599" s="37" t="s">
        <v>584</v>
      </c>
      <c r="I599" s="36" t="s">
        <v>14</v>
      </c>
      <c r="J599" s="128"/>
      <c r="K599" s="69">
        <v>383.33</v>
      </c>
      <c r="L599" s="70">
        <v>2008.83</v>
      </c>
      <c r="M599" s="65">
        <f>ROUND('Смета 1-й этаж'!$J599*'Смета 1-й этаж'!$K599,2)</f>
        <v>0</v>
      </c>
      <c r="N599" s="19">
        <f>ROUND('Смета 1-й этаж'!$J599*'Смета 1-й этаж'!$L599,2)</f>
        <v>0</v>
      </c>
      <c r="AT599"/>
      <c r="AU599"/>
      <c r="AV599"/>
      <c r="AW599"/>
      <c r="AX599"/>
      <c r="AY599"/>
      <c r="AZ599"/>
    </row>
    <row r="600" spans="1:52" ht="34.5" customHeight="1">
      <c r="A600" s="29" t="str">
        <f>CONCATENATE('Смета 1-й этаж'!$C600,".",'Смета 1-й этаж'!$D600,".",'Смета 1-й этаж'!$E600)</f>
        <v>Р5.0.54</v>
      </c>
      <c r="B600" s="17" t="s">
        <v>1363</v>
      </c>
      <c r="C600" s="27" t="s">
        <v>81</v>
      </c>
      <c r="D600" s="17">
        <v>0</v>
      </c>
      <c r="E600" s="17">
        <v>54</v>
      </c>
      <c r="F600" s="29" t="str">
        <f>CONCATENATE('Смета 1-й этаж'!$C600,".",'Смета 1-й этаж'!$D600,".",'Смета 1-й этаж'!$E600)</f>
        <v>Р5.0.54</v>
      </c>
      <c r="G600" s="28">
        <f t="shared" si="19"/>
        <v>2</v>
      </c>
      <c r="H600" s="37" t="s">
        <v>585</v>
      </c>
      <c r="I600" s="36" t="s">
        <v>14</v>
      </c>
      <c r="J600" s="128"/>
      <c r="K600" s="69">
        <v>466.67</v>
      </c>
      <c r="L600" s="70">
        <v>4092</v>
      </c>
      <c r="M600" s="65">
        <f>ROUND('Смета 1-й этаж'!$J600*'Смета 1-й этаж'!$K600,2)</f>
        <v>0</v>
      </c>
      <c r="N600" s="19">
        <f>ROUND('Смета 1-й этаж'!$J600*'Смета 1-й этаж'!$L600,2)</f>
        <v>0</v>
      </c>
      <c r="AT600"/>
      <c r="AU600"/>
      <c r="AV600"/>
      <c r="AW600"/>
      <c r="AX600"/>
      <c r="AY600"/>
      <c r="AZ600"/>
    </row>
    <row r="601" spans="1:52" ht="34.5" customHeight="1">
      <c r="A601" s="29" t="str">
        <f>CONCATENATE('Смета 1-й этаж'!$C601,".",'Смета 1-й этаж'!$D601,".",'Смета 1-й этаж'!$E601)</f>
        <v>Р5.0.55</v>
      </c>
      <c r="B601" s="17" t="s">
        <v>1364</v>
      </c>
      <c r="C601" s="27" t="s">
        <v>81</v>
      </c>
      <c r="D601" s="17">
        <v>0</v>
      </c>
      <c r="E601" s="18">
        <v>55</v>
      </c>
      <c r="F601" s="29" t="str">
        <f>CONCATENATE('Смета 1-й этаж'!$C601,".",'Смета 1-й этаж'!$D601,".",'Смета 1-й этаж'!$E601)</f>
        <v>Р5.0.55</v>
      </c>
      <c r="G601" s="28">
        <f t="shared" si="19"/>
        <v>2</v>
      </c>
      <c r="H601" s="37" t="s">
        <v>586</v>
      </c>
      <c r="I601" s="36" t="s">
        <v>30</v>
      </c>
      <c r="J601" s="128"/>
      <c r="K601" s="69">
        <v>255</v>
      </c>
      <c r="L601" s="70">
        <v>614.16999999999996</v>
      </c>
      <c r="M601" s="65">
        <f>ROUND('Смета 1-й этаж'!$J601*'Смета 1-й этаж'!$K601,2)</f>
        <v>0</v>
      </c>
      <c r="N601" s="19">
        <f>ROUND('Смета 1-й этаж'!$J601*'Смета 1-й этаж'!$L601,2)</f>
        <v>0</v>
      </c>
      <c r="AT601"/>
      <c r="AU601"/>
      <c r="AV601"/>
      <c r="AW601"/>
      <c r="AX601"/>
      <c r="AY601"/>
      <c r="AZ601"/>
    </row>
    <row r="602" spans="1:52" ht="34.5" customHeight="1">
      <c r="A602" s="29" t="str">
        <f>CONCATENATE('Смета 1-й этаж'!$C602,".",'Смета 1-й этаж'!$D602,".",'Смета 1-й этаж'!$E602)</f>
        <v>Р5.0.56</v>
      </c>
      <c r="B602" s="17" t="s">
        <v>1365</v>
      </c>
      <c r="C602" s="27" t="s">
        <v>81</v>
      </c>
      <c r="D602" s="17">
        <v>0</v>
      </c>
      <c r="E602" s="18">
        <v>56</v>
      </c>
      <c r="F602" s="29" t="str">
        <f>CONCATENATE('Смета 1-й этаж'!$C602,".",'Смета 1-й этаж'!$D602,".",'Смета 1-й этаж'!$E602)</f>
        <v>Р5.0.56</v>
      </c>
      <c r="G602" s="28">
        <f t="shared" si="19"/>
        <v>2</v>
      </c>
      <c r="H602" s="37" t="s">
        <v>587</v>
      </c>
      <c r="I602" s="36" t="s">
        <v>30</v>
      </c>
      <c r="J602" s="128"/>
      <c r="K602" s="69">
        <v>343.33</v>
      </c>
      <c r="L602" s="70">
        <v>454.17</v>
      </c>
      <c r="M602" s="65">
        <f>ROUND('Смета 1-й этаж'!$J602*'Смета 1-й этаж'!$K602,2)</f>
        <v>0</v>
      </c>
      <c r="N602" s="19">
        <f>ROUND('Смета 1-й этаж'!$J602*'Смета 1-й этаж'!$L602,2)</f>
        <v>0</v>
      </c>
      <c r="AT602"/>
      <c r="AU602"/>
      <c r="AV602"/>
      <c r="AW602"/>
      <c r="AX602"/>
      <c r="AY602"/>
      <c r="AZ602"/>
    </row>
    <row r="603" spans="1:52" ht="34.5" customHeight="1">
      <c r="A603" s="29" t="str">
        <f>CONCATENATE('Смета 1-й этаж'!$C603,".",'Смета 1-й этаж'!$D603,".",'Смета 1-й этаж'!$E603)</f>
        <v>Р5.0.57</v>
      </c>
      <c r="B603" s="17" t="s">
        <v>1366</v>
      </c>
      <c r="C603" s="27" t="s">
        <v>81</v>
      </c>
      <c r="D603" s="17">
        <v>0</v>
      </c>
      <c r="E603" s="17">
        <v>57</v>
      </c>
      <c r="F603" s="29" t="str">
        <f>CONCATENATE('Смета 1-й этаж'!$C603,".",'Смета 1-й этаж'!$D603,".",'Смета 1-й этаж'!$E603)</f>
        <v>Р5.0.57</v>
      </c>
      <c r="G603" s="28">
        <f t="shared" si="19"/>
        <v>2</v>
      </c>
      <c r="H603" s="37" t="s">
        <v>299</v>
      </c>
      <c r="I603" s="36" t="s">
        <v>14</v>
      </c>
      <c r="J603" s="223">
        <v>0</v>
      </c>
      <c r="K603" s="69">
        <v>95</v>
      </c>
      <c r="L603" s="70">
        <v>570</v>
      </c>
      <c r="M603" s="65">
        <f>ROUND('Смета 1-й этаж'!$J603*'Смета 1-й этаж'!$K603,2)</f>
        <v>0</v>
      </c>
      <c r="N603" s="19">
        <f>ROUND('Смета 1-й этаж'!$J603*'Смета 1-й этаж'!$L603,2)</f>
        <v>0</v>
      </c>
      <c r="AT603"/>
      <c r="AU603"/>
      <c r="AV603"/>
      <c r="AW603"/>
      <c r="AX603"/>
      <c r="AY603"/>
      <c r="AZ603"/>
    </row>
    <row r="604" spans="1:52" ht="34.5" customHeight="1">
      <c r="A604" s="29" t="str">
        <f>CONCATENATE('Смета 1-й этаж'!$C604,".",'Смета 1-й этаж'!$D604,".",'Смета 1-й этаж'!$E604)</f>
        <v>Р5.0.58</v>
      </c>
      <c r="B604" s="17" t="s">
        <v>1367</v>
      </c>
      <c r="C604" s="27" t="s">
        <v>81</v>
      </c>
      <c r="D604" s="17">
        <v>0</v>
      </c>
      <c r="E604" s="18">
        <v>58</v>
      </c>
      <c r="F604" s="29" t="str">
        <f>CONCATENATE('Смета 1-й этаж'!$C604,".",'Смета 1-й этаж'!$D604,".",'Смета 1-й этаж'!$E604)</f>
        <v>Р5.0.58</v>
      </c>
      <c r="G604" s="28">
        <f t="shared" si="19"/>
        <v>2</v>
      </c>
      <c r="H604" s="37" t="s">
        <v>588</v>
      </c>
      <c r="I604" s="36" t="s">
        <v>14</v>
      </c>
      <c r="J604" s="128"/>
      <c r="K604" s="69">
        <v>1858.33</v>
      </c>
      <c r="L604" s="70">
        <v>9935.83</v>
      </c>
      <c r="M604" s="65">
        <f>ROUND('Смета 1-й этаж'!$J604*'Смета 1-й этаж'!$K604,2)</f>
        <v>0</v>
      </c>
      <c r="N604" s="19">
        <f>ROUND('Смета 1-й этаж'!$J604*'Смета 1-й этаж'!$L604,2)</f>
        <v>0</v>
      </c>
      <c r="AT604"/>
      <c r="AU604"/>
      <c r="AV604"/>
      <c r="AW604"/>
      <c r="AX604"/>
      <c r="AY604"/>
      <c r="AZ604"/>
    </row>
    <row r="605" spans="1:52" ht="34.5" customHeight="1">
      <c r="A605" s="29" t="str">
        <f>CONCATENATE('Смета 1-й этаж'!$C605,".",'Смета 1-й этаж'!$D605,".",'Смета 1-й этаж'!$E605)</f>
        <v>Р5.0.59</v>
      </c>
      <c r="B605" s="17" t="s">
        <v>1368</v>
      </c>
      <c r="C605" s="27" t="s">
        <v>81</v>
      </c>
      <c r="D605" s="17">
        <v>0</v>
      </c>
      <c r="E605" s="18">
        <v>59</v>
      </c>
      <c r="F605" s="29" t="str">
        <f>CONCATENATE('Смета 1-й этаж'!$C605,".",'Смета 1-й этаж'!$D605,".",'Смета 1-й этаж'!$E605)</f>
        <v>Р5.0.59</v>
      </c>
      <c r="G605" s="28">
        <f t="shared" si="19"/>
        <v>2</v>
      </c>
      <c r="H605" s="37" t="s">
        <v>589</v>
      </c>
      <c r="I605" s="36" t="s">
        <v>14</v>
      </c>
      <c r="J605" s="128"/>
      <c r="K605" s="69">
        <v>285</v>
      </c>
      <c r="L605" s="70">
        <v>475</v>
      </c>
      <c r="M605" s="65">
        <f>ROUND('Смета 1-й этаж'!$J605*'Смета 1-й этаж'!$K605,2)</f>
        <v>0</v>
      </c>
      <c r="N605" s="19">
        <f>ROUND('Смета 1-й этаж'!$J605*'Смета 1-й этаж'!$L605,2)</f>
        <v>0</v>
      </c>
      <c r="AT605"/>
      <c r="AU605"/>
      <c r="AV605"/>
      <c r="AW605"/>
      <c r="AX605"/>
      <c r="AY605"/>
      <c r="AZ605"/>
    </row>
    <row r="606" spans="1:52" ht="34.5" customHeight="1">
      <c r="A606" s="23" t="str">
        <f>CONCATENATE('Смета 1-й этаж'!$C606,".",'Смета 1-й этаж'!$D606,".",'Смета 1-й этаж'!$E606)</f>
        <v>Р5.1.0</v>
      </c>
      <c r="B606" s="33" t="s">
        <v>1369</v>
      </c>
      <c r="C606" s="32" t="s">
        <v>81</v>
      </c>
      <c r="D606" s="33">
        <v>1</v>
      </c>
      <c r="E606" s="33">
        <v>0</v>
      </c>
      <c r="F606" s="23" t="str">
        <f>CONCATENATE('Смета 1-й этаж'!$C606,".",'Смета 1-й этаж'!$D606,".",'Смета 1-й этаж'!$E606)</f>
        <v>Р5.1.0</v>
      </c>
      <c r="G606" s="22">
        <f t="shared" si="19"/>
        <v>2</v>
      </c>
      <c r="H606" s="55" t="s">
        <v>2220</v>
      </c>
      <c r="I606" s="25"/>
      <c r="J606" s="127"/>
      <c r="K606" s="342"/>
      <c r="L606" s="343"/>
      <c r="M606" s="64">
        <f>SUM(M607:M614)</f>
        <v>0</v>
      </c>
      <c r="N606" s="26">
        <f>SUM(N607:N614)</f>
        <v>0</v>
      </c>
      <c r="AQ606">
        <v>5</v>
      </c>
      <c r="AR606" s="247">
        <f>SUM(AR607:AR614)</f>
        <v>0</v>
      </c>
      <c r="AS606">
        <v>5</v>
      </c>
    </row>
    <row r="607" spans="1:52" ht="34.5" customHeight="1">
      <c r="A607" s="29" t="str">
        <f>CONCATENATE('Смета 1-й этаж'!$C607,".",'Смета 1-й этаж'!$D607,".",'Смета 1-й этаж'!$E607)</f>
        <v>Р5.1.1</v>
      </c>
      <c r="B607" s="18" t="s">
        <v>1370</v>
      </c>
      <c r="C607" s="27" t="s">
        <v>81</v>
      </c>
      <c r="D607" s="18">
        <v>1</v>
      </c>
      <c r="E607" s="18">
        <v>1</v>
      </c>
      <c r="F607" s="29" t="str">
        <f>CONCATENATE('Смета 1-й этаж'!$C607,".",'Смета 1-й этаж'!$D607,".",'Смета 1-й этаж'!$E607)</f>
        <v>Р5.1.1</v>
      </c>
      <c r="G607" s="28">
        <f t="shared" si="19"/>
        <v>2</v>
      </c>
      <c r="H607" s="37" t="s">
        <v>88</v>
      </c>
      <c r="I607" s="42" t="s">
        <v>61</v>
      </c>
      <c r="J607" s="128"/>
      <c r="K607" s="69">
        <v>4110.92</v>
      </c>
      <c r="L607" s="70">
        <v>8040.02</v>
      </c>
      <c r="M607" s="65">
        <f>ROUND('Смета 1-й этаж'!$J607*'Смета 1-й этаж'!$K607,2)</f>
        <v>0</v>
      </c>
      <c r="N607" s="19">
        <f>ROUND('Смета 1-й этаж'!$J607*'Смета 1-й этаж'!$L607,2)</f>
        <v>0</v>
      </c>
      <c r="O607" s="122" t="s">
        <v>2215</v>
      </c>
      <c r="AQ607">
        <v>5</v>
      </c>
      <c r="AR607" s="248">
        <f t="shared" ref="AR607:AR627" si="20">IF(AQ607&gt;0,M607+N607,)</f>
        <v>0</v>
      </c>
      <c r="AT607"/>
      <c r="AU607"/>
      <c r="AV607"/>
      <c r="AW607"/>
      <c r="AX607"/>
      <c r="AY607"/>
      <c r="AZ607"/>
    </row>
    <row r="608" spans="1:52" ht="34.5" customHeight="1">
      <c r="A608" s="29"/>
      <c r="B608" s="18"/>
      <c r="C608" s="27"/>
      <c r="D608" s="18"/>
      <c r="E608" s="18"/>
      <c r="F608" s="29"/>
      <c r="G608" s="28">
        <f t="shared" si="19"/>
        <v>2</v>
      </c>
      <c r="H608" s="37" t="s">
        <v>2350</v>
      </c>
      <c r="I608" s="42" t="s">
        <v>61</v>
      </c>
      <c r="J608" s="128"/>
      <c r="K608" s="344">
        <v>4200</v>
      </c>
      <c r="L608" s="345">
        <v>7831.6239316239325</v>
      </c>
      <c r="M608" s="278">
        <f>ROUND('Смета 1-й этаж'!$J608*'Смета 1-й этаж'!$K608,2)</f>
        <v>0</v>
      </c>
      <c r="N608" s="279">
        <f>ROUND('Смета 1-й этаж'!$J608*'Смета 1-й этаж'!$L608,2)</f>
        <v>0</v>
      </c>
      <c r="AR608" s="248"/>
    </row>
    <row r="609" spans="1:52" ht="34.5" customHeight="1">
      <c r="A609" s="29"/>
      <c r="B609" s="18"/>
      <c r="C609" s="27"/>
      <c r="D609" s="18"/>
      <c r="E609" s="18"/>
      <c r="F609" s="29"/>
      <c r="G609" s="28">
        <f t="shared" si="19"/>
        <v>2</v>
      </c>
      <c r="H609" s="37" t="s">
        <v>2351</v>
      </c>
      <c r="I609" s="42" t="s">
        <v>30</v>
      </c>
      <c r="J609" s="128"/>
      <c r="K609" s="344">
        <v>375.62399999999997</v>
      </c>
      <c r="L609" s="345">
        <v>487.12400000000002</v>
      </c>
      <c r="M609" s="278">
        <f>ROUND('Смета 1-й этаж'!$J609*'Смета 1-й этаж'!$K609,2)</f>
        <v>0</v>
      </c>
      <c r="N609" s="279">
        <f>ROUND('Смета 1-й этаж'!$J609*'Смета 1-й этаж'!$L609,2)</f>
        <v>0</v>
      </c>
      <c r="AR609" s="248"/>
    </row>
    <row r="610" spans="1:52" ht="34.5" customHeight="1">
      <c r="A610" s="29"/>
      <c r="B610" s="18"/>
      <c r="C610" s="27"/>
      <c r="D610" s="18"/>
      <c r="E610" s="18"/>
      <c r="F610" s="29"/>
      <c r="G610" s="28">
        <f t="shared" si="19"/>
        <v>2</v>
      </c>
      <c r="H610" s="37" t="s">
        <v>2352</v>
      </c>
      <c r="I610" s="42" t="s">
        <v>30</v>
      </c>
      <c r="J610" s="128"/>
      <c r="K610" s="344">
        <v>360</v>
      </c>
      <c r="L610" s="345">
        <v>412.35700000000003</v>
      </c>
      <c r="M610" s="278">
        <f>ROUND('Смета 1-й этаж'!$J610*'Смета 1-й этаж'!$K610,2)</f>
        <v>0</v>
      </c>
      <c r="N610" s="279">
        <f>ROUND('Смета 1-й этаж'!$J610*'Смета 1-й этаж'!$L610,2)</f>
        <v>0</v>
      </c>
      <c r="AR610" s="248"/>
    </row>
    <row r="611" spans="1:52" ht="34.5" customHeight="1">
      <c r="A611" s="29" t="str">
        <f>CONCATENATE('Смета 1-й этаж'!$C611,".",'Смета 1-й этаж'!$D611,".",'Смета 1-й этаж'!$E611)</f>
        <v>Р5.1.2</v>
      </c>
      <c r="B611" s="18" t="s">
        <v>1371</v>
      </c>
      <c r="C611" s="27" t="s">
        <v>81</v>
      </c>
      <c r="D611" s="18">
        <v>1</v>
      </c>
      <c r="E611" s="18">
        <v>2</v>
      </c>
      <c r="F611" s="29" t="str">
        <f>CONCATENATE('Смета 1-й этаж'!$C611,".",'Смета 1-й этаж'!$D611,".",'Смета 1-й этаж'!$E611)</f>
        <v>Р5.1.2</v>
      </c>
      <c r="G611" s="28">
        <f t="shared" si="19"/>
        <v>2</v>
      </c>
      <c r="H611" s="37" t="s">
        <v>89</v>
      </c>
      <c r="I611" s="36" t="s">
        <v>14</v>
      </c>
      <c r="J611" s="128">
        <v>0</v>
      </c>
      <c r="K611" s="69">
        <v>10572.33</v>
      </c>
      <c r="L611" s="70">
        <v>1176.8599999999999</v>
      </c>
      <c r="M611" s="65">
        <f>ROUND('Смета 1-й этаж'!$J611*'Смета 1-й этаж'!$K611,2)</f>
        <v>0</v>
      </c>
      <c r="N611" s="19">
        <f>ROUND('Смета 1-й этаж'!$J611*'Смета 1-й этаж'!$L611,2)</f>
        <v>0</v>
      </c>
      <c r="O611" s="122" t="s">
        <v>2215</v>
      </c>
      <c r="AQ611">
        <v>5</v>
      </c>
      <c r="AR611" s="248">
        <f t="shared" si="20"/>
        <v>0</v>
      </c>
      <c r="AT611"/>
      <c r="AU611"/>
      <c r="AV611"/>
      <c r="AW611"/>
      <c r="AX611"/>
      <c r="AY611"/>
      <c r="AZ611"/>
    </row>
    <row r="612" spans="1:52" ht="34.5" customHeight="1">
      <c r="A612" s="29" t="str">
        <f>CONCATENATE('Смета 1-й этаж'!$C612,".",'Смета 1-й этаж'!$D612,".",'Смета 1-й этаж'!$E612)</f>
        <v>Р5.1.3</v>
      </c>
      <c r="B612" s="18" t="s">
        <v>1372</v>
      </c>
      <c r="C612" s="27" t="s">
        <v>81</v>
      </c>
      <c r="D612" s="18">
        <v>1</v>
      </c>
      <c r="E612" s="18">
        <v>3</v>
      </c>
      <c r="F612" s="29" t="str">
        <f>CONCATENATE('Смета 1-й этаж'!$C612,".",'Смета 1-й этаж'!$D612,".",'Смета 1-й этаж'!$E612)</f>
        <v>Р5.1.3</v>
      </c>
      <c r="G612" s="28">
        <f t="shared" si="19"/>
        <v>2</v>
      </c>
      <c r="H612" s="37" t="s">
        <v>90</v>
      </c>
      <c r="I612" s="36" t="s">
        <v>14</v>
      </c>
      <c r="J612" s="128"/>
      <c r="K612" s="69">
        <v>822.19</v>
      </c>
      <c r="L612" s="70">
        <v>2466.56</v>
      </c>
      <c r="M612" s="65">
        <f>ROUND('Смета 1-й этаж'!$J612*'Смета 1-й этаж'!$K612,2)</f>
        <v>0</v>
      </c>
      <c r="N612" s="19">
        <f>ROUND('Смета 1-й этаж'!$J612*'Смета 1-й этаж'!$L612,2)</f>
        <v>0</v>
      </c>
      <c r="O612" s="122" t="s">
        <v>2215</v>
      </c>
      <c r="AQ612">
        <v>5</v>
      </c>
      <c r="AR612" s="248">
        <f t="shared" si="20"/>
        <v>0</v>
      </c>
      <c r="AT612"/>
      <c r="AU612"/>
      <c r="AV612"/>
      <c r="AW612"/>
      <c r="AX612"/>
      <c r="AY612"/>
      <c r="AZ612"/>
    </row>
    <row r="613" spans="1:52" ht="34.5" customHeight="1">
      <c r="A613" s="29"/>
      <c r="B613" s="18"/>
      <c r="C613" s="27"/>
      <c r="D613" s="18"/>
      <c r="E613" s="18"/>
      <c r="F613" s="29"/>
      <c r="G613" s="28">
        <f t="shared" si="19"/>
        <v>2</v>
      </c>
      <c r="H613" s="37"/>
      <c r="I613" s="36" t="s">
        <v>14</v>
      </c>
      <c r="J613" s="128"/>
      <c r="K613" s="69"/>
      <c r="L613" s="70"/>
      <c r="M613" s="65">
        <f>ROUND('Смета 1-й этаж'!$J613*'Смета 1-й этаж'!$K613,2)</f>
        <v>0</v>
      </c>
      <c r="N613" s="19">
        <f>ROUND('Смета 1-й этаж'!$J613*'Смета 1-й этаж'!$L613,2)</f>
        <v>0</v>
      </c>
      <c r="O613" s="122" t="s">
        <v>2216</v>
      </c>
      <c r="P613" s="122" t="s">
        <v>862</v>
      </c>
      <c r="AQ613">
        <v>5</v>
      </c>
      <c r="AR613" s="248">
        <f t="shared" si="20"/>
        <v>0</v>
      </c>
      <c r="AT613"/>
      <c r="AU613"/>
      <c r="AV613"/>
      <c r="AW613"/>
      <c r="AX613"/>
      <c r="AY613"/>
      <c r="AZ613"/>
    </row>
    <row r="614" spans="1:52" ht="34.5" customHeight="1">
      <c r="A614" s="29" t="str">
        <f>CONCATENATE('Смета 1-й этаж'!$C614,".",'Смета 1-й этаж'!$D614,".",'Смета 1-й этаж'!$E614)</f>
        <v>Р5.1.4</v>
      </c>
      <c r="B614" s="18" t="s">
        <v>1373</v>
      </c>
      <c r="C614" s="27" t="s">
        <v>81</v>
      </c>
      <c r="D614" s="18">
        <v>1</v>
      </c>
      <c r="E614" s="18">
        <v>4</v>
      </c>
      <c r="F614" s="29" t="str">
        <f>CONCATENATE('Смета 1-й этаж'!$C614,".",'Смета 1-й этаж'!$D614,".",'Смета 1-й этаж'!$E614)</f>
        <v>Р5.1.4</v>
      </c>
      <c r="G614" s="28">
        <f t="shared" si="19"/>
        <v>2</v>
      </c>
      <c r="H614" s="37" t="s">
        <v>196</v>
      </c>
      <c r="I614" s="36" t="s">
        <v>30</v>
      </c>
      <c r="J614" s="128"/>
      <c r="K614" s="69">
        <v>246.66</v>
      </c>
      <c r="L614" s="70">
        <v>411.09</v>
      </c>
      <c r="M614" s="65">
        <f>ROUND('Смета 1-й этаж'!$J614*'Смета 1-й этаж'!$K614,2)</f>
        <v>0</v>
      </c>
      <c r="N614" s="19">
        <f>ROUND('Смета 1-й этаж'!$J614*'Смета 1-й этаж'!$L614,2)</f>
        <v>0</v>
      </c>
      <c r="O614" s="122" t="s">
        <v>2215</v>
      </c>
      <c r="AQ614">
        <v>5</v>
      </c>
      <c r="AR614" s="248">
        <f t="shared" si="20"/>
        <v>0</v>
      </c>
      <c r="AT614"/>
      <c r="AU614"/>
      <c r="AV614"/>
      <c r="AW614"/>
      <c r="AX614"/>
      <c r="AY614"/>
      <c r="AZ614"/>
    </row>
    <row r="615" spans="1:52" ht="34.5" customHeight="1">
      <c r="A615" s="23" t="str">
        <f>CONCATENATE('Смета 1-й этаж'!$C615,".",'Смета 1-й этаж'!$D615,".",'Смета 1-й этаж'!$E615)</f>
        <v>Р5.2.0</v>
      </c>
      <c r="B615" s="33" t="s">
        <v>1374</v>
      </c>
      <c r="C615" s="32" t="s">
        <v>81</v>
      </c>
      <c r="D615" s="33">
        <v>2</v>
      </c>
      <c r="E615" s="33">
        <v>0</v>
      </c>
      <c r="F615" s="23" t="str">
        <f>CONCATENATE('Смета 1-й этаж'!$C615,".",'Смета 1-й этаж'!$D615,".",'Смета 1-й этаж'!$E615)</f>
        <v>Р5.2.0</v>
      </c>
      <c r="G615" s="22">
        <f t="shared" si="19"/>
        <v>2</v>
      </c>
      <c r="H615" s="55" t="s">
        <v>750</v>
      </c>
      <c r="I615" s="25"/>
      <c r="J615" s="127">
        <f>SUM(J616:J623)</f>
        <v>0</v>
      </c>
      <c r="K615" s="71"/>
      <c r="L615" s="72"/>
      <c r="M615" s="64">
        <f>SUM(M616:M623)</f>
        <v>0</v>
      </c>
      <c r="N615" s="26">
        <f>SUM(N616:N623)</f>
        <v>0</v>
      </c>
      <c r="AT615"/>
      <c r="AU615"/>
      <c r="AV615"/>
      <c r="AW615"/>
      <c r="AX615"/>
      <c r="AY615"/>
      <c r="AZ615"/>
    </row>
    <row r="616" spans="1:52" ht="34.5" customHeight="1">
      <c r="A616" s="29" t="str">
        <f>CONCATENATE('Смета 1-й этаж'!$C616,".",'Смета 1-й этаж'!$D616,".",'Смета 1-й этаж'!$E616)</f>
        <v>Р5.2.1</v>
      </c>
      <c r="B616" s="18" t="s">
        <v>1375</v>
      </c>
      <c r="C616" s="27" t="s">
        <v>81</v>
      </c>
      <c r="D616" s="18">
        <v>2</v>
      </c>
      <c r="E616" s="18">
        <v>1</v>
      </c>
      <c r="F616" s="29" t="str">
        <f>CONCATENATE('Смета 1-й этаж'!$C616,".",'Смета 1-й этаж'!$D616,".",'Смета 1-й этаж'!$E616)</f>
        <v>Р5.2.1</v>
      </c>
      <c r="G616" s="28">
        <f t="shared" si="19"/>
        <v>2</v>
      </c>
      <c r="H616" s="37" t="s">
        <v>91</v>
      </c>
      <c r="I616" s="36" t="s">
        <v>14</v>
      </c>
      <c r="J616" s="128"/>
      <c r="K616" s="69">
        <v>124.29</v>
      </c>
      <c r="L616" s="70">
        <v>1348</v>
      </c>
      <c r="M616" s="65">
        <f>ROUND('Смета 1-й этаж'!$J616*'Смета 1-й этаж'!$K616,2)</f>
        <v>0</v>
      </c>
      <c r="N616" s="19">
        <f>ROUND('Смета 1-й этаж'!$J616*'Смета 1-й этаж'!$L616,2)</f>
        <v>0</v>
      </c>
      <c r="AT616"/>
      <c r="AU616"/>
      <c r="AV616"/>
      <c r="AW616"/>
      <c r="AX616"/>
      <c r="AY616"/>
      <c r="AZ616"/>
    </row>
    <row r="617" spans="1:52" ht="34.5" customHeight="1">
      <c r="A617" s="29" t="str">
        <f>CONCATENATE('Смета 1-й этаж'!$C617,".",'Смета 1-й этаж'!$D617,".",'Смета 1-й этаж'!$E617)</f>
        <v>Р5.2.2</v>
      </c>
      <c r="B617" s="18" t="s">
        <v>1376</v>
      </c>
      <c r="C617" s="27" t="s">
        <v>81</v>
      </c>
      <c r="D617" s="18">
        <v>2</v>
      </c>
      <c r="E617" s="18">
        <v>2</v>
      </c>
      <c r="F617" s="29" t="str">
        <f>CONCATENATE('Смета 1-й этаж'!$C617,".",'Смета 1-й этаж'!$D617,".",'Смета 1-й этаж'!$E617)</f>
        <v>Р5.2.2</v>
      </c>
      <c r="G617" s="28">
        <f t="shared" si="19"/>
        <v>2</v>
      </c>
      <c r="H617" s="37" t="s">
        <v>92</v>
      </c>
      <c r="I617" s="36" t="s">
        <v>14</v>
      </c>
      <c r="J617" s="128"/>
      <c r="K617" s="69">
        <v>138.57</v>
      </c>
      <c r="L617" s="70">
        <v>10052.86</v>
      </c>
      <c r="M617" s="65">
        <f>ROUND('Смета 1-й этаж'!$J617*'Смета 1-й этаж'!$K617,2)</f>
        <v>0</v>
      </c>
      <c r="N617" s="19">
        <f>ROUND('Смета 1-й этаж'!$J617*'Смета 1-й этаж'!$L617,2)</f>
        <v>0</v>
      </c>
      <c r="O617" s="122" t="s">
        <v>2214</v>
      </c>
      <c r="AT617"/>
      <c r="AU617"/>
      <c r="AV617"/>
      <c r="AW617"/>
      <c r="AX617"/>
      <c r="AY617"/>
      <c r="AZ617"/>
    </row>
    <row r="618" spans="1:52" ht="34.5" customHeight="1">
      <c r="A618" s="29" t="str">
        <f>CONCATENATE('Смета 1-й этаж'!$C618,".",'Смета 1-й этаж'!$D618,".",'Смета 1-й этаж'!$E618)</f>
        <v>Р5.2.3</v>
      </c>
      <c r="B618" s="18" t="s">
        <v>1377</v>
      </c>
      <c r="C618" s="27" t="s">
        <v>81</v>
      </c>
      <c r="D618" s="18">
        <v>2</v>
      </c>
      <c r="E618" s="18">
        <v>3</v>
      </c>
      <c r="F618" s="29" t="str">
        <f>CONCATENATE('Смета 1-й этаж'!$C618,".",'Смета 1-й этаж'!$D618,".",'Смета 1-й этаж'!$E618)</f>
        <v>Р5.2.3</v>
      </c>
      <c r="G618" s="28">
        <f t="shared" si="19"/>
        <v>2</v>
      </c>
      <c r="H618" s="37" t="s">
        <v>93</v>
      </c>
      <c r="I618" s="36" t="s">
        <v>14</v>
      </c>
      <c r="J618" s="128"/>
      <c r="K618" s="69">
        <v>145.71</v>
      </c>
      <c r="L618" s="70">
        <v>3768.57</v>
      </c>
      <c r="M618" s="65">
        <f>ROUND('Смета 1-й этаж'!$J618*'Смета 1-й этаж'!$K618,2)</f>
        <v>0</v>
      </c>
      <c r="N618" s="19">
        <f>ROUND('Смета 1-й этаж'!$J618*'Смета 1-й этаж'!$L618,2)</f>
        <v>0</v>
      </c>
      <c r="O618" s="122" t="s">
        <v>2214</v>
      </c>
      <c r="AT618"/>
      <c r="AU618"/>
      <c r="AV618"/>
      <c r="AW618"/>
      <c r="AX618"/>
      <c r="AY618"/>
      <c r="AZ618"/>
    </row>
    <row r="619" spans="1:52" ht="34.5" customHeight="1">
      <c r="A619" s="29" t="str">
        <f>CONCATENATE('Смета 1-й этаж'!$C619,".",'Смета 1-й этаж'!$D619,".",'Смета 1-й этаж'!$E619)</f>
        <v>Р5.2.4</v>
      </c>
      <c r="B619" s="18" t="s">
        <v>1378</v>
      </c>
      <c r="C619" s="27" t="s">
        <v>81</v>
      </c>
      <c r="D619" s="18">
        <v>2</v>
      </c>
      <c r="E619" s="18">
        <v>4</v>
      </c>
      <c r="F619" s="29" t="str">
        <f>CONCATENATE('Смета 1-й этаж'!$C619,".",'Смета 1-й этаж'!$D619,".",'Смета 1-й этаж'!$E619)</f>
        <v>Р5.2.4</v>
      </c>
      <c r="G619" s="28">
        <f t="shared" si="19"/>
        <v>2</v>
      </c>
      <c r="H619" s="37" t="s">
        <v>94</v>
      </c>
      <c r="I619" s="36" t="s">
        <v>14</v>
      </c>
      <c r="J619" s="128"/>
      <c r="K619" s="69">
        <v>138.57</v>
      </c>
      <c r="L619" s="70">
        <v>5064.29</v>
      </c>
      <c r="M619" s="65">
        <f>ROUND('Смета 1-й этаж'!$J619*'Смета 1-й этаж'!$K619,2)</f>
        <v>0</v>
      </c>
      <c r="N619" s="19">
        <f>ROUND('Смета 1-й этаж'!$J619*'Смета 1-й этаж'!$L619,2)</f>
        <v>0</v>
      </c>
      <c r="O619" s="122" t="s">
        <v>2214</v>
      </c>
      <c r="AT619"/>
      <c r="AU619"/>
      <c r="AV619"/>
      <c r="AW619"/>
      <c r="AX619"/>
      <c r="AY619"/>
      <c r="AZ619"/>
    </row>
    <row r="620" spans="1:52" ht="34.5" customHeight="1">
      <c r="A620" s="29" t="str">
        <f>CONCATENATE('Смета 1-й этаж'!$C620,".",'Смета 1-й этаж'!$D620,".",'Смета 1-й этаж'!$E620)</f>
        <v>Р5.2.5</v>
      </c>
      <c r="B620" s="18" t="s">
        <v>1379</v>
      </c>
      <c r="C620" s="27" t="s">
        <v>81</v>
      </c>
      <c r="D620" s="18">
        <v>2</v>
      </c>
      <c r="E620" s="18">
        <v>5</v>
      </c>
      <c r="F620" s="29" t="str">
        <f>CONCATENATE('Смета 1-й этаж'!$C620,".",'Смета 1-й этаж'!$D620,".",'Смета 1-й этаж'!$E620)</f>
        <v>Р5.2.5</v>
      </c>
      <c r="G620" s="28">
        <f t="shared" si="19"/>
        <v>2</v>
      </c>
      <c r="H620" s="37" t="s">
        <v>95</v>
      </c>
      <c r="I620" s="36" t="s">
        <v>14</v>
      </c>
      <c r="J620" s="128"/>
      <c r="K620" s="69">
        <v>167.14</v>
      </c>
      <c r="L620" s="70">
        <v>3531.71</v>
      </c>
      <c r="M620" s="65">
        <f>ROUND('Смета 1-й этаж'!$J620*'Смета 1-й этаж'!$K620,2)</f>
        <v>0</v>
      </c>
      <c r="N620" s="19">
        <f>ROUND('Смета 1-й этаж'!$J620*'Смета 1-й этаж'!$L620,2)</f>
        <v>0</v>
      </c>
      <c r="O620" s="122" t="s">
        <v>2214</v>
      </c>
      <c r="AT620"/>
      <c r="AU620"/>
      <c r="AV620"/>
      <c r="AW620"/>
      <c r="AX620"/>
      <c r="AY620"/>
      <c r="AZ620"/>
    </row>
    <row r="621" spans="1:52" ht="34.5" customHeight="1">
      <c r="A621" s="29" t="str">
        <f>CONCATENATE('Смета 1-й этаж'!$C621,".",'Смета 1-й этаж'!$D621,".",'Смета 1-й этаж'!$E621)</f>
        <v>Р5.2.6</v>
      </c>
      <c r="B621" s="18" t="s">
        <v>1380</v>
      </c>
      <c r="C621" s="27" t="s">
        <v>81</v>
      </c>
      <c r="D621" s="18">
        <v>2</v>
      </c>
      <c r="E621" s="18">
        <v>6</v>
      </c>
      <c r="F621" s="29" t="str">
        <f>CONCATENATE('Смета 1-й этаж'!$C621,".",'Смета 1-й этаж'!$D621,".",'Смета 1-й этаж'!$E621)</f>
        <v>Р5.2.6</v>
      </c>
      <c r="G621" s="28">
        <f t="shared" si="19"/>
        <v>2</v>
      </c>
      <c r="H621" s="37" t="s">
        <v>96</v>
      </c>
      <c r="I621" s="36" t="s">
        <v>14</v>
      </c>
      <c r="J621" s="128"/>
      <c r="K621" s="69">
        <v>138.57</v>
      </c>
      <c r="L621" s="70">
        <v>3478.57</v>
      </c>
      <c r="M621" s="65">
        <f>ROUND('Смета 1-й этаж'!$J621*'Смета 1-й этаж'!$K621,2)</f>
        <v>0</v>
      </c>
      <c r="N621" s="19">
        <f>ROUND('Смета 1-й этаж'!$J621*'Смета 1-й этаж'!$L621,2)</f>
        <v>0</v>
      </c>
      <c r="O621" s="122" t="s">
        <v>2214</v>
      </c>
      <c r="AT621"/>
      <c r="AU621"/>
      <c r="AV621"/>
      <c r="AW621"/>
      <c r="AX621"/>
      <c r="AY621"/>
      <c r="AZ621"/>
    </row>
    <row r="622" spans="1:52" ht="34.5" customHeight="1">
      <c r="A622" s="29" t="str">
        <f>CONCATENATE('Смета 1-й этаж'!$C622,".",'Смета 1-й этаж'!$D622,".",'Смета 1-й этаж'!$E622)</f>
        <v>Р5.2.7</v>
      </c>
      <c r="B622" s="18" t="s">
        <v>1381</v>
      </c>
      <c r="C622" s="27" t="s">
        <v>81</v>
      </c>
      <c r="D622" s="18">
        <v>2</v>
      </c>
      <c r="E622" s="18">
        <v>7</v>
      </c>
      <c r="F622" s="29" t="str">
        <f>CONCATENATE('Смета 1-й этаж'!$C622,".",'Смета 1-й этаж'!$D622,".",'Смета 1-й этаж'!$E622)</f>
        <v>Р5.2.7</v>
      </c>
      <c r="G622" s="28">
        <f t="shared" si="19"/>
        <v>2</v>
      </c>
      <c r="H622" s="37" t="s">
        <v>97</v>
      </c>
      <c r="I622" s="36" t="s">
        <v>14</v>
      </c>
      <c r="J622" s="128"/>
      <c r="K622" s="69">
        <v>167.14</v>
      </c>
      <c r="L622" s="70">
        <v>3830</v>
      </c>
      <c r="M622" s="65">
        <f>ROUND('Смета 1-й этаж'!$J622*'Смета 1-й этаж'!$K622,2)</f>
        <v>0</v>
      </c>
      <c r="N622" s="19">
        <f>ROUND('Смета 1-й этаж'!$J622*'Смета 1-й этаж'!$L622,2)</f>
        <v>0</v>
      </c>
      <c r="O622" s="122" t="s">
        <v>2214</v>
      </c>
      <c r="AT622"/>
      <c r="AU622"/>
      <c r="AV622"/>
      <c r="AW622"/>
      <c r="AX622"/>
      <c r="AY622"/>
      <c r="AZ622"/>
    </row>
    <row r="623" spans="1:52" ht="34.5" customHeight="1">
      <c r="A623" s="29" t="str">
        <f>CONCATENATE('Смета 1-й этаж'!$C623,".",'Смета 1-й этаж'!$D623,".",'Смета 1-й этаж'!$E623)</f>
        <v>Р5.2.8</v>
      </c>
      <c r="B623" s="18" t="s">
        <v>1382</v>
      </c>
      <c r="C623" s="27" t="s">
        <v>81</v>
      </c>
      <c r="D623" s="18">
        <v>2</v>
      </c>
      <c r="E623" s="18">
        <v>8</v>
      </c>
      <c r="F623" s="29" t="str">
        <f>CONCATENATE('Смета 1-й этаж'!$C623,".",'Смета 1-й этаж'!$D623,".",'Смета 1-й этаж'!$E623)</f>
        <v>Р5.2.8</v>
      </c>
      <c r="G623" s="28">
        <f t="shared" si="19"/>
        <v>2</v>
      </c>
      <c r="H623" s="37" t="s">
        <v>590</v>
      </c>
      <c r="I623" s="36" t="s">
        <v>14</v>
      </c>
      <c r="J623" s="128"/>
      <c r="K623" s="69">
        <v>700</v>
      </c>
      <c r="L623" s="70">
        <v>1500</v>
      </c>
      <c r="M623" s="65">
        <f>ROUND('Смета 1-й этаж'!$J623*'Смета 1-й этаж'!$K623,2)</f>
        <v>0</v>
      </c>
      <c r="N623" s="19">
        <f>ROUND('Смета 1-й этаж'!$J623*'Смета 1-й этаж'!$L623,2)</f>
        <v>0</v>
      </c>
      <c r="AT623"/>
      <c r="AU623"/>
      <c r="AV623"/>
      <c r="AW623"/>
      <c r="AX623"/>
      <c r="AY623"/>
      <c r="AZ623"/>
    </row>
    <row r="624" spans="1:52" ht="34.5" customHeight="1">
      <c r="A624" s="23"/>
      <c r="B624" s="33"/>
      <c r="C624" s="32" t="s">
        <v>81</v>
      </c>
      <c r="D624" s="33">
        <v>4</v>
      </c>
      <c r="E624" s="33">
        <v>0</v>
      </c>
      <c r="F624" s="23" t="str">
        <f>CONCATENATE('Смета 1-й этаж'!$C624,".",'Смета 1-й этаж'!$D624,".",'Смета 1-й этаж'!$E624)</f>
        <v>Р5.4.0</v>
      </c>
      <c r="G624" s="22">
        <f t="shared" si="19"/>
        <v>2</v>
      </c>
      <c r="H624" s="55" t="s">
        <v>2219</v>
      </c>
      <c r="I624" s="25"/>
      <c r="J624" s="127"/>
      <c r="K624" s="342"/>
      <c r="L624" s="343"/>
      <c r="M624" s="64">
        <f>SUM(M625:M627)</f>
        <v>0</v>
      </c>
      <c r="N624" s="26">
        <f>SUM(N625:N627)</f>
        <v>0</v>
      </c>
      <c r="P624" s="122" t="s">
        <v>1739</v>
      </c>
      <c r="AQ624">
        <v>5</v>
      </c>
      <c r="AR624" s="247">
        <f>SUM(AR625:AR627)</f>
        <v>0</v>
      </c>
      <c r="AS624">
        <v>5</v>
      </c>
    </row>
    <row r="625" spans="1:52" ht="34.5" customHeight="1">
      <c r="A625" s="29"/>
      <c r="B625" s="18"/>
      <c r="C625" s="27" t="s">
        <v>81</v>
      </c>
      <c r="D625" s="18">
        <v>1</v>
      </c>
      <c r="E625" s="18">
        <v>5</v>
      </c>
      <c r="F625" s="29" t="s">
        <v>2217</v>
      </c>
      <c r="G625" s="28">
        <f t="shared" si="19"/>
        <v>2</v>
      </c>
      <c r="H625" s="37" t="s">
        <v>1919</v>
      </c>
      <c r="I625" s="36" t="s">
        <v>14</v>
      </c>
      <c r="J625" s="128">
        <v>0</v>
      </c>
      <c r="K625" s="69">
        <v>2500</v>
      </c>
      <c r="L625" s="70">
        <v>2500</v>
      </c>
      <c r="M625" s="65">
        <f>ROUND('Смета 1-й этаж'!$J625*'Смета 1-й этаж'!$K625,2)</f>
        <v>0</v>
      </c>
      <c r="N625" s="19">
        <f>ROUND('Смета 1-й этаж'!$J625*'Смета 1-й этаж'!$L625,2)</f>
        <v>0</v>
      </c>
      <c r="AQ625">
        <v>5</v>
      </c>
      <c r="AR625" s="248">
        <f t="shared" si="20"/>
        <v>0</v>
      </c>
      <c r="AT625"/>
      <c r="AU625"/>
      <c r="AV625"/>
      <c r="AW625"/>
      <c r="AX625"/>
      <c r="AY625"/>
      <c r="AZ625"/>
    </row>
    <row r="626" spans="1:52" ht="34.5" customHeight="1">
      <c r="A626" s="29"/>
      <c r="B626" s="18"/>
      <c r="C626" s="27" t="s">
        <v>81</v>
      </c>
      <c r="D626" s="18">
        <v>4</v>
      </c>
      <c r="E626" s="18">
        <v>1</v>
      </c>
      <c r="F626" s="29" t="str">
        <f>CONCATENATE('Смета 1-й этаж'!$C626,".",'Смета 1-й этаж'!$D626,".",'Смета 1-й этаж'!$E626)</f>
        <v>Р5.4.1</v>
      </c>
      <c r="G626" s="28">
        <f t="shared" si="19"/>
        <v>2</v>
      </c>
      <c r="H626" s="37" t="s">
        <v>2218</v>
      </c>
      <c r="I626" s="31" t="s">
        <v>17</v>
      </c>
      <c r="J626" s="128"/>
      <c r="K626" s="344">
        <v>602.25</v>
      </c>
      <c r="L626" s="345">
        <v>371.36000000000007</v>
      </c>
      <c r="M626" s="278">
        <f>ROUND('Смета 1-й этаж'!$J626*'Смета 1-й этаж'!$K626,2)</f>
        <v>0</v>
      </c>
      <c r="N626" s="279">
        <f>ROUND('Смета 1-й этаж'!$J626*'Смета 1-й этаж'!$L626,2)</f>
        <v>0</v>
      </c>
      <c r="AQ626">
        <v>5</v>
      </c>
      <c r="AR626" s="248">
        <f t="shared" si="20"/>
        <v>0</v>
      </c>
    </row>
    <row r="627" spans="1:52" ht="34.5" customHeight="1">
      <c r="A627" s="29"/>
      <c r="B627" s="18"/>
      <c r="C627" s="27" t="s">
        <v>81</v>
      </c>
      <c r="D627" s="18">
        <v>4</v>
      </c>
      <c r="E627" s="18">
        <v>2</v>
      </c>
      <c r="F627" s="29" t="str">
        <f>CONCATENATE('Смета 1-й этаж'!$C627,".",'Смета 1-й этаж'!$D627,".",'Смета 1-й этаж'!$E627)</f>
        <v>Р5.4.2</v>
      </c>
      <c r="G627" s="28">
        <f t="shared" si="19"/>
        <v>2</v>
      </c>
      <c r="H627" s="37"/>
      <c r="I627" s="36"/>
      <c r="J627" s="128"/>
      <c r="K627" s="69"/>
      <c r="L627" s="70"/>
      <c r="M627" s="65">
        <f>ROUND('Смета 1-й этаж'!$J627*'Смета 1-й этаж'!$K627,2)</f>
        <v>0</v>
      </c>
      <c r="N627" s="19">
        <f>ROUND('Смета 1-й этаж'!$J627*'Смета 1-й этаж'!$L627,2)</f>
        <v>0</v>
      </c>
      <c r="AQ627">
        <v>5</v>
      </c>
      <c r="AR627" s="248">
        <f t="shared" si="20"/>
        <v>0</v>
      </c>
      <c r="AT627"/>
      <c r="AU627"/>
      <c r="AV627"/>
      <c r="AW627"/>
      <c r="AX627"/>
      <c r="AY627"/>
      <c r="AZ627"/>
    </row>
    <row r="628" spans="1:52" ht="34.5" customHeight="1">
      <c r="A628" s="23" t="str">
        <f>CONCATENATE('Смета 1-й этаж'!$C628,".",'Смета 1-й этаж'!$D628,".",'Смета 1-й этаж'!$E628)</f>
        <v>Р6.0.0</v>
      </c>
      <c r="B628" s="408" t="s">
        <v>1383</v>
      </c>
      <c r="C628" s="32" t="s">
        <v>98</v>
      </c>
      <c r="D628" s="408">
        <v>0</v>
      </c>
      <c r="E628" s="408">
        <v>0</v>
      </c>
      <c r="F628" s="23" t="str">
        <f>CONCATENATE('Смета 1-й этаж'!$C628,".",'Смета 1-й этаж'!$D628,".",'Смета 1-й этаж'!$E628)</f>
        <v>Р6.0.0</v>
      </c>
      <c r="G628" s="22">
        <f t="shared" si="19"/>
        <v>2</v>
      </c>
      <c r="H628" s="24" t="s">
        <v>751</v>
      </c>
      <c r="I628" s="25"/>
      <c r="J628" s="127"/>
      <c r="K628" s="342"/>
      <c r="L628" s="343"/>
      <c r="M628" s="64">
        <f>ROUND(M629,2)</f>
        <v>0</v>
      </c>
      <c r="N628" s="26">
        <f>ROUND(N629,2)</f>
        <v>0</v>
      </c>
    </row>
    <row r="629" spans="1:52" ht="34.5" customHeight="1">
      <c r="A629" s="23" t="str">
        <f>CONCATENATE('Смета 1-й этаж'!$C629,".",'Смета 1-й этаж'!$D629,".",'Смета 1-й этаж'!$E629)</f>
        <v>Р6.1.0</v>
      </c>
      <c r="B629" s="408" t="s">
        <v>1384</v>
      </c>
      <c r="C629" s="32" t="s">
        <v>98</v>
      </c>
      <c r="D629" s="408">
        <v>1</v>
      </c>
      <c r="E629" s="408">
        <v>0</v>
      </c>
      <c r="F629" s="23" t="str">
        <f>CONCATENATE('Смета 1-й этаж'!$C629,".",'Смета 1-й этаж'!$D629,".",'Смета 1-й этаж'!$E629)</f>
        <v>Р6.1.0</v>
      </c>
      <c r="G629" s="22">
        <f t="shared" si="19"/>
        <v>2</v>
      </c>
      <c r="H629" s="24" t="s">
        <v>1741</v>
      </c>
      <c r="I629" s="25"/>
      <c r="J629" s="127"/>
      <c r="K629" s="342"/>
      <c r="L629" s="343"/>
      <c r="M629" s="64">
        <f>SUM(M630:M685)</f>
        <v>0</v>
      </c>
      <c r="N629" s="26">
        <f>SUM(N630:N685)</f>
        <v>0</v>
      </c>
      <c r="P629" s="122" t="s">
        <v>1739</v>
      </c>
    </row>
    <row r="630" spans="1:52" ht="34.5" customHeight="1">
      <c r="A630" s="29" t="str">
        <f>CONCATENATE('Смета 1-й этаж'!$C630,".",'Смета 1-й этаж'!$D630,".",'Смета 1-й этаж'!$E630)</f>
        <v>Р6.0.1</v>
      </c>
      <c r="B630" s="17" t="s">
        <v>1385</v>
      </c>
      <c r="C630" s="27" t="s">
        <v>98</v>
      </c>
      <c r="D630" s="17">
        <v>0</v>
      </c>
      <c r="E630" s="18">
        <v>1</v>
      </c>
      <c r="F630" s="29" t="str">
        <f>CONCATENATE('Смета 1-й этаж'!$C630,".",'Смета 1-й этаж'!$D630,".",'Смета 1-й этаж'!$E630)</f>
        <v>Р6.0.1</v>
      </c>
      <c r="G630" s="28">
        <f t="shared" si="19"/>
        <v>2</v>
      </c>
      <c r="H630" s="30" t="s">
        <v>99</v>
      </c>
      <c r="I630" s="36" t="s">
        <v>14</v>
      </c>
      <c r="J630" s="128"/>
      <c r="K630" s="344">
        <v>1500</v>
      </c>
      <c r="L630" s="345"/>
      <c r="M630" s="278">
        <f>ROUND('Смета 1-й этаж'!$J630*'Смета 1-й этаж'!$K630,2)</f>
        <v>0</v>
      </c>
      <c r="N630" s="279">
        <f>ROUND('Смета 1-й этаж'!$J630*'Смета 1-й этаж'!$L630,2)</f>
        <v>0</v>
      </c>
    </row>
    <row r="631" spans="1:52" ht="34.5" customHeight="1">
      <c r="A631" s="29" t="str">
        <f>CONCATENATE('Смета 1-й этаж'!$C631,".",'Смета 1-й этаж'!$D631,".",'Смета 1-й этаж'!$E631)</f>
        <v>Р6.0.2</v>
      </c>
      <c r="B631" s="17" t="s">
        <v>1386</v>
      </c>
      <c r="C631" s="27" t="s">
        <v>98</v>
      </c>
      <c r="D631" s="17">
        <v>0</v>
      </c>
      <c r="E631" s="18">
        <v>2</v>
      </c>
      <c r="F631" s="29" t="str">
        <f>CONCATENATE('Смета 1-й этаж'!$C631,".",'Смета 1-й этаж'!$D631,".",'Смета 1-й этаж'!$E631)</f>
        <v>Р6.0.2</v>
      </c>
      <c r="G631" s="28">
        <f t="shared" si="19"/>
        <v>2</v>
      </c>
      <c r="H631" s="30" t="s">
        <v>100</v>
      </c>
      <c r="I631" s="36" t="s">
        <v>14</v>
      </c>
      <c r="J631" s="128">
        <v>0</v>
      </c>
      <c r="K631" s="69">
        <v>3398.01</v>
      </c>
      <c r="L631" s="70">
        <v>1080</v>
      </c>
      <c r="M631" s="65">
        <f>ROUND('Смета 1-й этаж'!$J631*'Смета 1-й этаж'!$K631,2)</f>
        <v>0</v>
      </c>
      <c r="N631" s="19">
        <f>ROUND('Смета 1-й этаж'!$J631*'Смета 1-й этаж'!$L631,2)</f>
        <v>0</v>
      </c>
      <c r="AT631"/>
      <c r="AU631"/>
      <c r="AV631"/>
      <c r="AW631"/>
      <c r="AX631"/>
      <c r="AY631"/>
      <c r="AZ631"/>
    </row>
    <row r="632" spans="1:52" ht="34.5" customHeight="1">
      <c r="A632" s="29" t="str">
        <f>CONCATENATE('Смета 1-й этаж'!$C632,".",'Смета 1-й этаж'!$D632,".",'Смета 1-й этаж'!$E632)</f>
        <v>Р6.0.3</v>
      </c>
      <c r="B632" s="17" t="s">
        <v>1387</v>
      </c>
      <c r="C632" s="27" t="s">
        <v>98</v>
      </c>
      <c r="D632" s="17">
        <v>0</v>
      </c>
      <c r="E632" s="17">
        <v>3</v>
      </c>
      <c r="F632" s="29" t="str">
        <f>CONCATENATE('Смета 1-й этаж'!$C632,".",'Смета 1-й этаж'!$D632,".",'Смета 1-й этаж'!$E632)</f>
        <v>Р6.0.3</v>
      </c>
      <c r="G632" s="28">
        <f t="shared" si="19"/>
        <v>2</v>
      </c>
      <c r="H632" s="40" t="s">
        <v>101</v>
      </c>
      <c r="I632" s="27" t="s">
        <v>102</v>
      </c>
      <c r="J632" s="128">
        <v>0</v>
      </c>
      <c r="K632" s="69">
        <v>399.84</v>
      </c>
      <c r="L632" s="70">
        <v>1057.81</v>
      </c>
      <c r="M632" s="65">
        <f>ROUND('Смета 1-й этаж'!$J632*'Смета 1-й этаж'!$K632,2)</f>
        <v>0</v>
      </c>
      <c r="N632" s="19">
        <f>ROUND('Смета 1-й этаж'!$J632*'Смета 1-й этаж'!$L632,2)</f>
        <v>0</v>
      </c>
      <c r="AT632"/>
      <c r="AU632"/>
      <c r="AV632"/>
      <c r="AW632"/>
      <c r="AX632"/>
      <c r="AY632"/>
      <c r="AZ632"/>
    </row>
    <row r="633" spans="1:52" ht="34.5" customHeight="1">
      <c r="A633" s="29"/>
      <c r="B633" s="17"/>
      <c r="C633" s="27"/>
      <c r="D633" s="17"/>
      <c r="E633" s="17"/>
      <c r="F633" s="29"/>
      <c r="G633" s="28">
        <f t="shared" si="19"/>
        <v>2</v>
      </c>
      <c r="H633" s="40" t="s">
        <v>2413</v>
      </c>
      <c r="I633" s="27" t="s">
        <v>14</v>
      </c>
      <c r="J633" s="128"/>
      <c r="K633" s="344">
        <v>2040</v>
      </c>
      <c r="L633" s="345">
        <v>8296.86</v>
      </c>
      <c r="M633" s="278">
        <f>ROUND('Смета 1-й этаж'!$J633*'Смета 1-й этаж'!$K633,2)</f>
        <v>0</v>
      </c>
      <c r="N633" s="279">
        <f>ROUND('Смета 1-й этаж'!$J633*'Смета 1-й этаж'!$L633,2)</f>
        <v>0</v>
      </c>
    </row>
    <row r="634" spans="1:52" ht="34.5" customHeight="1">
      <c r="A634" s="29" t="str">
        <f>CONCATENATE('Смета 1-й этаж'!$C634,".",'Смета 1-й этаж'!$D634,".",'Смета 1-й этаж'!$E634)</f>
        <v>Р6.0.4</v>
      </c>
      <c r="B634" s="17" t="s">
        <v>1388</v>
      </c>
      <c r="C634" s="27" t="s">
        <v>98</v>
      </c>
      <c r="D634" s="17">
        <v>0</v>
      </c>
      <c r="E634" s="18">
        <v>4</v>
      </c>
      <c r="F634" s="29" t="str">
        <f>CONCATENATE('Смета 1-й этаж'!$C634,".",'Смета 1-й этаж'!$D634,".",'Смета 1-й этаж'!$E634)</f>
        <v>Р6.0.4</v>
      </c>
      <c r="G634" s="28">
        <f t="shared" si="19"/>
        <v>2</v>
      </c>
      <c r="H634" s="37" t="s">
        <v>103</v>
      </c>
      <c r="I634" s="27" t="s">
        <v>102</v>
      </c>
      <c r="J634" s="128">
        <v>0</v>
      </c>
      <c r="K634" s="69">
        <v>300</v>
      </c>
      <c r="L634" s="70">
        <v>0</v>
      </c>
      <c r="M634" s="65">
        <f>ROUND('Смета 1-й этаж'!$J634*'Смета 1-й этаж'!$K634,2)</f>
        <v>0</v>
      </c>
      <c r="N634" s="19">
        <f>ROUND('Смета 1-й этаж'!$J634*'Смета 1-й этаж'!$L634,2)</f>
        <v>0</v>
      </c>
      <c r="AT634"/>
      <c r="AU634"/>
      <c r="AV634"/>
      <c r="AW634"/>
      <c r="AX634"/>
      <c r="AY634"/>
      <c r="AZ634"/>
    </row>
    <row r="635" spans="1:52" ht="34.5" customHeight="1">
      <c r="A635" s="29" t="str">
        <f>CONCATENATE('Смета 1-й этаж'!$C635,".",'Смета 1-й этаж'!$D635,".",'Смета 1-й этаж'!$E635)</f>
        <v>Р6.0.5</v>
      </c>
      <c r="B635" s="17" t="s">
        <v>1389</v>
      </c>
      <c r="C635" s="27" t="s">
        <v>98</v>
      </c>
      <c r="D635" s="17">
        <v>0</v>
      </c>
      <c r="E635" s="18">
        <v>5</v>
      </c>
      <c r="F635" s="29" t="str">
        <f>CONCATENATE('Смета 1-й этаж'!$C635,".",'Смета 1-й этаж'!$D635,".",'Смета 1-й этаж'!$E635)</f>
        <v>Р6.0.5</v>
      </c>
      <c r="G635" s="28">
        <f t="shared" si="19"/>
        <v>2</v>
      </c>
      <c r="H635" s="40" t="s">
        <v>591</v>
      </c>
      <c r="I635" s="27" t="s">
        <v>102</v>
      </c>
      <c r="J635" s="128"/>
      <c r="K635" s="69">
        <v>675</v>
      </c>
      <c r="L635" s="70">
        <v>1058.33</v>
      </c>
      <c r="M635" s="65">
        <f>ROUND('Смета 1-й этаж'!$J635*'Смета 1-й этаж'!$K635,2)</f>
        <v>0</v>
      </c>
      <c r="N635" s="19">
        <f>ROUND('Смета 1-й этаж'!$J635*'Смета 1-й этаж'!$L635,2)</f>
        <v>0</v>
      </c>
      <c r="AT635"/>
      <c r="AU635"/>
      <c r="AV635"/>
      <c r="AW635"/>
      <c r="AX635"/>
      <c r="AY635"/>
      <c r="AZ635"/>
    </row>
    <row r="636" spans="1:52" ht="34.5" customHeight="1">
      <c r="A636" s="29" t="str">
        <f>CONCATENATE('Смета 1-й этаж'!$C636,".",'Смета 1-й этаж'!$D636,".",'Смета 1-й этаж'!$E636)</f>
        <v>Р6.0.6</v>
      </c>
      <c r="B636" s="17" t="s">
        <v>1390</v>
      </c>
      <c r="C636" s="27" t="s">
        <v>98</v>
      </c>
      <c r="D636" s="17">
        <v>0</v>
      </c>
      <c r="E636" s="17">
        <v>6</v>
      </c>
      <c r="F636" s="29" t="str">
        <f>CONCATENATE('Смета 1-й этаж'!$C636,".",'Смета 1-й этаж'!$D636,".",'Смета 1-й этаж'!$E636)</f>
        <v>Р6.0.6</v>
      </c>
      <c r="G636" s="28">
        <f t="shared" si="19"/>
        <v>2</v>
      </c>
      <c r="H636" s="30" t="s">
        <v>355</v>
      </c>
      <c r="I636" s="36" t="s">
        <v>14</v>
      </c>
      <c r="J636" s="128"/>
      <c r="K636" s="344">
        <v>306</v>
      </c>
      <c r="L636" s="345">
        <v>953.64720000000011</v>
      </c>
      <c r="M636" s="278">
        <f>ROUND('Смета 1-й этаж'!$J636*'Смета 1-й этаж'!$K636,2)</f>
        <v>0</v>
      </c>
      <c r="N636" s="279">
        <f>ROUND('Смета 1-й этаж'!$J636*'Смета 1-й этаж'!$L636,2)</f>
        <v>0</v>
      </c>
    </row>
    <row r="637" spans="1:52" ht="34.5" customHeight="1">
      <c r="A637" s="29" t="str">
        <f>CONCATENATE('Смета 1-й этаж'!$C637,".",'Смета 1-й этаж'!$D637,".",'Смета 1-й этаж'!$E637)</f>
        <v>Р6.0.7</v>
      </c>
      <c r="B637" s="17" t="s">
        <v>1391</v>
      </c>
      <c r="C637" s="27" t="s">
        <v>98</v>
      </c>
      <c r="D637" s="17">
        <v>0</v>
      </c>
      <c r="E637" s="18">
        <v>7</v>
      </c>
      <c r="F637" s="29" t="str">
        <f>CONCATENATE('Смета 1-й этаж'!$C637,".",'Смета 1-й этаж'!$D637,".",'Смета 1-й этаж'!$E637)</f>
        <v>Р6.0.7</v>
      </c>
      <c r="G637" s="28">
        <f t="shared" si="19"/>
        <v>2</v>
      </c>
      <c r="H637" s="30" t="s">
        <v>471</v>
      </c>
      <c r="I637" s="36" t="s">
        <v>14</v>
      </c>
      <c r="J637" s="128"/>
      <c r="K637" s="69">
        <v>500</v>
      </c>
      <c r="L637" s="70">
        <v>1995</v>
      </c>
      <c r="M637" s="65">
        <f>ROUND('Смета 1-й этаж'!$J637*'Смета 1-й этаж'!$K637,2)</f>
        <v>0</v>
      </c>
      <c r="N637" s="19">
        <f>ROUND('Смета 1-й этаж'!$J637*'Смета 1-й этаж'!$L637,2)</f>
        <v>0</v>
      </c>
      <c r="AT637"/>
      <c r="AU637"/>
      <c r="AV637"/>
      <c r="AW637"/>
      <c r="AX637"/>
      <c r="AY637"/>
      <c r="AZ637"/>
    </row>
    <row r="638" spans="1:52" ht="34.5" customHeight="1">
      <c r="A638" s="29" t="str">
        <f>CONCATENATE('Смета 1-й этаж'!$C638,".",'Смета 1-й этаж'!$D638,".",'Смета 1-й этаж'!$E638)</f>
        <v>Р6.0.8</v>
      </c>
      <c r="B638" s="17" t="s">
        <v>1392</v>
      </c>
      <c r="C638" s="27" t="s">
        <v>98</v>
      </c>
      <c r="D638" s="17">
        <v>0</v>
      </c>
      <c r="E638" s="18">
        <v>8</v>
      </c>
      <c r="F638" s="29" t="str">
        <f>CONCATENATE('Смета 1-й этаж'!$C638,".",'Смета 1-й этаж'!$D638,".",'Смета 1-й этаж'!$E638)</f>
        <v>Р6.0.8</v>
      </c>
      <c r="G638" s="28">
        <f t="shared" si="19"/>
        <v>2</v>
      </c>
      <c r="H638" s="30" t="s">
        <v>592</v>
      </c>
      <c r="I638" s="36" t="s">
        <v>30</v>
      </c>
      <c r="J638" s="128">
        <v>0</v>
      </c>
      <c r="K638" s="69">
        <v>96.44</v>
      </c>
      <c r="L638" s="70">
        <v>80.569999999999993</v>
      </c>
      <c r="M638" s="65">
        <f>ROUND('Смета 1-й этаж'!$J638*'Смета 1-й этаж'!$K638,2)</f>
        <v>0</v>
      </c>
      <c r="N638" s="19">
        <f>ROUND('Смета 1-й этаж'!$J638*'Смета 1-й этаж'!$L638,2)</f>
        <v>0</v>
      </c>
      <c r="AT638"/>
      <c r="AU638"/>
      <c r="AV638"/>
      <c r="AW638"/>
      <c r="AX638"/>
      <c r="AY638"/>
      <c r="AZ638"/>
    </row>
    <row r="639" spans="1:52" ht="34.5" customHeight="1">
      <c r="A639" s="29" t="str">
        <f>CONCATENATE('Смета 1-й этаж'!$C639,".",'Смета 1-й этаж'!$D639,".",'Смета 1-й этаж'!$E639)</f>
        <v>Р6.0.9</v>
      </c>
      <c r="B639" s="17" t="s">
        <v>1393</v>
      </c>
      <c r="C639" s="27" t="s">
        <v>98</v>
      </c>
      <c r="D639" s="17">
        <v>0</v>
      </c>
      <c r="E639" s="17">
        <v>9</v>
      </c>
      <c r="F639" s="29" t="str">
        <f>CONCATENATE('Смета 1-й этаж'!$C639,".",'Смета 1-й этаж'!$D639,".",'Смета 1-й этаж'!$E639)</f>
        <v>Р6.0.9</v>
      </c>
      <c r="G639" s="28">
        <f t="shared" si="19"/>
        <v>2</v>
      </c>
      <c r="H639" s="30" t="s">
        <v>426</v>
      </c>
      <c r="I639" s="36" t="s">
        <v>30</v>
      </c>
      <c r="J639" s="128">
        <v>0</v>
      </c>
      <c r="K639" s="69">
        <v>89.72</v>
      </c>
      <c r="L639" s="70">
        <v>123.25</v>
      </c>
      <c r="M639" s="65">
        <f>ROUND('Смета 1-й этаж'!$J639*'Смета 1-й этаж'!$K639,2)</f>
        <v>0</v>
      </c>
      <c r="N639" s="19">
        <f>ROUND('Смета 1-й этаж'!$J639*'Смета 1-й этаж'!$L639,2)</f>
        <v>0</v>
      </c>
      <c r="AT639"/>
      <c r="AU639"/>
      <c r="AV639"/>
      <c r="AW639"/>
      <c r="AX639"/>
      <c r="AY639"/>
      <c r="AZ639"/>
    </row>
    <row r="640" spans="1:52" ht="34.5" customHeight="1">
      <c r="A640" s="29"/>
      <c r="B640" s="17"/>
      <c r="C640" s="27"/>
      <c r="D640" s="17"/>
      <c r="E640" s="17"/>
      <c r="F640" s="29"/>
      <c r="G640" s="28">
        <f t="shared" si="19"/>
        <v>2</v>
      </c>
      <c r="H640" s="30" t="s">
        <v>2414</v>
      </c>
      <c r="I640" s="36" t="s">
        <v>2415</v>
      </c>
      <c r="J640" s="128"/>
      <c r="K640" s="344">
        <v>312.56064000000003</v>
      </c>
      <c r="L640" s="345">
        <v>223.87200000000004</v>
      </c>
      <c r="M640" s="278">
        <f>ROUND('Смета 1-й этаж'!$J640*'Смета 1-й этаж'!$K640,2)</f>
        <v>0</v>
      </c>
      <c r="N640" s="279">
        <f>ROUND('Смета 1-й этаж'!$J640*'Смета 1-й этаж'!$L640,2)</f>
        <v>0</v>
      </c>
    </row>
    <row r="641" spans="1:52" ht="34.5" customHeight="1">
      <c r="A641" s="29"/>
      <c r="B641" s="17"/>
      <c r="C641" s="27"/>
      <c r="D641" s="17"/>
      <c r="E641" s="17"/>
      <c r="F641" s="29"/>
      <c r="G641" s="28">
        <f t="shared" si="19"/>
        <v>2</v>
      </c>
      <c r="H641" s="30" t="s">
        <v>2416</v>
      </c>
      <c r="I641" s="36" t="s">
        <v>2415</v>
      </c>
      <c r="J641" s="128"/>
      <c r="K641" s="344">
        <v>186</v>
      </c>
      <c r="L641" s="345">
        <v>40.656000000000006</v>
      </c>
      <c r="M641" s="278">
        <f>ROUND('Смета 1-й этаж'!$J641*'Смета 1-й этаж'!$K641,2)</f>
        <v>0</v>
      </c>
      <c r="N641" s="279">
        <f>ROUND('Смета 1-й этаж'!$J641*'Смета 1-й этаж'!$L641,2)</f>
        <v>0</v>
      </c>
    </row>
    <row r="642" spans="1:52" ht="34.5" customHeight="1">
      <c r="A642" s="29"/>
      <c r="B642" s="17"/>
      <c r="C642" s="27"/>
      <c r="D642" s="17"/>
      <c r="E642" s="17"/>
      <c r="F642" s="29"/>
      <c r="G642" s="28">
        <f t="shared" si="19"/>
        <v>2</v>
      </c>
      <c r="H642" s="30" t="s">
        <v>2417</v>
      </c>
      <c r="I642" s="36" t="s">
        <v>2415</v>
      </c>
      <c r="J642" s="128"/>
      <c r="K642" s="344">
        <v>91.8</v>
      </c>
      <c r="L642" s="345">
        <v>34.386000000000003</v>
      </c>
      <c r="M642" s="278">
        <f>ROUND('Смета 1-й этаж'!$J642*'Смета 1-й этаж'!$K642,2)</f>
        <v>0</v>
      </c>
      <c r="N642" s="279">
        <f>ROUND('Смета 1-й этаж'!$J642*'Смета 1-й этаж'!$L642,2)</f>
        <v>0</v>
      </c>
    </row>
    <row r="643" spans="1:52" ht="34.5" customHeight="1">
      <c r="A643" s="29"/>
      <c r="B643" s="17"/>
      <c r="C643" s="27"/>
      <c r="D643" s="17"/>
      <c r="E643" s="17"/>
      <c r="F643" s="29"/>
      <c r="G643" s="28">
        <f t="shared" si="19"/>
        <v>2</v>
      </c>
      <c r="H643" s="30" t="s">
        <v>2418</v>
      </c>
      <c r="I643" s="36" t="s">
        <v>1933</v>
      </c>
      <c r="J643" s="128"/>
      <c r="K643" s="344">
        <v>90.09081081081078</v>
      </c>
      <c r="L643" s="345">
        <v>446.6</v>
      </c>
      <c r="M643" s="278">
        <f>ROUND('Смета 1-й этаж'!$J643*'Смета 1-й этаж'!$K643,2)</f>
        <v>0</v>
      </c>
      <c r="N643" s="279">
        <f>ROUND('Смета 1-й этаж'!$J643*'Смета 1-й этаж'!$L643,2)</f>
        <v>0</v>
      </c>
    </row>
    <row r="644" spans="1:52" ht="34.5" customHeight="1">
      <c r="A644" s="29"/>
      <c r="B644" s="17"/>
      <c r="C644" s="27"/>
      <c r="D644" s="17"/>
      <c r="E644" s="17"/>
      <c r="F644" s="29"/>
      <c r="G644" s="28">
        <f t="shared" si="19"/>
        <v>2</v>
      </c>
      <c r="H644" s="30" t="s">
        <v>2419</v>
      </c>
      <c r="I644" s="36" t="s">
        <v>2415</v>
      </c>
      <c r="J644" s="128"/>
      <c r="K644" s="344">
        <v>60</v>
      </c>
      <c r="L644" s="345"/>
      <c r="M644" s="278">
        <f>ROUND('Смета 1-й этаж'!$J644*'Смета 1-й этаж'!$K644,2)</f>
        <v>0</v>
      </c>
      <c r="N644" s="279">
        <f>ROUND('Смета 1-й этаж'!$J644*'Смета 1-й этаж'!$L644,2)</f>
        <v>0</v>
      </c>
    </row>
    <row r="645" spans="1:52" ht="34.5" customHeight="1">
      <c r="A645" s="29" t="str">
        <f>CONCATENATE('Смета 1-й этаж'!$C645,".",'Смета 1-й этаж'!$D645,".",'Смета 1-й этаж'!$E645)</f>
        <v>Р6.0.10</v>
      </c>
      <c r="B645" s="17" t="s">
        <v>1394</v>
      </c>
      <c r="C645" s="27" t="s">
        <v>98</v>
      </c>
      <c r="D645" s="17">
        <v>0</v>
      </c>
      <c r="E645" s="18">
        <v>10</v>
      </c>
      <c r="F645" s="29" t="str">
        <f>CONCATENATE('Смета 1-й этаж'!$C645,".",'Смета 1-й этаж'!$D645,".",'Смета 1-й этаж'!$E645)</f>
        <v>Р6.0.10</v>
      </c>
      <c r="G645" s="28">
        <f t="shared" si="19"/>
        <v>2</v>
      </c>
      <c r="H645" s="30" t="s">
        <v>356</v>
      </c>
      <c r="I645" s="36" t="s">
        <v>30</v>
      </c>
      <c r="J645" s="128"/>
      <c r="K645" s="69">
        <v>145</v>
      </c>
      <c r="L645" s="70">
        <v>145.33000000000001</v>
      </c>
      <c r="M645" s="65">
        <f>ROUND('Смета 1-й этаж'!$J645*'Смета 1-й этаж'!$K645,2)</f>
        <v>0</v>
      </c>
      <c r="N645" s="19">
        <f>ROUND('Смета 1-й этаж'!$J645*'Смета 1-й этаж'!$L645,2)</f>
        <v>0</v>
      </c>
      <c r="AT645"/>
      <c r="AU645"/>
      <c r="AV645"/>
      <c r="AW645"/>
      <c r="AX645"/>
      <c r="AY645"/>
      <c r="AZ645"/>
    </row>
    <row r="646" spans="1:52" ht="34.5" customHeight="1">
      <c r="A646" s="29" t="str">
        <f>CONCATENATE('Смета 1-й этаж'!$C646,".",'Смета 1-й этаж'!$D646,".",'Смета 1-й этаж'!$E646)</f>
        <v>Р6.0.11</v>
      </c>
      <c r="B646" s="17" t="s">
        <v>1395</v>
      </c>
      <c r="C646" s="27" t="s">
        <v>98</v>
      </c>
      <c r="D646" s="17">
        <v>0</v>
      </c>
      <c r="E646" s="18">
        <v>11</v>
      </c>
      <c r="F646" s="29" t="str">
        <f>CONCATENATE('Смета 1-й этаж'!$C646,".",'Смета 1-й этаж'!$D646,".",'Смета 1-й этаж'!$E646)</f>
        <v>Р6.0.11</v>
      </c>
      <c r="G646" s="28">
        <f t="shared" si="19"/>
        <v>2</v>
      </c>
      <c r="H646" s="30" t="s">
        <v>593</v>
      </c>
      <c r="I646" s="36" t="s">
        <v>30</v>
      </c>
      <c r="J646" s="128">
        <v>0</v>
      </c>
      <c r="K646" s="69">
        <v>145</v>
      </c>
      <c r="L646" s="70">
        <v>178.17</v>
      </c>
      <c r="M646" s="65">
        <f>ROUND('Смета 1-й этаж'!$J646*'Смета 1-й этаж'!$K646,2)</f>
        <v>0</v>
      </c>
      <c r="N646" s="19">
        <f>ROUND('Смета 1-й этаж'!$J646*'Смета 1-й этаж'!$L646,2)</f>
        <v>0</v>
      </c>
      <c r="AT646"/>
      <c r="AU646"/>
      <c r="AV646"/>
      <c r="AW646"/>
      <c r="AX646"/>
      <c r="AY646"/>
      <c r="AZ646"/>
    </row>
    <row r="647" spans="1:52" ht="34.5" customHeight="1">
      <c r="A647" s="29" t="str">
        <f>CONCATENATE('Смета 1-й этаж'!$C647,".",'Смета 1-й этаж'!$D647,".",'Смета 1-й этаж'!$E647)</f>
        <v>Р6.0.12</v>
      </c>
      <c r="B647" s="17" t="s">
        <v>1396</v>
      </c>
      <c r="C647" s="27" t="s">
        <v>98</v>
      </c>
      <c r="D647" s="17">
        <v>0</v>
      </c>
      <c r="E647" s="17">
        <v>12</v>
      </c>
      <c r="F647" s="29" t="str">
        <f>CONCATENATE('Смета 1-й этаж'!$C647,".",'Смета 1-й этаж'!$D647,".",'Смета 1-й этаж'!$E647)</f>
        <v>Р6.0.12</v>
      </c>
      <c r="G647" s="28">
        <f t="shared" si="19"/>
        <v>2</v>
      </c>
      <c r="H647" s="30" t="s">
        <v>594</v>
      </c>
      <c r="I647" s="36" t="s">
        <v>30</v>
      </c>
      <c r="J647" s="128"/>
      <c r="K647" s="69">
        <v>50</v>
      </c>
      <c r="L647" s="70">
        <v>150</v>
      </c>
      <c r="M647" s="65">
        <f>ROUND('Смета 1-й этаж'!$J647*'Смета 1-й этаж'!$K647,2)</f>
        <v>0</v>
      </c>
      <c r="N647" s="19">
        <f>ROUND('Смета 1-й этаж'!$J647*'Смета 1-й этаж'!$L647,2)</f>
        <v>0</v>
      </c>
      <c r="AT647"/>
      <c r="AU647"/>
      <c r="AV647"/>
      <c r="AW647"/>
      <c r="AX647"/>
      <c r="AY647"/>
      <c r="AZ647"/>
    </row>
    <row r="648" spans="1:52" ht="34.5" customHeight="1">
      <c r="A648" s="29" t="str">
        <f>CONCATENATE('Смета 1-й этаж'!$C648,".",'Смета 1-й этаж'!$D648,".",'Смета 1-й этаж'!$E648)</f>
        <v>Р6.0.13</v>
      </c>
      <c r="B648" s="17" t="s">
        <v>1397</v>
      </c>
      <c r="C648" s="27" t="s">
        <v>98</v>
      </c>
      <c r="D648" s="17">
        <v>0</v>
      </c>
      <c r="E648" s="18">
        <v>13</v>
      </c>
      <c r="F648" s="29" t="str">
        <f>CONCATENATE('Смета 1-й этаж'!$C648,".",'Смета 1-й этаж'!$D648,".",'Смета 1-й этаж'!$E648)</f>
        <v>Р6.0.13</v>
      </c>
      <c r="G648" s="28">
        <f t="shared" si="19"/>
        <v>2</v>
      </c>
      <c r="H648" s="30" t="s">
        <v>595</v>
      </c>
      <c r="I648" s="36" t="s">
        <v>14</v>
      </c>
      <c r="J648" s="128">
        <v>0</v>
      </c>
      <c r="K648" s="69">
        <v>95</v>
      </c>
      <c r="L648" s="70">
        <v>902</v>
      </c>
      <c r="M648" s="65">
        <f>ROUND('Смета 1-й этаж'!$J648*'Смета 1-й этаж'!$K648,2)</f>
        <v>0</v>
      </c>
      <c r="N648" s="19">
        <f>ROUND('Смета 1-й этаж'!$J648*'Смета 1-й этаж'!$L648,2)</f>
        <v>0</v>
      </c>
      <c r="AT648"/>
      <c r="AU648"/>
      <c r="AV648"/>
      <c r="AW648"/>
      <c r="AX648"/>
      <c r="AY648"/>
      <c r="AZ648"/>
    </row>
    <row r="649" spans="1:52" ht="34.5" customHeight="1">
      <c r="A649" s="29" t="str">
        <f>CONCATENATE('Смета 1-й этаж'!$C649,".",'Смета 1-й этаж'!$D649,".",'Смета 1-й этаж'!$E649)</f>
        <v>Р6.0.14</v>
      </c>
      <c r="B649" s="17" t="s">
        <v>1398</v>
      </c>
      <c r="C649" s="27" t="s">
        <v>98</v>
      </c>
      <c r="D649" s="17">
        <v>0</v>
      </c>
      <c r="E649" s="18">
        <v>14</v>
      </c>
      <c r="F649" s="29" t="str">
        <f>CONCATENATE('Смета 1-й этаж'!$C649,".",'Смета 1-й этаж'!$D649,".",'Смета 1-й этаж'!$E649)</f>
        <v>Р6.0.14</v>
      </c>
      <c r="G649" s="28">
        <f t="shared" si="19"/>
        <v>2</v>
      </c>
      <c r="H649" s="30" t="s">
        <v>104</v>
      </c>
      <c r="I649" s="36" t="s">
        <v>14</v>
      </c>
      <c r="J649" s="128">
        <v>0</v>
      </c>
      <c r="K649" s="69">
        <v>258.33</v>
      </c>
      <c r="L649" s="70">
        <v>1025</v>
      </c>
      <c r="M649" s="65">
        <f>ROUND('Смета 1-й этаж'!$J649*'Смета 1-й этаж'!$K649,2)</f>
        <v>0</v>
      </c>
      <c r="N649" s="19">
        <f>ROUND('Смета 1-й этаж'!$J649*'Смета 1-й этаж'!$L649,2)</f>
        <v>0</v>
      </c>
      <c r="AT649"/>
      <c r="AU649"/>
      <c r="AV649"/>
      <c r="AW649"/>
      <c r="AX649"/>
      <c r="AY649"/>
      <c r="AZ649"/>
    </row>
    <row r="650" spans="1:52" ht="34.5" customHeight="1">
      <c r="A650" s="29" t="str">
        <f>CONCATENATE('Смета 1-й этаж'!$C650,".",'Смета 1-й этаж'!$D650,".",'Смета 1-й этаж'!$E650)</f>
        <v>Р6.0.15</v>
      </c>
      <c r="B650" s="17" t="s">
        <v>1399</v>
      </c>
      <c r="C650" s="27" t="s">
        <v>98</v>
      </c>
      <c r="D650" s="17">
        <v>0</v>
      </c>
      <c r="E650" s="17">
        <v>15</v>
      </c>
      <c r="F650" s="29" t="str">
        <f>CONCATENATE('Смета 1-й этаж'!$C650,".",'Смета 1-й этаж'!$D650,".",'Смета 1-й этаж'!$E650)</f>
        <v>Р6.0.15</v>
      </c>
      <c r="G650" s="28">
        <f t="shared" si="19"/>
        <v>2</v>
      </c>
      <c r="H650" s="30" t="s">
        <v>357</v>
      </c>
      <c r="I650" s="36" t="s">
        <v>61</v>
      </c>
      <c r="J650" s="128">
        <v>0</v>
      </c>
      <c r="K650" s="69">
        <v>104.99</v>
      </c>
      <c r="L650" s="70">
        <v>327.38</v>
      </c>
      <c r="M650" s="65">
        <f>ROUND('Смета 1-й этаж'!$J650*'Смета 1-й этаж'!$K650,2)</f>
        <v>0</v>
      </c>
      <c r="N650" s="19">
        <f>ROUND('Смета 1-й этаж'!$J650*'Смета 1-й этаж'!$L650,2)</f>
        <v>0</v>
      </c>
      <c r="AT650"/>
      <c r="AU650"/>
      <c r="AV650"/>
      <c r="AW650"/>
      <c r="AX650"/>
      <c r="AY650"/>
      <c r="AZ650"/>
    </row>
    <row r="651" spans="1:52" ht="34.5" customHeight="1">
      <c r="A651" s="29" t="str">
        <f>CONCATENATE('Смета 1-й этаж'!$C651,".",'Смета 1-й этаж'!$D651,".",'Смета 1-й этаж'!$E651)</f>
        <v>Р6.0.16</v>
      </c>
      <c r="B651" s="17" t="s">
        <v>1400</v>
      </c>
      <c r="C651" s="27" t="s">
        <v>98</v>
      </c>
      <c r="D651" s="17">
        <v>0</v>
      </c>
      <c r="E651" s="18">
        <v>16</v>
      </c>
      <c r="F651" s="29" t="str">
        <f>CONCATENATE('Смета 1-й этаж'!$C651,".",'Смета 1-й этаж'!$D651,".",'Смета 1-й этаж'!$E651)</f>
        <v>Р6.0.16</v>
      </c>
      <c r="G651" s="28">
        <f t="shared" si="19"/>
        <v>2</v>
      </c>
      <c r="H651" s="30" t="s">
        <v>358</v>
      </c>
      <c r="I651" s="36" t="s">
        <v>8</v>
      </c>
      <c r="J651" s="128"/>
      <c r="K651" s="344">
        <v>15.168752370117559</v>
      </c>
      <c r="L651" s="345">
        <v>4.5506257110352673</v>
      </c>
      <c r="M651" s="278">
        <f>ROUND('Смета 1-й этаж'!$J651*'Смета 1-й этаж'!$K651,2)</f>
        <v>0</v>
      </c>
      <c r="N651" s="279">
        <f>ROUND('Смета 1-й этаж'!$J651*'Смета 1-й этаж'!$L651,2)</f>
        <v>0</v>
      </c>
    </row>
    <row r="652" spans="1:52" ht="34.5" customHeight="1">
      <c r="A652" s="29" t="str">
        <f>CONCATENATE('Смета 1-й этаж'!$C652,".",'Смета 1-й этаж'!$D652,".",'Смета 1-й этаж'!$E652)</f>
        <v>Р6.0.17</v>
      </c>
      <c r="B652" s="17" t="s">
        <v>1401</v>
      </c>
      <c r="C652" s="27" t="s">
        <v>98</v>
      </c>
      <c r="D652" s="17">
        <v>0</v>
      </c>
      <c r="E652" s="18">
        <v>17</v>
      </c>
      <c r="F652" s="29" t="str">
        <f>CONCATENATE('Смета 1-й этаж'!$C652,".",'Смета 1-й этаж'!$D652,".",'Смета 1-й этаж'!$E652)</f>
        <v>Р6.0.17</v>
      </c>
      <c r="G652" s="28">
        <f t="shared" si="19"/>
        <v>2</v>
      </c>
      <c r="H652" s="30" t="s">
        <v>596</v>
      </c>
      <c r="I652" s="36" t="s">
        <v>14</v>
      </c>
      <c r="J652" s="128"/>
      <c r="K652" s="69">
        <v>2364.36</v>
      </c>
      <c r="L652" s="70">
        <v>945.75</v>
      </c>
      <c r="M652" s="65">
        <f>ROUND('Смета 1-й этаж'!$J652*'Смета 1-й этаж'!$K652,2)</f>
        <v>0</v>
      </c>
      <c r="N652" s="19">
        <f>ROUND('Смета 1-й этаж'!$J652*'Смета 1-й этаж'!$L652,2)</f>
        <v>0</v>
      </c>
      <c r="AT652"/>
      <c r="AU652"/>
      <c r="AV652"/>
      <c r="AW652"/>
      <c r="AX652"/>
      <c r="AY652"/>
      <c r="AZ652"/>
    </row>
    <row r="653" spans="1:52" ht="34.5" customHeight="1">
      <c r="A653" s="29" t="str">
        <f>CONCATENATE('Смета 1-й этаж'!$C653,".",'Смета 1-й этаж'!$D653,".",'Смета 1-й этаж'!$E653)</f>
        <v>Р6.0.18</v>
      </c>
      <c r="B653" s="17" t="s">
        <v>1402</v>
      </c>
      <c r="C653" s="27" t="s">
        <v>98</v>
      </c>
      <c r="D653" s="17">
        <v>0</v>
      </c>
      <c r="E653" s="17">
        <v>18</v>
      </c>
      <c r="F653" s="29" t="str">
        <f>CONCATENATE('Смета 1-й этаж'!$C653,".",'Смета 1-й этаж'!$D653,".",'Смета 1-й этаж'!$E653)</f>
        <v>Р6.0.18</v>
      </c>
      <c r="G653" s="28">
        <f t="shared" si="19"/>
        <v>2</v>
      </c>
      <c r="H653" s="30" t="s">
        <v>105</v>
      </c>
      <c r="I653" s="31" t="s">
        <v>14</v>
      </c>
      <c r="J653" s="128">
        <v>0</v>
      </c>
      <c r="K653" s="69">
        <v>3148.29</v>
      </c>
      <c r="L653" s="70">
        <v>79.47</v>
      </c>
      <c r="M653" s="65">
        <f>ROUND('Смета 1-й этаж'!$J653*'Смета 1-й этаж'!$K653,2)</f>
        <v>0</v>
      </c>
      <c r="N653" s="19">
        <f>ROUND('Смета 1-й этаж'!$J653*'Смета 1-й этаж'!$L653,2)</f>
        <v>0</v>
      </c>
      <c r="AT653"/>
      <c r="AU653"/>
      <c r="AV653"/>
      <c r="AW653"/>
      <c r="AX653"/>
      <c r="AY653"/>
      <c r="AZ653"/>
    </row>
    <row r="654" spans="1:52" ht="34.5" customHeight="1">
      <c r="A654" s="29" t="str">
        <f>CONCATENATE('Смета 1-й этаж'!$C654,".",'Смета 1-й этаж'!$D654,".",'Смета 1-й этаж'!$E654)</f>
        <v>Р6.0.20</v>
      </c>
      <c r="B654" s="17" t="s">
        <v>1403</v>
      </c>
      <c r="C654" s="27" t="s">
        <v>98</v>
      </c>
      <c r="D654" s="17">
        <v>0</v>
      </c>
      <c r="E654" s="18">
        <v>20</v>
      </c>
      <c r="F654" s="29" t="str">
        <f>CONCATENATE('Смета 1-й этаж'!$C654,".",'Смета 1-й этаж'!$D654,".",'Смета 1-й этаж'!$E654)</f>
        <v>Р6.0.20</v>
      </c>
      <c r="G654" s="28">
        <f t="shared" si="19"/>
        <v>2</v>
      </c>
      <c r="H654" s="30" t="s">
        <v>597</v>
      </c>
      <c r="I654" s="36" t="s">
        <v>14</v>
      </c>
      <c r="J654" s="128"/>
      <c r="K654" s="69">
        <v>733.33</v>
      </c>
      <c r="L654" s="70">
        <v>320</v>
      </c>
      <c r="M654" s="65">
        <f>ROUND('Смета 1-й этаж'!$J654*'Смета 1-й этаж'!$K654,2)</f>
        <v>0</v>
      </c>
      <c r="N654" s="19">
        <f>ROUND('Смета 1-й этаж'!$J654*'Смета 1-й этаж'!$L654,2)</f>
        <v>0</v>
      </c>
      <c r="AT654"/>
      <c r="AU654"/>
      <c r="AV654"/>
      <c r="AW654"/>
      <c r="AX654"/>
      <c r="AY654"/>
      <c r="AZ654"/>
    </row>
    <row r="655" spans="1:52" ht="34.5" customHeight="1">
      <c r="A655" s="29" t="str">
        <f>CONCATENATE('Смета 1-й этаж'!$C655,".",'Смета 1-й этаж'!$D655,".",'Смета 1-й этаж'!$E655)</f>
        <v>Р6.0.21</v>
      </c>
      <c r="B655" s="17" t="s">
        <v>1404</v>
      </c>
      <c r="C655" s="27" t="s">
        <v>98</v>
      </c>
      <c r="D655" s="17">
        <v>0</v>
      </c>
      <c r="E655" s="17">
        <v>21</v>
      </c>
      <c r="F655" s="29" t="str">
        <f>CONCATENATE('Смета 1-й этаж'!$C655,".",'Смета 1-й этаж'!$D655,".",'Смета 1-й этаж'!$E655)</f>
        <v>Р6.0.21</v>
      </c>
      <c r="G655" s="28">
        <f t="shared" si="19"/>
        <v>2</v>
      </c>
      <c r="H655" s="40" t="s">
        <v>359</v>
      </c>
      <c r="I655" s="36" t="s">
        <v>14</v>
      </c>
      <c r="J655" s="128"/>
      <c r="K655" s="69">
        <v>240</v>
      </c>
      <c r="L655" s="70">
        <v>388.5</v>
      </c>
      <c r="M655" s="65">
        <f>ROUND('Смета 1-й этаж'!$J655*'Смета 1-й этаж'!$K655,2)</f>
        <v>0</v>
      </c>
      <c r="N655" s="19">
        <f>ROUND('Смета 1-й этаж'!$J655*'Смета 1-й этаж'!$L655,2)</f>
        <v>0</v>
      </c>
      <c r="AT655"/>
      <c r="AU655"/>
      <c r="AV655"/>
      <c r="AW655"/>
      <c r="AX655"/>
      <c r="AY655"/>
      <c r="AZ655"/>
    </row>
    <row r="656" spans="1:52" ht="34.5" customHeight="1">
      <c r="A656" s="29" t="str">
        <f>CONCATENATE('Смета 1-й этаж'!$C656,".",'Смета 1-й этаж'!$D656,".",'Смета 1-й этаж'!$E656)</f>
        <v>Р6.0.22</v>
      </c>
      <c r="B656" s="17" t="s">
        <v>1405</v>
      </c>
      <c r="C656" s="27" t="s">
        <v>98</v>
      </c>
      <c r="D656" s="17">
        <v>0</v>
      </c>
      <c r="E656" s="18">
        <v>22</v>
      </c>
      <c r="F656" s="29" t="str">
        <f>CONCATENATE('Смета 1-й этаж'!$C656,".",'Смета 1-й этаж'!$D656,".",'Смета 1-й этаж'!$E656)</f>
        <v>Р6.0.22</v>
      </c>
      <c r="G656" s="28">
        <f t="shared" si="19"/>
        <v>2</v>
      </c>
      <c r="H656" s="30" t="s">
        <v>598</v>
      </c>
      <c r="I656" s="36" t="s">
        <v>14</v>
      </c>
      <c r="J656" s="128"/>
      <c r="K656" s="69">
        <v>619.91999999999996</v>
      </c>
      <c r="L656" s="70">
        <v>5424.3</v>
      </c>
      <c r="M656" s="65">
        <f>ROUND('Смета 1-й этаж'!$J656*'Смета 1-й этаж'!$K656,2)</f>
        <v>0</v>
      </c>
      <c r="N656" s="19">
        <f>ROUND('Смета 1-й этаж'!$J656*'Смета 1-й этаж'!$L656,2)</f>
        <v>0</v>
      </c>
      <c r="AT656"/>
      <c r="AU656"/>
      <c r="AV656"/>
      <c r="AW656"/>
      <c r="AX656"/>
      <c r="AY656"/>
      <c r="AZ656"/>
    </row>
    <row r="657" spans="1:52" ht="34.5" customHeight="1">
      <c r="A657" s="29" t="str">
        <f>CONCATENATE('Смета 1-й этаж'!$C657,".",'Смета 1-й этаж'!$D657,".",'Смета 1-й этаж'!$E657)</f>
        <v>Р6.0.23</v>
      </c>
      <c r="B657" s="17" t="s">
        <v>1406</v>
      </c>
      <c r="C657" s="27" t="s">
        <v>98</v>
      </c>
      <c r="D657" s="17">
        <v>0</v>
      </c>
      <c r="E657" s="18">
        <v>23</v>
      </c>
      <c r="F657" s="29" t="str">
        <f>CONCATENATE('Смета 1-й этаж'!$C657,".",'Смета 1-й этаж'!$D657,".",'Смета 1-й этаж'!$E657)</f>
        <v>Р6.0.23</v>
      </c>
      <c r="G657" s="28">
        <f t="shared" si="19"/>
        <v>2</v>
      </c>
      <c r="H657" s="30" t="s">
        <v>599</v>
      </c>
      <c r="I657" s="36" t="s">
        <v>14</v>
      </c>
      <c r="J657" s="128"/>
      <c r="K657" s="69">
        <v>736.67</v>
      </c>
      <c r="L657" s="70">
        <v>7901.67</v>
      </c>
      <c r="M657" s="65">
        <f>ROUND('Смета 1-й этаж'!$J657*'Смета 1-й этаж'!$K657,2)</f>
        <v>0</v>
      </c>
      <c r="N657" s="19">
        <f>ROUND('Смета 1-й этаж'!$J657*'Смета 1-й этаж'!$L657,2)</f>
        <v>0</v>
      </c>
      <c r="AT657"/>
      <c r="AU657"/>
      <c r="AV657"/>
      <c r="AW657"/>
      <c r="AX657"/>
      <c r="AY657"/>
      <c r="AZ657"/>
    </row>
    <row r="658" spans="1:52" ht="34.5" customHeight="1">
      <c r="A658" s="29" t="str">
        <f>CONCATENATE('Смета 1-й этаж'!$C658,".",'Смета 1-й этаж'!$D658,".",'Смета 1-й этаж'!$E658)</f>
        <v>Р6.0.24</v>
      </c>
      <c r="B658" s="17" t="s">
        <v>1407</v>
      </c>
      <c r="C658" s="27" t="s">
        <v>98</v>
      </c>
      <c r="D658" s="17">
        <v>0</v>
      </c>
      <c r="E658" s="17">
        <v>24</v>
      </c>
      <c r="F658" s="29" t="str">
        <f>CONCATENATE('Смета 1-й этаж'!$C658,".",'Смета 1-й этаж'!$D658,".",'Смета 1-й этаж'!$E658)</f>
        <v>Р6.0.24</v>
      </c>
      <c r="G658" s="28">
        <f t="shared" si="19"/>
        <v>2</v>
      </c>
      <c r="H658" s="30" t="s">
        <v>300</v>
      </c>
      <c r="I658" s="36" t="s">
        <v>14</v>
      </c>
      <c r="J658" s="128"/>
      <c r="K658" s="69">
        <v>686.67</v>
      </c>
      <c r="L658" s="70">
        <v>6675</v>
      </c>
      <c r="M658" s="65">
        <f>ROUND('Смета 1-й этаж'!$J658*'Смета 1-й этаж'!$K658,2)</f>
        <v>0</v>
      </c>
      <c r="N658" s="19">
        <f>ROUND('Смета 1-й этаж'!$J658*'Смета 1-й этаж'!$L658,2)</f>
        <v>0</v>
      </c>
      <c r="AT658"/>
      <c r="AU658"/>
      <c r="AV658"/>
      <c r="AW658"/>
      <c r="AX658"/>
      <c r="AY658"/>
      <c r="AZ658"/>
    </row>
    <row r="659" spans="1:52" ht="34.5" customHeight="1">
      <c r="A659" s="29" t="str">
        <f>CONCATENATE('Смета 1-й этаж'!$C659,".",'Смета 1-й этаж'!$D659,".",'Смета 1-й этаж'!$E659)</f>
        <v>Р6.0.25</v>
      </c>
      <c r="B659" s="17" t="s">
        <v>1408</v>
      </c>
      <c r="C659" s="27" t="s">
        <v>98</v>
      </c>
      <c r="D659" s="17">
        <v>0</v>
      </c>
      <c r="E659" s="18">
        <v>25</v>
      </c>
      <c r="F659" s="29" t="str">
        <f>CONCATENATE('Смета 1-й этаж'!$C659,".",'Смета 1-й этаж'!$D659,".",'Смета 1-й этаж'!$E659)</f>
        <v>Р6.0.25</v>
      </c>
      <c r="G659" s="28">
        <f t="shared" si="19"/>
        <v>2</v>
      </c>
      <c r="H659" s="30" t="s">
        <v>600</v>
      </c>
      <c r="I659" s="36" t="s">
        <v>30</v>
      </c>
      <c r="J659" s="128"/>
      <c r="K659" s="69">
        <v>408.33</v>
      </c>
      <c r="L659" s="70">
        <v>216.67</v>
      </c>
      <c r="M659" s="65">
        <f>ROUND('Смета 1-й этаж'!$J659*'Смета 1-й этаж'!$K659,2)</f>
        <v>0</v>
      </c>
      <c r="N659" s="19">
        <f>ROUND('Смета 1-й этаж'!$J659*'Смета 1-й этаж'!$L659,2)</f>
        <v>0</v>
      </c>
      <c r="AT659"/>
      <c r="AU659"/>
      <c r="AV659"/>
      <c r="AW659"/>
      <c r="AX659"/>
      <c r="AY659"/>
      <c r="AZ659"/>
    </row>
    <row r="660" spans="1:52" ht="34.5" customHeight="1">
      <c r="A660" s="29" t="str">
        <f>CONCATENATE('Смета 1-й этаж'!$C660,".",'Смета 1-й этаж'!$D660,".",'Смета 1-й этаж'!$E660)</f>
        <v>Р6.0.26</v>
      </c>
      <c r="B660" s="17" t="s">
        <v>1409</v>
      </c>
      <c r="C660" s="27" t="s">
        <v>98</v>
      </c>
      <c r="D660" s="17">
        <v>0</v>
      </c>
      <c r="E660" s="18">
        <v>26</v>
      </c>
      <c r="F660" s="29" t="str">
        <f>CONCATENATE('Смета 1-й этаж'!$C660,".",'Смета 1-й этаж'!$D660,".",'Смета 1-й этаж'!$E660)</f>
        <v>Р6.0.26</v>
      </c>
      <c r="G660" s="28">
        <f t="shared" ref="G660:G723" si="21">IF(J660&gt;0,G659+1,G659)</f>
        <v>2</v>
      </c>
      <c r="H660" s="30" t="s">
        <v>106</v>
      </c>
      <c r="I660" s="36" t="s">
        <v>30</v>
      </c>
      <c r="J660" s="128"/>
      <c r="K660" s="69">
        <v>425</v>
      </c>
      <c r="L660" s="70">
        <v>261</v>
      </c>
      <c r="M660" s="65">
        <f>ROUND('Смета 1-й этаж'!$J660*'Смета 1-й этаж'!$K660,2)</f>
        <v>0</v>
      </c>
      <c r="N660" s="19">
        <f>ROUND('Смета 1-й этаж'!$J660*'Смета 1-й этаж'!$L660,2)</f>
        <v>0</v>
      </c>
      <c r="AT660"/>
      <c r="AU660"/>
      <c r="AV660"/>
      <c r="AW660"/>
      <c r="AX660"/>
      <c r="AY660"/>
      <c r="AZ660"/>
    </row>
    <row r="661" spans="1:52" ht="34.5" customHeight="1">
      <c r="A661" s="29" t="str">
        <f>CONCATENATE('Смета 1-й этаж'!$C661,".",'Смета 1-й этаж'!$D661,".",'Смета 1-й этаж'!$E661)</f>
        <v>Р6.0.27</v>
      </c>
      <c r="B661" s="17" t="s">
        <v>1410</v>
      </c>
      <c r="C661" s="27" t="s">
        <v>98</v>
      </c>
      <c r="D661" s="17">
        <v>0</v>
      </c>
      <c r="E661" s="17">
        <v>27</v>
      </c>
      <c r="F661" s="29" t="str">
        <f>CONCATENATE('Смета 1-й этаж'!$C661,".",'Смета 1-й этаж'!$D661,".",'Смета 1-й этаж'!$E661)</f>
        <v>Р6.0.27</v>
      </c>
      <c r="G661" s="28">
        <f t="shared" si="21"/>
        <v>2</v>
      </c>
      <c r="H661" s="30" t="s">
        <v>601</v>
      </c>
      <c r="I661" s="36" t="s">
        <v>30</v>
      </c>
      <c r="J661" s="128"/>
      <c r="K661" s="69">
        <v>441.67</v>
      </c>
      <c r="L661" s="70">
        <v>299.17</v>
      </c>
      <c r="M661" s="65">
        <f>ROUND('Смета 1-й этаж'!$J661*'Смета 1-й этаж'!$K661,2)</f>
        <v>0</v>
      </c>
      <c r="N661" s="19">
        <f>ROUND('Смета 1-й этаж'!$J661*'Смета 1-й этаж'!$L661,2)</f>
        <v>0</v>
      </c>
      <c r="AT661"/>
      <c r="AU661"/>
      <c r="AV661"/>
      <c r="AW661"/>
      <c r="AX661"/>
      <c r="AY661"/>
      <c r="AZ661"/>
    </row>
    <row r="662" spans="1:52" ht="34.5" customHeight="1">
      <c r="A662" s="29" t="str">
        <f>CONCATENATE('Смета 1-й этаж'!$C662,".",'Смета 1-й этаж'!$D662,".",'Смета 1-й этаж'!$E662)</f>
        <v>Р6.0.28</v>
      </c>
      <c r="B662" s="17" t="s">
        <v>1411</v>
      </c>
      <c r="C662" s="27" t="s">
        <v>98</v>
      </c>
      <c r="D662" s="17">
        <v>0</v>
      </c>
      <c r="E662" s="18">
        <v>28</v>
      </c>
      <c r="F662" s="29" t="str">
        <f>CONCATENATE('Смета 1-й этаж'!$C662,".",'Смета 1-й этаж'!$D662,".",'Смета 1-й этаж'!$E662)</f>
        <v>Р6.0.28</v>
      </c>
      <c r="G662" s="28">
        <f t="shared" si="21"/>
        <v>2</v>
      </c>
      <c r="H662" s="30" t="s">
        <v>388</v>
      </c>
      <c r="I662" s="36" t="s">
        <v>30</v>
      </c>
      <c r="J662" s="128"/>
      <c r="K662" s="69">
        <v>203.33</v>
      </c>
      <c r="L662" s="70">
        <v>109.17</v>
      </c>
      <c r="M662" s="65">
        <f>ROUND('Смета 1-й этаж'!$J662*'Смета 1-й этаж'!$K662,2)</f>
        <v>0</v>
      </c>
      <c r="N662" s="19">
        <f>ROUND('Смета 1-й этаж'!$J662*'Смета 1-й этаж'!$L662,2)</f>
        <v>0</v>
      </c>
      <c r="AT662"/>
      <c r="AU662"/>
      <c r="AV662"/>
      <c r="AW662"/>
      <c r="AX662"/>
      <c r="AY662"/>
      <c r="AZ662"/>
    </row>
    <row r="663" spans="1:52" ht="34.5" customHeight="1">
      <c r="A663" s="29" t="str">
        <f>CONCATENATE('Смета 1-й этаж'!$C663,".",'Смета 1-й этаж'!$D663,".",'Смета 1-й этаж'!$E663)</f>
        <v>Р6.0.29</v>
      </c>
      <c r="B663" s="17" t="s">
        <v>1412</v>
      </c>
      <c r="C663" s="27" t="s">
        <v>98</v>
      </c>
      <c r="D663" s="17">
        <v>0</v>
      </c>
      <c r="E663" s="18">
        <v>29</v>
      </c>
      <c r="F663" s="29" t="str">
        <f>CONCATENATE('Смета 1-й этаж'!$C663,".",'Смета 1-й этаж'!$D663,".",'Смета 1-й этаж'!$E663)</f>
        <v>Р6.0.29</v>
      </c>
      <c r="G663" s="28">
        <f t="shared" si="21"/>
        <v>2</v>
      </c>
      <c r="H663" s="30" t="s">
        <v>389</v>
      </c>
      <c r="I663" s="36" t="s">
        <v>30</v>
      </c>
      <c r="J663" s="128"/>
      <c r="K663" s="69">
        <v>203.33</v>
      </c>
      <c r="L663" s="70">
        <v>181.67</v>
      </c>
      <c r="M663" s="65">
        <f>ROUND('Смета 1-й этаж'!$J663*'Смета 1-й этаж'!$K663,2)</f>
        <v>0</v>
      </c>
      <c r="N663" s="19">
        <f>ROUND('Смета 1-й этаж'!$J663*'Смета 1-й этаж'!$L663,2)</f>
        <v>0</v>
      </c>
      <c r="AT663"/>
      <c r="AU663"/>
      <c r="AV663"/>
      <c r="AW663"/>
      <c r="AX663"/>
      <c r="AY663"/>
      <c r="AZ663"/>
    </row>
    <row r="664" spans="1:52" ht="34.5" customHeight="1">
      <c r="A664" s="29" t="str">
        <f>CONCATENATE('Смета 1-й этаж'!$C664,".",'Смета 1-й этаж'!$D664,".",'Смета 1-й этаж'!$E664)</f>
        <v>Р6.0.30</v>
      </c>
      <c r="B664" s="17" t="s">
        <v>1413</v>
      </c>
      <c r="C664" s="27" t="s">
        <v>98</v>
      </c>
      <c r="D664" s="17">
        <v>0</v>
      </c>
      <c r="E664" s="17">
        <v>30</v>
      </c>
      <c r="F664" s="29" t="str">
        <f>CONCATENATE('Смета 1-й этаж'!$C664,".",'Смета 1-й этаж'!$D664,".",'Смета 1-й этаж'!$E664)</f>
        <v>Р6.0.30</v>
      </c>
      <c r="G664" s="28">
        <f t="shared" si="21"/>
        <v>2</v>
      </c>
      <c r="H664" s="30" t="s">
        <v>390</v>
      </c>
      <c r="I664" s="36" t="s">
        <v>30</v>
      </c>
      <c r="J664" s="128"/>
      <c r="K664" s="69">
        <v>208.33</v>
      </c>
      <c r="L664" s="70">
        <v>258.33</v>
      </c>
      <c r="M664" s="65">
        <f>ROUND('Смета 1-й этаж'!$J664*'Смета 1-й этаж'!$K664,2)</f>
        <v>0</v>
      </c>
      <c r="N664" s="19">
        <f>ROUND('Смета 1-й этаж'!$J664*'Смета 1-й этаж'!$L664,2)</f>
        <v>0</v>
      </c>
      <c r="AT664"/>
      <c r="AU664"/>
      <c r="AV664"/>
      <c r="AW664"/>
      <c r="AX664"/>
      <c r="AY664"/>
      <c r="AZ664"/>
    </row>
    <row r="665" spans="1:52" ht="34.5" customHeight="1">
      <c r="A665" s="29" t="str">
        <f>CONCATENATE('Смета 1-й этаж'!$C665,".",'Смета 1-й этаж'!$D665,".",'Смета 1-й этаж'!$E665)</f>
        <v>Р6.0.31</v>
      </c>
      <c r="B665" s="17" t="s">
        <v>1414</v>
      </c>
      <c r="C665" s="27" t="s">
        <v>98</v>
      </c>
      <c r="D665" s="17">
        <v>0</v>
      </c>
      <c r="E665" s="18">
        <v>31</v>
      </c>
      <c r="F665" s="29" t="str">
        <f>CONCATENATE('Смета 1-й этаж'!$C665,".",'Смета 1-й этаж'!$D665,".",'Смета 1-й этаж'!$E665)</f>
        <v>Р6.0.31</v>
      </c>
      <c r="G665" s="28">
        <f t="shared" si="21"/>
        <v>2</v>
      </c>
      <c r="H665" s="30" t="s">
        <v>107</v>
      </c>
      <c r="I665" s="36" t="s">
        <v>14</v>
      </c>
      <c r="J665" s="128">
        <v>0</v>
      </c>
      <c r="K665" s="69">
        <v>2583</v>
      </c>
      <c r="L665" s="70">
        <v>0</v>
      </c>
      <c r="M665" s="65">
        <f>ROUND('Смета 1-й этаж'!$J665*'Смета 1-й этаж'!$K665,2)</f>
        <v>0</v>
      </c>
      <c r="N665" s="19">
        <f>ROUND('Смета 1-й этаж'!$J665*'Смета 1-й этаж'!$L665,2)</f>
        <v>0</v>
      </c>
      <c r="AT665"/>
      <c r="AU665"/>
      <c r="AV665"/>
      <c r="AW665"/>
      <c r="AX665"/>
      <c r="AY665"/>
      <c r="AZ665"/>
    </row>
    <row r="666" spans="1:52" ht="34.5" customHeight="1">
      <c r="A666" s="29" t="str">
        <f>CONCATENATE('Смета 1-й этаж'!$C666,".",'Смета 1-й этаж'!$D666,".",'Смета 1-й этаж'!$E666)</f>
        <v>Р6.0.32</v>
      </c>
      <c r="B666" s="17" t="s">
        <v>1415</v>
      </c>
      <c r="C666" s="27" t="s">
        <v>98</v>
      </c>
      <c r="D666" s="17">
        <v>0</v>
      </c>
      <c r="E666" s="18">
        <v>32</v>
      </c>
      <c r="F666" s="29" t="str">
        <f>CONCATENATE('Смета 1-й этаж'!$C666,".",'Смета 1-й этаж'!$D666,".",'Смета 1-й этаж'!$E666)</f>
        <v>Р6.0.32</v>
      </c>
      <c r="G666" s="28">
        <f t="shared" si="21"/>
        <v>2</v>
      </c>
      <c r="H666" s="30" t="s">
        <v>374</v>
      </c>
      <c r="I666" s="36" t="s">
        <v>30</v>
      </c>
      <c r="J666" s="128"/>
      <c r="K666" s="69">
        <v>60.83</v>
      </c>
      <c r="L666" s="70">
        <v>10</v>
      </c>
      <c r="M666" s="65">
        <f>ROUND('Смета 1-й этаж'!$J666*'Смета 1-й этаж'!$K666,2)</f>
        <v>0</v>
      </c>
      <c r="N666" s="19">
        <f>ROUND('Смета 1-й этаж'!$J666*'Смета 1-й этаж'!$L666,2)</f>
        <v>0</v>
      </c>
      <c r="AT666"/>
      <c r="AU666"/>
      <c r="AV666"/>
      <c r="AW666"/>
      <c r="AX666"/>
      <c r="AY666"/>
      <c r="AZ666"/>
    </row>
    <row r="667" spans="1:52" ht="34.5" customHeight="1">
      <c r="A667" s="29" t="str">
        <f>CONCATENATE('Смета 1-й этаж'!$C667,".",'Смета 1-й этаж'!$D667,".",'Смета 1-й этаж'!$E667)</f>
        <v>Р6.0.34</v>
      </c>
      <c r="B667" s="17" t="s">
        <v>1416</v>
      </c>
      <c r="C667" s="27" t="s">
        <v>98</v>
      </c>
      <c r="D667" s="17">
        <v>0</v>
      </c>
      <c r="E667" s="18">
        <v>34</v>
      </c>
      <c r="F667" s="29" t="str">
        <f>CONCATENATE('Смета 1-й этаж'!$C667,".",'Смета 1-й этаж'!$D667,".",'Смета 1-й этаж'!$E667)</f>
        <v>Р6.0.34</v>
      </c>
      <c r="G667" s="28">
        <f t="shared" si="21"/>
        <v>2</v>
      </c>
      <c r="H667" s="30" t="s">
        <v>602</v>
      </c>
      <c r="I667" s="36" t="s">
        <v>14</v>
      </c>
      <c r="J667" s="128">
        <v>0</v>
      </c>
      <c r="K667" s="69">
        <v>308.33</v>
      </c>
      <c r="L667" s="70">
        <v>1164.17</v>
      </c>
      <c r="M667" s="65">
        <f>ROUND('Смета 1-й этаж'!$J667*'Смета 1-й этаж'!$K667,2)</f>
        <v>0</v>
      </c>
      <c r="N667" s="19">
        <f>ROUND('Смета 1-й этаж'!$J667*'Смета 1-й этаж'!$L667,2)</f>
        <v>0</v>
      </c>
      <c r="AT667"/>
      <c r="AU667"/>
      <c r="AV667"/>
      <c r="AW667"/>
      <c r="AX667"/>
      <c r="AY667"/>
      <c r="AZ667"/>
    </row>
    <row r="668" spans="1:52" ht="34.5" customHeight="1">
      <c r="A668" s="29" t="str">
        <f>CONCATENATE('Смета 1-й этаж'!$C668,".",'Смета 1-й этаж'!$D668,".",'Смета 1-й этаж'!$E668)</f>
        <v>Р6.0.35</v>
      </c>
      <c r="B668" s="17" t="s">
        <v>1417</v>
      </c>
      <c r="C668" s="27" t="s">
        <v>98</v>
      </c>
      <c r="D668" s="17">
        <v>0</v>
      </c>
      <c r="E668" s="18">
        <v>35</v>
      </c>
      <c r="F668" s="29" t="str">
        <f>CONCATENATE('Смета 1-й этаж'!$C668,".",'Смета 1-й этаж'!$D668,".",'Смета 1-й этаж'!$E668)</f>
        <v>Р6.0.35</v>
      </c>
      <c r="G668" s="28">
        <f t="shared" si="21"/>
        <v>2</v>
      </c>
      <c r="H668" s="30" t="s">
        <v>603</v>
      </c>
      <c r="I668" s="36" t="s">
        <v>30</v>
      </c>
      <c r="J668" s="128"/>
      <c r="K668" s="69">
        <v>275</v>
      </c>
      <c r="L668" s="70">
        <v>1016.67</v>
      </c>
      <c r="M668" s="65">
        <f>ROUND('Смета 1-й этаж'!$J668*'Смета 1-й этаж'!$K668,2)</f>
        <v>0</v>
      </c>
      <c r="N668" s="19">
        <f>ROUND('Смета 1-й этаж'!$J668*'Смета 1-й этаж'!$L668,2)</f>
        <v>0</v>
      </c>
      <c r="AT668"/>
      <c r="AU668"/>
      <c r="AV668"/>
      <c r="AW668"/>
      <c r="AX668"/>
      <c r="AY668"/>
      <c r="AZ668"/>
    </row>
    <row r="669" spans="1:52" ht="34.5" customHeight="1">
      <c r="A669" s="29" t="str">
        <f>CONCATENATE('Смета 1-й этаж'!$C669,".",'Смета 1-й этаж'!$D669,".",'Смета 1-й этаж'!$E669)</f>
        <v>Р6.0.36</v>
      </c>
      <c r="B669" s="17" t="s">
        <v>1418</v>
      </c>
      <c r="C669" s="27" t="s">
        <v>98</v>
      </c>
      <c r="D669" s="17">
        <v>0</v>
      </c>
      <c r="E669" s="17">
        <v>36</v>
      </c>
      <c r="F669" s="29" t="str">
        <f>CONCATENATE('Смета 1-й этаж'!$C669,".",'Смета 1-й этаж'!$D669,".",'Смета 1-й этаж'!$E669)</f>
        <v>Р6.0.36</v>
      </c>
      <c r="G669" s="28">
        <f t="shared" si="21"/>
        <v>2</v>
      </c>
      <c r="H669" s="30" t="s">
        <v>604</v>
      </c>
      <c r="I669" s="36" t="s">
        <v>30</v>
      </c>
      <c r="J669" s="128"/>
      <c r="K669" s="69">
        <v>170</v>
      </c>
      <c r="L669" s="70">
        <v>241.67</v>
      </c>
      <c r="M669" s="65">
        <f>ROUND('Смета 1-й этаж'!$J669*'Смета 1-й этаж'!$K669,2)</f>
        <v>0</v>
      </c>
      <c r="N669" s="19">
        <f>ROUND('Смета 1-й этаж'!$J669*'Смета 1-й этаж'!$L669,2)</f>
        <v>0</v>
      </c>
      <c r="AT669"/>
      <c r="AU669"/>
      <c r="AV669"/>
      <c r="AW669"/>
      <c r="AX669"/>
      <c r="AY669"/>
      <c r="AZ669"/>
    </row>
    <row r="670" spans="1:52" ht="34.5" customHeight="1">
      <c r="A670" s="29" t="str">
        <f>CONCATENATE('Смета 1-й этаж'!$C670,".",'Смета 1-й этаж'!$D670,".",'Смета 1-й этаж'!$E670)</f>
        <v>Р6.0.37</v>
      </c>
      <c r="B670" s="17" t="s">
        <v>1419</v>
      </c>
      <c r="C670" s="27" t="s">
        <v>98</v>
      </c>
      <c r="D670" s="17">
        <v>0</v>
      </c>
      <c r="E670" s="18">
        <v>37</v>
      </c>
      <c r="F670" s="29" t="str">
        <f>CONCATENATE('Смета 1-й этаж'!$C670,".",'Смета 1-й этаж'!$D670,".",'Смета 1-й этаж'!$E670)</f>
        <v>Р6.0.37</v>
      </c>
      <c r="G670" s="28">
        <f t="shared" si="21"/>
        <v>2</v>
      </c>
      <c r="H670" s="30" t="s">
        <v>605</v>
      </c>
      <c r="I670" s="36" t="s">
        <v>30</v>
      </c>
      <c r="J670" s="128">
        <v>0</v>
      </c>
      <c r="K670" s="69">
        <v>170</v>
      </c>
      <c r="L670" s="70">
        <v>390.83</v>
      </c>
      <c r="M670" s="65">
        <f>ROUND('Смета 1-й этаж'!$J670*'Смета 1-й этаж'!$K670,2)</f>
        <v>0</v>
      </c>
      <c r="N670" s="19">
        <f>ROUND('Смета 1-й этаж'!$J670*'Смета 1-й этаж'!$L670,2)</f>
        <v>0</v>
      </c>
      <c r="AT670"/>
      <c r="AU670"/>
      <c r="AV670"/>
      <c r="AW670"/>
      <c r="AX670"/>
      <c r="AY670"/>
      <c r="AZ670"/>
    </row>
    <row r="671" spans="1:52" ht="34.5" customHeight="1">
      <c r="A671" s="29" t="str">
        <f>CONCATENATE('Смета 1-й этаж'!$C671,".",'Смета 1-й этаж'!$D671,".",'Смета 1-й этаж'!$E671)</f>
        <v>Р6.0.38</v>
      </c>
      <c r="B671" s="17" t="s">
        <v>1420</v>
      </c>
      <c r="C671" s="27" t="s">
        <v>98</v>
      </c>
      <c r="D671" s="17">
        <v>0</v>
      </c>
      <c r="E671" s="18">
        <v>38</v>
      </c>
      <c r="F671" s="29" t="str">
        <f>CONCATENATE('Смета 1-й этаж'!$C671,".",'Смета 1-й этаж'!$D671,".",'Смета 1-й этаж'!$E671)</f>
        <v>Р6.0.38</v>
      </c>
      <c r="G671" s="28">
        <f t="shared" si="21"/>
        <v>2</v>
      </c>
      <c r="H671" s="30" t="s">
        <v>606</v>
      </c>
      <c r="I671" s="36" t="s">
        <v>30</v>
      </c>
      <c r="J671" s="128">
        <v>0</v>
      </c>
      <c r="K671" s="69">
        <v>195</v>
      </c>
      <c r="L671" s="70">
        <v>642.16999999999996</v>
      </c>
      <c r="M671" s="65">
        <f>ROUND('Смета 1-й этаж'!$J671*'Смета 1-й этаж'!$K671,2)</f>
        <v>0</v>
      </c>
      <c r="N671" s="19">
        <f>ROUND('Смета 1-й этаж'!$J671*'Смета 1-й этаж'!$L671,2)</f>
        <v>0</v>
      </c>
      <c r="AT671"/>
      <c r="AU671"/>
      <c r="AV671"/>
      <c r="AW671"/>
      <c r="AX671"/>
      <c r="AY671"/>
      <c r="AZ671"/>
    </row>
    <row r="672" spans="1:52" ht="34.5" customHeight="1">
      <c r="A672" s="29" t="str">
        <f>CONCATENATE('Смета 1-й этаж'!$C672,".",'Смета 1-й этаж'!$D672,".",'Смета 1-й этаж'!$E672)</f>
        <v>Р6.0.39</v>
      </c>
      <c r="B672" s="17" t="s">
        <v>1421</v>
      </c>
      <c r="C672" s="27" t="s">
        <v>98</v>
      </c>
      <c r="D672" s="17">
        <v>0</v>
      </c>
      <c r="E672" s="17">
        <v>39</v>
      </c>
      <c r="F672" s="29" t="str">
        <f>CONCATENATE('Смета 1-й этаж'!$C672,".",'Смета 1-й этаж'!$D672,".",'Смета 1-й этаж'!$E672)</f>
        <v>Р6.0.39</v>
      </c>
      <c r="G672" s="28">
        <f t="shared" si="21"/>
        <v>2</v>
      </c>
      <c r="H672" s="30" t="s">
        <v>607</v>
      </c>
      <c r="I672" s="36" t="s">
        <v>30</v>
      </c>
      <c r="J672" s="128"/>
      <c r="K672" s="69">
        <v>575</v>
      </c>
      <c r="L672" s="70">
        <v>1280.83</v>
      </c>
      <c r="M672" s="65">
        <f>ROUND('Смета 1-й этаж'!$J672*'Смета 1-й этаж'!$K672,2)</f>
        <v>0</v>
      </c>
      <c r="N672" s="19">
        <f>ROUND('Смета 1-й этаж'!$J672*'Смета 1-й этаж'!$L672,2)</f>
        <v>0</v>
      </c>
      <c r="AT672"/>
      <c r="AU672"/>
      <c r="AV672"/>
      <c r="AW672"/>
      <c r="AX672"/>
      <c r="AY672"/>
      <c r="AZ672"/>
    </row>
    <row r="673" spans="1:52" ht="34.5" customHeight="1">
      <c r="A673" s="29" t="str">
        <f>CONCATENATE('Смета 1-й этаж'!$C673,".",'Смета 1-й этаж'!$D673,".",'Смета 1-й этаж'!$E673)</f>
        <v>Р6.0.40</v>
      </c>
      <c r="B673" s="17" t="s">
        <v>1422</v>
      </c>
      <c r="C673" s="27" t="s">
        <v>98</v>
      </c>
      <c r="D673" s="17">
        <v>0</v>
      </c>
      <c r="E673" s="18">
        <v>40</v>
      </c>
      <c r="F673" s="29" t="str">
        <f>CONCATENATE('Смета 1-й этаж'!$C673,".",'Смета 1-й этаж'!$D673,".",'Смета 1-й этаж'!$E673)</f>
        <v>Р6.0.40</v>
      </c>
      <c r="G673" s="28">
        <f t="shared" si="21"/>
        <v>2</v>
      </c>
      <c r="H673" s="30" t="s">
        <v>608</v>
      </c>
      <c r="I673" s="36" t="s">
        <v>30</v>
      </c>
      <c r="J673" s="128"/>
      <c r="K673" s="69">
        <v>233.33</v>
      </c>
      <c r="L673" s="70">
        <v>418.33</v>
      </c>
      <c r="M673" s="65">
        <f>ROUND('Смета 1-й этаж'!$J673*'Смета 1-й этаж'!$K673,2)</f>
        <v>0</v>
      </c>
      <c r="N673" s="19">
        <f>ROUND('Смета 1-й этаж'!$J673*'Смета 1-й этаж'!$L673,2)</f>
        <v>0</v>
      </c>
      <c r="AT673"/>
      <c r="AU673"/>
      <c r="AV673"/>
      <c r="AW673"/>
      <c r="AX673"/>
      <c r="AY673"/>
      <c r="AZ673"/>
    </row>
    <row r="674" spans="1:52" ht="34.5" customHeight="1">
      <c r="A674" s="29" t="str">
        <f>CONCATENATE('Смета 1-й этаж'!$C674,".",'Смета 1-й этаж'!$D674,".",'Смета 1-й этаж'!$E674)</f>
        <v>Р6.0.41</v>
      </c>
      <c r="B674" s="17" t="s">
        <v>1423</v>
      </c>
      <c r="C674" s="27" t="s">
        <v>98</v>
      </c>
      <c r="D674" s="17">
        <v>0</v>
      </c>
      <c r="E674" s="18">
        <v>41</v>
      </c>
      <c r="F674" s="29" t="str">
        <f>CONCATENATE('Смета 1-й этаж'!$C674,".",'Смета 1-й этаж'!$D674,".",'Смета 1-й этаж'!$E674)</f>
        <v>Р6.0.41</v>
      </c>
      <c r="G674" s="28">
        <f t="shared" si="21"/>
        <v>2</v>
      </c>
      <c r="H674" s="30" t="s">
        <v>609</v>
      </c>
      <c r="I674" s="36" t="s">
        <v>14</v>
      </c>
      <c r="J674" s="128">
        <v>0</v>
      </c>
      <c r="K674" s="69">
        <v>2916.67</v>
      </c>
      <c r="L674" s="70">
        <v>33408.33</v>
      </c>
      <c r="M674" s="65">
        <f>ROUND('Смета 1-й этаж'!$J674*'Смета 1-й этаж'!$K674,2)</f>
        <v>0</v>
      </c>
      <c r="N674" s="19">
        <f>ROUND('Смета 1-й этаж'!$J674*'Смета 1-й этаж'!$L674,2)</f>
        <v>0</v>
      </c>
      <c r="AT674"/>
      <c r="AU674"/>
      <c r="AV674"/>
      <c r="AW674"/>
      <c r="AX674"/>
      <c r="AY674"/>
      <c r="AZ674"/>
    </row>
    <row r="675" spans="1:52" ht="34.5" customHeight="1">
      <c r="A675" s="29" t="str">
        <f>CONCATENATE('Смета 1-й этаж'!$C675,".",'Смета 1-й этаж'!$D675,".",'Смета 1-й этаж'!$E675)</f>
        <v>Р6.0.42</v>
      </c>
      <c r="B675" s="17" t="s">
        <v>1424</v>
      </c>
      <c r="C675" s="27" t="s">
        <v>98</v>
      </c>
      <c r="D675" s="17">
        <v>0</v>
      </c>
      <c r="E675" s="17">
        <v>42</v>
      </c>
      <c r="F675" s="29" t="str">
        <f>CONCATENATE('Смета 1-й этаж'!$C675,".",'Смета 1-й этаж'!$D675,".",'Смета 1-й этаж'!$E675)</f>
        <v>Р6.0.42</v>
      </c>
      <c r="G675" s="28">
        <f t="shared" si="21"/>
        <v>2</v>
      </c>
      <c r="H675" s="30" t="s">
        <v>610</v>
      </c>
      <c r="I675" s="36" t="s">
        <v>14</v>
      </c>
      <c r="J675" s="128"/>
      <c r="K675" s="69">
        <v>2666.67</v>
      </c>
      <c r="L675" s="70">
        <v>31925</v>
      </c>
      <c r="M675" s="65">
        <f>ROUND('Смета 1-й этаж'!$J675*'Смета 1-й этаж'!$K675,2)</f>
        <v>0</v>
      </c>
      <c r="N675" s="19">
        <f>ROUND('Смета 1-й этаж'!$J675*'Смета 1-й этаж'!$L675,2)</f>
        <v>0</v>
      </c>
      <c r="AT675"/>
      <c r="AU675"/>
      <c r="AV675"/>
      <c r="AW675"/>
      <c r="AX675"/>
      <c r="AY675"/>
      <c r="AZ675"/>
    </row>
    <row r="676" spans="1:52" ht="34.5" customHeight="1">
      <c r="A676" s="29" t="str">
        <f>CONCATENATE('Смета 1-й этаж'!$C676,".",'Смета 1-й этаж'!$D676,".",'Смета 1-й этаж'!$E676)</f>
        <v>Р6.0.43</v>
      </c>
      <c r="B676" s="17" t="s">
        <v>1425</v>
      </c>
      <c r="C676" s="27" t="s">
        <v>98</v>
      </c>
      <c r="D676" s="17">
        <v>0</v>
      </c>
      <c r="E676" s="18">
        <v>43</v>
      </c>
      <c r="F676" s="29" t="str">
        <f>CONCATENATE('Смета 1-й этаж'!$C676,".",'Смета 1-й этаж'!$D676,".",'Смета 1-й этаж'!$E676)</f>
        <v>Р6.0.43</v>
      </c>
      <c r="G676" s="28">
        <f t="shared" si="21"/>
        <v>2</v>
      </c>
      <c r="H676" s="30" t="s">
        <v>611</v>
      </c>
      <c r="I676" s="36" t="s">
        <v>14</v>
      </c>
      <c r="J676" s="128"/>
      <c r="K676" s="69">
        <v>2583.33</v>
      </c>
      <c r="L676" s="70">
        <v>26133.33</v>
      </c>
      <c r="M676" s="65">
        <f>ROUND('Смета 1-й этаж'!$J676*'Смета 1-й этаж'!$K676,2)</f>
        <v>0</v>
      </c>
      <c r="N676" s="19">
        <f>ROUND('Смета 1-й этаж'!$J676*'Смета 1-й этаж'!$L676,2)</f>
        <v>0</v>
      </c>
      <c r="AT676"/>
      <c r="AU676"/>
      <c r="AV676"/>
      <c r="AW676"/>
      <c r="AX676"/>
      <c r="AY676"/>
      <c r="AZ676"/>
    </row>
    <row r="677" spans="1:52" ht="34.5" customHeight="1">
      <c r="A677" s="29" t="str">
        <f>CONCATENATE('Смета 1-й этаж'!$C677,".",'Смета 1-й этаж'!$D677,".",'Смета 1-й этаж'!$E677)</f>
        <v>Р6.0.44</v>
      </c>
      <c r="B677" s="17" t="s">
        <v>1426</v>
      </c>
      <c r="C677" s="27" t="s">
        <v>98</v>
      </c>
      <c r="D677" s="17">
        <v>0</v>
      </c>
      <c r="E677" s="18">
        <v>44</v>
      </c>
      <c r="F677" s="29" t="str">
        <f>CONCATENATE('Смета 1-й этаж'!$C677,".",'Смета 1-й этаж'!$D677,".",'Смета 1-й этаж'!$E677)</f>
        <v>Р6.0.44</v>
      </c>
      <c r="G677" s="28">
        <f t="shared" si="21"/>
        <v>2</v>
      </c>
      <c r="H677" s="30" t="s">
        <v>612</v>
      </c>
      <c r="I677" s="36" t="s">
        <v>14</v>
      </c>
      <c r="J677" s="128"/>
      <c r="K677" s="69">
        <v>258.33</v>
      </c>
      <c r="L677" s="70">
        <v>545</v>
      </c>
      <c r="M677" s="65">
        <f>ROUND('Смета 1-й этаж'!$J677*'Смета 1-й этаж'!$K677,2)</f>
        <v>0</v>
      </c>
      <c r="N677" s="19">
        <f>ROUND('Смета 1-й этаж'!$J677*'Смета 1-й этаж'!$L677,2)</f>
        <v>0</v>
      </c>
      <c r="AT677"/>
      <c r="AU677"/>
      <c r="AV677"/>
      <c r="AW677"/>
      <c r="AX677"/>
      <c r="AY677"/>
      <c r="AZ677"/>
    </row>
    <row r="678" spans="1:52" ht="34.5" customHeight="1">
      <c r="A678" s="29" t="str">
        <f>CONCATENATE('Смета 1-й этаж'!$C678,".",'Смета 1-й этаж'!$D678,".",'Смета 1-й этаж'!$E678)</f>
        <v>Р6.0.45</v>
      </c>
      <c r="B678" s="17" t="s">
        <v>1427</v>
      </c>
      <c r="C678" s="27" t="s">
        <v>98</v>
      </c>
      <c r="D678" s="17">
        <v>0</v>
      </c>
      <c r="E678" s="17">
        <v>45</v>
      </c>
      <c r="F678" s="29" t="str">
        <f>CONCATENATE('Смета 1-й этаж'!$C678,".",'Смета 1-й этаж'!$D678,".",'Смета 1-й этаж'!$E678)</f>
        <v>Р6.0.45</v>
      </c>
      <c r="G678" s="28">
        <f t="shared" si="21"/>
        <v>2</v>
      </c>
      <c r="H678" s="30" t="s">
        <v>613</v>
      </c>
      <c r="I678" s="60" t="s">
        <v>61</v>
      </c>
      <c r="J678" s="128"/>
      <c r="K678" s="69">
        <v>103.33</v>
      </c>
      <c r="L678" s="70">
        <v>167.5</v>
      </c>
      <c r="M678" s="65">
        <f>ROUND('Смета 1-й этаж'!$J678*'Смета 1-й этаж'!$K678,2)</f>
        <v>0</v>
      </c>
      <c r="N678" s="19">
        <f>ROUND('Смета 1-й этаж'!$J678*'Смета 1-й этаж'!$L678,2)</f>
        <v>0</v>
      </c>
      <c r="AT678"/>
      <c r="AU678"/>
      <c r="AV678"/>
      <c r="AW678"/>
      <c r="AX678"/>
      <c r="AY678"/>
      <c r="AZ678"/>
    </row>
    <row r="679" spans="1:52" ht="34.5" customHeight="1">
      <c r="A679" s="29" t="str">
        <f>CONCATENATE('Смета 1-й этаж'!$C679,".",'Смета 1-й этаж'!$D679,".",'Смета 1-й этаж'!$E679)</f>
        <v>Р6.0.46</v>
      </c>
      <c r="B679" s="17" t="s">
        <v>1428</v>
      </c>
      <c r="C679" s="27" t="s">
        <v>98</v>
      </c>
      <c r="D679" s="17">
        <v>0</v>
      </c>
      <c r="E679" s="18">
        <v>46</v>
      </c>
      <c r="F679" s="29" t="str">
        <f>CONCATENATE('Смета 1-й этаж'!$C679,".",'Смета 1-й этаж'!$D679,".",'Смета 1-й этаж'!$E679)</f>
        <v>Р6.0.46</v>
      </c>
      <c r="G679" s="28">
        <f t="shared" si="21"/>
        <v>2</v>
      </c>
      <c r="H679" s="30" t="s">
        <v>614</v>
      </c>
      <c r="I679" s="36" t="s">
        <v>14</v>
      </c>
      <c r="J679" s="128"/>
      <c r="K679" s="69">
        <v>1911.67</v>
      </c>
      <c r="L679" s="70">
        <v>13231.67</v>
      </c>
      <c r="M679" s="65">
        <f>ROUND('Смета 1-й этаж'!$J679*'Смета 1-й этаж'!$K679,2)</f>
        <v>0</v>
      </c>
      <c r="N679" s="19">
        <f>ROUND('Смета 1-й этаж'!$J679*'Смета 1-й этаж'!$L679,2)</f>
        <v>0</v>
      </c>
      <c r="AT679"/>
      <c r="AU679"/>
      <c r="AV679"/>
      <c r="AW679"/>
      <c r="AX679"/>
      <c r="AY679"/>
      <c r="AZ679"/>
    </row>
    <row r="680" spans="1:52" ht="34.5" customHeight="1">
      <c r="A680" s="29" t="str">
        <f>CONCATENATE('Смета 1-й этаж'!$C680,".",'Смета 1-й этаж'!$D680,".",'Смета 1-й этаж'!$E680)</f>
        <v>Р6.0.47</v>
      </c>
      <c r="B680" s="17" t="s">
        <v>1429</v>
      </c>
      <c r="C680" s="27" t="s">
        <v>98</v>
      </c>
      <c r="D680" s="17">
        <v>0</v>
      </c>
      <c r="E680" s="18">
        <v>47</v>
      </c>
      <c r="F680" s="29" t="str">
        <f>CONCATENATE('Смета 1-й этаж'!$C680,".",'Смета 1-й этаж'!$D680,".",'Смета 1-й этаж'!$E680)</f>
        <v>Р6.0.47</v>
      </c>
      <c r="G680" s="28">
        <f t="shared" si="21"/>
        <v>2</v>
      </c>
      <c r="H680" s="30" t="s">
        <v>615</v>
      </c>
      <c r="I680" s="36" t="s">
        <v>14</v>
      </c>
      <c r="J680" s="128"/>
      <c r="K680" s="69">
        <v>308.33</v>
      </c>
      <c r="L680" s="70">
        <v>466.67</v>
      </c>
      <c r="M680" s="65">
        <f>ROUND('Смета 1-й этаж'!$J680*'Смета 1-й этаж'!$K680,2)</f>
        <v>0</v>
      </c>
      <c r="N680" s="19">
        <f>ROUND('Смета 1-й этаж'!$J680*'Смета 1-й этаж'!$L680,2)</f>
        <v>0</v>
      </c>
      <c r="AT680"/>
      <c r="AU680"/>
      <c r="AV680"/>
      <c r="AW680"/>
      <c r="AX680"/>
      <c r="AY680"/>
      <c r="AZ680"/>
    </row>
    <row r="681" spans="1:52" ht="34.5" customHeight="1">
      <c r="A681" s="29" t="str">
        <f>CONCATENATE('Смета 1-й этаж'!$C681,".",'Смета 1-й этаж'!$D681,".",'Смета 1-й этаж'!$E681)</f>
        <v>Р6.0.48</v>
      </c>
      <c r="B681" s="17" t="s">
        <v>1430</v>
      </c>
      <c r="C681" s="27" t="s">
        <v>98</v>
      </c>
      <c r="D681" s="17">
        <v>0</v>
      </c>
      <c r="E681" s="17">
        <v>48</v>
      </c>
      <c r="F681" s="29" t="str">
        <f>CONCATENATE('Смета 1-й этаж'!$C681,".",'Смета 1-й этаж'!$D681,".",'Смета 1-й этаж'!$E681)</f>
        <v>Р6.0.48</v>
      </c>
      <c r="G681" s="28">
        <f t="shared" si="21"/>
        <v>2</v>
      </c>
      <c r="H681" s="30" t="s">
        <v>616</v>
      </c>
      <c r="I681" s="36" t="s">
        <v>14</v>
      </c>
      <c r="J681" s="128"/>
      <c r="K681" s="69">
        <v>408.33</v>
      </c>
      <c r="L681" s="70">
        <v>641.66999999999996</v>
      </c>
      <c r="M681" s="65">
        <f>ROUND('Смета 1-й этаж'!$J681*'Смета 1-й этаж'!$K681,2)</f>
        <v>0</v>
      </c>
      <c r="N681" s="19">
        <f>ROUND('Смета 1-й этаж'!$J681*'Смета 1-й этаж'!$L681,2)</f>
        <v>0</v>
      </c>
      <c r="AT681"/>
      <c r="AU681"/>
      <c r="AV681"/>
      <c r="AW681"/>
      <c r="AX681"/>
      <c r="AY681"/>
      <c r="AZ681"/>
    </row>
    <row r="682" spans="1:52" ht="34.5" customHeight="1">
      <c r="A682" s="29" t="str">
        <f>CONCATENATE('Смета 1-й этаж'!$C682,".",'Смета 1-й этаж'!$D682,".",'Смета 1-й этаж'!$E682)</f>
        <v>Р6.0.49</v>
      </c>
      <c r="B682" s="17" t="s">
        <v>1431</v>
      </c>
      <c r="C682" s="27" t="s">
        <v>98</v>
      </c>
      <c r="D682" s="17">
        <v>0</v>
      </c>
      <c r="E682" s="18">
        <v>49</v>
      </c>
      <c r="F682" s="29" t="str">
        <f>CONCATENATE('Смета 1-й этаж'!$C682,".",'Смета 1-й этаж'!$D682,".",'Смета 1-й этаж'!$E682)</f>
        <v>Р6.0.49</v>
      </c>
      <c r="G682" s="28">
        <f t="shared" si="21"/>
        <v>2</v>
      </c>
      <c r="H682" s="30" t="s">
        <v>617</v>
      </c>
      <c r="I682" s="36" t="s">
        <v>30</v>
      </c>
      <c r="J682" s="128"/>
      <c r="K682" s="69">
        <v>520</v>
      </c>
      <c r="L682" s="70">
        <v>945</v>
      </c>
      <c r="M682" s="65">
        <f>ROUND('Смета 1-й этаж'!$J682*'Смета 1-й этаж'!$K682,2)</f>
        <v>0</v>
      </c>
      <c r="N682" s="19">
        <f>ROUND('Смета 1-й этаж'!$J682*'Смета 1-й этаж'!$L682,2)</f>
        <v>0</v>
      </c>
      <c r="AT682"/>
      <c r="AU682"/>
      <c r="AV682"/>
      <c r="AW682"/>
      <c r="AX682"/>
      <c r="AY682"/>
      <c r="AZ682"/>
    </row>
    <row r="683" spans="1:52" ht="34.5" customHeight="1">
      <c r="A683" s="29" t="str">
        <f>CONCATENATE('Смета 1-й этаж'!$C683,".",'Смета 1-й этаж'!$D683,".",'Смета 1-й этаж'!$E683)</f>
        <v>Р6.0.50</v>
      </c>
      <c r="B683" s="17" t="s">
        <v>1432</v>
      </c>
      <c r="C683" s="27" t="s">
        <v>98</v>
      </c>
      <c r="D683" s="17">
        <v>0</v>
      </c>
      <c r="E683" s="18">
        <v>50</v>
      </c>
      <c r="F683" s="29" t="str">
        <f>CONCATENATE('Смета 1-й этаж'!$C683,".",'Смета 1-й этаж'!$D683,".",'Смета 1-й этаж'!$E683)</f>
        <v>Р6.0.50</v>
      </c>
      <c r="G683" s="28">
        <f t="shared" si="21"/>
        <v>2</v>
      </c>
      <c r="H683" s="30" t="s">
        <v>360</v>
      </c>
      <c r="I683" s="31" t="s">
        <v>61</v>
      </c>
      <c r="J683" s="128"/>
      <c r="K683" s="344"/>
      <c r="L683" s="345">
        <v>15488.88</v>
      </c>
      <c r="M683" s="278">
        <f>ROUND('Смета 1-й этаж'!$J683*'Смета 1-й этаж'!$K683,2)</f>
        <v>0</v>
      </c>
      <c r="N683" s="279">
        <f>ROUND('Смета 1-й этаж'!$J683*'Смета 1-й этаж'!$L683,2)</f>
        <v>0</v>
      </c>
    </row>
    <row r="684" spans="1:52" ht="34.5" customHeight="1">
      <c r="A684" s="29" t="str">
        <f>CONCATENATE('Смета 1-й этаж'!$C684,".",'Смета 1-й этаж'!$D684,".",'Смета 1-й этаж'!$E684)</f>
        <v>Р6.0.51</v>
      </c>
      <c r="B684" s="17" t="s">
        <v>1433</v>
      </c>
      <c r="C684" s="27" t="s">
        <v>98</v>
      </c>
      <c r="D684" s="17">
        <v>0</v>
      </c>
      <c r="E684" s="17">
        <v>51</v>
      </c>
      <c r="F684" s="29" t="str">
        <f>CONCATENATE('Смета 1-й этаж'!$C684,".",'Смета 1-й этаж'!$D684,".",'Смета 1-й этаж'!$E684)</f>
        <v>Р6.0.51</v>
      </c>
      <c r="G684" s="28">
        <f t="shared" si="21"/>
        <v>2</v>
      </c>
      <c r="H684" s="30" t="s">
        <v>472</v>
      </c>
      <c r="I684" s="31" t="s">
        <v>61</v>
      </c>
      <c r="J684" s="128"/>
      <c r="K684" s="69">
        <v>12200</v>
      </c>
      <c r="L684" s="70">
        <v>500</v>
      </c>
      <c r="M684" s="65">
        <f>ROUND('Смета 1-й этаж'!$J684*'Смета 1-й этаж'!$K684,2)</f>
        <v>0</v>
      </c>
      <c r="N684" s="19">
        <f>ROUND('Смета 1-й этаж'!$J684*'Смета 1-й этаж'!$L684,2)</f>
        <v>0</v>
      </c>
      <c r="AT684"/>
      <c r="AU684"/>
      <c r="AV684"/>
      <c r="AW684"/>
      <c r="AX684"/>
      <c r="AY684"/>
      <c r="AZ684"/>
    </row>
    <row r="685" spans="1:52" ht="34.5" customHeight="1">
      <c r="A685" s="29" t="str">
        <f>CONCATENATE('Смета 1-й этаж'!$C685,".",'Смета 1-й этаж'!$D685,".",'Смета 1-й этаж'!$E685)</f>
        <v>Р6.0.52</v>
      </c>
      <c r="B685" s="17" t="s">
        <v>1434</v>
      </c>
      <c r="C685" s="27" t="s">
        <v>98</v>
      </c>
      <c r="D685" s="17">
        <v>0</v>
      </c>
      <c r="E685" s="18">
        <v>52</v>
      </c>
      <c r="F685" s="29" t="str">
        <f>CONCATENATE('Смета 1-й этаж'!$C685,".",'Смета 1-й этаж'!$D685,".",'Смета 1-й этаж'!$E685)</f>
        <v>Р6.0.52</v>
      </c>
      <c r="G685" s="28">
        <f t="shared" si="21"/>
        <v>2</v>
      </c>
      <c r="H685" s="30" t="s">
        <v>108</v>
      </c>
      <c r="I685" s="36" t="s">
        <v>14</v>
      </c>
      <c r="J685" s="131"/>
      <c r="K685" s="344">
        <v>552</v>
      </c>
      <c r="L685" s="345">
        <v>2640</v>
      </c>
      <c r="M685" s="278">
        <f>ROUND('Смета 1-й этаж'!$J685*'Смета 1-й этаж'!$K685,2)</f>
        <v>0</v>
      </c>
      <c r="N685" s="279">
        <f>ROUND('Смета 1-й этаж'!$J685*'Смета 1-й этаж'!$L685,2)</f>
        <v>0</v>
      </c>
    </row>
    <row r="686" spans="1:52" ht="34.5" customHeight="1">
      <c r="A686" s="23" t="str">
        <f>CONCATENATE('Смета 1-й этаж'!$C686,".",'Смета 1-й этаж'!$D686,".",'Смета 1-й этаж'!$E686)</f>
        <v>Р7.0.0</v>
      </c>
      <c r="B686" s="408" t="s">
        <v>1435</v>
      </c>
      <c r="C686" s="32" t="s">
        <v>109</v>
      </c>
      <c r="D686" s="408">
        <v>0</v>
      </c>
      <c r="E686" s="408">
        <v>0</v>
      </c>
      <c r="F686" s="23" t="str">
        <f>CONCATENATE('Смета 1-й этаж'!$C686,".",'Смета 1-й этаж'!$D686,".",'Смета 1-й этаж'!$E686)</f>
        <v>Р7.0.0</v>
      </c>
      <c r="G686" s="22">
        <f t="shared" si="21"/>
        <v>2</v>
      </c>
      <c r="H686" s="24" t="s">
        <v>752</v>
      </c>
      <c r="I686" s="25"/>
      <c r="J686" s="127"/>
      <c r="K686" s="342"/>
      <c r="L686" s="343"/>
      <c r="M686" s="64">
        <f>ROUND(M687+M707,2)</f>
        <v>0</v>
      </c>
      <c r="N686" s="26">
        <f>ROUND(N687+N707,2)</f>
        <v>0</v>
      </c>
    </row>
    <row r="687" spans="1:52" s="4" customFormat="1" ht="34.5" customHeight="1">
      <c r="A687" s="23" t="str">
        <f>CONCATENATE('Смета 1-й этаж'!$C687,".",'Смета 1-й этаж'!$D687,".",'Смета 1-й этаж'!$E687)</f>
        <v>Р7.1.0</v>
      </c>
      <c r="B687" s="408" t="s">
        <v>1436</v>
      </c>
      <c r="C687" s="32" t="s">
        <v>109</v>
      </c>
      <c r="D687" s="408">
        <v>1</v>
      </c>
      <c r="E687" s="408">
        <v>0</v>
      </c>
      <c r="F687" s="23" t="str">
        <f>CONCATENATE('Смета 1-й этаж'!$C687,".",'Смета 1-й этаж'!$D687,".",'Смета 1-й этаж'!$E687)</f>
        <v>Р7.1.0</v>
      </c>
      <c r="G687" s="22">
        <f t="shared" si="21"/>
        <v>2</v>
      </c>
      <c r="H687" s="24" t="s">
        <v>828</v>
      </c>
      <c r="I687" s="25"/>
      <c r="J687" s="127"/>
      <c r="K687" s="342"/>
      <c r="L687" s="343"/>
      <c r="M687" s="64">
        <f>SUM(M688:M706)</f>
        <v>0</v>
      </c>
      <c r="N687" s="26">
        <f>SUM(N688:N706)</f>
        <v>0</v>
      </c>
      <c r="O687" s="122"/>
      <c r="P687" s="122" t="s">
        <v>1739</v>
      </c>
      <c r="AB687" s="157"/>
      <c r="AC687" s="149"/>
      <c r="AD687" s="190"/>
      <c r="AE687" s="149"/>
      <c r="AF687" s="153"/>
      <c r="AG687" s="154"/>
      <c r="AH687" s="155"/>
      <c r="AI687" s="172"/>
      <c r="AJ687" s="165"/>
      <c r="AK687" s="154"/>
      <c r="AL687" s="169"/>
      <c r="AM687" s="172"/>
      <c r="AN687" s="155"/>
      <c r="AO687" s="172"/>
      <c r="AR687"/>
      <c r="AT687" s="355"/>
      <c r="AU687" s="355"/>
      <c r="AV687" s="355"/>
      <c r="AW687" s="355"/>
      <c r="AX687" s="355"/>
      <c r="AY687" s="355"/>
      <c r="AZ687" s="355"/>
    </row>
    <row r="688" spans="1:52" ht="34.5" customHeight="1">
      <c r="A688" s="29" t="str">
        <f>CONCATENATE('Смета 1-й этаж'!$C688,".",'Смета 1-й этаж'!$D688,".",'Смета 1-й этаж'!$E688)</f>
        <v>Р7.0.1</v>
      </c>
      <c r="B688" s="17" t="s">
        <v>1437</v>
      </c>
      <c r="C688" s="27" t="s">
        <v>109</v>
      </c>
      <c r="D688" s="17">
        <v>0</v>
      </c>
      <c r="E688" s="18">
        <v>1</v>
      </c>
      <c r="F688" s="29" t="str">
        <f>CONCATENATE('Смета 1-й этаж'!$C688,".",'Смета 1-й этаж'!$D688,".",'Смета 1-й этаж'!$E688)</f>
        <v>Р7.0.1</v>
      </c>
      <c r="G688" s="28">
        <f t="shared" si="21"/>
        <v>2</v>
      </c>
      <c r="H688" s="37" t="s">
        <v>2225</v>
      </c>
      <c r="I688" s="36" t="s">
        <v>14</v>
      </c>
      <c r="J688" s="128"/>
      <c r="K688" s="69">
        <v>27395.7</v>
      </c>
      <c r="L688" s="70">
        <v>505384</v>
      </c>
      <c r="M688" s="65">
        <f>ROUND('Смета 1-й этаж'!$J688*'Смета 1-й этаж'!$K688,2)</f>
        <v>0</v>
      </c>
      <c r="N688" s="19">
        <f>ROUND('Смета 1-й этаж'!$J688*'Смета 1-й этаж'!$L688,2)</f>
        <v>0</v>
      </c>
      <c r="AT688"/>
      <c r="AU688"/>
      <c r="AV688"/>
      <c r="AW688"/>
      <c r="AX688"/>
      <c r="AY688"/>
      <c r="AZ688"/>
    </row>
    <row r="689" spans="1:52" ht="34.5" customHeight="1">
      <c r="A689" s="29"/>
      <c r="B689" s="17"/>
      <c r="C689" s="27"/>
      <c r="D689" s="17"/>
      <c r="E689" s="18"/>
      <c r="F689" s="29"/>
      <c r="G689" s="28">
        <f t="shared" si="21"/>
        <v>2</v>
      </c>
      <c r="H689" s="268" t="s">
        <v>2337</v>
      </c>
      <c r="I689" s="197" t="s">
        <v>14</v>
      </c>
      <c r="J689" s="223">
        <v>0</v>
      </c>
      <c r="K689" s="224">
        <v>38700</v>
      </c>
      <c r="L689" s="225">
        <v>350000</v>
      </c>
      <c r="M689" s="269">
        <f>ROUND('Смета 1-й этаж'!$J689*'Смета 1-й этаж'!$K689,2)</f>
        <v>0</v>
      </c>
      <c r="N689" s="270">
        <f>ROUND('Смета 1-й этаж'!$J689*'Смета 1-й этаж'!$L689,2)</f>
        <v>0</v>
      </c>
      <c r="AT689"/>
      <c r="AU689"/>
      <c r="AV689"/>
      <c r="AW689"/>
      <c r="AX689"/>
      <c r="AY689"/>
      <c r="AZ689"/>
    </row>
    <row r="690" spans="1:52" ht="34.5" customHeight="1">
      <c r="A690" s="29" t="str">
        <f>CONCATENATE('Смета 1-й этаж'!$C690,".",'Смета 1-й этаж'!$D690,".",'Смета 1-й этаж'!$E690)</f>
        <v>Р7.0.2</v>
      </c>
      <c r="B690" s="17" t="s">
        <v>1438</v>
      </c>
      <c r="C690" s="27" t="s">
        <v>109</v>
      </c>
      <c r="D690" s="17">
        <v>0</v>
      </c>
      <c r="E690" s="18">
        <v>2</v>
      </c>
      <c r="F690" s="29" t="str">
        <f>CONCATENATE('Смета 1-й этаж'!$C690,".",'Смета 1-й этаж'!$D690,".",'Смета 1-й этаж'!$E690)</f>
        <v>Р7.0.2</v>
      </c>
      <c r="G690" s="28">
        <f t="shared" si="21"/>
        <v>2</v>
      </c>
      <c r="H690" s="37" t="s">
        <v>2224</v>
      </c>
      <c r="I690" s="36" t="s">
        <v>14</v>
      </c>
      <c r="J690" s="128"/>
      <c r="K690" s="69">
        <v>38700</v>
      </c>
      <c r="L690" s="70">
        <v>606446</v>
      </c>
      <c r="M690" s="65">
        <f>ROUND('Смета 1-й этаж'!$J690*'Смета 1-й этаж'!$K690,2)</f>
        <v>0</v>
      </c>
      <c r="N690" s="19">
        <f>ROUND('Смета 1-й этаж'!$J690*'Смета 1-й этаж'!$L690,2)</f>
        <v>0</v>
      </c>
      <c r="AT690"/>
      <c r="AU690"/>
      <c r="AV690"/>
      <c r="AW690"/>
      <c r="AX690"/>
      <c r="AY690"/>
      <c r="AZ690"/>
    </row>
    <row r="691" spans="1:52" ht="34.5" customHeight="1">
      <c r="A691" s="29" t="str">
        <f>CONCATENATE('Смета 1-й этаж'!$C691,".",'Смета 1-й этаж'!$D691,".",'Смета 1-й этаж'!$E691)</f>
        <v>Р7.0.3</v>
      </c>
      <c r="B691" s="17" t="s">
        <v>1439</v>
      </c>
      <c r="C691" s="27" t="s">
        <v>109</v>
      </c>
      <c r="D691" s="17">
        <v>0</v>
      </c>
      <c r="E691" s="18">
        <v>3</v>
      </c>
      <c r="F691" s="29" t="str">
        <f>CONCATENATE('Смета 1-й этаж'!$C691,".",'Смета 1-й этаж'!$D691,".",'Смета 1-й этаж'!$E691)</f>
        <v>Р7.0.3</v>
      </c>
      <c r="G691" s="28">
        <f t="shared" si="21"/>
        <v>2</v>
      </c>
      <c r="H691" s="268" t="s">
        <v>2319</v>
      </c>
      <c r="I691" s="222" t="s">
        <v>14</v>
      </c>
      <c r="J691" s="223">
        <v>0</v>
      </c>
      <c r="K691" s="224">
        <v>3900</v>
      </c>
      <c r="L691" s="225">
        <v>9119</v>
      </c>
      <c r="M691" s="269">
        <f>ROUND('Смета 1-й этаж'!$J691*'Смета 1-й этаж'!$K691,2)</f>
        <v>0</v>
      </c>
      <c r="N691" s="270">
        <f>ROUND('Смета 1-й этаж'!$J691*'Смета 1-й этаж'!$L691,2)</f>
        <v>0</v>
      </c>
      <c r="AT691"/>
      <c r="AU691"/>
      <c r="AV691"/>
      <c r="AW691"/>
      <c r="AX691"/>
      <c r="AY691"/>
      <c r="AZ691"/>
    </row>
    <row r="692" spans="1:52" ht="34.5" customHeight="1">
      <c r="A692" s="29" t="s">
        <v>844</v>
      </c>
      <c r="B692" s="17" t="s">
        <v>1439</v>
      </c>
      <c r="C692" s="27" t="s">
        <v>109</v>
      </c>
      <c r="D692" s="17">
        <v>0</v>
      </c>
      <c r="E692" s="18">
        <v>18</v>
      </c>
      <c r="F692" s="29" t="str">
        <f>CONCATENATE('Смета 1-й этаж'!$C692,".",'Смета 1-й этаж'!$D692,".",'Смета 1-й этаж'!$E692)</f>
        <v>Р7.0.18</v>
      </c>
      <c r="G692" s="28">
        <f t="shared" si="21"/>
        <v>2</v>
      </c>
      <c r="H692" s="268" t="s">
        <v>704</v>
      </c>
      <c r="I692" s="197" t="s">
        <v>14</v>
      </c>
      <c r="J692" s="223">
        <v>0</v>
      </c>
      <c r="K692" s="224">
        <v>3900</v>
      </c>
      <c r="L692" s="225">
        <v>13750</v>
      </c>
      <c r="M692" s="269">
        <f>ROUND('Смета 1-й этаж'!$J692*'Смета 1-й этаж'!$K692,2)</f>
        <v>0</v>
      </c>
      <c r="N692" s="270">
        <f>ROUND('Смета 1-й этаж'!$J692*'Смета 1-й этаж'!$L692,2)</f>
        <v>0</v>
      </c>
      <c r="AT692"/>
      <c r="AU692"/>
      <c r="AV692"/>
      <c r="AW692"/>
      <c r="AX692"/>
      <c r="AY692"/>
      <c r="AZ692"/>
    </row>
    <row r="693" spans="1:52" ht="34.5" customHeight="1">
      <c r="A693" s="29" t="s">
        <v>863</v>
      </c>
      <c r="B693" s="17" t="s">
        <v>1440</v>
      </c>
      <c r="C693" s="27" t="s">
        <v>109</v>
      </c>
      <c r="D693" s="17">
        <v>0</v>
      </c>
      <c r="E693" s="18">
        <v>19</v>
      </c>
      <c r="F693" s="29" t="str">
        <f>CONCATENATE('Смета 1-й этаж'!$C693,".",'Смета 1-й этаж'!$D693,".",'Смета 1-й этаж'!$E693)</f>
        <v>Р7.0.19</v>
      </c>
      <c r="G693" s="28">
        <f t="shared" si="21"/>
        <v>2</v>
      </c>
      <c r="H693" s="37" t="s">
        <v>753</v>
      </c>
      <c r="I693" s="36" t="s">
        <v>14</v>
      </c>
      <c r="J693" s="128"/>
      <c r="K693" s="69">
        <v>3900</v>
      </c>
      <c r="L693" s="70">
        <v>16350</v>
      </c>
      <c r="M693" s="65">
        <f>ROUND('Смета 1-й этаж'!$J693*'Смета 1-й этаж'!$K693,2)</f>
        <v>0</v>
      </c>
      <c r="N693" s="19">
        <f>ROUND('Смета 1-й этаж'!$J693*'Смета 1-й этаж'!$L693,2)</f>
        <v>0</v>
      </c>
      <c r="P693" s="122" t="s">
        <v>862</v>
      </c>
      <c r="AT693"/>
      <c r="AU693"/>
      <c r="AV693"/>
      <c r="AW693"/>
      <c r="AX693"/>
      <c r="AY693"/>
      <c r="AZ693"/>
    </row>
    <row r="694" spans="1:52" ht="34.5" customHeight="1">
      <c r="A694" s="29" t="s">
        <v>864</v>
      </c>
      <c r="B694" s="17" t="s">
        <v>1441</v>
      </c>
      <c r="C694" s="27" t="s">
        <v>109</v>
      </c>
      <c r="D694" s="17">
        <v>0</v>
      </c>
      <c r="E694" s="18">
        <v>21</v>
      </c>
      <c r="F694" s="29" t="str">
        <f>CONCATENATE('Смета 1-й этаж'!$C694,".",'Смета 1-й этаж'!$D694,".",'Смета 1-й этаж'!$E694)</f>
        <v>Р7.0.21</v>
      </c>
      <c r="G694" s="28">
        <f t="shared" si="21"/>
        <v>2</v>
      </c>
      <c r="H694" s="37" t="s">
        <v>754</v>
      </c>
      <c r="I694" s="36" t="s">
        <v>14</v>
      </c>
      <c r="J694" s="128"/>
      <c r="K694" s="69">
        <v>3900</v>
      </c>
      <c r="L694" s="70">
        <v>24660</v>
      </c>
      <c r="M694" s="65">
        <f>ROUND('Смета 1-й этаж'!$J694*'Смета 1-й этаж'!$K694,2)</f>
        <v>0</v>
      </c>
      <c r="N694" s="19">
        <f>ROUND('Смета 1-й этаж'!$J694*'Смета 1-й этаж'!$L694,2)</f>
        <v>0</v>
      </c>
      <c r="P694" s="122" t="s">
        <v>862</v>
      </c>
      <c r="AT694"/>
      <c r="AU694"/>
      <c r="AV694"/>
      <c r="AW694"/>
      <c r="AX694"/>
      <c r="AY694"/>
      <c r="AZ694"/>
    </row>
    <row r="695" spans="1:52" ht="34.5" customHeight="1">
      <c r="A695" s="29" t="str">
        <f>CONCATENATE('Смета 1-й этаж'!$C695,".",'Смета 1-й этаж'!$D695,".",'Смета 1-й этаж'!$E695)</f>
        <v>Р7.0.4</v>
      </c>
      <c r="B695" s="17" t="s">
        <v>1442</v>
      </c>
      <c r="C695" s="27" t="s">
        <v>109</v>
      </c>
      <c r="D695" s="17">
        <v>0</v>
      </c>
      <c r="E695" s="18">
        <v>4</v>
      </c>
      <c r="F695" s="29" t="str">
        <f>CONCATENATE('Смета 1-й этаж'!$C695,".",'Смета 1-й этаж'!$D695,".",'Смета 1-й этаж'!$E695)</f>
        <v>Р7.0.4</v>
      </c>
      <c r="G695" s="28">
        <f t="shared" si="21"/>
        <v>2</v>
      </c>
      <c r="H695" s="37"/>
      <c r="I695" s="36" t="s">
        <v>14</v>
      </c>
      <c r="J695" s="128"/>
      <c r="K695" s="69"/>
      <c r="L695" s="70"/>
      <c r="M695" s="65">
        <f>ROUND('Смета 1-й этаж'!$J695*'Смета 1-й этаж'!$K695,2)</f>
        <v>0</v>
      </c>
      <c r="N695" s="19">
        <f>ROUND('Смета 1-й этаж'!$J695*'Смета 1-й этаж'!$L695,2)</f>
        <v>0</v>
      </c>
      <c r="AT695"/>
      <c r="AU695"/>
      <c r="AV695"/>
      <c r="AW695"/>
      <c r="AX695"/>
      <c r="AY695"/>
      <c r="AZ695"/>
    </row>
    <row r="696" spans="1:52" ht="34.5" customHeight="1">
      <c r="A696" s="29" t="str">
        <f>CONCATENATE('Смета 1-й этаж'!$C696,".",'Смета 1-й этаж'!$D696,".",'Смета 1-й этаж'!$E696)</f>
        <v>Р7.0.5</v>
      </c>
      <c r="B696" s="17" t="s">
        <v>1443</v>
      </c>
      <c r="C696" s="27" t="s">
        <v>109</v>
      </c>
      <c r="D696" s="17">
        <v>0</v>
      </c>
      <c r="E696" s="18">
        <v>5</v>
      </c>
      <c r="F696" s="29" t="str">
        <f>CONCATENATE('Смета 1-й этаж'!$C696,".",'Смета 1-й этаж'!$D696,".",'Смета 1-й этаж'!$E696)</f>
        <v>Р7.0.5</v>
      </c>
      <c r="G696" s="28">
        <f t="shared" si="21"/>
        <v>2</v>
      </c>
      <c r="H696" s="40" t="s">
        <v>110</v>
      </c>
      <c r="I696" s="36" t="s">
        <v>14</v>
      </c>
      <c r="J696" s="128"/>
      <c r="K696" s="69">
        <v>15063.82</v>
      </c>
      <c r="L696" s="70">
        <v>22595.73</v>
      </c>
      <c r="M696" s="65">
        <f>ROUND('Смета 1-й этаж'!$J696*'Смета 1-й этаж'!$K696,2)</f>
        <v>0</v>
      </c>
      <c r="N696" s="19">
        <f>ROUND('Смета 1-й этаж'!$J696*'Смета 1-й этаж'!$L696,2)</f>
        <v>0</v>
      </c>
      <c r="AT696"/>
      <c r="AU696"/>
      <c r="AV696"/>
      <c r="AW696"/>
      <c r="AX696"/>
      <c r="AY696"/>
      <c r="AZ696"/>
    </row>
    <row r="697" spans="1:52" ht="34.5" customHeight="1">
      <c r="A697" s="29" t="str">
        <f>CONCATENATE('Смета 1-й этаж'!$C697,".",'Смета 1-й этаж'!$D697,".",'Смета 1-й этаж'!$E697)</f>
        <v>Р7.0.6</v>
      </c>
      <c r="B697" s="17" t="s">
        <v>1444</v>
      </c>
      <c r="C697" s="27" t="s">
        <v>109</v>
      </c>
      <c r="D697" s="17">
        <v>0</v>
      </c>
      <c r="E697" s="17">
        <v>6</v>
      </c>
      <c r="F697" s="29" t="str">
        <f>CONCATENATE('Смета 1-й этаж'!$C697,".",'Смета 1-й этаж'!$D697,".",'Смета 1-й этаж'!$E697)</f>
        <v>Р7.0.6</v>
      </c>
      <c r="G697" s="28">
        <f t="shared" si="21"/>
        <v>2</v>
      </c>
      <c r="H697" s="271" t="s">
        <v>111</v>
      </c>
      <c r="I697" s="197" t="s">
        <v>14</v>
      </c>
      <c r="J697" s="223">
        <v>0</v>
      </c>
      <c r="K697" s="224">
        <v>430.81</v>
      </c>
      <c r="L697" s="225">
        <v>2091.5500000000002</v>
      </c>
      <c r="M697" s="269">
        <f>ROUND('Смета 1-й этаж'!$J697*'Смета 1-й этаж'!$K697,2)</f>
        <v>0</v>
      </c>
      <c r="N697" s="270">
        <f>ROUND('Смета 1-й этаж'!$J697*'Смета 1-й этаж'!$L697,2)</f>
        <v>0</v>
      </c>
      <c r="AT697"/>
      <c r="AU697"/>
      <c r="AV697"/>
      <c r="AW697"/>
      <c r="AX697"/>
      <c r="AY697"/>
      <c r="AZ697"/>
    </row>
    <row r="698" spans="1:52" ht="34.5" customHeight="1">
      <c r="A698" s="29" t="str">
        <f>CONCATENATE('Смета 1-й этаж'!$C698,".",'Смета 1-й этаж'!$D698,".",'Смета 1-й этаж'!$E698)</f>
        <v>Р7.0.7</v>
      </c>
      <c r="B698" s="17" t="s">
        <v>1445</v>
      </c>
      <c r="C698" s="27" t="s">
        <v>109</v>
      </c>
      <c r="D698" s="17">
        <v>0</v>
      </c>
      <c r="E698" s="18">
        <v>7</v>
      </c>
      <c r="F698" s="29" t="str">
        <f>CONCATENATE('Смета 1-й этаж'!$C698,".",'Смета 1-й этаж'!$D698,".",'Смета 1-й этаж'!$E698)</f>
        <v>Р7.0.7</v>
      </c>
      <c r="G698" s="28">
        <f t="shared" si="21"/>
        <v>2</v>
      </c>
      <c r="H698" s="221" t="s">
        <v>301</v>
      </c>
      <c r="I698" s="197" t="s">
        <v>14</v>
      </c>
      <c r="J698" s="223">
        <v>0</v>
      </c>
      <c r="K698" s="224">
        <v>1654.03</v>
      </c>
      <c r="L698" s="225">
        <v>5794.06</v>
      </c>
      <c r="M698" s="269">
        <f>ROUND('Смета 1-й этаж'!$J698*'Смета 1-й этаж'!$K698,2)</f>
        <v>0</v>
      </c>
      <c r="N698" s="270">
        <f>ROUND('Смета 1-й этаж'!$J698*'Смета 1-й этаж'!$L698,2)</f>
        <v>0</v>
      </c>
      <c r="AT698"/>
      <c r="AU698"/>
      <c r="AV698"/>
      <c r="AW698"/>
      <c r="AX698"/>
      <c r="AY698"/>
      <c r="AZ698"/>
    </row>
    <row r="699" spans="1:52" ht="34.5" customHeight="1">
      <c r="A699" s="29" t="str">
        <f>CONCATENATE('Смета 1-й этаж'!$C699,".",'Смета 1-й этаж'!$D699,".",'Смета 1-й этаж'!$E699)</f>
        <v>Р7.0.8</v>
      </c>
      <c r="B699" s="17" t="s">
        <v>1446</v>
      </c>
      <c r="C699" s="27" t="s">
        <v>109</v>
      </c>
      <c r="D699" s="17">
        <v>0</v>
      </c>
      <c r="E699" s="18">
        <v>8</v>
      </c>
      <c r="F699" s="29" t="str">
        <f>CONCATENATE('Смета 1-й этаж'!$C699,".",'Смета 1-й этаж'!$D699,".",'Смета 1-й этаж'!$E699)</f>
        <v>Р7.0.8</v>
      </c>
      <c r="G699" s="28">
        <f t="shared" si="21"/>
        <v>2</v>
      </c>
      <c r="H699" s="41" t="s">
        <v>2353</v>
      </c>
      <c r="I699" s="36" t="s">
        <v>14</v>
      </c>
      <c r="J699" s="223"/>
      <c r="K699" s="344">
        <v>4834.8</v>
      </c>
      <c r="L699" s="345">
        <v>101608.78200000001</v>
      </c>
      <c r="M699" s="278">
        <f>ROUND('Смета 1-й этаж'!$J699*'Смета 1-й этаж'!$K699,2)</f>
        <v>0</v>
      </c>
      <c r="N699" s="279">
        <f>ROUND('Смета 1-й этаж'!$J699*'Смета 1-й этаж'!$L699,2)</f>
        <v>0</v>
      </c>
    </row>
    <row r="700" spans="1:52" ht="34.5" customHeight="1">
      <c r="A700" s="29" t="str">
        <f>CONCATENATE('Смета 1-й этаж'!$C700,".",'Смета 1-й этаж'!$D700,".",'Смета 1-й этаж'!$E700)</f>
        <v>Р7.0.9</v>
      </c>
      <c r="B700" s="17" t="s">
        <v>1447</v>
      </c>
      <c r="C700" s="27" t="s">
        <v>109</v>
      </c>
      <c r="D700" s="17">
        <v>0</v>
      </c>
      <c r="E700" s="17">
        <v>9</v>
      </c>
      <c r="F700" s="29" t="str">
        <f>CONCATENATE('Смета 1-й этаж'!$C700,".",'Смета 1-й этаж'!$D700,".",'Смета 1-й этаж'!$E700)</f>
        <v>Р7.0.9</v>
      </c>
      <c r="G700" s="28">
        <f t="shared" si="21"/>
        <v>2</v>
      </c>
      <c r="H700" s="41" t="s">
        <v>112</v>
      </c>
      <c r="I700" s="42" t="s">
        <v>8</v>
      </c>
      <c r="J700" s="223"/>
      <c r="K700" s="344">
        <v>68</v>
      </c>
      <c r="L700" s="345"/>
      <c r="M700" s="269">
        <f>ROUND('Смета 1-й этаж'!$J700*'Смета 1-й этаж'!$K700,2)</f>
        <v>0</v>
      </c>
      <c r="N700" s="270">
        <f>ROUND('Смета 1-й этаж'!$J700*'Смета 1-й этаж'!$L700,2)</f>
        <v>0</v>
      </c>
    </row>
    <row r="701" spans="1:52" ht="34.5" customHeight="1">
      <c r="A701" s="29" t="str">
        <f>CONCATENATE('Смета 1-й этаж'!$C701,".",'Смета 1-й этаж'!$D701,".",'Смета 1-й этаж'!$E701)</f>
        <v>Р7.0.10</v>
      </c>
      <c r="B701" s="17" t="s">
        <v>1448</v>
      </c>
      <c r="C701" s="27" t="s">
        <v>109</v>
      </c>
      <c r="D701" s="17">
        <v>0</v>
      </c>
      <c r="E701" s="18">
        <v>10</v>
      </c>
      <c r="F701" s="29" t="str">
        <f>CONCATENATE('Смета 1-й этаж'!$C701,".",'Смета 1-й этаж'!$D701,".",'Смета 1-й этаж'!$E701)</f>
        <v>Р7.0.10</v>
      </c>
      <c r="G701" s="28">
        <f t="shared" si="21"/>
        <v>2</v>
      </c>
      <c r="H701" s="40" t="s">
        <v>113</v>
      </c>
      <c r="I701" s="36" t="s">
        <v>14</v>
      </c>
      <c r="J701" s="128"/>
      <c r="K701" s="69">
        <v>1875.77</v>
      </c>
      <c r="L701" s="70">
        <v>14041.55</v>
      </c>
      <c r="M701" s="65">
        <f>ROUND('Смета 1-й этаж'!$J701*'Смета 1-й этаж'!$K701,2)</f>
        <v>0</v>
      </c>
      <c r="N701" s="19">
        <f>ROUND('Смета 1-й этаж'!$J701*'Смета 1-й этаж'!$L701,2)</f>
        <v>0</v>
      </c>
      <c r="O701" s="122" t="s">
        <v>1966</v>
      </c>
      <c r="AT701"/>
      <c r="AU701"/>
      <c r="AV701"/>
      <c r="AW701"/>
      <c r="AX701"/>
      <c r="AY701"/>
      <c r="AZ701"/>
    </row>
    <row r="702" spans="1:52" ht="47.25" customHeight="1">
      <c r="A702" s="29" t="str">
        <f>CONCATENATE('Смета 1-й этаж'!$C702,".",'Смета 1-й этаж'!$D702,".",'Смета 1-й этаж'!$E702)</f>
        <v>Р7.0.11</v>
      </c>
      <c r="B702" s="17" t="s">
        <v>1449</v>
      </c>
      <c r="C702" s="27" t="s">
        <v>109</v>
      </c>
      <c r="D702" s="17">
        <v>0</v>
      </c>
      <c r="E702" s="18">
        <v>11</v>
      </c>
      <c r="F702" s="29" t="str">
        <f>CONCATENATE('Смета 1-й этаж'!$C702,".",'Смета 1-й этаж'!$D702,".",'Смета 1-й этаж'!$E702)</f>
        <v>Р7.0.11</v>
      </c>
      <c r="G702" s="28">
        <f t="shared" si="21"/>
        <v>2</v>
      </c>
      <c r="H702" s="40" t="s">
        <v>2437</v>
      </c>
      <c r="I702" s="36" t="s">
        <v>14</v>
      </c>
      <c r="J702" s="128"/>
      <c r="K702" s="344">
        <v>1372.8839999999998</v>
      </c>
      <c r="L702" s="345">
        <v>18493.2</v>
      </c>
      <c r="M702" s="278">
        <f>ROUND('Смета 1-й этаж'!$J702*'Смета 1-й этаж'!$K702,2)</f>
        <v>0</v>
      </c>
      <c r="N702" s="279">
        <f>ROUND('Смета 1-й этаж'!$J702*'Смета 1-й этаж'!$L702,2)</f>
        <v>0</v>
      </c>
    </row>
    <row r="703" spans="1:52" ht="34.5" customHeight="1">
      <c r="A703" s="29" t="str">
        <f>CONCATENATE('Смета 1-й этаж'!$C703,".",'Смета 1-й этаж'!$D703,".",'Смета 1-й этаж'!$E703)</f>
        <v>Р7.0.13</v>
      </c>
      <c r="B703" s="17" t="s">
        <v>1450</v>
      </c>
      <c r="C703" s="27" t="s">
        <v>109</v>
      </c>
      <c r="D703" s="17">
        <v>0</v>
      </c>
      <c r="E703" s="18">
        <v>13</v>
      </c>
      <c r="F703" s="29" t="str">
        <f>CONCATENATE('Смета 1-й этаж'!$C703,".",'Смета 1-й этаж'!$D703,".",'Смета 1-й этаж'!$E703)</f>
        <v>Р7.0.13</v>
      </c>
      <c r="G703" s="28">
        <f t="shared" si="21"/>
        <v>2</v>
      </c>
      <c r="H703" s="40"/>
      <c r="I703" s="36" t="s">
        <v>14</v>
      </c>
      <c r="J703" s="128"/>
      <c r="K703" s="69"/>
      <c r="L703" s="70"/>
      <c r="M703" s="65">
        <f>ROUND('Смета 1-й этаж'!$J703*'Смета 1-й этаж'!$K703,2)</f>
        <v>0</v>
      </c>
      <c r="N703" s="19">
        <f>ROUND('Смета 1-й этаж'!$J703*'Смета 1-й этаж'!$L703,2)</f>
        <v>0</v>
      </c>
      <c r="AT703"/>
      <c r="AU703"/>
      <c r="AV703"/>
      <c r="AW703"/>
      <c r="AX703"/>
      <c r="AY703"/>
      <c r="AZ703"/>
    </row>
    <row r="704" spans="1:52" ht="34.5" customHeight="1">
      <c r="A704" s="29" t="str">
        <f>CONCATENATE('Смета 1-й этаж'!$C704,".",'Смета 1-й этаж'!$D704,".",'Смета 1-й этаж'!$E704)</f>
        <v>Р7.0.14</v>
      </c>
      <c r="B704" s="17" t="s">
        <v>1451</v>
      </c>
      <c r="C704" s="27" t="s">
        <v>109</v>
      </c>
      <c r="D704" s="17">
        <v>0</v>
      </c>
      <c r="E704" s="18">
        <v>14</v>
      </c>
      <c r="F704" s="29" t="str">
        <f>CONCATENATE('Смета 1-й этаж'!$C704,".",'Смета 1-й этаж'!$D704,".",'Смета 1-й этаж'!$E704)</f>
        <v>Р7.0.14</v>
      </c>
      <c r="G704" s="28">
        <f t="shared" si="21"/>
        <v>2</v>
      </c>
      <c r="H704" s="40"/>
      <c r="I704" s="36" t="s">
        <v>14</v>
      </c>
      <c r="J704" s="128"/>
      <c r="K704" s="69"/>
      <c r="L704" s="70"/>
      <c r="M704" s="65">
        <f>ROUND('Смета 1-й этаж'!$J704*'Смета 1-й этаж'!$K704,2)</f>
        <v>0</v>
      </c>
      <c r="N704" s="19">
        <f>ROUND('Смета 1-й этаж'!$J704*'Смета 1-й этаж'!$L704,2)</f>
        <v>0</v>
      </c>
      <c r="AT704"/>
      <c r="AU704"/>
      <c r="AV704"/>
      <c r="AW704"/>
      <c r="AX704"/>
      <c r="AY704"/>
      <c r="AZ704"/>
    </row>
    <row r="705" spans="1:52" ht="34.5" customHeight="1">
      <c r="A705" s="29" t="str">
        <f>CONCATENATE('Смета 1-й этаж'!$C705,".",'Смета 1-й этаж'!$D705,".",'Смета 1-й этаж'!$E705)</f>
        <v>Р7.0.16</v>
      </c>
      <c r="B705" s="17" t="s">
        <v>1452</v>
      </c>
      <c r="C705" s="27" t="s">
        <v>109</v>
      </c>
      <c r="D705" s="17">
        <v>0</v>
      </c>
      <c r="E705" s="18">
        <v>16</v>
      </c>
      <c r="F705" s="29" t="str">
        <f>CONCATENATE('Смета 1-й этаж'!$C705,".",'Смета 1-й этаж'!$D705,".",'Смета 1-й этаж'!$E705)</f>
        <v>Р7.0.16</v>
      </c>
      <c r="G705" s="28">
        <f t="shared" si="21"/>
        <v>2</v>
      </c>
      <c r="H705" s="40"/>
      <c r="I705" s="36" t="s">
        <v>14</v>
      </c>
      <c r="J705" s="128"/>
      <c r="K705" s="69">
        <v>0</v>
      </c>
      <c r="L705" s="70">
        <v>0</v>
      </c>
      <c r="M705" s="65">
        <f>ROUND('Смета 1-й этаж'!$J705*'Смета 1-й этаж'!$K705,2)</f>
        <v>0</v>
      </c>
      <c r="N705" s="19">
        <f>ROUND('Смета 1-й этаж'!$J705*'Смета 1-й этаж'!$L705,2)</f>
        <v>0</v>
      </c>
      <c r="AT705"/>
      <c r="AU705"/>
      <c r="AV705"/>
      <c r="AW705"/>
      <c r="AX705"/>
      <c r="AY705"/>
      <c r="AZ705"/>
    </row>
    <row r="706" spans="1:52" ht="63" customHeight="1">
      <c r="A706" s="29" t="str">
        <f>CONCATENATE('Смета 1-й этаж'!$C706,".",'Смета 1-й этаж'!$D706,".",'Смета 1-й этаж'!$E706)</f>
        <v>Р7.0.17</v>
      </c>
      <c r="B706" s="17" t="s">
        <v>1453</v>
      </c>
      <c r="C706" s="27" t="s">
        <v>109</v>
      </c>
      <c r="D706" s="17">
        <v>0</v>
      </c>
      <c r="E706" s="18">
        <v>17</v>
      </c>
      <c r="F706" s="29" t="str">
        <f>CONCATENATE('Смета 1-й этаж'!$C706,".",'Смета 1-й этаж'!$D706,".",'Смета 1-й этаж'!$E706)</f>
        <v>Р7.0.17</v>
      </c>
      <c r="G706" s="28">
        <f t="shared" si="21"/>
        <v>2</v>
      </c>
      <c r="H706" s="40" t="s">
        <v>2420</v>
      </c>
      <c r="I706" s="42" t="s">
        <v>8</v>
      </c>
      <c r="J706" s="223"/>
      <c r="K706" s="348">
        <v>468.2</v>
      </c>
      <c r="L706" s="349">
        <v>1071.4000000000001</v>
      </c>
      <c r="M706" s="269">
        <f>ROUND('Смета 1-й этаж'!$J706*'Смета 1-й этаж'!$K706,2)</f>
        <v>0</v>
      </c>
      <c r="N706" s="270">
        <f>ROUND('Смета 1-й этаж'!$J706*'Смета 1-й этаж'!$L706,2)</f>
        <v>0</v>
      </c>
    </row>
    <row r="707" spans="1:52" ht="34.5" customHeight="1">
      <c r="A707" s="23" t="str">
        <f>CONCATENATE('Смета 1-й этаж'!$C707,".",'Смета 1-й этаж'!$D707,".",'Смета 1-й этаж'!$E707)</f>
        <v>Р7.2.0</v>
      </c>
      <c r="B707" s="408" t="s">
        <v>1454</v>
      </c>
      <c r="C707" s="32" t="s">
        <v>109</v>
      </c>
      <c r="D707" s="408">
        <v>2</v>
      </c>
      <c r="E707" s="408">
        <v>0</v>
      </c>
      <c r="F707" s="23" t="str">
        <f>CONCATENATE('Смета 1-й этаж'!$C707,".",'Смета 1-й этаж'!$D707,".",'Смета 1-й этаж'!$E707)</f>
        <v>Р7.2.0</v>
      </c>
      <c r="G707" s="22">
        <f t="shared" si="21"/>
        <v>2</v>
      </c>
      <c r="H707" s="24" t="s">
        <v>825</v>
      </c>
      <c r="I707" s="25"/>
      <c r="J707" s="127"/>
      <c r="K707" s="342"/>
      <c r="L707" s="343"/>
      <c r="M707" s="64">
        <f>SUM(M708:M711)</f>
        <v>0</v>
      </c>
      <c r="N707" s="26">
        <f>SUM(N708:N711)</f>
        <v>0</v>
      </c>
      <c r="P707" s="122" t="s">
        <v>1739</v>
      </c>
      <c r="AQ707">
        <v>5</v>
      </c>
      <c r="AR707" s="247">
        <f>SUM(AR708:AR711)</f>
        <v>0</v>
      </c>
      <c r="AS707">
        <v>5</v>
      </c>
    </row>
    <row r="708" spans="1:52" ht="34.5" customHeight="1">
      <c r="A708" s="29" t="str">
        <f>CONCATENATE('Смета 1-й этаж'!$C708,".",'Смета 1-й этаж'!$D708,".",'Смета 1-й этаж'!$E708)</f>
        <v>Р7.0.15</v>
      </c>
      <c r="B708" s="17" t="s">
        <v>1455</v>
      </c>
      <c r="C708" s="27" t="s">
        <v>109</v>
      </c>
      <c r="D708" s="17">
        <v>0</v>
      </c>
      <c r="E708" s="17">
        <v>15</v>
      </c>
      <c r="F708" s="29" t="str">
        <f>CONCATENATE('Смета 1-й этаж'!$C708,".",'Смета 1-й этаж'!$D708,".",'Смета 1-й этаж'!$E708)</f>
        <v>Р7.0.15</v>
      </c>
      <c r="G708" s="28">
        <f t="shared" si="21"/>
        <v>2</v>
      </c>
      <c r="H708" s="40" t="s">
        <v>1922</v>
      </c>
      <c r="I708" s="36" t="s">
        <v>14</v>
      </c>
      <c r="J708" s="128"/>
      <c r="K708" s="69">
        <v>32952.11</v>
      </c>
      <c r="L708" s="70">
        <v>89441.45</v>
      </c>
      <c r="M708" s="65">
        <f>ROUND('Смета 1-й этаж'!$J708*'Смета 1-й этаж'!$K708,2)</f>
        <v>0</v>
      </c>
      <c r="N708" s="19">
        <f>ROUND('Смета 1-й этаж'!$J708*'Смета 1-й этаж'!$L708,2)</f>
        <v>0</v>
      </c>
      <c r="AQ708">
        <v>5</v>
      </c>
      <c r="AR708" s="248">
        <f t="shared" ref="AR708:AR711" si="22">IF(AQ708&gt;0,M708+N708,)</f>
        <v>0</v>
      </c>
      <c r="AT708"/>
      <c r="AU708"/>
      <c r="AV708"/>
      <c r="AW708"/>
      <c r="AX708"/>
      <c r="AY708"/>
      <c r="AZ708"/>
    </row>
    <row r="709" spans="1:52" ht="34.5" customHeight="1">
      <c r="A709" s="29"/>
      <c r="B709" s="17"/>
      <c r="C709" s="27"/>
      <c r="D709" s="17"/>
      <c r="E709" s="17"/>
      <c r="F709" s="29"/>
      <c r="G709" s="28">
        <f t="shared" si="21"/>
        <v>2</v>
      </c>
      <c r="H709" s="40" t="s">
        <v>2354</v>
      </c>
      <c r="I709" s="36" t="s">
        <v>14</v>
      </c>
      <c r="J709" s="128"/>
      <c r="K709" s="344">
        <v>1372.8839999999998</v>
      </c>
      <c r="L709" s="345">
        <v>21473.100000000002</v>
      </c>
      <c r="M709" s="278">
        <f>ROUND('Смета 1-й этаж'!$J709*'Смета 1-й этаж'!$K709,2)</f>
        <v>0</v>
      </c>
      <c r="N709" s="279">
        <f>ROUND('Смета 1-й этаж'!$J709*'Смета 1-й этаж'!$L709,2)</f>
        <v>0</v>
      </c>
      <c r="AR709" s="248"/>
    </row>
    <row r="710" spans="1:52" ht="34.5" customHeight="1">
      <c r="A710" s="29"/>
      <c r="B710" s="17"/>
      <c r="C710" s="27"/>
      <c r="D710" s="17"/>
      <c r="E710" s="17"/>
      <c r="F710" s="29"/>
      <c r="G710" s="28">
        <f t="shared" si="21"/>
        <v>2</v>
      </c>
      <c r="H710" s="40" t="s">
        <v>31</v>
      </c>
      <c r="I710" s="36" t="s">
        <v>20</v>
      </c>
      <c r="J710" s="128"/>
      <c r="K710" s="344">
        <v>3499.86</v>
      </c>
      <c r="L710" s="345"/>
      <c r="M710" s="278">
        <f>ROUND('Смета 1-й этаж'!$J710*'Смета 1-й этаж'!$K710,2)</f>
        <v>0</v>
      </c>
      <c r="N710" s="279">
        <f>ROUND('Смета 1-й этаж'!$J710*'Смета 1-й этаж'!$L710,2)</f>
        <v>0</v>
      </c>
      <c r="AR710" s="248"/>
    </row>
    <row r="711" spans="1:52" ht="60.75" customHeight="1">
      <c r="A711" s="29" t="str">
        <f>CONCATENATE('Смета 1-й этаж'!$C711,".",'Смета 1-й этаж'!$D711,".",'Смета 1-й этаж'!$E711)</f>
        <v>Р7.0.12</v>
      </c>
      <c r="B711" s="17" t="s">
        <v>1456</v>
      </c>
      <c r="C711" s="27" t="s">
        <v>109</v>
      </c>
      <c r="D711" s="17">
        <v>0</v>
      </c>
      <c r="E711" s="17">
        <v>12</v>
      </c>
      <c r="F711" s="29" t="str">
        <f>CONCATENATE('Смета 1-й этаж'!$C711,".",'Смета 1-й этаж'!$D711,".",'Смета 1-й этаж'!$E711)</f>
        <v>Р7.0.12</v>
      </c>
      <c r="G711" s="28">
        <f t="shared" si="21"/>
        <v>2</v>
      </c>
      <c r="H711" s="40" t="s">
        <v>1923</v>
      </c>
      <c r="I711" s="42" t="s">
        <v>8</v>
      </c>
      <c r="J711" s="128"/>
      <c r="K711" s="348">
        <v>326.05053599999997</v>
      </c>
      <c r="L711" s="349">
        <v>891.46199999999999</v>
      </c>
      <c r="M711" s="278">
        <f>ROUND('Смета 1-й этаж'!$J711*'Смета 1-й этаж'!$K711,2)</f>
        <v>0</v>
      </c>
      <c r="N711" s="279">
        <f>ROUND('Смета 1-й этаж'!$J711*'Смета 1-й этаж'!$L711,2)</f>
        <v>0</v>
      </c>
      <c r="AQ711">
        <v>5</v>
      </c>
      <c r="AR711" s="248">
        <f t="shared" si="22"/>
        <v>0</v>
      </c>
    </row>
    <row r="712" spans="1:52" ht="34.5" customHeight="1">
      <c r="A712" s="23" t="str">
        <f>CONCATENATE('Смета 1-й этаж'!$C712,".",'Смета 1-й этаж'!$D712,".",'Смета 1-й этаж'!$E712)</f>
        <v>Р8.0.0</v>
      </c>
      <c r="B712" s="408" t="s">
        <v>1457</v>
      </c>
      <c r="C712" s="32" t="s">
        <v>114</v>
      </c>
      <c r="D712" s="408">
        <v>0</v>
      </c>
      <c r="E712" s="408">
        <v>0</v>
      </c>
      <c r="F712" s="23" t="str">
        <f>CONCATENATE('Смета 1-й этаж'!$C712,".",'Смета 1-й этаж'!$D712,".",'Смета 1-й этаж'!$E712)</f>
        <v>Р8.0.0</v>
      </c>
      <c r="G712" s="22">
        <f t="shared" si="21"/>
        <v>2</v>
      </c>
      <c r="H712" s="24" t="s">
        <v>755</v>
      </c>
      <c r="I712" s="25"/>
      <c r="J712" s="127"/>
      <c r="K712" s="342"/>
      <c r="L712" s="343"/>
      <c r="M712" s="64">
        <f>ROUND(M713+M725,2)</f>
        <v>0</v>
      </c>
      <c r="N712" s="26">
        <f>ROUND(N713+N725,2)</f>
        <v>0</v>
      </c>
    </row>
    <row r="713" spans="1:52" ht="34.5" customHeight="1">
      <c r="A713" s="23" t="str">
        <f>CONCATENATE('Смета 1-й этаж'!$C713,".",'Смета 1-й этаж'!$D713,".",'Смета 1-й этаж'!$E713)</f>
        <v>Р8.1.0</v>
      </c>
      <c r="B713" s="408" t="s">
        <v>1458</v>
      </c>
      <c r="C713" s="32" t="s">
        <v>114</v>
      </c>
      <c r="D713" s="408">
        <v>1</v>
      </c>
      <c r="E713" s="408">
        <v>0</v>
      </c>
      <c r="F713" s="23" t="str">
        <f>CONCATENATE('Смета 1-й этаж'!$C713,".",'Смета 1-й этаж'!$D713,".",'Смета 1-й этаж'!$E713)</f>
        <v>Р8.1.0</v>
      </c>
      <c r="G713" s="22">
        <f t="shared" si="21"/>
        <v>2</v>
      </c>
      <c r="H713" s="24" t="s">
        <v>829</v>
      </c>
      <c r="I713" s="25"/>
      <c r="J713" s="127"/>
      <c r="K713" s="342"/>
      <c r="L713" s="343"/>
      <c r="M713" s="64">
        <f>SUM(M714:M723)</f>
        <v>0</v>
      </c>
      <c r="N713" s="26">
        <f>SUM(N714:N723)</f>
        <v>0</v>
      </c>
      <c r="P713" s="122" t="s">
        <v>1739</v>
      </c>
    </row>
    <row r="714" spans="1:52" ht="54" customHeight="1">
      <c r="A714" s="29" t="str">
        <f>CONCATENATE('Смета 1-й этаж'!$C714,".",'Смета 1-й этаж'!$D714,".",'Смета 1-й этаж'!$E714)</f>
        <v>Р8.1.1</v>
      </c>
      <c r="B714" s="17" t="s">
        <v>1459</v>
      </c>
      <c r="C714" s="27" t="s">
        <v>114</v>
      </c>
      <c r="D714" s="17">
        <v>1</v>
      </c>
      <c r="E714" s="18">
        <v>1</v>
      </c>
      <c r="F714" s="29" t="str">
        <f>CONCATENATE('Смета 1-й этаж'!$C714,".",'Смета 1-й этаж'!$D714,".",'Смета 1-й этаж'!$E714)</f>
        <v>Р8.1.1</v>
      </c>
      <c r="G714" s="28">
        <f t="shared" si="21"/>
        <v>2</v>
      </c>
      <c r="H714" s="40" t="s">
        <v>2425</v>
      </c>
      <c r="I714" s="36" t="s">
        <v>14</v>
      </c>
      <c r="J714" s="128"/>
      <c r="K714" s="344">
        <v>85463.846629000007</v>
      </c>
      <c r="L714" s="345">
        <v>206376.74200000003</v>
      </c>
      <c r="M714" s="278">
        <f>ROUND('Смета 1-й этаж'!$J714*'Смета 1-й этаж'!$K714,2)</f>
        <v>0</v>
      </c>
      <c r="N714" s="279">
        <f>ROUND('Смета 1-й этаж'!$J714*'Смета 1-й этаж'!$L714,2)</f>
        <v>0</v>
      </c>
    </row>
    <row r="715" spans="1:52" ht="34.5" customHeight="1">
      <c r="A715" s="29"/>
      <c r="B715" s="17"/>
      <c r="C715" s="27"/>
      <c r="D715" s="17"/>
      <c r="E715" s="18"/>
      <c r="F715" s="29"/>
      <c r="G715" s="28">
        <f t="shared" si="21"/>
        <v>2</v>
      </c>
      <c r="H715" s="40" t="s">
        <v>2426</v>
      </c>
      <c r="I715" s="36" t="s">
        <v>14</v>
      </c>
      <c r="J715" s="128"/>
      <c r="K715" s="344">
        <v>2900</v>
      </c>
      <c r="L715" s="345">
        <v>10921.35</v>
      </c>
      <c r="M715" s="278">
        <f>ROUND('Смета 1-й этаж'!$J715*'Смета 1-й этаж'!$K715,2)</f>
        <v>0</v>
      </c>
      <c r="N715" s="279">
        <f>ROUND('Смета 1-й этаж'!$J715*'Смета 1-й этаж'!$L715,2)</f>
        <v>0</v>
      </c>
      <c r="AB715" s="283"/>
      <c r="AC715" s="284"/>
      <c r="AD715" s="285"/>
      <c r="AE715" s="284"/>
      <c r="AF715" s="286"/>
      <c r="AG715" s="287"/>
      <c r="AH715" s="288"/>
      <c r="AI715" s="289"/>
      <c r="AJ715" s="290"/>
      <c r="AK715" s="287"/>
      <c r="AL715" s="291"/>
      <c r="AM715" s="289"/>
      <c r="AN715" s="288"/>
      <c r="AO715" s="289"/>
    </row>
    <row r="716" spans="1:52" ht="34.5" customHeight="1">
      <c r="A716" s="29"/>
      <c r="B716" s="17"/>
      <c r="C716" s="27"/>
      <c r="D716" s="17"/>
      <c r="E716" s="18"/>
      <c r="F716" s="29"/>
      <c r="G716" s="28">
        <f t="shared" si="21"/>
        <v>2</v>
      </c>
      <c r="H716" s="40" t="s">
        <v>2427</v>
      </c>
      <c r="I716" s="36" t="s">
        <v>14</v>
      </c>
      <c r="J716" s="128"/>
      <c r="K716" s="344">
        <v>1900</v>
      </c>
      <c r="L716" s="345">
        <v>6467.1750000000002</v>
      </c>
      <c r="M716" s="278">
        <f>ROUND('Смета 1-й этаж'!$J716*'Смета 1-й этаж'!$K716,2)</f>
        <v>0</v>
      </c>
      <c r="N716" s="279">
        <f>ROUND('Смета 1-й этаж'!$J716*'Смета 1-й этаж'!$L716,2)</f>
        <v>0</v>
      </c>
      <c r="AB716" s="283"/>
      <c r="AC716" s="284"/>
      <c r="AD716" s="285"/>
      <c r="AE716" s="284"/>
      <c r="AF716" s="286"/>
      <c r="AG716" s="287"/>
      <c r="AH716" s="288"/>
      <c r="AI716" s="289"/>
      <c r="AJ716" s="290"/>
      <c r="AK716" s="287"/>
      <c r="AL716" s="291"/>
      <c r="AM716" s="289"/>
      <c r="AN716" s="288"/>
      <c r="AO716" s="289"/>
    </row>
    <row r="717" spans="1:52" ht="34.5" customHeight="1">
      <c r="A717" s="29"/>
      <c r="B717" s="17" t="s">
        <v>1460</v>
      </c>
      <c r="C717" s="27" t="s">
        <v>117</v>
      </c>
      <c r="D717" s="17">
        <v>1</v>
      </c>
      <c r="E717" s="18">
        <v>2</v>
      </c>
      <c r="F717" s="29" t="str">
        <f>CONCATENATE('Смета 1-й этаж'!$C717,".",'Смета 1-й этаж'!$D717,".",'Смета 1-й этаж'!$E717)</f>
        <v>Р9.1.2</v>
      </c>
      <c r="G717" s="28">
        <f t="shared" si="21"/>
        <v>2</v>
      </c>
      <c r="H717" s="40" t="s">
        <v>2236</v>
      </c>
      <c r="I717" s="36" t="s">
        <v>14</v>
      </c>
      <c r="J717" s="128"/>
      <c r="K717" s="69">
        <v>8078.4</v>
      </c>
      <c r="L717" s="70">
        <v>31609</v>
      </c>
      <c r="M717" s="65">
        <f>ROUND('Смета 1-й этаж'!$J717*'Смета 1-й этаж'!$K717,2)</f>
        <v>0</v>
      </c>
      <c r="N717" s="19">
        <f>ROUND('Смета 1-й этаж'!$J717*'Смета 1-й этаж'!$L717,2)</f>
        <v>0</v>
      </c>
      <c r="AT717"/>
      <c r="AU717"/>
      <c r="AV717"/>
      <c r="AW717"/>
      <c r="AX717"/>
      <c r="AY717"/>
      <c r="AZ717"/>
    </row>
    <row r="718" spans="1:52" ht="34.5" customHeight="1">
      <c r="A718" s="29"/>
      <c r="B718" s="17" t="s">
        <v>1461</v>
      </c>
      <c r="C718" s="27" t="s">
        <v>1760</v>
      </c>
      <c r="D718" s="17">
        <v>1</v>
      </c>
      <c r="E718" s="18">
        <v>3</v>
      </c>
      <c r="F718" s="29" t="str">
        <f>CONCATENATE('Смета 1-й этаж'!$C718,".",'Смета 1-й этаж'!$D718,".",'Смета 1-й этаж'!$E718)</f>
        <v>Р10.1.3</v>
      </c>
      <c r="G718" s="28">
        <f t="shared" si="21"/>
        <v>2</v>
      </c>
      <c r="H718" s="40" t="s">
        <v>2237</v>
      </c>
      <c r="I718" s="36" t="s">
        <v>14</v>
      </c>
      <c r="J718" s="128"/>
      <c r="K718" s="69">
        <v>8078.4</v>
      </c>
      <c r="L718" s="70">
        <v>36792</v>
      </c>
      <c r="M718" s="65">
        <f>ROUND('Смета 1-й этаж'!$J718*'Смета 1-й этаж'!$K718,2)</f>
        <v>0</v>
      </c>
      <c r="N718" s="19">
        <f>ROUND('Смета 1-й этаж'!$J718*'Смета 1-й этаж'!$L718,2)</f>
        <v>0</v>
      </c>
      <c r="AT718"/>
      <c r="AU718"/>
      <c r="AV718"/>
      <c r="AW718"/>
      <c r="AX718"/>
      <c r="AY718"/>
      <c r="AZ718"/>
    </row>
    <row r="719" spans="1:52" s="267" customFormat="1" ht="34.5" customHeight="1">
      <c r="A719" s="29"/>
      <c r="B719" s="17" t="s">
        <v>1462</v>
      </c>
      <c r="C719" s="27" t="s">
        <v>2242</v>
      </c>
      <c r="D719" s="17">
        <v>1</v>
      </c>
      <c r="E719" s="18">
        <v>4</v>
      </c>
      <c r="F719" s="29" t="str">
        <f>CONCATENATE('Смета 1-й этаж'!$C719,".",'Смета 1-й этаж'!$D719,".",'Смета 1-й этаж'!$E719)</f>
        <v>Р11.1.4</v>
      </c>
      <c r="G719" s="28">
        <f t="shared" si="21"/>
        <v>2</v>
      </c>
      <c r="H719" s="271" t="s">
        <v>2238</v>
      </c>
      <c r="I719" s="197" t="s">
        <v>14</v>
      </c>
      <c r="J719" s="223">
        <v>0</v>
      </c>
      <c r="K719" s="224">
        <v>8078.4</v>
      </c>
      <c r="L719" s="225">
        <v>58765</v>
      </c>
      <c r="M719" s="269">
        <f>ROUND('Смета 1-й этаж'!$J719*'Смета 1-й этаж'!$K719,2)</f>
        <v>0</v>
      </c>
      <c r="N719" s="270">
        <f>ROUND('Смета 1-й этаж'!$J719*'Смета 1-й этаж'!$L719,2)</f>
        <v>0</v>
      </c>
      <c r="O719" s="266"/>
      <c r="P719" s="266"/>
      <c r="T719"/>
      <c r="U719"/>
      <c r="V719"/>
      <c r="W719"/>
      <c r="X719"/>
      <c r="Y719"/>
      <c r="Z719"/>
      <c r="AA719"/>
      <c r="AB719" s="157"/>
      <c r="AC719" s="149"/>
      <c r="AD719" s="190"/>
      <c r="AE719" s="149"/>
      <c r="AF719" s="153"/>
      <c r="AG719" s="154"/>
      <c r="AH719" s="155"/>
      <c r="AI719" s="172"/>
      <c r="AJ719" s="165"/>
      <c r="AK719" s="154"/>
      <c r="AL719" s="169"/>
      <c r="AM719" s="172"/>
      <c r="AN719" s="155"/>
      <c r="AO719" s="172"/>
      <c r="AP719"/>
    </row>
    <row r="720" spans="1:52" ht="34.5" customHeight="1">
      <c r="A720" s="29"/>
      <c r="B720" s="17" t="s">
        <v>1463</v>
      </c>
      <c r="C720" s="27" t="s">
        <v>2243</v>
      </c>
      <c r="D720" s="17">
        <v>1</v>
      </c>
      <c r="E720" s="18">
        <v>5</v>
      </c>
      <c r="F720" s="29" t="str">
        <f>CONCATENATE('Смета 1-й этаж'!$C720,".",'Смета 1-й этаж'!$D720,".",'Смета 1-й этаж'!$E720)</f>
        <v>Р12.1.5</v>
      </c>
      <c r="G720" s="28">
        <f t="shared" si="21"/>
        <v>2</v>
      </c>
      <c r="H720" s="40" t="s">
        <v>2239</v>
      </c>
      <c r="I720" s="36" t="s">
        <v>14</v>
      </c>
      <c r="J720" s="128"/>
      <c r="K720" s="69">
        <v>8078.4</v>
      </c>
      <c r="L720" s="70">
        <v>83439</v>
      </c>
      <c r="M720" s="65">
        <f>ROUND('Смета 1-й этаж'!$J720*'Смета 1-й этаж'!$K720,2)</f>
        <v>0</v>
      </c>
      <c r="N720" s="19">
        <f>ROUND('Смета 1-й этаж'!$J720*'Смета 1-й этаж'!$L720,2)</f>
        <v>0</v>
      </c>
      <c r="AT720"/>
      <c r="AU720"/>
      <c r="AV720"/>
      <c r="AW720"/>
      <c r="AX720"/>
      <c r="AY720"/>
      <c r="AZ720"/>
    </row>
    <row r="721" spans="1:52" ht="34.5" customHeight="1">
      <c r="A721" s="29"/>
      <c r="B721" s="17" t="s">
        <v>1464</v>
      </c>
      <c r="C721" s="27" t="s">
        <v>2244</v>
      </c>
      <c r="D721" s="17">
        <v>1</v>
      </c>
      <c r="E721" s="18">
        <v>6</v>
      </c>
      <c r="F721" s="29" t="str">
        <f>CONCATENATE('Смета 1-й этаж'!$C721,".",'Смета 1-й этаж'!$D721,".",'Смета 1-й этаж'!$E721)</f>
        <v>Р13.1.6</v>
      </c>
      <c r="G721" s="28">
        <f t="shared" si="21"/>
        <v>2</v>
      </c>
      <c r="H721" s="40" t="s">
        <v>2240</v>
      </c>
      <c r="I721" s="36" t="s">
        <v>14</v>
      </c>
      <c r="J721" s="128"/>
      <c r="K721" s="69">
        <v>8078.4</v>
      </c>
      <c r="L721" s="70">
        <v>107529</v>
      </c>
      <c r="M721" s="65">
        <f>ROUND('Смета 1-й этаж'!$J721*'Смета 1-й этаж'!$K721,2)</f>
        <v>0</v>
      </c>
      <c r="N721" s="19">
        <f>ROUND('Смета 1-й этаж'!$J721*'Смета 1-й этаж'!$L721,2)</f>
        <v>0</v>
      </c>
      <c r="AT721"/>
      <c r="AU721"/>
      <c r="AV721"/>
      <c r="AW721"/>
      <c r="AX721"/>
      <c r="AY721"/>
      <c r="AZ721"/>
    </row>
    <row r="722" spans="1:52" ht="34.5" customHeight="1">
      <c r="A722" s="29"/>
      <c r="B722" s="17" t="s">
        <v>1465</v>
      </c>
      <c r="C722" s="27" t="s">
        <v>2245</v>
      </c>
      <c r="D722" s="17">
        <v>1</v>
      </c>
      <c r="E722" s="18">
        <v>7</v>
      </c>
      <c r="F722" s="29" t="str">
        <f>CONCATENATE('Смета 1-й этаж'!$C722,".",'Смета 1-й этаж'!$D722,".",'Смета 1-й этаж'!$E722)</f>
        <v>Р14.1.7</v>
      </c>
      <c r="G722" s="28">
        <f t="shared" si="21"/>
        <v>2</v>
      </c>
      <c r="H722" s="40" t="s">
        <v>2241</v>
      </c>
      <c r="I722" s="36" t="s">
        <v>14</v>
      </c>
      <c r="J722" s="128"/>
      <c r="K722" s="69">
        <v>8078.4</v>
      </c>
      <c r="L722" s="70">
        <v>163374</v>
      </c>
      <c r="M722" s="65">
        <f>ROUND('Смета 1-й этаж'!$J722*'Смета 1-й этаж'!$K722,2)</f>
        <v>0</v>
      </c>
      <c r="N722" s="19">
        <f>ROUND('Смета 1-й этаж'!$J722*'Смета 1-й этаж'!$L722,2)</f>
        <v>0</v>
      </c>
      <c r="AT722"/>
      <c r="AU722"/>
      <c r="AV722"/>
      <c r="AW722"/>
      <c r="AX722"/>
      <c r="AY722"/>
      <c r="AZ722"/>
    </row>
    <row r="723" spans="1:52" s="267" customFormat="1" ht="34.5" customHeight="1">
      <c r="A723" s="29" t="str">
        <f>CONCATENATE('Смета 1-й этаж'!$C723,".",'Смета 1-й этаж'!$D723,".",'Смета 1-й этаж'!$E723)</f>
        <v>Р8.0.23</v>
      </c>
      <c r="B723" s="17" t="s">
        <v>1460</v>
      </c>
      <c r="C723" s="27" t="s">
        <v>114</v>
      </c>
      <c r="D723" s="17">
        <v>0</v>
      </c>
      <c r="E723" s="18">
        <v>23</v>
      </c>
      <c r="F723" s="29" t="str">
        <f>CONCATENATE('Смета 1-й этаж'!$C723,".",'Смета 1-й этаж'!$D723,".",'Смета 1-й этаж'!$E723)</f>
        <v>Р8.0.23</v>
      </c>
      <c r="G723" s="28">
        <f t="shared" si="21"/>
        <v>2</v>
      </c>
      <c r="H723" s="271" t="s">
        <v>833</v>
      </c>
      <c r="I723" s="197" t="s">
        <v>14</v>
      </c>
      <c r="J723" s="223">
        <v>0</v>
      </c>
      <c r="K723" s="224">
        <v>2500</v>
      </c>
      <c r="L723" s="225">
        <v>12000</v>
      </c>
      <c r="M723" s="269">
        <f>ROUND('Смета 1-й этаж'!$J723*'Смета 1-й этаж'!$K723,2)</f>
        <v>0</v>
      </c>
      <c r="N723" s="270">
        <f>ROUND('Смета 1-й этаж'!$J723*'Смета 1-й этаж'!$L723,2)</f>
        <v>0</v>
      </c>
      <c r="O723" s="266"/>
      <c r="P723" s="266" t="s">
        <v>862</v>
      </c>
      <c r="T723"/>
      <c r="U723"/>
      <c r="V723"/>
      <c r="W723"/>
      <c r="X723"/>
      <c r="Y723"/>
      <c r="Z723"/>
      <c r="AA723"/>
      <c r="AB723" s="157"/>
      <c r="AC723" s="149"/>
      <c r="AD723" s="190"/>
      <c r="AE723" s="149"/>
      <c r="AF723" s="153"/>
      <c r="AG723" s="154"/>
      <c r="AH723" s="155"/>
      <c r="AI723" s="172"/>
      <c r="AJ723" s="165"/>
      <c r="AK723" s="154"/>
      <c r="AL723" s="169"/>
      <c r="AM723" s="172"/>
      <c r="AN723" s="155"/>
      <c r="AO723" s="172"/>
      <c r="AP723"/>
    </row>
    <row r="724" spans="1:52" ht="34.5" customHeight="1">
      <c r="A724" s="29"/>
      <c r="B724" s="17"/>
      <c r="C724" s="27"/>
      <c r="D724" s="17"/>
      <c r="E724" s="18"/>
      <c r="F724" s="29"/>
      <c r="G724" s="28">
        <f t="shared" ref="G724:G787" si="23">IF(J724&gt;0,G723+1,G723)</f>
        <v>2</v>
      </c>
      <c r="H724" s="40"/>
      <c r="I724" s="36"/>
      <c r="J724" s="128"/>
      <c r="K724" s="69"/>
      <c r="L724" s="70"/>
      <c r="M724" s="65">
        <f>ROUND('Смета 1-й этаж'!$J724*'Смета 1-й этаж'!$K724,2)</f>
        <v>0</v>
      </c>
      <c r="N724" s="19">
        <f>ROUND('Смета 1-й этаж'!$J724*'Смета 1-й этаж'!$L724,2)</f>
        <v>0</v>
      </c>
      <c r="AT724"/>
      <c r="AU724"/>
      <c r="AV724"/>
      <c r="AW724"/>
      <c r="AX724"/>
      <c r="AY724"/>
      <c r="AZ724"/>
    </row>
    <row r="725" spans="1:52" ht="34.5" customHeight="1">
      <c r="A725" s="47" t="str">
        <f>CONCATENATE('Смета 1-й этаж'!$C725,".",'Смета 1-й этаж'!$D725,".",'Смета 1-й этаж'!$E725)</f>
        <v>Р8.2.0</v>
      </c>
      <c r="B725" s="408" t="s">
        <v>1461</v>
      </c>
      <c r="C725" s="32" t="s">
        <v>114</v>
      </c>
      <c r="D725" s="408">
        <v>2</v>
      </c>
      <c r="E725" s="408">
        <v>0</v>
      </c>
      <c r="F725" s="47" t="str">
        <f>CONCATENATE('Смета 1-й этаж'!$C725,".",'Смета 1-й этаж'!$D725,".",'Смета 1-й этаж'!$E725)</f>
        <v>Р8.2.0</v>
      </c>
      <c r="G725" s="22">
        <f t="shared" si="23"/>
        <v>2</v>
      </c>
      <c r="H725" s="24" t="s">
        <v>830</v>
      </c>
      <c r="I725" s="49"/>
      <c r="J725" s="129"/>
      <c r="K725" s="346"/>
      <c r="L725" s="347"/>
      <c r="M725" s="66">
        <f>SUM(M726:M758)</f>
        <v>0</v>
      </c>
      <c r="N725" s="50">
        <f>SUM(N726:N758)</f>
        <v>0</v>
      </c>
      <c r="P725" s="122" t="s">
        <v>1739</v>
      </c>
    </row>
    <row r="726" spans="1:52" s="256" customFormat="1" ht="34.5" customHeight="1">
      <c r="A726" s="29" t="str">
        <f>CONCATENATE('Смета 1-й этаж'!$C726,".",'Смета 1-й этаж'!$D726,".",'Смета 1-й этаж'!$E726)</f>
        <v>Р8.0.2</v>
      </c>
      <c r="B726" s="17" t="s">
        <v>1462</v>
      </c>
      <c r="C726" s="27" t="s">
        <v>114</v>
      </c>
      <c r="D726" s="17">
        <v>0</v>
      </c>
      <c r="E726" s="18">
        <v>2</v>
      </c>
      <c r="F726" s="29" t="str">
        <f>CONCATENATE('Смета 1-й этаж'!$C726,".",'Смета 1-й этаж'!$D726,".",'Смета 1-й этаж'!$E726)</f>
        <v>Р8.0.2</v>
      </c>
      <c r="G726" s="28">
        <f t="shared" si="23"/>
        <v>2</v>
      </c>
      <c r="H726" s="37" t="s">
        <v>2334</v>
      </c>
      <c r="I726" s="36" t="s">
        <v>14</v>
      </c>
      <c r="J726" s="128">
        <v>0</v>
      </c>
      <c r="K726" s="69">
        <v>6457.5</v>
      </c>
      <c r="L726" s="70">
        <f>Кондиционеры!K27*'Смета 1-й этаж'!$P$4</f>
        <v>19558.000000000004</v>
      </c>
      <c r="M726" s="65">
        <f>ROUND('Смета 1-й этаж'!$J726*'Смета 1-й этаж'!$K726,2)</f>
        <v>0</v>
      </c>
      <c r="N726" s="19">
        <f>ROUND('Смета 1-й этаж'!$J726*'Смета 1-й этаж'!$L726,2)</f>
        <v>0</v>
      </c>
      <c r="O726" s="123"/>
      <c r="P726" s="123"/>
      <c r="T726"/>
      <c r="U726"/>
      <c r="V726"/>
      <c r="W726"/>
      <c r="X726"/>
      <c r="Y726"/>
      <c r="Z726"/>
      <c r="AA726"/>
      <c r="AB726" s="157"/>
      <c r="AC726" s="149"/>
      <c r="AD726" s="190"/>
      <c r="AE726" s="149"/>
      <c r="AF726" s="153"/>
      <c r="AG726" s="154"/>
      <c r="AH726" s="155"/>
      <c r="AI726" s="172"/>
      <c r="AJ726" s="165"/>
      <c r="AK726" s="154"/>
      <c r="AL726" s="169"/>
      <c r="AM726" s="172"/>
      <c r="AN726" s="155"/>
      <c r="AO726" s="172"/>
      <c r="AP726"/>
    </row>
    <row r="727" spans="1:52" s="267" customFormat="1" ht="34.5" customHeight="1">
      <c r="A727" s="186"/>
      <c r="B727" s="258"/>
      <c r="C727" s="188"/>
      <c r="D727" s="258"/>
      <c r="E727" s="187"/>
      <c r="F727" s="186"/>
      <c r="G727" s="28">
        <f t="shared" si="23"/>
        <v>2</v>
      </c>
      <c r="H727" s="268" t="s">
        <v>2333</v>
      </c>
      <c r="I727" s="197" t="s">
        <v>14</v>
      </c>
      <c r="J727" s="223">
        <v>0</v>
      </c>
      <c r="K727" s="224">
        <v>6457.5</v>
      </c>
      <c r="L727" s="70">
        <f>Кондиционеры!K28*'Смета 1-й этаж'!$P$4</f>
        <v>20328.000000000004</v>
      </c>
      <c r="M727" s="269">
        <f>ROUND('Смета 1-й этаж'!$J727*'Смета 1-й этаж'!$K727,2)</f>
        <v>0</v>
      </c>
      <c r="N727" s="270">
        <f>ROUND('Смета 1-й этаж'!$J727*'Смета 1-й этаж'!$L727,2)</f>
        <v>0</v>
      </c>
      <c r="O727" s="266"/>
      <c r="P727" s="266"/>
      <c r="T727" s="4"/>
      <c r="U727" s="4"/>
      <c r="V727" s="4"/>
      <c r="W727" s="4"/>
      <c r="X727" s="4"/>
      <c r="Y727" s="4"/>
      <c r="Z727" s="4"/>
      <c r="AA727" s="4"/>
      <c r="AB727" s="263"/>
      <c r="AC727" s="263"/>
      <c r="AD727" s="264"/>
      <c r="AE727" s="263"/>
      <c r="AF727" s="263"/>
      <c r="AG727" s="263"/>
      <c r="AH727" s="263"/>
      <c r="AI727" s="263"/>
      <c r="AJ727" s="263"/>
      <c r="AK727" s="263"/>
      <c r="AL727" s="263"/>
      <c r="AM727" s="263"/>
      <c r="AN727" s="263"/>
      <c r="AO727" s="263"/>
      <c r="AP727" s="4"/>
    </row>
    <row r="728" spans="1:52" s="267" customFormat="1" ht="34.5" customHeight="1">
      <c r="A728" s="186"/>
      <c r="B728" s="258"/>
      <c r="C728" s="188"/>
      <c r="D728" s="258"/>
      <c r="E728" s="187"/>
      <c r="F728" s="186"/>
      <c r="G728" s="28">
        <f t="shared" si="23"/>
        <v>2</v>
      </c>
      <c r="H728" s="37" t="s">
        <v>2335</v>
      </c>
      <c r="I728" s="27" t="s">
        <v>14</v>
      </c>
      <c r="J728" s="128">
        <v>0</v>
      </c>
      <c r="K728" s="69">
        <v>13666.67</v>
      </c>
      <c r="L728" s="70">
        <f>Кондиционеры!K32*'Смета 1-й этаж'!$P$4</f>
        <v>45122</v>
      </c>
      <c r="M728" s="269">
        <f>ROUND('Смета 1-й этаж'!$J728*'Смета 1-й этаж'!$K728,2)</f>
        <v>0</v>
      </c>
      <c r="N728" s="270">
        <f>ROUND('Смета 1-й этаж'!$J728*'Смета 1-й этаж'!$L728,2)</f>
        <v>0</v>
      </c>
      <c r="O728" s="266"/>
      <c r="P728" s="266"/>
      <c r="T728" s="4"/>
      <c r="U728" s="4"/>
      <c r="V728" s="4"/>
      <c r="W728" s="4"/>
      <c r="X728" s="4"/>
      <c r="Y728" s="4"/>
      <c r="Z728" s="4"/>
      <c r="AA728" s="4"/>
      <c r="AB728" s="263"/>
      <c r="AC728" s="263"/>
      <c r="AD728" s="264"/>
      <c r="AE728" s="263"/>
      <c r="AF728" s="263"/>
      <c r="AG728" s="263"/>
      <c r="AH728" s="263"/>
      <c r="AI728" s="263"/>
      <c r="AJ728" s="263"/>
      <c r="AK728" s="263"/>
      <c r="AL728" s="263"/>
      <c r="AM728" s="263"/>
      <c r="AN728" s="263"/>
      <c r="AO728" s="263"/>
      <c r="AP728" s="4"/>
    </row>
    <row r="729" spans="1:52" s="267" customFormat="1" ht="34.5" customHeight="1">
      <c r="A729" s="186"/>
      <c r="B729" s="258"/>
      <c r="C729" s="188"/>
      <c r="D729" s="258"/>
      <c r="E729" s="187"/>
      <c r="F729" s="186"/>
      <c r="G729" s="28">
        <f t="shared" si="23"/>
        <v>2</v>
      </c>
      <c r="H729" s="37" t="s">
        <v>2336</v>
      </c>
      <c r="I729" s="36" t="s">
        <v>14</v>
      </c>
      <c r="J729" s="128">
        <v>0</v>
      </c>
      <c r="K729" s="69">
        <v>13666.67</v>
      </c>
      <c r="L729" s="70">
        <f>Кондиционеры!K34*'Смета 1-й этаж'!$P$4</f>
        <v>74074</v>
      </c>
      <c r="M729" s="269">
        <f>ROUND('Смета 1-й этаж'!$J729*'Смета 1-й этаж'!$K729,2)</f>
        <v>0</v>
      </c>
      <c r="N729" s="270">
        <f>ROUND('Смета 1-й этаж'!$J729*'Смета 1-й этаж'!$L729,2)</f>
        <v>0</v>
      </c>
      <c r="O729" s="266"/>
      <c r="P729" s="266"/>
      <c r="T729" s="4"/>
      <c r="U729" s="4"/>
      <c r="V729" s="4"/>
      <c r="W729" s="4"/>
      <c r="X729" s="4"/>
      <c r="Y729" s="4"/>
      <c r="Z729" s="4"/>
      <c r="AA729" s="4"/>
      <c r="AB729" s="263"/>
      <c r="AC729" s="263"/>
      <c r="AD729" s="264"/>
      <c r="AE729" s="263"/>
      <c r="AF729" s="263"/>
      <c r="AG729" s="263"/>
      <c r="AH729" s="263"/>
      <c r="AI729" s="263"/>
      <c r="AJ729" s="263"/>
      <c r="AK729" s="263"/>
      <c r="AL729" s="263"/>
      <c r="AM729" s="263"/>
      <c r="AN729" s="263"/>
      <c r="AO729" s="263"/>
      <c r="AP729" s="4"/>
    </row>
    <row r="730" spans="1:52" ht="34.5" customHeight="1">
      <c r="A730" s="29" t="str">
        <f>CONCATENATE('Смета 1-й этаж'!$C730,".",'Смета 1-й этаж'!$D730,".",'Смета 1-й этаж'!$E730)</f>
        <v>Р8.0.3</v>
      </c>
      <c r="B730" s="17" t="s">
        <v>1463</v>
      </c>
      <c r="C730" s="27" t="s">
        <v>114</v>
      </c>
      <c r="D730" s="17">
        <v>0</v>
      </c>
      <c r="E730" s="17">
        <v>3</v>
      </c>
      <c r="F730" s="29" t="str">
        <f>CONCATENATE('Смета 1-й этаж'!$C730,".",'Смета 1-й этаж'!$D730,".",'Смета 1-й этаж'!$E730)</f>
        <v>Р8.0.3</v>
      </c>
      <c r="G730" s="28">
        <f t="shared" si="23"/>
        <v>2</v>
      </c>
      <c r="H730" s="37" t="s">
        <v>2246</v>
      </c>
      <c r="I730" s="36" t="s">
        <v>14</v>
      </c>
      <c r="J730" s="128"/>
      <c r="K730" s="69">
        <v>7995.88</v>
      </c>
      <c r="L730" s="70">
        <f>Кондиционеры!N6*'Смета 1-й этаж'!$P$4</f>
        <v>14114.100000000002</v>
      </c>
      <c r="M730" s="65">
        <f>ROUND('Смета 1-й этаж'!$J730*'Смета 1-й этаж'!$K730,2)</f>
        <v>0</v>
      </c>
      <c r="N730" s="19">
        <f>ROUND('Смета 1-й этаж'!$J730*'Смета 1-й этаж'!$L730,2)</f>
        <v>0</v>
      </c>
      <c r="AT730"/>
      <c r="AU730"/>
      <c r="AV730"/>
      <c r="AW730"/>
      <c r="AX730"/>
      <c r="AY730"/>
      <c r="AZ730"/>
    </row>
    <row r="731" spans="1:52" ht="34.5" customHeight="1">
      <c r="A731" s="29" t="str">
        <f>CONCATENATE('Смета 1-й этаж'!$C731,".",'Смета 1-й этаж'!$D731,".",'Смета 1-й этаж'!$E731)</f>
        <v>Р8.0.21</v>
      </c>
      <c r="B731" s="17" t="s">
        <v>1464</v>
      </c>
      <c r="C731" s="27" t="s">
        <v>114</v>
      </c>
      <c r="D731" s="17">
        <v>0</v>
      </c>
      <c r="E731" s="18">
        <v>21</v>
      </c>
      <c r="F731" s="29" t="str">
        <f>CONCATENATE('Смета 1-й этаж'!$C731,".",'Смета 1-й этаж'!$D731,".",'Смета 1-й этаж'!$E731)</f>
        <v>Р8.0.21</v>
      </c>
      <c r="G731" s="28">
        <f t="shared" si="23"/>
        <v>2</v>
      </c>
      <c r="H731" s="37" t="s">
        <v>2247</v>
      </c>
      <c r="I731" s="36" t="s">
        <v>14</v>
      </c>
      <c r="J731" s="128"/>
      <c r="K731" s="69">
        <v>10831.28</v>
      </c>
      <c r="L731" s="70">
        <f>Кондиционеры!N7*'Смета 1-й этаж'!$P$4</f>
        <v>18854.990000000002</v>
      </c>
      <c r="M731" s="65">
        <f>ROUND('Смета 1-й этаж'!$J731*'Смета 1-й этаж'!$K731,2)</f>
        <v>0</v>
      </c>
      <c r="N731" s="19">
        <f>ROUND('Смета 1-й этаж'!$J731*'Смета 1-й этаж'!$L731,2)</f>
        <v>0</v>
      </c>
      <c r="AT731"/>
      <c r="AU731"/>
      <c r="AV731"/>
      <c r="AW731"/>
      <c r="AX731"/>
      <c r="AY731"/>
      <c r="AZ731"/>
    </row>
    <row r="732" spans="1:52" ht="34.5" customHeight="1">
      <c r="A732" s="29" t="str">
        <f>CONCATENATE('Смета 1-й этаж'!$C732,".",'Смета 1-й этаж'!$D732,".",'Смета 1-й этаж'!$E732)</f>
        <v>Р8.0.4</v>
      </c>
      <c r="B732" s="17" t="s">
        <v>1465</v>
      </c>
      <c r="C732" s="27" t="s">
        <v>114</v>
      </c>
      <c r="D732" s="17">
        <v>0</v>
      </c>
      <c r="E732" s="18">
        <v>4</v>
      </c>
      <c r="F732" s="29" t="str">
        <f>CONCATENATE('Смета 1-й этаж'!$C732,".",'Смета 1-й этаж'!$D732,".",'Смета 1-й этаж'!$E732)</f>
        <v>Р8.0.4</v>
      </c>
      <c r="G732" s="28">
        <f t="shared" si="23"/>
        <v>2</v>
      </c>
      <c r="H732" s="37" t="s">
        <v>2248</v>
      </c>
      <c r="I732" s="36" t="s">
        <v>14</v>
      </c>
      <c r="J732" s="128"/>
      <c r="K732" s="69">
        <v>13666.67</v>
      </c>
      <c r="L732" s="70">
        <f>Кондиционеры!N8*'Смета 1-й этаж'!$P$4</f>
        <v>28807.24</v>
      </c>
      <c r="M732" s="65">
        <f>ROUND('Смета 1-й этаж'!$J732*'Смета 1-й этаж'!$K732,2)</f>
        <v>0</v>
      </c>
      <c r="N732" s="19">
        <f>ROUND('Смета 1-й этаж'!$J732*'Смета 1-й этаж'!$L732,2)</f>
        <v>0</v>
      </c>
      <c r="AT732"/>
      <c r="AU732"/>
      <c r="AV732"/>
      <c r="AW732"/>
      <c r="AX732"/>
      <c r="AY732"/>
      <c r="AZ732"/>
    </row>
    <row r="733" spans="1:52" ht="34.5" customHeight="1">
      <c r="A733" s="29" t="str">
        <f>CONCATENATE('Смета 1-й этаж'!$C733,".",'Смета 1-й этаж'!$D733,".",'Смета 1-й этаж'!$E733)</f>
        <v>Р8.0.5</v>
      </c>
      <c r="B733" s="17" t="s">
        <v>1466</v>
      </c>
      <c r="C733" s="27" t="s">
        <v>114</v>
      </c>
      <c r="D733" s="17">
        <v>0</v>
      </c>
      <c r="E733" s="18">
        <v>5</v>
      </c>
      <c r="F733" s="29" t="str">
        <f>CONCATENATE('Смета 1-й этаж'!$C733,".",'Смета 1-й этаж'!$D733,".",'Смета 1-й этаж'!$E733)</f>
        <v>Р8.0.5</v>
      </c>
      <c r="G733" s="28">
        <f t="shared" si="23"/>
        <v>2</v>
      </c>
      <c r="H733" s="37" t="s">
        <v>2249</v>
      </c>
      <c r="I733" s="36" t="s">
        <v>14</v>
      </c>
      <c r="J733" s="128"/>
      <c r="K733" s="69">
        <v>13833.33</v>
      </c>
      <c r="L733" s="70">
        <f>Кондиционеры!N9*'Смета 1-й этаж'!$P$4</f>
        <v>37782.36</v>
      </c>
      <c r="M733" s="65">
        <f>ROUND('Смета 1-й этаж'!$J733*'Смета 1-й этаж'!$K733,2)</f>
        <v>0</v>
      </c>
      <c r="N733" s="19">
        <f>ROUND('Смета 1-й этаж'!$J733*'Смета 1-й этаж'!$L733,2)</f>
        <v>0</v>
      </c>
      <c r="AT733"/>
      <c r="AU733"/>
      <c r="AV733"/>
      <c r="AW733"/>
      <c r="AX733"/>
      <c r="AY733"/>
      <c r="AZ733"/>
    </row>
    <row r="734" spans="1:52" ht="34.5" customHeight="1">
      <c r="A734" s="29" t="str">
        <f>CONCATENATE('Смета 1-й этаж'!$C734,".",'Смета 1-й этаж'!$D734,".",'Смета 1-й этаж'!$E734)</f>
        <v>Р8.0.6</v>
      </c>
      <c r="B734" s="17" t="s">
        <v>1467</v>
      </c>
      <c r="C734" s="27" t="s">
        <v>114</v>
      </c>
      <c r="D734" s="17">
        <v>0</v>
      </c>
      <c r="E734" s="17">
        <v>6</v>
      </c>
      <c r="F734" s="29" t="str">
        <f>CONCATENATE('Смета 1-й этаж'!$C734,".",'Смета 1-й этаж'!$D734,".",'Смета 1-й этаж'!$E734)</f>
        <v>Р8.0.6</v>
      </c>
      <c r="G734" s="28">
        <f t="shared" si="23"/>
        <v>2</v>
      </c>
      <c r="H734" s="37" t="s">
        <v>756</v>
      </c>
      <c r="I734" s="36" t="s">
        <v>14</v>
      </c>
      <c r="J734" s="128"/>
      <c r="K734" s="69">
        <v>14833.33</v>
      </c>
      <c r="L734" s="70">
        <f>Кондиционеры!N44*$P$4</f>
        <v>52475.500000000007</v>
      </c>
      <c r="M734" s="65">
        <f>ROUND('Смета 1-й этаж'!$J734*'Смета 1-й этаж'!$K734,2)</f>
        <v>0</v>
      </c>
      <c r="N734" s="19">
        <f>ROUND('Смета 1-й этаж'!$J734*'Смета 1-й этаж'!$L734,2)</f>
        <v>0</v>
      </c>
      <c r="AT734"/>
      <c r="AU734"/>
      <c r="AV734"/>
      <c r="AW734"/>
      <c r="AX734"/>
      <c r="AY734"/>
      <c r="AZ734"/>
    </row>
    <row r="735" spans="1:52" ht="34.5" customHeight="1">
      <c r="A735" s="29" t="str">
        <f>CONCATENATE('Смета 1-й этаж'!$C735,".",'Смета 1-й этаж'!$D735,".",'Смета 1-й этаж'!$E735)</f>
        <v>Р8.0.7</v>
      </c>
      <c r="B735" s="17" t="s">
        <v>1468</v>
      </c>
      <c r="C735" s="27" t="s">
        <v>114</v>
      </c>
      <c r="D735" s="17">
        <v>0</v>
      </c>
      <c r="E735" s="18">
        <v>7</v>
      </c>
      <c r="F735" s="29" t="str">
        <f>CONCATENATE('Смета 1-й этаж'!$C735,".",'Смета 1-й этаж'!$D735,".",'Смета 1-й этаж'!$E735)</f>
        <v>Р8.0.7</v>
      </c>
      <c r="G735" s="28">
        <f t="shared" si="23"/>
        <v>2</v>
      </c>
      <c r="H735" s="37" t="s">
        <v>757</v>
      </c>
      <c r="I735" s="36" t="s">
        <v>14</v>
      </c>
      <c r="J735" s="128"/>
      <c r="K735" s="69">
        <v>15083.33</v>
      </c>
      <c r="L735" s="70">
        <f>Кондиционеры!N45*$P$4</f>
        <v>68254.34</v>
      </c>
      <c r="M735" s="65">
        <f>ROUND('Смета 1-й этаж'!$J735*'Смета 1-й этаж'!$K735,2)</f>
        <v>0</v>
      </c>
      <c r="N735" s="19">
        <f>ROUND('Смета 1-й этаж'!$J735*'Смета 1-й этаж'!$L735,2)</f>
        <v>0</v>
      </c>
      <c r="AT735"/>
      <c r="AU735"/>
      <c r="AV735"/>
      <c r="AW735"/>
      <c r="AX735"/>
      <c r="AY735"/>
      <c r="AZ735"/>
    </row>
    <row r="736" spans="1:52" ht="34.5" customHeight="1">
      <c r="A736" s="29" t="str">
        <f>CONCATENATE('Смета 1-й этаж'!$C736,".",'Смета 1-й этаж'!$D736,".",'Смета 1-й этаж'!$E736)</f>
        <v>Р8.0.8</v>
      </c>
      <c r="B736" s="17" t="s">
        <v>1469</v>
      </c>
      <c r="C736" s="27" t="s">
        <v>114</v>
      </c>
      <c r="D736" s="17">
        <v>0</v>
      </c>
      <c r="E736" s="18">
        <v>8</v>
      </c>
      <c r="F736" s="29" t="str">
        <f>CONCATENATE('Смета 1-й этаж'!$C736,".",'Смета 1-й этаж'!$D736,".",'Смета 1-й этаж'!$E736)</f>
        <v>Р8.0.8</v>
      </c>
      <c r="G736" s="28">
        <f t="shared" si="23"/>
        <v>2</v>
      </c>
      <c r="H736" s="37" t="s">
        <v>758</v>
      </c>
      <c r="I736" s="36" t="s">
        <v>14</v>
      </c>
      <c r="J736" s="128"/>
      <c r="K736" s="69">
        <v>15500</v>
      </c>
      <c r="L736" s="70">
        <f>Кондиционеры!N46*$P$4</f>
        <v>109040.47</v>
      </c>
      <c r="M736" s="65">
        <f>ROUND('Смета 1-й этаж'!$J736*'Смета 1-й этаж'!$K736,2)</f>
        <v>0</v>
      </c>
      <c r="N736" s="19">
        <f>ROUND('Смета 1-й этаж'!$J736*'Смета 1-й этаж'!$L736,2)</f>
        <v>0</v>
      </c>
      <c r="AT736"/>
      <c r="AU736"/>
      <c r="AV736"/>
      <c r="AW736"/>
      <c r="AX736"/>
      <c r="AY736"/>
      <c r="AZ736"/>
    </row>
    <row r="737" spans="1:52" ht="34.5" customHeight="1">
      <c r="A737" s="29" t="str">
        <f>CONCATENATE('Смета 1-й этаж'!$C737,".",'Смета 1-й этаж'!$D737,".",'Смета 1-й этаж'!$E737)</f>
        <v>Р8.0.9</v>
      </c>
      <c r="B737" s="17" t="s">
        <v>1470</v>
      </c>
      <c r="C737" s="27" t="s">
        <v>114</v>
      </c>
      <c r="D737" s="17">
        <v>0</v>
      </c>
      <c r="E737" s="17">
        <v>9</v>
      </c>
      <c r="F737" s="29" t="str">
        <f>CONCATENATE('Смета 1-й этаж'!$C737,".",'Смета 1-й этаж'!$D737,".",'Смета 1-й этаж'!$E737)</f>
        <v>Р8.0.9</v>
      </c>
      <c r="G737" s="28">
        <f t="shared" si="23"/>
        <v>2</v>
      </c>
      <c r="H737" s="37" t="s">
        <v>759</v>
      </c>
      <c r="I737" s="36" t="s">
        <v>14</v>
      </c>
      <c r="J737" s="128"/>
      <c r="K737" s="69">
        <v>15750</v>
      </c>
      <c r="L737" s="70">
        <f>Кондиционеры!N47*$P$4</f>
        <v>121019.36000000002</v>
      </c>
      <c r="M737" s="65">
        <f>ROUND('Смета 1-й этаж'!$J737*'Смета 1-й этаж'!$K737,2)</f>
        <v>0</v>
      </c>
      <c r="N737" s="19">
        <f>ROUND('Смета 1-й этаж'!$J737*'Смета 1-й этаж'!$L737,2)</f>
        <v>0</v>
      </c>
      <c r="AT737"/>
      <c r="AU737"/>
      <c r="AV737"/>
      <c r="AW737"/>
      <c r="AX737"/>
      <c r="AY737"/>
      <c r="AZ737"/>
    </row>
    <row r="738" spans="1:52" ht="34.5" customHeight="1">
      <c r="A738" s="29" t="str">
        <f>CONCATENATE('Смета 1-й этаж'!$C738,".",'Смета 1-й этаж'!$D738,".",'Смета 1-й этаж'!$E738)</f>
        <v>Р8.0.10</v>
      </c>
      <c r="B738" s="17" t="s">
        <v>1471</v>
      </c>
      <c r="C738" s="27" t="s">
        <v>114</v>
      </c>
      <c r="D738" s="17">
        <v>0</v>
      </c>
      <c r="E738" s="18">
        <v>10</v>
      </c>
      <c r="F738" s="29" t="str">
        <f>CONCATENATE('Смета 1-й этаж'!$C738,".",'Смета 1-й этаж'!$D738,".",'Смета 1-й этаж'!$E738)</f>
        <v>Р8.0.10</v>
      </c>
      <c r="G738" s="28">
        <f t="shared" si="23"/>
        <v>2</v>
      </c>
      <c r="H738" s="37" t="s">
        <v>760</v>
      </c>
      <c r="I738" s="36" t="s">
        <v>14</v>
      </c>
      <c r="J738" s="128"/>
      <c r="K738" s="69">
        <v>16666.669999999998</v>
      </c>
      <c r="L738" s="70">
        <f>Кондиционеры!N48*$P$4</f>
        <v>142371.46000000002</v>
      </c>
      <c r="M738" s="65">
        <f>ROUND('Смета 1-й этаж'!$J738*'Смета 1-й этаж'!$K738,2)</f>
        <v>0</v>
      </c>
      <c r="N738" s="19">
        <f>ROUND('Смета 1-й этаж'!$J738*'Смета 1-й этаж'!$L738,2)</f>
        <v>0</v>
      </c>
      <c r="AT738"/>
      <c r="AU738"/>
      <c r="AV738"/>
      <c r="AW738"/>
      <c r="AX738"/>
      <c r="AY738"/>
      <c r="AZ738"/>
    </row>
    <row r="739" spans="1:52" ht="34.5" customHeight="1">
      <c r="A739" s="29" t="str">
        <f>CONCATENATE('Смета 1-й этаж'!$C739,".",'Смета 1-й этаж'!$D739,".",'Смета 1-й этаж'!$E739)</f>
        <v>Р8.0.22</v>
      </c>
      <c r="B739" s="17" t="s">
        <v>1472</v>
      </c>
      <c r="C739" s="27" t="s">
        <v>114</v>
      </c>
      <c r="D739" s="17">
        <v>0</v>
      </c>
      <c r="E739" s="18">
        <v>22</v>
      </c>
      <c r="F739" s="29" t="str">
        <f>CONCATENATE('Смета 1-й этаж'!$C739,".",'Смета 1-й этаж'!$D739,".",'Смета 1-й этаж'!$E739)</f>
        <v>Р8.0.22</v>
      </c>
      <c r="G739" s="28">
        <f t="shared" si="23"/>
        <v>2</v>
      </c>
      <c r="H739" s="37" t="s">
        <v>761</v>
      </c>
      <c r="I739" s="27" t="s">
        <v>14</v>
      </c>
      <c r="J739" s="128"/>
      <c r="K739" s="69">
        <v>13666.67</v>
      </c>
      <c r="L739" s="70">
        <f>Кондиционеры!N32*$P$4</f>
        <v>55660.220000000008</v>
      </c>
      <c r="M739" s="65">
        <f>ROUND('Смета 1-й этаж'!$J739*'Смета 1-й этаж'!$K739,2)</f>
        <v>0</v>
      </c>
      <c r="N739" s="19">
        <f>ROUND('Смета 1-й этаж'!$J739*'Смета 1-й этаж'!$L739,2)</f>
        <v>0</v>
      </c>
      <c r="AT739"/>
      <c r="AU739"/>
      <c r="AV739"/>
      <c r="AW739"/>
      <c r="AX739"/>
      <c r="AY739"/>
      <c r="AZ739"/>
    </row>
    <row r="740" spans="1:52" ht="34.5" customHeight="1">
      <c r="A740" s="29" t="str">
        <f>CONCATENATE('Смета 1-й этаж'!$C740,".",'Смета 1-й этаж'!$D740,".",'Смета 1-й этаж'!$E740)</f>
        <v>Р8.0.11</v>
      </c>
      <c r="B740" s="17" t="s">
        <v>1473</v>
      </c>
      <c r="C740" s="27" t="s">
        <v>114</v>
      </c>
      <c r="D740" s="17">
        <v>0</v>
      </c>
      <c r="E740" s="18">
        <v>11</v>
      </c>
      <c r="F740" s="29" t="str">
        <f>CONCATENATE('Смета 1-й этаж'!$C740,".",'Смета 1-й этаж'!$D740,".",'Смета 1-й этаж'!$E740)</f>
        <v>Р8.0.11</v>
      </c>
      <c r="G740" s="28">
        <f t="shared" si="23"/>
        <v>2</v>
      </c>
      <c r="H740" s="37" t="s">
        <v>762</v>
      </c>
      <c r="I740" s="36" t="s">
        <v>14</v>
      </c>
      <c r="J740" s="128"/>
      <c r="K740" s="69">
        <v>6462.02</v>
      </c>
      <c r="L740" s="70">
        <f>Кондиционеры!N33*$P$4</f>
        <v>55660.220000000008</v>
      </c>
      <c r="M740" s="65">
        <f>ROUND('Смета 1-й этаж'!$J740*'Смета 1-й этаж'!$K740,2)</f>
        <v>0</v>
      </c>
      <c r="N740" s="19">
        <f>ROUND('Смета 1-й этаж'!$J740*'Смета 1-й этаж'!$L740,2)</f>
        <v>0</v>
      </c>
      <c r="AT740"/>
      <c r="AU740"/>
      <c r="AV740"/>
      <c r="AW740"/>
      <c r="AX740"/>
      <c r="AY740"/>
      <c r="AZ740"/>
    </row>
    <row r="741" spans="1:52" ht="34.5" customHeight="1">
      <c r="A741" s="29" t="str">
        <f>CONCATENATE('Смета 1-й этаж'!$C741,".",'Смета 1-й этаж'!$D741,".",'Смета 1-й этаж'!$E741)</f>
        <v>Р8.0.12</v>
      </c>
      <c r="B741" s="17" t="s">
        <v>1474</v>
      </c>
      <c r="C741" s="27" t="s">
        <v>114</v>
      </c>
      <c r="D741" s="17">
        <v>0</v>
      </c>
      <c r="E741" s="17">
        <v>12</v>
      </c>
      <c r="F741" s="29" t="str">
        <f>CONCATENATE('Смета 1-й этаж'!$C741,".",'Смета 1-й этаж'!$D741,".",'Смета 1-й этаж'!$E741)</f>
        <v>Р8.0.12</v>
      </c>
      <c r="G741" s="28">
        <f t="shared" si="23"/>
        <v>2</v>
      </c>
      <c r="H741" s="37" t="s">
        <v>705</v>
      </c>
      <c r="I741" s="36" t="s">
        <v>14</v>
      </c>
      <c r="J741" s="128"/>
      <c r="K741" s="69">
        <v>8722.68</v>
      </c>
      <c r="L741" s="70">
        <f>Кондиционеры!N34*$P$4</f>
        <v>71475.25</v>
      </c>
      <c r="M741" s="65">
        <f>ROUND('Смета 1-й этаж'!$J741*'Смета 1-й этаж'!$K741,2)</f>
        <v>0</v>
      </c>
      <c r="N741" s="19">
        <f>ROUND('Смета 1-й этаж'!$J741*'Смета 1-й этаж'!$L741,2)</f>
        <v>0</v>
      </c>
      <c r="AT741"/>
      <c r="AU741"/>
      <c r="AV741"/>
      <c r="AW741"/>
      <c r="AX741"/>
      <c r="AY741"/>
      <c r="AZ741"/>
    </row>
    <row r="742" spans="1:52" ht="34.5" customHeight="1">
      <c r="A742" s="29" t="str">
        <f>CONCATENATE('Смета 1-й этаж'!$C742,".",'Смета 1-й этаж'!$D742,".",'Смета 1-й этаж'!$E742)</f>
        <v>Р8.0.13</v>
      </c>
      <c r="B742" s="17" t="s">
        <v>1475</v>
      </c>
      <c r="C742" s="27" t="s">
        <v>114</v>
      </c>
      <c r="D742" s="17">
        <v>0</v>
      </c>
      <c r="E742" s="18">
        <v>13</v>
      </c>
      <c r="F742" s="29" t="str">
        <f>CONCATENATE('Смета 1-й этаж'!$C742,".",'Смета 1-й этаж'!$D742,".",'Смета 1-й этаж'!$E742)</f>
        <v>Р8.0.13</v>
      </c>
      <c r="G742" s="28">
        <f t="shared" si="23"/>
        <v>2</v>
      </c>
      <c r="H742" s="37" t="s">
        <v>706</v>
      </c>
      <c r="I742" s="36" t="s">
        <v>14</v>
      </c>
      <c r="J742" s="128"/>
      <c r="K742" s="69">
        <v>9885.6299999999992</v>
      </c>
      <c r="L742" s="70">
        <f>Кондиционеры!N36*$P$4</f>
        <v>113600.41</v>
      </c>
      <c r="M742" s="65">
        <f>ROUND('Смета 1-й этаж'!$J742*'Смета 1-й этаж'!$K742,2)</f>
        <v>0</v>
      </c>
      <c r="N742" s="19">
        <f>ROUND('Смета 1-й этаж'!$J742*'Смета 1-й этаж'!$L742,2)</f>
        <v>0</v>
      </c>
      <c r="AT742"/>
      <c r="AU742"/>
      <c r="AV742"/>
      <c r="AW742"/>
      <c r="AX742"/>
      <c r="AY742"/>
      <c r="AZ742"/>
    </row>
    <row r="743" spans="1:52" ht="34.5" customHeight="1">
      <c r="A743" s="29"/>
      <c r="B743" s="17"/>
      <c r="C743" s="27"/>
      <c r="D743" s="17"/>
      <c r="E743" s="18"/>
      <c r="F743" s="29"/>
      <c r="G743" s="28">
        <f t="shared" si="23"/>
        <v>2</v>
      </c>
      <c r="H743" s="37" t="s">
        <v>2428</v>
      </c>
      <c r="I743" s="36" t="s">
        <v>14</v>
      </c>
      <c r="J743" s="128"/>
      <c r="K743" s="344">
        <v>6120</v>
      </c>
      <c r="L743" s="345">
        <v>45553.200000000004</v>
      </c>
      <c r="M743" s="278">
        <f>ROUND('Смета 1-й этаж'!$J743*'Смета 1-й этаж'!$K743,2)</f>
        <v>0</v>
      </c>
      <c r="N743" s="279">
        <f>ROUND('Смета 1-й этаж'!$J743*'Смета 1-й этаж'!$L743,2)</f>
        <v>0</v>
      </c>
      <c r="AB743" s="283"/>
      <c r="AC743" s="284"/>
      <c r="AD743" s="285"/>
      <c r="AE743" s="284"/>
      <c r="AF743" s="286"/>
      <c r="AG743" s="287"/>
      <c r="AH743" s="288"/>
      <c r="AI743" s="289"/>
      <c r="AJ743" s="290"/>
      <c r="AK743" s="287"/>
      <c r="AL743" s="291"/>
      <c r="AM743" s="289"/>
      <c r="AN743" s="288"/>
      <c r="AO743" s="289"/>
    </row>
    <row r="744" spans="1:52" ht="34.5" customHeight="1">
      <c r="A744" s="29"/>
      <c r="B744" s="17"/>
      <c r="C744" s="27"/>
      <c r="D744" s="17"/>
      <c r="E744" s="18"/>
      <c r="F744" s="29"/>
      <c r="G744" s="28">
        <f t="shared" si="23"/>
        <v>2</v>
      </c>
      <c r="H744" s="37" t="s">
        <v>2429</v>
      </c>
      <c r="I744" s="36" t="s">
        <v>14</v>
      </c>
      <c r="J744" s="128"/>
      <c r="K744" s="344">
        <v>68000</v>
      </c>
      <c r="L744" s="345">
        <v>268021.60000000003</v>
      </c>
      <c r="M744" s="278">
        <f>ROUND('Смета 1-й этаж'!$J744*'Смета 1-й этаж'!$K744,2)</f>
        <v>0</v>
      </c>
      <c r="N744" s="279">
        <f>ROUND('Смета 1-й этаж'!$J744*'Смета 1-й этаж'!$L744,2)</f>
        <v>0</v>
      </c>
      <c r="AB744" s="283"/>
      <c r="AC744" s="284"/>
      <c r="AD744" s="285"/>
      <c r="AE744" s="284"/>
      <c r="AF744" s="286"/>
      <c r="AG744" s="287"/>
      <c r="AH744" s="288"/>
      <c r="AI744" s="289"/>
      <c r="AJ744" s="290"/>
      <c r="AK744" s="287"/>
      <c r="AL744" s="291"/>
      <c r="AM744" s="289"/>
      <c r="AN744" s="288"/>
      <c r="AO744" s="289"/>
    </row>
    <row r="745" spans="1:52" ht="34.5" customHeight="1">
      <c r="A745" s="29"/>
      <c r="B745" s="17"/>
      <c r="C745" s="27"/>
      <c r="D745" s="17"/>
      <c r="E745" s="18"/>
      <c r="F745" s="29"/>
      <c r="G745" s="28">
        <f t="shared" si="23"/>
        <v>2</v>
      </c>
      <c r="H745" s="37" t="s">
        <v>2430</v>
      </c>
      <c r="I745" s="36" t="s">
        <v>14</v>
      </c>
      <c r="J745" s="128"/>
      <c r="K745" s="344">
        <v>68000</v>
      </c>
      <c r="L745" s="345">
        <v>290228.40000000002</v>
      </c>
      <c r="M745" s="278">
        <f>ROUND('Смета 1-й этаж'!$J745*'Смета 1-й этаж'!$K745,2)</f>
        <v>0</v>
      </c>
      <c r="N745" s="279">
        <f>ROUND('Смета 1-й этаж'!$J745*'Смета 1-й этаж'!$L745,2)</f>
        <v>0</v>
      </c>
      <c r="AB745" s="283"/>
      <c r="AC745" s="284"/>
      <c r="AD745" s="285"/>
      <c r="AE745" s="284"/>
      <c r="AF745" s="286"/>
      <c r="AG745" s="287"/>
      <c r="AH745" s="288"/>
      <c r="AI745" s="289"/>
      <c r="AJ745" s="290"/>
      <c r="AK745" s="287"/>
      <c r="AL745" s="291"/>
      <c r="AM745" s="289"/>
      <c r="AN745" s="288"/>
      <c r="AO745" s="289"/>
    </row>
    <row r="746" spans="1:52" ht="34.5" customHeight="1">
      <c r="A746" s="29"/>
      <c r="B746" s="17"/>
      <c r="C746" s="27"/>
      <c r="D746" s="17"/>
      <c r="E746" s="18"/>
      <c r="F746" s="29"/>
      <c r="G746" s="28">
        <f t="shared" si="23"/>
        <v>2</v>
      </c>
      <c r="H746" s="37" t="s">
        <v>2431</v>
      </c>
      <c r="I746" s="36" t="s">
        <v>14</v>
      </c>
      <c r="J746" s="128"/>
      <c r="K746" s="344">
        <v>6120</v>
      </c>
      <c r="L746" s="345">
        <v>56179.199999999997</v>
      </c>
      <c r="M746" s="278">
        <f>ROUND('Смета 1-й этаж'!$J746*'Смета 1-й этаж'!$K746,2)</f>
        <v>0</v>
      </c>
      <c r="N746" s="279">
        <f>ROUND('Смета 1-й этаж'!$J746*'Смета 1-й этаж'!$L746,2)</f>
        <v>0</v>
      </c>
      <c r="AB746" s="283"/>
      <c r="AC746" s="284"/>
      <c r="AD746" s="285"/>
      <c r="AE746" s="284"/>
      <c r="AF746" s="286"/>
      <c r="AG746" s="287"/>
      <c r="AH746" s="288"/>
      <c r="AI746" s="289"/>
      <c r="AJ746" s="290"/>
      <c r="AK746" s="287"/>
      <c r="AL746" s="291"/>
      <c r="AM746" s="289"/>
      <c r="AN746" s="288"/>
      <c r="AO746" s="289"/>
    </row>
    <row r="747" spans="1:52" ht="34.5" customHeight="1">
      <c r="A747" s="29"/>
      <c r="B747" s="17"/>
      <c r="C747" s="27"/>
      <c r="D747" s="17"/>
      <c r="E747" s="18"/>
      <c r="F747" s="29"/>
      <c r="G747" s="28">
        <f t="shared" si="23"/>
        <v>2</v>
      </c>
      <c r="H747" s="37" t="s">
        <v>2432</v>
      </c>
      <c r="I747" s="36" t="s">
        <v>14</v>
      </c>
      <c r="J747" s="128"/>
      <c r="K747" s="344">
        <v>6120</v>
      </c>
      <c r="L747" s="345">
        <v>44629.2</v>
      </c>
      <c r="M747" s="278">
        <f>ROUND('Смета 1-й этаж'!$J747*'Смета 1-й этаж'!$K747,2)</f>
        <v>0</v>
      </c>
      <c r="N747" s="279">
        <f>ROUND('Смета 1-й этаж'!$J747*'Смета 1-й этаж'!$L747,2)</f>
        <v>0</v>
      </c>
      <c r="AB747" s="283"/>
      <c r="AC747" s="284"/>
      <c r="AD747" s="285"/>
      <c r="AE747" s="284"/>
      <c r="AF747" s="286"/>
      <c r="AG747" s="287"/>
      <c r="AH747" s="288"/>
      <c r="AI747" s="289"/>
      <c r="AJ747" s="290"/>
      <c r="AK747" s="287"/>
      <c r="AL747" s="291"/>
      <c r="AM747" s="289"/>
      <c r="AN747" s="288"/>
      <c r="AO747" s="289"/>
    </row>
    <row r="748" spans="1:52" ht="34.5" customHeight="1">
      <c r="A748" s="29"/>
      <c r="B748" s="17"/>
      <c r="C748" s="27"/>
      <c r="D748" s="17"/>
      <c r="E748" s="18"/>
      <c r="F748" s="29"/>
      <c r="G748" s="28">
        <f t="shared" si="23"/>
        <v>2</v>
      </c>
      <c r="H748" s="37" t="s">
        <v>2433</v>
      </c>
      <c r="I748" s="36" t="s">
        <v>14</v>
      </c>
      <c r="J748" s="128"/>
      <c r="K748" s="344">
        <v>6120</v>
      </c>
      <c r="L748" s="345">
        <v>41549.200000000004</v>
      </c>
      <c r="M748" s="278">
        <f>ROUND('Смета 1-й этаж'!$J748*'Смета 1-й этаж'!$K748,2)</f>
        <v>0</v>
      </c>
      <c r="N748" s="279">
        <f>ROUND('Смета 1-й этаж'!$J748*'Смета 1-й этаж'!$L748,2)</f>
        <v>0</v>
      </c>
      <c r="AB748" s="283"/>
      <c r="AC748" s="284"/>
      <c r="AD748" s="285"/>
      <c r="AE748" s="284"/>
      <c r="AF748" s="286"/>
      <c r="AG748" s="287"/>
      <c r="AH748" s="288"/>
      <c r="AI748" s="289"/>
      <c r="AJ748" s="290"/>
      <c r="AK748" s="287"/>
      <c r="AL748" s="291"/>
      <c r="AM748" s="289"/>
      <c r="AN748" s="288"/>
      <c r="AO748" s="289"/>
    </row>
    <row r="749" spans="1:52" ht="34.5" customHeight="1">
      <c r="A749" s="29"/>
      <c r="B749" s="17"/>
      <c r="C749" s="27"/>
      <c r="D749" s="17"/>
      <c r="E749" s="18"/>
      <c r="F749" s="29"/>
      <c r="G749" s="28">
        <f t="shared" si="23"/>
        <v>2</v>
      </c>
      <c r="H749" s="37" t="s">
        <v>2434</v>
      </c>
      <c r="I749" s="36" t="s">
        <v>14</v>
      </c>
      <c r="J749" s="128"/>
      <c r="K749" s="344">
        <v>6120</v>
      </c>
      <c r="L749" s="345">
        <v>25902.800000000003</v>
      </c>
      <c r="M749" s="278">
        <f>ROUND('Смета 1-й этаж'!$J749*'Смета 1-й этаж'!$K749,2)</f>
        <v>0</v>
      </c>
      <c r="N749" s="279">
        <f>ROUND('Смета 1-й этаж'!$J749*'Смета 1-й этаж'!$L749,2)</f>
        <v>0</v>
      </c>
      <c r="AB749" s="283"/>
      <c r="AC749" s="284"/>
      <c r="AD749" s="285"/>
      <c r="AE749" s="284"/>
      <c r="AF749" s="286"/>
      <c r="AG749" s="287"/>
      <c r="AH749" s="288"/>
      <c r="AI749" s="289"/>
      <c r="AJ749" s="290"/>
      <c r="AK749" s="287"/>
      <c r="AL749" s="291"/>
      <c r="AM749" s="289"/>
      <c r="AN749" s="288"/>
      <c r="AO749" s="289"/>
    </row>
    <row r="750" spans="1:52" ht="34.5" customHeight="1">
      <c r="A750" s="29"/>
      <c r="B750" s="17"/>
      <c r="C750" s="27"/>
      <c r="D750" s="17"/>
      <c r="E750" s="18"/>
      <c r="F750" s="29"/>
      <c r="G750" s="28">
        <f t="shared" si="23"/>
        <v>2</v>
      </c>
      <c r="H750" s="37" t="s">
        <v>2435</v>
      </c>
      <c r="I750" s="36" t="s">
        <v>14</v>
      </c>
      <c r="J750" s="128"/>
      <c r="K750" s="344">
        <v>420</v>
      </c>
      <c r="L750" s="345">
        <v>3757.6000000000004</v>
      </c>
      <c r="M750" s="278">
        <f>ROUND('Смета 1-й этаж'!$J750*'Смета 1-й этаж'!$K750,2)</f>
        <v>0</v>
      </c>
      <c r="N750" s="279">
        <f>ROUND('Смета 1-й этаж'!$J750*'Смета 1-й этаж'!$L750,2)</f>
        <v>0</v>
      </c>
      <c r="AB750" s="283"/>
      <c r="AC750" s="284"/>
      <c r="AD750" s="285"/>
      <c r="AE750" s="284"/>
      <c r="AF750" s="286"/>
      <c r="AG750" s="287"/>
      <c r="AH750" s="288"/>
      <c r="AI750" s="289"/>
      <c r="AJ750" s="290"/>
      <c r="AK750" s="287"/>
      <c r="AL750" s="291"/>
      <c r="AM750" s="289"/>
      <c r="AN750" s="288"/>
      <c r="AO750" s="289"/>
    </row>
    <row r="751" spans="1:52" ht="34.5" customHeight="1">
      <c r="A751" s="29"/>
      <c r="B751" s="17"/>
      <c r="C751" s="27"/>
      <c r="D751" s="17"/>
      <c r="E751" s="18"/>
      <c r="F751" s="29"/>
      <c r="G751" s="28">
        <f t="shared" si="23"/>
        <v>2</v>
      </c>
      <c r="H751" s="37" t="s">
        <v>2436</v>
      </c>
      <c r="I751" s="36" t="s">
        <v>14</v>
      </c>
      <c r="J751" s="128"/>
      <c r="K751" s="344">
        <v>420</v>
      </c>
      <c r="L751" s="345">
        <v>3295.6000000000004</v>
      </c>
      <c r="M751" s="278">
        <f>ROUND('Смета 1-й этаж'!$J751*'Смета 1-й этаж'!$K751,2)</f>
        <v>0</v>
      </c>
      <c r="N751" s="279">
        <f>ROUND('Смета 1-й этаж'!$J751*'Смета 1-й этаж'!$L751,2)</f>
        <v>0</v>
      </c>
      <c r="AB751" s="283"/>
      <c r="AC751" s="284"/>
      <c r="AD751" s="285"/>
      <c r="AE751" s="284"/>
      <c r="AF751" s="286"/>
      <c r="AG751" s="287"/>
      <c r="AH751" s="288"/>
      <c r="AI751" s="289"/>
      <c r="AJ751" s="290"/>
      <c r="AK751" s="287"/>
      <c r="AL751" s="291"/>
      <c r="AM751" s="289"/>
      <c r="AN751" s="288"/>
      <c r="AO751" s="289"/>
    </row>
    <row r="752" spans="1:52" ht="34.5" customHeight="1">
      <c r="A752" s="29" t="str">
        <f>CONCATENATE('Смета 1-й этаж'!$C752,".",'Смета 1-й этаж'!$D752,".",'Смета 1-й этаж'!$E752)</f>
        <v>Р8.0.14</v>
      </c>
      <c r="B752" s="17" t="s">
        <v>1476</v>
      </c>
      <c r="C752" s="27" t="s">
        <v>114</v>
      </c>
      <c r="D752" s="17">
        <v>0</v>
      </c>
      <c r="E752" s="18">
        <v>14</v>
      </c>
      <c r="F752" s="29" t="str">
        <f>CONCATENATE('Смета 1-й этаж'!$C752,".",'Смета 1-й этаж'!$D752,".",'Смета 1-й этаж'!$E752)</f>
        <v>Р8.0.14</v>
      </c>
      <c r="G752" s="28">
        <f t="shared" si="23"/>
        <v>2</v>
      </c>
      <c r="H752" s="37" t="s">
        <v>763</v>
      </c>
      <c r="I752" s="36" t="s">
        <v>14</v>
      </c>
      <c r="J752" s="128"/>
      <c r="K752" s="69">
        <v>9885.6299999999992</v>
      </c>
      <c r="L752" s="70">
        <f>Кондиционеры!N37*$P$4</f>
        <v>125072.64000000001</v>
      </c>
      <c r="M752" s="65">
        <f>ROUND('Смета 1-й этаж'!$J752*'Смета 1-й этаж'!$K752,2)</f>
        <v>0</v>
      </c>
      <c r="N752" s="19">
        <f>ROUND('Смета 1-й этаж'!$J752*'Смета 1-й этаж'!$L752,2)</f>
        <v>0</v>
      </c>
      <c r="AT752"/>
      <c r="AU752"/>
      <c r="AV752"/>
      <c r="AW752"/>
      <c r="AX752"/>
      <c r="AY752"/>
      <c r="AZ752"/>
    </row>
    <row r="753" spans="1:52" s="267" customFormat="1" ht="34.5" customHeight="1">
      <c r="A753" s="257" t="str">
        <f>CONCATENATE('Смета 1-й этаж'!$C753,".",'Смета 1-й этаж'!$D753,".",'Смета 1-й этаж'!$E753)</f>
        <v>Р8.0.15</v>
      </c>
      <c r="B753" s="258" t="s">
        <v>1477</v>
      </c>
      <c r="C753" s="259" t="s">
        <v>114</v>
      </c>
      <c r="D753" s="258">
        <v>0</v>
      </c>
      <c r="E753" s="258">
        <v>15</v>
      </c>
      <c r="F753" s="257" t="str">
        <f>CONCATENATE('Смета 1-й этаж'!$C753,".",'Смета 1-й этаж'!$D753,".",'Смета 1-й этаж'!$E753)</f>
        <v>Р8.0.15</v>
      </c>
      <c r="G753" s="28">
        <f t="shared" si="23"/>
        <v>2</v>
      </c>
      <c r="H753" s="268" t="s">
        <v>302</v>
      </c>
      <c r="I753" s="197" t="s">
        <v>14</v>
      </c>
      <c r="J753" s="223"/>
      <c r="K753" s="348">
        <v>2640</v>
      </c>
      <c r="L753" s="349">
        <v>4950</v>
      </c>
      <c r="M753" s="269">
        <f>ROUND('Смета 1-й этаж'!$J753*'Смета 1-й этаж'!$K753,2)</f>
        <v>0</v>
      </c>
      <c r="N753" s="270">
        <f>ROUND('Смета 1-й этаж'!$J753*'Смета 1-й этаж'!$L753,2)</f>
        <v>0</v>
      </c>
      <c r="O753" s="266"/>
      <c r="P753" s="266"/>
      <c r="T753" s="260"/>
      <c r="U753" s="260"/>
      <c r="V753" s="260"/>
      <c r="W753" s="260"/>
      <c r="X753" s="260"/>
      <c r="Y753" s="260"/>
      <c r="Z753" s="260"/>
      <c r="AA753" s="260"/>
      <c r="AB753" s="261"/>
      <c r="AC753" s="261"/>
      <c r="AD753" s="262"/>
      <c r="AE753" s="261"/>
      <c r="AF753" s="261"/>
      <c r="AG753" s="261"/>
      <c r="AH753" s="261"/>
      <c r="AI753" s="261"/>
      <c r="AJ753" s="261"/>
      <c r="AK753" s="261"/>
      <c r="AL753" s="261"/>
      <c r="AM753" s="261"/>
      <c r="AN753" s="261"/>
      <c r="AO753" s="261"/>
      <c r="AP753" s="260"/>
      <c r="AT753" s="361"/>
      <c r="AU753" s="361"/>
      <c r="AV753" s="361"/>
      <c r="AW753" s="361"/>
      <c r="AX753" s="361"/>
      <c r="AY753" s="361"/>
      <c r="AZ753" s="361"/>
    </row>
    <row r="754" spans="1:52" ht="34.5" customHeight="1">
      <c r="A754" s="29" t="str">
        <f>CONCATENATE('Смета 1-й этаж'!$C754,".",'Смета 1-й этаж'!$D754,".",'Смета 1-й этаж'!$E754)</f>
        <v>Р8.0.16</v>
      </c>
      <c r="B754" s="17" t="s">
        <v>1478</v>
      </c>
      <c r="C754" s="27" t="s">
        <v>114</v>
      </c>
      <c r="D754" s="17">
        <v>0</v>
      </c>
      <c r="E754" s="18">
        <v>16</v>
      </c>
      <c r="F754" s="29" t="str">
        <f>CONCATENATE('Смета 1-й этаж'!$C754,".",'Смета 1-й этаж'!$D754,".",'Смета 1-й этаж'!$E754)</f>
        <v>Р8.0.16</v>
      </c>
      <c r="G754" s="28">
        <f t="shared" si="23"/>
        <v>2</v>
      </c>
      <c r="H754" s="41" t="s">
        <v>391</v>
      </c>
      <c r="I754" s="36" t="s">
        <v>14</v>
      </c>
      <c r="J754" s="223"/>
      <c r="K754" s="69">
        <v>1200</v>
      </c>
      <c r="L754" s="70">
        <v>4200</v>
      </c>
      <c r="M754" s="65">
        <f>ROUND('Смета 1-й этаж'!$J754*'Смета 1-й этаж'!$K754,2)</f>
        <v>0</v>
      </c>
      <c r="N754" s="19">
        <f>ROUND('Смета 1-й этаж'!$J754*'Смета 1-й этаж'!$L754,2)</f>
        <v>0</v>
      </c>
      <c r="AT754"/>
      <c r="AU754"/>
      <c r="AV754"/>
      <c r="AW754"/>
      <c r="AX754"/>
      <c r="AY754"/>
      <c r="AZ754"/>
    </row>
    <row r="755" spans="1:52" s="267" customFormat="1" ht="34.5" customHeight="1">
      <c r="A755" s="186" t="str">
        <f>CONCATENATE('Смета 1-й этаж'!$C755,".",'Смета 1-й этаж'!$D755,".",'Смета 1-й этаж'!$E755)</f>
        <v>Р8.0.17</v>
      </c>
      <c r="B755" s="258" t="s">
        <v>1479</v>
      </c>
      <c r="C755" s="188" t="s">
        <v>114</v>
      </c>
      <c r="D755" s="258">
        <v>0</v>
      </c>
      <c r="E755" s="187">
        <v>17</v>
      </c>
      <c r="F755" s="186" t="str">
        <f>CONCATENATE('Смета 1-й этаж'!$C755,".",'Смета 1-й этаж'!$D755,".",'Смета 1-й этаж'!$E755)</f>
        <v>Р8.0.17</v>
      </c>
      <c r="G755" s="28">
        <f t="shared" si="23"/>
        <v>2</v>
      </c>
      <c r="H755" s="271" t="s">
        <v>115</v>
      </c>
      <c r="I755" s="222" t="s">
        <v>61</v>
      </c>
      <c r="J755" s="223">
        <v>0</v>
      </c>
      <c r="K755" s="224">
        <v>900</v>
      </c>
      <c r="L755" s="225">
        <v>3500</v>
      </c>
      <c r="M755" s="269">
        <f>ROUND('Смета 1-й этаж'!$J755*'Смета 1-й этаж'!$K755,2)</f>
        <v>0</v>
      </c>
      <c r="N755" s="270">
        <f>ROUND('Смета 1-й этаж'!$J755*'Смета 1-й этаж'!$L755,2)</f>
        <v>0</v>
      </c>
      <c r="O755" s="266"/>
      <c r="P755" s="266"/>
      <c r="T755" s="4"/>
      <c r="U755" s="4"/>
      <c r="V755" s="4"/>
      <c r="W755" s="4"/>
      <c r="X755" s="4"/>
      <c r="Y755" s="4"/>
      <c r="Z755" s="4"/>
      <c r="AA755" s="4"/>
      <c r="AB755" s="263"/>
      <c r="AC755" s="263"/>
      <c r="AD755" s="264"/>
      <c r="AE755" s="263"/>
      <c r="AF755" s="263"/>
      <c r="AG755" s="263"/>
      <c r="AH755" s="263"/>
      <c r="AI755" s="263"/>
      <c r="AJ755" s="263"/>
      <c r="AK755" s="263"/>
      <c r="AL755" s="263"/>
      <c r="AM755" s="263"/>
      <c r="AN755" s="263"/>
      <c r="AO755" s="263"/>
      <c r="AP755" s="4"/>
    </row>
    <row r="756" spans="1:52" s="267" customFormat="1" ht="34.5" customHeight="1">
      <c r="A756" s="186" t="str">
        <f>CONCATENATE('Смета 1-й этаж'!$C756,".",'Смета 1-й этаж'!$D756,".",'Смета 1-й этаж'!$E756)</f>
        <v>Р8.0.18</v>
      </c>
      <c r="B756" s="258" t="s">
        <v>1480</v>
      </c>
      <c r="C756" s="188" t="s">
        <v>114</v>
      </c>
      <c r="D756" s="258">
        <v>0</v>
      </c>
      <c r="E756" s="258">
        <v>18</v>
      </c>
      <c r="F756" s="186" t="str">
        <f>CONCATENATE('Смета 1-й этаж'!$C756,".",'Смета 1-й этаж'!$D756,".",'Смета 1-й этаж'!$E756)</f>
        <v>Р8.0.18</v>
      </c>
      <c r="G756" s="28">
        <f t="shared" si="23"/>
        <v>2</v>
      </c>
      <c r="H756" s="271" t="s">
        <v>116</v>
      </c>
      <c r="I756" s="222" t="s">
        <v>8</v>
      </c>
      <c r="J756" s="223"/>
      <c r="K756" s="348">
        <v>80</v>
      </c>
      <c r="L756" s="349"/>
      <c r="M756" s="269">
        <f>ROUND('Смета 1-й этаж'!$J756*'Смета 1-й этаж'!$K756,2)</f>
        <v>0</v>
      </c>
      <c r="N756" s="270">
        <f>ROUND('Смета 1-й этаж'!$J756*'Смета 1-й этаж'!$L756,2)</f>
        <v>0</v>
      </c>
      <c r="O756" s="266"/>
      <c r="P756" s="266"/>
      <c r="T756" s="4"/>
      <c r="U756" s="4"/>
      <c r="V756" s="4"/>
      <c r="W756" s="4"/>
      <c r="X756" s="4"/>
      <c r="Y756" s="4"/>
      <c r="Z756" s="4"/>
      <c r="AA756" s="4"/>
      <c r="AB756" s="263"/>
      <c r="AC756" s="263"/>
      <c r="AD756" s="264"/>
      <c r="AE756" s="263"/>
      <c r="AF756" s="263"/>
      <c r="AG756" s="263"/>
      <c r="AH756" s="263"/>
      <c r="AI756" s="263"/>
      <c r="AJ756" s="263"/>
      <c r="AK756" s="263"/>
      <c r="AL756" s="263"/>
      <c r="AM756" s="263"/>
      <c r="AN756" s="263"/>
      <c r="AO756" s="263"/>
      <c r="AP756" s="4"/>
      <c r="AT756" s="361"/>
      <c r="AU756" s="361"/>
      <c r="AV756" s="361"/>
      <c r="AW756" s="361"/>
      <c r="AX756" s="361"/>
      <c r="AY756" s="361"/>
      <c r="AZ756" s="361"/>
    </row>
    <row r="757" spans="1:52" s="267" customFormat="1" ht="34.5" customHeight="1">
      <c r="A757" s="186" t="str">
        <f>CONCATENATE('Смета 1-й этаж'!$C757,".",'Смета 1-й этаж'!$D757,".",'Смета 1-й этаж'!$E757)</f>
        <v>Р8.0.19</v>
      </c>
      <c r="B757" s="258" t="s">
        <v>1481</v>
      </c>
      <c r="C757" s="188" t="s">
        <v>114</v>
      </c>
      <c r="D757" s="258">
        <v>0</v>
      </c>
      <c r="E757" s="187">
        <v>19</v>
      </c>
      <c r="F757" s="186" t="str">
        <f>CONCATENATE('Смета 1-й этаж'!$C757,".",'Смета 1-й этаж'!$D757,".",'Смета 1-й этаж'!$E757)</f>
        <v>Р8.0.19</v>
      </c>
      <c r="G757" s="28">
        <f t="shared" si="23"/>
        <v>2</v>
      </c>
      <c r="H757" s="271" t="s">
        <v>303</v>
      </c>
      <c r="I757" s="197" t="s">
        <v>14</v>
      </c>
      <c r="J757" s="223">
        <v>0</v>
      </c>
      <c r="K757" s="224">
        <v>2000</v>
      </c>
      <c r="L757" s="225">
        <v>8500</v>
      </c>
      <c r="M757" s="269">
        <f>ROUND('Смета 1-й этаж'!$J757*'Смета 1-й этаж'!$K757,2)</f>
        <v>0</v>
      </c>
      <c r="N757" s="270">
        <f>ROUND('Смета 1-й этаж'!$J757*'Смета 1-й этаж'!$L757,2)</f>
        <v>0</v>
      </c>
      <c r="O757" s="266"/>
      <c r="P757" s="266"/>
      <c r="T757" s="4"/>
      <c r="U757" s="4"/>
      <c r="V757" s="4"/>
      <c r="W757" s="4"/>
      <c r="X757" s="4"/>
      <c r="Y757" s="4"/>
      <c r="Z757" s="4"/>
      <c r="AA757" s="4"/>
      <c r="AB757" s="263"/>
      <c r="AC757" s="388" t="s">
        <v>1909</v>
      </c>
      <c r="AD757" s="391" t="s">
        <v>1906</v>
      </c>
      <c r="AE757" s="265"/>
      <c r="AF757" s="263"/>
      <c r="AG757" s="263"/>
      <c r="AH757" s="263"/>
      <c r="AI757" s="263"/>
      <c r="AJ757" s="263"/>
      <c r="AK757" s="263"/>
      <c r="AL757" s="263"/>
      <c r="AM757" s="263"/>
      <c r="AN757" s="263"/>
      <c r="AO757" s="263"/>
      <c r="AP757" s="4"/>
    </row>
    <row r="758" spans="1:52" s="267" customFormat="1" ht="43.5" customHeight="1">
      <c r="A758" s="186" t="str">
        <f>CONCATENATE('Смета 1-й этаж'!$C758,".",'Смета 1-й этаж'!$D758,".",'Смета 1-й этаж'!$E758)</f>
        <v>Р8.0.20</v>
      </c>
      <c r="B758" s="258" t="s">
        <v>1482</v>
      </c>
      <c r="C758" s="188" t="s">
        <v>114</v>
      </c>
      <c r="D758" s="258">
        <v>0</v>
      </c>
      <c r="E758" s="187">
        <v>20</v>
      </c>
      <c r="F758" s="186" t="str">
        <f>CONCATENATE('Смета 1-й этаж'!$C758,".",'Смета 1-й этаж'!$D758,".",'Смета 1-й этаж'!$E758)</f>
        <v>Р8.0.20</v>
      </c>
      <c r="G758" s="28">
        <f t="shared" si="23"/>
        <v>2</v>
      </c>
      <c r="H758" s="271" t="s">
        <v>2305</v>
      </c>
      <c r="I758" s="222" t="s">
        <v>8</v>
      </c>
      <c r="J758" s="223"/>
      <c r="K758" s="348">
        <v>850.28</v>
      </c>
      <c r="L758" s="349">
        <v>351.33</v>
      </c>
      <c r="M758" s="269">
        <f>ROUND('Смета 1-й этаж'!$J758*'Смета 1-й этаж'!$K758,2)</f>
        <v>0</v>
      </c>
      <c r="N758" s="270">
        <f>ROUND('Смета 1-й этаж'!$J758*'Смета 1-й этаж'!$L758,2)</f>
        <v>0</v>
      </c>
      <c r="O758" s="266"/>
      <c r="P758" s="266"/>
      <c r="T758" s="4"/>
      <c r="U758" s="4"/>
      <c r="V758" s="4"/>
      <c r="W758" s="4"/>
      <c r="X758" s="4"/>
      <c r="Y758" s="4"/>
      <c r="Z758" s="4"/>
      <c r="AA758" s="4"/>
      <c r="AB758" s="263"/>
      <c r="AC758" s="389"/>
      <c r="AD758" s="392"/>
      <c r="AE758" s="265"/>
      <c r="AF758" s="263"/>
      <c r="AG758" s="263"/>
      <c r="AH758" s="263"/>
      <c r="AI758" s="377" t="s">
        <v>1907</v>
      </c>
      <c r="AJ758" s="263"/>
      <c r="AK758" s="263"/>
      <c r="AL758" s="263"/>
      <c r="AM758" s="377" t="s">
        <v>1905</v>
      </c>
      <c r="AN758" s="263"/>
      <c r="AO758" s="377" t="s">
        <v>1910</v>
      </c>
      <c r="AP758" s="4"/>
      <c r="AT758" s="361"/>
      <c r="AU758" s="361"/>
      <c r="AV758" s="361"/>
      <c r="AW758" s="361"/>
      <c r="AX758" s="361"/>
      <c r="AY758" s="361"/>
      <c r="AZ758" s="361"/>
    </row>
    <row r="759" spans="1:52" ht="34.5" customHeight="1">
      <c r="A759" s="23" t="str">
        <f>CONCATENATE('Смета 1-й этаж'!$C759,".",'Смета 1-й этаж'!$D759,".",'Смета 1-й этаж'!$E759)</f>
        <v>Р9.0.0</v>
      </c>
      <c r="B759" s="408" t="s">
        <v>1483</v>
      </c>
      <c r="C759" s="32" t="s">
        <v>117</v>
      </c>
      <c r="D759" s="408">
        <v>0</v>
      </c>
      <c r="E759" s="408">
        <v>0</v>
      </c>
      <c r="F759" s="23" t="str">
        <f>CONCATENATE('Смета 1-й этаж'!$C759,".",'Смета 1-й этаж'!$D759,".",'Смета 1-й этаж'!$E759)</f>
        <v>Р9.0.0</v>
      </c>
      <c r="G759" s="22">
        <f t="shared" si="23"/>
        <v>2</v>
      </c>
      <c r="H759" s="24" t="s">
        <v>764</v>
      </c>
      <c r="I759" s="25"/>
      <c r="J759" s="127"/>
      <c r="K759" s="342"/>
      <c r="L759" s="343"/>
      <c r="M759" s="64">
        <f>M760</f>
        <v>0</v>
      </c>
      <c r="N759" s="26">
        <f>N760</f>
        <v>0</v>
      </c>
      <c r="AC759" s="390"/>
      <c r="AD759" s="393"/>
      <c r="AE759" s="191">
        <v>0</v>
      </c>
      <c r="AF759" s="153" t="s">
        <v>1893</v>
      </c>
      <c r="AG759" s="154" t="s">
        <v>1894</v>
      </c>
      <c r="AH759" s="155" t="s">
        <v>1895</v>
      </c>
      <c r="AI759" s="378"/>
      <c r="AJ759" s="165" t="s">
        <v>1902</v>
      </c>
      <c r="AK759" s="154" t="s">
        <v>1903</v>
      </c>
      <c r="AL759" s="169" t="s">
        <v>1904</v>
      </c>
      <c r="AM759" s="378"/>
      <c r="AN759" s="155" t="s">
        <v>1901</v>
      </c>
      <c r="AO759" s="378"/>
    </row>
    <row r="760" spans="1:52" ht="34.5" customHeight="1">
      <c r="A760" s="23" t="str">
        <f>CONCATENATE('Смета 1-й этаж'!$C760,".",'Смета 1-й этаж'!$D760,".",'Смета 1-й этаж'!$E760)</f>
        <v>Р9.1.0</v>
      </c>
      <c r="B760" s="408" t="s">
        <v>1484</v>
      </c>
      <c r="C760" s="32" t="s">
        <v>117</v>
      </c>
      <c r="D760" s="408">
        <v>1</v>
      </c>
      <c r="E760" s="408">
        <v>0</v>
      </c>
      <c r="F760" s="23" t="str">
        <f>CONCATENATE('Смета 1-й этаж'!$C760,".",'Смета 1-й этаж'!$D760,".",'Смета 1-й этаж'!$E760)</f>
        <v>Р9.1.0</v>
      </c>
      <c r="G760" s="22">
        <f t="shared" si="23"/>
        <v>2</v>
      </c>
      <c r="H760" s="24" t="s">
        <v>1742</v>
      </c>
      <c r="I760" s="25"/>
      <c r="J760" s="127"/>
      <c r="K760" s="342"/>
      <c r="L760" s="343"/>
      <c r="M760" s="64">
        <f>ROUND(SUM(M761:M1180),2)</f>
        <v>0</v>
      </c>
      <c r="N760" s="26">
        <f>ROUND(SUM(N761:N1180),2)</f>
        <v>0</v>
      </c>
      <c r="P760" s="122" t="s">
        <v>1739</v>
      </c>
      <c r="AD760" s="175"/>
      <c r="AE760" s="192"/>
    </row>
    <row r="761" spans="1:52" ht="34.5" customHeight="1">
      <c r="A761" s="29" t="str">
        <f>CONCATENATE('Смета 1-й этаж'!$C761,".",'Смета 1-й этаж'!$D761,".",'Смета 1-й этаж'!$E761)</f>
        <v>Р9.0.250</v>
      </c>
      <c r="B761" s="17" t="s">
        <v>1485</v>
      </c>
      <c r="C761" s="27" t="s">
        <v>117</v>
      </c>
      <c r="D761" s="17">
        <v>0</v>
      </c>
      <c r="E761" s="18">
        <v>250</v>
      </c>
      <c r="F761" s="29" t="str">
        <f>CONCATENATE('Смета 1-й этаж'!$C761,".",'Смета 1-й этаж'!$D761,".",'Смета 1-й этаж'!$E761)</f>
        <v>Р9.0.250</v>
      </c>
      <c r="G761" s="28">
        <f t="shared" si="23"/>
        <v>2</v>
      </c>
      <c r="H761" s="37" t="s">
        <v>855</v>
      </c>
      <c r="I761" s="36" t="s">
        <v>14</v>
      </c>
      <c r="J761" s="128">
        <f t="shared" ref="J761:J910" si="24">SUM(AD761,AI761,AM761,AO761)</f>
        <v>0</v>
      </c>
      <c r="K761" s="69">
        <v>1800</v>
      </c>
      <c r="L761" s="70">
        <v>2674</v>
      </c>
      <c r="M761" s="65">
        <f>ROUND('Смета 1-й этаж'!$J761*'Смета 1-й этаж'!$K761,2)</f>
        <v>0</v>
      </c>
      <c r="N761" s="19">
        <f>ROUND('Смета 1-й этаж'!$J761*'Смета 1-й этаж'!$L761,2)</f>
        <v>0</v>
      </c>
      <c r="P761" s="122" t="s">
        <v>862</v>
      </c>
      <c r="AD761" s="175">
        <f t="shared" ref="AD761:AD910" si="25">IF($S$6="не считать электрику",AE761,(ROUNDUP($I$6*AB761,0)))</f>
        <v>0</v>
      </c>
      <c r="AE761" s="192">
        <v>0</v>
      </c>
      <c r="AF761" s="153">
        <v>1</v>
      </c>
      <c r="AG761" s="154">
        <v>1</v>
      </c>
      <c r="AI761" s="173">
        <f>IF($S$6="не считать электрику",AE761,IF($S$6="до 33 кВт включ., автомат до 63А включ.",AF761,IF($S$6="от 33 кВт до 40 кВт включ., автомат от 63А до 80А включ.",AG761,IF($S$6="от 40 кВт до 60 кВт включ., автомат от 80А до 125А включ.",AH761))))</f>
        <v>0</v>
      </c>
      <c r="AJ761" s="166"/>
      <c r="AK761" s="167"/>
      <c r="AM761" s="173">
        <f>IF($S$10="до 33 кВт включ., автомат до 63А включ.",AJ761,IF($S$10="от 33 кВт до 40 кВт включ., автомат от 63А до 80А включ.",AK761,IF($S$10="от 40 кВт до 60 кВт включ., автомат от 80А до 125А включ.",AL761,IF($S$10="нет",0))))</f>
        <v>0</v>
      </c>
      <c r="AO761" s="173">
        <f>IF($S$13="да",AN761,IF($S$13="нет",0))</f>
        <v>0</v>
      </c>
      <c r="AT761"/>
      <c r="AU761"/>
      <c r="AV761"/>
      <c r="AW761"/>
      <c r="AX761"/>
      <c r="AY761"/>
      <c r="AZ761"/>
    </row>
    <row r="762" spans="1:52" ht="34.5" customHeight="1">
      <c r="A762" s="29"/>
      <c r="B762" s="17"/>
      <c r="C762" s="27"/>
      <c r="D762" s="17"/>
      <c r="E762" s="18"/>
      <c r="F762" s="29"/>
      <c r="G762" s="28">
        <f t="shared" si="23"/>
        <v>2</v>
      </c>
      <c r="H762" s="37" t="s">
        <v>2355</v>
      </c>
      <c r="I762" s="36" t="s">
        <v>14</v>
      </c>
      <c r="J762" s="128">
        <v>0</v>
      </c>
      <c r="K762" s="69">
        <v>698.6</v>
      </c>
      <c r="L762" s="70">
        <v>4862.8999999999996</v>
      </c>
      <c r="M762" s="65">
        <f>ROUND('Смета 1-й этаж'!$J762*'Смета 1-й этаж'!$K762,2)</f>
        <v>0</v>
      </c>
      <c r="N762" s="19">
        <f>ROUND('Смета 1-й этаж'!$J762*'Смета 1-й этаж'!$L762,2)</f>
        <v>0</v>
      </c>
      <c r="AD762" s="175"/>
      <c r="AE762" s="192"/>
      <c r="AI762" s="173"/>
      <c r="AJ762" s="166"/>
      <c r="AK762" s="167"/>
      <c r="AM762" s="173"/>
      <c r="AO762" s="173"/>
      <c r="AT762"/>
      <c r="AU762"/>
      <c r="AV762"/>
      <c r="AW762"/>
      <c r="AX762"/>
      <c r="AY762"/>
      <c r="AZ762"/>
    </row>
    <row r="763" spans="1:52" ht="34.5" customHeight="1">
      <c r="A763" s="29"/>
      <c r="B763" s="17"/>
      <c r="C763" s="27"/>
      <c r="D763" s="17"/>
      <c r="E763" s="18"/>
      <c r="F763" s="29"/>
      <c r="G763" s="28">
        <f t="shared" si="23"/>
        <v>2</v>
      </c>
      <c r="H763" s="37" t="s">
        <v>2356</v>
      </c>
      <c r="I763" s="36" t="s">
        <v>14</v>
      </c>
      <c r="J763" s="128"/>
      <c r="K763" s="344">
        <v>3500</v>
      </c>
      <c r="L763" s="345">
        <v>24147.616306000004</v>
      </c>
      <c r="M763" s="278">
        <f>ROUND('Смета 1-й этаж'!$J763*'Смета 1-й этаж'!$K763,2)</f>
        <v>0</v>
      </c>
      <c r="N763" s="279">
        <f>ROUND('Смета 1-й этаж'!$J763*'Смета 1-й этаж'!$L763,2)</f>
        <v>0</v>
      </c>
      <c r="R763" s="282"/>
      <c r="AD763" s="175"/>
      <c r="AE763" s="192"/>
      <c r="AI763" s="173"/>
      <c r="AJ763" s="166"/>
      <c r="AK763" s="167"/>
      <c r="AM763" s="173"/>
      <c r="AO763" s="173"/>
    </row>
    <row r="764" spans="1:52" ht="34.5" customHeight="1">
      <c r="A764" s="29"/>
      <c r="B764" s="17"/>
      <c r="C764" s="27"/>
      <c r="D764" s="17"/>
      <c r="E764" s="18"/>
      <c r="F764" s="29"/>
      <c r="G764" s="28">
        <f t="shared" si="23"/>
        <v>2</v>
      </c>
      <c r="H764" s="37" t="s">
        <v>2357</v>
      </c>
      <c r="I764" s="36" t="s">
        <v>2358</v>
      </c>
      <c r="J764" s="128"/>
      <c r="K764" s="344">
        <v>540</v>
      </c>
      <c r="L764" s="345">
        <v>20454.846288000001</v>
      </c>
      <c r="M764" s="278">
        <f>ROUND('Смета 1-й этаж'!$J764*'Смета 1-й этаж'!$K764,2)</f>
        <v>0</v>
      </c>
      <c r="N764" s="279">
        <f>ROUND('Смета 1-й этаж'!$J764*'Смета 1-й этаж'!$L764,2)</f>
        <v>0</v>
      </c>
      <c r="AD764" s="175"/>
      <c r="AE764" s="192"/>
      <c r="AI764" s="173"/>
      <c r="AJ764" s="166"/>
      <c r="AK764" s="167"/>
      <c r="AM764" s="173"/>
      <c r="AO764" s="173"/>
    </row>
    <row r="765" spans="1:52" ht="34.5" customHeight="1">
      <c r="A765" s="29"/>
      <c r="B765" s="17"/>
      <c r="C765" s="27"/>
      <c r="D765" s="17"/>
      <c r="E765" s="18"/>
      <c r="F765" s="29"/>
      <c r="G765" s="28">
        <f t="shared" si="23"/>
        <v>2</v>
      </c>
      <c r="H765" s="37" t="s">
        <v>2359</v>
      </c>
      <c r="I765" s="36" t="s">
        <v>2358</v>
      </c>
      <c r="J765" s="128"/>
      <c r="K765" s="344">
        <v>650</v>
      </c>
      <c r="L765" s="345">
        <v>4212.2372220000007</v>
      </c>
      <c r="M765" s="278">
        <f>ROUND('Смета 1-й этаж'!$J765*'Смета 1-й этаж'!$K765,2)</f>
        <v>0</v>
      </c>
      <c r="N765" s="279">
        <f>ROUND('Смета 1-й этаж'!$J765*'Смета 1-й этаж'!$L765,2)</f>
        <v>0</v>
      </c>
      <c r="AD765" s="175"/>
      <c r="AE765" s="192"/>
      <c r="AI765" s="173"/>
      <c r="AJ765" s="166"/>
      <c r="AK765" s="167"/>
      <c r="AM765" s="173"/>
      <c r="AO765" s="173"/>
    </row>
    <row r="766" spans="1:52" ht="34.5" customHeight="1">
      <c r="A766" s="29"/>
      <c r="B766" s="17"/>
      <c r="C766" s="27"/>
      <c r="D766" s="17"/>
      <c r="E766" s="18"/>
      <c r="F766" s="29"/>
      <c r="G766" s="28">
        <f t="shared" si="23"/>
        <v>2</v>
      </c>
      <c r="H766" s="37" t="s">
        <v>2360</v>
      </c>
      <c r="I766" s="36" t="s">
        <v>2358</v>
      </c>
      <c r="J766" s="128"/>
      <c r="K766" s="344">
        <v>420</v>
      </c>
      <c r="L766" s="345">
        <v>440.964134</v>
      </c>
      <c r="M766" s="278">
        <f>ROUND('Смета 1-й этаж'!$J766*'Смета 1-й этаж'!$K766,2)</f>
        <v>0</v>
      </c>
      <c r="N766" s="279">
        <f>ROUND('Смета 1-й этаж'!$J766*'Смета 1-й этаж'!$L766,2)</f>
        <v>0</v>
      </c>
      <c r="AD766" s="175"/>
      <c r="AE766" s="192"/>
      <c r="AI766" s="173"/>
      <c r="AJ766" s="166"/>
      <c r="AK766" s="167"/>
      <c r="AM766" s="173"/>
      <c r="AO766" s="173"/>
    </row>
    <row r="767" spans="1:52" ht="34.5" customHeight="1">
      <c r="A767" s="29"/>
      <c r="B767" s="17"/>
      <c r="C767" s="27"/>
      <c r="D767" s="17"/>
      <c r="E767" s="18"/>
      <c r="F767" s="29"/>
      <c r="G767" s="28">
        <f t="shared" si="23"/>
        <v>2</v>
      </c>
      <c r="H767" s="37" t="s">
        <v>2361</v>
      </c>
      <c r="I767" s="36" t="s">
        <v>2358</v>
      </c>
      <c r="J767" s="128"/>
      <c r="K767" s="344">
        <v>240</v>
      </c>
      <c r="L767" s="345">
        <v>94.183119999999988</v>
      </c>
      <c r="M767" s="278">
        <f>ROUND('Смета 1-й этаж'!$J767*'Смета 1-й этаж'!$K767,2)</f>
        <v>0</v>
      </c>
      <c r="N767" s="279">
        <f>ROUND('Смета 1-й этаж'!$J767*'Смета 1-й этаж'!$L767,2)</f>
        <v>0</v>
      </c>
      <c r="AD767" s="175"/>
      <c r="AE767" s="192"/>
      <c r="AI767" s="173"/>
      <c r="AJ767" s="166"/>
      <c r="AK767" s="167"/>
      <c r="AM767" s="173"/>
      <c r="AO767" s="173"/>
    </row>
    <row r="768" spans="1:52" ht="34.5" customHeight="1">
      <c r="A768" s="29"/>
      <c r="B768" s="17"/>
      <c r="C768" s="27"/>
      <c r="D768" s="17"/>
      <c r="E768" s="18"/>
      <c r="F768" s="29"/>
      <c r="G768" s="28">
        <f t="shared" si="23"/>
        <v>2</v>
      </c>
      <c r="H768" s="37" t="s">
        <v>2395</v>
      </c>
      <c r="I768" s="36" t="s">
        <v>2358</v>
      </c>
      <c r="J768" s="128"/>
      <c r="K768" s="344">
        <v>750</v>
      </c>
      <c r="L768" s="345">
        <v>1999.23208</v>
      </c>
      <c r="M768" s="278">
        <f>ROUND('Смета 1-й этаж'!$J768*'Смета 1-й этаж'!$K768,2)</f>
        <v>0</v>
      </c>
      <c r="N768" s="279">
        <f>ROUND('Смета 1-й этаж'!$J768*'Смета 1-й этаж'!$L768,2)</f>
        <v>0</v>
      </c>
      <c r="AD768" s="175"/>
      <c r="AE768" s="192"/>
      <c r="AI768" s="173"/>
      <c r="AJ768" s="166"/>
      <c r="AK768" s="167"/>
      <c r="AM768" s="173"/>
      <c r="AO768" s="173"/>
    </row>
    <row r="769" spans="1:41" ht="34.5" customHeight="1">
      <c r="A769" s="29"/>
      <c r="B769" s="17"/>
      <c r="C769" s="27"/>
      <c r="D769" s="17"/>
      <c r="E769" s="18"/>
      <c r="F769" s="29"/>
      <c r="G769" s="28">
        <f t="shared" si="23"/>
        <v>2</v>
      </c>
      <c r="H769" s="37" t="s">
        <v>2362</v>
      </c>
      <c r="I769" s="36" t="s">
        <v>2358</v>
      </c>
      <c r="J769" s="128"/>
      <c r="K769" s="344">
        <v>1500</v>
      </c>
      <c r="L769" s="345">
        <v>9643.0765200000005</v>
      </c>
      <c r="M769" s="278">
        <f>ROUND('Смета 1-й этаж'!$J769*'Смета 1-й этаж'!$K769,2)</f>
        <v>0</v>
      </c>
      <c r="N769" s="279">
        <f>ROUND('Смета 1-й этаж'!$J769*'Смета 1-й этаж'!$L769,2)</f>
        <v>0</v>
      </c>
      <c r="AD769" s="175"/>
      <c r="AE769" s="192"/>
      <c r="AI769" s="173"/>
      <c r="AJ769" s="166"/>
      <c r="AK769" s="167"/>
      <c r="AM769" s="173"/>
      <c r="AO769" s="173"/>
    </row>
    <row r="770" spans="1:41" ht="34.5" customHeight="1">
      <c r="A770" s="29"/>
      <c r="B770" s="17"/>
      <c r="C770" s="27"/>
      <c r="D770" s="17"/>
      <c r="E770" s="18"/>
      <c r="F770" s="29"/>
      <c r="G770" s="28">
        <f t="shared" si="23"/>
        <v>2</v>
      </c>
      <c r="H770" s="37" t="s">
        <v>2363</v>
      </c>
      <c r="I770" s="36" t="s">
        <v>2358</v>
      </c>
      <c r="J770" s="128"/>
      <c r="K770" s="344">
        <v>240</v>
      </c>
      <c r="L770" s="345">
        <v>1876.5061280000002</v>
      </c>
      <c r="M770" s="278">
        <f>ROUND('Смета 1-й этаж'!$J770*'Смета 1-й этаж'!$K770,2)</f>
        <v>0</v>
      </c>
      <c r="N770" s="279">
        <f>ROUND('Смета 1-й этаж'!$J770*'Смета 1-й этаж'!$L770,2)</f>
        <v>0</v>
      </c>
      <c r="AD770" s="175"/>
      <c r="AE770" s="192"/>
      <c r="AI770" s="173"/>
      <c r="AJ770" s="166"/>
      <c r="AK770" s="167"/>
      <c r="AM770" s="173"/>
      <c r="AO770" s="173"/>
    </row>
    <row r="771" spans="1:41" ht="34.5" customHeight="1">
      <c r="A771" s="29"/>
      <c r="B771" s="17"/>
      <c r="C771" s="27"/>
      <c r="D771" s="17"/>
      <c r="E771" s="18"/>
      <c r="F771" s="29"/>
      <c r="G771" s="28">
        <f t="shared" si="23"/>
        <v>2</v>
      </c>
      <c r="H771" s="37" t="s">
        <v>2364</v>
      </c>
      <c r="I771" s="36" t="s">
        <v>2358</v>
      </c>
      <c r="J771" s="128"/>
      <c r="K771" s="344">
        <v>240</v>
      </c>
      <c r="L771" s="345">
        <v>10041.216124</v>
      </c>
      <c r="M771" s="278">
        <f>ROUND('Смета 1-й этаж'!$J771*'Смета 1-й этаж'!$K771,2)</f>
        <v>0</v>
      </c>
      <c r="N771" s="279">
        <f>ROUND('Смета 1-й этаж'!$J771*'Смета 1-й этаж'!$L771,2)</f>
        <v>0</v>
      </c>
      <c r="AD771" s="175"/>
      <c r="AE771" s="192"/>
      <c r="AI771" s="173"/>
      <c r="AJ771" s="166"/>
      <c r="AK771" s="167"/>
      <c r="AM771" s="173"/>
      <c r="AO771" s="173"/>
    </row>
    <row r="772" spans="1:41" ht="34.5" customHeight="1">
      <c r="A772" s="29"/>
      <c r="B772" s="17"/>
      <c r="C772" s="27"/>
      <c r="D772" s="17"/>
      <c r="E772" s="18"/>
      <c r="F772" s="29"/>
      <c r="G772" s="28">
        <f t="shared" si="23"/>
        <v>2</v>
      </c>
      <c r="H772" s="37" t="s">
        <v>2365</v>
      </c>
      <c r="I772" s="36" t="s">
        <v>14</v>
      </c>
      <c r="J772" s="128"/>
      <c r="K772" s="344">
        <v>264</v>
      </c>
      <c r="L772" s="345">
        <v>10041.216124</v>
      </c>
      <c r="M772" s="278">
        <f>ROUND('Смета 1-й этаж'!$J772*'Смета 1-й этаж'!$K772,2)</f>
        <v>0</v>
      </c>
      <c r="N772" s="279">
        <f>ROUND('Смета 1-й этаж'!$J772*'Смета 1-й этаж'!$L772,2)</f>
        <v>0</v>
      </c>
      <c r="AD772" s="175"/>
      <c r="AE772" s="192"/>
      <c r="AI772" s="173"/>
      <c r="AJ772" s="166"/>
      <c r="AK772" s="167"/>
      <c r="AM772" s="173"/>
      <c r="AO772" s="173"/>
    </row>
    <row r="773" spans="1:41" ht="34.5" customHeight="1">
      <c r="A773" s="29"/>
      <c r="B773" s="17"/>
      <c r="C773" s="27"/>
      <c r="D773" s="17"/>
      <c r="E773" s="18"/>
      <c r="F773" s="29"/>
      <c r="G773" s="28">
        <f t="shared" si="23"/>
        <v>2</v>
      </c>
      <c r="H773" s="37" t="s">
        <v>2366</v>
      </c>
      <c r="I773" s="36" t="s">
        <v>14</v>
      </c>
      <c r="J773" s="128"/>
      <c r="K773" s="344">
        <v>264</v>
      </c>
      <c r="L773" s="345">
        <v>10041.216124</v>
      </c>
      <c r="M773" s="278">
        <f>ROUND('Смета 1-й этаж'!$J773*'Смета 1-й этаж'!$K773,2)</f>
        <v>0</v>
      </c>
      <c r="N773" s="279">
        <f>ROUND('Смета 1-й этаж'!$J773*'Смета 1-й этаж'!$L773,2)</f>
        <v>0</v>
      </c>
      <c r="AD773" s="175"/>
      <c r="AE773" s="192"/>
      <c r="AI773" s="173"/>
      <c r="AJ773" s="166"/>
      <c r="AK773" s="167"/>
      <c r="AM773" s="173"/>
      <c r="AO773" s="173"/>
    </row>
    <row r="774" spans="1:41" ht="34.5" customHeight="1">
      <c r="A774" s="29"/>
      <c r="B774" s="17"/>
      <c r="C774" s="27"/>
      <c r="D774" s="17"/>
      <c r="E774" s="18"/>
      <c r="F774" s="29"/>
      <c r="G774" s="28">
        <f t="shared" si="23"/>
        <v>2</v>
      </c>
      <c r="H774" s="37" t="s">
        <v>2367</v>
      </c>
      <c r="I774" s="36" t="s">
        <v>2358</v>
      </c>
      <c r="J774" s="128"/>
      <c r="K774" s="344">
        <v>540</v>
      </c>
      <c r="L774" s="345">
        <v>10041.216124</v>
      </c>
      <c r="M774" s="278">
        <f>ROUND('Смета 1-й этаж'!$J774*'Смета 1-й этаж'!$K774,2)</f>
        <v>0</v>
      </c>
      <c r="N774" s="279">
        <f>ROUND('Смета 1-й этаж'!$J774*'Смета 1-й этаж'!$L774,2)</f>
        <v>0</v>
      </c>
      <c r="AD774" s="175"/>
      <c r="AE774" s="192"/>
      <c r="AI774" s="173"/>
      <c r="AJ774" s="166"/>
      <c r="AK774" s="167"/>
      <c r="AM774" s="173"/>
      <c r="AO774" s="173"/>
    </row>
    <row r="775" spans="1:41" ht="34.5" customHeight="1">
      <c r="A775" s="29"/>
      <c r="B775" s="17"/>
      <c r="C775" s="27"/>
      <c r="D775" s="17"/>
      <c r="E775" s="18"/>
      <c r="F775" s="29"/>
      <c r="G775" s="28">
        <f t="shared" si="23"/>
        <v>2</v>
      </c>
      <c r="H775" s="37" t="s">
        <v>2396</v>
      </c>
      <c r="I775" s="36" t="s">
        <v>14</v>
      </c>
      <c r="J775" s="128"/>
      <c r="K775" s="344">
        <v>5122.3792980000007</v>
      </c>
      <c r="L775" s="345">
        <v>20489.517192000003</v>
      </c>
      <c r="M775" s="278">
        <f>ROUND('Смета 1-й этаж'!$J775*'Смета 1-й этаж'!$K775,2)</f>
        <v>0</v>
      </c>
      <c r="N775" s="279">
        <f>ROUND('Смета 1-й этаж'!$J775*'Смета 1-й этаж'!$L775,2)</f>
        <v>0</v>
      </c>
      <c r="AD775" s="175"/>
      <c r="AE775" s="192"/>
      <c r="AI775" s="173"/>
      <c r="AJ775" s="166"/>
      <c r="AK775" s="167"/>
      <c r="AM775" s="173"/>
      <c r="AO775" s="173"/>
    </row>
    <row r="776" spans="1:41" ht="34.5" customHeight="1">
      <c r="A776" s="29"/>
      <c r="B776" s="17"/>
      <c r="C776" s="27"/>
      <c r="D776" s="17"/>
      <c r="E776" s="18"/>
      <c r="F776" s="29"/>
      <c r="G776" s="28">
        <f t="shared" si="23"/>
        <v>2</v>
      </c>
      <c r="H776" s="37" t="s">
        <v>2369</v>
      </c>
      <c r="I776" s="36" t="s">
        <v>2358</v>
      </c>
      <c r="J776" s="128"/>
      <c r="K776" s="344">
        <v>380</v>
      </c>
      <c r="L776" s="345">
        <v>3128.4321660000005</v>
      </c>
      <c r="M776" s="278">
        <f>ROUND('Смета 1-й этаж'!$J776*'Смета 1-й этаж'!$K776,2)</f>
        <v>0</v>
      </c>
      <c r="N776" s="279">
        <f>ROUND('Смета 1-й этаж'!$J776*'Смета 1-й этаж'!$L776,2)</f>
        <v>0</v>
      </c>
      <c r="AD776" s="175"/>
      <c r="AE776" s="192"/>
      <c r="AI776" s="173"/>
      <c r="AJ776" s="166"/>
      <c r="AK776" s="167"/>
      <c r="AM776" s="173"/>
      <c r="AO776" s="173"/>
    </row>
    <row r="777" spans="1:41" ht="34.5" customHeight="1">
      <c r="A777" s="29"/>
      <c r="B777" s="17"/>
      <c r="C777" s="27"/>
      <c r="D777" s="17"/>
      <c r="E777" s="18"/>
      <c r="F777" s="29"/>
      <c r="G777" s="28">
        <f t="shared" si="23"/>
        <v>2</v>
      </c>
      <c r="H777" s="37" t="s">
        <v>2370</v>
      </c>
      <c r="I777" s="36" t="s">
        <v>2358</v>
      </c>
      <c r="J777" s="128"/>
      <c r="K777" s="344">
        <v>250</v>
      </c>
      <c r="L777" s="345">
        <v>952.96660600000007</v>
      </c>
      <c r="M777" s="278">
        <f>ROUND('Смета 1-й этаж'!$J777*'Смета 1-й этаж'!$K777,2)</f>
        <v>0</v>
      </c>
      <c r="N777" s="279">
        <f>ROUND('Смета 1-й этаж'!$J777*'Смета 1-й этаж'!$L777,2)</f>
        <v>0</v>
      </c>
      <c r="AD777" s="175"/>
      <c r="AE777" s="192"/>
      <c r="AI777" s="173"/>
      <c r="AJ777" s="166"/>
      <c r="AK777" s="167"/>
      <c r="AM777" s="173"/>
      <c r="AO777" s="173"/>
    </row>
    <row r="778" spans="1:41" ht="34.5" customHeight="1">
      <c r="A778" s="29"/>
      <c r="B778" s="17"/>
      <c r="C778" s="27"/>
      <c r="D778" s="17"/>
      <c r="E778" s="18"/>
      <c r="F778" s="29"/>
      <c r="G778" s="28">
        <f t="shared" si="23"/>
        <v>2</v>
      </c>
      <c r="H778" s="37" t="s">
        <v>2371</v>
      </c>
      <c r="I778" s="36" t="s">
        <v>2358</v>
      </c>
      <c r="J778" s="128"/>
      <c r="K778" s="344">
        <v>120</v>
      </c>
      <c r="L778" s="345">
        <v>279.50588800000003</v>
      </c>
      <c r="M778" s="278">
        <f>ROUND('Смета 1-й этаж'!$J778*'Смета 1-й этаж'!$K778,2)</f>
        <v>0</v>
      </c>
      <c r="N778" s="279">
        <f>ROUND('Смета 1-й этаж'!$J778*'Смета 1-й этаж'!$L778,2)</f>
        <v>0</v>
      </c>
      <c r="AD778" s="175"/>
      <c r="AE778" s="192"/>
      <c r="AI778" s="173"/>
      <c r="AJ778" s="166"/>
      <c r="AK778" s="167"/>
      <c r="AM778" s="173"/>
      <c r="AO778" s="173"/>
    </row>
    <row r="779" spans="1:41" ht="34.5" customHeight="1">
      <c r="A779" s="29"/>
      <c r="B779" s="17"/>
      <c r="C779" s="27"/>
      <c r="D779" s="17"/>
      <c r="E779" s="18"/>
      <c r="F779" s="29"/>
      <c r="G779" s="28">
        <f t="shared" si="23"/>
        <v>2</v>
      </c>
      <c r="H779" s="37" t="s">
        <v>2397</v>
      </c>
      <c r="I779" s="36" t="s">
        <v>2358</v>
      </c>
      <c r="J779" s="128"/>
      <c r="K779" s="344">
        <v>5179.2490399999997</v>
      </c>
      <c r="L779" s="345">
        <v>20716.996159999999</v>
      </c>
      <c r="M779" s="278">
        <f>ROUND('Смета 1-й этаж'!$J779*'Смета 1-й этаж'!$K779,2)</f>
        <v>0</v>
      </c>
      <c r="N779" s="279">
        <f>ROUND('Смета 1-й этаж'!$J779*'Смета 1-й этаж'!$L779,2)</f>
        <v>0</v>
      </c>
      <c r="AD779" s="175"/>
      <c r="AE779" s="192"/>
      <c r="AI779" s="173"/>
      <c r="AJ779" s="166"/>
      <c r="AK779" s="167"/>
      <c r="AM779" s="173"/>
      <c r="AO779" s="173"/>
    </row>
    <row r="780" spans="1:41" ht="34.5" customHeight="1">
      <c r="A780" s="29"/>
      <c r="B780" s="17"/>
      <c r="C780" s="27"/>
      <c r="D780" s="17"/>
      <c r="E780" s="18"/>
      <c r="F780" s="29"/>
      <c r="G780" s="28">
        <f t="shared" si="23"/>
        <v>2</v>
      </c>
      <c r="H780" s="37" t="s">
        <v>2366</v>
      </c>
      <c r="I780" s="36" t="s">
        <v>2358</v>
      </c>
      <c r="J780" s="128"/>
      <c r="K780" s="344">
        <v>264</v>
      </c>
      <c r="L780" s="345">
        <v>10041.216124</v>
      </c>
      <c r="M780" s="278">
        <f>ROUND('Смета 1-й этаж'!$J780*'Смета 1-й этаж'!$K780,2)</f>
        <v>0</v>
      </c>
      <c r="N780" s="279">
        <f>ROUND('Смета 1-й этаж'!$J780*'Смета 1-й этаж'!$L780,2)</f>
        <v>0</v>
      </c>
      <c r="AD780" s="175"/>
      <c r="AE780" s="192"/>
      <c r="AI780" s="173"/>
      <c r="AJ780" s="166"/>
      <c r="AK780" s="167"/>
      <c r="AM780" s="173"/>
      <c r="AO780" s="173"/>
    </row>
    <row r="781" spans="1:41" ht="34.5" customHeight="1">
      <c r="A781" s="29"/>
      <c r="B781" s="17"/>
      <c r="C781" s="27"/>
      <c r="D781" s="17"/>
      <c r="E781" s="18"/>
      <c r="F781" s="29"/>
      <c r="G781" s="28">
        <f t="shared" si="23"/>
        <v>2</v>
      </c>
      <c r="H781" s="37" t="s">
        <v>2374</v>
      </c>
      <c r="I781" s="36" t="s">
        <v>2358</v>
      </c>
      <c r="J781" s="128"/>
      <c r="K781" s="344">
        <v>264</v>
      </c>
      <c r="L781" s="345">
        <v>10041.216124</v>
      </c>
      <c r="M781" s="278">
        <f>ROUND('Смета 1-й этаж'!$J781*'Смета 1-й этаж'!$K781,2)</f>
        <v>0</v>
      </c>
      <c r="N781" s="279">
        <f>ROUND('Смета 1-й этаж'!$J781*'Смета 1-й этаж'!$L781,2)</f>
        <v>0</v>
      </c>
      <c r="AD781" s="175"/>
      <c r="AE781" s="192"/>
      <c r="AI781" s="173"/>
      <c r="AJ781" s="166"/>
      <c r="AK781" s="167"/>
      <c r="AM781" s="173"/>
      <c r="AO781" s="173"/>
    </row>
    <row r="782" spans="1:41" ht="34.5" customHeight="1">
      <c r="A782" s="29"/>
      <c r="B782" s="17"/>
      <c r="C782" s="27"/>
      <c r="D782" s="17"/>
      <c r="E782" s="18"/>
      <c r="F782" s="29"/>
      <c r="G782" s="28">
        <f t="shared" si="23"/>
        <v>2</v>
      </c>
      <c r="H782" s="37" t="s">
        <v>2365</v>
      </c>
      <c r="I782" s="36" t="s">
        <v>2358</v>
      </c>
      <c r="J782" s="128"/>
      <c r="K782" s="344">
        <v>264</v>
      </c>
      <c r="L782" s="345">
        <v>10041.216124</v>
      </c>
      <c r="M782" s="278">
        <f>ROUND('Смета 1-й этаж'!$J782*'Смета 1-й этаж'!$K782,2)</f>
        <v>0</v>
      </c>
      <c r="N782" s="279">
        <f>ROUND('Смета 1-й этаж'!$J782*'Смета 1-й этаж'!$L782,2)</f>
        <v>0</v>
      </c>
      <c r="AD782" s="175"/>
      <c r="AE782" s="192"/>
      <c r="AI782" s="173"/>
      <c r="AJ782" s="166"/>
      <c r="AK782" s="167"/>
      <c r="AM782" s="173"/>
      <c r="AO782" s="173"/>
    </row>
    <row r="783" spans="1:41" ht="34.5" customHeight="1">
      <c r="A783" s="29"/>
      <c r="B783" s="17"/>
      <c r="C783" s="27"/>
      <c r="D783" s="17"/>
      <c r="E783" s="18"/>
      <c r="F783" s="29"/>
      <c r="G783" s="28">
        <f t="shared" si="23"/>
        <v>2</v>
      </c>
      <c r="H783" s="37" t="s">
        <v>2375</v>
      </c>
      <c r="I783" s="36" t="s">
        <v>2358</v>
      </c>
      <c r="J783" s="128"/>
      <c r="K783" s="344">
        <v>240</v>
      </c>
      <c r="L783" s="345">
        <v>367.79742200000004</v>
      </c>
      <c r="M783" s="278">
        <f>ROUND('Смета 1-й этаж'!$J783*'Смета 1-й этаж'!$K783,2)</f>
        <v>0</v>
      </c>
      <c r="N783" s="279">
        <f>ROUND('Смета 1-й этаж'!$J783*'Смета 1-й этаж'!$L783,2)</f>
        <v>0</v>
      </c>
      <c r="AD783" s="175"/>
      <c r="AE783" s="192"/>
      <c r="AI783" s="173"/>
      <c r="AJ783" s="166"/>
      <c r="AK783" s="167"/>
      <c r="AM783" s="173"/>
      <c r="AO783" s="173"/>
    </row>
    <row r="784" spans="1:41" ht="34.5" customHeight="1">
      <c r="A784" s="29"/>
      <c r="B784" s="17"/>
      <c r="C784" s="27"/>
      <c r="D784" s="17"/>
      <c r="E784" s="18"/>
      <c r="F784" s="29"/>
      <c r="G784" s="28">
        <f t="shared" si="23"/>
        <v>2</v>
      </c>
      <c r="H784" s="37" t="s">
        <v>2398</v>
      </c>
      <c r="I784" s="36" t="s">
        <v>2358</v>
      </c>
      <c r="J784" s="128"/>
      <c r="K784" s="344">
        <v>3500</v>
      </c>
      <c r="L784" s="345">
        <v>3067.5421619999997</v>
      </c>
      <c r="M784" s="278">
        <f>ROUND('Смета 1-й этаж'!$J784*'Смета 1-й этаж'!$K784,2)</f>
        <v>0</v>
      </c>
      <c r="N784" s="279">
        <f>ROUND('Смета 1-й этаж'!$J784*'Смета 1-й этаж'!$L784,2)</f>
        <v>0</v>
      </c>
      <c r="AD784" s="175"/>
      <c r="AE784" s="192"/>
      <c r="AI784" s="173"/>
      <c r="AJ784" s="166"/>
      <c r="AK784" s="167"/>
      <c r="AM784" s="173"/>
      <c r="AO784" s="173"/>
    </row>
    <row r="785" spans="1:41" ht="34.5" customHeight="1">
      <c r="A785" s="29"/>
      <c r="B785" s="17"/>
      <c r="C785" s="27"/>
      <c r="D785" s="17"/>
      <c r="E785" s="18"/>
      <c r="F785" s="29"/>
      <c r="G785" s="28">
        <f t="shared" si="23"/>
        <v>2</v>
      </c>
      <c r="H785" s="37" t="s">
        <v>2376</v>
      </c>
      <c r="I785" s="36" t="s">
        <v>2358</v>
      </c>
      <c r="J785" s="128"/>
      <c r="K785" s="344">
        <v>264</v>
      </c>
      <c r="L785" s="345">
        <v>1755.0654260000001</v>
      </c>
      <c r="M785" s="278">
        <f>ROUND('Смета 1-й этаж'!$J785*'Смета 1-й этаж'!$K785,2)</f>
        <v>0</v>
      </c>
      <c r="N785" s="279">
        <f>ROUND('Смета 1-й этаж'!$J785*'Смета 1-й этаж'!$L785,2)</f>
        <v>0</v>
      </c>
      <c r="AD785" s="175"/>
      <c r="AE785" s="192"/>
      <c r="AI785" s="173"/>
      <c r="AJ785" s="166"/>
      <c r="AK785" s="167"/>
      <c r="AM785" s="173"/>
      <c r="AO785" s="173"/>
    </row>
    <row r="786" spans="1:41" ht="34.5" customHeight="1">
      <c r="A786" s="29"/>
      <c r="B786" s="17"/>
      <c r="C786" s="27"/>
      <c r="D786" s="17"/>
      <c r="E786" s="18"/>
      <c r="F786" s="29"/>
      <c r="G786" s="28">
        <f t="shared" si="23"/>
        <v>2</v>
      </c>
      <c r="H786" s="37" t="s">
        <v>2377</v>
      </c>
      <c r="I786" s="36" t="s">
        <v>2358</v>
      </c>
      <c r="J786" s="128"/>
      <c r="K786" s="344">
        <v>240</v>
      </c>
      <c r="L786" s="345">
        <v>475.38827000000003</v>
      </c>
      <c r="M786" s="278">
        <f>ROUND('Смета 1-й этаж'!$J786*'Смета 1-й этаж'!$K786,2)</f>
        <v>0</v>
      </c>
      <c r="N786" s="279">
        <f>ROUND('Смета 1-й этаж'!$J786*'Смета 1-й этаж'!$L786,2)</f>
        <v>0</v>
      </c>
      <c r="AD786" s="175"/>
      <c r="AE786" s="192"/>
      <c r="AI786" s="173"/>
      <c r="AJ786" s="166"/>
      <c r="AK786" s="167"/>
      <c r="AM786" s="173"/>
      <c r="AO786" s="173"/>
    </row>
    <row r="787" spans="1:41" ht="34.5" customHeight="1">
      <c r="A787" s="29"/>
      <c r="B787" s="17"/>
      <c r="C787" s="27"/>
      <c r="D787" s="17"/>
      <c r="E787" s="18"/>
      <c r="F787" s="29"/>
      <c r="G787" s="28">
        <f t="shared" si="23"/>
        <v>2</v>
      </c>
      <c r="H787" s="37" t="s">
        <v>2399</v>
      </c>
      <c r="I787" s="36" t="s">
        <v>2358</v>
      </c>
      <c r="J787" s="128"/>
      <c r="K787" s="344">
        <v>3121.2861760000001</v>
      </c>
      <c r="L787" s="345">
        <v>12485.144704</v>
      </c>
      <c r="M787" s="278">
        <f>ROUND('Смета 1-й этаж'!$J787*'Смета 1-й этаж'!$K787,2)</f>
        <v>0</v>
      </c>
      <c r="N787" s="279">
        <f>ROUND('Смета 1-й этаж'!$J787*'Смета 1-й этаж'!$L787,2)</f>
        <v>0</v>
      </c>
      <c r="AD787" s="175"/>
      <c r="AE787" s="192"/>
      <c r="AI787" s="173"/>
      <c r="AJ787" s="166"/>
      <c r="AK787" s="167"/>
      <c r="AM787" s="173"/>
      <c r="AO787" s="173"/>
    </row>
    <row r="788" spans="1:41" ht="34.5" customHeight="1">
      <c r="A788" s="29"/>
      <c r="B788" s="17"/>
      <c r="C788" s="27"/>
      <c r="D788" s="17"/>
      <c r="E788" s="18"/>
      <c r="F788" s="29"/>
      <c r="G788" s="28">
        <f t="shared" ref="G788:G851" si="26">IF(J788&gt;0,G787+1,G787)</f>
        <v>2</v>
      </c>
      <c r="H788" s="37" t="s">
        <v>2378</v>
      </c>
      <c r="I788" s="36" t="s">
        <v>2358</v>
      </c>
      <c r="J788" s="128"/>
      <c r="K788" s="344">
        <v>264</v>
      </c>
      <c r="L788" s="345">
        <v>2527.0174220000004</v>
      </c>
      <c r="M788" s="278">
        <f>ROUND('Смета 1-й этаж'!$J788*'Смета 1-й этаж'!$K788,2)</f>
        <v>0</v>
      </c>
      <c r="N788" s="279">
        <f>ROUND('Смета 1-й этаж'!$J788*'Смета 1-й этаж'!$L788,2)</f>
        <v>0</v>
      </c>
      <c r="AD788" s="175"/>
      <c r="AE788" s="192"/>
      <c r="AI788" s="173"/>
      <c r="AJ788" s="166"/>
      <c r="AK788" s="167"/>
      <c r="AM788" s="173"/>
      <c r="AO788" s="173"/>
    </row>
    <row r="789" spans="1:41" ht="34.5" customHeight="1">
      <c r="A789" s="29"/>
      <c r="B789" s="17"/>
      <c r="C789" s="27"/>
      <c r="D789" s="17"/>
      <c r="E789" s="18"/>
      <c r="F789" s="29"/>
      <c r="G789" s="28">
        <f t="shared" si="26"/>
        <v>2</v>
      </c>
      <c r="H789" s="37" t="s">
        <v>2379</v>
      </c>
      <c r="I789" s="36" t="s">
        <v>2358</v>
      </c>
      <c r="J789" s="128"/>
      <c r="K789" s="344">
        <v>264</v>
      </c>
      <c r="L789" s="345">
        <v>3026.9899539999997</v>
      </c>
      <c r="M789" s="278">
        <f>ROUND('Смета 1-й этаж'!$J789*'Смета 1-й этаж'!$K789,2)</f>
        <v>0</v>
      </c>
      <c r="N789" s="279">
        <f>ROUND('Смета 1-й этаж'!$J789*'Смета 1-й этаж'!$L789,2)</f>
        <v>0</v>
      </c>
      <c r="AD789" s="175"/>
      <c r="AE789" s="192"/>
      <c r="AI789" s="173"/>
      <c r="AJ789" s="166"/>
      <c r="AK789" s="167"/>
      <c r="AM789" s="173"/>
      <c r="AO789" s="173"/>
    </row>
    <row r="790" spans="1:41" ht="34.5" customHeight="1">
      <c r="A790" s="29"/>
      <c r="B790" s="17"/>
      <c r="C790" s="27"/>
      <c r="D790" s="17"/>
      <c r="E790" s="18"/>
      <c r="F790" s="29"/>
      <c r="G790" s="28">
        <f t="shared" si="26"/>
        <v>2</v>
      </c>
      <c r="H790" s="37" t="s">
        <v>2380</v>
      </c>
      <c r="I790" s="36" t="s">
        <v>2358</v>
      </c>
      <c r="J790" s="128"/>
      <c r="K790" s="344">
        <v>264</v>
      </c>
      <c r="L790" s="345">
        <v>1651.330328</v>
      </c>
      <c r="M790" s="278">
        <f>ROUND('Смета 1-й этаж'!$J790*'Смета 1-й этаж'!$K790,2)</f>
        <v>0</v>
      </c>
      <c r="N790" s="279">
        <f>ROUND('Смета 1-й этаж'!$J790*'Смета 1-й этаж'!$L790,2)</f>
        <v>0</v>
      </c>
      <c r="AD790" s="175"/>
      <c r="AE790" s="192"/>
      <c r="AI790" s="173"/>
      <c r="AJ790" s="166"/>
      <c r="AK790" s="167"/>
      <c r="AM790" s="173"/>
      <c r="AO790" s="173"/>
    </row>
    <row r="791" spans="1:41" ht="34.5" customHeight="1">
      <c r="A791" s="29"/>
      <c r="B791" s="17"/>
      <c r="C791" s="27"/>
      <c r="D791" s="17"/>
      <c r="E791" s="18"/>
      <c r="F791" s="29"/>
      <c r="G791" s="28">
        <f t="shared" si="26"/>
        <v>2</v>
      </c>
      <c r="H791" s="37" t="s">
        <v>2381</v>
      </c>
      <c r="I791" s="36" t="s">
        <v>2358</v>
      </c>
      <c r="J791" s="128"/>
      <c r="K791" s="344">
        <v>240</v>
      </c>
      <c r="L791" s="345">
        <v>505.40142800000007</v>
      </c>
      <c r="M791" s="278">
        <f>ROUND('Смета 1-й этаж'!$J791*'Смета 1-й этаж'!$K791,2)</f>
        <v>0</v>
      </c>
      <c r="N791" s="279">
        <f>ROUND('Смета 1-й этаж'!$J791*'Смета 1-й этаж'!$L791,2)</f>
        <v>0</v>
      </c>
      <c r="AD791" s="175"/>
      <c r="AE791" s="192"/>
      <c r="AI791" s="173"/>
      <c r="AJ791" s="166"/>
      <c r="AK791" s="167"/>
      <c r="AM791" s="173"/>
      <c r="AO791" s="173"/>
    </row>
    <row r="792" spans="1:41" ht="34.5" customHeight="1">
      <c r="A792" s="29"/>
      <c r="B792" s="17"/>
      <c r="C792" s="27"/>
      <c r="D792" s="17"/>
      <c r="E792" s="18"/>
      <c r="F792" s="29"/>
      <c r="G792" s="28">
        <f t="shared" si="26"/>
        <v>2</v>
      </c>
      <c r="H792" s="37" t="s">
        <v>2375</v>
      </c>
      <c r="I792" s="36" t="s">
        <v>2358</v>
      </c>
      <c r="J792" s="128"/>
      <c r="K792" s="344">
        <v>240</v>
      </c>
      <c r="L792" s="345">
        <v>367.79742200000004</v>
      </c>
      <c r="M792" s="278">
        <f>ROUND('Смета 1-й этаж'!$J792*'Смета 1-й этаж'!$K792,2)</f>
        <v>0</v>
      </c>
      <c r="N792" s="279">
        <f>ROUND('Смета 1-й этаж'!$J792*'Смета 1-й этаж'!$L792,2)</f>
        <v>0</v>
      </c>
      <c r="AD792" s="175"/>
      <c r="AE792" s="192"/>
      <c r="AI792" s="173"/>
      <c r="AJ792" s="166"/>
      <c r="AK792" s="167"/>
      <c r="AM792" s="173"/>
      <c r="AO792" s="173"/>
    </row>
    <row r="793" spans="1:41" ht="34.5" customHeight="1">
      <c r="A793" s="29"/>
      <c r="B793" s="17"/>
      <c r="C793" s="27"/>
      <c r="D793" s="17"/>
      <c r="E793" s="18"/>
      <c r="F793" s="29"/>
      <c r="G793" s="28">
        <f t="shared" si="26"/>
        <v>2</v>
      </c>
      <c r="H793" s="37" t="s">
        <v>2382</v>
      </c>
      <c r="I793" s="36" t="s">
        <v>2358</v>
      </c>
      <c r="J793" s="128"/>
      <c r="K793" s="344">
        <v>240</v>
      </c>
      <c r="L793" s="345">
        <v>455.36921599999999</v>
      </c>
      <c r="M793" s="278">
        <f>ROUND('Смета 1-й этаж'!$J793*'Смета 1-й этаж'!$K793,2)</f>
        <v>0</v>
      </c>
      <c r="N793" s="279">
        <f>ROUND('Смета 1-й этаж'!$J793*'Смета 1-й этаж'!$L793,2)</f>
        <v>0</v>
      </c>
      <c r="AD793" s="175"/>
      <c r="AE793" s="192"/>
      <c r="AI793" s="173"/>
      <c r="AJ793" s="166"/>
      <c r="AK793" s="167"/>
      <c r="AM793" s="173"/>
      <c r="AO793" s="173"/>
    </row>
    <row r="794" spans="1:41" ht="34.5" customHeight="1">
      <c r="A794" s="29"/>
      <c r="B794" s="17"/>
      <c r="C794" s="27"/>
      <c r="D794" s="17"/>
      <c r="E794" s="18"/>
      <c r="F794" s="29"/>
      <c r="G794" s="28">
        <f t="shared" si="26"/>
        <v>2</v>
      </c>
      <c r="H794" s="37" t="s">
        <v>2383</v>
      </c>
      <c r="I794" s="36" t="s">
        <v>2358</v>
      </c>
      <c r="J794" s="128"/>
      <c r="K794" s="344">
        <v>264</v>
      </c>
      <c r="L794" s="345">
        <v>6001.8398859999998</v>
      </c>
      <c r="M794" s="278">
        <f>ROUND('Смета 1-й этаж'!$J794*'Смета 1-й этаж'!$K794,2)</f>
        <v>0</v>
      </c>
      <c r="N794" s="279">
        <f>ROUND('Смета 1-й этаж'!$J794*'Смета 1-й этаж'!$L794,2)</f>
        <v>0</v>
      </c>
      <c r="AD794" s="175"/>
      <c r="AE794" s="192"/>
      <c r="AI794" s="173"/>
      <c r="AJ794" s="166"/>
      <c r="AK794" s="167"/>
      <c r="AM794" s="173"/>
      <c r="AO794" s="173"/>
    </row>
    <row r="795" spans="1:41" ht="34.5" customHeight="1">
      <c r="A795" s="29"/>
      <c r="B795" s="17"/>
      <c r="C795" s="27"/>
      <c r="D795" s="17"/>
      <c r="E795" s="18"/>
      <c r="F795" s="29"/>
      <c r="G795" s="28">
        <f t="shared" si="26"/>
        <v>2</v>
      </c>
      <c r="H795" s="37" t="s">
        <v>2384</v>
      </c>
      <c r="I795" s="36" t="s">
        <v>2358</v>
      </c>
      <c r="J795" s="128"/>
      <c r="K795" s="344">
        <v>240</v>
      </c>
      <c r="L795" s="345">
        <v>612.38563800000009</v>
      </c>
      <c r="M795" s="278">
        <f>ROUND('Смета 1-й этаж'!$J795*'Смета 1-й этаж'!$K795,2)</f>
        <v>0</v>
      </c>
      <c r="N795" s="279">
        <f>ROUND('Смета 1-й этаж'!$J795*'Смета 1-й этаж'!$L795,2)</f>
        <v>0</v>
      </c>
      <c r="AD795" s="175"/>
      <c r="AE795" s="192"/>
      <c r="AI795" s="173"/>
      <c r="AJ795" s="166"/>
      <c r="AK795" s="167"/>
      <c r="AM795" s="173"/>
      <c r="AO795" s="173"/>
    </row>
    <row r="796" spans="1:41" ht="34.5" customHeight="1">
      <c r="A796" s="29"/>
      <c r="B796" s="17"/>
      <c r="C796" s="27"/>
      <c r="D796" s="17"/>
      <c r="E796" s="18"/>
      <c r="F796" s="29"/>
      <c r="G796" s="28">
        <f t="shared" si="26"/>
        <v>2</v>
      </c>
      <c r="H796" s="37" t="s">
        <v>2385</v>
      </c>
      <c r="I796" s="36" t="s">
        <v>2358</v>
      </c>
      <c r="J796" s="128"/>
      <c r="K796" s="344">
        <v>550</v>
      </c>
      <c r="L796" s="345">
        <v>341.372682</v>
      </c>
      <c r="M796" s="278">
        <f>ROUND('Смета 1-й этаж'!$J796*'Смета 1-й этаж'!$K796,2)</f>
        <v>0</v>
      </c>
      <c r="N796" s="279">
        <f>ROUND('Смета 1-й этаж'!$J796*'Смета 1-й этаж'!$L796,2)</f>
        <v>0</v>
      </c>
      <c r="AD796" s="175"/>
      <c r="AE796" s="192"/>
      <c r="AI796" s="173"/>
      <c r="AJ796" s="166"/>
      <c r="AK796" s="167"/>
      <c r="AM796" s="173"/>
      <c r="AO796" s="173"/>
    </row>
    <row r="797" spans="1:41" ht="34.5" customHeight="1">
      <c r="A797" s="29"/>
      <c r="B797" s="17"/>
      <c r="C797" s="27"/>
      <c r="D797" s="17"/>
      <c r="E797" s="18"/>
      <c r="F797" s="29"/>
      <c r="G797" s="28">
        <f t="shared" si="26"/>
        <v>2</v>
      </c>
      <c r="H797" s="37" t="s">
        <v>2386</v>
      </c>
      <c r="I797" s="36" t="s">
        <v>2358</v>
      </c>
      <c r="J797" s="128"/>
      <c r="K797" s="344">
        <v>650</v>
      </c>
      <c r="L797" s="345">
        <v>6933.6769820000009</v>
      </c>
      <c r="M797" s="278">
        <f>ROUND('Смета 1-й этаж'!$J797*'Смета 1-й этаж'!$K797,2)</f>
        <v>0</v>
      </c>
      <c r="N797" s="279">
        <f>ROUND('Смета 1-й этаж'!$J797*'Смета 1-й этаж'!$L797,2)</f>
        <v>0</v>
      </c>
      <c r="AD797" s="175"/>
      <c r="AE797" s="192"/>
      <c r="AI797" s="173"/>
      <c r="AJ797" s="166"/>
      <c r="AK797" s="167"/>
      <c r="AM797" s="173"/>
      <c r="AO797" s="173"/>
    </row>
    <row r="798" spans="1:41" ht="34.5" customHeight="1">
      <c r="A798" s="29"/>
      <c r="B798" s="17"/>
      <c r="C798" s="27"/>
      <c r="D798" s="17"/>
      <c r="E798" s="18"/>
      <c r="F798" s="29"/>
      <c r="G798" s="28">
        <f t="shared" si="26"/>
        <v>2</v>
      </c>
      <c r="H798" s="37" t="s">
        <v>2372</v>
      </c>
      <c r="I798" s="36" t="s">
        <v>1933</v>
      </c>
      <c r="J798" s="128"/>
      <c r="K798" s="344"/>
      <c r="L798" s="345">
        <v>250.77798000000001</v>
      </c>
      <c r="M798" s="278">
        <f>ROUND('Смета 1-й этаж'!$J798*'Смета 1-й этаж'!$K798,2)</f>
        <v>0</v>
      </c>
      <c r="N798" s="279">
        <f>ROUND('Смета 1-й этаж'!$J798*'Смета 1-й этаж'!$L798,2)</f>
        <v>0</v>
      </c>
      <c r="AD798" s="175"/>
      <c r="AE798" s="192"/>
      <c r="AI798" s="173"/>
      <c r="AJ798" s="166"/>
      <c r="AK798" s="167"/>
      <c r="AM798" s="173"/>
      <c r="AO798" s="173"/>
    </row>
    <row r="799" spans="1:41" ht="34.5" customHeight="1">
      <c r="A799" s="29"/>
      <c r="B799" s="17"/>
      <c r="C799" s="27"/>
      <c r="D799" s="17"/>
      <c r="E799" s="18"/>
      <c r="F799" s="29"/>
      <c r="G799" s="28">
        <f t="shared" si="26"/>
        <v>2</v>
      </c>
      <c r="H799" s="37" t="s">
        <v>2387</v>
      </c>
      <c r="I799" s="36" t="s">
        <v>1933</v>
      </c>
      <c r="J799" s="128"/>
      <c r="K799" s="344"/>
      <c r="L799" s="345">
        <v>5141</v>
      </c>
      <c r="M799" s="278">
        <f>ROUND('Смета 1-й этаж'!$J799*'Смета 1-й этаж'!$K799,2)</f>
        <v>0</v>
      </c>
      <c r="N799" s="279">
        <f>ROUND('Смета 1-й этаж'!$J799*'Смета 1-й этаж'!$L799,2)</f>
        <v>0</v>
      </c>
      <c r="AD799" s="175"/>
      <c r="AE799" s="192"/>
      <c r="AI799" s="173"/>
      <c r="AJ799" s="166"/>
      <c r="AK799" s="167"/>
      <c r="AM799" s="173"/>
      <c r="AO799" s="173"/>
    </row>
    <row r="800" spans="1:41" ht="34.5" customHeight="1">
      <c r="A800" s="29"/>
      <c r="B800" s="17"/>
      <c r="C800" s="27"/>
      <c r="D800" s="17"/>
      <c r="E800" s="18"/>
      <c r="F800" s="29"/>
      <c r="G800" s="28">
        <f t="shared" si="26"/>
        <v>2</v>
      </c>
      <c r="H800" s="37" t="s">
        <v>2388</v>
      </c>
      <c r="I800" s="36" t="s">
        <v>2358</v>
      </c>
      <c r="J800" s="128"/>
      <c r="K800" s="344">
        <v>3500</v>
      </c>
      <c r="L800" s="345">
        <v>5382.6989739999999</v>
      </c>
      <c r="M800" s="278">
        <f>ROUND('Смета 1-й этаж'!$J800*'Смета 1-й этаж'!$K800,2)</f>
        <v>0</v>
      </c>
      <c r="N800" s="279">
        <f>ROUND('Смета 1-й этаж'!$J800*'Смета 1-й этаж'!$L800,2)</f>
        <v>0</v>
      </c>
      <c r="AD800" s="175"/>
      <c r="AE800" s="192"/>
      <c r="AI800" s="173"/>
      <c r="AJ800" s="166"/>
      <c r="AK800" s="167"/>
      <c r="AM800" s="173"/>
      <c r="AO800" s="173"/>
    </row>
    <row r="801" spans="1:41" ht="34.5" customHeight="1">
      <c r="A801" s="29"/>
      <c r="B801" s="17"/>
      <c r="C801" s="27"/>
      <c r="D801" s="17"/>
      <c r="E801" s="18"/>
      <c r="F801" s="29"/>
      <c r="G801" s="28">
        <f t="shared" si="26"/>
        <v>2</v>
      </c>
      <c r="H801" s="37" t="s">
        <v>2376</v>
      </c>
      <c r="I801" s="36" t="s">
        <v>2358</v>
      </c>
      <c r="J801" s="128"/>
      <c r="K801" s="344">
        <v>264</v>
      </c>
      <c r="L801" s="345">
        <v>1755.0654260000001</v>
      </c>
      <c r="M801" s="278">
        <f>ROUND('Смета 1-й этаж'!$J801*'Смета 1-й этаж'!$K801,2)</f>
        <v>0</v>
      </c>
      <c r="N801" s="279">
        <f>ROUND('Смета 1-й этаж'!$J801*'Смета 1-й этаж'!$L801,2)</f>
        <v>0</v>
      </c>
      <c r="AD801" s="175"/>
      <c r="AE801" s="192"/>
      <c r="AI801" s="173"/>
      <c r="AJ801" s="166"/>
      <c r="AK801" s="167"/>
      <c r="AM801" s="173"/>
      <c r="AO801" s="173"/>
    </row>
    <row r="802" spans="1:41" ht="34.5" customHeight="1">
      <c r="A802" s="29"/>
      <c r="B802" s="17"/>
      <c r="C802" s="27"/>
      <c r="D802" s="17"/>
      <c r="E802" s="18"/>
      <c r="F802" s="29"/>
      <c r="G802" s="28">
        <f t="shared" si="26"/>
        <v>2</v>
      </c>
      <c r="H802" s="37" t="s">
        <v>2375</v>
      </c>
      <c r="I802" s="36" t="s">
        <v>2358</v>
      </c>
      <c r="J802" s="128"/>
      <c r="K802" s="344">
        <v>240</v>
      </c>
      <c r="L802" s="345">
        <v>367.79742200000004</v>
      </c>
      <c r="M802" s="278">
        <f>ROUND('Смета 1-й этаж'!$J802*'Смета 1-й этаж'!$K802,2)</f>
        <v>0</v>
      </c>
      <c r="N802" s="279">
        <f>ROUND('Смета 1-й этаж'!$J802*'Смета 1-й этаж'!$L802,2)</f>
        <v>0</v>
      </c>
      <c r="AD802" s="175"/>
      <c r="AE802" s="192"/>
      <c r="AI802" s="173"/>
      <c r="AJ802" s="166"/>
      <c r="AK802" s="167"/>
      <c r="AM802" s="173"/>
      <c r="AO802" s="173"/>
    </row>
    <row r="803" spans="1:41" ht="34.5" customHeight="1">
      <c r="A803" s="29"/>
      <c r="B803" s="17"/>
      <c r="C803" s="27"/>
      <c r="D803" s="17"/>
      <c r="E803" s="18"/>
      <c r="F803" s="29"/>
      <c r="G803" s="28">
        <f t="shared" si="26"/>
        <v>2</v>
      </c>
      <c r="H803" s="37" t="s">
        <v>2381</v>
      </c>
      <c r="I803" s="36" t="s">
        <v>2358</v>
      </c>
      <c r="J803" s="128"/>
      <c r="K803" s="344">
        <v>240</v>
      </c>
      <c r="L803" s="345">
        <v>505.40142800000007</v>
      </c>
      <c r="M803" s="278">
        <f>ROUND('Смета 1-й этаж'!$J803*'Смета 1-й этаж'!$K803,2)</f>
        <v>0</v>
      </c>
      <c r="N803" s="279">
        <f>ROUND('Смета 1-й этаж'!$J803*'Смета 1-й этаж'!$L803,2)</f>
        <v>0</v>
      </c>
      <c r="AD803" s="175"/>
      <c r="AE803" s="192"/>
      <c r="AI803" s="173"/>
      <c r="AJ803" s="166"/>
      <c r="AK803" s="167"/>
      <c r="AM803" s="173"/>
      <c r="AO803" s="173"/>
    </row>
    <row r="804" spans="1:41" ht="34.5" customHeight="1">
      <c r="A804" s="29"/>
      <c r="B804" s="17"/>
      <c r="C804" s="27"/>
      <c r="D804" s="17"/>
      <c r="E804" s="18"/>
      <c r="F804" s="29"/>
      <c r="G804" s="28">
        <f t="shared" si="26"/>
        <v>2</v>
      </c>
      <c r="H804" s="37" t="s">
        <v>2389</v>
      </c>
      <c r="I804" s="36" t="s">
        <v>2358</v>
      </c>
      <c r="J804" s="128"/>
      <c r="K804" s="344">
        <v>240</v>
      </c>
      <c r="L804" s="345">
        <v>1363.5988400000001</v>
      </c>
      <c r="M804" s="278">
        <f>ROUND('Смета 1-й этаж'!$J804*'Смета 1-й этаж'!$K804,2)</f>
        <v>0</v>
      </c>
      <c r="N804" s="279">
        <f>ROUND('Смета 1-й этаж'!$J804*'Смета 1-й этаж'!$L804,2)</f>
        <v>0</v>
      </c>
      <c r="AD804" s="175"/>
      <c r="AE804" s="192"/>
      <c r="AI804" s="173"/>
      <c r="AJ804" s="166"/>
      <c r="AK804" s="167"/>
      <c r="AM804" s="173"/>
      <c r="AO804" s="173"/>
    </row>
    <row r="805" spans="1:41" ht="34.5" customHeight="1">
      <c r="A805" s="29"/>
      <c r="B805" s="17"/>
      <c r="C805" s="27"/>
      <c r="D805" s="17"/>
      <c r="E805" s="18"/>
      <c r="F805" s="29"/>
      <c r="G805" s="28">
        <f t="shared" si="26"/>
        <v>2</v>
      </c>
      <c r="H805" s="37" t="s">
        <v>2390</v>
      </c>
      <c r="I805" s="36" t="s">
        <v>2358</v>
      </c>
      <c r="J805" s="128"/>
      <c r="K805" s="344">
        <v>264</v>
      </c>
      <c r="L805" s="345">
        <v>2918.987826</v>
      </c>
      <c r="M805" s="278">
        <f>ROUND('Смета 1-й этаж'!$J805*'Смета 1-й этаж'!$K805,2)</f>
        <v>0</v>
      </c>
      <c r="N805" s="279">
        <f>ROUND('Смета 1-й этаж'!$J805*'Смета 1-й этаж'!$L805,2)</f>
        <v>0</v>
      </c>
      <c r="AD805" s="175"/>
      <c r="AE805" s="192"/>
      <c r="AI805" s="173"/>
      <c r="AJ805" s="166"/>
      <c r="AK805" s="167"/>
      <c r="AM805" s="173"/>
      <c r="AO805" s="173"/>
    </row>
    <row r="806" spans="1:41" ht="34.5" customHeight="1">
      <c r="A806" s="29"/>
      <c r="B806" s="17"/>
      <c r="C806" s="27"/>
      <c r="D806" s="17"/>
      <c r="E806" s="18"/>
      <c r="F806" s="29"/>
      <c r="G806" s="28">
        <f t="shared" si="26"/>
        <v>2</v>
      </c>
      <c r="H806" s="37" t="s">
        <v>2372</v>
      </c>
      <c r="I806" s="36" t="s">
        <v>1933</v>
      </c>
      <c r="J806" s="128"/>
      <c r="K806" s="344"/>
      <c r="L806" s="345">
        <v>250.77798000000001</v>
      </c>
      <c r="M806" s="278">
        <f>ROUND('Смета 1-й этаж'!$J806*'Смета 1-й этаж'!$K806,2)</f>
        <v>0</v>
      </c>
      <c r="N806" s="279">
        <f>ROUND('Смета 1-й этаж'!$J806*'Смета 1-й этаж'!$L806,2)</f>
        <v>0</v>
      </c>
      <c r="AD806" s="175"/>
      <c r="AE806" s="192"/>
      <c r="AI806" s="173"/>
      <c r="AJ806" s="166"/>
      <c r="AK806" s="167"/>
      <c r="AM806" s="173"/>
      <c r="AO806" s="173"/>
    </row>
    <row r="807" spans="1:41" ht="34.5" customHeight="1">
      <c r="A807" s="29"/>
      <c r="B807" s="17"/>
      <c r="C807" s="27"/>
      <c r="D807" s="17"/>
      <c r="E807" s="18"/>
      <c r="F807" s="29"/>
      <c r="G807" s="28">
        <f t="shared" si="26"/>
        <v>2</v>
      </c>
      <c r="H807" s="37" t="s">
        <v>2387</v>
      </c>
      <c r="I807" s="36" t="s">
        <v>1933</v>
      </c>
      <c r="J807" s="128"/>
      <c r="K807" s="344"/>
      <c r="L807" s="345">
        <v>5141</v>
      </c>
      <c r="M807" s="278">
        <f>ROUND('Смета 1-й этаж'!$J807*'Смета 1-й этаж'!$K807,2)</f>
        <v>0</v>
      </c>
      <c r="N807" s="279">
        <f>ROUND('Смета 1-й этаж'!$J807*'Смета 1-й этаж'!$L807,2)</f>
        <v>0</v>
      </c>
      <c r="AD807" s="175"/>
      <c r="AE807" s="192"/>
      <c r="AI807" s="173"/>
      <c r="AJ807" s="166"/>
      <c r="AK807" s="167"/>
      <c r="AM807" s="173"/>
      <c r="AO807" s="173"/>
    </row>
    <row r="808" spans="1:41" ht="34.5" customHeight="1">
      <c r="A808" s="29"/>
      <c r="B808" s="17"/>
      <c r="C808" s="27"/>
      <c r="D808" s="17"/>
      <c r="E808" s="18"/>
      <c r="F808" s="29"/>
      <c r="G808" s="28">
        <f t="shared" si="26"/>
        <v>2</v>
      </c>
      <c r="H808" s="37" t="s">
        <v>2368</v>
      </c>
      <c r="I808" s="36" t="s">
        <v>14</v>
      </c>
      <c r="J808" s="128"/>
      <c r="K808" s="344">
        <v>5122.3792980000007</v>
      </c>
      <c r="L808" s="345">
        <v>20489.517192000003</v>
      </c>
      <c r="M808" s="278">
        <f>ROUND('Смета 1-й этаж'!$J808*'Смета 1-й этаж'!$K808,2)</f>
        <v>0</v>
      </c>
      <c r="N808" s="279">
        <f>ROUND('Смета 1-й этаж'!$J808*'Смета 1-й этаж'!$L808,2)</f>
        <v>0</v>
      </c>
      <c r="AD808" s="175"/>
      <c r="AE808" s="192"/>
      <c r="AI808" s="173"/>
      <c r="AJ808" s="166"/>
      <c r="AK808" s="167"/>
      <c r="AM808" s="173"/>
      <c r="AO808" s="173"/>
    </row>
    <row r="809" spans="1:41" ht="34.5" customHeight="1">
      <c r="A809" s="29"/>
      <c r="B809" s="17"/>
      <c r="C809" s="27"/>
      <c r="D809" s="17"/>
      <c r="E809" s="18"/>
      <c r="F809" s="29"/>
      <c r="G809" s="28">
        <f t="shared" si="26"/>
        <v>2</v>
      </c>
      <c r="H809" s="37" t="s">
        <v>2376</v>
      </c>
      <c r="I809" s="36" t="s">
        <v>2358</v>
      </c>
      <c r="J809" s="128"/>
      <c r="K809" s="344">
        <v>264</v>
      </c>
      <c r="L809" s="345">
        <v>1755.0654260000001</v>
      </c>
      <c r="M809" s="278">
        <f>ROUND('Смета 1-й этаж'!$J809*'Смета 1-й этаж'!$K809,2)</f>
        <v>0</v>
      </c>
      <c r="N809" s="279">
        <f>ROUND('Смета 1-й этаж'!$J809*'Смета 1-й этаж'!$L809,2)</f>
        <v>0</v>
      </c>
      <c r="AD809" s="175"/>
      <c r="AE809" s="192"/>
      <c r="AI809" s="173"/>
      <c r="AJ809" s="166"/>
      <c r="AK809" s="167"/>
      <c r="AM809" s="173"/>
      <c r="AO809" s="173"/>
    </row>
    <row r="810" spans="1:41" ht="34.5" customHeight="1">
      <c r="A810" s="29"/>
      <c r="B810" s="17"/>
      <c r="C810" s="27"/>
      <c r="D810" s="17"/>
      <c r="E810" s="18"/>
      <c r="F810" s="29"/>
      <c r="G810" s="28">
        <f t="shared" si="26"/>
        <v>2</v>
      </c>
      <c r="H810" s="37" t="s">
        <v>2379</v>
      </c>
      <c r="I810" s="36" t="s">
        <v>2358</v>
      </c>
      <c r="J810" s="128"/>
      <c r="K810" s="344">
        <v>240</v>
      </c>
      <c r="L810" s="345">
        <v>3026.9899539999997</v>
      </c>
      <c r="M810" s="278">
        <f>ROUND('Смета 1-й этаж'!$J810*'Смета 1-й этаж'!$K810,2)</f>
        <v>0</v>
      </c>
      <c r="N810" s="279">
        <f>ROUND('Смета 1-й этаж'!$J810*'Смета 1-й этаж'!$L810,2)</f>
        <v>0</v>
      </c>
      <c r="AD810" s="175"/>
      <c r="AE810" s="192"/>
      <c r="AI810" s="173"/>
      <c r="AJ810" s="166"/>
      <c r="AK810" s="167"/>
      <c r="AM810" s="173"/>
      <c r="AO810" s="173"/>
    </row>
    <row r="811" spans="1:41" ht="34.5" customHeight="1">
      <c r="A811" s="29"/>
      <c r="B811" s="17"/>
      <c r="C811" s="27"/>
      <c r="D811" s="17"/>
      <c r="E811" s="18"/>
      <c r="F811" s="29"/>
      <c r="G811" s="28">
        <f t="shared" si="26"/>
        <v>2</v>
      </c>
      <c r="H811" s="37" t="s">
        <v>2372</v>
      </c>
      <c r="I811" s="36" t="s">
        <v>1933</v>
      </c>
      <c r="J811" s="128"/>
      <c r="K811" s="344"/>
      <c r="L811" s="345">
        <v>250.77798000000001</v>
      </c>
      <c r="M811" s="278">
        <f>ROUND('Смета 1-й этаж'!$J811*'Смета 1-й этаж'!$K811,2)</f>
        <v>0</v>
      </c>
      <c r="N811" s="279">
        <f>ROUND('Смета 1-й этаж'!$J811*'Смета 1-й этаж'!$L811,2)</f>
        <v>0</v>
      </c>
      <c r="AD811" s="175"/>
      <c r="AE811" s="192"/>
      <c r="AI811" s="173"/>
      <c r="AJ811" s="166"/>
      <c r="AK811" s="167"/>
      <c r="AM811" s="173"/>
      <c r="AO811" s="173"/>
    </row>
    <row r="812" spans="1:41" ht="34.5" customHeight="1">
      <c r="A812" s="29"/>
      <c r="B812" s="17"/>
      <c r="C812" s="27"/>
      <c r="D812" s="17"/>
      <c r="E812" s="18"/>
      <c r="F812" s="29"/>
      <c r="G812" s="28">
        <f t="shared" si="26"/>
        <v>2</v>
      </c>
      <c r="H812" s="37" t="s">
        <v>2387</v>
      </c>
      <c r="I812" s="36" t="s">
        <v>1933</v>
      </c>
      <c r="J812" s="128"/>
      <c r="K812" s="344"/>
      <c r="L812" s="345">
        <v>5141</v>
      </c>
      <c r="M812" s="278">
        <f>ROUND('Смета 1-й этаж'!$J812*'Смета 1-й этаж'!$K812,2)</f>
        <v>0</v>
      </c>
      <c r="N812" s="279">
        <f>ROUND('Смета 1-й этаж'!$J812*'Смета 1-й этаж'!$L812,2)</f>
        <v>0</v>
      </c>
      <c r="AD812" s="175"/>
      <c r="AE812" s="192"/>
      <c r="AI812" s="173"/>
      <c r="AJ812" s="166"/>
      <c r="AK812" s="167"/>
      <c r="AM812" s="173"/>
      <c r="AO812" s="173"/>
    </row>
    <row r="813" spans="1:41" ht="34.5" customHeight="1">
      <c r="A813" s="29"/>
      <c r="B813" s="17"/>
      <c r="C813" s="27"/>
      <c r="D813" s="17"/>
      <c r="E813" s="18"/>
      <c r="F813" s="29"/>
      <c r="G813" s="28">
        <f t="shared" si="26"/>
        <v>2</v>
      </c>
      <c r="H813" s="37" t="s">
        <v>2368</v>
      </c>
      <c r="I813" s="36" t="s">
        <v>14</v>
      </c>
      <c r="J813" s="128"/>
      <c r="K813" s="344">
        <v>5122.3792980000007</v>
      </c>
      <c r="L813" s="345">
        <v>20489.517192000003</v>
      </c>
      <c r="M813" s="278">
        <f>ROUND('Смета 1-й этаж'!$J813*'Смета 1-й этаж'!$K813,2)</f>
        <v>0</v>
      </c>
      <c r="N813" s="279">
        <f>ROUND('Смета 1-й этаж'!$J813*'Смета 1-й этаж'!$L813,2)</f>
        <v>0</v>
      </c>
      <c r="AD813" s="175"/>
      <c r="AE813" s="192"/>
      <c r="AI813" s="173"/>
      <c r="AJ813" s="166"/>
      <c r="AK813" s="167"/>
      <c r="AM813" s="173"/>
      <c r="AO813" s="173"/>
    </row>
    <row r="814" spans="1:41" ht="34.5" customHeight="1">
      <c r="A814" s="29"/>
      <c r="B814" s="17"/>
      <c r="C814" s="27"/>
      <c r="D814" s="17"/>
      <c r="E814" s="18"/>
      <c r="F814" s="29"/>
      <c r="G814" s="28">
        <f t="shared" si="26"/>
        <v>2</v>
      </c>
      <c r="H814" s="37" t="s">
        <v>2376</v>
      </c>
      <c r="I814" s="36" t="s">
        <v>2358</v>
      </c>
      <c r="J814" s="128"/>
      <c r="K814" s="344">
        <v>264</v>
      </c>
      <c r="L814" s="345">
        <v>1755.0654260000001</v>
      </c>
      <c r="M814" s="278">
        <f>ROUND('Смета 1-й этаж'!$J814*'Смета 1-й этаж'!$K814,2)</f>
        <v>0</v>
      </c>
      <c r="N814" s="279">
        <f>ROUND('Смета 1-й этаж'!$J814*'Смета 1-й этаж'!$L814,2)</f>
        <v>0</v>
      </c>
      <c r="AD814" s="175"/>
      <c r="AE814" s="192"/>
      <c r="AI814" s="173"/>
      <c r="AJ814" s="166"/>
      <c r="AK814" s="167"/>
      <c r="AM814" s="173"/>
      <c r="AO814" s="173"/>
    </row>
    <row r="815" spans="1:41" ht="34.5" customHeight="1">
      <c r="A815" s="29"/>
      <c r="B815" s="17"/>
      <c r="C815" s="27"/>
      <c r="D815" s="17"/>
      <c r="E815" s="18"/>
      <c r="F815" s="29"/>
      <c r="G815" s="28">
        <f t="shared" si="26"/>
        <v>2</v>
      </c>
      <c r="H815" s="37" t="s">
        <v>2379</v>
      </c>
      <c r="I815" s="36" t="s">
        <v>2358</v>
      </c>
      <c r="J815" s="128"/>
      <c r="K815" s="344">
        <v>240</v>
      </c>
      <c r="L815" s="345">
        <v>3026.9899539999997</v>
      </c>
      <c r="M815" s="278">
        <f>ROUND('Смета 1-й этаж'!$J815*'Смета 1-й этаж'!$K815,2)</f>
        <v>0</v>
      </c>
      <c r="N815" s="279">
        <f>ROUND('Смета 1-й этаж'!$J815*'Смета 1-й этаж'!$L815,2)</f>
        <v>0</v>
      </c>
      <c r="AD815" s="175"/>
      <c r="AE815" s="192"/>
      <c r="AI815" s="173"/>
      <c r="AJ815" s="166"/>
      <c r="AK815" s="167"/>
      <c r="AM815" s="173"/>
      <c r="AO815" s="173"/>
    </row>
    <row r="816" spans="1:41" ht="34.5" customHeight="1">
      <c r="A816" s="29"/>
      <c r="B816" s="17"/>
      <c r="C816" s="27"/>
      <c r="D816" s="17"/>
      <c r="E816" s="18"/>
      <c r="F816" s="29"/>
      <c r="G816" s="28">
        <f t="shared" si="26"/>
        <v>2</v>
      </c>
      <c r="H816" s="37" t="s">
        <v>2372</v>
      </c>
      <c r="I816" s="36" t="s">
        <v>1933</v>
      </c>
      <c r="J816" s="128"/>
      <c r="K816" s="344"/>
      <c r="L816" s="345">
        <v>250.77798000000001</v>
      </c>
      <c r="M816" s="278">
        <f>ROUND('Смета 1-й этаж'!$J816*'Смета 1-й этаж'!$K816,2)</f>
        <v>0</v>
      </c>
      <c r="N816" s="279">
        <f>ROUND('Смета 1-й этаж'!$J816*'Смета 1-й этаж'!$L816,2)</f>
        <v>0</v>
      </c>
      <c r="AD816" s="175"/>
      <c r="AE816" s="192"/>
      <c r="AI816" s="173"/>
      <c r="AJ816" s="166"/>
      <c r="AK816" s="167"/>
      <c r="AM816" s="173"/>
      <c r="AO816" s="173"/>
    </row>
    <row r="817" spans="1:41" ht="34.5" customHeight="1">
      <c r="A817" s="29"/>
      <c r="B817" s="17"/>
      <c r="C817" s="27"/>
      <c r="D817" s="17"/>
      <c r="E817" s="18"/>
      <c r="F817" s="29"/>
      <c r="G817" s="28">
        <f t="shared" si="26"/>
        <v>2</v>
      </c>
      <c r="H817" s="37" t="s">
        <v>2387</v>
      </c>
      <c r="I817" s="36" t="s">
        <v>1933</v>
      </c>
      <c r="J817" s="128"/>
      <c r="K817" s="344"/>
      <c r="L817" s="345">
        <v>5141</v>
      </c>
      <c r="M817" s="278">
        <f>ROUND('Смета 1-й этаж'!$J817*'Смета 1-й этаж'!$K817,2)</f>
        <v>0</v>
      </c>
      <c r="N817" s="279">
        <f>ROUND('Смета 1-й этаж'!$J817*'Смета 1-й этаж'!$L817,2)</f>
        <v>0</v>
      </c>
      <c r="AD817" s="175"/>
      <c r="AE817" s="192"/>
      <c r="AI817" s="173"/>
      <c r="AJ817" s="166"/>
      <c r="AK817" s="167"/>
      <c r="AM817" s="173"/>
      <c r="AO817" s="173"/>
    </row>
    <row r="818" spans="1:41" ht="34.5" customHeight="1">
      <c r="A818" s="29"/>
      <c r="B818" s="17"/>
      <c r="C818" s="27"/>
      <c r="D818" s="17"/>
      <c r="E818" s="18"/>
      <c r="F818" s="29"/>
      <c r="G818" s="28">
        <f t="shared" si="26"/>
        <v>2</v>
      </c>
      <c r="H818" s="37" t="s">
        <v>2391</v>
      </c>
      <c r="I818" s="36" t="s">
        <v>2358</v>
      </c>
      <c r="J818" s="128"/>
      <c r="K818" s="344">
        <v>3552.3538850000004</v>
      </c>
      <c r="L818" s="345">
        <v>14209.415540000002</v>
      </c>
      <c r="M818" s="278">
        <f>ROUND('Смета 1-й этаж'!$J818*'Смета 1-й этаж'!$K818,2)</f>
        <v>0</v>
      </c>
      <c r="N818" s="279">
        <f>ROUND('Смета 1-й этаж'!$J818*'Смета 1-й этаж'!$L818,2)</f>
        <v>0</v>
      </c>
      <c r="AD818" s="175"/>
      <c r="AE818" s="192"/>
      <c r="AI818" s="173"/>
      <c r="AJ818" s="166"/>
      <c r="AK818" s="167"/>
      <c r="AM818" s="173"/>
      <c r="AO818" s="173"/>
    </row>
    <row r="819" spans="1:41" ht="34.5" customHeight="1">
      <c r="A819" s="29"/>
      <c r="B819" s="17"/>
      <c r="C819" s="27"/>
      <c r="D819" s="17"/>
      <c r="E819" s="18"/>
      <c r="F819" s="29"/>
      <c r="G819" s="28">
        <f t="shared" si="26"/>
        <v>2</v>
      </c>
      <c r="H819" s="37" t="s">
        <v>2376</v>
      </c>
      <c r="I819" s="36" t="s">
        <v>2358</v>
      </c>
      <c r="J819" s="128"/>
      <c r="K819" s="344">
        <v>264</v>
      </c>
      <c r="L819" s="345">
        <v>1755.0654260000001</v>
      </c>
      <c r="M819" s="278">
        <f>ROUND('Смета 1-й этаж'!$J819*'Смета 1-й этаж'!$K819,2)</f>
        <v>0</v>
      </c>
      <c r="N819" s="279">
        <f>ROUND('Смета 1-й этаж'!$J819*'Смета 1-й этаж'!$L819,2)</f>
        <v>0</v>
      </c>
      <c r="AD819" s="175"/>
      <c r="AE819" s="192"/>
      <c r="AI819" s="173"/>
      <c r="AJ819" s="166"/>
      <c r="AK819" s="167"/>
      <c r="AM819" s="173"/>
      <c r="AO819" s="173"/>
    </row>
    <row r="820" spans="1:41" ht="34.5" customHeight="1">
      <c r="A820" s="29"/>
      <c r="B820" s="17"/>
      <c r="C820" s="27"/>
      <c r="D820" s="17"/>
      <c r="E820" s="18"/>
      <c r="F820" s="29"/>
      <c r="G820" s="28">
        <f t="shared" si="26"/>
        <v>2</v>
      </c>
      <c r="H820" s="37" t="s">
        <v>2392</v>
      </c>
      <c r="I820" s="36" t="s">
        <v>2358</v>
      </c>
      <c r="J820" s="128"/>
      <c r="K820" s="344">
        <v>240</v>
      </c>
      <c r="L820" s="345">
        <v>382.06385599999999</v>
      </c>
      <c r="M820" s="278">
        <f>ROUND('Смета 1-й этаж'!$J820*'Смета 1-й этаж'!$K820,2)</f>
        <v>0</v>
      </c>
      <c r="N820" s="279">
        <f>ROUND('Смета 1-й этаж'!$J820*'Смета 1-й этаж'!$L820,2)</f>
        <v>0</v>
      </c>
      <c r="AD820" s="175"/>
      <c r="AE820" s="192"/>
      <c r="AI820" s="173"/>
      <c r="AJ820" s="166"/>
      <c r="AK820" s="167"/>
      <c r="AM820" s="173"/>
      <c r="AO820" s="173"/>
    </row>
    <row r="821" spans="1:41" ht="34.5" customHeight="1">
      <c r="A821" s="29"/>
      <c r="B821" s="17"/>
      <c r="C821" s="27"/>
      <c r="D821" s="17"/>
      <c r="E821" s="18"/>
      <c r="F821" s="29"/>
      <c r="G821" s="28">
        <f t="shared" si="26"/>
        <v>2</v>
      </c>
      <c r="H821" s="37" t="s">
        <v>2393</v>
      </c>
      <c r="I821" s="36" t="s">
        <v>2358</v>
      </c>
      <c r="J821" s="128"/>
      <c r="K821" s="344">
        <v>240</v>
      </c>
      <c r="L821" s="345">
        <v>625.4951880000001</v>
      </c>
      <c r="M821" s="278">
        <f>ROUND('Смета 1-й этаж'!$J821*'Смета 1-й этаж'!$K821,2)</f>
        <v>0</v>
      </c>
      <c r="N821" s="279">
        <f>ROUND('Смета 1-й этаж'!$J821*'Смета 1-й этаж'!$L821,2)</f>
        <v>0</v>
      </c>
      <c r="AD821" s="175"/>
      <c r="AE821" s="192"/>
      <c r="AI821" s="173"/>
      <c r="AJ821" s="166"/>
      <c r="AK821" s="167"/>
      <c r="AM821" s="173"/>
      <c r="AO821" s="173"/>
    </row>
    <row r="822" spans="1:41" ht="34.5" customHeight="1">
      <c r="A822" s="29"/>
      <c r="B822" s="17"/>
      <c r="C822" s="27"/>
      <c r="D822" s="17"/>
      <c r="E822" s="18"/>
      <c r="F822" s="29"/>
      <c r="G822" s="28">
        <f t="shared" si="26"/>
        <v>2</v>
      </c>
      <c r="H822" s="37" t="s">
        <v>2377</v>
      </c>
      <c r="I822" s="36" t="s">
        <v>2358</v>
      </c>
      <c r="J822" s="128"/>
      <c r="K822" s="344">
        <v>240</v>
      </c>
      <c r="L822" s="345">
        <v>475.38827000000003</v>
      </c>
      <c r="M822" s="278">
        <f>ROUND('Смета 1-й этаж'!$J822*'Смета 1-й этаж'!$K822,2)</f>
        <v>0</v>
      </c>
      <c r="N822" s="279">
        <f>ROUND('Смета 1-й этаж'!$J822*'Смета 1-й этаж'!$L822,2)</f>
        <v>0</v>
      </c>
      <c r="AD822" s="175"/>
      <c r="AE822" s="192"/>
      <c r="AI822" s="173"/>
      <c r="AJ822" s="166"/>
      <c r="AK822" s="167"/>
      <c r="AM822" s="173"/>
      <c r="AO822" s="173"/>
    </row>
    <row r="823" spans="1:41" ht="34.5" customHeight="1">
      <c r="A823" s="29"/>
      <c r="B823" s="17"/>
      <c r="C823" s="27"/>
      <c r="D823" s="17"/>
      <c r="E823" s="18"/>
      <c r="F823" s="29"/>
      <c r="G823" s="28">
        <f t="shared" si="26"/>
        <v>2</v>
      </c>
      <c r="H823" s="37" t="s">
        <v>2372</v>
      </c>
      <c r="I823" s="36" t="s">
        <v>1933</v>
      </c>
      <c r="J823" s="128"/>
      <c r="K823" s="344"/>
      <c r="L823" s="345">
        <v>250.77798000000001</v>
      </c>
      <c r="M823" s="278">
        <f>ROUND('Смета 1-й этаж'!$J823*'Смета 1-й этаж'!$K823,2)</f>
        <v>0</v>
      </c>
      <c r="N823" s="279">
        <f>ROUND('Смета 1-й этаж'!$J823*'Смета 1-й этаж'!$L823,2)</f>
        <v>0</v>
      </c>
      <c r="AD823" s="175"/>
      <c r="AE823" s="192"/>
      <c r="AI823" s="173"/>
      <c r="AJ823" s="166"/>
      <c r="AK823" s="167"/>
      <c r="AM823" s="173"/>
      <c r="AO823" s="173"/>
    </row>
    <row r="824" spans="1:41" ht="34.5" customHeight="1">
      <c r="A824" s="29"/>
      <c r="B824" s="17"/>
      <c r="C824" s="27"/>
      <c r="D824" s="17"/>
      <c r="E824" s="18"/>
      <c r="F824" s="29"/>
      <c r="G824" s="28">
        <f t="shared" si="26"/>
        <v>2</v>
      </c>
      <c r="H824" s="37" t="s">
        <v>2387</v>
      </c>
      <c r="I824" s="36" t="s">
        <v>1933</v>
      </c>
      <c r="J824" s="128"/>
      <c r="K824" s="344"/>
      <c r="L824" s="345">
        <v>5141</v>
      </c>
      <c r="M824" s="278">
        <f>ROUND('Смета 1-й этаж'!$J824*'Смета 1-й этаж'!$K824,2)</f>
        <v>0</v>
      </c>
      <c r="N824" s="279">
        <f>ROUND('Смета 1-й этаж'!$J824*'Смета 1-й этаж'!$L824,2)</f>
        <v>0</v>
      </c>
      <c r="AD824" s="175"/>
      <c r="AE824" s="192"/>
      <c r="AI824" s="173"/>
      <c r="AJ824" s="166"/>
      <c r="AK824" s="167"/>
      <c r="AM824" s="173"/>
      <c r="AO824" s="173"/>
    </row>
    <row r="825" spans="1:41" ht="34.5" customHeight="1">
      <c r="A825" s="29"/>
      <c r="B825" s="17"/>
      <c r="C825" s="27"/>
      <c r="D825" s="17"/>
      <c r="E825" s="18"/>
      <c r="F825" s="29"/>
      <c r="G825" s="28">
        <f t="shared" si="26"/>
        <v>2</v>
      </c>
      <c r="H825" s="37" t="s">
        <v>852</v>
      </c>
      <c r="I825" s="36" t="s">
        <v>14</v>
      </c>
      <c r="J825" s="128"/>
      <c r="K825" s="344">
        <v>264</v>
      </c>
      <c r="L825" s="345">
        <v>45130.402166</v>
      </c>
      <c r="M825" s="278">
        <f>ROUND('Смета 1-й этаж'!$J825*'Смета 1-й этаж'!$K825,2)</f>
        <v>0</v>
      </c>
      <c r="N825" s="279">
        <f>ROUND('Смета 1-й этаж'!$J825*'Смета 1-й этаж'!$L825,2)</f>
        <v>0</v>
      </c>
      <c r="AD825" s="175"/>
      <c r="AE825" s="192"/>
      <c r="AI825" s="173"/>
      <c r="AJ825" s="166"/>
      <c r="AK825" s="167"/>
      <c r="AM825" s="173"/>
      <c r="AO825" s="173"/>
    </row>
    <row r="826" spans="1:41" ht="34.5" customHeight="1">
      <c r="A826" s="29"/>
      <c r="B826" s="17"/>
      <c r="C826" s="27"/>
      <c r="D826" s="17"/>
      <c r="E826" s="18"/>
      <c r="F826" s="29"/>
      <c r="G826" s="28">
        <f t="shared" si="26"/>
        <v>2</v>
      </c>
      <c r="H826" s="37" t="s">
        <v>2391</v>
      </c>
      <c r="I826" s="36" t="s">
        <v>2358</v>
      </c>
      <c r="J826" s="128"/>
      <c r="K826" s="344">
        <v>3552.3538850000004</v>
      </c>
      <c r="L826" s="345">
        <v>14209.415540000002</v>
      </c>
      <c r="M826" s="278">
        <f>ROUND('Смета 1-й этаж'!$J826*'Смета 1-й этаж'!$K826,2)</f>
        <v>0</v>
      </c>
      <c r="N826" s="279">
        <f>ROUND('Смета 1-й этаж'!$J826*'Смета 1-й этаж'!$L826,2)</f>
        <v>0</v>
      </c>
      <c r="AD826" s="175"/>
      <c r="AE826" s="192"/>
      <c r="AI826" s="173"/>
      <c r="AJ826" s="166"/>
      <c r="AK826" s="167"/>
      <c r="AM826" s="173"/>
      <c r="AO826" s="173"/>
    </row>
    <row r="827" spans="1:41" ht="34.5" customHeight="1">
      <c r="A827" s="29"/>
      <c r="B827" s="17"/>
      <c r="C827" s="27"/>
      <c r="D827" s="17"/>
      <c r="E827" s="18"/>
      <c r="F827" s="29"/>
      <c r="G827" s="28">
        <f t="shared" si="26"/>
        <v>2</v>
      </c>
      <c r="H827" s="37" t="s">
        <v>2376</v>
      </c>
      <c r="I827" s="36" t="s">
        <v>2358</v>
      </c>
      <c r="J827" s="128"/>
      <c r="K827" s="344">
        <v>264</v>
      </c>
      <c r="L827" s="345">
        <v>1755.0654260000001</v>
      </c>
      <c r="M827" s="278">
        <f>ROUND('Смета 1-й этаж'!$J827*'Смета 1-й этаж'!$K827,2)</f>
        <v>0</v>
      </c>
      <c r="N827" s="279">
        <f>ROUND('Смета 1-й этаж'!$J827*'Смета 1-й этаж'!$L827,2)</f>
        <v>0</v>
      </c>
      <c r="AD827" s="175"/>
      <c r="AE827" s="192"/>
      <c r="AI827" s="173"/>
      <c r="AJ827" s="166"/>
      <c r="AK827" s="167"/>
      <c r="AM827" s="173"/>
      <c r="AO827" s="173"/>
    </row>
    <row r="828" spans="1:41" ht="34.5" customHeight="1">
      <c r="A828" s="29"/>
      <c r="B828" s="17"/>
      <c r="C828" s="27"/>
      <c r="D828" s="17"/>
      <c r="E828" s="18"/>
      <c r="F828" s="29"/>
      <c r="G828" s="28">
        <f t="shared" si="26"/>
        <v>2</v>
      </c>
      <c r="H828" s="37" t="s">
        <v>2375</v>
      </c>
      <c r="I828" s="36" t="s">
        <v>2358</v>
      </c>
      <c r="J828" s="128"/>
      <c r="K828" s="344">
        <v>240</v>
      </c>
      <c r="L828" s="345">
        <v>367.79742200000004</v>
      </c>
      <c r="M828" s="278">
        <f>ROUND('Смета 1-й этаж'!$J828*'Смета 1-й этаж'!$K828,2)</f>
        <v>0</v>
      </c>
      <c r="N828" s="279">
        <f>ROUND('Смета 1-й этаж'!$J828*'Смета 1-й этаж'!$L828,2)</f>
        <v>0</v>
      </c>
      <c r="AD828" s="175"/>
      <c r="AE828" s="192"/>
      <c r="AI828" s="173"/>
      <c r="AJ828" s="166"/>
      <c r="AK828" s="167"/>
      <c r="AM828" s="173"/>
      <c r="AO828" s="173"/>
    </row>
    <row r="829" spans="1:41" ht="34.5" customHeight="1">
      <c r="A829" s="29"/>
      <c r="B829" s="17"/>
      <c r="C829" s="27"/>
      <c r="D829" s="17"/>
      <c r="E829" s="18"/>
      <c r="F829" s="29"/>
      <c r="G829" s="28">
        <f t="shared" si="26"/>
        <v>2</v>
      </c>
      <c r="H829" s="37" t="s">
        <v>2381</v>
      </c>
      <c r="I829" s="36" t="s">
        <v>2358</v>
      </c>
      <c r="J829" s="128"/>
      <c r="K829" s="344">
        <v>240</v>
      </c>
      <c r="L829" s="345">
        <v>505.40142800000007</v>
      </c>
      <c r="M829" s="278">
        <f>ROUND('Смета 1-й этаж'!$J829*'Смета 1-й этаж'!$K829,2)</f>
        <v>0</v>
      </c>
      <c r="N829" s="279">
        <f>ROUND('Смета 1-й этаж'!$J829*'Смета 1-й этаж'!$L829,2)</f>
        <v>0</v>
      </c>
      <c r="AD829" s="175"/>
      <c r="AE829" s="192"/>
      <c r="AI829" s="173"/>
      <c r="AJ829" s="166"/>
      <c r="AK829" s="167"/>
      <c r="AM829" s="173"/>
      <c r="AO829" s="173"/>
    </row>
    <row r="830" spans="1:41" ht="34.5" customHeight="1">
      <c r="A830" s="29"/>
      <c r="B830" s="17"/>
      <c r="C830" s="27"/>
      <c r="D830" s="17"/>
      <c r="E830" s="18"/>
      <c r="F830" s="29"/>
      <c r="G830" s="28">
        <f t="shared" si="26"/>
        <v>2</v>
      </c>
      <c r="H830" s="37" t="s">
        <v>2373</v>
      </c>
      <c r="I830" s="36" t="s">
        <v>2358</v>
      </c>
      <c r="J830" s="128"/>
      <c r="K830" s="344"/>
      <c r="L830" s="345">
        <v>5141</v>
      </c>
      <c r="M830" s="278">
        <f>ROUND('Смета 1-й этаж'!$J830*'Смета 1-й этаж'!$K830,2)</f>
        <v>0</v>
      </c>
      <c r="N830" s="279">
        <f>ROUND('Смета 1-й этаж'!$J830*'Смета 1-й этаж'!$L830,2)</f>
        <v>0</v>
      </c>
      <c r="AD830" s="175"/>
      <c r="AE830" s="192"/>
      <c r="AI830" s="173"/>
      <c r="AJ830" s="166"/>
      <c r="AK830" s="167"/>
      <c r="AM830" s="173"/>
      <c r="AO830" s="173"/>
    </row>
    <row r="831" spans="1:41" ht="34.5" customHeight="1">
      <c r="A831" s="29"/>
      <c r="B831" s="17"/>
      <c r="C831" s="27"/>
      <c r="D831" s="17"/>
      <c r="E831" s="18"/>
      <c r="F831" s="29"/>
      <c r="G831" s="28">
        <f t="shared" si="26"/>
        <v>2</v>
      </c>
      <c r="H831" s="37" t="s">
        <v>2394</v>
      </c>
      <c r="I831" s="36" t="s">
        <v>2358</v>
      </c>
      <c r="J831" s="128"/>
      <c r="K831" s="344"/>
      <c r="L831" s="345">
        <v>1587.4379800000002</v>
      </c>
      <c r="M831" s="278">
        <f>ROUND('Смета 1-й этаж'!$J831*'Смета 1-й этаж'!$K831,2)</f>
        <v>0</v>
      </c>
      <c r="N831" s="279">
        <f>ROUND('Смета 1-й этаж'!$J831*'Смета 1-й этаж'!$L831,2)</f>
        <v>0</v>
      </c>
      <c r="AD831" s="175"/>
      <c r="AE831" s="192"/>
      <c r="AI831" s="173"/>
      <c r="AJ831" s="166"/>
      <c r="AK831" s="167"/>
      <c r="AM831" s="173"/>
      <c r="AO831" s="173"/>
    </row>
    <row r="832" spans="1:41" ht="34.5" customHeight="1">
      <c r="A832" s="29"/>
      <c r="B832" s="17"/>
      <c r="C832" s="27"/>
      <c r="D832" s="17"/>
      <c r="E832" s="18"/>
      <c r="F832" s="29"/>
      <c r="G832" s="28">
        <f t="shared" si="26"/>
        <v>2</v>
      </c>
      <c r="H832" s="37" t="s">
        <v>155</v>
      </c>
      <c r="I832" s="36" t="s">
        <v>61</v>
      </c>
      <c r="J832" s="128"/>
      <c r="K832" s="344"/>
      <c r="L832" s="345">
        <v>10282</v>
      </c>
      <c r="M832" s="278">
        <f>ROUND('Смета 1-й этаж'!$J832*'Смета 1-й этаж'!$K832,2)</f>
        <v>0</v>
      </c>
      <c r="N832" s="279">
        <f>ROUND('Смета 1-й этаж'!$J832*'Смета 1-й этаж'!$L832,2)</f>
        <v>0</v>
      </c>
      <c r="AD832" s="175"/>
      <c r="AE832" s="192"/>
      <c r="AI832" s="173"/>
      <c r="AJ832" s="166"/>
      <c r="AK832" s="167"/>
      <c r="AM832" s="173"/>
      <c r="AO832" s="173"/>
    </row>
    <row r="833" spans="1:52" ht="34.5" customHeight="1">
      <c r="A833" s="29"/>
      <c r="B833" s="17"/>
      <c r="C833" s="27"/>
      <c r="D833" s="17"/>
      <c r="E833" s="18"/>
      <c r="F833" s="29"/>
      <c r="G833" s="28">
        <f t="shared" si="26"/>
        <v>2</v>
      </c>
      <c r="H833" s="37" t="s">
        <v>2423</v>
      </c>
      <c r="I833" s="36" t="s">
        <v>2424</v>
      </c>
      <c r="J833" s="128">
        <v>0</v>
      </c>
      <c r="K833" s="69"/>
      <c r="L833" s="70"/>
      <c r="M833" s="65">
        <f>ROUND('Смета 1-й этаж'!$J833*'Смета 1-й этаж'!$K833,2)</f>
        <v>0</v>
      </c>
      <c r="N833" s="19">
        <f>ROUND('Смета 1-й этаж'!$J833*'Смета 1-й этаж'!$L833,2)</f>
        <v>0</v>
      </c>
      <c r="AD833" s="175"/>
      <c r="AE833" s="192"/>
      <c r="AI833" s="173"/>
      <c r="AJ833" s="166"/>
      <c r="AK833" s="167"/>
      <c r="AM833" s="173"/>
      <c r="AO833" s="173"/>
      <c r="AT833"/>
      <c r="AU833"/>
      <c r="AV833"/>
      <c r="AW833"/>
      <c r="AX833"/>
      <c r="AY833"/>
      <c r="AZ833"/>
    </row>
    <row r="834" spans="1:52" ht="34.5" customHeight="1">
      <c r="A834" s="29"/>
      <c r="B834" s="17"/>
      <c r="C834" s="27"/>
      <c r="D834" s="17"/>
      <c r="E834" s="18"/>
      <c r="F834" s="29"/>
      <c r="G834" s="28">
        <f t="shared" si="26"/>
        <v>2</v>
      </c>
      <c r="H834" s="37"/>
      <c r="I834" s="36"/>
      <c r="J834" s="128"/>
      <c r="K834" s="69"/>
      <c r="L834" s="70"/>
      <c r="M834" s="65">
        <f>ROUND('Смета 1-й этаж'!$J834*'Смета 1-й этаж'!$K834,2)</f>
        <v>0</v>
      </c>
      <c r="N834" s="19">
        <f>ROUND('Смета 1-й этаж'!$J834*'Смета 1-й этаж'!$L834,2)</f>
        <v>0</v>
      </c>
      <c r="AD834" s="175"/>
      <c r="AE834" s="192"/>
      <c r="AI834" s="173"/>
      <c r="AJ834" s="166"/>
      <c r="AK834" s="167"/>
      <c r="AM834" s="173"/>
      <c r="AO834" s="173"/>
      <c r="AT834"/>
      <c r="AU834"/>
      <c r="AV834"/>
      <c r="AW834"/>
      <c r="AX834"/>
      <c r="AY834"/>
      <c r="AZ834"/>
    </row>
    <row r="835" spans="1:52" ht="34.5" customHeight="1">
      <c r="A835" s="29"/>
      <c r="B835" s="17"/>
      <c r="C835" s="27"/>
      <c r="D835" s="17"/>
      <c r="E835" s="18"/>
      <c r="F835" s="29"/>
      <c r="G835" s="28">
        <f t="shared" si="26"/>
        <v>2</v>
      </c>
      <c r="H835" s="37"/>
      <c r="I835" s="36"/>
      <c r="J835" s="128"/>
      <c r="K835" s="69"/>
      <c r="L835" s="70"/>
      <c r="M835" s="65">
        <f>ROUND('Смета 1-й этаж'!$J835*'Смета 1-й этаж'!$K835,2)</f>
        <v>0</v>
      </c>
      <c r="N835" s="19">
        <f>ROUND('Смета 1-й этаж'!$J835*'Смета 1-й этаж'!$L835,2)</f>
        <v>0</v>
      </c>
      <c r="AD835" s="175"/>
      <c r="AE835" s="192"/>
      <c r="AI835" s="173"/>
      <c r="AJ835" s="166"/>
      <c r="AK835" s="167"/>
      <c r="AM835" s="173"/>
      <c r="AO835" s="173"/>
      <c r="AT835"/>
      <c r="AU835"/>
      <c r="AV835"/>
      <c r="AW835"/>
      <c r="AX835"/>
      <c r="AY835"/>
      <c r="AZ835"/>
    </row>
    <row r="836" spans="1:52" ht="34.5" customHeight="1">
      <c r="A836" s="29"/>
      <c r="B836" s="17"/>
      <c r="C836" s="27"/>
      <c r="D836" s="17"/>
      <c r="E836" s="18"/>
      <c r="F836" s="29"/>
      <c r="G836" s="28">
        <f t="shared" si="26"/>
        <v>2</v>
      </c>
      <c r="H836" s="37"/>
      <c r="I836" s="36"/>
      <c r="J836" s="128"/>
      <c r="K836" s="69"/>
      <c r="L836" s="70"/>
      <c r="M836" s="65">
        <f>ROUND('Смета 1-й этаж'!$J836*'Смета 1-й этаж'!$K836,2)</f>
        <v>0</v>
      </c>
      <c r="N836" s="19">
        <f>ROUND('Смета 1-й этаж'!$J836*'Смета 1-й этаж'!$L836,2)</f>
        <v>0</v>
      </c>
      <c r="AD836" s="175"/>
      <c r="AE836" s="192"/>
      <c r="AI836" s="173"/>
      <c r="AJ836" s="166"/>
      <c r="AK836" s="167"/>
      <c r="AM836" s="173"/>
      <c r="AO836" s="173"/>
      <c r="AT836"/>
      <c r="AU836"/>
      <c r="AV836"/>
      <c r="AW836"/>
      <c r="AX836"/>
      <c r="AY836"/>
      <c r="AZ836"/>
    </row>
    <row r="837" spans="1:52" ht="34.5" customHeight="1">
      <c r="A837" s="29"/>
      <c r="B837" s="17"/>
      <c r="C837" s="27"/>
      <c r="D837" s="17"/>
      <c r="E837" s="18"/>
      <c r="F837" s="29"/>
      <c r="G837" s="28">
        <f t="shared" si="26"/>
        <v>2</v>
      </c>
      <c r="H837" s="37"/>
      <c r="I837" s="36"/>
      <c r="J837" s="128"/>
      <c r="K837" s="69"/>
      <c r="L837" s="70"/>
      <c r="M837" s="65">
        <f>ROUND('Смета 1-й этаж'!$J837*'Смета 1-й этаж'!$K837,2)</f>
        <v>0</v>
      </c>
      <c r="N837" s="19">
        <f>ROUND('Смета 1-й этаж'!$J837*'Смета 1-й этаж'!$L837,2)</f>
        <v>0</v>
      </c>
      <c r="AD837" s="175"/>
      <c r="AE837" s="192"/>
      <c r="AI837" s="173"/>
      <c r="AJ837" s="166"/>
      <c r="AK837" s="167"/>
      <c r="AM837" s="173"/>
      <c r="AO837" s="173"/>
      <c r="AT837"/>
      <c r="AU837"/>
      <c r="AV837"/>
      <c r="AW837"/>
      <c r="AX837"/>
      <c r="AY837"/>
      <c r="AZ837"/>
    </row>
    <row r="838" spans="1:52" ht="34.5" customHeight="1">
      <c r="A838" s="29"/>
      <c r="B838" s="17"/>
      <c r="C838" s="27"/>
      <c r="D838" s="17"/>
      <c r="E838" s="18"/>
      <c r="F838" s="29"/>
      <c r="G838" s="28">
        <f t="shared" si="26"/>
        <v>2</v>
      </c>
      <c r="H838" s="37"/>
      <c r="I838" s="36"/>
      <c r="J838" s="128"/>
      <c r="K838" s="69"/>
      <c r="L838" s="70"/>
      <c r="M838" s="65">
        <f>ROUND('Смета 1-й этаж'!$J838*'Смета 1-й этаж'!$K838,2)</f>
        <v>0</v>
      </c>
      <c r="N838" s="19">
        <f>ROUND('Смета 1-й этаж'!$J838*'Смета 1-й этаж'!$L838,2)</f>
        <v>0</v>
      </c>
      <c r="AD838" s="175"/>
      <c r="AE838" s="192"/>
      <c r="AI838" s="173"/>
      <c r="AJ838" s="166"/>
      <c r="AK838" s="167"/>
      <c r="AM838" s="173"/>
      <c r="AO838" s="173"/>
      <c r="AT838"/>
      <c r="AU838"/>
      <c r="AV838"/>
      <c r="AW838"/>
      <c r="AX838"/>
      <c r="AY838"/>
      <c r="AZ838"/>
    </row>
    <row r="839" spans="1:52" ht="34.5" customHeight="1">
      <c r="A839" s="29"/>
      <c r="B839" s="17"/>
      <c r="C839" s="27"/>
      <c r="D839" s="17"/>
      <c r="E839" s="18"/>
      <c r="F839" s="29"/>
      <c r="G839" s="28">
        <f t="shared" si="26"/>
        <v>2</v>
      </c>
      <c r="H839" s="37"/>
      <c r="I839" s="36"/>
      <c r="J839" s="128"/>
      <c r="K839" s="69"/>
      <c r="L839" s="70"/>
      <c r="M839" s="65">
        <f>ROUND('Смета 1-й этаж'!$J839*'Смета 1-й этаж'!$K839,2)</f>
        <v>0</v>
      </c>
      <c r="N839" s="19">
        <f>ROUND('Смета 1-й этаж'!$J839*'Смета 1-й этаж'!$L839,2)</f>
        <v>0</v>
      </c>
      <c r="AD839" s="175"/>
      <c r="AE839" s="192"/>
      <c r="AI839" s="173"/>
      <c r="AJ839" s="166"/>
      <c r="AK839" s="167"/>
      <c r="AM839" s="173"/>
      <c r="AO839" s="173"/>
      <c r="AT839"/>
      <c r="AU839"/>
      <c r="AV839"/>
      <c r="AW839"/>
      <c r="AX839"/>
      <c r="AY839"/>
      <c r="AZ839"/>
    </row>
    <row r="840" spans="1:52" ht="34.5" customHeight="1">
      <c r="A840" s="29"/>
      <c r="B840" s="17"/>
      <c r="C840" s="27"/>
      <c r="D840" s="17"/>
      <c r="E840" s="18"/>
      <c r="F840" s="29"/>
      <c r="G840" s="28">
        <f t="shared" si="26"/>
        <v>2</v>
      </c>
      <c r="H840" s="37"/>
      <c r="I840" s="36"/>
      <c r="J840" s="128"/>
      <c r="K840" s="69"/>
      <c r="L840" s="70"/>
      <c r="M840" s="65">
        <f>ROUND('Смета 1-й этаж'!$J840*'Смета 1-й этаж'!$K840,2)</f>
        <v>0</v>
      </c>
      <c r="N840" s="19">
        <f>ROUND('Смета 1-й этаж'!$J840*'Смета 1-й этаж'!$L840,2)</f>
        <v>0</v>
      </c>
      <c r="AD840" s="175"/>
      <c r="AE840" s="192"/>
      <c r="AI840" s="173"/>
      <c r="AJ840" s="166"/>
      <c r="AK840" s="167"/>
      <c r="AM840" s="173"/>
      <c r="AO840" s="173"/>
      <c r="AT840"/>
      <c r="AU840"/>
      <c r="AV840"/>
      <c r="AW840"/>
      <c r="AX840"/>
      <c r="AY840"/>
      <c r="AZ840"/>
    </row>
    <row r="841" spans="1:52" ht="34.5" customHeight="1">
      <c r="A841" s="29"/>
      <c r="B841" s="17"/>
      <c r="C841" s="27"/>
      <c r="D841" s="17"/>
      <c r="E841" s="18"/>
      <c r="F841" s="29"/>
      <c r="G841" s="28">
        <f t="shared" si="26"/>
        <v>2</v>
      </c>
      <c r="H841" s="37"/>
      <c r="I841" s="36"/>
      <c r="J841" s="128"/>
      <c r="K841" s="69"/>
      <c r="L841" s="70"/>
      <c r="M841" s="65">
        <f>ROUND('Смета 1-й этаж'!$J841*'Смета 1-й этаж'!$K841,2)</f>
        <v>0</v>
      </c>
      <c r="N841" s="19">
        <f>ROUND('Смета 1-й этаж'!$J841*'Смета 1-й этаж'!$L841,2)</f>
        <v>0</v>
      </c>
      <c r="AD841" s="175"/>
      <c r="AE841" s="192"/>
      <c r="AI841" s="173"/>
      <c r="AJ841" s="166"/>
      <c r="AK841" s="167"/>
      <c r="AM841" s="173"/>
      <c r="AO841" s="173"/>
      <c r="AT841"/>
      <c r="AU841"/>
      <c r="AV841"/>
      <c r="AW841"/>
      <c r="AX841"/>
      <c r="AY841"/>
      <c r="AZ841"/>
    </row>
    <row r="842" spans="1:52" ht="34.5" customHeight="1">
      <c r="A842" s="29"/>
      <c r="B842" s="17"/>
      <c r="C842" s="27"/>
      <c r="D842" s="17"/>
      <c r="E842" s="18"/>
      <c r="F842" s="29"/>
      <c r="G842" s="28">
        <f t="shared" si="26"/>
        <v>2</v>
      </c>
      <c r="H842" s="37"/>
      <c r="I842" s="36"/>
      <c r="J842" s="128"/>
      <c r="K842" s="69"/>
      <c r="L842" s="70"/>
      <c r="M842" s="65"/>
      <c r="N842" s="19"/>
      <c r="AD842" s="175"/>
      <c r="AE842" s="192"/>
      <c r="AI842" s="173"/>
      <c r="AJ842" s="166"/>
      <c r="AK842" s="167"/>
      <c r="AM842" s="173"/>
      <c r="AO842" s="173"/>
      <c r="AT842"/>
      <c r="AU842"/>
      <c r="AV842"/>
      <c r="AW842"/>
      <c r="AX842"/>
      <c r="AY842"/>
      <c r="AZ842"/>
    </row>
    <row r="843" spans="1:52" ht="34.5" customHeight="1">
      <c r="A843" s="29"/>
      <c r="B843" s="17"/>
      <c r="C843" s="27"/>
      <c r="D843" s="17"/>
      <c r="E843" s="18"/>
      <c r="F843" s="29"/>
      <c r="G843" s="28">
        <f t="shared" si="26"/>
        <v>2</v>
      </c>
      <c r="H843" s="37"/>
      <c r="I843" s="36"/>
      <c r="J843" s="128"/>
      <c r="K843" s="69"/>
      <c r="L843" s="70"/>
      <c r="M843" s="65"/>
      <c r="N843" s="19"/>
      <c r="AD843" s="175"/>
      <c r="AE843" s="192"/>
      <c r="AI843" s="173"/>
      <c r="AJ843" s="166"/>
      <c r="AK843" s="167"/>
      <c r="AM843" s="173"/>
      <c r="AO843" s="173"/>
      <c r="AT843"/>
      <c r="AU843"/>
      <c r="AV843"/>
      <c r="AW843"/>
      <c r="AX843"/>
      <c r="AY843"/>
      <c r="AZ843"/>
    </row>
    <row r="844" spans="1:52" ht="34.5" customHeight="1">
      <c r="A844" s="29"/>
      <c r="B844" s="17"/>
      <c r="C844" s="27"/>
      <c r="D844" s="17"/>
      <c r="E844" s="18"/>
      <c r="F844" s="29"/>
      <c r="G844" s="28">
        <f t="shared" si="26"/>
        <v>2</v>
      </c>
      <c r="H844" s="37"/>
      <c r="I844" s="36"/>
      <c r="J844" s="128"/>
      <c r="K844" s="69"/>
      <c r="L844" s="70"/>
      <c r="M844" s="65"/>
      <c r="N844" s="19"/>
      <c r="AD844" s="175"/>
      <c r="AE844" s="192"/>
      <c r="AI844" s="173"/>
      <c r="AJ844" s="166"/>
      <c r="AK844" s="167"/>
      <c r="AM844" s="173"/>
      <c r="AO844" s="173"/>
      <c r="AT844"/>
      <c r="AU844"/>
      <c r="AV844"/>
      <c r="AW844"/>
      <c r="AX844"/>
      <c r="AY844"/>
      <c r="AZ844"/>
    </row>
    <row r="845" spans="1:52" ht="34.5" customHeight="1">
      <c r="A845" s="29"/>
      <c r="B845" s="17"/>
      <c r="C845" s="27"/>
      <c r="D845" s="17"/>
      <c r="E845" s="18"/>
      <c r="F845" s="29"/>
      <c r="G845" s="28">
        <f t="shared" si="26"/>
        <v>2</v>
      </c>
      <c r="H845" s="37"/>
      <c r="I845" s="36"/>
      <c r="J845" s="128"/>
      <c r="K845" s="69"/>
      <c r="L845" s="70"/>
      <c r="M845" s="65"/>
      <c r="N845" s="19"/>
      <c r="AD845" s="175"/>
      <c r="AE845" s="192"/>
      <c r="AI845" s="173"/>
      <c r="AJ845" s="166"/>
      <c r="AK845" s="167"/>
      <c r="AM845" s="173"/>
      <c r="AO845" s="173"/>
      <c r="AT845"/>
      <c r="AU845"/>
      <c r="AV845"/>
      <c r="AW845"/>
      <c r="AX845"/>
      <c r="AY845"/>
      <c r="AZ845"/>
    </row>
    <row r="846" spans="1:52" ht="34.5" customHeight="1">
      <c r="A846" s="29"/>
      <c r="B846" s="17"/>
      <c r="C846" s="27"/>
      <c r="D846" s="17"/>
      <c r="E846" s="18"/>
      <c r="F846" s="29"/>
      <c r="G846" s="28">
        <f t="shared" si="26"/>
        <v>2</v>
      </c>
      <c r="H846" s="37"/>
      <c r="I846" s="36"/>
      <c r="J846" s="128"/>
      <c r="K846" s="69"/>
      <c r="L846" s="70"/>
      <c r="M846" s="65"/>
      <c r="N846" s="19"/>
      <c r="AD846" s="175"/>
      <c r="AE846" s="192"/>
      <c r="AI846" s="173"/>
      <c r="AJ846" s="166"/>
      <c r="AK846" s="167"/>
      <c r="AM846" s="173"/>
      <c r="AO846" s="173"/>
      <c r="AT846"/>
      <c r="AU846"/>
      <c r="AV846"/>
      <c r="AW846"/>
      <c r="AX846"/>
      <c r="AY846"/>
      <c r="AZ846"/>
    </row>
    <row r="847" spans="1:52" ht="34.5" customHeight="1">
      <c r="A847" s="29"/>
      <c r="B847" s="17"/>
      <c r="C847" s="27"/>
      <c r="D847" s="17"/>
      <c r="E847" s="18"/>
      <c r="F847" s="29"/>
      <c r="G847" s="28">
        <f t="shared" si="26"/>
        <v>2</v>
      </c>
      <c r="H847" s="37"/>
      <c r="I847" s="36"/>
      <c r="J847" s="128"/>
      <c r="K847" s="69"/>
      <c r="L847" s="70"/>
      <c r="M847" s="65"/>
      <c r="N847" s="19"/>
      <c r="AD847" s="175"/>
      <c r="AE847" s="192"/>
      <c r="AI847" s="173"/>
      <c r="AJ847" s="166"/>
      <c r="AK847" s="167"/>
      <c r="AM847" s="173"/>
      <c r="AO847" s="173"/>
      <c r="AT847"/>
      <c r="AU847"/>
      <c r="AV847"/>
      <c r="AW847"/>
      <c r="AX847"/>
      <c r="AY847"/>
      <c r="AZ847"/>
    </row>
    <row r="848" spans="1:52" ht="34.5" customHeight="1">
      <c r="A848" s="29" t="str">
        <f>CONCATENATE('Смета 1-й этаж'!$C848,".",'Смета 1-й этаж'!$D848,".",'Смета 1-й этаж'!$E848)</f>
        <v>Р9.0.251</v>
      </c>
      <c r="B848" s="17" t="s">
        <v>1486</v>
      </c>
      <c r="C848" s="27" t="s">
        <v>117</v>
      </c>
      <c r="D848" s="17">
        <v>0</v>
      </c>
      <c r="E848" s="18">
        <v>251</v>
      </c>
      <c r="F848" s="29" t="str">
        <f>CONCATENATE('Смета 1-й этаж'!$C848,".",'Смета 1-й этаж'!$D848,".",'Смета 1-й этаж'!$E848)</f>
        <v>Р9.0.251</v>
      </c>
      <c r="G848" s="28">
        <f t="shared" si="26"/>
        <v>2</v>
      </c>
      <c r="H848" s="37" t="s">
        <v>856</v>
      </c>
      <c r="I848" s="36" t="s">
        <v>14</v>
      </c>
      <c r="J848" s="128">
        <f t="shared" si="24"/>
        <v>0</v>
      </c>
      <c r="K848" s="69">
        <v>2000</v>
      </c>
      <c r="L848" s="70">
        <v>3148</v>
      </c>
      <c r="M848" s="65">
        <f>ROUND('Смета 1-й этаж'!$J848*'Смета 1-й этаж'!$K848,2)</f>
        <v>0</v>
      </c>
      <c r="N848" s="19">
        <f>ROUND('Смета 1-й этаж'!$J848*'Смета 1-й этаж'!$L848,2)</f>
        <v>0</v>
      </c>
      <c r="P848" s="122" t="s">
        <v>862</v>
      </c>
      <c r="AD848" s="175">
        <f t="shared" si="25"/>
        <v>0</v>
      </c>
      <c r="AE848" s="192">
        <v>0</v>
      </c>
      <c r="AH848" s="155">
        <v>1</v>
      </c>
      <c r="AI848" s="173">
        <f t="shared" ref="AI848:AI911" si="27">IF($S$6="не считать электрику",AE848,IF($S$6="до 33 кВт включ., автомат до 63А включ.",AF848,IF($S$6="от 33 кВт до 40 кВт включ., автомат от 63А до 80А включ.",AG848,IF($S$6="от 40 кВт до 60 кВт включ., автомат от 80А до 125А включ.",AH848))))</f>
        <v>0</v>
      </c>
      <c r="AJ848" s="166"/>
      <c r="AK848" s="167"/>
      <c r="AM848" s="173">
        <f t="shared" ref="AM848:AM857" si="28">IF($S$10="до 33 кВт включ., автомат до 63А включ.",AJ848,IF($S$10="от 33 кВт до 40 кВт включ., автомат от 63А до 80А включ.",AK848,IF($S$10="от 40 кВт до 60 кВт включ., автомат от 80А до 125А включ.",AL848,IF($S$10="нет",0))))</f>
        <v>0</v>
      </c>
      <c r="AO848" s="173">
        <f t="shared" ref="AO848:AO911" si="29">IF($S$13="да",AN848,IF($S$13="нет",0))</f>
        <v>0</v>
      </c>
      <c r="AT848"/>
      <c r="AU848"/>
      <c r="AV848"/>
      <c r="AW848"/>
      <c r="AX848"/>
      <c r="AY848"/>
      <c r="AZ848"/>
    </row>
    <row r="849" spans="1:52" ht="34.5" customHeight="1">
      <c r="A849" s="29" t="str">
        <f>CONCATENATE('Смета 1-й этаж'!$C849,".",'Смета 1-й этаж'!$D849,".",'Смета 1-й этаж'!$E849)</f>
        <v>Р9.0.7</v>
      </c>
      <c r="B849" s="17" t="s">
        <v>1487</v>
      </c>
      <c r="C849" s="27" t="s">
        <v>117</v>
      </c>
      <c r="D849" s="17">
        <v>0</v>
      </c>
      <c r="E849" s="18">
        <v>7</v>
      </c>
      <c r="F849" s="29" t="str">
        <f>CONCATENATE('Смета 1-й этаж'!$C849,".",'Смета 1-й этаж'!$D849,".",'Смета 1-й этаж'!$E849)</f>
        <v>Р9.0.7</v>
      </c>
      <c r="G849" s="28">
        <f t="shared" si="26"/>
        <v>2</v>
      </c>
      <c r="H849" s="30" t="s">
        <v>834</v>
      </c>
      <c r="I849" s="36" t="s">
        <v>14</v>
      </c>
      <c r="J849" s="128">
        <f t="shared" si="24"/>
        <v>0</v>
      </c>
      <c r="K849" s="69">
        <v>2508.08</v>
      </c>
      <c r="L849" s="70">
        <v>10421.19</v>
      </c>
      <c r="M849" s="65">
        <f>ROUND('Смета 1-й этаж'!$J849*'Смета 1-й этаж'!$K849,2)</f>
        <v>0</v>
      </c>
      <c r="N849" s="19">
        <f>ROUND('Смета 1-й этаж'!$J849*'Смета 1-й этаж'!$L849,2)</f>
        <v>0</v>
      </c>
      <c r="AD849" s="175">
        <f t="shared" si="25"/>
        <v>0</v>
      </c>
      <c r="AE849" s="192">
        <v>0</v>
      </c>
      <c r="AF849" s="153">
        <v>1</v>
      </c>
      <c r="AG849" s="154">
        <v>1</v>
      </c>
      <c r="AH849" s="155">
        <v>1</v>
      </c>
      <c r="AI849" s="173">
        <f t="shared" si="27"/>
        <v>0</v>
      </c>
      <c r="AJ849" s="166"/>
      <c r="AK849" s="167"/>
      <c r="AM849" s="173">
        <f t="shared" si="28"/>
        <v>0</v>
      </c>
      <c r="AO849" s="173">
        <f t="shared" si="29"/>
        <v>0</v>
      </c>
      <c r="AT849"/>
      <c r="AU849"/>
      <c r="AV849"/>
      <c r="AW849"/>
      <c r="AX849"/>
      <c r="AY849"/>
      <c r="AZ849"/>
    </row>
    <row r="850" spans="1:52" ht="34.5" customHeight="1">
      <c r="A850" s="29" t="str">
        <f>CONCATENATE('Смета 1-й этаж'!$C850,".",'Смета 1-й этаж'!$D850,".",'Смета 1-й этаж'!$E850)</f>
        <v>Р9.0.6</v>
      </c>
      <c r="B850" s="17" t="s">
        <v>1488</v>
      </c>
      <c r="C850" s="27" t="s">
        <v>117</v>
      </c>
      <c r="D850" s="17">
        <v>0</v>
      </c>
      <c r="E850" s="17">
        <v>6</v>
      </c>
      <c r="F850" s="29" t="str">
        <f>CONCATENATE('Смета 1-й этаж'!$C850,".",'Смета 1-й этаж'!$D850,".",'Смета 1-й этаж'!$E850)</f>
        <v>Р9.0.6</v>
      </c>
      <c r="G850" s="28">
        <f t="shared" si="26"/>
        <v>2</v>
      </c>
      <c r="H850" s="30" t="s">
        <v>835</v>
      </c>
      <c r="I850" s="36" t="s">
        <v>14</v>
      </c>
      <c r="J850" s="128">
        <f t="shared" si="24"/>
        <v>0</v>
      </c>
      <c r="K850" s="69">
        <v>2726.23</v>
      </c>
      <c r="L850" s="70">
        <v>12171.03</v>
      </c>
      <c r="M850" s="65">
        <f>ROUND('Смета 1-й этаж'!$J850*'Смета 1-й этаж'!$K850,2)</f>
        <v>0</v>
      </c>
      <c r="N850" s="19">
        <f>ROUND('Смета 1-й этаж'!$J850*'Смета 1-й этаж'!$L850,2)</f>
        <v>0</v>
      </c>
      <c r="AD850" s="175">
        <f t="shared" si="25"/>
        <v>0</v>
      </c>
      <c r="AE850" s="192">
        <v>0</v>
      </c>
      <c r="AF850" s="153">
        <v>3</v>
      </c>
      <c r="AG850" s="154">
        <v>3</v>
      </c>
      <c r="AH850" s="155">
        <v>1</v>
      </c>
      <c r="AI850" s="173">
        <f t="shared" si="27"/>
        <v>0</v>
      </c>
      <c r="AJ850" s="166"/>
      <c r="AK850" s="167"/>
      <c r="AM850" s="173">
        <f t="shared" si="28"/>
        <v>0</v>
      </c>
      <c r="AO850" s="173">
        <f t="shared" si="29"/>
        <v>0</v>
      </c>
      <c r="AT850"/>
      <c r="AU850"/>
      <c r="AV850"/>
      <c r="AW850"/>
      <c r="AX850"/>
      <c r="AY850"/>
      <c r="AZ850"/>
    </row>
    <row r="851" spans="1:52" ht="34.5" customHeight="1">
      <c r="A851" s="29" t="str">
        <f>CONCATENATE('Смета 1-й этаж'!$C851,".",'Смета 1-й этаж'!$D851,".",'Смета 1-й этаж'!$E851)</f>
        <v>Р9.0.4</v>
      </c>
      <c r="B851" s="17" t="s">
        <v>1489</v>
      </c>
      <c r="C851" s="27" t="s">
        <v>117</v>
      </c>
      <c r="D851" s="17">
        <v>0</v>
      </c>
      <c r="E851" s="18">
        <v>4</v>
      </c>
      <c r="F851" s="29" t="str">
        <f>CONCATENATE('Смета 1-й этаж'!$C851,".",'Смета 1-й этаж'!$D851,".",'Смета 1-й этаж'!$E851)</f>
        <v>Р9.0.4</v>
      </c>
      <c r="G851" s="28">
        <f t="shared" si="26"/>
        <v>2</v>
      </c>
      <c r="H851" s="30" t="s">
        <v>836</v>
      </c>
      <c r="I851" s="36" t="s">
        <v>14</v>
      </c>
      <c r="J851" s="128">
        <f t="shared" si="24"/>
        <v>0</v>
      </c>
      <c r="K851" s="69">
        <v>2962.5</v>
      </c>
      <c r="L851" s="70">
        <v>8172.34</v>
      </c>
      <c r="M851" s="65">
        <f>ROUND('Смета 1-й этаж'!$J851*'Смета 1-й этаж'!$K851,2)</f>
        <v>0</v>
      </c>
      <c r="N851" s="19">
        <f>ROUND('Смета 1-й этаж'!$J851*'Смета 1-й этаж'!$L851,2)</f>
        <v>0</v>
      </c>
      <c r="AD851" s="175">
        <f t="shared" si="25"/>
        <v>0</v>
      </c>
      <c r="AE851" s="192">
        <v>0</v>
      </c>
      <c r="AH851" s="155">
        <v>2</v>
      </c>
      <c r="AI851" s="173">
        <f t="shared" si="27"/>
        <v>0</v>
      </c>
      <c r="AJ851" s="166"/>
      <c r="AK851" s="167"/>
      <c r="AM851" s="173">
        <f t="shared" si="28"/>
        <v>0</v>
      </c>
      <c r="AO851" s="173">
        <f t="shared" si="29"/>
        <v>0</v>
      </c>
      <c r="AT851"/>
      <c r="AU851"/>
      <c r="AV851"/>
      <c r="AW851"/>
      <c r="AX851"/>
      <c r="AY851"/>
      <c r="AZ851"/>
    </row>
    <row r="852" spans="1:52" ht="34.5" customHeight="1">
      <c r="A852" s="29" t="str">
        <f>CONCATENATE('Смета 1-й этаж'!$C852,".",'Смета 1-й этаж'!$D852,".",'Смета 1-й этаж'!$E852)</f>
        <v>Р9.0.3</v>
      </c>
      <c r="B852" s="17" t="s">
        <v>1490</v>
      </c>
      <c r="C852" s="27" t="s">
        <v>117</v>
      </c>
      <c r="D852" s="17">
        <v>0</v>
      </c>
      <c r="E852" s="17">
        <v>3</v>
      </c>
      <c r="F852" s="29" t="str">
        <f>CONCATENATE('Смета 1-й этаж'!$C852,".",'Смета 1-й этаж'!$D852,".",'Смета 1-й этаж'!$E852)</f>
        <v>Р9.0.3</v>
      </c>
      <c r="G852" s="28">
        <f t="shared" ref="G852:G915" si="30">IF(J852&gt;0,G851+1,G851)</f>
        <v>2</v>
      </c>
      <c r="H852" s="30" t="s">
        <v>837</v>
      </c>
      <c r="I852" s="36" t="s">
        <v>14</v>
      </c>
      <c r="J852" s="128">
        <f t="shared" si="24"/>
        <v>0</v>
      </c>
      <c r="K852" s="69">
        <v>3289.97</v>
      </c>
      <c r="L852" s="70">
        <v>14122.98</v>
      </c>
      <c r="M852" s="65">
        <f>ROUND('Смета 1-й этаж'!$J852*'Смета 1-й этаж'!$K852,2)</f>
        <v>0</v>
      </c>
      <c r="N852" s="19">
        <f>ROUND('Смета 1-й этаж'!$J852*'Смета 1-й этаж'!$L852,2)</f>
        <v>0</v>
      </c>
      <c r="AD852" s="175">
        <f t="shared" si="25"/>
        <v>0</v>
      </c>
      <c r="AE852" s="192">
        <v>0</v>
      </c>
      <c r="AF852" s="153">
        <v>1</v>
      </c>
      <c r="AG852" s="154">
        <v>1</v>
      </c>
      <c r="AI852" s="173">
        <f t="shared" si="27"/>
        <v>0</v>
      </c>
      <c r="AJ852" s="166"/>
      <c r="AK852" s="167"/>
      <c r="AM852" s="173">
        <f t="shared" si="28"/>
        <v>0</v>
      </c>
      <c r="AO852" s="173">
        <f t="shared" si="29"/>
        <v>0</v>
      </c>
      <c r="AT852"/>
      <c r="AU852"/>
      <c r="AV852"/>
      <c r="AW852"/>
      <c r="AX852"/>
      <c r="AY852"/>
      <c r="AZ852"/>
    </row>
    <row r="853" spans="1:52" ht="34.5" customHeight="1">
      <c r="A853" s="29" t="str">
        <f>CONCATENATE('Смета 1-й этаж'!$C853,".",'Смета 1-й этаж'!$D853,".",'Смета 1-й этаж'!$E853)</f>
        <v>Р9.0.2</v>
      </c>
      <c r="B853" s="17" t="s">
        <v>1491</v>
      </c>
      <c r="C853" s="27" t="s">
        <v>117</v>
      </c>
      <c r="D853" s="17">
        <v>0</v>
      </c>
      <c r="E853" s="18">
        <v>2</v>
      </c>
      <c r="F853" s="29" t="str">
        <f>CONCATENATE('Смета 1-й этаж'!$C853,".",'Смета 1-й этаж'!$D853,".",'Смета 1-й этаж'!$E853)</f>
        <v>Р9.0.2</v>
      </c>
      <c r="G853" s="28">
        <f t="shared" si="30"/>
        <v>2</v>
      </c>
      <c r="H853" s="30" t="s">
        <v>838</v>
      </c>
      <c r="I853" s="36" t="s">
        <v>14</v>
      </c>
      <c r="J853" s="128">
        <f t="shared" si="24"/>
        <v>0</v>
      </c>
      <c r="K853" s="69">
        <v>2883.31</v>
      </c>
      <c r="L853" s="70">
        <v>16946.98</v>
      </c>
      <c r="M853" s="65">
        <f>ROUND('Смета 1-й этаж'!$J853*'Смета 1-й этаж'!$K853,2)</f>
        <v>0</v>
      </c>
      <c r="N853" s="19">
        <f>ROUND('Смета 1-й этаж'!$J853*'Смета 1-й этаж'!$L853,2)</f>
        <v>0</v>
      </c>
      <c r="AD853" s="175">
        <f t="shared" si="25"/>
        <v>0</v>
      </c>
      <c r="AE853" s="192">
        <v>0</v>
      </c>
      <c r="AH853" s="155">
        <v>1</v>
      </c>
      <c r="AI853" s="173">
        <f t="shared" si="27"/>
        <v>0</v>
      </c>
      <c r="AJ853" s="166"/>
      <c r="AK853" s="167"/>
      <c r="AM853" s="173">
        <f t="shared" si="28"/>
        <v>0</v>
      </c>
      <c r="AO853" s="173">
        <f t="shared" si="29"/>
        <v>0</v>
      </c>
      <c r="AT853"/>
      <c r="AU853"/>
      <c r="AV853"/>
      <c r="AW853"/>
      <c r="AX853"/>
      <c r="AY853"/>
      <c r="AZ853"/>
    </row>
    <row r="854" spans="1:52" ht="34.5" customHeight="1">
      <c r="A854" s="29" t="str">
        <f>CONCATENATE('Смета 1-й этаж'!$C854,".",'Смета 1-й этаж'!$D854,".",'Смета 1-й этаж'!$E854)</f>
        <v>Р9.0.1</v>
      </c>
      <c r="B854" s="17" t="s">
        <v>1492</v>
      </c>
      <c r="C854" s="27" t="s">
        <v>117</v>
      </c>
      <c r="D854" s="17">
        <v>0</v>
      </c>
      <c r="E854" s="18">
        <v>1</v>
      </c>
      <c r="F854" s="29" t="str">
        <f>CONCATENATE('Смета 1-й этаж'!$C854,".",'Смета 1-й этаж'!$D854,".",'Смета 1-й этаж'!$E854)</f>
        <v>Р9.0.1</v>
      </c>
      <c r="G854" s="28">
        <f t="shared" si="30"/>
        <v>2</v>
      </c>
      <c r="H854" s="30" t="s">
        <v>839</v>
      </c>
      <c r="I854" s="36" t="s">
        <v>14</v>
      </c>
      <c r="J854" s="128">
        <f t="shared" si="24"/>
        <v>0</v>
      </c>
      <c r="K854" s="69">
        <v>5837.23</v>
      </c>
      <c r="L854" s="70">
        <v>27613.87</v>
      </c>
      <c r="M854" s="65">
        <f>ROUND('Смета 1-й этаж'!$J854*'Смета 1-й этаж'!$K854,2)</f>
        <v>0</v>
      </c>
      <c r="N854" s="19">
        <f>ROUND('Смета 1-й этаж'!$J854*'Смета 1-й этаж'!$L854,2)</f>
        <v>0</v>
      </c>
      <c r="AD854" s="175">
        <f t="shared" si="25"/>
        <v>0</v>
      </c>
      <c r="AE854" s="192">
        <v>0</v>
      </c>
      <c r="AI854" s="173">
        <f t="shared" si="27"/>
        <v>0</v>
      </c>
      <c r="AM854" s="173">
        <f t="shared" si="28"/>
        <v>0</v>
      </c>
      <c r="AO854" s="173">
        <f t="shared" si="29"/>
        <v>0</v>
      </c>
      <c r="AT854"/>
      <c r="AU854"/>
      <c r="AV854"/>
      <c r="AW854"/>
      <c r="AX854"/>
      <c r="AY854"/>
      <c r="AZ854"/>
    </row>
    <row r="855" spans="1:52" ht="34.5" customHeight="1">
      <c r="A855" s="29" t="str">
        <f>CONCATENATE('Смета 1-й этаж'!$C855,".",'Смета 1-й этаж'!$D855,".",'Смета 1-й этаж'!$E855)</f>
        <v>Р9.0.245</v>
      </c>
      <c r="B855" s="17" t="s">
        <v>1493</v>
      </c>
      <c r="C855" s="27" t="s">
        <v>117</v>
      </c>
      <c r="D855" s="17">
        <v>0</v>
      </c>
      <c r="E855" s="18">
        <v>245</v>
      </c>
      <c r="F855" s="29" t="str">
        <f>CONCATENATE('Смета 1-й этаж'!$C855,".",'Смета 1-й этаж'!$D855,".",'Смета 1-й этаж'!$E855)</f>
        <v>Р9.0.245</v>
      </c>
      <c r="G855" s="28">
        <f t="shared" si="30"/>
        <v>2</v>
      </c>
      <c r="H855" s="37" t="s">
        <v>379</v>
      </c>
      <c r="I855" s="36" t="s">
        <v>14</v>
      </c>
      <c r="J855" s="128">
        <f t="shared" si="24"/>
        <v>0</v>
      </c>
      <c r="K855" s="69">
        <v>1500</v>
      </c>
      <c r="L855" s="70">
        <v>14600</v>
      </c>
      <c r="M855" s="65">
        <f>ROUND('Смета 1-й этаж'!$J855*'Смета 1-й этаж'!$K855,2)</f>
        <v>0</v>
      </c>
      <c r="N855" s="19">
        <f>ROUND('Смета 1-й этаж'!$J855*'Смета 1-й этаж'!$L855,2)</f>
        <v>0</v>
      </c>
      <c r="AD855" s="175">
        <f t="shared" si="25"/>
        <v>0</v>
      </c>
      <c r="AE855" s="192">
        <v>0</v>
      </c>
      <c r="AF855" s="153">
        <v>1</v>
      </c>
      <c r="AG855" s="154">
        <v>1</v>
      </c>
      <c r="AH855" s="155">
        <v>1</v>
      </c>
      <c r="AI855" s="173">
        <f t="shared" si="27"/>
        <v>0</v>
      </c>
      <c r="AJ855" s="166"/>
      <c r="AK855" s="167"/>
      <c r="AM855" s="173">
        <f t="shared" si="28"/>
        <v>0</v>
      </c>
      <c r="AO855" s="173">
        <f t="shared" si="29"/>
        <v>0</v>
      </c>
      <c r="AT855"/>
      <c r="AU855"/>
      <c r="AV855"/>
      <c r="AW855"/>
      <c r="AX855"/>
      <c r="AY855"/>
      <c r="AZ855"/>
    </row>
    <row r="856" spans="1:52" ht="34.5" customHeight="1">
      <c r="A856" s="29" t="str">
        <f>CONCATENATE('Смета 1-й этаж'!$C856,".",'Смета 1-й этаж'!$D856,".",'Смета 1-й этаж'!$E856)</f>
        <v>Р9.0.252</v>
      </c>
      <c r="B856" s="17" t="s">
        <v>1494</v>
      </c>
      <c r="C856" s="27" t="s">
        <v>117</v>
      </c>
      <c r="D856" s="17">
        <v>0</v>
      </c>
      <c r="E856" s="18">
        <v>252</v>
      </c>
      <c r="F856" s="29" t="str">
        <f>CONCATENATE('Смета 1-й этаж'!$C856,".",'Смета 1-й этаж'!$D856,".",'Смета 1-й этаж'!$E856)</f>
        <v>Р9.0.252</v>
      </c>
      <c r="G856" s="28">
        <f t="shared" si="30"/>
        <v>2</v>
      </c>
      <c r="H856" s="37" t="s">
        <v>852</v>
      </c>
      <c r="I856" s="36" t="s">
        <v>14</v>
      </c>
      <c r="J856" s="128">
        <f t="shared" si="24"/>
        <v>0</v>
      </c>
      <c r="K856" s="69">
        <v>2500</v>
      </c>
      <c r="L856" s="70">
        <v>35000</v>
      </c>
      <c r="M856" s="65">
        <f>ROUND('Смета 1-й этаж'!$J856*'Смета 1-й этаж'!$K856,2)</f>
        <v>0</v>
      </c>
      <c r="N856" s="19">
        <f>ROUND('Смета 1-й этаж'!$J856*'Смета 1-й этаж'!$L856,2)</f>
        <v>0</v>
      </c>
      <c r="P856" s="122" t="s">
        <v>862</v>
      </c>
      <c r="AD856" s="175">
        <f t="shared" si="25"/>
        <v>0</v>
      </c>
      <c r="AE856" s="192">
        <v>0</v>
      </c>
      <c r="AI856" s="173">
        <f t="shared" si="27"/>
        <v>0</v>
      </c>
      <c r="AJ856" s="165">
        <v>1</v>
      </c>
      <c r="AM856" s="173">
        <f t="shared" si="28"/>
        <v>0</v>
      </c>
      <c r="AO856" s="173">
        <f t="shared" si="29"/>
        <v>0</v>
      </c>
      <c r="AT856"/>
      <c r="AU856"/>
      <c r="AV856"/>
      <c r="AW856"/>
      <c r="AX856"/>
      <c r="AY856"/>
      <c r="AZ856"/>
    </row>
    <row r="857" spans="1:52" ht="34.5" customHeight="1">
      <c r="A857" s="29" t="str">
        <f>CONCATENATE('Смета 1-й этаж'!$C857,".",'Смета 1-й этаж'!$D857,".",'Смета 1-й этаж'!$E857)</f>
        <v>Р9.0.253</v>
      </c>
      <c r="B857" s="17" t="s">
        <v>1495</v>
      </c>
      <c r="C857" s="27" t="s">
        <v>117</v>
      </c>
      <c r="D857" s="17">
        <v>0</v>
      </c>
      <c r="E857" s="18">
        <v>253</v>
      </c>
      <c r="F857" s="29" t="str">
        <f>CONCATENATE('Смета 1-й этаж'!$C857,".",'Смета 1-й этаж'!$D857,".",'Смета 1-й этаж'!$E857)</f>
        <v>Р9.0.253</v>
      </c>
      <c r="G857" s="28">
        <f t="shared" si="30"/>
        <v>2</v>
      </c>
      <c r="H857" s="37" t="s">
        <v>853</v>
      </c>
      <c r="I857" s="36" t="s">
        <v>14</v>
      </c>
      <c r="J857" s="128">
        <f t="shared" si="24"/>
        <v>0</v>
      </c>
      <c r="K857" s="69">
        <v>2500</v>
      </c>
      <c r="L857" s="70">
        <v>60000</v>
      </c>
      <c r="M857" s="65">
        <f>ROUND('Смета 1-й этаж'!$J857*'Смета 1-й этаж'!$K857,2)</f>
        <v>0</v>
      </c>
      <c r="N857" s="19">
        <f>ROUND('Смета 1-й этаж'!$J857*'Смета 1-й этаж'!$L857,2)</f>
        <v>0</v>
      </c>
      <c r="P857" s="122" t="s">
        <v>862</v>
      </c>
      <c r="AD857" s="175">
        <f t="shared" si="25"/>
        <v>0</v>
      </c>
      <c r="AE857" s="192">
        <v>0</v>
      </c>
      <c r="AI857" s="173">
        <f t="shared" si="27"/>
        <v>0</v>
      </c>
      <c r="AK857" s="154">
        <v>1</v>
      </c>
      <c r="AM857" s="173">
        <f t="shared" si="28"/>
        <v>0</v>
      </c>
      <c r="AO857" s="173">
        <f t="shared" si="29"/>
        <v>0</v>
      </c>
      <c r="AT857"/>
      <c r="AU857"/>
      <c r="AV857"/>
      <c r="AW857"/>
      <c r="AX857"/>
      <c r="AY857"/>
      <c r="AZ857"/>
    </row>
    <row r="858" spans="1:52" ht="34.5" customHeight="1">
      <c r="A858" s="29" t="str">
        <f>CONCATENATE('Смета 1-й этаж'!$C858,".",'Смета 1-й этаж'!$D858,".",'Смета 1-й этаж'!$E858)</f>
        <v>Р9.0.254</v>
      </c>
      <c r="B858" s="17" t="s">
        <v>1496</v>
      </c>
      <c r="C858" s="27" t="s">
        <v>117</v>
      </c>
      <c r="D858" s="17">
        <v>0</v>
      </c>
      <c r="E858" s="18">
        <v>254</v>
      </c>
      <c r="F858" s="29" t="str">
        <f>CONCATENATE('Смета 1-й этаж'!$C858,".",'Смета 1-й этаж'!$D858,".",'Смета 1-й этаж'!$E858)</f>
        <v>Р9.0.254</v>
      </c>
      <c r="G858" s="28">
        <f t="shared" si="30"/>
        <v>2</v>
      </c>
      <c r="H858" s="37" t="s">
        <v>851</v>
      </c>
      <c r="I858" s="36" t="s">
        <v>14</v>
      </c>
      <c r="J858" s="128">
        <v>0</v>
      </c>
      <c r="K858" s="69">
        <v>2500</v>
      </c>
      <c r="L858" s="70">
        <v>90000</v>
      </c>
      <c r="M858" s="65">
        <f>ROUND('Смета 1-й этаж'!$J858*'Смета 1-й этаж'!$K858,2)</f>
        <v>0</v>
      </c>
      <c r="N858" s="19">
        <f>ROUND('Смета 1-й этаж'!$J858*'Смета 1-й этаж'!$L858,2)</f>
        <v>0</v>
      </c>
      <c r="P858" s="122" t="s">
        <v>862</v>
      </c>
      <c r="AD858" s="175">
        <f t="shared" si="25"/>
        <v>0</v>
      </c>
      <c r="AE858" s="192">
        <v>0</v>
      </c>
      <c r="AI858" s="173">
        <f t="shared" si="27"/>
        <v>0</v>
      </c>
      <c r="AL858" s="169">
        <v>1</v>
      </c>
      <c r="AM858" s="173">
        <f>IF($S$10="до 33 кВт включ., автомат до 63А включ.",AJ858,IF($S$10="от 33 кВт до 40 кВт включ., автомат от 63А до 80А включ.",AK858,IF($S$10="от 40 кВт до 60 кВт включ., автомат от 80А до 125А включ.",AL858,IF($S$10="нет",0))))</f>
        <v>1</v>
      </c>
      <c r="AO858" s="173">
        <f t="shared" si="29"/>
        <v>0</v>
      </c>
      <c r="AT858"/>
      <c r="AU858"/>
      <c r="AV858"/>
      <c r="AW858"/>
      <c r="AX858"/>
      <c r="AY858"/>
      <c r="AZ858"/>
    </row>
    <row r="859" spans="1:52" ht="34.5" customHeight="1">
      <c r="A859" s="29" t="str">
        <f>CONCATENATE('Смета 1-й этаж'!$C859,".",'Смета 1-й этаж'!$D859,".",'Смета 1-й этаж'!$E859)</f>
        <v>Р9.0.255</v>
      </c>
      <c r="B859" s="17" t="s">
        <v>1497</v>
      </c>
      <c r="C859" s="27" t="s">
        <v>117</v>
      </c>
      <c r="D859" s="17">
        <v>0</v>
      </c>
      <c r="E859" s="18">
        <v>255</v>
      </c>
      <c r="F859" s="29" t="str">
        <f>CONCATENATE('Смета 1-й этаж'!$C859,".",'Смета 1-й этаж'!$D859,".",'Смета 1-й этаж'!$E859)</f>
        <v>Р9.0.255</v>
      </c>
      <c r="G859" s="28">
        <f t="shared" si="30"/>
        <v>2</v>
      </c>
      <c r="H859" s="37" t="s">
        <v>857</v>
      </c>
      <c r="I859" s="36" t="s">
        <v>14</v>
      </c>
      <c r="J859" s="128">
        <f t="shared" si="24"/>
        <v>0</v>
      </c>
      <c r="K859" s="69">
        <v>400</v>
      </c>
      <c r="L859" s="70">
        <v>1000</v>
      </c>
      <c r="M859" s="65">
        <f>ROUND('Смета 1-й этаж'!$J859*'Смета 1-й этаж'!$K859,2)</f>
        <v>0</v>
      </c>
      <c r="N859" s="19">
        <f>ROUND('Смета 1-й этаж'!$J859*'Смета 1-й этаж'!$L859,2)</f>
        <v>0</v>
      </c>
      <c r="P859" s="122" t="s">
        <v>862</v>
      </c>
      <c r="AD859" s="175">
        <f t="shared" si="25"/>
        <v>0</v>
      </c>
      <c r="AE859" s="192">
        <v>0</v>
      </c>
      <c r="AF859" s="153">
        <v>4</v>
      </c>
      <c r="AG859" s="154">
        <v>2</v>
      </c>
      <c r="AH859" s="155">
        <v>2</v>
      </c>
      <c r="AI859" s="173">
        <f t="shared" si="27"/>
        <v>0</v>
      </c>
      <c r="AJ859" s="166"/>
      <c r="AK859" s="167"/>
      <c r="AM859" s="173">
        <f t="shared" ref="AM859:AM923" si="31">IF($S$10="до 33 кВт включ., автомат до 63А включ.",AJ859,IF($S$10="от 33 кВт до 40 кВт включ., автомат от 63А до 80А включ.",AK859,IF($S$10="от 40 кВт до 60 кВт включ., автомат от 80А до 125А включ.",AL859,IF($S$10="нет",0))))</f>
        <v>0</v>
      </c>
      <c r="AO859" s="173">
        <f t="shared" si="29"/>
        <v>0</v>
      </c>
      <c r="AT859"/>
      <c r="AU859"/>
      <c r="AV859"/>
      <c r="AW859"/>
      <c r="AX859"/>
      <c r="AY859"/>
      <c r="AZ859"/>
    </row>
    <row r="860" spans="1:52" ht="34.5" customHeight="1">
      <c r="A860" s="29" t="str">
        <f>CONCATENATE('Смета 1-й этаж'!$C860,".",'Смета 1-й этаж'!$D860,".",'Смета 1-й этаж'!$E860)</f>
        <v>Р9.0.8</v>
      </c>
      <c r="B860" s="17" t="s">
        <v>1498</v>
      </c>
      <c r="C860" s="27" t="s">
        <v>117</v>
      </c>
      <c r="D860" s="17">
        <v>0</v>
      </c>
      <c r="E860" s="18">
        <v>8</v>
      </c>
      <c r="F860" s="29" t="str">
        <f>CONCATENATE('Смета 1-й этаж'!$C860,".",'Смета 1-й этаж'!$D860,".",'Смета 1-й этаж'!$E860)</f>
        <v>Р9.0.8</v>
      </c>
      <c r="G860" s="28">
        <f t="shared" si="30"/>
        <v>2</v>
      </c>
      <c r="H860" s="37" t="s">
        <v>304</v>
      </c>
      <c r="I860" s="36" t="s">
        <v>14</v>
      </c>
      <c r="J860" s="128">
        <f t="shared" si="24"/>
        <v>0</v>
      </c>
      <c r="K860" s="69">
        <v>984.23</v>
      </c>
      <c r="L860" s="70">
        <v>3709.54</v>
      </c>
      <c r="M860" s="65">
        <f>ROUND('Смета 1-й этаж'!$J860*'Смета 1-й этаж'!$K860,2)</f>
        <v>0</v>
      </c>
      <c r="N860" s="19">
        <f>ROUND('Смета 1-й этаж'!$J860*'Смета 1-й этаж'!$L860,2)</f>
        <v>0</v>
      </c>
      <c r="AD860" s="175">
        <f t="shared" si="25"/>
        <v>0</v>
      </c>
      <c r="AE860" s="192">
        <v>0</v>
      </c>
      <c r="AF860" s="153">
        <v>2</v>
      </c>
      <c r="AG860" s="154">
        <v>3</v>
      </c>
      <c r="AH860" s="155">
        <v>1</v>
      </c>
      <c r="AI860" s="173">
        <f t="shared" si="27"/>
        <v>0</v>
      </c>
      <c r="AJ860" s="166"/>
      <c r="AK860" s="167"/>
      <c r="AM860" s="173">
        <f t="shared" si="31"/>
        <v>0</v>
      </c>
      <c r="AO860" s="173">
        <f t="shared" si="29"/>
        <v>0</v>
      </c>
      <c r="AT860"/>
      <c r="AU860"/>
      <c r="AV860"/>
      <c r="AW860"/>
      <c r="AX860"/>
      <c r="AY860"/>
      <c r="AZ860"/>
    </row>
    <row r="861" spans="1:52" ht="34.5" customHeight="1">
      <c r="A861" s="29" t="str">
        <f>CONCATENATE('Смета 1-й этаж'!$C861,".",'Смета 1-й этаж'!$D861,".",'Смета 1-й этаж'!$E861)</f>
        <v>Р9.0.256</v>
      </c>
      <c r="B861" s="17" t="s">
        <v>1499</v>
      </c>
      <c r="C861" s="27" t="s">
        <v>117</v>
      </c>
      <c r="D861" s="17">
        <v>0</v>
      </c>
      <c r="E861" s="18">
        <v>256</v>
      </c>
      <c r="F861" s="29" t="str">
        <f>CONCATENATE('Смета 1-й этаж'!$C861,".",'Смета 1-й этаж'!$D861,".",'Смета 1-й этаж'!$E861)</f>
        <v>Р9.0.256</v>
      </c>
      <c r="G861" s="28">
        <f t="shared" si="30"/>
        <v>2</v>
      </c>
      <c r="H861" s="37" t="s">
        <v>858</v>
      </c>
      <c r="I861" s="36" t="s">
        <v>14</v>
      </c>
      <c r="J861" s="128">
        <v>0</v>
      </c>
      <c r="K861" s="69">
        <v>984.23</v>
      </c>
      <c r="L861" s="70">
        <v>1600</v>
      </c>
      <c r="M861" s="65">
        <f>ROUND('Смета 1-й этаж'!$J861*'Смета 1-й этаж'!$K861,2)</f>
        <v>0</v>
      </c>
      <c r="N861" s="19">
        <f>ROUND('Смета 1-й этаж'!$J861*'Смета 1-й этаж'!$L861,2)</f>
        <v>0</v>
      </c>
      <c r="P861" s="122" t="s">
        <v>862</v>
      </c>
      <c r="AD861" s="175">
        <f t="shared" si="25"/>
        <v>0</v>
      </c>
      <c r="AE861" s="192">
        <v>0</v>
      </c>
      <c r="AG861" s="154">
        <v>1</v>
      </c>
      <c r="AH861" s="155">
        <v>2</v>
      </c>
      <c r="AI861" s="173">
        <f t="shared" si="27"/>
        <v>0</v>
      </c>
      <c r="AJ861" s="166"/>
      <c r="AK861" s="167"/>
      <c r="AM861" s="173">
        <f t="shared" si="31"/>
        <v>0</v>
      </c>
      <c r="AN861" s="155">
        <v>3</v>
      </c>
      <c r="AO861" s="173">
        <f t="shared" si="29"/>
        <v>3</v>
      </c>
      <c r="AT861"/>
      <c r="AU861"/>
      <c r="AV861"/>
      <c r="AW861"/>
      <c r="AX861"/>
      <c r="AY861"/>
      <c r="AZ861"/>
    </row>
    <row r="862" spans="1:52" ht="34.5" customHeight="1">
      <c r="A862" s="29" t="str">
        <f>CONCATENATE('Смета 1-й этаж'!$C862,".",'Смета 1-й этаж'!$D862,".",'Смета 1-й этаж'!$E862)</f>
        <v>Р9.0.257</v>
      </c>
      <c r="B862" s="17" t="s">
        <v>1500</v>
      </c>
      <c r="C862" s="27" t="s">
        <v>117</v>
      </c>
      <c r="D862" s="17">
        <v>0</v>
      </c>
      <c r="E862" s="18">
        <v>257</v>
      </c>
      <c r="F862" s="29" t="str">
        <f>CONCATENATE('Смета 1-й этаж'!$C862,".",'Смета 1-й этаж'!$D862,".",'Смета 1-й этаж'!$E862)</f>
        <v>Р9.0.257</v>
      </c>
      <c r="G862" s="28">
        <f t="shared" si="30"/>
        <v>2</v>
      </c>
      <c r="H862" s="37" t="s">
        <v>859</v>
      </c>
      <c r="I862" s="36" t="s">
        <v>14</v>
      </c>
      <c r="J862" s="128">
        <f t="shared" si="24"/>
        <v>0</v>
      </c>
      <c r="K862" s="69">
        <v>400</v>
      </c>
      <c r="L862" s="70">
        <v>1800</v>
      </c>
      <c r="M862" s="65">
        <f>ROUND('Смета 1-й этаж'!$J862*'Смета 1-й этаж'!$K862,2)</f>
        <v>0</v>
      </c>
      <c r="N862" s="19">
        <f>ROUND('Смета 1-й этаж'!$J862*'Смета 1-й этаж'!$L862,2)</f>
        <v>0</v>
      </c>
      <c r="P862" s="122" t="s">
        <v>862</v>
      </c>
      <c r="AD862" s="175">
        <f t="shared" si="25"/>
        <v>0</v>
      </c>
      <c r="AE862" s="192">
        <v>0</v>
      </c>
      <c r="AH862" s="155">
        <v>1</v>
      </c>
      <c r="AI862" s="173">
        <f t="shared" si="27"/>
        <v>0</v>
      </c>
      <c r="AJ862" s="166"/>
      <c r="AK862" s="167"/>
      <c r="AM862" s="173">
        <f t="shared" si="31"/>
        <v>0</v>
      </c>
      <c r="AO862" s="173">
        <f t="shared" si="29"/>
        <v>0</v>
      </c>
      <c r="AT862"/>
      <c r="AU862"/>
      <c r="AV862"/>
      <c r="AW862"/>
      <c r="AX862"/>
      <c r="AY862"/>
      <c r="AZ862"/>
    </row>
    <row r="863" spans="1:52" ht="34.5" customHeight="1">
      <c r="A863" s="29" t="str">
        <f>CONCATENATE('Смета 1-й этаж'!$C863,".",'Смета 1-й этаж'!$D863,".",'Смета 1-й этаж'!$E863)</f>
        <v>Р9.0.9</v>
      </c>
      <c r="B863" s="17" t="s">
        <v>1501</v>
      </c>
      <c r="C863" s="27" t="s">
        <v>117</v>
      </c>
      <c r="D863" s="17">
        <v>0</v>
      </c>
      <c r="E863" s="18">
        <v>9</v>
      </c>
      <c r="F863" s="29" t="str">
        <f>CONCATENATE('Смета 1-й этаж'!$C863,".",'Смета 1-й этаж'!$D863,".",'Смета 1-й этаж'!$E863)</f>
        <v>Р9.0.9</v>
      </c>
      <c r="G863" s="28">
        <f t="shared" si="30"/>
        <v>2</v>
      </c>
      <c r="H863" s="37" t="s">
        <v>118</v>
      </c>
      <c r="I863" s="36" t="s">
        <v>14</v>
      </c>
      <c r="J863" s="128">
        <f t="shared" si="24"/>
        <v>0</v>
      </c>
      <c r="K863" s="69">
        <v>1856.03</v>
      </c>
      <c r="L863" s="70">
        <v>3917.46</v>
      </c>
      <c r="M863" s="65">
        <f>ROUND('Смета 1-й этаж'!$J863*'Смета 1-й этаж'!$K863,2)</f>
        <v>0</v>
      </c>
      <c r="N863" s="19">
        <f>ROUND('Смета 1-й этаж'!$J863*'Смета 1-й этаж'!$L863,2)</f>
        <v>0</v>
      </c>
      <c r="AD863" s="175">
        <f t="shared" si="25"/>
        <v>0</v>
      </c>
      <c r="AE863" s="192">
        <v>0</v>
      </c>
      <c r="AF863" s="153">
        <v>1</v>
      </c>
      <c r="AI863" s="173">
        <f t="shared" si="27"/>
        <v>0</v>
      </c>
      <c r="AJ863" s="166">
        <v>1</v>
      </c>
      <c r="AK863" s="167"/>
      <c r="AM863" s="173">
        <f t="shared" si="31"/>
        <v>0</v>
      </c>
      <c r="AO863" s="173">
        <f t="shared" si="29"/>
        <v>0</v>
      </c>
      <c r="AT863"/>
      <c r="AU863"/>
      <c r="AV863"/>
      <c r="AW863"/>
      <c r="AX863"/>
      <c r="AY863"/>
      <c r="AZ863"/>
    </row>
    <row r="864" spans="1:52" ht="34.5" customHeight="1">
      <c r="A864" s="29" t="str">
        <f>CONCATENATE('Смета 1-й этаж'!$C864,".",'Смета 1-й этаж'!$D864,".",'Смета 1-й этаж'!$E864)</f>
        <v>Р9.0.258</v>
      </c>
      <c r="B864" s="17" t="s">
        <v>1502</v>
      </c>
      <c r="C864" s="27" t="s">
        <v>117</v>
      </c>
      <c r="D864" s="17">
        <v>0</v>
      </c>
      <c r="E864" s="18">
        <v>258</v>
      </c>
      <c r="F864" s="29" t="str">
        <f>CONCATENATE('Смета 1-й этаж'!$C864,".",'Смета 1-й этаж'!$D864,".",'Смета 1-й этаж'!$E864)</f>
        <v>Р9.0.258</v>
      </c>
      <c r="G864" s="28">
        <f t="shared" si="30"/>
        <v>2</v>
      </c>
      <c r="H864" s="37" t="s">
        <v>848</v>
      </c>
      <c r="I864" s="36" t="s">
        <v>14</v>
      </c>
      <c r="J864" s="128">
        <v>0</v>
      </c>
      <c r="K864" s="69">
        <v>3000</v>
      </c>
      <c r="L864" s="70">
        <v>6000</v>
      </c>
      <c r="M864" s="65">
        <f>ROUND('Смета 1-й этаж'!$J864*'Смета 1-й этаж'!$K864,2)</f>
        <v>0</v>
      </c>
      <c r="N864" s="19">
        <f>ROUND('Смета 1-й этаж'!$J864*'Смета 1-й этаж'!$L864,2)</f>
        <v>0</v>
      </c>
      <c r="P864" s="122" t="s">
        <v>862</v>
      </c>
      <c r="AD864" s="175">
        <f t="shared" si="25"/>
        <v>0</v>
      </c>
      <c r="AE864" s="192">
        <v>0</v>
      </c>
      <c r="AH864" s="155">
        <v>1</v>
      </c>
      <c r="AI864" s="173">
        <f t="shared" si="27"/>
        <v>0</v>
      </c>
      <c r="AJ864" s="166"/>
      <c r="AK864" s="167"/>
      <c r="AL864" s="169">
        <v>1</v>
      </c>
      <c r="AM864" s="173">
        <f t="shared" si="31"/>
        <v>1</v>
      </c>
      <c r="AO864" s="173">
        <f t="shared" si="29"/>
        <v>0</v>
      </c>
      <c r="AT864"/>
      <c r="AU864"/>
      <c r="AV864"/>
      <c r="AW864"/>
      <c r="AX864"/>
      <c r="AY864"/>
      <c r="AZ864"/>
    </row>
    <row r="865" spans="1:52" ht="34.5" customHeight="1">
      <c r="A865" s="29" t="str">
        <f>CONCATENATE('Смета 1-й этаж'!$C865,".",'Смета 1-й этаж'!$D865,".",'Смета 1-й этаж'!$E865)</f>
        <v>Р9.0.259</v>
      </c>
      <c r="B865" s="17" t="s">
        <v>1503</v>
      </c>
      <c r="C865" s="27" t="s">
        <v>117</v>
      </c>
      <c r="D865" s="17">
        <v>0</v>
      </c>
      <c r="E865" s="18">
        <v>259</v>
      </c>
      <c r="F865" s="29" t="str">
        <f>CONCATENATE('Смета 1-й этаж'!$C865,".",'Смета 1-й этаж'!$D865,".",'Смета 1-й этаж'!$E865)</f>
        <v>Р9.0.259</v>
      </c>
      <c r="G865" s="28">
        <f t="shared" si="30"/>
        <v>2</v>
      </c>
      <c r="H865" s="37" t="s">
        <v>847</v>
      </c>
      <c r="I865" s="36" t="s">
        <v>14</v>
      </c>
      <c r="J865" s="128">
        <f t="shared" si="24"/>
        <v>0</v>
      </c>
      <c r="K865" s="69">
        <v>1856.03</v>
      </c>
      <c r="L865" s="70">
        <v>6000</v>
      </c>
      <c r="M865" s="65">
        <f>ROUND('Смета 1-й этаж'!$J865*'Смета 1-й этаж'!$K865,2)</f>
        <v>0</v>
      </c>
      <c r="N865" s="19">
        <f>ROUND('Смета 1-й этаж'!$J865*'Смета 1-й этаж'!$L865,2)</f>
        <v>0</v>
      </c>
      <c r="P865" s="122" t="s">
        <v>862</v>
      </c>
      <c r="AD865" s="175">
        <f t="shared" si="25"/>
        <v>0</v>
      </c>
      <c r="AE865" s="192">
        <v>0</v>
      </c>
      <c r="AG865" s="154">
        <v>1</v>
      </c>
      <c r="AI865" s="173">
        <f t="shared" si="27"/>
        <v>0</v>
      </c>
      <c r="AJ865" s="166"/>
      <c r="AK865" s="167">
        <v>1</v>
      </c>
      <c r="AM865" s="173">
        <f>IF($S$10="до 33 кВт включ., автомат до 63А включ.",AJ865,IF($S$10="от 33 кВт до 40 кВт включ., автомат от 63А до 80А включ.",AK865,IF($S$10="от 40 кВт до 60 кВт включ., автомат от 80А до 125А включ.",AL865,IF($S$10="нет",0))))</f>
        <v>0</v>
      </c>
      <c r="AO865" s="173">
        <f t="shared" si="29"/>
        <v>0</v>
      </c>
      <c r="AT865"/>
      <c r="AU865"/>
      <c r="AV865"/>
      <c r="AW865"/>
      <c r="AX865"/>
      <c r="AY865"/>
      <c r="AZ865"/>
    </row>
    <row r="866" spans="1:52" ht="34.5" customHeight="1">
      <c r="A866" s="29" t="str">
        <f>CONCATENATE('Смета 1-й этаж'!$C866,".",'Смета 1-й этаж'!$D866,".",'Смета 1-й этаж'!$E866)</f>
        <v>Р9.0.10</v>
      </c>
      <c r="B866" s="17" t="s">
        <v>1504</v>
      </c>
      <c r="C866" s="27" t="s">
        <v>117</v>
      </c>
      <c r="D866" s="17">
        <v>0</v>
      </c>
      <c r="E866" s="18">
        <v>10</v>
      </c>
      <c r="F866" s="29" t="str">
        <f>CONCATENATE('Смета 1-й этаж'!$C866,".",'Смета 1-й этаж'!$D866,".",'Смета 1-й этаж'!$E866)</f>
        <v>Р9.0.10</v>
      </c>
      <c r="G866" s="28">
        <f t="shared" si="30"/>
        <v>2</v>
      </c>
      <c r="H866" s="30" t="s">
        <v>618</v>
      </c>
      <c r="I866" s="36" t="s">
        <v>14</v>
      </c>
      <c r="J866" s="128">
        <f t="shared" si="24"/>
        <v>0</v>
      </c>
      <c r="K866" s="69">
        <v>300</v>
      </c>
      <c r="L866" s="70">
        <v>2200</v>
      </c>
      <c r="M866" s="65">
        <f>ROUND('Смета 1-й этаж'!$J866*'Смета 1-й этаж'!$K866,2)</f>
        <v>0</v>
      </c>
      <c r="N866" s="19">
        <f>ROUND('Смета 1-й этаж'!$J866*'Смета 1-й этаж'!$L866,2)</f>
        <v>0</v>
      </c>
      <c r="AD866" s="175">
        <f t="shared" si="25"/>
        <v>0</v>
      </c>
      <c r="AE866" s="192">
        <v>0</v>
      </c>
      <c r="AI866" s="173">
        <f t="shared" si="27"/>
        <v>0</v>
      </c>
      <c r="AM866" s="173">
        <f t="shared" si="31"/>
        <v>0</v>
      </c>
      <c r="AO866" s="173">
        <f t="shared" si="29"/>
        <v>0</v>
      </c>
      <c r="AT866"/>
      <c r="AU866"/>
      <c r="AV866"/>
      <c r="AW866"/>
      <c r="AX866"/>
      <c r="AY866"/>
      <c r="AZ866"/>
    </row>
    <row r="867" spans="1:52" ht="34.5" customHeight="1">
      <c r="A867" s="29" t="str">
        <f>CONCATENATE('Смета 1-й этаж'!$C867,".",'Смета 1-й этаж'!$D867,".",'Смета 1-й этаж'!$E867)</f>
        <v>Р9.0.11</v>
      </c>
      <c r="B867" s="17" t="s">
        <v>1505</v>
      </c>
      <c r="C867" s="27" t="s">
        <v>117</v>
      </c>
      <c r="D867" s="17">
        <v>0</v>
      </c>
      <c r="E867" s="18">
        <v>11</v>
      </c>
      <c r="F867" s="29" t="str">
        <f>CONCATENATE('Смета 1-й этаж'!$C867,".",'Смета 1-й этаж'!$D867,".",'Смета 1-й этаж'!$E867)</f>
        <v>Р9.0.11</v>
      </c>
      <c r="G867" s="28">
        <f t="shared" si="30"/>
        <v>2</v>
      </c>
      <c r="H867" s="30" t="s">
        <v>619</v>
      </c>
      <c r="I867" s="36" t="s">
        <v>14</v>
      </c>
      <c r="J867" s="128">
        <f t="shared" si="24"/>
        <v>0</v>
      </c>
      <c r="K867" s="69">
        <v>300</v>
      </c>
      <c r="L867" s="70">
        <v>3137.5</v>
      </c>
      <c r="M867" s="65">
        <f>ROUND('Смета 1-й этаж'!$J867*'Смета 1-й этаж'!$K867,2)</f>
        <v>0</v>
      </c>
      <c r="N867" s="19">
        <f>ROUND('Смета 1-й этаж'!$J867*'Смета 1-й этаж'!$L867,2)</f>
        <v>0</v>
      </c>
      <c r="AD867" s="175">
        <f t="shared" si="25"/>
        <v>0</v>
      </c>
      <c r="AE867" s="192">
        <v>0</v>
      </c>
      <c r="AI867" s="173">
        <f t="shared" si="27"/>
        <v>0</v>
      </c>
      <c r="AM867" s="173">
        <f t="shared" si="31"/>
        <v>0</v>
      </c>
      <c r="AO867" s="173">
        <f t="shared" si="29"/>
        <v>0</v>
      </c>
      <c r="AT867"/>
      <c r="AU867"/>
      <c r="AV867"/>
      <c r="AW867"/>
      <c r="AX867"/>
      <c r="AY867"/>
      <c r="AZ867"/>
    </row>
    <row r="868" spans="1:52" ht="34.5" customHeight="1">
      <c r="A868" s="29" t="str">
        <f>CONCATENATE('Смета 1-й этаж'!$C868,".",'Смета 1-й этаж'!$D868,".",'Смета 1-й этаж'!$E868)</f>
        <v>Р9.0.12</v>
      </c>
      <c r="B868" s="17" t="s">
        <v>1506</v>
      </c>
      <c r="C868" s="27" t="s">
        <v>117</v>
      </c>
      <c r="D868" s="17">
        <v>0</v>
      </c>
      <c r="E868" s="17">
        <v>12</v>
      </c>
      <c r="F868" s="29" t="str">
        <f>CONCATENATE('Смета 1-й этаж'!$C868,".",'Смета 1-й этаж'!$D868,".",'Смета 1-й этаж'!$E868)</f>
        <v>Р9.0.12</v>
      </c>
      <c r="G868" s="28">
        <f t="shared" si="30"/>
        <v>2</v>
      </c>
      <c r="H868" s="30" t="s">
        <v>620</v>
      </c>
      <c r="I868" s="36" t="s">
        <v>14</v>
      </c>
      <c r="J868" s="128">
        <f t="shared" si="24"/>
        <v>0</v>
      </c>
      <c r="K868" s="69">
        <v>300</v>
      </c>
      <c r="L868" s="70">
        <v>4175</v>
      </c>
      <c r="M868" s="65">
        <f>ROUND('Смета 1-й этаж'!$J868*'Смета 1-й этаж'!$K868,2)</f>
        <v>0</v>
      </c>
      <c r="N868" s="19">
        <f>ROUND('Смета 1-й этаж'!$J868*'Смета 1-й этаж'!$L868,2)</f>
        <v>0</v>
      </c>
      <c r="AD868" s="175">
        <f t="shared" si="25"/>
        <v>0</v>
      </c>
      <c r="AE868" s="192">
        <v>0</v>
      </c>
      <c r="AI868" s="173">
        <f t="shared" si="27"/>
        <v>0</v>
      </c>
      <c r="AM868" s="173">
        <f t="shared" si="31"/>
        <v>0</v>
      </c>
      <c r="AO868" s="173">
        <f t="shared" si="29"/>
        <v>0</v>
      </c>
      <c r="AT868"/>
      <c r="AU868"/>
      <c r="AV868"/>
      <c r="AW868"/>
      <c r="AX868"/>
      <c r="AY868"/>
      <c r="AZ868"/>
    </row>
    <row r="869" spans="1:52" ht="34.5" customHeight="1">
      <c r="A869" s="29" t="str">
        <f>CONCATENATE('Смета 1-й этаж'!$C869,".",'Смета 1-й этаж'!$D869,".",'Смета 1-й этаж'!$E869)</f>
        <v>Р9.0.13</v>
      </c>
      <c r="B869" s="17" t="s">
        <v>1507</v>
      </c>
      <c r="C869" s="27" t="s">
        <v>117</v>
      </c>
      <c r="D869" s="17">
        <v>0</v>
      </c>
      <c r="E869" s="18">
        <v>13</v>
      </c>
      <c r="F869" s="29" t="str">
        <f>CONCATENATE('Смета 1-й этаж'!$C869,".",'Смета 1-й этаж'!$D869,".",'Смета 1-й этаж'!$E869)</f>
        <v>Р9.0.13</v>
      </c>
      <c r="G869" s="28">
        <f t="shared" si="30"/>
        <v>2</v>
      </c>
      <c r="H869" s="30" t="s">
        <v>621</v>
      </c>
      <c r="I869" s="36" t="s">
        <v>14</v>
      </c>
      <c r="J869" s="128">
        <f t="shared" si="24"/>
        <v>0</v>
      </c>
      <c r="K869" s="69">
        <v>300</v>
      </c>
      <c r="L869" s="70">
        <v>4411.88</v>
      </c>
      <c r="M869" s="65">
        <f>ROUND('Смета 1-й этаж'!$J869*'Смета 1-й этаж'!$K869,2)</f>
        <v>0</v>
      </c>
      <c r="N869" s="19">
        <f>ROUND('Смета 1-й этаж'!$J869*'Смета 1-й этаж'!$L869,2)</f>
        <v>0</v>
      </c>
      <c r="AD869" s="175">
        <f t="shared" si="25"/>
        <v>0</v>
      </c>
      <c r="AE869" s="192">
        <v>0</v>
      </c>
      <c r="AI869" s="173">
        <f t="shared" si="27"/>
        <v>0</v>
      </c>
      <c r="AM869" s="173">
        <f>IF($S$10="до 33 кВт включ., автомат до 63А включ.",AJ869,IF($S$10="от 33 кВт до 40 кВт включ., автомат от 63А до 80А включ.",AK869,IF($S$10="от 40 кВт до 60 кВт включ., автомат от 80А до 125А включ.",AL869,IF($S$10="нет",0))))</f>
        <v>0</v>
      </c>
      <c r="AO869" s="173">
        <f t="shared" si="29"/>
        <v>0</v>
      </c>
      <c r="AT869"/>
      <c r="AU869"/>
      <c r="AV869"/>
      <c r="AW869"/>
      <c r="AX869"/>
      <c r="AY869"/>
      <c r="AZ869"/>
    </row>
    <row r="870" spans="1:52" ht="34.5" customHeight="1">
      <c r="A870" s="29" t="str">
        <f>CONCATENATE('Смета 1-й этаж'!$C870,".",'Смета 1-й этаж'!$D870,".",'Смета 1-й этаж'!$E870)</f>
        <v>Р9.0.14</v>
      </c>
      <c r="B870" s="179" t="s">
        <v>1508</v>
      </c>
      <c r="C870" s="27" t="s">
        <v>117</v>
      </c>
      <c r="D870" s="179">
        <v>0</v>
      </c>
      <c r="E870" s="28">
        <v>14</v>
      </c>
      <c r="F870" s="29" t="str">
        <f>CONCATENATE('Смета 1-й этаж'!$C870,".",'Смета 1-й этаж'!$D870,".",'Смета 1-й этаж'!$E870)</f>
        <v>Р9.0.14</v>
      </c>
      <c r="G870" s="28">
        <f t="shared" si="30"/>
        <v>2</v>
      </c>
      <c r="H870" s="30" t="s">
        <v>622</v>
      </c>
      <c r="I870" s="36" t="s">
        <v>14</v>
      </c>
      <c r="J870" s="128">
        <f t="shared" si="24"/>
        <v>0</v>
      </c>
      <c r="K870" s="69">
        <v>300</v>
      </c>
      <c r="L870" s="70">
        <v>4542.67</v>
      </c>
      <c r="M870" s="65">
        <f>ROUND('Смета 1-й этаж'!$J870*'Смета 1-й этаж'!$K870,2)</f>
        <v>0</v>
      </c>
      <c r="N870" s="19">
        <f>ROUND('Смета 1-й этаж'!$J870*'Смета 1-й этаж'!$L870,2)</f>
        <v>0</v>
      </c>
      <c r="AD870" s="175">
        <f t="shared" si="25"/>
        <v>0</v>
      </c>
      <c r="AE870" s="192">
        <v>0</v>
      </c>
      <c r="AI870" s="173">
        <f t="shared" si="27"/>
        <v>0</v>
      </c>
      <c r="AM870" s="173">
        <f t="shared" si="31"/>
        <v>0</v>
      </c>
      <c r="AO870" s="173">
        <f t="shared" si="29"/>
        <v>0</v>
      </c>
      <c r="AT870"/>
      <c r="AU870"/>
      <c r="AV870"/>
      <c r="AW870"/>
      <c r="AX870"/>
      <c r="AY870"/>
      <c r="AZ870"/>
    </row>
    <row r="871" spans="1:52" ht="34.5" customHeight="1">
      <c r="A871" s="29" t="str">
        <f>CONCATENATE('Смета 1-й этаж'!$C871,".",'Смета 1-й этаж'!$D871,".",'Смета 1-й этаж'!$E871)</f>
        <v>Р9.0.15</v>
      </c>
      <c r="B871" s="179" t="s">
        <v>1509</v>
      </c>
      <c r="C871" s="27" t="s">
        <v>117</v>
      </c>
      <c r="D871" s="179">
        <v>0</v>
      </c>
      <c r="E871" s="179">
        <v>15</v>
      </c>
      <c r="F871" s="29" t="str">
        <f>CONCATENATE('Смета 1-й этаж'!$C871,".",'Смета 1-й этаж'!$D871,".",'Смета 1-й этаж'!$E871)</f>
        <v>Р9.0.15</v>
      </c>
      <c r="G871" s="28">
        <f t="shared" si="30"/>
        <v>2</v>
      </c>
      <c r="H871" s="30" t="s">
        <v>623</v>
      </c>
      <c r="I871" s="36" t="s">
        <v>14</v>
      </c>
      <c r="J871" s="128">
        <f t="shared" si="24"/>
        <v>0</v>
      </c>
      <c r="K871" s="69">
        <v>300</v>
      </c>
      <c r="L871" s="70">
        <v>4502.3100000000004</v>
      </c>
      <c r="M871" s="65">
        <f>ROUND('Смета 1-й этаж'!$J871*'Смета 1-й этаж'!$K871,2)</f>
        <v>0</v>
      </c>
      <c r="N871" s="19">
        <f>ROUND('Смета 1-й этаж'!$J871*'Смета 1-й этаж'!$L871,2)</f>
        <v>0</v>
      </c>
      <c r="AD871" s="175">
        <f t="shared" si="25"/>
        <v>0</v>
      </c>
      <c r="AE871" s="192">
        <v>0</v>
      </c>
      <c r="AI871" s="173">
        <f t="shared" si="27"/>
        <v>0</v>
      </c>
      <c r="AM871" s="173">
        <f t="shared" si="31"/>
        <v>0</v>
      </c>
      <c r="AO871" s="173">
        <f t="shared" si="29"/>
        <v>0</v>
      </c>
      <c r="AT871"/>
      <c r="AU871"/>
      <c r="AV871"/>
      <c r="AW871"/>
      <c r="AX871"/>
      <c r="AY871"/>
      <c r="AZ871"/>
    </row>
    <row r="872" spans="1:52" ht="34.5" customHeight="1">
      <c r="A872" s="29" t="str">
        <f>CONCATENATE('Смета 1-й этаж'!$C872,".",'Смета 1-й этаж'!$D872,".",'Смета 1-й этаж'!$E872)</f>
        <v>Р9.0.16</v>
      </c>
      <c r="B872" s="179" t="s">
        <v>1510</v>
      </c>
      <c r="C872" s="27" t="s">
        <v>117</v>
      </c>
      <c r="D872" s="179">
        <v>0</v>
      </c>
      <c r="E872" s="28">
        <v>16</v>
      </c>
      <c r="F872" s="29" t="str">
        <f>CONCATENATE('Смета 1-й этаж'!$C872,".",'Смета 1-й этаж'!$D872,".",'Смета 1-й этаж'!$E872)</f>
        <v>Р9.0.16</v>
      </c>
      <c r="G872" s="28">
        <f t="shared" si="30"/>
        <v>2</v>
      </c>
      <c r="H872" s="30" t="s">
        <v>624</v>
      </c>
      <c r="I872" s="36" t="s">
        <v>14</v>
      </c>
      <c r="J872" s="128">
        <f t="shared" si="24"/>
        <v>0</v>
      </c>
      <c r="K872" s="69">
        <v>300</v>
      </c>
      <c r="L872" s="70">
        <v>3367.68</v>
      </c>
      <c r="M872" s="65">
        <f>ROUND('Смета 1-й этаж'!$J872*'Смета 1-й этаж'!$K872,2)</f>
        <v>0</v>
      </c>
      <c r="N872" s="19">
        <f>ROUND('Смета 1-й этаж'!$J872*'Смета 1-й этаж'!$L872,2)</f>
        <v>0</v>
      </c>
      <c r="AD872" s="175">
        <f t="shared" si="25"/>
        <v>0</v>
      </c>
      <c r="AE872" s="192">
        <v>0</v>
      </c>
      <c r="AI872" s="173">
        <f t="shared" si="27"/>
        <v>0</v>
      </c>
      <c r="AM872" s="173">
        <f t="shared" si="31"/>
        <v>0</v>
      </c>
      <c r="AO872" s="173">
        <f t="shared" si="29"/>
        <v>0</v>
      </c>
      <c r="AT872"/>
      <c r="AU872"/>
      <c r="AV872"/>
      <c r="AW872"/>
      <c r="AX872"/>
      <c r="AY872"/>
      <c r="AZ872"/>
    </row>
    <row r="873" spans="1:52" ht="34.5" customHeight="1">
      <c r="A873" s="29" t="str">
        <f>CONCATENATE('Смета 1-й этаж'!$C873,".",'Смета 1-й этаж'!$D873,".",'Смета 1-й этаж'!$E873)</f>
        <v>Р9.0.17</v>
      </c>
      <c r="B873" s="179" t="s">
        <v>1511</v>
      </c>
      <c r="C873" s="27" t="s">
        <v>117</v>
      </c>
      <c r="D873" s="179">
        <v>0</v>
      </c>
      <c r="E873" s="28">
        <v>17</v>
      </c>
      <c r="F873" s="29" t="str">
        <f>CONCATENATE('Смета 1-й этаж'!$C873,".",'Смета 1-й этаж'!$D873,".",'Смета 1-й этаж'!$E873)</f>
        <v>Р9.0.17</v>
      </c>
      <c r="G873" s="28">
        <f t="shared" si="30"/>
        <v>2</v>
      </c>
      <c r="H873" s="30" t="s">
        <v>625</v>
      </c>
      <c r="I873" s="36" t="s">
        <v>14</v>
      </c>
      <c r="J873" s="128">
        <f t="shared" si="24"/>
        <v>0</v>
      </c>
      <c r="K873" s="69">
        <v>300</v>
      </c>
      <c r="L873" s="70">
        <v>3941</v>
      </c>
      <c r="M873" s="65">
        <f>ROUND('Смета 1-й этаж'!$J873*'Смета 1-й этаж'!$K873,2)</f>
        <v>0</v>
      </c>
      <c r="N873" s="19">
        <f>ROUND('Смета 1-й этаж'!$J873*'Смета 1-й этаж'!$L873,2)</f>
        <v>0</v>
      </c>
      <c r="AD873" s="175">
        <f t="shared" si="25"/>
        <v>0</v>
      </c>
      <c r="AE873" s="192">
        <v>0</v>
      </c>
      <c r="AI873" s="173">
        <f t="shared" si="27"/>
        <v>0</v>
      </c>
      <c r="AM873" s="173">
        <f t="shared" si="31"/>
        <v>0</v>
      </c>
      <c r="AO873" s="173">
        <f t="shared" si="29"/>
        <v>0</v>
      </c>
      <c r="AT873"/>
      <c r="AU873"/>
      <c r="AV873"/>
      <c r="AW873"/>
      <c r="AX873"/>
      <c r="AY873"/>
      <c r="AZ873"/>
    </row>
    <row r="874" spans="1:52" ht="34.5" customHeight="1">
      <c r="A874" s="29" t="str">
        <f>CONCATENATE('Смета 1-й этаж'!$C874,".",'Смета 1-й этаж'!$D874,".",'Смета 1-й этаж'!$E874)</f>
        <v>Р9.0.18</v>
      </c>
      <c r="B874" s="17" t="s">
        <v>1512</v>
      </c>
      <c r="C874" s="27" t="s">
        <v>117</v>
      </c>
      <c r="D874" s="17">
        <v>0</v>
      </c>
      <c r="E874" s="17">
        <v>18</v>
      </c>
      <c r="F874" s="29" t="str">
        <f>CONCATENATE('Смета 1-й этаж'!$C874,".",'Смета 1-й этаж'!$D874,".",'Смета 1-й этаж'!$E874)</f>
        <v>Р9.0.18</v>
      </c>
      <c r="G874" s="28">
        <f t="shared" si="30"/>
        <v>2</v>
      </c>
      <c r="H874" s="30" t="s">
        <v>626</v>
      </c>
      <c r="I874" s="36" t="s">
        <v>14</v>
      </c>
      <c r="J874" s="128">
        <f t="shared" si="24"/>
        <v>0</v>
      </c>
      <c r="K874" s="69">
        <v>300</v>
      </c>
      <c r="L874" s="70">
        <v>4758.76</v>
      </c>
      <c r="M874" s="65">
        <f>ROUND('Смета 1-й этаж'!$J874*'Смета 1-й этаж'!$K874,2)</f>
        <v>0</v>
      </c>
      <c r="N874" s="19">
        <f>ROUND('Смета 1-й этаж'!$J874*'Смета 1-й этаж'!$L874,2)</f>
        <v>0</v>
      </c>
      <c r="AD874" s="175">
        <f t="shared" si="25"/>
        <v>0</v>
      </c>
      <c r="AE874" s="192">
        <v>0</v>
      </c>
      <c r="AI874" s="173">
        <f t="shared" si="27"/>
        <v>0</v>
      </c>
      <c r="AM874" s="173">
        <f>IF($S$10="до 33 кВт включ., автомат до 63А включ.",AJ874,IF($S$10="от 33 кВт до 40 кВт включ., автомат от 63А до 80А включ.",AK874,IF($S$10="от 40 кВт до 60 кВт включ., автомат от 80А до 125А включ.",AL874,IF($S$10="нет",0))))</f>
        <v>0</v>
      </c>
      <c r="AO874" s="173">
        <f t="shared" si="29"/>
        <v>0</v>
      </c>
      <c r="AT874"/>
      <c r="AU874"/>
      <c r="AV874"/>
      <c r="AW874"/>
      <c r="AX874"/>
      <c r="AY874"/>
      <c r="AZ874"/>
    </row>
    <row r="875" spans="1:52" ht="34.5" customHeight="1">
      <c r="A875" s="29" t="str">
        <f>CONCATENATE('Смета 1-й этаж'!$C875,".",'Смета 1-й этаж'!$D875,".",'Смета 1-й этаж'!$E875)</f>
        <v>Р9.0.19</v>
      </c>
      <c r="B875" s="17" t="s">
        <v>1513</v>
      </c>
      <c r="C875" s="27" t="s">
        <v>117</v>
      </c>
      <c r="D875" s="17">
        <v>0</v>
      </c>
      <c r="E875" s="18">
        <v>19</v>
      </c>
      <c r="F875" s="29" t="str">
        <f>CONCATENATE('Смета 1-й этаж'!$C875,".",'Смета 1-й этаж'!$D875,".",'Смета 1-й этаж'!$E875)</f>
        <v>Р9.0.19</v>
      </c>
      <c r="G875" s="28">
        <f t="shared" si="30"/>
        <v>2</v>
      </c>
      <c r="H875" s="30" t="s">
        <v>627</v>
      </c>
      <c r="I875" s="36" t="s">
        <v>14</v>
      </c>
      <c r="J875" s="128">
        <f t="shared" si="24"/>
        <v>0</v>
      </c>
      <c r="K875" s="69">
        <v>300</v>
      </c>
      <c r="L875" s="70">
        <v>3617.51</v>
      </c>
      <c r="M875" s="65">
        <f>ROUND('Смета 1-й этаж'!$J875*'Смета 1-й этаж'!$K875,2)</f>
        <v>0</v>
      </c>
      <c r="N875" s="19">
        <f>ROUND('Смета 1-й этаж'!$J875*'Смета 1-й этаж'!$L875,2)</f>
        <v>0</v>
      </c>
      <c r="AD875" s="175">
        <f t="shared" si="25"/>
        <v>0</v>
      </c>
      <c r="AE875" s="192">
        <v>0</v>
      </c>
      <c r="AI875" s="173">
        <f t="shared" si="27"/>
        <v>0</v>
      </c>
      <c r="AM875" s="173">
        <f t="shared" si="31"/>
        <v>0</v>
      </c>
      <c r="AO875" s="173">
        <f t="shared" si="29"/>
        <v>0</v>
      </c>
      <c r="AT875"/>
      <c r="AU875"/>
      <c r="AV875"/>
      <c r="AW875"/>
      <c r="AX875"/>
      <c r="AY875"/>
      <c r="AZ875"/>
    </row>
    <row r="876" spans="1:52" ht="34.5" customHeight="1">
      <c r="A876" s="29" t="str">
        <f>CONCATENATE('Смета 1-й этаж'!$C876,".",'Смета 1-й этаж'!$D876,".",'Смета 1-й этаж'!$E876)</f>
        <v>Р9.0.20</v>
      </c>
      <c r="B876" s="17" t="s">
        <v>1514</v>
      </c>
      <c r="C876" s="27" t="s">
        <v>117</v>
      </c>
      <c r="D876" s="17">
        <v>0</v>
      </c>
      <c r="E876" s="18">
        <v>20</v>
      </c>
      <c r="F876" s="29" t="str">
        <f>CONCATENATE('Смета 1-й этаж'!$C876,".",'Смета 1-й этаж'!$D876,".",'Смета 1-й этаж'!$E876)</f>
        <v>Р9.0.20</v>
      </c>
      <c r="G876" s="28">
        <f t="shared" si="30"/>
        <v>2</v>
      </c>
      <c r="H876" s="30" t="s">
        <v>628</v>
      </c>
      <c r="I876" s="36" t="s">
        <v>14</v>
      </c>
      <c r="J876" s="128">
        <f t="shared" si="24"/>
        <v>0</v>
      </c>
      <c r="K876" s="69">
        <v>300</v>
      </c>
      <c r="L876" s="70">
        <v>5280.43</v>
      </c>
      <c r="M876" s="65">
        <f>ROUND('Смета 1-й этаж'!$J876*'Смета 1-й этаж'!$K876,2)</f>
        <v>0</v>
      </c>
      <c r="N876" s="19">
        <f>ROUND('Смета 1-й этаж'!$J876*'Смета 1-й этаж'!$L876,2)</f>
        <v>0</v>
      </c>
      <c r="AD876" s="175">
        <f t="shared" si="25"/>
        <v>0</v>
      </c>
      <c r="AE876" s="192">
        <v>0</v>
      </c>
      <c r="AI876" s="173">
        <f t="shared" si="27"/>
        <v>0</v>
      </c>
      <c r="AM876" s="173">
        <f t="shared" si="31"/>
        <v>0</v>
      </c>
      <c r="AO876" s="173">
        <f t="shared" si="29"/>
        <v>0</v>
      </c>
      <c r="AT876"/>
      <c r="AU876"/>
      <c r="AV876"/>
      <c r="AW876"/>
      <c r="AX876"/>
      <c r="AY876"/>
      <c r="AZ876"/>
    </row>
    <row r="877" spans="1:52" ht="34.5" customHeight="1">
      <c r="A877" s="29" t="str">
        <f>CONCATENATE('Смета 1-й этаж'!$C877,".",'Смета 1-й этаж'!$D877,".",'Смета 1-й этаж'!$E877)</f>
        <v>Р9.0.21</v>
      </c>
      <c r="B877" s="17" t="s">
        <v>1515</v>
      </c>
      <c r="C877" s="27" t="s">
        <v>117</v>
      </c>
      <c r="D877" s="17">
        <v>0</v>
      </c>
      <c r="E877" s="17">
        <v>21</v>
      </c>
      <c r="F877" s="29" t="str">
        <f>CONCATENATE('Смета 1-й этаж'!$C877,".",'Смета 1-й этаж'!$D877,".",'Смета 1-й этаж'!$E877)</f>
        <v>Р9.0.21</v>
      </c>
      <c r="G877" s="28">
        <f t="shared" si="30"/>
        <v>2</v>
      </c>
      <c r="H877" s="30" t="s">
        <v>629</v>
      </c>
      <c r="I877" s="36" t="s">
        <v>14</v>
      </c>
      <c r="J877" s="128">
        <f t="shared" si="24"/>
        <v>0</v>
      </c>
      <c r="K877" s="69">
        <v>300</v>
      </c>
      <c r="L877" s="70">
        <v>5541.65</v>
      </c>
      <c r="M877" s="65">
        <f>ROUND('Смета 1-й этаж'!$J877*'Смета 1-й этаж'!$K877,2)</f>
        <v>0</v>
      </c>
      <c r="N877" s="19">
        <f>ROUND('Смета 1-й этаж'!$J877*'Смета 1-й этаж'!$L877,2)</f>
        <v>0</v>
      </c>
      <c r="AD877" s="175">
        <f t="shared" si="25"/>
        <v>0</v>
      </c>
      <c r="AE877" s="192">
        <v>0</v>
      </c>
      <c r="AI877" s="173">
        <f t="shared" si="27"/>
        <v>0</v>
      </c>
      <c r="AM877" s="173">
        <f t="shared" si="31"/>
        <v>0</v>
      </c>
      <c r="AO877" s="173">
        <f t="shared" si="29"/>
        <v>0</v>
      </c>
      <c r="AT877"/>
      <c r="AU877"/>
      <c r="AV877"/>
      <c r="AW877"/>
      <c r="AX877"/>
      <c r="AY877"/>
      <c r="AZ877"/>
    </row>
    <row r="878" spans="1:52" ht="34.5" customHeight="1">
      <c r="A878" s="29" t="str">
        <f>CONCATENATE('Смета 1-й этаж'!$C878,".",'Смета 1-й этаж'!$D878,".",'Смета 1-й этаж'!$E878)</f>
        <v>Р9.0.22</v>
      </c>
      <c r="B878" s="17" t="s">
        <v>1516</v>
      </c>
      <c r="C878" s="27" t="s">
        <v>117</v>
      </c>
      <c r="D878" s="17">
        <v>0</v>
      </c>
      <c r="E878" s="18">
        <v>22</v>
      </c>
      <c r="F878" s="29" t="str">
        <f>CONCATENATE('Смета 1-й этаж'!$C878,".",'Смета 1-й этаж'!$D878,".",'Смета 1-й этаж'!$E878)</f>
        <v>Р9.0.22</v>
      </c>
      <c r="G878" s="28">
        <f t="shared" si="30"/>
        <v>2</v>
      </c>
      <c r="H878" s="30" t="s">
        <v>630</v>
      </c>
      <c r="I878" s="36" t="s">
        <v>14</v>
      </c>
      <c r="J878" s="128">
        <f t="shared" si="24"/>
        <v>0</v>
      </c>
      <c r="K878" s="69">
        <v>300</v>
      </c>
      <c r="L878" s="70">
        <v>6253.54</v>
      </c>
      <c r="M878" s="65">
        <f>ROUND('Смета 1-й этаж'!$J878*'Смета 1-й этаж'!$K878,2)</f>
        <v>0</v>
      </c>
      <c r="N878" s="19">
        <f>ROUND('Смета 1-й этаж'!$J878*'Смета 1-й этаж'!$L878,2)</f>
        <v>0</v>
      </c>
      <c r="AD878" s="175">
        <f t="shared" si="25"/>
        <v>0</v>
      </c>
      <c r="AE878" s="192">
        <v>0</v>
      </c>
      <c r="AI878" s="173">
        <f t="shared" si="27"/>
        <v>0</v>
      </c>
      <c r="AM878" s="173">
        <f t="shared" si="31"/>
        <v>0</v>
      </c>
      <c r="AO878" s="173">
        <f t="shared" si="29"/>
        <v>0</v>
      </c>
      <c r="AT878"/>
      <c r="AU878"/>
      <c r="AV878"/>
      <c r="AW878"/>
      <c r="AX878"/>
      <c r="AY878"/>
      <c r="AZ878"/>
    </row>
    <row r="879" spans="1:52" ht="34.5" customHeight="1">
      <c r="A879" s="29" t="str">
        <f>CONCATENATE('Смета 1-й этаж'!$C879,".",'Смета 1-й этаж'!$D879,".",'Смета 1-й этаж'!$E879)</f>
        <v>Р9.0.23</v>
      </c>
      <c r="B879" s="17" t="s">
        <v>1517</v>
      </c>
      <c r="C879" s="27" t="s">
        <v>117</v>
      </c>
      <c r="D879" s="17">
        <v>0</v>
      </c>
      <c r="E879" s="18">
        <v>23</v>
      </c>
      <c r="F879" s="29" t="str">
        <f>CONCATENATE('Смета 1-й этаж'!$C879,".",'Смета 1-й этаж'!$D879,".",'Смета 1-й этаж'!$E879)</f>
        <v>Р9.0.23</v>
      </c>
      <c r="G879" s="28">
        <f t="shared" si="30"/>
        <v>2</v>
      </c>
      <c r="H879" s="30" t="s">
        <v>631</v>
      </c>
      <c r="I879" s="36" t="s">
        <v>14</v>
      </c>
      <c r="J879" s="128">
        <f t="shared" si="24"/>
        <v>0</v>
      </c>
      <c r="K879" s="69">
        <v>600</v>
      </c>
      <c r="L879" s="70">
        <v>4593.5200000000004</v>
      </c>
      <c r="M879" s="65">
        <f>ROUND('Смета 1-й этаж'!$J879*'Смета 1-й этаж'!$K879,2)</f>
        <v>0</v>
      </c>
      <c r="N879" s="19">
        <f>ROUND('Смета 1-й этаж'!$J879*'Смета 1-й этаж'!$L879,2)</f>
        <v>0</v>
      </c>
      <c r="AD879" s="175">
        <f t="shared" si="25"/>
        <v>0</v>
      </c>
      <c r="AE879" s="192">
        <v>0</v>
      </c>
      <c r="AI879" s="173">
        <f t="shared" si="27"/>
        <v>0</v>
      </c>
      <c r="AM879" s="173">
        <f t="shared" si="31"/>
        <v>0</v>
      </c>
      <c r="AO879" s="173">
        <f t="shared" si="29"/>
        <v>0</v>
      </c>
      <c r="AT879"/>
      <c r="AU879"/>
      <c r="AV879"/>
      <c r="AW879"/>
      <c r="AX879"/>
      <c r="AY879"/>
      <c r="AZ879"/>
    </row>
    <row r="880" spans="1:52" ht="34.5" customHeight="1">
      <c r="A880" s="29" t="str">
        <f>CONCATENATE('Смета 1-й этаж'!$C880,".",'Смета 1-й этаж'!$D880,".",'Смета 1-й этаж'!$E880)</f>
        <v>Р9.0.24</v>
      </c>
      <c r="B880" s="17" t="s">
        <v>1518</v>
      </c>
      <c r="C880" s="27" t="s">
        <v>117</v>
      </c>
      <c r="D880" s="17">
        <v>0</v>
      </c>
      <c r="E880" s="17">
        <v>24</v>
      </c>
      <c r="F880" s="29" t="str">
        <f>CONCATENATE('Смета 1-й этаж'!$C880,".",'Смета 1-й этаж'!$D880,".",'Смета 1-й этаж'!$E880)</f>
        <v>Р9.0.24</v>
      </c>
      <c r="G880" s="28">
        <f t="shared" si="30"/>
        <v>2</v>
      </c>
      <c r="H880" s="39" t="s">
        <v>632</v>
      </c>
      <c r="I880" s="36" t="s">
        <v>14</v>
      </c>
      <c r="J880" s="128">
        <f t="shared" si="24"/>
        <v>0</v>
      </c>
      <c r="K880" s="69">
        <v>600</v>
      </c>
      <c r="L880" s="70">
        <v>5733.67</v>
      </c>
      <c r="M880" s="65">
        <f>ROUND('Смета 1-й этаж'!$J880*'Смета 1-й этаж'!$K880,2)</f>
        <v>0</v>
      </c>
      <c r="N880" s="19">
        <f>ROUND('Смета 1-й этаж'!$J880*'Смета 1-й этаж'!$L880,2)</f>
        <v>0</v>
      </c>
      <c r="AD880" s="175">
        <f t="shared" si="25"/>
        <v>0</v>
      </c>
      <c r="AE880" s="192">
        <v>0</v>
      </c>
      <c r="AI880" s="173">
        <f t="shared" si="27"/>
        <v>0</v>
      </c>
      <c r="AM880" s="173">
        <f t="shared" si="31"/>
        <v>0</v>
      </c>
      <c r="AO880" s="173">
        <f t="shared" si="29"/>
        <v>0</v>
      </c>
      <c r="AT880"/>
      <c r="AU880"/>
      <c r="AV880"/>
      <c r="AW880"/>
      <c r="AX880"/>
      <c r="AY880"/>
      <c r="AZ880"/>
    </row>
    <row r="881" spans="1:52" ht="34.5" customHeight="1">
      <c r="A881" s="29" t="str">
        <f>CONCATENATE('Смета 1-й этаж'!$C881,".",'Смета 1-й этаж'!$D881,".",'Смета 1-й этаж'!$E881)</f>
        <v>Р9.0.25</v>
      </c>
      <c r="B881" s="17" t="s">
        <v>1519</v>
      </c>
      <c r="C881" s="27" t="s">
        <v>117</v>
      </c>
      <c r="D881" s="17">
        <v>0</v>
      </c>
      <c r="E881" s="18">
        <v>25</v>
      </c>
      <c r="F881" s="29" t="str">
        <f>CONCATENATE('Смета 1-й этаж'!$C881,".",'Смета 1-й этаж'!$D881,".",'Смета 1-й этаж'!$E881)</f>
        <v>Р9.0.25</v>
      </c>
      <c r="G881" s="28">
        <f t="shared" si="30"/>
        <v>2</v>
      </c>
      <c r="H881" s="30" t="s">
        <v>633</v>
      </c>
      <c r="I881" s="36" t="s">
        <v>14</v>
      </c>
      <c r="J881" s="128">
        <f t="shared" si="24"/>
        <v>0</v>
      </c>
      <c r="K881" s="69">
        <v>600</v>
      </c>
      <c r="L881" s="70">
        <v>5919.17</v>
      </c>
      <c r="M881" s="65">
        <f>ROUND('Смета 1-й этаж'!$J881*'Смета 1-й этаж'!$K881,2)</f>
        <v>0</v>
      </c>
      <c r="N881" s="19">
        <f>ROUND('Смета 1-й этаж'!$J881*'Смета 1-й этаж'!$L881,2)</f>
        <v>0</v>
      </c>
      <c r="AD881" s="175">
        <f t="shared" si="25"/>
        <v>0</v>
      </c>
      <c r="AE881" s="192">
        <v>0</v>
      </c>
      <c r="AI881" s="173">
        <f t="shared" si="27"/>
        <v>0</v>
      </c>
      <c r="AM881" s="173">
        <f>IF($S$10="до 33 кВт включ., автомат до 63А включ.",AJ881,IF($S$10="от 33 кВт до 40 кВт включ., автомат от 63А до 80А включ.",AK881,IF($S$10="от 40 кВт до 60 кВт включ., автомат от 80А до 125А включ.",AL881,IF($S$10="нет",0))))</f>
        <v>0</v>
      </c>
      <c r="AO881" s="173">
        <f t="shared" si="29"/>
        <v>0</v>
      </c>
      <c r="AT881"/>
      <c r="AU881"/>
      <c r="AV881"/>
      <c r="AW881"/>
      <c r="AX881"/>
      <c r="AY881"/>
      <c r="AZ881"/>
    </row>
    <row r="882" spans="1:52" ht="34.5" customHeight="1">
      <c r="A882" s="29" t="str">
        <f>CONCATENATE('Смета 1-й этаж'!$C882,".",'Смета 1-й этаж'!$D882,".",'Смета 1-й этаж'!$E882)</f>
        <v>Р9.0.26</v>
      </c>
      <c r="B882" s="17" t="s">
        <v>1520</v>
      </c>
      <c r="C882" s="27" t="s">
        <v>117</v>
      </c>
      <c r="D882" s="17">
        <v>0</v>
      </c>
      <c r="E882" s="18">
        <v>26</v>
      </c>
      <c r="F882" s="29" t="str">
        <f>CONCATENATE('Смета 1-й этаж'!$C882,".",'Смета 1-й этаж'!$D882,".",'Смета 1-й этаж'!$E882)</f>
        <v>Р9.0.26</v>
      </c>
      <c r="G882" s="28">
        <f t="shared" si="30"/>
        <v>2</v>
      </c>
      <c r="H882" s="30" t="s">
        <v>392</v>
      </c>
      <c r="I882" s="36" t="s">
        <v>14</v>
      </c>
      <c r="J882" s="128">
        <f t="shared" si="24"/>
        <v>0</v>
      </c>
      <c r="K882" s="69">
        <v>600</v>
      </c>
      <c r="L882" s="70">
        <v>2905.72</v>
      </c>
      <c r="M882" s="65">
        <f>ROUND('Смета 1-й этаж'!$J882*'Смета 1-й этаж'!$K882,2)</f>
        <v>0</v>
      </c>
      <c r="N882" s="19">
        <f>ROUND('Смета 1-й этаж'!$J882*'Смета 1-й этаж'!$L882,2)</f>
        <v>0</v>
      </c>
      <c r="AD882" s="175">
        <f t="shared" si="25"/>
        <v>0</v>
      </c>
      <c r="AE882" s="192">
        <v>0</v>
      </c>
      <c r="AI882" s="173">
        <f t="shared" si="27"/>
        <v>0</v>
      </c>
      <c r="AM882" s="173">
        <f t="shared" si="31"/>
        <v>0</v>
      </c>
      <c r="AO882" s="173">
        <f t="shared" si="29"/>
        <v>0</v>
      </c>
      <c r="AT882"/>
      <c r="AU882"/>
      <c r="AV882"/>
      <c r="AW882"/>
      <c r="AX882"/>
      <c r="AY882"/>
      <c r="AZ882"/>
    </row>
    <row r="883" spans="1:52" ht="34.5" customHeight="1">
      <c r="A883" s="29" t="str">
        <f>CONCATENATE('Смета 1-й этаж'!$C883,".",'Смета 1-й этаж'!$D883,".",'Смета 1-й этаж'!$E883)</f>
        <v>Р9.0.27</v>
      </c>
      <c r="B883" s="17" t="s">
        <v>1521</v>
      </c>
      <c r="C883" s="27" t="s">
        <v>117</v>
      </c>
      <c r="D883" s="17">
        <v>0</v>
      </c>
      <c r="E883" s="17">
        <v>27</v>
      </c>
      <c r="F883" s="29" t="str">
        <f>CONCATENATE('Смета 1-й этаж'!$C883,".",'Смета 1-й этаж'!$D883,".",'Смета 1-й этаж'!$E883)</f>
        <v>Р9.0.27</v>
      </c>
      <c r="G883" s="28">
        <f t="shared" si="30"/>
        <v>2</v>
      </c>
      <c r="H883" s="30" t="s">
        <v>393</v>
      </c>
      <c r="I883" s="36" t="s">
        <v>14</v>
      </c>
      <c r="J883" s="128">
        <f t="shared" si="24"/>
        <v>0</v>
      </c>
      <c r="K883" s="69">
        <v>600</v>
      </c>
      <c r="L883" s="70">
        <v>4532.8900000000003</v>
      </c>
      <c r="M883" s="65">
        <f>ROUND('Смета 1-й этаж'!$J883*'Смета 1-й этаж'!$K883,2)</f>
        <v>0</v>
      </c>
      <c r="N883" s="19">
        <f>ROUND('Смета 1-й этаж'!$J883*'Смета 1-й этаж'!$L883,2)</f>
        <v>0</v>
      </c>
      <c r="AD883" s="175">
        <f t="shared" si="25"/>
        <v>0</v>
      </c>
      <c r="AE883" s="192">
        <v>0</v>
      </c>
      <c r="AI883" s="173">
        <f t="shared" si="27"/>
        <v>0</v>
      </c>
      <c r="AM883" s="173">
        <f>IF($S$10="до 33 кВт включ., автомат до 63А включ.",AJ883,IF($S$10="от 33 кВт до 40 кВт включ., автомат от 63А до 80А включ.",AK883,IF($S$10="от 40 кВт до 60 кВт включ., автомат от 80А до 125А включ.",AL883,IF($S$10="нет",0))))</f>
        <v>0</v>
      </c>
      <c r="AO883" s="173">
        <f t="shared" si="29"/>
        <v>0</v>
      </c>
      <c r="AT883"/>
      <c r="AU883"/>
      <c r="AV883"/>
      <c r="AW883"/>
      <c r="AX883"/>
      <c r="AY883"/>
      <c r="AZ883"/>
    </row>
    <row r="884" spans="1:52" ht="34.5" customHeight="1">
      <c r="A884" s="29" t="str">
        <f>CONCATENATE('Смета 1-й этаж'!$C884,".",'Смета 1-й этаж'!$D884,".",'Смета 1-й этаж'!$E884)</f>
        <v>Р9.0.28</v>
      </c>
      <c r="B884" s="17" t="s">
        <v>1522</v>
      </c>
      <c r="C884" s="27" t="s">
        <v>117</v>
      </c>
      <c r="D884" s="17">
        <v>0</v>
      </c>
      <c r="E884" s="18">
        <v>28</v>
      </c>
      <c r="F884" s="29" t="str">
        <f>CONCATENATE('Смета 1-й этаж'!$C884,".",'Смета 1-й этаж'!$D884,".",'Смета 1-й этаж'!$E884)</f>
        <v>Р9.0.28</v>
      </c>
      <c r="G884" s="28">
        <f t="shared" si="30"/>
        <v>2</v>
      </c>
      <c r="H884" s="30" t="s">
        <v>361</v>
      </c>
      <c r="I884" s="36" t="s">
        <v>14</v>
      </c>
      <c r="J884" s="128">
        <f t="shared" si="24"/>
        <v>0</v>
      </c>
      <c r="K884" s="69">
        <v>600</v>
      </c>
      <c r="L884" s="70">
        <v>5874.73</v>
      </c>
      <c r="M884" s="65">
        <f>ROUND('Смета 1-й этаж'!$J884*'Смета 1-й этаж'!$K884,2)</f>
        <v>0</v>
      </c>
      <c r="N884" s="19">
        <f>ROUND('Смета 1-й этаж'!$J884*'Смета 1-й этаж'!$L884,2)</f>
        <v>0</v>
      </c>
      <c r="AD884" s="175">
        <f t="shared" si="25"/>
        <v>0</v>
      </c>
      <c r="AE884" s="192">
        <v>0</v>
      </c>
      <c r="AI884" s="173">
        <f t="shared" si="27"/>
        <v>0</v>
      </c>
      <c r="AM884" s="173">
        <f t="shared" si="31"/>
        <v>0</v>
      </c>
      <c r="AO884" s="173">
        <f t="shared" si="29"/>
        <v>0</v>
      </c>
      <c r="AT884"/>
      <c r="AU884"/>
      <c r="AV884"/>
      <c r="AW884"/>
      <c r="AX884"/>
      <c r="AY884"/>
      <c r="AZ884"/>
    </row>
    <row r="885" spans="1:52" ht="34.5" customHeight="1">
      <c r="A885" s="29" t="str">
        <f>CONCATENATE('Смета 1-й этаж'!$C885,".",'Смета 1-й этаж'!$D885,".",'Смета 1-й этаж'!$E885)</f>
        <v>Р9.0.29</v>
      </c>
      <c r="B885" s="17" t="s">
        <v>1523</v>
      </c>
      <c r="C885" s="27" t="s">
        <v>117</v>
      </c>
      <c r="D885" s="17">
        <v>0</v>
      </c>
      <c r="E885" s="18">
        <v>29</v>
      </c>
      <c r="F885" s="29" t="str">
        <f>CONCATENATE('Смета 1-й этаж'!$C885,".",'Смета 1-й этаж'!$D885,".",'Смета 1-й этаж'!$E885)</f>
        <v>Р9.0.29</v>
      </c>
      <c r="G885" s="28">
        <f t="shared" si="30"/>
        <v>2</v>
      </c>
      <c r="H885" s="30" t="s">
        <v>634</v>
      </c>
      <c r="I885" s="36" t="s">
        <v>14</v>
      </c>
      <c r="J885" s="128">
        <f t="shared" si="24"/>
        <v>0</v>
      </c>
      <c r="K885" s="69">
        <v>600</v>
      </c>
      <c r="L885" s="70">
        <v>3026.32</v>
      </c>
      <c r="M885" s="65">
        <f>ROUND('Смета 1-й этаж'!$J885*'Смета 1-й этаж'!$K885,2)</f>
        <v>0</v>
      </c>
      <c r="N885" s="19">
        <f>ROUND('Смета 1-й этаж'!$J885*'Смета 1-й этаж'!$L885,2)</f>
        <v>0</v>
      </c>
      <c r="AD885" s="175">
        <f t="shared" si="25"/>
        <v>0</v>
      </c>
      <c r="AE885" s="192">
        <v>0</v>
      </c>
      <c r="AI885" s="173">
        <f t="shared" si="27"/>
        <v>0</v>
      </c>
      <c r="AM885" s="173">
        <f t="shared" si="31"/>
        <v>0</v>
      </c>
      <c r="AO885" s="173">
        <f t="shared" si="29"/>
        <v>0</v>
      </c>
      <c r="AT885"/>
      <c r="AU885"/>
      <c r="AV885"/>
      <c r="AW885"/>
      <c r="AX885"/>
      <c r="AY885"/>
      <c r="AZ885"/>
    </row>
    <row r="886" spans="1:52" ht="34.5" customHeight="1">
      <c r="A886" s="29" t="str">
        <f>CONCATENATE('Смета 1-й этаж'!$C886,".",'Смета 1-й этаж'!$D886,".",'Смета 1-й этаж'!$E886)</f>
        <v>Р9.0.30</v>
      </c>
      <c r="B886" s="17" t="s">
        <v>1524</v>
      </c>
      <c r="C886" s="27" t="s">
        <v>117</v>
      </c>
      <c r="D886" s="17">
        <v>0</v>
      </c>
      <c r="E886" s="17">
        <v>30</v>
      </c>
      <c r="F886" s="29" t="str">
        <f>CONCATENATE('Смета 1-й этаж'!$C886,".",'Смета 1-й этаж'!$D886,".",'Смета 1-й этаж'!$E886)</f>
        <v>Р9.0.30</v>
      </c>
      <c r="G886" s="28">
        <f t="shared" si="30"/>
        <v>2</v>
      </c>
      <c r="H886" s="30" t="s">
        <v>635</v>
      </c>
      <c r="I886" s="36" t="s">
        <v>14</v>
      </c>
      <c r="J886" s="128">
        <f t="shared" si="24"/>
        <v>0</v>
      </c>
      <c r="K886" s="69">
        <v>600</v>
      </c>
      <c r="L886" s="70">
        <v>4980.38</v>
      </c>
      <c r="M886" s="65">
        <f>ROUND('Смета 1-й этаж'!$J886*'Смета 1-й этаж'!$K886,2)</f>
        <v>0</v>
      </c>
      <c r="N886" s="19">
        <f>ROUND('Смета 1-й этаж'!$J886*'Смета 1-й этаж'!$L886,2)</f>
        <v>0</v>
      </c>
      <c r="AD886" s="175">
        <f t="shared" si="25"/>
        <v>0</v>
      </c>
      <c r="AE886" s="192">
        <v>0</v>
      </c>
      <c r="AI886" s="173">
        <f t="shared" si="27"/>
        <v>0</v>
      </c>
      <c r="AM886" s="173">
        <f t="shared" si="31"/>
        <v>0</v>
      </c>
      <c r="AO886" s="173">
        <f t="shared" si="29"/>
        <v>0</v>
      </c>
      <c r="AT886"/>
      <c r="AU886"/>
      <c r="AV886"/>
      <c r="AW886"/>
      <c r="AX886"/>
      <c r="AY886"/>
      <c r="AZ886"/>
    </row>
    <row r="887" spans="1:52" ht="34.5" customHeight="1">
      <c r="A887" s="29" t="str">
        <f>CONCATENATE('Смета 1-й этаж'!$C887,".",'Смета 1-й этаж'!$D887,".",'Смета 1-й этаж'!$E887)</f>
        <v>Р9.0.31</v>
      </c>
      <c r="B887" s="17" t="s">
        <v>1525</v>
      </c>
      <c r="C887" s="27" t="s">
        <v>117</v>
      </c>
      <c r="D887" s="17">
        <v>0</v>
      </c>
      <c r="E887" s="18">
        <v>31</v>
      </c>
      <c r="F887" s="29" t="str">
        <f>CONCATENATE('Смета 1-й этаж'!$C887,".",'Смета 1-й этаж'!$D887,".",'Смета 1-й этаж'!$E887)</f>
        <v>Р9.0.31</v>
      </c>
      <c r="G887" s="28">
        <f t="shared" si="30"/>
        <v>2</v>
      </c>
      <c r="H887" s="30" t="s">
        <v>394</v>
      </c>
      <c r="I887" s="36" t="s">
        <v>14</v>
      </c>
      <c r="J887" s="128">
        <f t="shared" si="24"/>
        <v>0</v>
      </c>
      <c r="K887" s="69">
        <v>600</v>
      </c>
      <c r="L887" s="70">
        <v>6224.92</v>
      </c>
      <c r="M887" s="65">
        <f>ROUND('Смета 1-й этаж'!$J887*'Смета 1-й этаж'!$K887,2)</f>
        <v>0</v>
      </c>
      <c r="N887" s="19">
        <f>ROUND('Смета 1-й этаж'!$J887*'Смета 1-й этаж'!$L887,2)</f>
        <v>0</v>
      </c>
      <c r="AD887" s="175">
        <f t="shared" si="25"/>
        <v>0</v>
      </c>
      <c r="AE887" s="192">
        <v>0</v>
      </c>
      <c r="AI887" s="173">
        <f t="shared" si="27"/>
        <v>0</v>
      </c>
      <c r="AM887" s="173">
        <f t="shared" si="31"/>
        <v>0</v>
      </c>
      <c r="AO887" s="173">
        <f t="shared" si="29"/>
        <v>0</v>
      </c>
      <c r="AT887"/>
      <c r="AU887"/>
      <c r="AV887"/>
      <c r="AW887"/>
      <c r="AX887"/>
      <c r="AY887"/>
      <c r="AZ887"/>
    </row>
    <row r="888" spans="1:52" ht="34.5" customHeight="1">
      <c r="A888" s="29" t="str">
        <f>CONCATENATE('Смета 1-й этаж'!$C888,".",'Смета 1-й этаж'!$D888,".",'Смета 1-й этаж'!$E888)</f>
        <v>Р9.0.32</v>
      </c>
      <c r="B888" s="17" t="s">
        <v>1526</v>
      </c>
      <c r="C888" s="27" t="s">
        <v>117</v>
      </c>
      <c r="D888" s="17">
        <v>0</v>
      </c>
      <c r="E888" s="18">
        <v>32</v>
      </c>
      <c r="F888" s="29" t="str">
        <f>CONCATENATE('Смета 1-й этаж'!$C888,".",'Смета 1-й этаж'!$D888,".",'Смета 1-й этаж'!$E888)</f>
        <v>Р9.0.32</v>
      </c>
      <c r="G888" s="28">
        <f t="shared" si="30"/>
        <v>2</v>
      </c>
      <c r="H888" s="30" t="s">
        <v>395</v>
      </c>
      <c r="I888" s="36" t="s">
        <v>14</v>
      </c>
      <c r="J888" s="128">
        <f t="shared" si="24"/>
        <v>0</v>
      </c>
      <c r="K888" s="69">
        <v>600</v>
      </c>
      <c r="L888" s="70">
        <v>6280.25</v>
      </c>
      <c r="M888" s="65">
        <f>ROUND('Смета 1-й этаж'!$J888*'Смета 1-й этаж'!$K888,2)</f>
        <v>0</v>
      </c>
      <c r="N888" s="19">
        <f>ROUND('Смета 1-й этаж'!$J888*'Смета 1-й этаж'!$L888,2)</f>
        <v>0</v>
      </c>
      <c r="AD888" s="175">
        <f t="shared" si="25"/>
        <v>0</v>
      </c>
      <c r="AE888" s="192">
        <v>0</v>
      </c>
      <c r="AI888" s="173">
        <f t="shared" si="27"/>
        <v>0</v>
      </c>
      <c r="AM888" s="173">
        <f t="shared" si="31"/>
        <v>0</v>
      </c>
      <c r="AO888" s="173">
        <f t="shared" si="29"/>
        <v>0</v>
      </c>
      <c r="AT888"/>
      <c r="AU888"/>
      <c r="AV888"/>
      <c r="AW888"/>
      <c r="AX888"/>
      <c r="AY888"/>
      <c r="AZ888"/>
    </row>
    <row r="889" spans="1:52" ht="34.5" customHeight="1">
      <c r="A889" s="29" t="str">
        <f>CONCATENATE('Смета 1-й этаж'!$C889,".",'Смета 1-й этаж'!$D889,".",'Смета 1-й этаж'!$E889)</f>
        <v>Р9.0.33</v>
      </c>
      <c r="B889" s="17" t="s">
        <v>1527</v>
      </c>
      <c r="C889" s="27" t="s">
        <v>117</v>
      </c>
      <c r="D889" s="17">
        <v>0</v>
      </c>
      <c r="E889" s="17">
        <v>33</v>
      </c>
      <c r="F889" s="29" t="str">
        <f>CONCATENATE('Смета 1-й этаж'!$C889,".",'Смета 1-й этаж'!$D889,".",'Смета 1-й этаж'!$E889)</f>
        <v>Р9.0.33</v>
      </c>
      <c r="G889" s="28">
        <f t="shared" si="30"/>
        <v>2</v>
      </c>
      <c r="H889" s="30" t="s">
        <v>636</v>
      </c>
      <c r="I889" s="36" t="s">
        <v>14</v>
      </c>
      <c r="J889" s="128">
        <f t="shared" si="24"/>
        <v>0</v>
      </c>
      <c r="K889" s="69">
        <v>600</v>
      </c>
      <c r="L889" s="70">
        <v>4643.62</v>
      </c>
      <c r="M889" s="65">
        <f>ROUND('Смета 1-й этаж'!$J889*'Смета 1-й этаж'!$K889,2)</f>
        <v>0</v>
      </c>
      <c r="N889" s="19">
        <f>ROUND('Смета 1-й этаж'!$J889*'Смета 1-й этаж'!$L889,2)</f>
        <v>0</v>
      </c>
      <c r="AD889" s="175">
        <f t="shared" si="25"/>
        <v>0</v>
      </c>
      <c r="AE889" s="192">
        <v>0</v>
      </c>
      <c r="AI889" s="173">
        <f t="shared" si="27"/>
        <v>0</v>
      </c>
      <c r="AM889" s="173">
        <f t="shared" si="31"/>
        <v>0</v>
      </c>
      <c r="AO889" s="173">
        <f t="shared" si="29"/>
        <v>0</v>
      </c>
      <c r="AT889"/>
      <c r="AU889"/>
      <c r="AV889"/>
      <c r="AW889"/>
      <c r="AX889"/>
      <c r="AY889"/>
      <c r="AZ889"/>
    </row>
    <row r="890" spans="1:52" ht="34.5" customHeight="1">
      <c r="A890" s="29" t="str">
        <f>CONCATENATE('Смета 1-й этаж'!$C890,".",'Смета 1-й этаж'!$D890,".",'Смета 1-й этаж'!$E890)</f>
        <v>Р9.0.34</v>
      </c>
      <c r="B890" s="17" t="s">
        <v>1528</v>
      </c>
      <c r="C890" s="27" t="s">
        <v>117</v>
      </c>
      <c r="D890" s="17">
        <v>0</v>
      </c>
      <c r="E890" s="18">
        <v>34</v>
      </c>
      <c r="F890" s="29" t="str">
        <f>CONCATENATE('Смета 1-й этаж'!$C890,".",'Смета 1-й этаж'!$D890,".",'Смета 1-й этаж'!$E890)</f>
        <v>Р9.0.34</v>
      </c>
      <c r="G890" s="28">
        <f t="shared" si="30"/>
        <v>2</v>
      </c>
      <c r="H890" s="30" t="s">
        <v>375</v>
      </c>
      <c r="I890" s="36" t="s">
        <v>14</v>
      </c>
      <c r="J890" s="128">
        <f t="shared" si="24"/>
        <v>0</v>
      </c>
      <c r="K890" s="69">
        <v>600</v>
      </c>
      <c r="L890" s="70">
        <v>8099</v>
      </c>
      <c r="M890" s="65">
        <f>ROUND('Смета 1-й этаж'!$J890*'Смета 1-й этаж'!$K890,2)</f>
        <v>0</v>
      </c>
      <c r="N890" s="19">
        <f>ROUND('Смета 1-й этаж'!$J890*'Смета 1-й этаж'!$L890,2)</f>
        <v>0</v>
      </c>
      <c r="AD890" s="175">
        <f t="shared" si="25"/>
        <v>0</v>
      </c>
      <c r="AE890" s="192">
        <v>0</v>
      </c>
      <c r="AI890" s="173">
        <f t="shared" si="27"/>
        <v>0</v>
      </c>
      <c r="AM890" s="173">
        <f>IF($S$10="до 33 кВт включ., автомат до 63А включ.",AJ890,IF($S$10="от 33 кВт до 40 кВт включ., автомат от 63А до 80А включ.",AK890,IF($S$10="от 40 кВт до 60 кВт включ., автомат от 80А до 125А включ.",AL890,IF($S$10="нет",0))))</f>
        <v>0</v>
      </c>
      <c r="AO890" s="173">
        <f t="shared" si="29"/>
        <v>0</v>
      </c>
      <c r="AT890"/>
      <c r="AU890"/>
      <c r="AV890"/>
      <c r="AW890"/>
      <c r="AX890"/>
      <c r="AY890"/>
      <c r="AZ890"/>
    </row>
    <row r="891" spans="1:52" ht="34.5" customHeight="1">
      <c r="A891" s="29" t="str">
        <f>CONCATENATE('Смета 1-й этаж'!$C891,".",'Смета 1-й этаж'!$D891,".",'Смета 1-й этаж'!$E891)</f>
        <v>Р9.0.35</v>
      </c>
      <c r="B891" s="17" t="s">
        <v>1529</v>
      </c>
      <c r="C891" s="27" t="s">
        <v>117</v>
      </c>
      <c r="D891" s="17">
        <v>0</v>
      </c>
      <c r="E891" s="18">
        <v>35</v>
      </c>
      <c r="F891" s="29" t="str">
        <f>CONCATENATE('Смета 1-й этаж'!$C891,".",'Смета 1-й этаж'!$D891,".",'Смета 1-й этаж'!$E891)</f>
        <v>Р9.0.35</v>
      </c>
      <c r="G891" s="28">
        <f t="shared" si="30"/>
        <v>2</v>
      </c>
      <c r="H891" s="30" t="s">
        <v>637</v>
      </c>
      <c r="I891" s="36" t="s">
        <v>14</v>
      </c>
      <c r="J891" s="128">
        <f t="shared" si="24"/>
        <v>0</v>
      </c>
      <c r="K891" s="69">
        <v>600</v>
      </c>
      <c r="L891" s="70">
        <v>22571.33</v>
      </c>
      <c r="M891" s="65">
        <f>ROUND('Смета 1-й этаж'!$J891*'Смета 1-й этаж'!$K891,2)</f>
        <v>0</v>
      </c>
      <c r="N891" s="19">
        <f>ROUND('Смета 1-й этаж'!$J891*'Смета 1-й этаж'!$L891,2)</f>
        <v>0</v>
      </c>
      <c r="AD891" s="175">
        <f t="shared" si="25"/>
        <v>0</v>
      </c>
      <c r="AE891" s="192">
        <v>0</v>
      </c>
      <c r="AI891" s="173">
        <f t="shared" si="27"/>
        <v>0</v>
      </c>
      <c r="AM891" s="173">
        <f t="shared" si="31"/>
        <v>0</v>
      </c>
      <c r="AO891" s="173">
        <f t="shared" si="29"/>
        <v>0</v>
      </c>
      <c r="AT891"/>
      <c r="AU891"/>
      <c r="AV891"/>
      <c r="AW891"/>
      <c r="AX891"/>
      <c r="AY891"/>
      <c r="AZ891"/>
    </row>
    <row r="892" spans="1:52" ht="34.5" customHeight="1">
      <c r="A892" s="29" t="str">
        <f>CONCATENATE('Смета 1-й этаж'!$C892,".",'Смета 1-й этаж'!$D892,".",'Смета 1-й этаж'!$E892)</f>
        <v>Р9.0.36</v>
      </c>
      <c r="B892" s="17" t="s">
        <v>1530</v>
      </c>
      <c r="C892" s="27" t="s">
        <v>117</v>
      </c>
      <c r="D892" s="17">
        <v>0</v>
      </c>
      <c r="E892" s="17">
        <v>36</v>
      </c>
      <c r="F892" s="29" t="str">
        <f>CONCATENATE('Смета 1-й этаж'!$C892,".",'Смета 1-й этаж'!$D892,".",'Смета 1-й этаж'!$E892)</f>
        <v>Р9.0.36</v>
      </c>
      <c r="G892" s="28">
        <f t="shared" si="30"/>
        <v>2</v>
      </c>
      <c r="H892" s="30" t="s">
        <v>638</v>
      </c>
      <c r="I892" s="36" t="s">
        <v>14</v>
      </c>
      <c r="J892" s="128">
        <f t="shared" si="24"/>
        <v>0</v>
      </c>
      <c r="K892" s="69">
        <v>600</v>
      </c>
      <c r="L892" s="70">
        <v>35913.730000000003</v>
      </c>
      <c r="M892" s="65">
        <f>ROUND('Смета 1-й этаж'!$J892*'Смета 1-й этаж'!$K892,2)</f>
        <v>0</v>
      </c>
      <c r="N892" s="19">
        <f>ROUND('Смета 1-й этаж'!$J892*'Смета 1-й этаж'!$L892,2)</f>
        <v>0</v>
      </c>
      <c r="AD892" s="175">
        <f t="shared" si="25"/>
        <v>0</v>
      </c>
      <c r="AE892" s="192">
        <v>0</v>
      </c>
      <c r="AI892" s="173">
        <f t="shared" si="27"/>
        <v>0</v>
      </c>
      <c r="AM892" s="173">
        <f t="shared" si="31"/>
        <v>0</v>
      </c>
      <c r="AO892" s="173">
        <f t="shared" si="29"/>
        <v>0</v>
      </c>
      <c r="AT892"/>
      <c r="AU892"/>
      <c r="AV892"/>
      <c r="AW892"/>
      <c r="AX892"/>
      <c r="AY892"/>
      <c r="AZ892"/>
    </row>
    <row r="893" spans="1:52" ht="34.5" customHeight="1">
      <c r="A893" s="29" t="str">
        <f>CONCATENATE('Смета 1-й этаж'!$C893,".",'Смета 1-й этаж'!$D893,".",'Смета 1-й этаж'!$E893)</f>
        <v>Р9.0.37</v>
      </c>
      <c r="B893" s="17" t="s">
        <v>1531</v>
      </c>
      <c r="C893" s="27" t="s">
        <v>117</v>
      </c>
      <c r="D893" s="17">
        <v>0</v>
      </c>
      <c r="E893" s="18">
        <v>37</v>
      </c>
      <c r="F893" s="29" t="str">
        <f>CONCATENATE('Смета 1-й этаж'!$C893,".",'Смета 1-й этаж'!$D893,".",'Смета 1-й этаж'!$E893)</f>
        <v>Р9.0.37</v>
      </c>
      <c r="G893" s="28">
        <f t="shared" si="30"/>
        <v>2</v>
      </c>
      <c r="H893" s="30" t="s">
        <v>362</v>
      </c>
      <c r="I893" s="36" t="s">
        <v>14</v>
      </c>
      <c r="J893" s="128">
        <f t="shared" si="24"/>
        <v>0</v>
      </c>
      <c r="K893" s="69">
        <v>215</v>
      </c>
      <c r="L893" s="70">
        <v>665.18</v>
      </c>
      <c r="M893" s="65">
        <f>ROUND('Смета 1-й этаж'!$J893*'Смета 1-й этаж'!$K893,2)</f>
        <v>0</v>
      </c>
      <c r="N893" s="19">
        <f>ROUND('Смета 1-й этаж'!$J893*'Смета 1-й этаж'!$L893,2)</f>
        <v>0</v>
      </c>
      <c r="AD893" s="175">
        <f t="shared" si="25"/>
        <v>0</v>
      </c>
      <c r="AE893" s="192">
        <v>0</v>
      </c>
      <c r="AI893" s="173">
        <f t="shared" si="27"/>
        <v>0</v>
      </c>
      <c r="AM893" s="173">
        <f>IF($S$10="до 33 кВт включ., автомат до 63А включ.",AJ893,IF($S$10="от 33 кВт до 40 кВт включ., автомат от 63А до 80А включ.",AK893,IF($S$10="от 40 кВт до 60 кВт включ., автомат от 80А до 125А включ.",AL893,IF($S$10="нет",0))))</f>
        <v>0</v>
      </c>
      <c r="AO893" s="173">
        <f t="shared" si="29"/>
        <v>0</v>
      </c>
      <c r="AT893"/>
      <c r="AU893"/>
      <c r="AV893"/>
      <c r="AW893"/>
      <c r="AX893"/>
      <c r="AY893"/>
      <c r="AZ893"/>
    </row>
    <row r="894" spans="1:52" ht="34.5" customHeight="1">
      <c r="A894" s="29" t="str">
        <f>CONCATENATE('Смета 1-й этаж'!$C894,".",'Смета 1-й этаж'!$D894,".",'Смета 1-й этаж'!$E894)</f>
        <v>Р9.0.38</v>
      </c>
      <c r="B894" s="17" t="s">
        <v>1532</v>
      </c>
      <c r="C894" s="27" t="s">
        <v>117</v>
      </c>
      <c r="D894" s="17">
        <v>0</v>
      </c>
      <c r="E894" s="18">
        <v>38</v>
      </c>
      <c r="F894" s="29" t="str">
        <f>CONCATENATE('Смета 1-й этаж'!$C894,".",'Смета 1-й этаж'!$D894,".",'Смета 1-й этаж'!$E894)</f>
        <v>Р9.0.38</v>
      </c>
      <c r="G894" s="28">
        <f t="shared" si="30"/>
        <v>2</v>
      </c>
      <c r="H894" s="30" t="s">
        <v>363</v>
      </c>
      <c r="I894" s="36" t="s">
        <v>14</v>
      </c>
      <c r="J894" s="128">
        <f t="shared" si="24"/>
        <v>0</v>
      </c>
      <c r="K894" s="69">
        <v>215</v>
      </c>
      <c r="L894" s="70">
        <v>242.29</v>
      </c>
      <c r="M894" s="65">
        <f>ROUND('Смета 1-й этаж'!$J894*'Смета 1-й этаж'!$K894,2)</f>
        <v>0</v>
      </c>
      <c r="N894" s="19">
        <f>ROUND('Смета 1-й этаж'!$J894*'Смета 1-й этаж'!$L894,2)</f>
        <v>0</v>
      </c>
      <c r="AD894" s="175">
        <f t="shared" si="25"/>
        <v>0</v>
      </c>
      <c r="AE894" s="192">
        <v>0</v>
      </c>
      <c r="AI894" s="173">
        <f t="shared" si="27"/>
        <v>0</v>
      </c>
      <c r="AM894" s="173">
        <f t="shared" si="31"/>
        <v>0</v>
      </c>
      <c r="AO894" s="173">
        <f t="shared" si="29"/>
        <v>0</v>
      </c>
      <c r="AT894"/>
      <c r="AU894"/>
      <c r="AV894"/>
      <c r="AW894"/>
      <c r="AX894"/>
      <c r="AY894"/>
      <c r="AZ894"/>
    </row>
    <row r="895" spans="1:52" ht="34.5" customHeight="1">
      <c r="A895" s="29" t="str">
        <f>CONCATENATE('Смета 1-й этаж'!$C895,".",'Смета 1-й этаж'!$D895,".",'Смета 1-й этаж'!$E895)</f>
        <v>Р9.0.39</v>
      </c>
      <c r="B895" s="17" t="s">
        <v>1533</v>
      </c>
      <c r="C895" s="27" t="s">
        <v>117</v>
      </c>
      <c r="D895" s="17">
        <v>0</v>
      </c>
      <c r="E895" s="17">
        <v>39</v>
      </c>
      <c r="F895" s="29" t="str">
        <f>CONCATENATE('Смета 1-й этаж'!$C895,".",'Смета 1-й этаж'!$D895,".",'Смета 1-й этаж'!$E895)</f>
        <v>Р9.0.39</v>
      </c>
      <c r="G895" s="28">
        <f t="shared" si="30"/>
        <v>2</v>
      </c>
      <c r="H895" s="30" t="s">
        <v>396</v>
      </c>
      <c r="I895" s="36" t="s">
        <v>14</v>
      </c>
      <c r="J895" s="128">
        <f t="shared" si="24"/>
        <v>0</v>
      </c>
      <c r="K895" s="69">
        <v>215</v>
      </c>
      <c r="L895" s="70">
        <v>538.82000000000005</v>
      </c>
      <c r="M895" s="65">
        <f>ROUND('Смета 1-й этаж'!$J895*'Смета 1-й этаж'!$K895,2)</f>
        <v>0</v>
      </c>
      <c r="N895" s="19">
        <f>ROUND('Смета 1-й этаж'!$J895*'Смета 1-й этаж'!$L895,2)</f>
        <v>0</v>
      </c>
      <c r="AD895" s="175">
        <f t="shared" si="25"/>
        <v>0</v>
      </c>
      <c r="AE895" s="192">
        <v>0</v>
      </c>
      <c r="AI895" s="173">
        <f t="shared" si="27"/>
        <v>0</v>
      </c>
      <c r="AM895" s="173">
        <f t="shared" si="31"/>
        <v>0</v>
      </c>
      <c r="AO895" s="173">
        <f t="shared" si="29"/>
        <v>0</v>
      </c>
      <c r="AT895"/>
      <c r="AU895"/>
      <c r="AV895"/>
      <c r="AW895"/>
      <c r="AX895"/>
      <c r="AY895"/>
      <c r="AZ895"/>
    </row>
    <row r="896" spans="1:52" ht="34.5" customHeight="1">
      <c r="A896" s="29" t="str">
        <f>CONCATENATE('Смета 1-й этаж'!$C896,".",'Смета 1-й этаж'!$D896,".",'Смета 1-й этаж'!$E896)</f>
        <v>Р9.0.40</v>
      </c>
      <c r="B896" s="17" t="s">
        <v>1534</v>
      </c>
      <c r="C896" s="27" t="s">
        <v>117</v>
      </c>
      <c r="D896" s="17">
        <v>0</v>
      </c>
      <c r="E896" s="18">
        <v>40</v>
      </c>
      <c r="F896" s="29" t="str">
        <f>CONCATENATE('Смета 1-й этаж'!$C896,".",'Смета 1-й этаж'!$D896,".",'Смета 1-й этаж'!$E896)</f>
        <v>Р9.0.40</v>
      </c>
      <c r="G896" s="28">
        <f t="shared" si="30"/>
        <v>2</v>
      </c>
      <c r="H896" s="30" t="s">
        <v>397</v>
      </c>
      <c r="I896" s="36" t="s">
        <v>14</v>
      </c>
      <c r="J896" s="128">
        <f t="shared" si="24"/>
        <v>0</v>
      </c>
      <c r="K896" s="69">
        <v>215</v>
      </c>
      <c r="L896" s="70">
        <v>515.97</v>
      </c>
      <c r="M896" s="65">
        <f>ROUND('Смета 1-й этаж'!$J896*'Смета 1-й этаж'!$K896,2)</f>
        <v>0</v>
      </c>
      <c r="N896" s="19">
        <f>ROUND('Смета 1-й этаж'!$J896*'Смета 1-й этаж'!$L896,2)</f>
        <v>0</v>
      </c>
      <c r="AD896" s="175">
        <f t="shared" si="25"/>
        <v>0</v>
      </c>
      <c r="AE896" s="192">
        <v>0</v>
      </c>
      <c r="AI896" s="173">
        <f t="shared" si="27"/>
        <v>0</v>
      </c>
      <c r="AM896" s="173">
        <f t="shared" si="31"/>
        <v>0</v>
      </c>
      <c r="AO896" s="173">
        <f t="shared" si="29"/>
        <v>0</v>
      </c>
      <c r="AT896"/>
      <c r="AU896"/>
      <c r="AV896"/>
      <c r="AW896"/>
      <c r="AX896"/>
      <c r="AY896"/>
      <c r="AZ896"/>
    </row>
    <row r="897" spans="1:52" ht="34.5" customHeight="1">
      <c r="A897" s="29" t="str">
        <f>CONCATENATE('Смета 1-й этаж'!$C897,".",'Смета 1-й этаж'!$D897,".",'Смета 1-й этаж'!$E897)</f>
        <v>Р9.0.41</v>
      </c>
      <c r="B897" s="17" t="s">
        <v>1535</v>
      </c>
      <c r="C897" s="27" t="s">
        <v>117</v>
      </c>
      <c r="D897" s="17">
        <v>0</v>
      </c>
      <c r="E897" s="18">
        <v>41</v>
      </c>
      <c r="F897" s="29" t="str">
        <f>CONCATENATE('Смета 1-й этаж'!$C897,".",'Смета 1-й этаж'!$D897,".",'Смета 1-й этаж'!$E897)</f>
        <v>Р9.0.41</v>
      </c>
      <c r="G897" s="28">
        <f t="shared" si="30"/>
        <v>2</v>
      </c>
      <c r="H897" s="30" t="s">
        <v>398</v>
      </c>
      <c r="I897" s="36" t="s">
        <v>14</v>
      </c>
      <c r="J897" s="128">
        <f t="shared" si="24"/>
        <v>0</v>
      </c>
      <c r="K897" s="69">
        <v>215</v>
      </c>
      <c r="L897" s="70">
        <v>642.21</v>
      </c>
      <c r="M897" s="65">
        <f>ROUND('Смета 1-й этаж'!$J897*'Смета 1-й этаж'!$K897,2)</f>
        <v>0</v>
      </c>
      <c r="N897" s="19">
        <f>ROUND('Смета 1-й этаж'!$J897*'Смета 1-й этаж'!$L897,2)</f>
        <v>0</v>
      </c>
      <c r="AD897" s="175">
        <f t="shared" si="25"/>
        <v>0</v>
      </c>
      <c r="AE897" s="192">
        <v>0</v>
      </c>
      <c r="AI897" s="173">
        <f t="shared" si="27"/>
        <v>0</v>
      </c>
      <c r="AM897" s="173">
        <f t="shared" si="31"/>
        <v>0</v>
      </c>
      <c r="AO897" s="173">
        <f t="shared" si="29"/>
        <v>0</v>
      </c>
      <c r="AT897"/>
      <c r="AU897"/>
      <c r="AV897"/>
      <c r="AW897"/>
      <c r="AX897"/>
      <c r="AY897"/>
      <c r="AZ897"/>
    </row>
    <row r="898" spans="1:52" ht="34.5" customHeight="1">
      <c r="A898" s="29" t="str">
        <f>CONCATENATE('Смета 1-й этаж'!$C898,".",'Смета 1-й этаж'!$D898,".",'Смета 1-й этаж'!$E898)</f>
        <v>Р9.0.42</v>
      </c>
      <c r="B898" s="17" t="s">
        <v>1536</v>
      </c>
      <c r="C898" s="27" t="s">
        <v>117</v>
      </c>
      <c r="D898" s="17">
        <v>0</v>
      </c>
      <c r="E898" s="17">
        <v>42</v>
      </c>
      <c r="F898" s="29" t="str">
        <f>CONCATENATE('Смета 1-й этаж'!$C898,".",'Смета 1-й этаж'!$D898,".",'Смета 1-й этаж'!$E898)</f>
        <v>Р9.0.42</v>
      </c>
      <c r="G898" s="28">
        <f t="shared" si="30"/>
        <v>2</v>
      </c>
      <c r="H898" s="30" t="s">
        <v>639</v>
      </c>
      <c r="I898" s="36" t="s">
        <v>14</v>
      </c>
      <c r="J898" s="128">
        <f t="shared" si="24"/>
        <v>0</v>
      </c>
      <c r="K898" s="69">
        <v>215</v>
      </c>
      <c r="L898" s="70">
        <v>637.83000000000004</v>
      </c>
      <c r="M898" s="65">
        <f>ROUND('Смета 1-й этаж'!$J898*'Смета 1-й этаж'!$K898,2)</f>
        <v>0</v>
      </c>
      <c r="N898" s="19">
        <f>ROUND('Смета 1-й этаж'!$J898*'Смета 1-й этаж'!$L898,2)</f>
        <v>0</v>
      </c>
      <c r="AD898" s="175">
        <f t="shared" si="25"/>
        <v>0</v>
      </c>
      <c r="AE898" s="192">
        <v>0</v>
      </c>
      <c r="AI898" s="173">
        <f t="shared" si="27"/>
        <v>0</v>
      </c>
      <c r="AM898" s="173">
        <f t="shared" si="31"/>
        <v>0</v>
      </c>
      <c r="AO898" s="173">
        <f t="shared" si="29"/>
        <v>0</v>
      </c>
      <c r="AT898"/>
      <c r="AU898"/>
      <c r="AV898"/>
      <c r="AW898"/>
      <c r="AX898"/>
      <c r="AY898"/>
      <c r="AZ898"/>
    </row>
    <row r="899" spans="1:52" ht="34.5" customHeight="1">
      <c r="A899" s="29" t="str">
        <f>CONCATENATE('Смета 1-й этаж'!$C899,".",'Смета 1-й этаж'!$D899,".",'Смета 1-й этаж'!$E899)</f>
        <v>Р9.0.43</v>
      </c>
      <c r="B899" s="17" t="s">
        <v>1537</v>
      </c>
      <c r="C899" s="27" t="s">
        <v>117</v>
      </c>
      <c r="D899" s="17">
        <v>0</v>
      </c>
      <c r="E899" s="18">
        <v>43</v>
      </c>
      <c r="F899" s="29" t="str">
        <f>CONCATENATE('Смета 1-й этаж'!$C899,".",'Смета 1-й этаж'!$D899,".",'Смета 1-й этаж'!$E899)</f>
        <v>Р9.0.43</v>
      </c>
      <c r="G899" s="28">
        <f t="shared" si="30"/>
        <v>2</v>
      </c>
      <c r="H899" s="30" t="s">
        <v>119</v>
      </c>
      <c r="I899" s="36" t="s">
        <v>14</v>
      </c>
      <c r="J899" s="128">
        <f t="shared" si="24"/>
        <v>0</v>
      </c>
      <c r="K899" s="69">
        <v>215</v>
      </c>
      <c r="L899" s="70">
        <v>267.39</v>
      </c>
      <c r="M899" s="65">
        <f>ROUND('Смета 1-й этаж'!$J899*'Смета 1-й этаж'!$K899,2)</f>
        <v>0</v>
      </c>
      <c r="N899" s="19">
        <f>ROUND('Смета 1-й этаж'!$J899*'Смета 1-й этаж'!$L899,2)</f>
        <v>0</v>
      </c>
      <c r="S899">
        <v>33</v>
      </c>
      <c r="T899">
        <v>40</v>
      </c>
      <c r="U899">
        <v>60</v>
      </c>
      <c r="AD899" s="175">
        <f t="shared" si="25"/>
        <v>0</v>
      </c>
      <c r="AE899" s="192">
        <v>0</v>
      </c>
      <c r="AF899" s="153">
        <v>7</v>
      </c>
      <c r="AG899" s="154">
        <v>7</v>
      </c>
      <c r="AH899" s="155">
        <v>8</v>
      </c>
      <c r="AI899" s="173">
        <f t="shared" si="27"/>
        <v>0</v>
      </c>
      <c r="AJ899" s="166"/>
      <c r="AK899" s="167"/>
      <c r="AM899" s="173">
        <f t="shared" si="31"/>
        <v>0</v>
      </c>
      <c r="AO899" s="173">
        <f t="shared" si="29"/>
        <v>0</v>
      </c>
      <c r="AT899"/>
      <c r="AU899"/>
      <c r="AV899"/>
      <c r="AW899"/>
      <c r="AX899"/>
      <c r="AY899"/>
      <c r="AZ899"/>
    </row>
    <row r="900" spans="1:52" ht="34.5" customHeight="1">
      <c r="A900" s="29" t="str">
        <f>CONCATENATE('Смета 1-й этаж'!$C900,".",'Смета 1-й этаж'!$D900,".",'Смета 1-й этаж'!$E900)</f>
        <v>Р9.0.44</v>
      </c>
      <c r="B900" s="17" t="s">
        <v>1538</v>
      </c>
      <c r="C900" s="27" t="s">
        <v>117</v>
      </c>
      <c r="D900" s="17">
        <v>0</v>
      </c>
      <c r="E900" s="18">
        <v>44</v>
      </c>
      <c r="F900" s="29" t="str">
        <f>CONCATENATE('Смета 1-й этаж'!$C900,".",'Смета 1-й этаж'!$D900,".",'Смета 1-й этаж'!$E900)</f>
        <v>Р9.0.44</v>
      </c>
      <c r="G900" s="28">
        <f t="shared" si="30"/>
        <v>2</v>
      </c>
      <c r="H900" s="30" t="s">
        <v>120</v>
      </c>
      <c r="I900" s="36" t="s">
        <v>14</v>
      </c>
      <c r="J900" s="128">
        <f t="shared" si="24"/>
        <v>0</v>
      </c>
      <c r="K900" s="69">
        <v>215</v>
      </c>
      <c r="L900" s="70">
        <v>260.24</v>
      </c>
      <c r="M900" s="65">
        <f>ROUND('Смета 1-й этаж'!$J900*'Смета 1-й этаж'!$K900,2)</f>
        <v>0</v>
      </c>
      <c r="N900" s="19">
        <f>ROUND('Смета 1-й этаж'!$J900*'Смета 1-й этаж'!$L900,2)</f>
        <v>0</v>
      </c>
      <c r="S900">
        <v>10</v>
      </c>
      <c r="T900">
        <v>13</v>
      </c>
      <c r="U900">
        <v>15</v>
      </c>
      <c r="AD900" s="175">
        <f t="shared" si="25"/>
        <v>0</v>
      </c>
      <c r="AE900" s="192">
        <v>0</v>
      </c>
      <c r="AF900" s="153">
        <v>10</v>
      </c>
      <c r="AG900" s="154">
        <v>13</v>
      </c>
      <c r="AH900" s="155">
        <v>15</v>
      </c>
      <c r="AI900" s="173">
        <f t="shared" si="27"/>
        <v>0</v>
      </c>
      <c r="AJ900" s="166"/>
      <c r="AK900" s="167"/>
      <c r="AM900" s="173">
        <f>IF($S$10="до 33 кВт включ., автомат до 63А включ.",AJ900,IF($S$10="от 33 кВт до 40 кВт включ., автомат от 63А до 80А включ.",AK900,IF($S$10="от 40 кВт до 60 кВт включ., автомат от 80А до 125А включ.",AL900,IF($S$10="нет",0))))</f>
        <v>0</v>
      </c>
      <c r="AO900" s="173">
        <f t="shared" si="29"/>
        <v>0</v>
      </c>
      <c r="AT900"/>
      <c r="AU900"/>
      <c r="AV900"/>
      <c r="AW900"/>
      <c r="AX900"/>
      <c r="AY900"/>
      <c r="AZ900"/>
    </row>
    <row r="901" spans="1:52" ht="34.5" customHeight="1">
      <c r="A901" s="29" t="str">
        <f>CONCATENATE('Смета 1-й этаж'!$C901,".",'Смета 1-й этаж'!$D901,".",'Смета 1-й этаж'!$E901)</f>
        <v>Р9.0.45</v>
      </c>
      <c r="B901" s="17" t="s">
        <v>1539</v>
      </c>
      <c r="C901" s="27" t="s">
        <v>117</v>
      </c>
      <c r="D901" s="17">
        <v>0</v>
      </c>
      <c r="E901" s="17">
        <v>45</v>
      </c>
      <c r="F901" s="29" t="str">
        <f>CONCATENATE('Смета 1-й этаж'!$C901,".",'Смета 1-й этаж'!$D901,".",'Смета 1-й этаж'!$E901)</f>
        <v>Р9.0.45</v>
      </c>
      <c r="G901" s="28">
        <f t="shared" si="30"/>
        <v>2</v>
      </c>
      <c r="H901" s="30" t="s">
        <v>121</v>
      </c>
      <c r="I901" s="36" t="s">
        <v>14</v>
      </c>
      <c r="J901" s="128">
        <f t="shared" si="24"/>
        <v>0</v>
      </c>
      <c r="K901" s="69">
        <v>215</v>
      </c>
      <c r="L901" s="70">
        <v>333.48</v>
      </c>
      <c r="M901" s="65">
        <f>ROUND('Смета 1-й этаж'!$J901*'Смета 1-й этаж'!$K901,2)</f>
        <v>0</v>
      </c>
      <c r="N901" s="19">
        <f>ROUND('Смета 1-й этаж'!$J901*'Смета 1-й этаж'!$L901,2)</f>
        <v>0</v>
      </c>
      <c r="AD901" s="175">
        <f t="shared" si="25"/>
        <v>0</v>
      </c>
      <c r="AE901" s="192">
        <v>0</v>
      </c>
      <c r="AF901" s="153">
        <v>7</v>
      </c>
      <c r="AG901" s="154">
        <v>11</v>
      </c>
      <c r="AH901" s="155">
        <v>8</v>
      </c>
      <c r="AI901" s="173">
        <f t="shared" si="27"/>
        <v>0</v>
      </c>
      <c r="AJ901" s="166"/>
      <c r="AK901" s="167"/>
      <c r="AM901" s="173">
        <f t="shared" si="31"/>
        <v>0</v>
      </c>
      <c r="AO901" s="173">
        <f t="shared" si="29"/>
        <v>0</v>
      </c>
      <c r="AT901"/>
      <c r="AU901"/>
      <c r="AV901"/>
      <c r="AW901"/>
      <c r="AX901"/>
      <c r="AY901"/>
      <c r="AZ901"/>
    </row>
    <row r="902" spans="1:52" ht="34.5" customHeight="1">
      <c r="A902" s="29" t="str">
        <f>CONCATENATE('Смета 1-й этаж'!$C902,".",'Смета 1-й этаж'!$D902,".",'Смета 1-й этаж'!$E902)</f>
        <v>Р9.0.46</v>
      </c>
      <c r="B902" s="17" t="s">
        <v>1540</v>
      </c>
      <c r="C902" s="27" t="s">
        <v>117</v>
      </c>
      <c r="D902" s="17">
        <v>0</v>
      </c>
      <c r="E902" s="18">
        <v>46</v>
      </c>
      <c r="F902" s="29" t="str">
        <f>CONCATENATE('Смета 1-й этаж'!$C902,".",'Смета 1-й этаж'!$D902,".",'Смета 1-й этаж'!$E902)</f>
        <v>Р9.0.46</v>
      </c>
      <c r="G902" s="28">
        <f t="shared" si="30"/>
        <v>2</v>
      </c>
      <c r="H902" s="30" t="s">
        <v>305</v>
      </c>
      <c r="I902" s="36" t="s">
        <v>14</v>
      </c>
      <c r="J902" s="128">
        <f t="shared" si="24"/>
        <v>0</v>
      </c>
      <c r="K902" s="69">
        <v>215</v>
      </c>
      <c r="L902" s="70">
        <v>363.98</v>
      </c>
      <c r="M902" s="65">
        <f>ROUND('Смета 1-й этаж'!$J902*'Смета 1-й этаж'!$K902,2)</f>
        <v>0</v>
      </c>
      <c r="N902" s="19">
        <f>ROUND('Смета 1-й этаж'!$J902*'Смета 1-й этаж'!$L902,2)</f>
        <v>0</v>
      </c>
      <c r="AD902" s="175">
        <f t="shared" si="25"/>
        <v>0</v>
      </c>
      <c r="AE902" s="192">
        <v>0</v>
      </c>
      <c r="AF902" s="153">
        <v>5</v>
      </c>
      <c r="AG902" s="154">
        <v>5</v>
      </c>
      <c r="AH902" s="155">
        <v>6</v>
      </c>
      <c r="AI902" s="173">
        <f t="shared" si="27"/>
        <v>0</v>
      </c>
      <c r="AJ902" s="166"/>
      <c r="AK902" s="167"/>
      <c r="AM902" s="173">
        <f t="shared" si="31"/>
        <v>0</v>
      </c>
      <c r="AO902" s="173">
        <f t="shared" si="29"/>
        <v>0</v>
      </c>
      <c r="AT902"/>
      <c r="AU902"/>
      <c r="AV902"/>
      <c r="AW902"/>
      <c r="AX902"/>
      <c r="AY902"/>
      <c r="AZ902"/>
    </row>
    <row r="903" spans="1:52" ht="34.5" customHeight="1">
      <c r="A903" s="29" t="str">
        <f>CONCATENATE('Смета 1-й этаж'!$C903,".",'Смета 1-й этаж'!$D903,".",'Смета 1-й этаж'!$E903)</f>
        <v>Р9.0.47</v>
      </c>
      <c r="B903" s="17" t="s">
        <v>1541</v>
      </c>
      <c r="C903" s="27" t="s">
        <v>117</v>
      </c>
      <c r="D903" s="17">
        <v>0</v>
      </c>
      <c r="E903" s="18">
        <v>47</v>
      </c>
      <c r="F903" s="29" t="str">
        <f>CONCATENATE('Смета 1-й этаж'!$C903,".",'Смета 1-й этаж'!$D903,".",'Смета 1-й этаж'!$E903)</f>
        <v>Р9.0.47</v>
      </c>
      <c r="G903" s="28">
        <f t="shared" si="30"/>
        <v>2</v>
      </c>
      <c r="H903" s="30" t="s">
        <v>122</v>
      </c>
      <c r="I903" s="36" t="s">
        <v>14</v>
      </c>
      <c r="J903" s="128">
        <f t="shared" si="24"/>
        <v>0</v>
      </c>
      <c r="K903" s="69">
        <v>215</v>
      </c>
      <c r="L903" s="70">
        <v>423.43</v>
      </c>
      <c r="M903" s="65">
        <f>ROUND('Смета 1-й этаж'!$J903*'Смета 1-й этаж'!$K903,2)</f>
        <v>0</v>
      </c>
      <c r="N903" s="19">
        <f>ROUND('Смета 1-й этаж'!$J903*'Смета 1-й этаж'!$L903,2)</f>
        <v>0</v>
      </c>
      <c r="AD903" s="175">
        <f t="shared" si="25"/>
        <v>0</v>
      </c>
      <c r="AE903" s="192">
        <v>0</v>
      </c>
      <c r="AF903" s="153">
        <v>2</v>
      </c>
      <c r="AG903" s="154">
        <v>2</v>
      </c>
      <c r="AH903" s="155">
        <v>2</v>
      </c>
      <c r="AI903" s="173">
        <f t="shared" si="27"/>
        <v>0</v>
      </c>
      <c r="AJ903" s="166"/>
      <c r="AK903" s="167"/>
      <c r="AM903" s="173">
        <f t="shared" si="31"/>
        <v>0</v>
      </c>
      <c r="AO903" s="173">
        <f t="shared" si="29"/>
        <v>0</v>
      </c>
      <c r="AT903"/>
      <c r="AU903"/>
      <c r="AV903"/>
      <c r="AW903"/>
      <c r="AX903"/>
      <c r="AY903"/>
      <c r="AZ903"/>
    </row>
    <row r="904" spans="1:52" ht="34.5" customHeight="1">
      <c r="A904" s="29" t="str">
        <f>CONCATENATE('Смета 1-й этаж'!$C904,".",'Смета 1-й этаж'!$D904,".",'Смета 1-й этаж'!$E904)</f>
        <v>Р9.0.48</v>
      </c>
      <c r="B904" s="17" t="s">
        <v>1542</v>
      </c>
      <c r="C904" s="27" t="s">
        <v>117</v>
      </c>
      <c r="D904" s="17">
        <v>0</v>
      </c>
      <c r="E904" s="17">
        <v>48</v>
      </c>
      <c r="F904" s="29" t="str">
        <f>CONCATENATE('Смета 1-й этаж'!$C904,".",'Смета 1-й этаж'!$D904,".",'Смета 1-й этаж'!$E904)</f>
        <v>Р9.0.48</v>
      </c>
      <c r="G904" s="28">
        <f t="shared" si="30"/>
        <v>2</v>
      </c>
      <c r="H904" s="30" t="s">
        <v>306</v>
      </c>
      <c r="I904" s="36" t="s">
        <v>14</v>
      </c>
      <c r="J904" s="128">
        <f t="shared" si="24"/>
        <v>0</v>
      </c>
      <c r="K904" s="69">
        <v>215</v>
      </c>
      <c r="L904" s="70">
        <v>740</v>
      </c>
      <c r="M904" s="65">
        <f>ROUND('Смета 1-й этаж'!$J904*'Смета 1-й этаж'!$K904,2)</f>
        <v>0</v>
      </c>
      <c r="N904" s="19">
        <f>ROUND('Смета 1-й этаж'!$J904*'Смета 1-й этаж'!$L904,2)</f>
        <v>0</v>
      </c>
      <c r="AD904" s="175">
        <f t="shared" si="25"/>
        <v>0</v>
      </c>
      <c r="AE904" s="192">
        <v>0</v>
      </c>
      <c r="AI904" s="173">
        <f t="shared" si="27"/>
        <v>0</v>
      </c>
      <c r="AM904" s="173">
        <f t="shared" si="31"/>
        <v>0</v>
      </c>
      <c r="AO904" s="173">
        <f t="shared" si="29"/>
        <v>0</v>
      </c>
      <c r="AT904"/>
      <c r="AU904"/>
      <c r="AV904"/>
      <c r="AW904"/>
      <c r="AX904"/>
      <c r="AY904"/>
      <c r="AZ904"/>
    </row>
    <row r="905" spans="1:52" ht="34.5" customHeight="1">
      <c r="A905" s="29" t="str">
        <f>CONCATENATE('Смета 1-й этаж'!$C905,".",'Смета 1-й этаж'!$D905,".",'Смета 1-й этаж'!$E905)</f>
        <v>Р9.0.49</v>
      </c>
      <c r="B905" s="17" t="s">
        <v>1543</v>
      </c>
      <c r="C905" s="27" t="s">
        <v>117</v>
      </c>
      <c r="D905" s="17">
        <v>0</v>
      </c>
      <c r="E905" s="18">
        <v>49</v>
      </c>
      <c r="F905" s="29" t="str">
        <f>CONCATENATE('Смета 1-й этаж'!$C905,".",'Смета 1-й этаж'!$D905,".",'Смета 1-й этаж'!$E905)</f>
        <v>Р9.0.49</v>
      </c>
      <c r="G905" s="28">
        <f t="shared" si="30"/>
        <v>2</v>
      </c>
      <c r="H905" s="30" t="s">
        <v>307</v>
      </c>
      <c r="I905" s="36" t="s">
        <v>14</v>
      </c>
      <c r="J905" s="128">
        <f t="shared" si="24"/>
        <v>0</v>
      </c>
      <c r="K905" s="69">
        <v>215</v>
      </c>
      <c r="L905" s="70">
        <v>584.12</v>
      </c>
      <c r="M905" s="65">
        <f>ROUND('Смета 1-й этаж'!$J905*'Смета 1-й этаж'!$K905,2)</f>
        <v>0</v>
      </c>
      <c r="N905" s="19">
        <f>ROUND('Смета 1-й этаж'!$J905*'Смета 1-й этаж'!$L905,2)</f>
        <v>0</v>
      </c>
      <c r="AD905" s="175">
        <f t="shared" si="25"/>
        <v>0</v>
      </c>
      <c r="AE905" s="192">
        <v>0</v>
      </c>
      <c r="AI905" s="173">
        <f t="shared" si="27"/>
        <v>0</v>
      </c>
      <c r="AM905" s="173">
        <f t="shared" si="31"/>
        <v>0</v>
      </c>
      <c r="AO905" s="173">
        <f t="shared" si="29"/>
        <v>0</v>
      </c>
      <c r="AT905"/>
      <c r="AU905"/>
      <c r="AV905"/>
      <c r="AW905"/>
      <c r="AX905"/>
      <c r="AY905"/>
      <c r="AZ905"/>
    </row>
    <row r="906" spans="1:52" ht="34.5" customHeight="1">
      <c r="A906" s="29" t="str">
        <f>CONCATENATE('Смета 1-й этаж'!$C906,".",'Смета 1-й этаж'!$D906,".",'Смета 1-й этаж'!$E906)</f>
        <v>Р9.0.50</v>
      </c>
      <c r="B906" s="17" t="s">
        <v>1544</v>
      </c>
      <c r="C906" s="27" t="s">
        <v>117</v>
      </c>
      <c r="D906" s="17">
        <v>0</v>
      </c>
      <c r="E906" s="18">
        <v>50</v>
      </c>
      <c r="F906" s="29" t="str">
        <f>CONCATENATE('Смета 1-й этаж'!$C906,".",'Смета 1-й этаж'!$D906,".",'Смета 1-й этаж'!$E906)</f>
        <v>Р9.0.50</v>
      </c>
      <c r="G906" s="28">
        <f t="shared" si="30"/>
        <v>2</v>
      </c>
      <c r="H906" s="30" t="s">
        <v>308</v>
      </c>
      <c r="I906" s="36" t="s">
        <v>14</v>
      </c>
      <c r="J906" s="128">
        <f t="shared" si="24"/>
        <v>0</v>
      </c>
      <c r="K906" s="69">
        <v>215</v>
      </c>
      <c r="L906" s="70">
        <v>803.61</v>
      </c>
      <c r="M906" s="65">
        <f>ROUND('Смета 1-й этаж'!$J906*'Смета 1-й этаж'!$K906,2)</f>
        <v>0</v>
      </c>
      <c r="N906" s="19">
        <f>ROUND('Смета 1-й этаж'!$J906*'Смета 1-й этаж'!$L906,2)</f>
        <v>0</v>
      </c>
      <c r="AD906" s="175">
        <f t="shared" si="25"/>
        <v>0</v>
      </c>
      <c r="AE906" s="192">
        <v>0</v>
      </c>
      <c r="AI906" s="173">
        <f t="shared" si="27"/>
        <v>0</v>
      </c>
      <c r="AM906" s="173">
        <f t="shared" si="31"/>
        <v>0</v>
      </c>
      <c r="AO906" s="173">
        <f t="shared" si="29"/>
        <v>0</v>
      </c>
      <c r="AT906"/>
      <c r="AU906"/>
      <c r="AV906"/>
      <c r="AW906"/>
      <c r="AX906"/>
      <c r="AY906"/>
      <c r="AZ906"/>
    </row>
    <row r="907" spans="1:52" ht="34.5" customHeight="1">
      <c r="A907" s="29" t="str">
        <f>CONCATENATE('Смета 1-й этаж'!$C907,".",'Смета 1-й этаж'!$D907,".",'Смета 1-й этаж'!$E907)</f>
        <v>Р9.0.51</v>
      </c>
      <c r="B907" s="17" t="s">
        <v>1545</v>
      </c>
      <c r="C907" s="27" t="s">
        <v>117</v>
      </c>
      <c r="D907" s="17">
        <v>0</v>
      </c>
      <c r="E907" s="17">
        <v>51</v>
      </c>
      <c r="F907" s="29" t="str">
        <f>CONCATENATE('Смета 1-й этаж'!$C907,".",'Смета 1-й этаж'!$D907,".",'Смета 1-й этаж'!$E907)</f>
        <v>Р9.0.51</v>
      </c>
      <c r="G907" s="28">
        <f t="shared" si="30"/>
        <v>2</v>
      </c>
      <c r="H907" s="30" t="s">
        <v>453</v>
      </c>
      <c r="I907" s="36" t="s">
        <v>14</v>
      </c>
      <c r="J907" s="128">
        <f t="shared" si="24"/>
        <v>0</v>
      </c>
      <c r="K907" s="69">
        <v>215</v>
      </c>
      <c r="L907" s="70">
        <v>452.01</v>
      </c>
      <c r="M907" s="65">
        <f>ROUND('Смета 1-й этаж'!$J907*'Смета 1-й этаж'!$K907,2)</f>
        <v>0</v>
      </c>
      <c r="N907" s="19">
        <f>ROUND('Смета 1-й этаж'!$J907*'Смета 1-й этаж'!$L907,2)</f>
        <v>0</v>
      </c>
      <c r="AD907" s="175">
        <f t="shared" si="25"/>
        <v>0</v>
      </c>
      <c r="AE907" s="192">
        <v>0</v>
      </c>
      <c r="AI907" s="173">
        <f t="shared" si="27"/>
        <v>0</v>
      </c>
      <c r="AM907" s="173">
        <f>IF($S$10="до 33 кВт включ., автомат до 63А включ.",AJ907,IF($S$10="от 33 кВт до 40 кВт включ., автомат от 63А до 80А включ.",AK907,IF($S$10="от 40 кВт до 60 кВт включ., автомат от 80А до 125А включ.",AL907,IF($S$10="нет",0))))</f>
        <v>0</v>
      </c>
      <c r="AO907" s="173">
        <f t="shared" si="29"/>
        <v>0</v>
      </c>
      <c r="AT907"/>
      <c r="AU907"/>
      <c r="AV907"/>
      <c r="AW907"/>
      <c r="AX907"/>
      <c r="AY907"/>
      <c r="AZ907"/>
    </row>
    <row r="908" spans="1:52" ht="34.5" customHeight="1">
      <c r="A908" s="29" t="str">
        <f>CONCATENATE('Смета 1-й этаж'!$C908,".",'Смета 1-й этаж'!$D908,".",'Смета 1-й этаж'!$E908)</f>
        <v>Р9.0.52</v>
      </c>
      <c r="B908" s="17" t="s">
        <v>1546</v>
      </c>
      <c r="C908" s="27" t="s">
        <v>117</v>
      </c>
      <c r="D908" s="17">
        <v>0</v>
      </c>
      <c r="E908" s="18">
        <v>52</v>
      </c>
      <c r="F908" s="29" t="str">
        <f>CONCATENATE('Смета 1-й этаж'!$C908,".",'Смета 1-й этаж'!$D908,".",'Смета 1-й этаж'!$E908)</f>
        <v>Р9.0.52</v>
      </c>
      <c r="G908" s="28">
        <f t="shared" si="30"/>
        <v>2</v>
      </c>
      <c r="H908" s="30" t="s">
        <v>454</v>
      </c>
      <c r="I908" s="36" t="s">
        <v>14</v>
      </c>
      <c r="J908" s="128">
        <f t="shared" si="24"/>
        <v>0</v>
      </c>
      <c r="K908" s="69">
        <v>215</v>
      </c>
      <c r="L908" s="70">
        <v>431.23</v>
      </c>
      <c r="M908" s="65">
        <f>ROUND('Смета 1-й этаж'!$J908*'Смета 1-й этаж'!$K908,2)</f>
        <v>0</v>
      </c>
      <c r="N908" s="19">
        <f>ROUND('Смета 1-й этаж'!$J908*'Смета 1-й этаж'!$L908,2)</f>
        <v>0</v>
      </c>
      <c r="AD908" s="175">
        <f t="shared" si="25"/>
        <v>0</v>
      </c>
      <c r="AE908" s="192">
        <v>0</v>
      </c>
      <c r="AI908" s="173">
        <f t="shared" si="27"/>
        <v>0</v>
      </c>
      <c r="AM908" s="173">
        <f t="shared" si="31"/>
        <v>0</v>
      </c>
      <c r="AO908" s="173">
        <f t="shared" si="29"/>
        <v>0</v>
      </c>
      <c r="AT908"/>
      <c r="AU908"/>
      <c r="AV908"/>
      <c r="AW908"/>
      <c r="AX908"/>
      <c r="AY908"/>
      <c r="AZ908"/>
    </row>
    <row r="909" spans="1:52" ht="34.5" customHeight="1">
      <c r="A909" s="29" t="str">
        <f>CONCATENATE('Смета 1-й этаж'!$C909,".",'Смета 1-й этаж'!$D909,".",'Смета 1-й этаж'!$E909)</f>
        <v>Р9.0.53</v>
      </c>
      <c r="B909" s="17" t="s">
        <v>1547</v>
      </c>
      <c r="C909" s="27" t="s">
        <v>117</v>
      </c>
      <c r="D909" s="17">
        <v>0</v>
      </c>
      <c r="E909" s="18">
        <v>53</v>
      </c>
      <c r="F909" s="29" t="str">
        <f>CONCATENATE('Смета 1-й этаж'!$C909,".",'Смета 1-й этаж'!$D909,".",'Смета 1-й этаж'!$E909)</f>
        <v>Р9.0.53</v>
      </c>
      <c r="G909" s="28">
        <f t="shared" si="30"/>
        <v>2</v>
      </c>
      <c r="H909" s="30" t="s">
        <v>364</v>
      </c>
      <c r="I909" s="36" t="s">
        <v>14</v>
      </c>
      <c r="J909" s="128">
        <f t="shared" si="24"/>
        <v>0</v>
      </c>
      <c r="K909" s="69">
        <v>215</v>
      </c>
      <c r="L909" s="70">
        <v>437.89</v>
      </c>
      <c r="M909" s="65">
        <f>ROUND('Смета 1-й этаж'!$J909*'Смета 1-й этаж'!$K909,2)</f>
        <v>0</v>
      </c>
      <c r="N909" s="19">
        <f>ROUND('Смета 1-й этаж'!$J909*'Смета 1-й этаж'!$L909,2)</f>
        <v>0</v>
      </c>
      <c r="AD909" s="175">
        <f t="shared" si="25"/>
        <v>0</v>
      </c>
      <c r="AE909" s="192">
        <v>0</v>
      </c>
      <c r="AI909" s="173">
        <f t="shared" si="27"/>
        <v>0</v>
      </c>
      <c r="AM909" s="173">
        <f>IF($S$10="до 33 кВт включ., автомат до 63А включ.",AJ909,IF($S$10="от 33 кВт до 40 кВт включ., автомат от 63А до 80А включ.",AK909,IF($S$10="от 40 кВт до 60 кВт включ., автомат от 80А до 125А включ.",AL909,IF($S$10="нет",0))))</f>
        <v>0</v>
      </c>
      <c r="AO909" s="173">
        <f t="shared" si="29"/>
        <v>0</v>
      </c>
      <c r="AT909"/>
      <c r="AU909"/>
      <c r="AV909"/>
      <c r="AW909"/>
      <c r="AX909"/>
      <c r="AY909"/>
      <c r="AZ909"/>
    </row>
    <row r="910" spans="1:52" ht="34.5" customHeight="1">
      <c r="A910" s="29" t="str">
        <f>CONCATENATE('Смета 1-й этаж'!$C910,".",'Смета 1-й этаж'!$D910,".",'Смета 1-й этаж'!$E910)</f>
        <v>Р9.0.54</v>
      </c>
      <c r="B910" s="17" t="s">
        <v>1548</v>
      </c>
      <c r="C910" s="27" t="s">
        <v>117</v>
      </c>
      <c r="D910" s="17">
        <v>0</v>
      </c>
      <c r="E910" s="17">
        <v>54</v>
      </c>
      <c r="F910" s="29" t="str">
        <f>CONCATENATE('Смета 1-й этаж'!$C910,".",'Смета 1-й этаж'!$D910,".",'Смета 1-й этаж'!$E910)</f>
        <v>Р9.0.54</v>
      </c>
      <c r="G910" s="28">
        <f t="shared" si="30"/>
        <v>2</v>
      </c>
      <c r="H910" s="30" t="s">
        <v>365</v>
      </c>
      <c r="I910" s="36" t="s">
        <v>14</v>
      </c>
      <c r="J910" s="128">
        <f t="shared" si="24"/>
        <v>0</v>
      </c>
      <c r="K910" s="69">
        <v>215</v>
      </c>
      <c r="L910" s="70">
        <v>462.84</v>
      </c>
      <c r="M910" s="65">
        <f>ROUND('Смета 1-й этаж'!$J910*'Смета 1-й этаж'!$K910,2)</f>
        <v>0</v>
      </c>
      <c r="N910" s="19">
        <f>ROUND('Смета 1-й этаж'!$J910*'Смета 1-й этаж'!$L910,2)</f>
        <v>0</v>
      </c>
      <c r="AD910" s="175">
        <f t="shared" si="25"/>
        <v>0</v>
      </c>
      <c r="AE910" s="192">
        <v>0</v>
      </c>
      <c r="AI910" s="173">
        <f t="shared" si="27"/>
        <v>0</v>
      </c>
      <c r="AM910" s="173">
        <f t="shared" si="31"/>
        <v>0</v>
      </c>
      <c r="AO910" s="173">
        <f t="shared" si="29"/>
        <v>0</v>
      </c>
      <c r="AT910"/>
      <c r="AU910"/>
      <c r="AV910"/>
      <c r="AW910"/>
      <c r="AX910"/>
      <c r="AY910"/>
      <c r="AZ910"/>
    </row>
    <row r="911" spans="1:52" ht="34.5" customHeight="1">
      <c r="A911" s="29" t="str">
        <f>CONCATENATE('Смета 1-й этаж'!$C911,".",'Смета 1-й этаж'!$D911,".",'Смета 1-й этаж'!$E911)</f>
        <v>Р9.0.55</v>
      </c>
      <c r="B911" s="17" t="s">
        <v>1549</v>
      </c>
      <c r="C911" s="27" t="s">
        <v>117</v>
      </c>
      <c r="D911" s="17">
        <v>0</v>
      </c>
      <c r="E911" s="18">
        <v>55</v>
      </c>
      <c r="F911" s="29" t="str">
        <f>CONCATENATE('Смета 1-й этаж'!$C911,".",'Смета 1-й этаж'!$D911,".",'Смета 1-й этаж'!$E911)</f>
        <v>Р9.0.55</v>
      </c>
      <c r="G911" s="28">
        <f t="shared" si="30"/>
        <v>2</v>
      </c>
      <c r="H911" s="30" t="s">
        <v>435</v>
      </c>
      <c r="I911" s="36" t="s">
        <v>14</v>
      </c>
      <c r="J911" s="128">
        <f t="shared" ref="J911:J975" si="32">SUM(AD911,AI911,AM911,AO911)</f>
        <v>0</v>
      </c>
      <c r="K911" s="69">
        <v>215</v>
      </c>
      <c r="L911" s="70">
        <v>457.44</v>
      </c>
      <c r="M911" s="65">
        <f>ROUND('Смета 1-й этаж'!$J911*'Смета 1-й этаж'!$K911,2)</f>
        <v>0</v>
      </c>
      <c r="N911" s="19">
        <f>ROUND('Смета 1-й этаж'!$J911*'Смета 1-й этаж'!$L911,2)</f>
        <v>0</v>
      </c>
      <c r="AD911" s="175">
        <f t="shared" ref="AD911:AD974" si="33">IF($S$6="не считать электрику",AE911,(ROUNDUP($I$6*AB911,0)))</f>
        <v>0</v>
      </c>
      <c r="AE911" s="192">
        <v>0</v>
      </c>
      <c r="AI911" s="173">
        <f t="shared" si="27"/>
        <v>0</v>
      </c>
      <c r="AM911" s="173">
        <f t="shared" si="31"/>
        <v>0</v>
      </c>
      <c r="AO911" s="173">
        <f t="shared" si="29"/>
        <v>0</v>
      </c>
      <c r="AT911"/>
      <c r="AU911"/>
      <c r="AV911"/>
      <c r="AW911"/>
      <c r="AX911"/>
      <c r="AY911"/>
      <c r="AZ911"/>
    </row>
    <row r="912" spans="1:52" ht="34.5" customHeight="1">
      <c r="A912" s="29" t="str">
        <f>CONCATENATE('Смета 1-й этаж'!$C912,".",'Смета 1-й этаж'!$D912,".",'Смета 1-й этаж'!$E912)</f>
        <v>Р9.0.56</v>
      </c>
      <c r="B912" s="17" t="s">
        <v>1550</v>
      </c>
      <c r="C912" s="27" t="s">
        <v>117</v>
      </c>
      <c r="D912" s="17">
        <v>0</v>
      </c>
      <c r="E912" s="18">
        <v>56</v>
      </c>
      <c r="F912" s="29" t="str">
        <f>CONCATENATE('Смета 1-й этаж'!$C912,".",'Смета 1-й этаж'!$D912,".",'Смета 1-й этаж'!$E912)</f>
        <v>Р9.0.56</v>
      </c>
      <c r="G912" s="28">
        <f t="shared" si="30"/>
        <v>2</v>
      </c>
      <c r="H912" s="30" t="s">
        <v>455</v>
      </c>
      <c r="I912" s="36" t="s">
        <v>14</v>
      </c>
      <c r="J912" s="128">
        <f t="shared" si="32"/>
        <v>0</v>
      </c>
      <c r="K912" s="69">
        <v>215</v>
      </c>
      <c r="L912" s="70">
        <v>490.96</v>
      </c>
      <c r="M912" s="65">
        <f>ROUND('Смета 1-й этаж'!$J912*'Смета 1-й этаж'!$K912,2)</f>
        <v>0</v>
      </c>
      <c r="N912" s="19">
        <f>ROUND('Смета 1-й этаж'!$J912*'Смета 1-й этаж'!$L912,2)</f>
        <v>0</v>
      </c>
      <c r="AD912" s="175">
        <f t="shared" si="33"/>
        <v>0</v>
      </c>
      <c r="AE912" s="192">
        <v>0</v>
      </c>
      <c r="AI912" s="173">
        <f t="shared" ref="AI912:AI975" si="34">IF($S$6="не считать электрику",AE912,IF($S$6="до 33 кВт включ., автомат до 63А включ.",AF912,IF($S$6="от 33 кВт до 40 кВт включ., автомат от 63А до 80А включ.",AG912,IF($S$6="от 40 кВт до 60 кВт включ., автомат от 80А до 125А включ.",AH912))))</f>
        <v>0</v>
      </c>
      <c r="AM912" s="173">
        <f t="shared" si="31"/>
        <v>0</v>
      </c>
      <c r="AO912" s="173">
        <f t="shared" ref="AO912:AO977" si="35">IF($S$13="да",AN912,IF($S$13="нет",0))</f>
        <v>0</v>
      </c>
      <c r="AT912"/>
      <c r="AU912"/>
      <c r="AV912"/>
      <c r="AW912"/>
      <c r="AX912"/>
      <c r="AY912"/>
      <c r="AZ912"/>
    </row>
    <row r="913" spans="1:52" ht="34.5" customHeight="1">
      <c r="A913" s="29" t="str">
        <f>CONCATENATE('Смета 1-й этаж'!$C913,".",'Смета 1-й этаж'!$D913,".",'Смета 1-й этаж'!$E913)</f>
        <v>Р9.0.57</v>
      </c>
      <c r="B913" s="17" t="s">
        <v>1551</v>
      </c>
      <c r="C913" s="27" t="s">
        <v>117</v>
      </c>
      <c r="D913" s="17">
        <v>0</v>
      </c>
      <c r="E913" s="17">
        <v>57</v>
      </c>
      <c r="F913" s="29" t="str">
        <f>CONCATENATE('Смета 1-й этаж'!$C913,".",'Смета 1-й этаж'!$D913,".",'Смета 1-й этаж'!$E913)</f>
        <v>Р9.0.57</v>
      </c>
      <c r="G913" s="28">
        <f t="shared" si="30"/>
        <v>2</v>
      </c>
      <c r="H913" s="30" t="s">
        <v>640</v>
      </c>
      <c r="I913" s="36" t="s">
        <v>14</v>
      </c>
      <c r="J913" s="128">
        <f t="shared" si="32"/>
        <v>0</v>
      </c>
      <c r="K913" s="69">
        <v>215</v>
      </c>
      <c r="L913" s="70">
        <v>493.62</v>
      </c>
      <c r="M913" s="65">
        <f>ROUND('Смета 1-й этаж'!$J913*'Смета 1-й этаж'!$K913,2)</f>
        <v>0</v>
      </c>
      <c r="N913" s="19">
        <f>ROUND('Смета 1-й этаж'!$J913*'Смета 1-й этаж'!$L913,2)</f>
        <v>0</v>
      </c>
      <c r="AD913" s="175">
        <f t="shared" si="33"/>
        <v>0</v>
      </c>
      <c r="AE913" s="192">
        <v>0</v>
      </c>
      <c r="AI913" s="173">
        <f t="shared" si="34"/>
        <v>0</v>
      </c>
      <c r="AM913" s="173">
        <f t="shared" si="31"/>
        <v>0</v>
      </c>
      <c r="AO913" s="173">
        <f t="shared" si="35"/>
        <v>0</v>
      </c>
      <c r="AT913"/>
      <c r="AU913"/>
      <c r="AV913"/>
      <c r="AW913"/>
      <c r="AX913"/>
      <c r="AY913"/>
      <c r="AZ913"/>
    </row>
    <row r="914" spans="1:52" ht="34.5" customHeight="1">
      <c r="A914" s="29" t="str">
        <f>CONCATENATE('Смета 1-й этаж'!$C914,".",'Смета 1-й этаж'!$D914,".",'Смета 1-й этаж'!$E914)</f>
        <v>Р9.0.58</v>
      </c>
      <c r="B914" s="17" t="s">
        <v>1552</v>
      </c>
      <c r="C914" s="27" t="s">
        <v>117</v>
      </c>
      <c r="D914" s="17">
        <v>0</v>
      </c>
      <c r="E914" s="18">
        <v>58</v>
      </c>
      <c r="F914" s="29" t="str">
        <f>CONCATENATE('Смета 1-й этаж'!$C914,".",'Смета 1-й этаж'!$D914,".",'Смета 1-й этаж'!$E914)</f>
        <v>Р9.0.58</v>
      </c>
      <c r="G914" s="28">
        <f t="shared" si="30"/>
        <v>2</v>
      </c>
      <c r="H914" s="30" t="s">
        <v>641</v>
      </c>
      <c r="I914" s="36" t="s">
        <v>14</v>
      </c>
      <c r="J914" s="128">
        <f t="shared" si="32"/>
        <v>0</v>
      </c>
      <c r="K914" s="69">
        <v>215</v>
      </c>
      <c r="L914" s="70">
        <v>753.95</v>
      </c>
      <c r="M914" s="65">
        <f>ROUND('Смета 1-й этаж'!$J914*'Смета 1-й этаж'!$K914,2)</f>
        <v>0</v>
      </c>
      <c r="N914" s="19">
        <f>ROUND('Смета 1-й этаж'!$J914*'Смета 1-й этаж'!$L914,2)</f>
        <v>0</v>
      </c>
      <c r="AD914" s="175">
        <f t="shared" si="33"/>
        <v>0</v>
      </c>
      <c r="AE914" s="192">
        <v>0</v>
      </c>
      <c r="AI914" s="173">
        <f t="shared" si="34"/>
        <v>0</v>
      </c>
      <c r="AM914" s="173">
        <f t="shared" si="31"/>
        <v>0</v>
      </c>
      <c r="AO914" s="173">
        <f t="shared" si="35"/>
        <v>0</v>
      </c>
      <c r="AT914"/>
      <c r="AU914"/>
      <c r="AV914"/>
      <c r="AW914"/>
      <c r="AX914"/>
      <c r="AY914"/>
      <c r="AZ914"/>
    </row>
    <row r="915" spans="1:52" ht="34.5" customHeight="1">
      <c r="A915" s="29" t="str">
        <f>CONCATENATE('Смета 1-й этаж'!$C915,".",'Смета 1-й этаж'!$D915,".",'Смета 1-й этаж'!$E915)</f>
        <v>Р9.0.59</v>
      </c>
      <c r="B915" s="17" t="s">
        <v>1553</v>
      </c>
      <c r="C915" s="27" t="s">
        <v>117</v>
      </c>
      <c r="D915" s="17">
        <v>0</v>
      </c>
      <c r="E915" s="18">
        <v>59</v>
      </c>
      <c r="F915" s="29" t="str">
        <f>CONCATENATE('Смета 1-й этаж'!$C915,".",'Смета 1-й этаж'!$D915,".",'Смета 1-й этаж'!$E915)</f>
        <v>Р9.0.59</v>
      </c>
      <c r="G915" s="28">
        <f t="shared" si="30"/>
        <v>2</v>
      </c>
      <c r="H915" s="30" t="s">
        <v>123</v>
      </c>
      <c r="I915" s="36" t="s">
        <v>14</v>
      </c>
      <c r="J915" s="128">
        <f t="shared" si="32"/>
        <v>0</v>
      </c>
      <c r="K915" s="69">
        <v>300</v>
      </c>
      <c r="L915" s="70">
        <v>1022.83</v>
      </c>
      <c r="M915" s="65">
        <f>ROUND('Смета 1-й этаж'!$J915*'Смета 1-й этаж'!$K915,2)</f>
        <v>0</v>
      </c>
      <c r="N915" s="19">
        <f>ROUND('Смета 1-й этаж'!$J915*'Смета 1-й этаж'!$L915,2)</f>
        <v>0</v>
      </c>
      <c r="AD915" s="175">
        <f t="shared" si="33"/>
        <v>0</v>
      </c>
      <c r="AE915" s="192">
        <v>0</v>
      </c>
      <c r="AI915" s="173">
        <f t="shared" si="34"/>
        <v>0</v>
      </c>
      <c r="AM915" s="173">
        <f t="shared" si="31"/>
        <v>0</v>
      </c>
      <c r="AO915" s="173">
        <f t="shared" si="35"/>
        <v>0</v>
      </c>
      <c r="AT915"/>
      <c r="AU915"/>
      <c r="AV915"/>
      <c r="AW915"/>
      <c r="AX915"/>
      <c r="AY915"/>
      <c r="AZ915"/>
    </row>
    <row r="916" spans="1:52" ht="34.5" customHeight="1">
      <c r="A916" s="29" t="str">
        <f>CONCATENATE('Смета 1-й этаж'!$C916,".",'Смета 1-й этаж'!$D916,".",'Смета 1-й этаж'!$E916)</f>
        <v>Р9.0.60</v>
      </c>
      <c r="B916" s="17" t="s">
        <v>1554</v>
      </c>
      <c r="C916" s="27" t="s">
        <v>117</v>
      </c>
      <c r="D916" s="17">
        <v>0</v>
      </c>
      <c r="E916" s="17">
        <v>60</v>
      </c>
      <c r="F916" s="29" t="str">
        <f>CONCATENATE('Смета 1-й этаж'!$C916,".",'Смета 1-й этаж'!$D916,".",'Смета 1-й этаж'!$E916)</f>
        <v>Р9.0.60</v>
      </c>
      <c r="G916" s="28">
        <f t="shared" ref="G916:G979" si="36">IF(J916&gt;0,G915+1,G915)</f>
        <v>2</v>
      </c>
      <c r="H916" s="30" t="s">
        <v>642</v>
      </c>
      <c r="I916" s="36" t="s">
        <v>14</v>
      </c>
      <c r="J916" s="128">
        <f t="shared" si="32"/>
        <v>0</v>
      </c>
      <c r="K916" s="69">
        <v>300</v>
      </c>
      <c r="L916" s="70">
        <v>983.95</v>
      </c>
      <c r="M916" s="65">
        <f>ROUND('Смета 1-й этаж'!$J916*'Смета 1-й этаж'!$K916,2)</f>
        <v>0</v>
      </c>
      <c r="N916" s="19">
        <f>ROUND('Смета 1-й этаж'!$J916*'Смета 1-й этаж'!$L916,2)</f>
        <v>0</v>
      </c>
      <c r="AD916" s="175">
        <f t="shared" si="33"/>
        <v>0</v>
      </c>
      <c r="AE916" s="192">
        <v>0</v>
      </c>
      <c r="AI916" s="173">
        <f t="shared" si="34"/>
        <v>0</v>
      </c>
      <c r="AM916" s="173">
        <f>IF($S$10="до 33 кВт включ., автомат до 63А включ.",AJ916,IF($S$10="от 33 кВт до 40 кВт включ., автомат от 63А до 80А включ.",AK916,IF($S$10="от 40 кВт до 60 кВт включ., автомат от 80А до 125А включ.",AL916,IF($S$10="нет",0))))</f>
        <v>0</v>
      </c>
      <c r="AO916" s="173">
        <f t="shared" si="35"/>
        <v>0</v>
      </c>
      <c r="AT916"/>
      <c r="AU916"/>
      <c r="AV916"/>
      <c r="AW916"/>
      <c r="AX916"/>
      <c r="AY916"/>
      <c r="AZ916"/>
    </row>
    <row r="917" spans="1:52" ht="34.5" customHeight="1">
      <c r="A917" s="29" t="str">
        <f>CONCATENATE('Смета 1-й этаж'!$C917,".",'Смета 1-й этаж'!$D917,".",'Смета 1-й этаж'!$E917)</f>
        <v>Р9.0.61</v>
      </c>
      <c r="B917" s="17" t="s">
        <v>1555</v>
      </c>
      <c r="C917" s="27" t="s">
        <v>117</v>
      </c>
      <c r="D917" s="17">
        <v>0</v>
      </c>
      <c r="E917" s="18">
        <v>61</v>
      </c>
      <c r="F917" s="29" t="str">
        <f>CONCATENATE('Смета 1-й этаж'!$C917,".",'Смета 1-й этаж'!$D917,".",'Смета 1-й этаж'!$E917)</f>
        <v>Р9.0.61</v>
      </c>
      <c r="G917" s="28">
        <f t="shared" si="36"/>
        <v>2</v>
      </c>
      <c r="H917" s="30" t="s">
        <v>643</v>
      </c>
      <c r="I917" s="36" t="s">
        <v>14</v>
      </c>
      <c r="J917" s="128">
        <f t="shared" si="32"/>
        <v>0</v>
      </c>
      <c r="K917" s="69">
        <v>300</v>
      </c>
      <c r="L917" s="70">
        <v>1243.93</v>
      </c>
      <c r="M917" s="65">
        <f>ROUND('Смета 1-й этаж'!$J917*'Смета 1-й этаж'!$K917,2)</f>
        <v>0</v>
      </c>
      <c r="N917" s="19">
        <f>ROUND('Смета 1-й этаж'!$J917*'Смета 1-й этаж'!$L917,2)</f>
        <v>0</v>
      </c>
      <c r="AD917" s="175">
        <f t="shared" si="33"/>
        <v>0</v>
      </c>
      <c r="AE917" s="192">
        <v>0</v>
      </c>
      <c r="AI917" s="173">
        <f t="shared" si="34"/>
        <v>0</v>
      </c>
      <c r="AM917" s="173">
        <f t="shared" si="31"/>
        <v>0</v>
      </c>
      <c r="AO917" s="173">
        <f t="shared" si="35"/>
        <v>0</v>
      </c>
      <c r="AT917"/>
      <c r="AU917"/>
      <c r="AV917"/>
      <c r="AW917"/>
      <c r="AX917"/>
      <c r="AY917"/>
      <c r="AZ917"/>
    </row>
    <row r="918" spans="1:52" ht="34.5" customHeight="1">
      <c r="A918" s="29" t="str">
        <f>CONCATENATE('Смета 1-й этаж'!$C918,".",'Смета 1-й этаж'!$D918,".",'Смета 1-й этаж'!$E918)</f>
        <v>Р9.0.62</v>
      </c>
      <c r="B918" s="17" t="s">
        <v>1556</v>
      </c>
      <c r="C918" s="27" t="s">
        <v>117</v>
      </c>
      <c r="D918" s="17">
        <v>0</v>
      </c>
      <c r="E918" s="18">
        <v>62</v>
      </c>
      <c r="F918" s="29" t="str">
        <f>CONCATENATE('Смета 1-й этаж'!$C918,".",'Смета 1-й этаж'!$D918,".",'Смета 1-й этаж'!$E918)</f>
        <v>Р9.0.62</v>
      </c>
      <c r="G918" s="28">
        <f t="shared" si="36"/>
        <v>2</v>
      </c>
      <c r="H918" s="30" t="s">
        <v>644</v>
      </c>
      <c r="I918" s="36" t="s">
        <v>14</v>
      </c>
      <c r="J918" s="128">
        <f t="shared" si="32"/>
        <v>0</v>
      </c>
      <c r="K918" s="69">
        <v>300</v>
      </c>
      <c r="L918" s="70">
        <v>1163.8699999999999</v>
      </c>
      <c r="M918" s="65">
        <f>ROUND('Смета 1-й этаж'!$J918*'Смета 1-й этаж'!$K918,2)</f>
        <v>0</v>
      </c>
      <c r="N918" s="19">
        <f>ROUND('Смета 1-й этаж'!$J918*'Смета 1-й этаж'!$L918,2)</f>
        <v>0</v>
      </c>
      <c r="AD918" s="175">
        <f t="shared" si="33"/>
        <v>0</v>
      </c>
      <c r="AE918" s="192">
        <v>0</v>
      </c>
      <c r="AI918" s="173">
        <f t="shared" si="34"/>
        <v>0</v>
      </c>
      <c r="AM918" s="173">
        <f t="shared" si="31"/>
        <v>0</v>
      </c>
      <c r="AO918" s="173">
        <f t="shared" si="35"/>
        <v>0</v>
      </c>
      <c r="AT918"/>
      <c r="AU918"/>
      <c r="AV918"/>
      <c r="AW918"/>
      <c r="AX918"/>
      <c r="AY918"/>
      <c r="AZ918"/>
    </row>
    <row r="919" spans="1:52" ht="34.5" customHeight="1">
      <c r="A919" s="29" t="str">
        <f>CONCATENATE('Смета 1-й этаж'!$C919,".",'Смета 1-й этаж'!$D919,".",'Смета 1-й этаж'!$E919)</f>
        <v>Р9.0.63</v>
      </c>
      <c r="B919" s="17" t="s">
        <v>1557</v>
      </c>
      <c r="C919" s="27" t="s">
        <v>117</v>
      </c>
      <c r="D919" s="17">
        <v>0</v>
      </c>
      <c r="E919" s="17">
        <v>63</v>
      </c>
      <c r="F919" s="29" t="str">
        <f>CONCATENATE('Смета 1-й этаж'!$C919,".",'Смета 1-й этаж'!$D919,".",'Смета 1-й этаж'!$E919)</f>
        <v>Р9.0.63</v>
      </c>
      <c r="G919" s="28">
        <f t="shared" si="36"/>
        <v>2</v>
      </c>
      <c r="H919" s="30" t="s">
        <v>645</v>
      </c>
      <c r="I919" s="36" t="s">
        <v>14</v>
      </c>
      <c r="J919" s="128">
        <f t="shared" si="32"/>
        <v>0</v>
      </c>
      <c r="K919" s="69">
        <v>300</v>
      </c>
      <c r="L919" s="70">
        <v>1163.8699999999999</v>
      </c>
      <c r="M919" s="65">
        <f>ROUND('Смета 1-й этаж'!$J919*'Смета 1-й этаж'!$K919,2)</f>
        <v>0</v>
      </c>
      <c r="N919" s="19">
        <f>ROUND('Смета 1-й этаж'!$J919*'Смета 1-й этаж'!$L919,2)</f>
        <v>0</v>
      </c>
      <c r="AD919" s="175">
        <f t="shared" si="33"/>
        <v>0</v>
      </c>
      <c r="AE919" s="192">
        <v>0</v>
      </c>
      <c r="AI919" s="173">
        <f t="shared" si="34"/>
        <v>0</v>
      </c>
      <c r="AM919" s="173">
        <f t="shared" si="31"/>
        <v>0</v>
      </c>
      <c r="AO919" s="173">
        <f t="shared" si="35"/>
        <v>0</v>
      </c>
      <c r="AT919"/>
      <c r="AU919"/>
      <c r="AV919"/>
      <c r="AW919"/>
      <c r="AX919"/>
      <c r="AY919"/>
      <c r="AZ919"/>
    </row>
    <row r="920" spans="1:52" ht="34.5" customHeight="1">
      <c r="A920" s="29" t="str">
        <f>CONCATENATE('Смета 1-й этаж'!$C920,".",'Смета 1-й этаж'!$D920,".",'Смета 1-й этаж'!$E920)</f>
        <v>Р9.0.64</v>
      </c>
      <c r="B920" s="17" t="s">
        <v>1558</v>
      </c>
      <c r="C920" s="27" t="s">
        <v>117</v>
      </c>
      <c r="D920" s="17">
        <v>0</v>
      </c>
      <c r="E920" s="18">
        <v>64</v>
      </c>
      <c r="F920" s="29" t="str">
        <f>CONCATENATE('Смета 1-й этаж'!$C920,".",'Смета 1-й этаж'!$D920,".",'Смета 1-й этаж'!$E920)</f>
        <v>Р9.0.64</v>
      </c>
      <c r="G920" s="28">
        <f t="shared" si="36"/>
        <v>2</v>
      </c>
      <c r="H920" s="30" t="s">
        <v>646</v>
      </c>
      <c r="I920" s="36" t="s">
        <v>14</v>
      </c>
      <c r="J920" s="128">
        <f t="shared" si="32"/>
        <v>0</v>
      </c>
      <c r="K920" s="69">
        <v>300</v>
      </c>
      <c r="L920" s="70">
        <v>1243.6099999999999</v>
      </c>
      <c r="M920" s="65">
        <f>ROUND('Смета 1-й этаж'!$J920*'Смета 1-й этаж'!$K920,2)</f>
        <v>0</v>
      </c>
      <c r="N920" s="19">
        <f>ROUND('Смета 1-й этаж'!$J920*'Смета 1-й этаж'!$L920,2)</f>
        <v>0</v>
      </c>
      <c r="AD920" s="175">
        <f t="shared" si="33"/>
        <v>0</v>
      </c>
      <c r="AE920" s="192">
        <v>0</v>
      </c>
      <c r="AI920" s="173">
        <f t="shared" si="34"/>
        <v>0</v>
      </c>
      <c r="AM920" s="173">
        <f t="shared" si="31"/>
        <v>0</v>
      </c>
      <c r="AO920" s="173">
        <f t="shared" si="35"/>
        <v>0</v>
      </c>
      <c r="AT920"/>
      <c r="AU920"/>
      <c r="AV920"/>
      <c r="AW920"/>
      <c r="AX920"/>
      <c r="AY920"/>
      <c r="AZ920"/>
    </row>
    <row r="921" spans="1:52" ht="34.5" customHeight="1">
      <c r="A921" s="29" t="str">
        <f>CONCATENATE('Смета 1-й этаж'!$C921,".",'Смета 1-й этаж'!$D921,".",'Смета 1-й этаж'!$E921)</f>
        <v>Р9.0.65</v>
      </c>
      <c r="B921" s="17" t="s">
        <v>1559</v>
      </c>
      <c r="C921" s="27" t="s">
        <v>117</v>
      </c>
      <c r="D921" s="17">
        <v>0</v>
      </c>
      <c r="E921" s="18">
        <v>65</v>
      </c>
      <c r="F921" s="29" t="str">
        <f>CONCATENATE('Смета 1-й этаж'!$C921,".",'Смета 1-й этаж'!$D921,".",'Смета 1-й этаж'!$E921)</f>
        <v>Р9.0.65</v>
      </c>
      <c r="G921" s="28">
        <f t="shared" si="36"/>
        <v>2</v>
      </c>
      <c r="H921" s="30" t="s">
        <v>647</v>
      </c>
      <c r="I921" s="36" t="s">
        <v>14</v>
      </c>
      <c r="J921" s="128">
        <f t="shared" si="32"/>
        <v>0</v>
      </c>
      <c r="K921" s="69">
        <v>300</v>
      </c>
      <c r="L921" s="70">
        <v>1243.6099999999999</v>
      </c>
      <c r="M921" s="65">
        <f>ROUND('Смета 1-й этаж'!$J921*'Смета 1-й этаж'!$K921,2)</f>
        <v>0</v>
      </c>
      <c r="N921" s="19">
        <f>ROUND('Смета 1-й этаж'!$J921*'Смета 1-й этаж'!$L921,2)</f>
        <v>0</v>
      </c>
      <c r="AD921" s="175">
        <f t="shared" si="33"/>
        <v>0</v>
      </c>
      <c r="AE921" s="192">
        <v>0</v>
      </c>
      <c r="AI921" s="173">
        <f t="shared" si="34"/>
        <v>0</v>
      </c>
      <c r="AM921" s="173">
        <f t="shared" si="31"/>
        <v>0</v>
      </c>
      <c r="AO921" s="173">
        <f t="shared" si="35"/>
        <v>0</v>
      </c>
      <c r="AT921"/>
      <c r="AU921"/>
      <c r="AV921"/>
      <c r="AW921"/>
      <c r="AX921"/>
      <c r="AY921"/>
      <c r="AZ921"/>
    </row>
    <row r="922" spans="1:52" ht="34.5" customHeight="1">
      <c r="A922" s="29" t="str">
        <f>CONCATENATE('Смета 1-й этаж'!$C922,".",'Смета 1-й этаж'!$D922,".",'Смета 1-й этаж'!$E922)</f>
        <v>Р9.0.66</v>
      </c>
      <c r="B922" s="17" t="s">
        <v>1560</v>
      </c>
      <c r="C922" s="27" t="s">
        <v>117</v>
      </c>
      <c r="D922" s="17">
        <v>0</v>
      </c>
      <c r="E922" s="17">
        <v>66</v>
      </c>
      <c r="F922" s="29" t="str">
        <f>CONCATENATE('Смета 1-й этаж'!$C922,".",'Смета 1-й этаж'!$D922,".",'Смета 1-й этаж'!$E922)</f>
        <v>Р9.0.66</v>
      </c>
      <c r="G922" s="28">
        <f t="shared" si="36"/>
        <v>2</v>
      </c>
      <c r="H922" s="30" t="s">
        <v>648</v>
      </c>
      <c r="I922" s="36" t="s">
        <v>14</v>
      </c>
      <c r="J922" s="128">
        <f t="shared" si="32"/>
        <v>0</v>
      </c>
      <c r="K922" s="69">
        <v>300</v>
      </c>
      <c r="L922" s="70">
        <v>1605.43</v>
      </c>
      <c r="M922" s="65">
        <f>ROUND('Смета 1-й этаж'!$J922*'Смета 1-й этаж'!$K922,2)</f>
        <v>0</v>
      </c>
      <c r="N922" s="19">
        <f>ROUND('Смета 1-й этаж'!$J922*'Смета 1-й этаж'!$L922,2)</f>
        <v>0</v>
      </c>
      <c r="AD922" s="175">
        <f t="shared" si="33"/>
        <v>0</v>
      </c>
      <c r="AE922" s="192">
        <v>0</v>
      </c>
      <c r="AI922" s="173">
        <f t="shared" si="34"/>
        <v>0</v>
      </c>
      <c r="AM922" s="173">
        <f>IF($S$10="до 33 кВт включ., автомат до 63А включ.",AJ922,IF($S$10="от 33 кВт до 40 кВт включ., автомат от 63А до 80А включ.",AK922,IF($S$10="от 40 кВт до 60 кВт включ., автомат от 80А до 125А включ.",AL922,IF($S$10="нет",0))))</f>
        <v>0</v>
      </c>
      <c r="AO922" s="173">
        <f t="shared" si="35"/>
        <v>0</v>
      </c>
      <c r="AT922"/>
      <c r="AU922"/>
      <c r="AV922"/>
      <c r="AW922"/>
      <c r="AX922"/>
      <c r="AY922"/>
      <c r="AZ922"/>
    </row>
    <row r="923" spans="1:52" ht="34.5" customHeight="1">
      <c r="A923" s="29" t="str">
        <f>CONCATENATE('Смета 1-й этаж'!$C923,".",'Смета 1-й этаж'!$D923,".",'Смета 1-й этаж'!$E923)</f>
        <v>Р9.0.67</v>
      </c>
      <c r="B923" s="17" t="s">
        <v>1561</v>
      </c>
      <c r="C923" s="27" t="s">
        <v>117</v>
      </c>
      <c r="D923" s="17">
        <v>0</v>
      </c>
      <c r="E923" s="18">
        <v>67</v>
      </c>
      <c r="F923" s="29" t="str">
        <f>CONCATENATE('Смета 1-й этаж'!$C923,".",'Смета 1-й этаж'!$D923,".",'Смета 1-й этаж'!$E923)</f>
        <v>Р9.0.67</v>
      </c>
      <c r="G923" s="28">
        <f t="shared" si="36"/>
        <v>2</v>
      </c>
      <c r="H923" s="30" t="s">
        <v>309</v>
      </c>
      <c r="I923" s="36" t="s">
        <v>14</v>
      </c>
      <c r="J923" s="128">
        <f t="shared" si="32"/>
        <v>0</v>
      </c>
      <c r="K923" s="69">
        <v>300</v>
      </c>
      <c r="L923" s="70">
        <v>1509.36</v>
      </c>
      <c r="M923" s="65">
        <f>ROUND('Смета 1-й этаж'!$J923*'Смета 1-й этаж'!$K923,2)</f>
        <v>0</v>
      </c>
      <c r="N923" s="19">
        <f>ROUND('Смета 1-й этаж'!$J923*'Смета 1-й этаж'!$L923,2)</f>
        <v>0</v>
      </c>
      <c r="AD923" s="175">
        <f t="shared" si="33"/>
        <v>0</v>
      </c>
      <c r="AE923" s="192">
        <v>0</v>
      </c>
      <c r="AI923" s="173">
        <f t="shared" si="34"/>
        <v>0</v>
      </c>
      <c r="AM923" s="173">
        <f t="shared" si="31"/>
        <v>0</v>
      </c>
      <c r="AO923" s="173">
        <f t="shared" si="35"/>
        <v>0</v>
      </c>
      <c r="AT923"/>
      <c r="AU923"/>
      <c r="AV923"/>
      <c r="AW923"/>
      <c r="AX923"/>
      <c r="AY923"/>
      <c r="AZ923"/>
    </row>
    <row r="924" spans="1:52" ht="34.5" customHeight="1">
      <c r="A924" s="29" t="str">
        <f>CONCATENATE('Смета 1-й этаж'!$C924,".",'Смета 1-й этаж'!$D924,".",'Смета 1-й этаж'!$E924)</f>
        <v>Р9.0.68</v>
      </c>
      <c r="B924" s="17" t="s">
        <v>1562</v>
      </c>
      <c r="C924" s="27" t="s">
        <v>117</v>
      </c>
      <c r="D924" s="17">
        <v>0</v>
      </c>
      <c r="E924" s="18">
        <v>68</v>
      </c>
      <c r="F924" s="29" t="str">
        <f>CONCATENATE('Смета 1-й этаж'!$C924,".",'Смета 1-й этаж'!$D924,".",'Смета 1-й этаж'!$E924)</f>
        <v>Р9.0.68</v>
      </c>
      <c r="G924" s="28">
        <f t="shared" si="36"/>
        <v>2</v>
      </c>
      <c r="H924" s="30" t="s">
        <v>649</v>
      </c>
      <c r="I924" s="36" t="s">
        <v>14</v>
      </c>
      <c r="J924" s="128">
        <f t="shared" si="32"/>
        <v>0</v>
      </c>
      <c r="K924" s="69">
        <v>300</v>
      </c>
      <c r="L924" s="70">
        <v>1475.28</v>
      </c>
      <c r="M924" s="65">
        <f>ROUND('Смета 1-й этаж'!$J924*'Смета 1-й этаж'!$K924,2)</f>
        <v>0</v>
      </c>
      <c r="N924" s="19">
        <f>ROUND('Смета 1-й этаж'!$J924*'Смета 1-й этаж'!$L924,2)</f>
        <v>0</v>
      </c>
      <c r="AD924" s="175">
        <f t="shared" si="33"/>
        <v>0</v>
      </c>
      <c r="AE924" s="192">
        <v>0</v>
      </c>
      <c r="AI924" s="173">
        <f t="shared" si="34"/>
        <v>0</v>
      </c>
      <c r="AM924" s="173">
        <f t="shared" ref="AM924:AM930" si="37">IF($S$10="до 33 кВт включ., автомат до 63А включ.",AJ924,IF($S$10="от 33 кВт до 40 кВт включ., автомат от 63А до 80А включ.",AK924,IF($S$10="от 40 кВт до 60 кВт включ., автомат от 80А до 125А включ.",AL924,IF($S$10="нет",0))))</f>
        <v>0</v>
      </c>
      <c r="AO924" s="173">
        <f t="shared" si="35"/>
        <v>0</v>
      </c>
      <c r="AT924"/>
      <c r="AU924"/>
      <c r="AV924"/>
      <c r="AW924"/>
      <c r="AX924"/>
      <c r="AY924"/>
      <c r="AZ924"/>
    </row>
    <row r="925" spans="1:52" ht="34.5" customHeight="1">
      <c r="A925" s="29" t="str">
        <f>CONCATENATE('Смета 1-й этаж'!$C925,".",'Смета 1-й этаж'!$D925,".",'Смета 1-й этаж'!$E925)</f>
        <v>Р9.0.69</v>
      </c>
      <c r="B925" s="17" t="s">
        <v>1563</v>
      </c>
      <c r="C925" s="27" t="s">
        <v>117</v>
      </c>
      <c r="D925" s="17">
        <v>0</v>
      </c>
      <c r="E925" s="17">
        <v>69</v>
      </c>
      <c r="F925" s="29" t="str">
        <f>CONCATENATE('Смета 1-й этаж'!$C925,".",'Смета 1-й этаж'!$D925,".",'Смета 1-й этаж'!$E925)</f>
        <v>Р9.0.69</v>
      </c>
      <c r="G925" s="28">
        <f t="shared" si="36"/>
        <v>2</v>
      </c>
      <c r="H925" s="30" t="s">
        <v>650</v>
      </c>
      <c r="I925" s="36" t="s">
        <v>14</v>
      </c>
      <c r="J925" s="128">
        <f t="shared" si="32"/>
        <v>0</v>
      </c>
      <c r="K925" s="69">
        <v>300</v>
      </c>
      <c r="L925" s="70">
        <v>1391.77</v>
      </c>
      <c r="M925" s="65">
        <f>ROUND('Смета 1-й этаж'!$J925*'Смета 1-й этаж'!$K925,2)</f>
        <v>0</v>
      </c>
      <c r="N925" s="19">
        <f>ROUND('Смета 1-й этаж'!$J925*'Смета 1-й этаж'!$L925,2)</f>
        <v>0</v>
      </c>
      <c r="AD925" s="175">
        <f t="shared" si="33"/>
        <v>0</v>
      </c>
      <c r="AE925" s="192">
        <v>0</v>
      </c>
      <c r="AI925" s="173">
        <f t="shared" si="34"/>
        <v>0</v>
      </c>
      <c r="AM925" s="173">
        <f t="shared" si="37"/>
        <v>0</v>
      </c>
      <c r="AO925" s="173">
        <f t="shared" si="35"/>
        <v>0</v>
      </c>
      <c r="AT925"/>
      <c r="AU925"/>
      <c r="AV925"/>
      <c r="AW925"/>
      <c r="AX925"/>
      <c r="AY925"/>
      <c r="AZ925"/>
    </row>
    <row r="926" spans="1:52" ht="34.5" customHeight="1">
      <c r="A926" s="29" t="str">
        <f>CONCATENATE('Смета 1-й этаж'!$C926,".",'Смета 1-й этаж'!$D926,".",'Смета 1-й этаж'!$E926)</f>
        <v>Р9.0.70</v>
      </c>
      <c r="B926" s="17" t="s">
        <v>1564</v>
      </c>
      <c r="C926" s="27" t="s">
        <v>117</v>
      </c>
      <c r="D926" s="17">
        <v>0</v>
      </c>
      <c r="E926" s="18">
        <v>70</v>
      </c>
      <c r="F926" s="29" t="str">
        <f>CONCATENATE('Смета 1-й этаж'!$C926,".",'Смета 1-й этаж'!$D926,".",'Смета 1-й этаж'!$E926)</f>
        <v>Р9.0.70</v>
      </c>
      <c r="G926" s="28">
        <f t="shared" si="36"/>
        <v>2</v>
      </c>
      <c r="H926" s="30" t="s">
        <v>651</v>
      </c>
      <c r="I926" s="36" t="s">
        <v>14</v>
      </c>
      <c r="J926" s="128">
        <f t="shared" si="32"/>
        <v>0</v>
      </c>
      <c r="K926" s="69">
        <v>300</v>
      </c>
      <c r="L926" s="70">
        <v>1333.02</v>
      </c>
      <c r="M926" s="65">
        <f>ROUND('Смета 1-й этаж'!$J926*'Смета 1-й этаж'!$K926,2)</f>
        <v>0</v>
      </c>
      <c r="N926" s="19">
        <f>ROUND('Смета 1-й этаж'!$J926*'Смета 1-й этаж'!$L926,2)</f>
        <v>0</v>
      </c>
      <c r="AD926" s="175">
        <f t="shared" si="33"/>
        <v>0</v>
      </c>
      <c r="AE926" s="192">
        <v>0</v>
      </c>
      <c r="AI926" s="173">
        <f t="shared" si="34"/>
        <v>0</v>
      </c>
      <c r="AM926" s="173">
        <f t="shared" si="37"/>
        <v>0</v>
      </c>
      <c r="AO926" s="173">
        <f t="shared" si="35"/>
        <v>0</v>
      </c>
      <c r="AT926"/>
      <c r="AU926"/>
      <c r="AV926"/>
      <c r="AW926"/>
      <c r="AX926"/>
      <c r="AY926"/>
      <c r="AZ926"/>
    </row>
    <row r="927" spans="1:52" ht="34.5" customHeight="1">
      <c r="A927" s="29" t="str">
        <f>CONCATENATE('Смета 1-й этаж'!$C927,".",'Смета 1-й этаж'!$D927,".",'Смета 1-й этаж'!$E927)</f>
        <v>Р9.0.71</v>
      </c>
      <c r="B927" s="17" t="s">
        <v>1565</v>
      </c>
      <c r="C927" s="27" t="s">
        <v>117</v>
      </c>
      <c r="D927" s="17">
        <v>0</v>
      </c>
      <c r="E927" s="18">
        <v>71</v>
      </c>
      <c r="F927" s="29" t="str">
        <f>CONCATENATE('Смета 1-й этаж'!$C927,".",'Смета 1-й этаж'!$D927,".",'Смета 1-й этаж'!$E927)</f>
        <v>Р9.0.71</v>
      </c>
      <c r="G927" s="28">
        <f t="shared" si="36"/>
        <v>2</v>
      </c>
      <c r="H927" s="30" t="s">
        <v>652</v>
      </c>
      <c r="I927" s="36" t="s">
        <v>14</v>
      </c>
      <c r="J927" s="128">
        <f t="shared" si="32"/>
        <v>0</v>
      </c>
      <c r="K927" s="69">
        <v>300</v>
      </c>
      <c r="L927" s="70">
        <v>1325.61</v>
      </c>
      <c r="M927" s="65">
        <f>ROUND('Смета 1-й этаж'!$J927*'Смета 1-й этаж'!$K927,2)</f>
        <v>0</v>
      </c>
      <c r="N927" s="19">
        <f>ROUND('Смета 1-й этаж'!$J927*'Смета 1-й этаж'!$L927,2)</f>
        <v>0</v>
      </c>
      <c r="AD927" s="175">
        <f t="shared" si="33"/>
        <v>0</v>
      </c>
      <c r="AE927" s="192">
        <v>0</v>
      </c>
      <c r="AI927" s="173">
        <f t="shared" si="34"/>
        <v>0</v>
      </c>
      <c r="AM927" s="173">
        <f t="shared" si="37"/>
        <v>0</v>
      </c>
      <c r="AO927" s="173">
        <f t="shared" si="35"/>
        <v>0</v>
      </c>
      <c r="AT927"/>
      <c r="AU927"/>
      <c r="AV927"/>
      <c r="AW927"/>
      <c r="AX927"/>
      <c r="AY927"/>
      <c r="AZ927"/>
    </row>
    <row r="928" spans="1:52" ht="34.5" customHeight="1">
      <c r="A928" s="29" t="str">
        <f>CONCATENATE('Смета 1-й этаж'!$C928,".",'Смета 1-й этаж'!$D928,".",'Смета 1-й этаж'!$E928)</f>
        <v>Р9.0.72</v>
      </c>
      <c r="B928" s="17" t="s">
        <v>1566</v>
      </c>
      <c r="C928" s="27" t="s">
        <v>117</v>
      </c>
      <c r="D928" s="17">
        <v>0</v>
      </c>
      <c r="E928" s="17">
        <v>72</v>
      </c>
      <c r="F928" s="29" t="str">
        <f>CONCATENATE('Смета 1-й этаж'!$C928,".",'Смета 1-й этаж'!$D928,".",'Смета 1-й этаж'!$E928)</f>
        <v>Р9.0.72</v>
      </c>
      <c r="G928" s="28">
        <f t="shared" si="36"/>
        <v>2</v>
      </c>
      <c r="H928" s="30" t="s">
        <v>653</v>
      </c>
      <c r="I928" s="36" t="s">
        <v>14</v>
      </c>
      <c r="J928" s="128">
        <f t="shared" si="32"/>
        <v>0</v>
      </c>
      <c r="K928" s="69">
        <v>300</v>
      </c>
      <c r="L928" s="70">
        <v>1735.61</v>
      </c>
      <c r="M928" s="65">
        <f>ROUND('Смета 1-й этаж'!$J928*'Смета 1-й этаж'!$K928,2)</f>
        <v>0</v>
      </c>
      <c r="N928" s="19">
        <f>ROUND('Смета 1-й этаж'!$J928*'Смета 1-й этаж'!$L928,2)</f>
        <v>0</v>
      </c>
      <c r="AD928" s="175">
        <f t="shared" si="33"/>
        <v>0</v>
      </c>
      <c r="AE928" s="192">
        <v>0</v>
      </c>
      <c r="AI928" s="173">
        <f t="shared" si="34"/>
        <v>0</v>
      </c>
      <c r="AM928" s="173">
        <f t="shared" si="37"/>
        <v>0</v>
      </c>
      <c r="AO928" s="173">
        <f t="shared" si="35"/>
        <v>0</v>
      </c>
      <c r="AT928"/>
      <c r="AU928"/>
      <c r="AV928"/>
      <c r="AW928"/>
      <c r="AX928"/>
      <c r="AY928"/>
      <c r="AZ928"/>
    </row>
    <row r="929" spans="1:52" ht="34.5" customHeight="1">
      <c r="A929" s="29" t="str">
        <f>CONCATENATE('Смета 1-й этаж'!$C929,".",'Смета 1-й этаж'!$D929,".",'Смета 1-й этаж'!$E929)</f>
        <v>Р9.0.73</v>
      </c>
      <c r="B929" s="17" t="s">
        <v>1567</v>
      </c>
      <c r="C929" s="27" t="s">
        <v>117</v>
      </c>
      <c r="D929" s="17">
        <v>0</v>
      </c>
      <c r="E929" s="18">
        <v>73</v>
      </c>
      <c r="F929" s="29" t="str">
        <f>CONCATENATE('Смета 1-й этаж'!$C929,".",'Смета 1-й этаж'!$D929,".",'Смета 1-й этаж'!$E929)</f>
        <v>Р9.0.73</v>
      </c>
      <c r="G929" s="28">
        <f t="shared" si="36"/>
        <v>2</v>
      </c>
      <c r="H929" s="30" t="s">
        <v>654</v>
      </c>
      <c r="I929" s="36" t="s">
        <v>14</v>
      </c>
      <c r="J929" s="128">
        <f t="shared" si="32"/>
        <v>0</v>
      </c>
      <c r="K929" s="69">
        <v>300</v>
      </c>
      <c r="L929" s="70">
        <v>1476.04</v>
      </c>
      <c r="M929" s="65">
        <f>ROUND('Смета 1-й этаж'!$J929*'Смета 1-й этаж'!$K929,2)</f>
        <v>0</v>
      </c>
      <c r="N929" s="19">
        <f>ROUND('Смета 1-й этаж'!$J929*'Смета 1-й этаж'!$L929,2)</f>
        <v>0</v>
      </c>
      <c r="AD929" s="175">
        <f t="shared" si="33"/>
        <v>0</v>
      </c>
      <c r="AE929" s="192">
        <v>0</v>
      </c>
      <c r="AI929" s="173">
        <f t="shared" si="34"/>
        <v>0</v>
      </c>
      <c r="AM929" s="173">
        <f>IF($S$10="до 33 кВт включ., автомат до 63А включ.",AJ929,IF($S$10="от 33 кВт до 40 кВт включ., автомат от 63А до 80А включ.",AK929,IF($S$10="от 40 кВт до 60 кВт включ., автомат от 80А до 125А включ.",AL929,IF($S$10="нет",0))))</f>
        <v>0</v>
      </c>
      <c r="AO929" s="173">
        <f t="shared" si="35"/>
        <v>0</v>
      </c>
      <c r="AT929"/>
      <c r="AU929"/>
      <c r="AV929"/>
      <c r="AW929"/>
      <c r="AX929"/>
      <c r="AY929"/>
      <c r="AZ929"/>
    </row>
    <row r="930" spans="1:52" ht="34.5" customHeight="1">
      <c r="A930" s="29" t="str">
        <f>CONCATENATE('Смета 1-й этаж'!$C930,".",'Смета 1-й этаж'!$D930,".",'Смета 1-й этаж'!$E930)</f>
        <v>Р9.0.74</v>
      </c>
      <c r="B930" s="17" t="s">
        <v>1568</v>
      </c>
      <c r="C930" s="27" t="s">
        <v>117</v>
      </c>
      <c r="D930" s="17">
        <v>0</v>
      </c>
      <c r="E930" s="18">
        <v>74</v>
      </c>
      <c r="F930" s="29" t="str">
        <f>CONCATENATE('Смета 1-й этаж'!$C930,".",'Смета 1-й этаж'!$D930,".",'Смета 1-й этаж'!$E930)</f>
        <v>Р9.0.74</v>
      </c>
      <c r="G930" s="28">
        <f t="shared" si="36"/>
        <v>2</v>
      </c>
      <c r="H930" s="30" t="s">
        <v>310</v>
      </c>
      <c r="I930" s="36" t="s">
        <v>14</v>
      </c>
      <c r="J930" s="128">
        <f t="shared" si="32"/>
        <v>0</v>
      </c>
      <c r="K930" s="69">
        <v>300</v>
      </c>
      <c r="L930" s="70">
        <v>1836.7</v>
      </c>
      <c r="M930" s="65">
        <f>ROUND('Смета 1-й этаж'!$J930*'Смета 1-й этаж'!$K930,2)</f>
        <v>0</v>
      </c>
      <c r="N930" s="19">
        <f>ROUND('Смета 1-й этаж'!$J930*'Смета 1-й этаж'!$L930,2)</f>
        <v>0</v>
      </c>
      <c r="AD930" s="175">
        <f t="shared" si="33"/>
        <v>0</v>
      </c>
      <c r="AE930" s="192">
        <v>0</v>
      </c>
      <c r="AI930" s="173">
        <f t="shared" si="34"/>
        <v>0</v>
      </c>
      <c r="AM930" s="173">
        <f t="shared" si="37"/>
        <v>0</v>
      </c>
      <c r="AO930" s="173">
        <f t="shared" si="35"/>
        <v>0</v>
      </c>
      <c r="AT930"/>
      <c r="AU930"/>
      <c r="AV930"/>
      <c r="AW930"/>
      <c r="AX930"/>
      <c r="AY930"/>
      <c r="AZ930"/>
    </row>
    <row r="931" spans="1:52" ht="34.5" customHeight="1">
      <c r="A931" s="29" t="str">
        <f>CONCATENATE('Смета 1-й этаж'!$C931,".",'Смета 1-й этаж'!$D931,".",'Смета 1-й этаж'!$E931)</f>
        <v>Р9.0.75</v>
      </c>
      <c r="B931" s="17" t="s">
        <v>1569</v>
      </c>
      <c r="C931" s="27" t="s">
        <v>117</v>
      </c>
      <c r="D931" s="17">
        <v>0</v>
      </c>
      <c r="E931" s="17">
        <v>75</v>
      </c>
      <c r="F931" s="29" t="str">
        <f>CONCATENATE('Смета 1-й этаж'!$C931,".",'Смета 1-й этаж'!$D931,".",'Смета 1-й этаж'!$E931)</f>
        <v>Р9.0.75</v>
      </c>
      <c r="G931" s="28">
        <f t="shared" si="36"/>
        <v>2</v>
      </c>
      <c r="H931" s="30" t="s">
        <v>655</v>
      </c>
      <c r="I931" s="36" t="s">
        <v>14</v>
      </c>
      <c r="J931" s="128">
        <f t="shared" si="32"/>
        <v>0</v>
      </c>
      <c r="K931" s="69">
        <v>300</v>
      </c>
      <c r="L931" s="70">
        <v>940.01</v>
      </c>
      <c r="M931" s="65">
        <f>ROUND('Смета 1-й этаж'!$J931*'Смета 1-й этаж'!$K931,2)</f>
        <v>0</v>
      </c>
      <c r="N931" s="19">
        <f>ROUND('Смета 1-й этаж'!$J931*'Смета 1-й этаж'!$L931,2)</f>
        <v>0</v>
      </c>
      <c r="AD931" s="175">
        <f t="shared" si="33"/>
        <v>0</v>
      </c>
      <c r="AE931" s="192">
        <v>0</v>
      </c>
      <c r="AI931" s="173">
        <f t="shared" si="34"/>
        <v>0</v>
      </c>
      <c r="AM931" s="173">
        <f>IF($S$10="до 33 кВт включ., автомат до 63А включ.",AJ931,IF($S$10="от 33 кВт до 40 кВт включ., автомат от 63А до 80А включ.",AK931,IF($S$10="от 40 кВт до 60 кВт включ., автомат от 80А до 125А включ.",AL931,IF($S$10="нет",0))))</f>
        <v>0</v>
      </c>
      <c r="AO931" s="173">
        <f t="shared" si="35"/>
        <v>0</v>
      </c>
      <c r="AT931"/>
      <c r="AU931"/>
      <c r="AV931"/>
      <c r="AW931"/>
      <c r="AX931"/>
      <c r="AY931"/>
      <c r="AZ931"/>
    </row>
    <row r="932" spans="1:52" ht="34.5" customHeight="1">
      <c r="A932" s="29" t="str">
        <f>CONCATENATE('Смета 1-й этаж'!$C932,".",'Смета 1-й этаж'!$D932,".",'Смета 1-й этаж'!$E932)</f>
        <v>Р9.0.76</v>
      </c>
      <c r="B932" s="17" t="s">
        <v>1570</v>
      </c>
      <c r="C932" s="27" t="s">
        <v>117</v>
      </c>
      <c r="D932" s="17">
        <v>0</v>
      </c>
      <c r="E932" s="18">
        <v>76</v>
      </c>
      <c r="F932" s="29" t="str">
        <f>CONCATENATE('Смета 1-й этаж'!$C932,".",'Смета 1-й этаж'!$D932,".",'Смета 1-й этаж'!$E932)</f>
        <v>Р9.0.76</v>
      </c>
      <c r="G932" s="28">
        <f t="shared" si="36"/>
        <v>2</v>
      </c>
      <c r="H932" s="30" t="s">
        <v>656</v>
      </c>
      <c r="I932" s="36" t="s">
        <v>14</v>
      </c>
      <c r="J932" s="128">
        <f t="shared" si="32"/>
        <v>0</v>
      </c>
      <c r="K932" s="69">
        <v>300</v>
      </c>
      <c r="L932" s="70">
        <v>905.42</v>
      </c>
      <c r="M932" s="65">
        <f>ROUND('Смета 1-й этаж'!$J932*'Смета 1-й этаж'!$K932,2)</f>
        <v>0</v>
      </c>
      <c r="N932" s="19">
        <f>ROUND('Смета 1-й этаж'!$J932*'Смета 1-й этаж'!$L932,2)</f>
        <v>0</v>
      </c>
      <c r="AD932" s="175">
        <f t="shared" si="33"/>
        <v>0</v>
      </c>
      <c r="AE932" s="192">
        <v>0</v>
      </c>
      <c r="AI932" s="173">
        <f t="shared" si="34"/>
        <v>0</v>
      </c>
      <c r="AM932" s="173">
        <f t="shared" ref="AM932:AM939" si="38">IF($S$10="до 33 кВт включ., автомат до 63А включ.",AJ932,IF($S$10="от 33 кВт до 40 кВт включ., автомат от 63А до 80А включ.",AK932,IF($S$10="от 40 кВт до 60 кВт включ., автомат от 80А до 125А включ.",AL932,IF($S$10="нет",0))))</f>
        <v>0</v>
      </c>
      <c r="AO932" s="173">
        <f t="shared" si="35"/>
        <v>0</v>
      </c>
      <c r="AT932"/>
      <c r="AU932"/>
      <c r="AV932"/>
      <c r="AW932"/>
      <c r="AX932"/>
      <c r="AY932"/>
      <c r="AZ932"/>
    </row>
    <row r="933" spans="1:52" ht="34.5" customHeight="1">
      <c r="A933" s="29" t="str">
        <f>CONCATENATE('Смета 1-й этаж'!$C933,".",'Смета 1-й этаж'!$D933,".",'Смета 1-й этаж'!$E933)</f>
        <v>Р9.0.77</v>
      </c>
      <c r="B933" s="17" t="s">
        <v>1571</v>
      </c>
      <c r="C933" s="27" t="s">
        <v>117</v>
      </c>
      <c r="D933" s="17">
        <v>0</v>
      </c>
      <c r="E933" s="18">
        <v>77</v>
      </c>
      <c r="F933" s="29" t="str">
        <f>CONCATENATE('Смета 1-й этаж'!$C933,".",'Смета 1-й этаж'!$D933,".",'Смета 1-й этаж'!$E933)</f>
        <v>Р9.0.77</v>
      </c>
      <c r="G933" s="28">
        <f t="shared" si="36"/>
        <v>2</v>
      </c>
      <c r="H933" s="30" t="s">
        <v>657</v>
      </c>
      <c r="I933" s="36" t="s">
        <v>14</v>
      </c>
      <c r="J933" s="128">
        <f t="shared" si="32"/>
        <v>0</v>
      </c>
      <c r="K933" s="69">
        <v>300</v>
      </c>
      <c r="L933" s="70">
        <v>853.03</v>
      </c>
      <c r="M933" s="65">
        <f>ROUND('Смета 1-й этаж'!$J933*'Смета 1-й этаж'!$K933,2)</f>
        <v>0</v>
      </c>
      <c r="N933" s="19">
        <f>ROUND('Смета 1-й этаж'!$J933*'Смета 1-й этаж'!$L933,2)</f>
        <v>0</v>
      </c>
      <c r="AD933" s="175">
        <f t="shared" si="33"/>
        <v>0</v>
      </c>
      <c r="AE933" s="192">
        <v>0</v>
      </c>
      <c r="AI933" s="173">
        <f t="shared" si="34"/>
        <v>0</v>
      </c>
      <c r="AM933" s="173">
        <f t="shared" si="38"/>
        <v>0</v>
      </c>
      <c r="AO933" s="173">
        <f t="shared" si="35"/>
        <v>0</v>
      </c>
      <c r="AT933"/>
      <c r="AU933"/>
      <c r="AV933"/>
      <c r="AW933"/>
      <c r="AX933"/>
      <c r="AY933"/>
      <c r="AZ933"/>
    </row>
    <row r="934" spans="1:52" ht="34.5" customHeight="1">
      <c r="A934" s="29" t="str">
        <f>CONCATENATE('Смета 1-й этаж'!$C934,".",'Смета 1-й этаж'!$D934,".",'Смета 1-й этаж'!$E934)</f>
        <v>Р9.0.78</v>
      </c>
      <c r="B934" s="17" t="s">
        <v>1572</v>
      </c>
      <c r="C934" s="27" t="s">
        <v>117</v>
      </c>
      <c r="D934" s="17">
        <v>0</v>
      </c>
      <c r="E934" s="17">
        <v>78</v>
      </c>
      <c r="F934" s="29" t="str">
        <f>CONCATENATE('Смета 1-й этаж'!$C934,".",'Смета 1-й этаж'!$D934,".",'Смета 1-й этаж'!$E934)</f>
        <v>Р9.0.78</v>
      </c>
      <c r="G934" s="28">
        <f t="shared" si="36"/>
        <v>2</v>
      </c>
      <c r="H934" s="30" t="s">
        <v>658</v>
      </c>
      <c r="I934" s="36" t="s">
        <v>14</v>
      </c>
      <c r="J934" s="128">
        <f t="shared" si="32"/>
        <v>0</v>
      </c>
      <c r="K934" s="69">
        <v>300</v>
      </c>
      <c r="L934" s="70">
        <v>906.09</v>
      </c>
      <c r="M934" s="65">
        <f>ROUND('Смета 1-й этаж'!$J934*'Смета 1-й этаж'!$K934,2)</f>
        <v>0</v>
      </c>
      <c r="N934" s="19">
        <f>ROUND('Смета 1-й этаж'!$J934*'Смета 1-й этаж'!$L934,2)</f>
        <v>0</v>
      </c>
      <c r="AD934" s="175">
        <f t="shared" si="33"/>
        <v>0</v>
      </c>
      <c r="AE934" s="192">
        <v>0</v>
      </c>
      <c r="AI934" s="173">
        <f t="shared" si="34"/>
        <v>0</v>
      </c>
      <c r="AM934" s="173">
        <f t="shared" si="38"/>
        <v>0</v>
      </c>
      <c r="AO934" s="173">
        <f t="shared" si="35"/>
        <v>0</v>
      </c>
      <c r="AT934"/>
      <c r="AU934"/>
      <c r="AV934"/>
      <c r="AW934"/>
      <c r="AX934"/>
      <c r="AY934"/>
      <c r="AZ934"/>
    </row>
    <row r="935" spans="1:52" ht="34.5" customHeight="1">
      <c r="A935" s="29" t="str">
        <f>CONCATENATE('Смета 1-й этаж'!$C935,".",'Смета 1-й этаж'!$D935,".",'Смета 1-й этаж'!$E935)</f>
        <v>Р9.0.79</v>
      </c>
      <c r="B935" s="17" t="s">
        <v>1573</v>
      </c>
      <c r="C935" s="27" t="s">
        <v>117</v>
      </c>
      <c r="D935" s="17">
        <v>0</v>
      </c>
      <c r="E935" s="18">
        <v>79</v>
      </c>
      <c r="F935" s="29" t="str">
        <f>CONCATENATE('Смета 1-й этаж'!$C935,".",'Смета 1-й этаж'!$D935,".",'Смета 1-й этаж'!$E935)</f>
        <v>Р9.0.79</v>
      </c>
      <c r="G935" s="28">
        <f t="shared" si="36"/>
        <v>2</v>
      </c>
      <c r="H935" s="30" t="s">
        <v>659</v>
      </c>
      <c r="I935" s="36" t="s">
        <v>14</v>
      </c>
      <c r="J935" s="128">
        <f t="shared" si="32"/>
        <v>0</v>
      </c>
      <c r="K935" s="69">
        <v>300</v>
      </c>
      <c r="L935" s="70">
        <v>832.94</v>
      </c>
      <c r="M935" s="65">
        <f>ROUND('Смета 1-й этаж'!$J935*'Смета 1-й этаж'!$K935,2)</f>
        <v>0</v>
      </c>
      <c r="N935" s="19">
        <f>ROUND('Смета 1-й этаж'!$J935*'Смета 1-й этаж'!$L935,2)</f>
        <v>0</v>
      </c>
      <c r="AD935" s="175">
        <f t="shared" si="33"/>
        <v>0</v>
      </c>
      <c r="AE935" s="192">
        <v>0</v>
      </c>
      <c r="AI935" s="173">
        <f t="shared" si="34"/>
        <v>0</v>
      </c>
      <c r="AM935" s="173">
        <f t="shared" si="38"/>
        <v>0</v>
      </c>
      <c r="AO935" s="173">
        <f t="shared" si="35"/>
        <v>0</v>
      </c>
      <c r="AT935"/>
      <c r="AU935"/>
      <c r="AV935"/>
      <c r="AW935"/>
      <c r="AX935"/>
      <c r="AY935"/>
      <c r="AZ935"/>
    </row>
    <row r="936" spans="1:52" ht="34.5" customHeight="1">
      <c r="A936" s="29" t="str">
        <f>CONCATENATE('Смета 1-й этаж'!$C936,".",'Смета 1-й этаж'!$D936,".",'Смета 1-й этаж'!$E936)</f>
        <v>Р9.0.80</v>
      </c>
      <c r="B936" s="17" t="s">
        <v>1574</v>
      </c>
      <c r="C936" s="27" t="s">
        <v>117</v>
      </c>
      <c r="D936" s="17">
        <v>0</v>
      </c>
      <c r="E936" s="18">
        <v>80</v>
      </c>
      <c r="F936" s="29" t="str">
        <f>CONCATENATE('Смета 1-й этаж'!$C936,".",'Смета 1-й этаж'!$D936,".",'Смета 1-й этаж'!$E936)</f>
        <v>Р9.0.80</v>
      </c>
      <c r="G936" s="28">
        <f t="shared" si="36"/>
        <v>2</v>
      </c>
      <c r="H936" s="30" t="s">
        <v>660</v>
      </c>
      <c r="I936" s="36" t="s">
        <v>14</v>
      </c>
      <c r="J936" s="128">
        <f t="shared" si="32"/>
        <v>0</v>
      </c>
      <c r="K936" s="69">
        <v>300</v>
      </c>
      <c r="L936" s="70">
        <v>1030.48</v>
      </c>
      <c r="M936" s="65">
        <f>ROUND('Смета 1-й этаж'!$J936*'Смета 1-й этаж'!$K936,2)</f>
        <v>0</v>
      </c>
      <c r="N936" s="19">
        <f>ROUND('Смета 1-й этаж'!$J936*'Смета 1-й этаж'!$L936,2)</f>
        <v>0</v>
      </c>
      <c r="AD936" s="175">
        <f t="shared" si="33"/>
        <v>0</v>
      </c>
      <c r="AE936" s="192">
        <v>0</v>
      </c>
      <c r="AI936" s="173">
        <f t="shared" si="34"/>
        <v>0</v>
      </c>
      <c r="AM936" s="173">
        <f t="shared" si="38"/>
        <v>0</v>
      </c>
      <c r="AO936" s="173">
        <f t="shared" si="35"/>
        <v>0</v>
      </c>
      <c r="AT936"/>
      <c r="AU936"/>
      <c r="AV936"/>
      <c r="AW936"/>
      <c r="AX936"/>
      <c r="AY936"/>
      <c r="AZ936"/>
    </row>
    <row r="937" spans="1:52" ht="34.5" customHeight="1">
      <c r="A937" s="29" t="str">
        <f>CONCATENATE('Смета 1-й этаж'!$C937,".",'Смета 1-й этаж'!$D937,".",'Смета 1-й этаж'!$E937)</f>
        <v>Р9.0.81</v>
      </c>
      <c r="B937" s="17" t="s">
        <v>1575</v>
      </c>
      <c r="C937" s="27" t="s">
        <v>117</v>
      </c>
      <c r="D937" s="17">
        <v>0</v>
      </c>
      <c r="E937" s="17">
        <v>81</v>
      </c>
      <c r="F937" s="29" t="str">
        <f>CONCATENATE('Смета 1-й этаж'!$C937,".",'Смета 1-й этаж'!$D937,".",'Смета 1-й этаж'!$E937)</f>
        <v>Р9.0.81</v>
      </c>
      <c r="G937" s="28">
        <f t="shared" si="36"/>
        <v>2</v>
      </c>
      <c r="H937" s="30" t="s">
        <v>661</v>
      </c>
      <c r="I937" s="36" t="s">
        <v>14</v>
      </c>
      <c r="J937" s="128">
        <f t="shared" si="32"/>
        <v>0</v>
      </c>
      <c r="K937" s="69">
        <v>300</v>
      </c>
      <c r="L937" s="70">
        <v>1060.83</v>
      </c>
      <c r="M937" s="65">
        <f>ROUND('Смета 1-й этаж'!$J937*'Смета 1-й этаж'!$K937,2)</f>
        <v>0</v>
      </c>
      <c r="N937" s="19">
        <f>ROUND('Смета 1-й этаж'!$J937*'Смета 1-й этаж'!$L937,2)</f>
        <v>0</v>
      </c>
      <c r="AD937" s="175">
        <f t="shared" si="33"/>
        <v>0</v>
      </c>
      <c r="AE937" s="192">
        <v>0</v>
      </c>
      <c r="AI937" s="173">
        <f t="shared" si="34"/>
        <v>0</v>
      </c>
      <c r="AM937" s="173">
        <f t="shared" si="38"/>
        <v>0</v>
      </c>
      <c r="AO937" s="173">
        <f t="shared" si="35"/>
        <v>0</v>
      </c>
      <c r="AT937"/>
      <c r="AU937"/>
      <c r="AV937"/>
      <c r="AW937"/>
      <c r="AX937"/>
      <c r="AY937"/>
      <c r="AZ937"/>
    </row>
    <row r="938" spans="1:52" ht="34.5" customHeight="1">
      <c r="A938" s="29" t="str">
        <f>CONCATENATE('Смета 1-й этаж'!$C938,".",'Смета 1-й этаж'!$D938,".",'Смета 1-й этаж'!$E938)</f>
        <v>Р9.0.82</v>
      </c>
      <c r="B938" s="17" t="s">
        <v>1576</v>
      </c>
      <c r="C938" s="27" t="s">
        <v>117</v>
      </c>
      <c r="D938" s="17">
        <v>0</v>
      </c>
      <c r="E938" s="18">
        <v>82</v>
      </c>
      <c r="F938" s="29" t="str">
        <f>CONCATENATE('Смета 1-й этаж'!$C938,".",'Смета 1-й этаж'!$D938,".",'Смета 1-й этаж'!$E938)</f>
        <v>Р9.0.82</v>
      </c>
      <c r="G938" s="28">
        <f t="shared" si="36"/>
        <v>2</v>
      </c>
      <c r="H938" s="30" t="s">
        <v>662</v>
      </c>
      <c r="I938" s="36" t="s">
        <v>14</v>
      </c>
      <c r="J938" s="128">
        <f t="shared" si="32"/>
        <v>0</v>
      </c>
      <c r="K938" s="69">
        <v>300</v>
      </c>
      <c r="L938" s="70">
        <v>1186.19</v>
      </c>
      <c r="M938" s="65">
        <f>ROUND('Смета 1-й этаж'!$J938*'Смета 1-й этаж'!$K938,2)</f>
        <v>0</v>
      </c>
      <c r="N938" s="19">
        <f>ROUND('Смета 1-й этаж'!$J938*'Смета 1-й этаж'!$L938,2)</f>
        <v>0</v>
      </c>
      <c r="AD938" s="175">
        <f t="shared" si="33"/>
        <v>0</v>
      </c>
      <c r="AE938" s="192">
        <v>0</v>
      </c>
      <c r="AI938" s="173">
        <f t="shared" si="34"/>
        <v>0</v>
      </c>
      <c r="AM938" s="173">
        <f>IF($S$10="до 33 кВт включ., автомат до 63А включ.",AJ938,IF($S$10="от 33 кВт до 40 кВт включ., автомат от 63А до 80А включ.",AK938,IF($S$10="от 40 кВт до 60 кВт включ., автомат от 80А до 125А включ.",AL938,IF($S$10="нет",0))))</f>
        <v>0</v>
      </c>
      <c r="AO938" s="173">
        <f t="shared" si="35"/>
        <v>0</v>
      </c>
      <c r="AT938"/>
      <c r="AU938"/>
      <c r="AV938"/>
      <c r="AW938"/>
      <c r="AX938"/>
      <c r="AY938"/>
      <c r="AZ938"/>
    </row>
    <row r="939" spans="1:52" ht="34.5" customHeight="1">
      <c r="A939" s="29" t="str">
        <f>CONCATENATE('Смета 1-й этаж'!$C939,".",'Смета 1-й этаж'!$D939,".",'Смета 1-й этаж'!$E939)</f>
        <v>Р9.0.83</v>
      </c>
      <c r="B939" s="17" t="s">
        <v>1577</v>
      </c>
      <c r="C939" s="27" t="s">
        <v>117</v>
      </c>
      <c r="D939" s="17">
        <v>0</v>
      </c>
      <c r="E939" s="18">
        <v>83</v>
      </c>
      <c r="F939" s="29" t="str">
        <f>CONCATENATE('Смета 1-й этаж'!$C939,".",'Смета 1-й этаж'!$D939,".",'Смета 1-й этаж'!$E939)</f>
        <v>Р9.0.83</v>
      </c>
      <c r="G939" s="28">
        <f t="shared" si="36"/>
        <v>2</v>
      </c>
      <c r="H939" s="30" t="s">
        <v>442</v>
      </c>
      <c r="I939" s="36" t="s">
        <v>14</v>
      </c>
      <c r="J939" s="128">
        <f t="shared" si="32"/>
        <v>0</v>
      </c>
      <c r="K939" s="69">
        <v>450</v>
      </c>
      <c r="L939" s="70">
        <v>828.49</v>
      </c>
      <c r="M939" s="65">
        <f>ROUND('Смета 1-й этаж'!$J939*'Смета 1-й этаж'!$K939,2)</f>
        <v>0</v>
      </c>
      <c r="N939" s="19">
        <f>ROUND('Смета 1-й этаж'!$J939*'Смета 1-й этаж'!$L939,2)</f>
        <v>0</v>
      </c>
      <c r="AD939" s="175">
        <f t="shared" si="33"/>
        <v>0</v>
      </c>
      <c r="AE939" s="192">
        <v>0</v>
      </c>
      <c r="AI939" s="173">
        <f t="shared" si="34"/>
        <v>0</v>
      </c>
      <c r="AM939" s="173">
        <f t="shared" si="38"/>
        <v>0</v>
      </c>
      <c r="AO939" s="173">
        <f t="shared" si="35"/>
        <v>0</v>
      </c>
      <c r="AT939"/>
      <c r="AU939"/>
      <c r="AV939"/>
      <c r="AW939"/>
      <c r="AX939"/>
      <c r="AY939"/>
      <c r="AZ939"/>
    </row>
    <row r="940" spans="1:52" ht="34.5" customHeight="1">
      <c r="A940" s="29" t="str">
        <f>CONCATENATE('Смета 1-й этаж'!$C940,".",'Смета 1-й этаж'!$D940,".",'Смета 1-й этаж'!$E940)</f>
        <v>Р9.0.84</v>
      </c>
      <c r="B940" s="17" t="s">
        <v>1578</v>
      </c>
      <c r="C940" s="27" t="s">
        <v>117</v>
      </c>
      <c r="D940" s="17">
        <v>0</v>
      </c>
      <c r="E940" s="17">
        <v>84</v>
      </c>
      <c r="F940" s="29" t="str">
        <f>CONCATENATE('Смета 1-й этаж'!$C940,".",'Смета 1-й этаж'!$D940,".",'Смета 1-й этаж'!$E940)</f>
        <v>Р9.0.84</v>
      </c>
      <c r="G940" s="28">
        <f t="shared" si="36"/>
        <v>2</v>
      </c>
      <c r="H940" s="30" t="s">
        <v>473</v>
      </c>
      <c r="I940" s="36" t="s">
        <v>14</v>
      </c>
      <c r="J940" s="128">
        <f t="shared" si="32"/>
        <v>0</v>
      </c>
      <c r="K940" s="69">
        <v>450</v>
      </c>
      <c r="L940" s="70">
        <v>943.9</v>
      </c>
      <c r="M940" s="65">
        <f>ROUND('Смета 1-й этаж'!$J940*'Смета 1-й этаж'!$K940,2)</f>
        <v>0</v>
      </c>
      <c r="N940" s="19">
        <f>ROUND('Смета 1-й этаж'!$J940*'Смета 1-й этаж'!$L940,2)</f>
        <v>0</v>
      </c>
      <c r="AD940" s="175">
        <f t="shared" si="33"/>
        <v>0</v>
      </c>
      <c r="AE940" s="192">
        <v>0</v>
      </c>
      <c r="AI940" s="173">
        <f t="shared" si="34"/>
        <v>0</v>
      </c>
      <c r="AM940" s="173">
        <f>IF($S$10="до 33 кВт включ., автомат до 63А включ.",AJ940,IF($S$10="от 33 кВт до 40 кВт включ., автомат от 63А до 80А включ.",AK940,IF($S$10="от 40 кВт до 60 кВт включ., автомат от 80А до 125А включ.",AL940,IF($S$10="нет",0))))</f>
        <v>0</v>
      </c>
      <c r="AO940" s="173">
        <f t="shared" si="35"/>
        <v>0</v>
      </c>
      <c r="AT940"/>
      <c r="AU940"/>
      <c r="AV940"/>
      <c r="AW940"/>
      <c r="AX940"/>
      <c r="AY940"/>
      <c r="AZ940"/>
    </row>
    <row r="941" spans="1:52" ht="34.5" customHeight="1">
      <c r="A941" s="29" t="str">
        <f>CONCATENATE('Смета 1-й этаж'!$C941,".",'Смета 1-й этаж'!$D941,".",'Смета 1-й этаж'!$E941)</f>
        <v>Р9.0.85</v>
      </c>
      <c r="B941" s="17" t="s">
        <v>1579</v>
      </c>
      <c r="C941" s="27" t="s">
        <v>117</v>
      </c>
      <c r="D941" s="17">
        <v>0</v>
      </c>
      <c r="E941" s="18">
        <v>85</v>
      </c>
      <c r="F941" s="29" t="str">
        <f>CONCATENATE('Смета 1-й этаж'!$C941,".",'Смета 1-й этаж'!$D941,".",'Смета 1-й этаж'!$E941)</f>
        <v>Р9.0.85</v>
      </c>
      <c r="G941" s="28">
        <f t="shared" si="36"/>
        <v>2</v>
      </c>
      <c r="H941" s="30" t="s">
        <v>399</v>
      </c>
      <c r="I941" s="36" t="s">
        <v>14</v>
      </c>
      <c r="J941" s="128">
        <f t="shared" si="32"/>
        <v>0</v>
      </c>
      <c r="K941" s="69">
        <v>450</v>
      </c>
      <c r="L941" s="70">
        <v>1471.47</v>
      </c>
      <c r="M941" s="65">
        <f>ROUND('Смета 1-й этаж'!$J941*'Смета 1-й этаж'!$K941,2)</f>
        <v>0</v>
      </c>
      <c r="N941" s="19">
        <f>ROUND('Смета 1-й этаж'!$J941*'Смета 1-й этаж'!$L941,2)</f>
        <v>0</v>
      </c>
      <c r="AD941" s="175">
        <f t="shared" si="33"/>
        <v>0</v>
      </c>
      <c r="AE941" s="192">
        <v>0</v>
      </c>
      <c r="AI941" s="173">
        <f t="shared" si="34"/>
        <v>0</v>
      </c>
      <c r="AM941" s="173">
        <f t="shared" ref="AM941:AM945" si="39">IF($S$10="до 33 кВт включ., автомат до 63А включ.",AJ941,IF($S$10="от 33 кВт до 40 кВт включ., автомат от 63А до 80А включ.",AK941,IF($S$10="от 40 кВт до 60 кВт включ., автомат от 80А до 125А включ.",AL941,IF($S$10="нет",0))))</f>
        <v>0</v>
      </c>
      <c r="AO941" s="173">
        <f t="shared" si="35"/>
        <v>0</v>
      </c>
      <c r="AT941"/>
      <c r="AU941"/>
      <c r="AV941"/>
      <c r="AW941"/>
      <c r="AX941"/>
      <c r="AY941"/>
      <c r="AZ941"/>
    </row>
    <row r="942" spans="1:52" ht="34.5" customHeight="1">
      <c r="A942" s="29" t="str">
        <f>CONCATENATE('Смета 1-й этаж'!$C942,".",'Смета 1-й этаж'!$D942,".",'Смета 1-й этаж'!$E942)</f>
        <v>Р9.0.86</v>
      </c>
      <c r="B942" s="17" t="s">
        <v>1580</v>
      </c>
      <c r="C942" s="27" t="s">
        <v>117</v>
      </c>
      <c r="D942" s="17">
        <v>0</v>
      </c>
      <c r="E942" s="18">
        <v>86</v>
      </c>
      <c r="F942" s="29" t="str">
        <f>CONCATENATE('Смета 1-й этаж'!$C942,".",'Смета 1-й этаж'!$D942,".",'Смета 1-й этаж'!$E942)</f>
        <v>Р9.0.86</v>
      </c>
      <c r="G942" s="28">
        <f t="shared" si="36"/>
        <v>2</v>
      </c>
      <c r="H942" s="30" t="s">
        <v>400</v>
      </c>
      <c r="I942" s="36" t="s">
        <v>14</v>
      </c>
      <c r="J942" s="128">
        <f t="shared" si="32"/>
        <v>0</v>
      </c>
      <c r="K942" s="69">
        <v>450</v>
      </c>
      <c r="L942" s="70">
        <v>1901.37</v>
      </c>
      <c r="M942" s="65">
        <f>ROUND('Смета 1-й этаж'!$J942*'Смета 1-й этаж'!$K942,2)</f>
        <v>0</v>
      </c>
      <c r="N942" s="19">
        <f>ROUND('Смета 1-й этаж'!$J942*'Смета 1-й этаж'!$L942,2)</f>
        <v>0</v>
      </c>
      <c r="AD942" s="175">
        <f t="shared" si="33"/>
        <v>0</v>
      </c>
      <c r="AE942" s="192">
        <v>0</v>
      </c>
      <c r="AI942" s="173">
        <f t="shared" si="34"/>
        <v>0</v>
      </c>
      <c r="AM942" s="173">
        <f t="shared" si="39"/>
        <v>0</v>
      </c>
      <c r="AO942" s="173">
        <f t="shared" si="35"/>
        <v>0</v>
      </c>
      <c r="AT942"/>
      <c r="AU942"/>
      <c r="AV942"/>
      <c r="AW942"/>
      <c r="AX942"/>
      <c r="AY942"/>
      <c r="AZ942"/>
    </row>
    <row r="943" spans="1:52" ht="34.5" customHeight="1">
      <c r="A943" s="29" t="str">
        <f>CONCATENATE('Смета 1-й этаж'!$C943,".",'Смета 1-й этаж'!$D943,".",'Смета 1-й этаж'!$E943)</f>
        <v>Р9.0.87</v>
      </c>
      <c r="B943" s="17" t="s">
        <v>1581</v>
      </c>
      <c r="C943" s="27" t="s">
        <v>117</v>
      </c>
      <c r="D943" s="17">
        <v>0</v>
      </c>
      <c r="E943" s="17">
        <v>87</v>
      </c>
      <c r="F943" s="29" t="str">
        <f>CONCATENATE('Смета 1-й этаж'!$C943,".",'Смета 1-й этаж'!$D943,".",'Смета 1-й этаж'!$E943)</f>
        <v>Р9.0.87</v>
      </c>
      <c r="G943" s="28">
        <f t="shared" si="36"/>
        <v>2</v>
      </c>
      <c r="H943" s="30" t="s">
        <v>401</v>
      </c>
      <c r="I943" s="36" t="s">
        <v>14</v>
      </c>
      <c r="J943" s="128">
        <f t="shared" si="32"/>
        <v>0</v>
      </c>
      <c r="K943" s="69">
        <v>450</v>
      </c>
      <c r="L943" s="70">
        <v>2071.13</v>
      </c>
      <c r="M943" s="65">
        <f>ROUND('Смета 1-й этаж'!$J943*'Смета 1-й этаж'!$K943,2)</f>
        <v>0</v>
      </c>
      <c r="N943" s="19">
        <f>ROUND('Смета 1-й этаж'!$J943*'Смета 1-й этаж'!$L943,2)</f>
        <v>0</v>
      </c>
      <c r="AD943" s="175">
        <f t="shared" si="33"/>
        <v>0</v>
      </c>
      <c r="AE943" s="192">
        <v>0</v>
      </c>
      <c r="AI943" s="173">
        <f t="shared" si="34"/>
        <v>0</v>
      </c>
      <c r="AM943" s="173">
        <f t="shared" si="39"/>
        <v>0</v>
      </c>
      <c r="AO943" s="173">
        <f t="shared" si="35"/>
        <v>0</v>
      </c>
      <c r="AT943"/>
      <c r="AU943"/>
      <c r="AV943"/>
      <c r="AW943"/>
      <c r="AX943"/>
      <c r="AY943"/>
      <c r="AZ943"/>
    </row>
    <row r="944" spans="1:52" ht="34.5" customHeight="1">
      <c r="A944" s="29" t="str">
        <f>CONCATENATE('Смета 1-й этаж'!$C944,".",'Смета 1-й этаж'!$D944,".",'Смета 1-й этаж'!$E944)</f>
        <v>Р9.0.88</v>
      </c>
      <c r="B944" s="17" t="s">
        <v>1582</v>
      </c>
      <c r="C944" s="27" t="s">
        <v>117</v>
      </c>
      <c r="D944" s="17">
        <v>0</v>
      </c>
      <c r="E944" s="18">
        <v>88</v>
      </c>
      <c r="F944" s="29" t="str">
        <f>CONCATENATE('Смета 1-й этаж'!$C944,".",'Смета 1-й этаж'!$D944,".",'Смета 1-й этаж'!$E944)</f>
        <v>Р9.0.88</v>
      </c>
      <c r="G944" s="28">
        <f t="shared" si="36"/>
        <v>2</v>
      </c>
      <c r="H944" s="30" t="s">
        <v>402</v>
      </c>
      <c r="I944" s="36" t="s">
        <v>14</v>
      </c>
      <c r="J944" s="128">
        <f t="shared" si="32"/>
        <v>0</v>
      </c>
      <c r="K944" s="69">
        <v>450</v>
      </c>
      <c r="L944" s="70">
        <v>2616.77</v>
      </c>
      <c r="M944" s="65">
        <f>ROUND('Смета 1-й этаж'!$J944*'Смета 1-й этаж'!$K944,2)</f>
        <v>0</v>
      </c>
      <c r="N944" s="19">
        <f>ROUND('Смета 1-й этаж'!$J944*'Смета 1-й этаж'!$L944,2)</f>
        <v>0</v>
      </c>
      <c r="AD944" s="175">
        <f t="shared" si="33"/>
        <v>0</v>
      </c>
      <c r="AE944" s="192">
        <v>0</v>
      </c>
      <c r="AI944" s="173">
        <f t="shared" si="34"/>
        <v>0</v>
      </c>
      <c r="AM944" s="173">
        <f t="shared" si="39"/>
        <v>0</v>
      </c>
      <c r="AO944" s="173">
        <f t="shared" si="35"/>
        <v>0</v>
      </c>
      <c r="AT944"/>
      <c r="AU944"/>
      <c r="AV944"/>
      <c r="AW944"/>
      <c r="AX944"/>
      <c r="AY944"/>
      <c r="AZ944"/>
    </row>
    <row r="945" spans="1:52" ht="34.5" customHeight="1">
      <c r="A945" s="29" t="str">
        <f>CONCATENATE('Смета 1-й этаж'!$C945,".",'Смета 1-й этаж'!$D945,".",'Смета 1-й этаж'!$E945)</f>
        <v>Р9.0.89</v>
      </c>
      <c r="B945" s="17" t="s">
        <v>1583</v>
      </c>
      <c r="C945" s="27" t="s">
        <v>117</v>
      </c>
      <c r="D945" s="17">
        <v>0</v>
      </c>
      <c r="E945" s="18">
        <v>89</v>
      </c>
      <c r="F945" s="29" t="str">
        <f>CONCATENATE('Смета 1-й этаж'!$C945,".",'Смета 1-й этаж'!$D945,".",'Смета 1-й этаж'!$E945)</f>
        <v>Р9.0.89</v>
      </c>
      <c r="G945" s="28">
        <f t="shared" si="36"/>
        <v>2</v>
      </c>
      <c r="H945" s="30" t="s">
        <v>197</v>
      </c>
      <c r="I945" s="36" t="s">
        <v>14</v>
      </c>
      <c r="J945" s="128">
        <f t="shared" si="32"/>
        <v>0</v>
      </c>
      <c r="K945" s="69">
        <v>450</v>
      </c>
      <c r="L945" s="70">
        <v>2046.67</v>
      </c>
      <c r="M945" s="65">
        <f>ROUND('Смета 1-й этаж'!$J945*'Смета 1-й этаж'!$K945,2)</f>
        <v>0</v>
      </c>
      <c r="N945" s="19">
        <f>ROUND('Смета 1-й этаж'!$J945*'Смета 1-й этаж'!$L945,2)</f>
        <v>0</v>
      </c>
      <c r="AD945" s="175">
        <f t="shared" si="33"/>
        <v>0</v>
      </c>
      <c r="AE945" s="192">
        <v>0</v>
      </c>
      <c r="AI945" s="173">
        <f t="shared" si="34"/>
        <v>0</v>
      </c>
      <c r="AM945" s="173">
        <f t="shared" si="39"/>
        <v>0</v>
      </c>
      <c r="AO945" s="173">
        <f t="shared" si="35"/>
        <v>0</v>
      </c>
      <c r="AT945"/>
      <c r="AU945"/>
      <c r="AV945"/>
      <c r="AW945"/>
      <c r="AX945"/>
      <c r="AY945"/>
      <c r="AZ945"/>
    </row>
    <row r="946" spans="1:52" ht="34.5" customHeight="1">
      <c r="A946" s="29" t="str">
        <f>CONCATENATE('Смета 1-й этаж'!$C946,".",'Смета 1-й этаж'!$D946,".",'Смета 1-й этаж'!$E946)</f>
        <v>Р9.0.90</v>
      </c>
      <c r="B946" s="17" t="s">
        <v>1584</v>
      </c>
      <c r="C946" s="27" t="s">
        <v>117</v>
      </c>
      <c r="D946" s="17">
        <v>0</v>
      </c>
      <c r="E946" s="17">
        <v>90</v>
      </c>
      <c r="F946" s="29" t="str">
        <f>CONCATENATE('Смета 1-й этаж'!$C946,".",'Смета 1-й этаж'!$D946,".",'Смета 1-й этаж'!$E946)</f>
        <v>Р9.0.90</v>
      </c>
      <c r="G946" s="28">
        <f t="shared" si="36"/>
        <v>2</v>
      </c>
      <c r="H946" s="30" t="s">
        <v>436</v>
      </c>
      <c r="I946" s="36" t="s">
        <v>14</v>
      </c>
      <c r="J946" s="128">
        <f t="shared" si="32"/>
        <v>0</v>
      </c>
      <c r="K946" s="69">
        <v>450</v>
      </c>
      <c r="L946" s="70">
        <v>1472.29</v>
      </c>
      <c r="M946" s="65">
        <f>ROUND('Смета 1-й этаж'!$J946*'Смета 1-й этаж'!$K946,2)</f>
        <v>0</v>
      </c>
      <c r="N946" s="19">
        <f>ROUND('Смета 1-й этаж'!$J946*'Смета 1-й этаж'!$L946,2)</f>
        <v>0</v>
      </c>
      <c r="AD946" s="175">
        <f t="shared" si="33"/>
        <v>0</v>
      </c>
      <c r="AE946" s="192">
        <v>0</v>
      </c>
      <c r="AI946" s="173">
        <f t="shared" si="34"/>
        <v>0</v>
      </c>
      <c r="AM946" s="173">
        <f>IF($S$10="до 33 кВт включ., автомат до 63А включ.",AJ946,IF($S$10="от 33 кВт до 40 кВт включ., автомат от 63А до 80А включ.",AK946,IF($S$10="от 40 кВт до 60 кВт включ., автомат от 80А до 125А включ.",AL946,IF($S$10="нет",0))))</f>
        <v>0</v>
      </c>
      <c r="AO946" s="173">
        <f t="shared" si="35"/>
        <v>0</v>
      </c>
      <c r="AT946"/>
      <c r="AU946"/>
      <c r="AV946"/>
      <c r="AW946"/>
      <c r="AX946"/>
      <c r="AY946"/>
      <c r="AZ946"/>
    </row>
    <row r="947" spans="1:52" ht="34.5" customHeight="1">
      <c r="A947" s="29" t="str">
        <f>CONCATENATE('Смета 1-й этаж'!$C947,".",'Смета 1-й этаж'!$D947,".",'Смета 1-й этаж'!$E947)</f>
        <v>Р9.0.91</v>
      </c>
      <c r="B947" s="17" t="s">
        <v>1585</v>
      </c>
      <c r="C947" s="27" t="s">
        <v>117</v>
      </c>
      <c r="D947" s="17">
        <v>0</v>
      </c>
      <c r="E947" s="18">
        <v>91</v>
      </c>
      <c r="F947" s="29" t="str">
        <f>CONCATENATE('Смета 1-й этаж'!$C947,".",'Смета 1-й этаж'!$D947,".",'Смета 1-й этаж'!$E947)</f>
        <v>Р9.0.91</v>
      </c>
      <c r="G947" s="28">
        <f t="shared" si="36"/>
        <v>2</v>
      </c>
      <c r="H947" s="30" t="s">
        <v>124</v>
      </c>
      <c r="I947" s="36" t="s">
        <v>14</v>
      </c>
      <c r="J947" s="128">
        <f t="shared" si="32"/>
        <v>0</v>
      </c>
      <c r="K947" s="69">
        <v>450</v>
      </c>
      <c r="L947" s="70">
        <v>514.62</v>
      </c>
      <c r="M947" s="65">
        <f>ROUND('Смета 1-й этаж'!$J947*'Смета 1-й этаж'!$K947,2)</f>
        <v>0</v>
      </c>
      <c r="N947" s="19">
        <f>ROUND('Смета 1-й этаж'!$J947*'Смета 1-й этаж'!$L947,2)</f>
        <v>0</v>
      </c>
      <c r="AD947" s="175">
        <f t="shared" si="33"/>
        <v>0</v>
      </c>
      <c r="AE947" s="192">
        <v>0</v>
      </c>
      <c r="AF947" s="153">
        <v>1</v>
      </c>
      <c r="AG947" s="154">
        <v>1</v>
      </c>
      <c r="AH947" s="155">
        <v>8</v>
      </c>
      <c r="AI947" s="173">
        <f t="shared" si="34"/>
        <v>0</v>
      </c>
      <c r="AJ947" s="166"/>
      <c r="AK947" s="167"/>
      <c r="AM947" s="173">
        <f t="shared" ref="AM947:AM951" si="40">IF($S$10="до 33 кВт включ., автомат до 63А включ.",AJ947,IF($S$10="от 33 кВт до 40 кВт включ., автомат от 63А до 80А включ.",AK947,IF($S$10="от 40 кВт до 60 кВт включ., автомат от 80А до 125А включ.",AL947,IF($S$10="нет",0))))</f>
        <v>0</v>
      </c>
      <c r="AO947" s="173">
        <f t="shared" si="35"/>
        <v>0</v>
      </c>
      <c r="AT947"/>
      <c r="AU947"/>
      <c r="AV947"/>
      <c r="AW947"/>
      <c r="AX947"/>
      <c r="AY947"/>
      <c r="AZ947"/>
    </row>
    <row r="948" spans="1:52" ht="34.5" customHeight="1">
      <c r="A948" s="29" t="str">
        <f>CONCATENATE('Смета 1-й этаж'!$C948,".",'Смета 1-й этаж'!$D948,".",'Смета 1-й этаж'!$E948)</f>
        <v>Р9.0.92</v>
      </c>
      <c r="B948" s="17" t="s">
        <v>1586</v>
      </c>
      <c r="C948" s="27" t="s">
        <v>117</v>
      </c>
      <c r="D948" s="17">
        <v>0</v>
      </c>
      <c r="E948" s="18">
        <v>92</v>
      </c>
      <c r="F948" s="29" t="str">
        <f>CONCATENATE('Смета 1-й этаж'!$C948,".",'Смета 1-й этаж'!$D948,".",'Смета 1-й этаж'!$E948)</f>
        <v>Р9.0.92</v>
      </c>
      <c r="G948" s="28">
        <f t="shared" si="36"/>
        <v>2</v>
      </c>
      <c r="H948" s="30" t="s">
        <v>125</v>
      </c>
      <c r="I948" s="36" t="s">
        <v>14</v>
      </c>
      <c r="J948" s="128">
        <f t="shared" si="32"/>
        <v>0</v>
      </c>
      <c r="K948" s="69">
        <v>450</v>
      </c>
      <c r="L948" s="70">
        <v>574.37</v>
      </c>
      <c r="M948" s="65">
        <f>ROUND('Смета 1-й этаж'!$J948*'Смета 1-й этаж'!$K948,2)</f>
        <v>0</v>
      </c>
      <c r="N948" s="19">
        <f>ROUND('Смета 1-й этаж'!$J948*'Смета 1-й этаж'!$L948,2)</f>
        <v>0</v>
      </c>
      <c r="AD948" s="175">
        <f t="shared" si="33"/>
        <v>0</v>
      </c>
      <c r="AE948" s="192">
        <v>0</v>
      </c>
      <c r="AI948" s="173">
        <f t="shared" si="34"/>
        <v>0</v>
      </c>
      <c r="AM948" s="173">
        <f t="shared" si="40"/>
        <v>0</v>
      </c>
      <c r="AO948" s="173">
        <f t="shared" si="35"/>
        <v>0</v>
      </c>
      <c r="AT948"/>
      <c r="AU948"/>
      <c r="AV948"/>
      <c r="AW948"/>
      <c r="AX948"/>
      <c r="AY948"/>
      <c r="AZ948"/>
    </row>
    <row r="949" spans="1:52" ht="34.5" customHeight="1">
      <c r="A949" s="29" t="str">
        <f>CONCATENATE('Смета 1-й этаж'!$C949,".",'Смета 1-й этаж'!$D949,".",'Смета 1-й этаж'!$E949)</f>
        <v>Р9.0.93</v>
      </c>
      <c r="B949" s="17" t="s">
        <v>1587</v>
      </c>
      <c r="C949" s="27" t="s">
        <v>117</v>
      </c>
      <c r="D949" s="17">
        <v>0</v>
      </c>
      <c r="E949" s="17">
        <v>93</v>
      </c>
      <c r="F949" s="29" t="str">
        <f>CONCATENATE('Смета 1-й этаж'!$C949,".",'Смета 1-й этаж'!$D949,".",'Смета 1-й этаж'!$E949)</f>
        <v>Р9.0.93</v>
      </c>
      <c r="G949" s="28">
        <f t="shared" si="36"/>
        <v>2</v>
      </c>
      <c r="H949" s="30" t="s">
        <v>126</v>
      </c>
      <c r="I949" s="36" t="s">
        <v>14</v>
      </c>
      <c r="J949" s="128">
        <f t="shared" si="32"/>
        <v>0</v>
      </c>
      <c r="K949" s="69">
        <v>450</v>
      </c>
      <c r="L949" s="70">
        <v>659.87</v>
      </c>
      <c r="M949" s="65">
        <f>ROUND('Смета 1-й этаж'!$J949*'Смета 1-й этаж'!$K949,2)</f>
        <v>0</v>
      </c>
      <c r="N949" s="19">
        <f>ROUND('Смета 1-й этаж'!$J949*'Смета 1-й этаж'!$L949,2)</f>
        <v>0</v>
      </c>
      <c r="AD949" s="175">
        <f t="shared" si="33"/>
        <v>0</v>
      </c>
      <c r="AE949" s="192">
        <v>0</v>
      </c>
      <c r="AF949" s="153">
        <v>3</v>
      </c>
      <c r="AG949" s="154">
        <v>3</v>
      </c>
      <c r="AI949" s="173">
        <f t="shared" si="34"/>
        <v>0</v>
      </c>
      <c r="AJ949" s="166"/>
      <c r="AK949" s="167"/>
      <c r="AM949" s="173">
        <f t="shared" si="40"/>
        <v>0</v>
      </c>
      <c r="AO949" s="173">
        <f t="shared" si="35"/>
        <v>0</v>
      </c>
      <c r="AT949"/>
      <c r="AU949"/>
      <c r="AV949"/>
      <c r="AW949"/>
      <c r="AX949"/>
      <c r="AY949"/>
      <c r="AZ949"/>
    </row>
    <row r="950" spans="1:52" ht="34.5" customHeight="1">
      <c r="A950" s="29" t="str">
        <f>CONCATENATE('Смета 1-й этаж'!$C950,".",'Смета 1-й этаж'!$D950,".",'Смета 1-й этаж'!$E950)</f>
        <v>Р9.0.94</v>
      </c>
      <c r="B950" s="17" t="s">
        <v>1588</v>
      </c>
      <c r="C950" s="27" t="s">
        <v>117</v>
      </c>
      <c r="D950" s="17">
        <v>0</v>
      </c>
      <c r="E950" s="18">
        <v>94</v>
      </c>
      <c r="F950" s="29" t="str">
        <f>CONCATENATE('Смета 1-й этаж'!$C950,".",'Смета 1-й этаж'!$D950,".",'Смета 1-й этаж'!$E950)</f>
        <v>Р9.0.94</v>
      </c>
      <c r="G950" s="28">
        <f t="shared" si="36"/>
        <v>2</v>
      </c>
      <c r="H950" s="30" t="s">
        <v>198</v>
      </c>
      <c r="I950" s="36" t="s">
        <v>14</v>
      </c>
      <c r="J950" s="128">
        <f t="shared" si="32"/>
        <v>0</v>
      </c>
      <c r="K950" s="69">
        <v>450</v>
      </c>
      <c r="L950" s="70">
        <v>1918.87</v>
      </c>
      <c r="M950" s="65">
        <f>ROUND('Смета 1-й этаж'!$J950*'Смета 1-й этаж'!$K950,2)</f>
        <v>0</v>
      </c>
      <c r="N950" s="19">
        <f>ROUND('Смета 1-й этаж'!$J950*'Смета 1-й этаж'!$L950,2)</f>
        <v>0</v>
      </c>
      <c r="AD950" s="175">
        <f t="shared" si="33"/>
        <v>0</v>
      </c>
      <c r="AE950" s="192">
        <v>0</v>
      </c>
      <c r="AF950" s="153">
        <v>1</v>
      </c>
      <c r="AG950" s="154">
        <v>1</v>
      </c>
      <c r="AH950" s="155">
        <v>1</v>
      </c>
      <c r="AI950" s="173">
        <f t="shared" si="34"/>
        <v>0</v>
      </c>
      <c r="AJ950" s="166"/>
      <c r="AK950" s="167"/>
      <c r="AM950" s="173">
        <f t="shared" si="40"/>
        <v>0</v>
      </c>
      <c r="AO950" s="173">
        <f t="shared" si="35"/>
        <v>0</v>
      </c>
      <c r="AT950"/>
      <c r="AU950"/>
      <c r="AV950"/>
      <c r="AW950"/>
      <c r="AX950"/>
      <c r="AY950"/>
      <c r="AZ950"/>
    </row>
    <row r="951" spans="1:52" ht="34.5" customHeight="1">
      <c r="A951" s="29" t="str">
        <f>CONCATENATE('Смета 1-й этаж'!$C951,".",'Смета 1-й этаж'!$D951,".",'Смета 1-й этаж'!$E951)</f>
        <v>Р9.0.95</v>
      </c>
      <c r="B951" s="17" t="s">
        <v>1589</v>
      </c>
      <c r="C951" s="27" t="s">
        <v>117</v>
      </c>
      <c r="D951" s="17">
        <v>0</v>
      </c>
      <c r="E951" s="18">
        <v>95</v>
      </c>
      <c r="F951" s="29" t="str">
        <f>CONCATENATE('Смета 1-й этаж'!$C951,".",'Смета 1-й этаж'!$D951,".",'Смета 1-й этаж'!$E951)</f>
        <v>Р9.0.95</v>
      </c>
      <c r="G951" s="28">
        <f t="shared" si="36"/>
        <v>2</v>
      </c>
      <c r="H951" s="30" t="s">
        <v>199</v>
      </c>
      <c r="I951" s="36" t="s">
        <v>14</v>
      </c>
      <c r="J951" s="128">
        <f t="shared" si="32"/>
        <v>0</v>
      </c>
      <c r="K951" s="69">
        <v>450</v>
      </c>
      <c r="L951" s="70">
        <v>2094.9699999999998</v>
      </c>
      <c r="M951" s="65">
        <f>ROUND('Смета 1-й этаж'!$J951*'Смета 1-й этаж'!$K951,2)</f>
        <v>0</v>
      </c>
      <c r="N951" s="19">
        <f>ROUND('Смета 1-й этаж'!$J951*'Смета 1-й этаж'!$L951,2)</f>
        <v>0</v>
      </c>
      <c r="AD951" s="175">
        <f t="shared" si="33"/>
        <v>0</v>
      </c>
      <c r="AE951" s="192">
        <v>0</v>
      </c>
      <c r="AF951" s="153">
        <v>0</v>
      </c>
      <c r="AG951" s="154">
        <v>0</v>
      </c>
      <c r="AH951" s="155">
        <v>0</v>
      </c>
      <c r="AI951" s="173">
        <f t="shared" si="34"/>
        <v>0</v>
      </c>
      <c r="AJ951" s="166"/>
      <c r="AK951" s="167"/>
      <c r="AM951" s="173">
        <f t="shared" si="40"/>
        <v>0</v>
      </c>
      <c r="AO951" s="173">
        <f t="shared" si="35"/>
        <v>0</v>
      </c>
      <c r="AT951"/>
      <c r="AU951"/>
      <c r="AV951"/>
      <c r="AW951"/>
      <c r="AX951"/>
      <c r="AY951"/>
      <c r="AZ951"/>
    </row>
    <row r="952" spans="1:52" ht="34.5" customHeight="1">
      <c r="A952" s="29" t="str">
        <f>CONCATENATE('Смета 1-й этаж'!$C952,".",'Смета 1-й этаж'!$D952,".",'Смета 1-й этаж'!$E952)</f>
        <v>Р9.0.96</v>
      </c>
      <c r="B952" s="17" t="s">
        <v>1590</v>
      </c>
      <c r="C952" s="27" t="s">
        <v>117</v>
      </c>
      <c r="D952" s="17">
        <v>0</v>
      </c>
      <c r="E952" s="17">
        <v>96</v>
      </c>
      <c r="F952" s="29" t="str">
        <f>CONCATENATE('Смета 1-й этаж'!$C952,".",'Смета 1-й этаж'!$D952,".",'Смета 1-й этаж'!$E952)</f>
        <v>Р9.0.96</v>
      </c>
      <c r="G952" s="28">
        <f t="shared" si="36"/>
        <v>2</v>
      </c>
      <c r="H952" s="30" t="s">
        <v>437</v>
      </c>
      <c r="I952" s="36" t="s">
        <v>14</v>
      </c>
      <c r="J952" s="128">
        <f t="shared" si="32"/>
        <v>0</v>
      </c>
      <c r="K952" s="69">
        <v>450</v>
      </c>
      <c r="L952" s="70">
        <v>2620.1</v>
      </c>
      <c r="M952" s="65">
        <f>ROUND('Смета 1-й этаж'!$J952*'Смета 1-й этаж'!$K952,2)</f>
        <v>0</v>
      </c>
      <c r="N952" s="19">
        <f>ROUND('Смета 1-й этаж'!$J952*'Смета 1-й этаж'!$L952,2)</f>
        <v>0</v>
      </c>
      <c r="AD952" s="175">
        <f t="shared" si="33"/>
        <v>0</v>
      </c>
      <c r="AE952" s="192">
        <v>0</v>
      </c>
      <c r="AG952" s="154">
        <v>0</v>
      </c>
      <c r="AH952" s="155">
        <v>0</v>
      </c>
      <c r="AI952" s="173">
        <f t="shared" si="34"/>
        <v>0</v>
      </c>
      <c r="AJ952" s="166"/>
      <c r="AK952" s="167"/>
      <c r="AM952" s="173">
        <f>IF($S$10="до 33 кВт включ., автомат до 63А включ.",AJ952,IF($S$10="от 33 кВт до 40 кВт включ., автомат от 63А до 80А включ.",AK952,IF($S$10="от 40 кВт до 60 кВт включ., автомат от 80А до 125А включ.",AL952,IF($S$10="нет",0))))</f>
        <v>0</v>
      </c>
      <c r="AO952" s="173">
        <f t="shared" si="35"/>
        <v>0</v>
      </c>
      <c r="AT952"/>
      <c r="AU952"/>
      <c r="AV952"/>
      <c r="AW952"/>
      <c r="AX952"/>
      <c r="AY952"/>
      <c r="AZ952"/>
    </row>
    <row r="953" spans="1:52" ht="34.5" customHeight="1">
      <c r="A953" s="29" t="str">
        <f>CONCATENATE('Смета 1-й этаж'!$C953,".",'Смета 1-й этаж'!$D953,".",'Смета 1-й этаж'!$E953)</f>
        <v>Р9.0.265</v>
      </c>
      <c r="B953" s="17" t="s">
        <v>1591</v>
      </c>
      <c r="C953" s="27" t="s">
        <v>117</v>
      </c>
      <c r="D953" s="17">
        <v>0</v>
      </c>
      <c r="E953" s="17">
        <v>265</v>
      </c>
      <c r="F953" s="29" t="str">
        <f>CONCATENATE('Смета 1-й этаж'!$C953,".",'Смета 1-й этаж'!$D953,".",'Смета 1-й этаж'!$E953)</f>
        <v>Р9.0.265</v>
      </c>
      <c r="G953" s="28">
        <f t="shared" si="36"/>
        <v>2</v>
      </c>
      <c r="H953" s="30" t="s">
        <v>854</v>
      </c>
      <c r="I953" s="36" t="s">
        <v>14</v>
      </c>
      <c r="J953" s="128">
        <f t="shared" si="32"/>
        <v>0</v>
      </c>
      <c r="K953" s="69">
        <v>450</v>
      </c>
      <c r="L953" s="70">
        <v>2100</v>
      </c>
      <c r="M953" s="65">
        <f>ROUND('Смета 1-й этаж'!$J953*'Смета 1-й этаж'!$K953,2)</f>
        <v>0</v>
      </c>
      <c r="N953" s="19">
        <f>ROUND('Смета 1-й этаж'!$J953*'Смета 1-й этаж'!$L953,2)</f>
        <v>0</v>
      </c>
      <c r="P953" s="122" t="s">
        <v>862</v>
      </c>
      <c r="AD953" s="175">
        <f t="shared" si="33"/>
        <v>0</v>
      </c>
      <c r="AE953" s="192">
        <v>0</v>
      </c>
      <c r="AF953" s="153">
        <v>0</v>
      </c>
      <c r="AI953" s="173">
        <f t="shared" si="34"/>
        <v>0</v>
      </c>
      <c r="AJ953" s="166">
        <v>1</v>
      </c>
      <c r="AK953" s="167"/>
      <c r="AM953" s="173">
        <f t="shared" ref="AM953:AM957" si="41">IF($S$10="до 33 кВт включ., автомат до 63А включ.",AJ953,IF($S$10="от 33 кВт до 40 кВт включ., автомат от 63А до 80А включ.",AK953,IF($S$10="от 40 кВт до 60 кВт включ., автомат от 80А до 125А включ.",AL953,IF($S$10="нет",0))))</f>
        <v>0</v>
      </c>
      <c r="AO953" s="173">
        <f t="shared" si="35"/>
        <v>0</v>
      </c>
      <c r="AT953"/>
      <c r="AU953"/>
      <c r="AV953"/>
      <c r="AW953"/>
      <c r="AX953"/>
      <c r="AY953"/>
      <c r="AZ953"/>
    </row>
    <row r="954" spans="1:52" ht="34.5" customHeight="1">
      <c r="A954" s="29" t="str">
        <f>CONCATENATE('Смета 1-й этаж'!$C954,".",'Смета 1-й этаж'!$D954,".",'Смета 1-й этаж'!$E954)</f>
        <v>Р9.0.97</v>
      </c>
      <c r="B954" s="17" t="s">
        <v>1592</v>
      </c>
      <c r="C954" s="27" t="s">
        <v>117</v>
      </c>
      <c r="D954" s="17">
        <v>0</v>
      </c>
      <c r="E954" s="18">
        <v>97</v>
      </c>
      <c r="F954" s="29" t="str">
        <f>CONCATENATE('Смета 1-й этаж'!$C954,".",'Смета 1-й этаж'!$D954,".",'Смета 1-й этаж'!$E954)</f>
        <v>Р9.0.97</v>
      </c>
      <c r="G954" s="28">
        <f t="shared" si="36"/>
        <v>2</v>
      </c>
      <c r="H954" s="30" t="s">
        <v>663</v>
      </c>
      <c r="I954" s="36" t="s">
        <v>14</v>
      </c>
      <c r="J954" s="128">
        <f t="shared" si="32"/>
        <v>0</v>
      </c>
      <c r="K954" s="69">
        <v>450</v>
      </c>
      <c r="L954" s="70">
        <v>1100.25</v>
      </c>
      <c r="M954" s="65">
        <f>ROUND('Смета 1-й этаж'!$J954*'Смета 1-й этаж'!$K954,2)</f>
        <v>0</v>
      </c>
      <c r="N954" s="19">
        <f>ROUND('Смета 1-й этаж'!$J954*'Смета 1-й этаж'!$L954,2)</f>
        <v>0</v>
      </c>
      <c r="AD954" s="175">
        <f t="shared" si="33"/>
        <v>0</v>
      </c>
      <c r="AE954" s="192">
        <v>0</v>
      </c>
      <c r="AI954" s="173">
        <f t="shared" si="34"/>
        <v>0</v>
      </c>
      <c r="AM954" s="173">
        <f t="shared" si="41"/>
        <v>0</v>
      </c>
      <c r="AO954" s="173">
        <f t="shared" si="35"/>
        <v>0</v>
      </c>
      <c r="AT954"/>
      <c r="AU954"/>
      <c r="AV954"/>
      <c r="AW954"/>
      <c r="AX954"/>
      <c r="AY954"/>
      <c r="AZ954"/>
    </row>
    <row r="955" spans="1:52" ht="34.5" customHeight="1">
      <c r="A955" s="29" t="str">
        <f>CONCATENATE('Смета 1-й этаж'!$C955,".",'Смета 1-й этаж'!$D955,".",'Смета 1-й этаж'!$E955)</f>
        <v>Р9.0.98</v>
      </c>
      <c r="B955" s="17" t="s">
        <v>1593</v>
      </c>
      <c r="C955" s="27" t="s">
        <v>117</v>
      </c>
      <c r="D955" s="17">
        <v>0</v>
      </c>
      <c r="E955" s="18">
        <v>98</v>
      </c>
      <c r="F955" s="29" t="str">
        <f>CONCATENATE('Смета 1-й этаж'!$C955,".",'Смета 1-й этаж'!$D955,".",'Смета 1-й этаж'!$E955)</f>
        <v>Р9.0.98</v>
      </c>
      <c r="G955" s="28">
        <f t="shared" si="36"/>
        <v>2</v>
      </c>
      <c r="H955" s="30" t="s">
        <v>664</v>
      </c>
      <c r="I955" s="36" t="s">
        <v>14</v>
      </c>
      <c r="J955" s="128">
        <f t="shared" si="32"/>
        <v>0</v>
      </c>
      <c r="K955" s="69">
        <v>450</v>
      </c>
      <c r="L955" s="70">
        <v>992.5</v>
      </c>
      <c r="M955" s="65">
        <f>ROUND('Смета 1-й этаж'!$J955*'Смета 1-й этаж'!$K955,2)</f>
        <v>0</v>
      </c>
      <c r="N955" s="19">
        <f>ROUND('Смета 1-й этаж'!$J955*'Смета 1-й этаж'!$L955,2)</f>
        <v>0</v>
      </c>
      <c r="AD955" s="175">
        <f t="shared" si="33"/>
        <v>0</v>
      </c>
      <c r="AE955" s="192">
        <v>0</v>
      </c>
      <c r="AI955" s="173">
        <f t="shared" si="34"/>
        <v>0</v>
      </c>
      <c r="AM955" s="173">
        <f t="shared" si="41"/>
        <v>0</v>
      </c>
      <c r="AO955" s="173">
        <f t="shared" si="35"/>
        <v>0</v>
      </c>
      <c r="AT955"/>
      <c r="AU955"/>
      <c r="AV955"/>
      <c r="AW955"/>
      <c r="AX955"/>
      <c r="AY955"/>
      <c r="AZ955"/>
    </row>
    <row r="956" spans="1:52" ht="34.5" customHeight="1">
      <c r="A956" s="29" t="str">
        <f>CONCATENATE('Смета 1-й этаж'!$C956,".",'Смета 1-й этаж'!$D956,".",'Смета 1-й этаж'!$E956)</f>
        <v>Р9.0.99</v>
      </c>
      <c r="B956" s="17" t="s">
        <v>1594</v>
      </c>
      <c r="C956" s="27" t="s">
        <v>117</v>
      </c>
      <c r="D956" s="17">
        <v>0</v>
      </c>
      <c r="E956" s="17">
        <v>99</v>
      </c>
      <c r="F956" s="29" t="str">
        <f>CONCATENATE('Смета 1-й этаж'!$C956,".",'Смета 1-й этаж'!$D956,".",'Смета 1-й этаж'!$E956)</f>
        <v>Р9.0.99</v>
      </c>
      <c r="G956" s="28">
        <f t="shared" si="36"/>
        <v>2</v>
      </c>
      <c r="H956" s="30" t="s">
        <v>127</v>
      </c>
      <c r="I956" s="36" t="s">
        <v>14</v>
      </c>
      <c r="J956" s="128">
        <f t="shared" si="32"/>
        <v>0</v>
      </c>
      <c r="K956" s="69">
        <v>450</v>
      </c>
      <c r="L956" s="70">
        <v>1109.17</v>
      </c>
      <c r="M956" s="65">
        <f>ROUND('Смета 1-й этаж'!$J956*'Смета 1-й этаж'!$K956,2)</f>
        <v>0</v>
      </c>
      <c r="N956" s="19">
        <f>ROUND('Смета 1-й этаж'!$J956*'Смета 1-й этаж'!$L956,2)</f>
        <v>0</v>
      </c>
      <c r="AD956" s="175">
        <f t="shared" si="33"/>
        <v>0</v>
      </c>
      <c r="AE956" s="192">
        <v>0</v>
      </c>
      <c r="AI956" s="173">
        <f t="shared" si="34"/>
        <v>0</v>
      </c>
      <c r="AM956" s="173">
        <f t="shared" si="41"/>
        <v>0</v>
      </c>
      <c r="AO956" s="173">
        <f t="shared" si="35"/>
        <v>0</v>
      </c>
      <c r="AT956"/>
      <c r="AU956"/>
      <c r="AV956"/>
      <c r="AW956"/>
      <c r="AX956"/>
      <c r="AY956"/>
      <c r="AZ956"/>
    </row>
    <row r="957" spans="1:52" ht="34.5" customHeight="1">
      <c r="A957" s="29" t="str">
        <f>CONCATENATE('Смета 1-й этаж'!$C957,".",'Смета 1-й этаж'!$D957,".",'Смета 1-й этаж'!$E957)</f>
        <v>Р9.0.100</v>
      </c>
      <c r="B957" s="17" t="s">
        <v>1595</v>
      </c>
      <c r="C957" s="27" t="s">
        <v>117</v>
      </c>
      <c r="D957" s="17">
        <v>0</v>
      </c>
      <c r="E957" s="18">
        <v>100</v>
      </c>
      <c r="F957" s="29" t="str">
        <f>CONCATENATE('Смета 1-й этаж'!$C957,".",'Смета 1-й этаж'!$D957,".",'Смета 1-й этаж'!$E957)</f>
        <v>Р9.0.100</v>
      </c>
      <c r="G957" s="28">
        <f t="shared" si="36"/>
        <v>2</v>
      </c>
      <c r="H957" s="30" t="s">
        <v>376</v>
      </c>
      <c r="I957" s="36" t="s">
        <v>14</v>
      </c>
      <c r="J957" s="128">
        <f t="shared" si="32"/>
        <v>0</v>
      </c>
      <c r="K957" s="69">
        <v>450</v>
      </c>
      <c r="L957" s="70">
        <v>1037.58</v>
      </c>
      <c r="M957" s="65">
        <f>ROUND('Смета 1-й этаж'!$J957*'Смета 1-й этаж'!$K957,2)</f>
        <v>0</v>
      </c>
      <c r="N957" s="19">
        <f>ROUND('Смета 1-й этаж'!$J957*'Смета 1-й этаж'!$L957,2)</f>
        <v>0</v>
      </c>
      <c r="AD957" s="175">
        <f t="shared" si="33"/>
        <v>0</v>
      </c>
      <c r="AE957" s="192">
        <v>0</v>
      </c>
      <c r="AI957" s="173">
        <f t="shared" si="34"/>
        <v>0</v>
      </c>
      <c r="AM957" s="173">
        <f t="shared" si="41"/>
        <v>0</v>
      </c>
      <c r="AO957" s="173">
        <f t="shared" si="35"/>
        <v>0</v>
      </c>
      <c r="AT957"/>
      <c r="AU957"/>
      <c r="AV957"/>
      <c r="AW957"/>
      <c r="AX957"/>
      <c r="AY957"/>
      <c r="AZ957"/>
    </row>
    <row r="958" spans="1:52" ht="34.5" customHeight="1">
      <c r="A958" s="29" t="str">
        <f>CONCATENATE('Смета 1-й этаж'!$C958,".",'Смета 1-й этаж'!$D958,".",'Смета 1-й этаж'!$E958)</f>
        <v>Р9.0.101</v>
      </c>
      <c r="B958" s="17" t="s">
        <v>1596</v>
      </c>
      <c r="C958" s="27" t="s">
        <v>117</v>
      </c>
      <c r="D958" s="17">
        <v>0</v>
      </c>
      <c r="E958" s="18">
        <v>101</v>
      </c>
      <c r="F958" s="29" t="str">
        <f>CONCATENATE('Смета 1-й этаж'!$C958,".",'Смета 1-й этаж'!$D958,".",'Смета 1-й этаж'!$E958)</f>
        <v>Р9.0.101</v>
      </c>
      <c r="G958" s="28">
        <f t="shared" si="36"/>
        <v>2</v>
      </c>
      <c r="H958" s="30" t="s">
        <v>377</v>
      </c>
      <c r="I958" s="36" t="s">
        <v>14</v>
      </c>
      <c r="J958" s="128">
        <f t="shared" si="32"/>
        <v>0</v>
      </c>
      <c r="K958" s="69">
        <v>450</v>
      </c>
      <c r="L958" s="70">
        <v>1129.17</v>
      </c>
      <c r="M958" s="65">
        <f>ROUND('Смета 1-й этаж'!$J958*'Смета 1-й этаж'!$K958,2)</f>
        <v>0</v>
      </c>
      <c r="N958" s="19">
        <f>ROUND('Смета 1-й этаж'!$J958*'Смета 1-й этаж'!$L958,2)</f>
        <v>0</v>
      </c>
      <c r="AD958" s="175">
        <f t="shared" si="33"/>
        <v>0</v>
      </c>
      <c r="AE958" s="192">
        <v>0</v>
      </c>
      <c r="AI958" s="173">
        <f t="shared" si="34"/>
        <v>0</v>
      </c>
      <c r="AM958" s="173">
        <f>IF($S$10="до 33 кВт включ., автомат до 63А включ.",AJ958,IF($S$10="от 33 кВт до 40 кВт включ., автомат от 63А до 80А включ.",AK958,IF($S$10="от 40 кВт до 60 кВт включ., автомат от 80А до 125А включ.",AL958,IF($S$10="нет",0))))</f>
        <v>0</v>
      </c>
      <c r="AO958" s="173">
        <f t="shared" si="35"/>
        <v>0</v>
      </c>
      <c r="AT958"/>
      <c r="AU958"/>
      <c r="AV958"/>
      <c r="AW958"/>
      <c r="AX958"/>
      <c r="AY958"/>
      <c r="AZ958"/>
    </row>
    <row r="959" spans="1:52" ht="34.5" customHeight="1">
      <c r="A959" s="29" t="str">
        <f>CONCATENATE('Смета 1-й этаж'!$C959,".",'Смета 1-й этаж'!$D959,".",'Смета 1-й этаж'!$E959)</f>
        <v>Р9.0.102</v>
      </c>
      <c r="B959" s="17" t="s">
        <v>1597</v>
      </c>
      <c r="C959" s="27" t="s">
        <v>117</v>
      </c>
      <c r="D959" s="17">
        <v>0</v>
      </c>
      <c r="E959" s="17">
        <v>102</v>
      </c>
      <c r="F959" s="29" t="str">
        <f>CONCATENATE('Смета 1-й этаж'!$C959,".",'Смета 1-й этаж'!$D959,".",'Смета 1-й этаж'!$E959)</f>
        <v>Р9.0.102</v>
      </c>
      <c r="G959" s="28">
        <f t="shared" si="36"/>
        <v>2</v>
      </c>
      <c r="H959" s="30" t="s">
        <v>665</v>
      </c>
      <c r="I959" s="36" t="s">
        <v>14</v>
      </c>
      <c r="J959" s="128">
        <f t="shared" si="32"/>
        <v>0</v>
      </c>
      <c r="K959" s="69">
        <v>450</v>
      </c>
      <c r="L959" s="70">
        <v>1304.58</v>
      </c>
      <c r="M959" s="65">
        <f>ROUND('Смета 1-й этаж'!$J959*'Смета 1-й этаж'!$K959,2)</f>
        <v>0</v>
      </c>
      <c r="N959" s="19">
        <f>ROUND('Смета 1-й этаж'!$J959*'Смета 1-й этаж'!$L959,2)</f>
        <v>0</v>
      </c>
      <c r="AD959" s="175">
        <f t="shared" si="33"/>
        <v>0</v>
      </c>
      <c r="AE959" s="192">
        <v>0</v>
      </c>
      <c r="AI959" s="173">
        <f t="shared" si="34"/>
        <v>0</v>
      </c>
      <c r="AM959" s="173">
        <f t="shared" ref="AM959:AM960" si="42">IF($S$10="до 33 кВт включ., автомат до 63А включ.",AJ959,IF($S$10="от 33 кВт до 40 кВт включ., автомат от 63А до 80А включ.",AK959,IF($S$10="от 40 кВт до 60 кВт включ., автомат от 80А до 125А включ.",AL959,IF($S$10="нет",0))))</f>
        <v>0</v>
      </c>
      <c r="AO959" s="173">
        <f t="shared" si="35"/>
        <v>0</v>
      </c>
      <c r="AT959"/>
      <c r="AU959"/>
      <c r="AV959"/>
      <c r="AW959"/>
      <c r="AX959"/>
      <c r="AY959"/>
      <c r="AZ959"/>
    </row>
    <row r="960" spans="1:52" ht="34.5" customHeight="1">
      <c r="A960" s="29" t="str">
        <f>CONCATENATE('Смета 1-й этаж'!$C960,".",'Смета 1-й этаж'!$D960,".",'Смета 1-й этаж'!$E960)</f>
        <v>Р9.0.103</v>
      </c>
      <c r="B960" s="17" t="s">
        <v>1598</v>
      </c>
      <c r="C960" s="27" t="s">
        <v>117</v>
      </c>
      <c r="D960" s="17">
        <v>0</v>
      </c>
      <c r="E960" s="18">
        <v>103</v>
      </c>
      <c r="F960" s="29" t="str">
        <f>CONCATENATE('Смета 1-й этаж'!$C960,".",'Смета 1-й этаж'!$D960,".",'Смета 1-й этаж'!$E960)</f>
        <v>Р9.0.103</v>
      </c>
      <c r="G960" s="28">
        <f t="shared" si="36"/>
        <v>2</v>
      </c>
      <c r="H960" s="30" t="s">
        <v>378</v>
      </c>
      <c r="I960" s="36" t="s">
        <v>14</v>
      </c>
      <c r="J960" s="128">
        <f t="shared" si="32"/>
        <v>0</v>
      </c>
      <c r="K960" s="69">
        <v>450</v>
      </c>
      <c r="L960" s="70">
        <v>1298.67</v>
      </c>
      <c r="M960" s="65">
        <f>ROUND('Смета 1-й этаж'!$J960*'Смета 1-й этаж'!$K960,2)</f>
        <v>0</v>
      </c>
      <c r="N960" s="19">
        <f>ROUND('Смета 1-й этаж'!$J960*'Смета 1-й этаж'!$L960,2)</f>
        <v>0</v>
      </c>
      <c r="AD960" s="175">
        <f t="shared" si="33"/>
        <v>0</v>
      </c>
      <c r="AE960" s="192">
        <v>0</v>
      </c>
      <c r="AI960" s="173">
        <f t="shared" si="34"/>
        <v>0</v>
      </c>
      <c r="AM960" s="173">
        <f t="shared" si="42"/>
        <v>0</v>
      </c>
      <c r="AO960" s="173">
        <f t="shared" si="35"/>
        <v>0</v>
      </c>
      <c r="AT960"/>
      <c r="AU960"/>
      <c r="AV960"/>
      <c r="AW960"/>
      <c r="AX960"/>
      <c r="AY960"/>
      <c r="AZ960"/>
    </row>
    <row r="961" spans="1:52" ht="34.5" customHeight="1">
      <c r="A961" s="29" t="str">
        <f>CONCATENATE('Смета 1-й этаж'!$C961,".",'Смета 1-й этаж'!$D961,".",'Смета 1-й этаж'!$E961)</f>
        <v>Р9.0.104</v>
      </c>
      <c r="B961" s="17" t="s">
        <v>1599</v>
      </c>
      <c r="C961" s="27" t="s">
        <v>117</v>
      </c>
      <c r="D961" s="17">
        <v>0</v>
      </c>
      <c r="E961" s="18">
        <v>104</v>
      </c>
      <c r="F961" s="29" t="str">
        <f>CONCATENATE('Смета 1-й этаж'!$C961,".",'Смета 1-й этаж'!$D961,".",'Смета 1-й этаж'!$E961)</f>
        <v>Р9.0.104</v>
      </c>
      <c r="G961" s="28">
        <f t="shared" si="36"/>
        <v>2</v>
      </c>
      <c r="H961" s="30" t="s">
        <v>474</v>
      </c>
      <c r="I961" s="36" t="s">
        <v>14</v>
      </c>
      <c r="J961" s="128">
        <f t="shared" si="32"/>
        <v>0</v>
      </c>
      <c r="K961" s="69">
        <v>450</v>
      </c>
      <c r="L961" s="70">
        <v>1610.75</v>
      </c>
      <c r="M961" s="65">
        <f>ROUND('Смета 1-й этаж'!$J961*'Смета 1-й этаж'!$K961,2)</f>
        <v>0</v>
      </c>
      <c r="N961" s="19">
        <f>ROUND('Смета 1-й этаж'!$J961*'Смета 1-й этаж'!$L961,2)</f>
        <v>0</v>
      </c>
      <c r="AD961" s="175">
        <f t="shared" si="33"/>
        <v>0</v>
      </c>
      <c r="AE961" s="192">
        <v>0</v>
      </c>
      <c r="AI961" s="173">
        <f t="shared" si="34"/>
        <v>0</v>
      </c>
      <c r="AM961" s="173">
        <f>IF($S$10="до 33 кВт включ., автомат до 63А включ.",AJ961,IF($S$10="от 33 кВт до 40 кВт включ., автомат от 63А до 80А включ.",AK961,IF($S$10="от 40 кВт до 60 кВт включ., автомат от 80А до 125А включ.",AL961,IF($S$10="нет",0))))</f>
        <v>0</v>
      </c>
      <c r="AO961" s="173">
        <f t="shared" si="35"/>
        <v>0</v>
      </c>
      <c r="AT961"/>
      <c r="AU961"/>
      <c r="AV961"/>
      <c r="AW961"/>
      <c r="AX961"/>
      <c r="AY961"/>
      <c r="AZ961"/>
    </row>
    <row r="962" spans="1:52" ht="34.5" customHeight="1">
      <c r="A962" s="29" t="str">
        <f>CONCATENATE('Смета 1-й этаж'!$C962,".",'Смета 1-й этаж'!$D962,".",'Смета 1-й этаж'!$E962)</f>
        <v>Р9.0.105</v>
      </c>
      <c r="B962" s="17" t="s">
        <v>1600</v>
      </c>
      <c r="C962" s="27" t="s">
        <v>117</v>
      </c>
      <c r="D962" s="17">
        <v>0</v>
      </c>
      <c r="E962" s="17">
        <v>105</v>
      </c>
      <c r="F962" s="29" t="str">
        <f>CONCATENATE('Смета 1-й этаж'!$C962,".",'Смета 1-й этаж'!$D962,".",'Смета 1-й этаж'!$E962)</f>
        <v>Р9.0.105</v>
      </c>
      <c r="G962" s="28">
        <f t="shared" si="36"/>
        <v>2</v>
      </c>
      <c r="H962" s="30" t="s">
        <v>128</v>
      </c>
      <c r="I962" s="36" t="s">
        <v>14</v>
      </c>
      <c r="J962" s="128">
        <f t="shared" si="32"/>
        <v>0</v>
      </c>
      <c r="K962" s="69">
        <v>600</v>
      </c>
      <c r="L962" s="70">
        <v>3379.57</v>
      </c>
      <c r="M962" s="65">
        <f>ROUND('Смета 1-й этаж'!$J962*'Смета 1-й этаж'!$K962,2)</f>
        <v>0</v>
      </c>
      <c r="N962" s="19">
        <f>ROUND('Смета 1-й этаж'!$J962*'Смета 1-й этаж'!$L962,2)</f>
        <v>0</v>
      </c>
      <c r="AD962" s="175">
        <f t="shared" si="33"/>
        <v>0</v>
      </c>
      <c r="AE962" s="192">
        <v>0</v>
      </c>
      <c r="AI962" s="173">
        <f t="shared" si="34"/>
        <v>0</v>
      </c>
      <c r="AM962" s="173">
        <f t="shared" ref="AM962:AM969" si="43">IF($S$10="до 33 кВт включ., автомат до 63А включ.",AJ962,IF($S$10="от 33 кВт до 40 кВт включ., автомат от 63А до 80А включ.",AK962,IF($S$10="от 40 кВт до 60 кВт включ., автомат от 80А до 125А включ.",AL962,IF($S$10="нет",0))))</f>
        <v>0</v>
      </c>
      <c r="AO962" s="173">
        <f t="shared" si="35"/>
        <v>0</v>
      </c>
      <c r="AT962"/>
      <c r="AU962"/>
      <c r="AV962"/>
      <c r="AW962"/>
      <c r="AX962"/>
      <c r="AY962"/>
      <c r="AZ962"/>
    </row>
    <row r="963" spans="1:52" ht="34.5" customHeight="1">
      <c r="A963" s="29" t="str">
        <f>CONCATENATE('Смета 1-й этаж'!$C963,".",'Смета 1-й этаж'!$D963,".",'Смета 1-й этаж'!$E963)</f>
        <v>Р9.0.106</v>
      </c>
      <c r="B963" s="17" t="s">
        <v>1601</v>
      </c>
      <c r="C963" s="27" t="s">
        <v>117</v>
      </c>
      <c r="D963" s="17">
        <v>0</v>
      </c>
      <c r="E963" s="18">
        <v>106</v>
      </c>
      <c r="F963" s="29" t="str">
        <f>CONCATENATE('Смета 1-й этаж'!$C963,".",'Смета 1-й этаж'!$D963,".",'Смета 1-й этаж'!$E963)</f>
        <v>Р9.0.106</v>
      </c>
      <c r="G963" s="28">
        <f t="shared" si="36"/>
        <v>2</v>
      </c>
      <c r="H963" s="30" t="s">
        <v>129</v>
      </c>
      <c r="I963" s="36" t="s">
        <v>14</v>
      </c>
      <c r="J963" s="128">
        <f t="shared" si="32"/>
        <v>0</v>
      </c>
      <c r="K963" s="69">
        <v>600</v>
      </c>
      <c r="L963" s="70">
        <v>3541.03</v>
      </c>
      <c r="M963" s="65">
        <f>ROUND('Смета 1-й этаж'!$J963*'Смета 1-й этаж'!$K963,2)</f>
        <v>0</v>
      </c>
      <c r="N963" s="19">
        <f>ROUND('Смета 1-й этаж'!$J963*'Смета 1-й этаж'!$L963,2)</f>
        <v>0</v>
      </c>
      <c r="AD963" s="175">
        <f t="shared" si="33"/>
        <v>0</v>
      </c>
      <c r="AE963" s="192">
        <v>0</v>
      </c>
      <c r="AI963" s="173">
        <f t="shared" si="34"/>
        <v>0</v>
      </c>
      <c r="AM963" s="173">
        <f t="shared" si="43"/>
        <v>0</v>
      </c>
      <c r="AO963" s="173">
        <f t="shared" si="35"/>
        <v>0</v>
      </c>
      <c r="AT963"/>
      <c r="AU963"/>
      <c r="AV963"/>
      <c r="AW963"/>
      <c r="AX963"/>
      <c r="AY963"/>
      <c r="AZ963"/>
    </row>
    <row r="964" spans="1:52" ht="34.5" customHeight="1">
      <c r="A964" s="29" t="str">
        <f>CONCATENATE('Смета 1-й этаж'!$C964,".",'Смета 1-й этаж'!$D964,".",'Смета 1-й этаж'!$E964)</f>
        <v>Р9.0.107</v>
      </c>
      <c r="B964" s="17" t="s">
        <v>1602</v>
      </c>
      <c r="C964" s="27" t="s">
        <v>117</v>
      </c>
      <c r="D964" s="17">
        <v>0</v>
      </c>
      <c r="E964" s="18">
        <v>107</v>
      </c>
      <c r="F964" s="29" t="str">
        <f>CONCATENATE('Смета 1-й этаж'!$C964,".",'Смета 1-й этаж'!$D964,".",'Смета 1-й этаж'!$E964)</f>
        <v>Р9.0.107</v>
      </c>
      <c r="G964" s="28">
        <f t="shared" si="36"/>
        <v>2</v>
      </c>
      <c r="H964" s="30" t="s">
        <v>666</v>
      </c>
      <c r="I964" s="36" t="s">
        <v>14</v>
      </c>
      <c r="J964" s="128">
        <f t="shared" si="32"/>
        <v>0</v>
      </c>
      <c r="K964" s="69">
        <v>600</v>
      </c>
      <c r="L964" s="70">
        <v>3207.18</v>
      </c>
      <c r="M964" s="65">
        <f>ROUND('Смета 1-й этаж'!$J964*'Смета 1-й этаж'!$K964,2)</f>
        <v>0</v>
      </c>
      <c r="N964" s="19">
        <f>ROUND('Смета 1-й этаж'!$J964*'Смета 1-й этаж'!$L964,2)</f>
        <v>0</v>
      </c>
      <c r="AD964" s="175">
        <f t="shared" si="33"/>
        <v>0</v>
      </c>
      <c r="AE964" s="192">
        <v>0</v>
      </c>
      <c r="AI964" s="173">
        <f t="shared" si="34"/>
        <v>0</v>
      </c>
      <c r="AM964" s="173">
        <f t="shared" si="43"/>
        <v>0</v>
      </c>
      <c r="AO964" s="173">
        <f t="shared" si="35"/>
        <v>0</v>
      </c>
      <c r="AT964"/>
      <c r="AU964"/>
      <c r="AV964"/>
      <c r="AW964"/>
      <c r="AX964"/>
      <c r="AY964"/>
      <c r="AZ964"/>
    </row>
    <row r="965" spans="1:52" ht="34.5" customHeight="1">
      <c r="A965" s="29" t="str">
        <f>CONCATENATE('Смета 1-й этаж'!$C965,".",'Смета 1-й этаж'!$D965,".",'Смета 1-й этаж'!$E965)</f>
        <v>Р9.0.108</v>
      </c>
      <c r="B965" s="17" t="s">
        <v>1603</v>
      </c>
      <c r="C965" s="27" t="s">
        <v>117</v>
      </c>
      <c r="D965" s="17">
        <v>0</v>
      </c>
      <c r="E965" s="17">
        <v>108</v>
      </c>
      <c r="F965" s="29" t="str">
        <f>CONCATENATE('Смета 1-й этаж'!$C965,".",'Смета 1-й этаж'!$D965,".",'Смета 1-й этаж'!$E965)</f>
        <v>Р9.0.108</v>
      </c>
      <c r="G965" s="28">
        <f t="shared" si="36"/>
        <v>2</v>
      </c>
      <c r="H965" s="30" t="s">
        <v>130</v>
      </c>
      <c r="I965" s="36" t="s">
        <v>14</v>
      </c>
      <c r="J965" s="128">
        <f t="shared" si="32"/>
        <v>0</v>
      </c>
      <c r="K965" s="69">
        <v>600</v>
      </c>
      <c r="L965" s="70">
        <v>2178.79</v>
      </c>
      <c r="M965" s="65">
        <f>ROUND('Смета 1-й этаж'!$J965*'Смета 1-й этаж'!$K965,2)</f>
        <v>0</v>
      </c>
      <c r="N965" s="19">
        <f>ROUND('Смета 1-й этаж'!$J965*'Смета 1-й этаж'!$L965,2)</f>
        <v>0</v>
      </c>
      <c r="AD965" s="175">
        <f t="shared" si="33"/>
        <v>0</v>
      </c>
      <c r="AE965" s="192">
        <v>0</v>
      </c>
      <c r="AI965" s="173">
        <f t="shared" si="34"/>
        <v>0</v>
      </c>
      <c r="AM965" s="173">
        <f t="shared" si="43"/>
        <v>0</v>
      </c>
      <c r="AO965" s="173">
        <f t="shared" si="35"/>
        <v>0</v>
      </c>
      <c r="AT965"/>
      <c r="AU965"/>
      <c r="AV965"/>
      <c r="AW965"/>
      <c r="AX965"/>
      <c r="AY965"/>
      <c r="AZ965"/>
    </row>
    <row r="966" spans="1:52" ht="34.5" customHeight="1">
      <c r="A966" s="29" t="str">
        <f>CONCATENATE('Смета 1-й этаж'!$C966,".",'Смета 1-й этаж'!$D966,".",'Смета 1-й этаж'!$E966)</f>
        <v>Р9.0.109</v>
      </c>
      <c r="B966" s="17" t="s">
        <v>1604</v>
      </c>
      <c r="C966" s="27" t="s">
        <v>117</v>
      </c>
      <c r="D966" s="17">
        <v>0</v>
      </c>
      <c r="E966" s="18">
        <v>109</v>
      </c>
      <c r="F966" s="29" t="str">
        <f>CONCATENATE('Смета 1-й этаж'!$C966,".",'Смета 1-й этаж'!$D966,".",'Смета 1-й этаж'!$E966)</f>
        <v>Р9.0.109</v>
      </c>
      <c r="G966" s="28">
        <f t="shared" si="36"/>
        <v>2</v>
      </c>
      <c r="H966" s="30" t="s">
        <v>131</v>
      </c>
      <c r="I966" s="36" t="s">
        <v>14</v>
      </c>
      <c r="J966" s="128">
        <f t="shared" si="32"/>
        <v>0</v>
      </c>
      <c r="K966" s="69">
        <v>600</v>
      </c>
      <c r="L966" s="70">
        <v>2282.92</v>
      </c>
      <c r="M966" s="65">
        <f>ROUND('Смета 1-й этаж'!$J966*'Смета 1-й этаж'!$K966,2)</f>
        <v>0</v>
      </c>
      <c r="N966" s="19">
        <f>ROUND('Смета 1-й этаж'!$J966*'Смета 1-й этаж'!$L966,2)</f>
        <v>0</v>
      </c>
      <c r="AD966" s="175">
        <f t="shared" si="33"/>
        <v>0</v>
      </c>
      <c r="AE966" s="192">
        <v>0</v>
      </c>
      <c r="AI966" s="173">
        <f t="shared" si="34"/>
        <v>0</v>
      </c>
      <c r="AM966" s="173">
        <f t="shared" si="43"/>
        <v>0</v>
      </c>
      <c r="AO966" s="173">
        <f t="shared" si="35"/>
        <v>0</v>
      </c>
      <c r="AT966"/>
      <c r="AU966"/>
      <c r="AV966"/>
      <c r="AW966"/>
      <c r="AX966"/>
      <c r="AY966"/>
      <c r="AZ966"/>
    </row>
    <row r="967" spans="1:52" ht="34.5" customHeight="1">
      <c r="A967" s="29" t="str">
        <f>CONCATENATE('Смета 1-й этаж'!$C967,".",'Смета 1-й этаж'!$D967,".",'Смета 1-й этаж'!$E967)</f>
        <v>Р9.0.110</v>
      </c>
      <c r="B967" s="17" t="s">
        <v>1605</v>
      </c>
      <c r="C967" s="27" t="s">
        <v>117</v>
      </c>
      <c r="D967" s="17">
        <v>0</v>
      </c>
      <c r="E967" s="18">
        <v>110</v>
      </c>
      <c r="F967" s="29" t="str">
        <f>CONCATENATE('Смета 1-й этаж'!$C967,".",'Смета 1-й этаж'!$D967,".",'Смета 1-й этаж'!$E967)</f>
        <v>Р9.0.110</v>
      </c>
      <c r="G967" s="28">
        <f t="shared" si="36"/>
        <v>2</v>
      </c>
      <c r="H967" s="30" t="s">
        <v>132</v>
      </c>
      <c r="I967" s="36" t="s">
        <v>14</v>
      </c>
      <c r="J967" s="128">
        <f t="shared" si="32"/>
        <v>0</v>
      </c>
      <c r="K967" s="69">
        <v>600</v>
      </c>
      <c r="L967" s="70">
        <v>2408.14</v>
      </c>
      <c r="M967" s="65">
        <f>ROUND('Смета 1-й этаж'!$J967*'Смета 1-й этаж'!$K967,2)</f>
        <v>0</v>
      </c>
      <c r="N967" s="19">
        <f>ROUND('Смета 1-й этаж'!$J967*'Смета 1-й этаж'!$L967,2)</f>
        <v>0</v>
      </c>
      <c r="AD967" s="175">
        <f t="shared" si="33"/>
        <v>0</v>
      </c>
      <c r="AE967" s="192">
        <v>0</v>
      </c>
      <c r="AI967" s="173">
        <f t="shared" si="34"/>
        <v>0</v>
      </c>
      <c r="AM967" s="173">
        <f t="shared" si="43"/>
        <v>0</v>
      </c>
      <c r="AO967" s="173">
        <f t="shared" si="35"/>
        <v>0</v>
      </c>
      <c r="AT967"/>
      <c r="AU967"/>
      <c r="AV967"/>
      <c r="AW967"/>
      <c r="AX967"/>
      <c r="AY967"/>
      <c r="AZ967"/>
    </row>
    <row r="968" spans="1:52" ht="34.5" customHeight="1">
      <c r="A968" s="29" t="str">
        <f>CONCATENATE('Смета 1-й этаж'!$C968,".",'Смета 1-й этаж'!$D968,".",'Смета 1-й этаж'!$E968)</f>
        <v>Р9.0.111</v>
      </c>
      <c r="B968" s="17" t="s">
        <v>1606</v>
      </c>
      <c r="C968" s="27" t="s">
        <v>117</v>
      </c>
      <c r="D968" s="17">
        <v>0</v>
      </c>
      <c r="E968" s="17">
        <v>111</v>
      </c>
      <c r="F968" s="29" t="str">
        <f>CONCATENATE('Смета 1-й этаж'!$C968,".",'Смета 1-й этаж'!$D968,".",'Смета 1-й этаж'!$E968)</f>
        <v>Р9.0.111</v>
      </c>
      <c r="G968" s="28">
        <f t="shared" si="36"/>
        <v>2</v>
      </c>
      <c r="H968" s="30" t="s">
        <v>133</v>
      </c>
      <c r="I968" s="36" t="s">
        <v>14</v>
      </c>
      <c r="J968" s="128">
        <f t="shared" si="32"/>
        <v>0</v>
      </c>
      <c r="K968" s="69">
        <v>600</v>
      </c>
      <c r="L968" s="70">
        <v>2508.9699999999998</v>
      </c>
      <c r="M968" s="65">
        <f>ROUND('Смета 1-й этаж'!$J968*'Смета 1-й этаж'!$K968,2)</f>
        <v>0</v>
      </c>
      <c r="N968" s="19">
        <f>ROUND('Смета 1-й этаж'!$J968*'Смета 1-й этаж'!$L968,2)</f>
        <v>0</v>
      </c>
      <c r="AD968" s="175">
        <f t="shared" si="33"/>
        <v>0</v>
      </c>
      <c r="AE968" s="192">
        <v>0</v>
      </c>
      <c r="AI968" s="173">
        <f t="shared" si="34"/>
        <v>0</v>
      </c>
      <c r="AM968" s="173">
        <f>IF($S$10="до 33 кВт включ., автомат до 63А включ.",AJ968,IF($S$10="от 33 кВт до 40 кВт включ., автомат от 63А до 80А включ.",AK968,IF($S$10="от 40 кВт до 60 кВт включ., автомат от 80А до 125А включ.",AL968,IF($S$10="нет",0))))</f>
        <v>0</v>
      </c>
      <c r="AO968" s="173">
        <f t="shared" si="35"/>
        <v>0</v>
      </c>
      <c r="AT968"/>
      <c r="AU968"/>
      <c r="AV968"/>
      <c r="AW968"/>
      <c r="AX968"/>
      <c r="AY968"/>
      <c r="AZ968"/>
    </row>
    <row r="969" spans="1:52" ht="34.5" customHeight="1">
      <c r="A969" s="29" t="str">
        <f>CONCATENATE('Смета 1-й этаж'!$C969,".",'Смета 1-й этаж'!$D969,".",'Смета 1-й этаж'!$E969)</f>
        <v>Р9.0.112</v>
      </c>
      <c r="B969" s="17" t="s">
        <v>1607</v>
      </c>
      <c r="C969" s="27" t="s">
        <v>117</v>
      </c>
      <c r="D969" s="17">
        <v>0</v>
      </c>
      <c r="E969" s="18">
        <v>112</v>
      </c>
      <c r="F969" s="29" t="str">
        <f>CONCATENATE('Смета 1-й этаж'!$C969,".",'Смета 1-й этаж'!$D969,".",'Смета 1-й этаж'!$E969)</f>
        <v>Р9.0.112</v>
      </c>
      <c r="G969" s="28">
        <f t="shared" si="36"/>
        <v>2</v>
      </c>
      <c r="H969" s="30" t="s">
        <v>667</v>
      </c>
      <c r="I969" s="36" t="s">
        <v>14</v>
      </c>
      <c r="J969" s="128">
        <f t="shared" si="32"/>
        <v>0</v>
      </c>
      <c r="K969" s="69">
        <v>600</v>
      </c>
      <c r="L969" s="70">
        <v>2290.92</v>
      </c>
      <c r="M969" s="65">
        <f>ROUND('Смета 1-й этаж'!$J969*'Смета 1-й этаж'!$K969,2)</f>
        <v>0</v>
      </c>
      <c r="N969" s="19">
        <f>ROUND('Смета 1-й этаж'!$J969*'Смета 1-й этаж'!$L969,2)</f>
        <v>0</v>
      </c>
      <c r="AD969" s="175">
        <f t="shared" si="33"/>
        <v>0</v>
      </c>
      <c r="AE969" s="192">
        <v>0</v>
      </c>
      <c r="AI969" s="173">
        <f t="shared" si="34"/>
        <v>0</v>
      </c>
      <c r="AM969" s="173">
        <f t="shared" si="43"/>
        <v>0</v>
      </c>
      <c r="AO969" s="173">
        <f t="shared" si="35"/>
        <v>0</v>
      </c>
      <c r="AT969"/>
      <c r="AU969"/>
      <c r="AV969"/>
      <c r="AW969"/>
      <c r="AX969"/>
      <c r="AY969"/>
      <c r="AZ969"/>
    </row>
    <row r="970" spans="1:52" ht="34.5" customHeight="1">
      <c r="A970" s="29" t="str">
        <f>CONCATENATE('Смета 1-й этаж'!$C970,".",'Смета 1-й этаж'!$D970,".",'Смета 1-й этаж'!$E970)</f>
        <v>Р9.0.238</v>
      </c>
      <c r="B970" s="17" t="s">
        <v>1608</v>
      </c>
      <c r="C970" s="27" t="s">
        <v>117</v>
      </c>
      <c r="D970" s="17">
        <v>0</v>
      </c>
      <c r="E970" s="18">
        <v>238</v>
      </c>
      <c r="F970" s="29" t="str">
        <f>CONCATENATE('Смета 1-й этаж'!$C970,".",'Смета 1-й этаж'!$D970,".",'Смета 1-й этаж'!$E970)</f>
        <v>Р9.0.238</v>
      </c>
      <c r="G970" s="28">
        <f t="shared" si="36"/>
        <v>2</v>
      </c>
      <c r="H970" s="30" t="s">
        <v>329</v>
      </c>
      <c r="I970" s="36" t="s">
        <v>14</v>
      </c>
      <c r="J970" s="128">
        <f t="shared" si="32"/>
        <v>0</v>
      </c>
      <c r="K970" s="69">
        <v>600</v>
      </c>
      <c r="L970" s="70">
        <v>6150</v>
      </c>
      <c r="M970" s="65">
        <f>ROUND('Смета 1-й этаж'!$J970*'Смета 1-й этаж'!$K970,2)</f>
        <v>0</v>
      </c>
      <c r="N970" s="19">
        <f>ROUND('Смета 1-й этаж'!$J970*'Смета 1-й этаж'!$L970,2)</f>
        <v>0</v>
      </c>
      <c r="AD970" s="175">
        <f t="shared" si="33"/>
        <v>0</v>
      </c>
      <c r="AE970" s="192">
        <v>0</v>
      </c>
      <c r="AF970" s="153">
        <v>1</v>
      </c>
      <c r="AG970" s="154">
        <v>1</v>
      </c>
      <c r="AH970" s="155">
        <v>1</v>
      </c>
      <c r="AI970" s="173">
        <f t="shared" si="34"/>
        <v>0</v>
      </c>
      <c r="AM970" s="173">
        <f>IF($S$10="до 33 кВт включ., автомат до 63А включ.",AJ970,IF($S$10="от 33 кВт до 40 кВт включ., автомат от 63А до 80А включ.",AK970,IF($S$10="от 40 кВт до 60 кВт включ., автомат от 80А до 125А включ.",AL970,IF($S$10="нет",0))))</f>
        <v>0</v>
      </c>
      <c r="AO970" s="173">
        <f t="shared" si="35"/>
        <v>0</v>
      </c>
      <c r="AT970"/>
      <c r="AU970"/>
      <c r="AV970"/>
      <c r="AW970"/>
      <c r="AX970"/>
      <c r="AY970"/>
      <c r="AZ970"/>
    </row>
    <row r="971" spans="1:52" ht="34.5" customHeight="1">
      <c r="A971" s="29"/>
      <c r="B971" s="17"/>
      <c r="C971" s="27" t="s">
        <v>117</v>
      </c>
      <c r="D971" s="17">
        <v>0</v>
      </c>
      <c r="E971" s="18">
        <v>266</v>
      </c>
      <c r="F971" s="29" t="str">
        <f>CONCATENATE('Смета 1-й этаж'!$C971,".",'Смета 1-й этаж'!$D971,".",'Смета 1-й этаж'!$E971)</f>
        <v>Р9.0.266</v>
      </c>
      <c r="G971" s="28">
        <f t="shared" si="36"/>
        <v>2</v>
      </c>
      <c r="H971" s="30" t="s">
        <v>1908</v>
      </c>
      <c r="I971" s="36" t="s">
        <v>14</v>
      </c>
      <c r="J971" s="128">
        <f t="shared" ref="J971" si="44">SUM(AD971,AI971,AM971,AO971)</f>
        <v>0</v>
      </c>
      <c r="K971" s="69">
        <v>600</v>
      </c>
      <c r="L971" s="70">
        <v>6150</v>
      </c>
      <c r="M971" s="65">
        <f>ROUND('Смета 1-й этаж'!$J971*'Смета 1-й этаж'!$K971,2)</f>
        <v>0</v>
      </c>
      <c r="N971" s="19">
        <f>ROUND('Смета 1-й этаж'!$J971*'Смета 1-й этаж'!$L971,2)</f>
        <v>0</v>
      </c>
      <c r="P971" s="122" t="s">
        <v>862</v>
      </c>
      <c r="AD971" s="175">
        <f t="shared" si="33"/>
        <v>0</v>
      </c>
      <c r="AE971" s="192">
        <v>0</v>
      </c>
      <c r="AF971" s="153">
        <v>3</v>
      </c>
      <c r="AG971" s="154">
        <v>2</v>
      </c>
      <c r="AH971" s="155">
        <v>1</v>
      </c>
      <c r="AI971" s="173">
        <f t="shared" si="34"/>
        <v>0</v>
      </c>
      <c r="AM971" s="173"/>
      <c r="AO971" s="173"/>
      <c r="AT971"/>
      <c r="AU971"/>
      <c r="AV971"/>
      <c r="AW971"/>
      <c r="AX971"/>
      <c r="AY971"/>
      <c r="AZ971"/>
    </row>
    <row r="972" spans="1:52" ht="34.5" customHeight="1">
      <c r="A972" s="29" t="str">
        <f>CONCATENATE('Смета 1-й этаж'!$C972,".",'Смета 1-й этаж'!$D972,".",'Смета 1-й этаж'!$E972)</f>
        <v>Р9.0.239</v>
      </c>
      <c r="B972" s="17" t="s">
        <v>1609</v>
      </c>
      <c r="C972" s="27" t="s">
        <v>117</v>
      </c>
      <c r="D972" s="17">
        <v>0</v>
      </c>
      <c r="E972" s="18">
        <v>239</v>
      </c>
      <c r="F972" s="29" t="str">
        <f>CONCATENATE('Смета 1-й этаж'!$C972,".",'Смета 1-й этаж'!$D972,".",'Смета 1-й этаж'!$E972)</f>
        <v>Р9.0.239</v>
      </c>
      <c r="G972" s="28">
        <f t="shared" si="36"/>
        <v>2</v>
      </c>
      <c r="H972" s="30" t="s">
        <v>330</v>
      </c>
      <c r="I972" s="36" t="s">
        <v>14</v>
      </c>
      <c r="J972" s="128">
        <f t="shared" si="32"/>
        <v>0</v>
      </c>
      <c r="K972" s="69">
        <v>600</v>
      </c>
      <c r="L972" s="70">
        <v>6150</v>
      </c>
      <c r="M972" s="65">
        <f>ROUND('Смета 1-й этаж'!$J972*'Смета 1-й этаж'!$K972,2)</f>
        <v>0</v>
      </c>
      <c r="N972" s="19">
        <f>ROUND('Смета 1-й этаж'!$J972*'Смета 1-й этаж'!$L972,2)</f>
        <v>0</v>
      </c>
      <c r="AD972" s="175">
        <f t="shared" si="33"/>
        <v>0</v>
      </c>
      <c r="AE972" s="192">
        <v>0</v>
      </c>
      <c r="AI972" s="173">
        <f t="shared" si="34"/>
        <v>0</v>
      </c>
      <c r="AM972" s="173">
        <f t="shared" ref="AM972:AM980" si="45">IF($S$10="до 33 кВт включ., автомат до 63А включ.",AJ972,IF($S$10="от 33 кВт до 40 кВт включ., автомат от 63А до 80А включ.",AK972,IF($S$10="от 40 кВт до 60 кВт включ., автомат от 80А до 125А включ.",AL972,IF($S$10="нет",0))))</f>
        <v>0</v>
      </c>
      <c r="AO972" s="173">
        <f t="shared" si="35"/>
        <v>0</v>
      </c>
      <c r="AT972"/>
      <c r="AU972"/>
      <c r="AV972"/>
      <c r="AW972"/>
      <c r="AX972"/>
      <c r="AY972"/>
      <c r="AZ972"/>
    </row>
    <row r="973" spans="1:52" ht="34.5" customHeight="1">
      <c r="A973" s="29" t="str">
        <f>CONCATENATE('Смета 1-й этаж'!$C973,".",'Смета 1-й этаж'!$D973,".",'Смета 1-й этаж'!$E973)</f>
        <v>Р9.0.240</v>
      </c>
      <c r="B973" s="17" t="s">
        <v>1610</v>
      </c>
      <c r="C973" s="27" t="s">
        <v>117</v>
      </c>
      <c r="D973" s="17">
        <v>0</v>
      </c>
      <c r="E973" s="18">
        <v>240</v>
      </c>
      <c r="F973" s="29" t="str">
        <f>CONCATENATE('Смета 1-й этаж'!$C973,".",'Смета 1-й этаж'!$D973,".",'Смета 1-й этаж'!$E973)</f>
        <v>Р9.0.240</v>
      </c>
      <c r="G973" s="28">
        <f t="shared" si="36"/>
        <v>2</v>
      </c>
      <c r="H973" s="30" t="s">
        <v>331</v>
      </c>
      <c r="I973" s="36" t="s">
        <v>14</v>
      </c>
      <c r="J973" s="128">
        <f t="shared" si="32"/>
        <v>0</v>
      </c>
      <c r="K973" s="69">
        <v>600</v>
      </c>
      <c r="L973" s="70">
        <v>5142</v>
      </c>
      <c r="M973" s="65">
        <f>ROUND('Смета 1-й этаж'!$J973*'Смета 1-й этаж'!$K973,2)</f>
        <v>0</v>
      </c>
      <c r="N973" s="19">
        <f>ROUND('Смета 1-й этаж'!$J973*'Смета 1-й этаж'!$L973,2)</f>
        <v>0</v>
      </c>
      <c r="AD973" s="175">
        <f t="shared" si="33"/>
        <v>0</v>
      </c>
      <c r="AE973" s="192">
        <v>0</v>
      </c>
      <c r="AF973" s="153">
        <v>1</v>
      </c>
      <c r="AI973" s="173">
        <f t="shared" si="34"/>
        <v>0</v>
      </c>
      <c r="AM973" s="173">
        <f t="shared" si="45"/>
        <v>0</v>
      </c>
      <c r="AO973" s="173">
        <f t="shared" si="35"/>
        <v>0</v>
      </c>
      <c r="AT973"/>
      <c r="AU973"/>
      <c r="AV973"/>
      <c r="AW973"/>
      <c r="AX973"/>
      <c r="AY973"/>
      <c r="AZ973"/>
    </row>
    <row r="974" spans="1:52" ht="34.5" customHeight="1">
      <c r="A974" s="29" t="str">
        <f>CONCATENATE('Смета 1-й этаж'!$C974,".",'Смета 1-й этаж'!$D974,".",'Смета 1-й этаж'!$E974)</f>
        <v>Р9.0.241</v>
      </c>
      <c r="B974" s="17" t="s">
        <v>1611</v>
      </c>
      <c r="C974" s="27" t="s">
        <v>117</v>
      </c>
      <c r="D974" s="17">
        <v>0</v>
      </c>
      <c r="E974" s="18">
        <v>241</v>
      </c>
      <c r="F974" s="29" t="str">
        <f>CONCATENATE('Смета 1-й этаж'!$C974,".",'Смета 1-й этаж'!$D974,".",'Смета 1-й этаж'!$E974)</f>
        <v>Р9.0.241</v>
      </c>
      <c r="G974" s="28">
        <f t="shared" si="36"/>
        <v>2</v>
      </c>
      <c r="H974" s="30" t="s">
        <v>332</v>
      </c>
      <c r="I974" s="36" t="s">
        <v>14</v>
      </c>
      <c r="J974" s="128">
        <f t="shared" si="32"/>
        <v>0</v>
      </c>
      <c r="K974" s="69">
        <v>600</v>
      </c>
      <c r="L974" s="70">
        <v>7995</v>
      </c>
      <c r="M974" s="65">
        <f>ROUND('Смета 1-й этаж'!$J974*'Смета 1-й этаж'!$K974,2)</f>
        <v>0</v>
      </c>
      <c r="N974" s="19">
        <f>ROUND('Смета 1-й этаж'!$J974*'Смета 1-й этаж'!$L974,2)</f>
        <v>0</v>
      </c>
      <c r="AD974" s="175">
        <f t="shared" si="33"/>
        <v>0</v>
      </c>
      <c r="AE974" s="192">
        <v>0</v>
      </c>
      <c r="AG974" s="154">
        <v>1</v>
      </c>
      <c r="AH974" s="155">
        <v>2</v>
      </c>
      <c r="AI974" s="173">
        <f t="shared" si="34"/>
        <v>0</v>
      </c>
      <c r="AM974" s="173">
        <f t="shared" si="45"/>
        <v>0</v>
      </c>
      <c r="AO974" s="173">
        <f t="shared" si="35"/>
        <v>0</v>
      </c>
      <c r="AT974"/>
      <c r="AU974"/>
      <c r="AV974"/>
      <c r="AW974"/>
      <c r="AX974"/>
      <c r="AY974"/>
      <c r="AZ974"/>
    </row>
    <row r="975" spans="1:52" ht="34.5" customHeight="1">
      <c r="A975" s="29" t="str">
        <f>CONCATENATE('Смета 1-й этаж'!$C975,".",'Смета 1-й этаж'!$D975,".",'Смета 1-й этаж'!$E975)</f>
        <v>Р9.0.264</v>
      </c>
      <c r="B975" s="17" t="s">
        <v>1612</v>
      </c>
      <c r="C975" s="27" t="s">
        <v>117</v>
      </c>
      <c r="D975" s="17">
        <v>0</v>
      </c>
      <c r="E975" s="18">
        <v>264</v>
      </c>
      <c r="F975" s="29" t="str">
        <f>CONCATENATE('Смета 1-й этаж'!$C975,".",'Смета 1-й этаж'!$D975,".",'Смета 1-й этаж'!$E975)</f>
        <v>Р9.0.264</v>
      </c>
      <c r="G975" s="28">
        <f t="shared" si="36"/>
        <v>2</v>
      </c>
      <c r="H975" s="30" t="s">
        <v>860</v>
      </c>
      <c r="I975" s="36" t="s">
        <v>14</v>
      </c>
      <c r="J975" s="128">
        <f t="shared" si="32"/>
        <v>0</v>
      </c>
      <c r="K975" s="69">
        <v>600</v>
      </c>
      <c r="L975" s="70">
        <v>8500</v>
      </c>
      <c r="M975" s="65">
        <f>ROUND('Смета 1-й этаж'!$J975*'Смета 1-й этаж'!$K975,2)</f>
        <v>0</v>
      </c>
      <c r="N975" s="19">
        <f>ROUND('Смета 1-й этаж'!$J975*'Смета 1-й этаж'!$L975,2)</f>
        <v>0</v>
      </c>
      <c r="P975" s="122" t="s">
        <v>862</v>
      </c>
      <c r="AD975" s="175">
        <f t="shared" ref="AD975:AD1101" si="46">IF($S$6="не считать электрику",AE975,(ROUNDUP($I$6*AB975,0)))</f>
        <v>0</v>
      </c>
      <c r="AE975" s="192">
        <v>0</v>
      </c>
      <c r="AG975" s="154">
        <v>1</v>
      </c>
      <c r="AI975" s="173">
        <f t="shared" si="34"/>
        <v>0</v>
      </c>
      <c r="AJ975" s="166"/>
      <c r="AK975" s="167">
        <v>1</v>
      </c>
      <c r="AM975" s="173">
        <f t="shared" si="45"/>
        <v>0</v>
      </c>
      <c r="AO975" s="173">
        <f t="shared" si="35"/>
        <v>0</v>
      </c>
      <c r="AT975"/>
      <c r="AU975"/>
      <c r="AV975"/>
      <c r="AW975"/>
      <c r="AX975"/>
      <c r="AY975"/>
      <c r="AZ975"/>
    </row>
    <row r="976" spans="1:52" ht="34.5" customHeight="1">
      <c r="A976" s="29" t="str">
        <f>CONCATENATE('Смета 1-й этаж'!$C976,".",'Смета 1-й этаж'!$D976,".",'Смета 1-й этаж'!$E976)</f>
        <v>Р9.0.242</v>
      </c>
      <c r="B976" s="17" t="s">
        <v>1613</v>
      </c>
      <c r="C976" s="27" t="s">
        <v>117</v>
      </c>
      <c r="D976" s="17">
        <v>0</v>
      </c>
      <c r="E976" s="18">
        <v>242</v>
      </c>
      <c r="F976" s="29" t="str">
        <f>CONCATENATE('Смета 1-й этаж'!$C976,".",'Смета 1-й этаж'!$D976,".",'Смета 1-й этаж'!$E976)</f>
        <v>Р9.0.242</v>
      </c>
      <c r="G976" s="28">
        <f t="shared" si="36"/>
        <v>2</v>
      </c>
      <c r="H976" s="30" t="s">
        <v>333</v>
      </c>
      <c r="I976" s="36" t="s">
        <v>14</v>
      </c>
      <c r="J976" s="128">
        <f t="shared" ref="J976:J1101" si="47">SUM(AD976,AI976,AM976,AO976)</f>
        <v>0</v>
      </c>
      <c r="K976" s="69">
        <v>600</v>
      </c>
      <c r="L976" s="70">
        <v>9627</v>
      </c>
      <c r="M976" s="65">
        <f>ROUND('Смета 1-й этаж'!$J976*'Смета 1-й этаж'!$K976,2)</f>
        <v>0</v>
      </c>
      <c r="N976" s="19">
        <f>ROUND('Смета 1-й этаж'!$J976*'Смета 1-й этаж'!$L976,2)</f>
        <v>0</v>
      </c>
      <c r="AD976" s="175">
        <f t="shared" si="46"/>
        <v>0</v>
      </c>
      <c r="AE976" s="192">
        <v>0</v>
      </c>
      <c r="AI976" s="173">
        <f t="shared" ref="AI976:AI1102" si="48">IF($S$6="не считать электрику",AE976,IF($S$6="до 33 кВт включ., автомат до 63А включ.",AF976,IF($S$6="от 33 кВт до 40 кВт включ., автомат от 63А до 80А включ.",AG976,IF($S$6="от 40 кВт до 60 кВт включ., автомат от 80А до 125А включ.",AH976))))</f>
        <v>0</v>
      </c>
      <c r="AJ976" s="166"/>
      <c r="AK976" s="167"/>
      <c r="AM976" s="173">
        <f t="shared" si="45"/>
        <v>0</v>
      </c>
      <c r="AO976" s="173">
        <f t="shared" si="35"/>
        <v>0</v>
      </c>
      <c r="AT976"/>
      <c r="AU976"/>
      <c r="AV976"/>
      <c r="AW976"/>
      <c r="AX976"/>
      <c r="AY976"/>
      <c r="AZ976"/>
    </row>
    <row r="977" spans="1:52" ht="34.5" customHeight="1">
      <c r="A977" s="29"/>
      <c r="B977" s="17"/>
      <c r="C977" s="27" t="s">
        <v>117</v>
      </c>
      <c r="D977" s="17">
        <v>0</v>
      </c>
      <c r="E977" s="18">
        <v>267</v>
      </c>
      <c r="F977" s="29" t="str">
        <f>CONCATENATE('Смета 1-й этаж'!$C977,".",'Смета 1-й этаж'!$D977,".",'Смета 1-й этаж'!$E977)</f>
        <v>Р9.0.267</v>
      </c>
      <c r="G977" s="28">
        <f t="shared" si="36"/>
        <v>2</v>
      </c>
      <c r="H977" s="30" t="s">
        <v>1853</v>
      </c>
      <c r="I977" s="36" t="s">
        <v>14</v>
      </c>
      <c r="J977" s="128">
        <v>0</v>
      </c>
      <c r="K977" s="69">
        <v>600</v>
      </c>
      <c r="L977" s="70">
        <v>10540</v>
      </c>
      <c r="M977" s="65">
        <f>ROUND('Смета 1-й этаж'!$J977*'Смета 1-й этаж'!$K977,2)</f>
        <v>0</v>
      </c>
      <c r="N977" s="19">
        <f>ROUND('Смета 1-й этаж'!$J977*'Смета 1-й этаж'!$L977,2)</f>
        <v>0</v>
      </c>
      <c r="P977" s="122" t="s">
        <v>862</v>
      </c>
      <c r="AD977" s="175">
        <f t="shared" si="46"/>
        <v>0</v>
      </c>
      <c r="AE977" s="192">
        <v>0</v>
      </c>
      <c r="AH977" s="155">
        <v>1</v>
      </c>
      <c r="AI977" s="173">
        <f t="shared" si="48"/>
        <v>0</v>
      </c>
      <c r="AJ977" s="166"/>
      <c r="AK977" s="167"/>
      <c r="AL977" s="169">
        <v>1</v>
      </c>
      <c r="AM977" s="173">
        <f t="shared" si="45"/>
        <v>1</v>
      </c>
      <c r="AO977" s="173">
        <f t="shared" si="35"/>
        <v>0</v>
      </c>
      <c r="AT977"/>
      <c r="AU977"/>
      <c r="AV977"/>
      <c r="AW977"/>
      <c r="AX977"/>
      <c r="AY977"/>
      <c r="AZ977"/>
    </row>
    <row r="978" spans="1:52" ht="34.5" customHeight="1">
      <c r="A978" s="29" t="str">
        <f>CONCATENATE('Смета 1-й этаж'!$C978,".",'Смета 1-й этаж'!$D978,".",'Смета 1-й этаж'!$E978)</f>
        <v>Р9.0.243</v>
      </c>
      <c r="B978" s="17" t="s">
        <v>1614</v>
      </c>
      <c r="C978" s="27" t="s">
        <v>117</v>
      </c>
      <c r="D978" s="17">
        <v>0</v>
      </c>
      <c r="E978" s="18">
        <v>243</v>
      </c>
      <c r="F978" s="29" t="str">
        <f>CONCATENATE('Смета 1-й этаж'!$C978,".",'Смета 1-й этаж'!$D978,".",'Смета 1-й этаж'!$E978)</f>
        <v>Р9.0.243</v>
      </c>
      <c r="G978" s="28">
        <f t="shared" si="36"/>
        <v>2</v>
      </c>
      <c r="H978" s="30" t="s">
        <v>334</v>
      </c>
      <c r="I978" s="36" t="s">
        <v>14</v>
      </c>
      <c r="J978" s="128">
        <v>0</v>
      </c>
      <c r="K978" s="69">
        <v>200</v>
      </c>
      <c r="L978" s="70">
        <v>785</v>
      </c>
      <c r="M978" s="65">
        <f>ROUND('Смета 1-й этаж'!$J978*'Смета 1-й этаж'!$K978,2)</f>
        <v>0</v>
      </c>
      <c r="N978" s="19">
        <f>ROUND('Смета 1-й этаж'!$J978*'Смета 1-й этаж'!$L978,2)</f>
        <v>0</v>
      </c>
      <c r="AD978" s="175">
        <f t="shared" si="46"/>
        <v>0</v>
      </c>
      <c r="AE978" s="192">
        <v>0</v>
      </c>
      <c r="AF978" s="153">
        <v>5</v>
      </c>
      <c r="AG978" s="154">
        <v>5</v>
      </c>
      <c r="AH978" s="155">
        <v>5</v>
      </c>
      <c r="AI978" s="173">
        <f t="shared" si="48"/>
        <v>0</v>
      </c>
      <c r="AJ978" s="166"/>
      <c r="AK978" s="167">
        <v>1</v>
      </c>
      <c r="AL978" s="169">
        <v>1</v>
      </c>
      <c r="AM978" s="173">
        <f t="shared" si="45"/>
        <v>1</v>
      </c>
      <c r="AO978" s="173">
        <f t="shared" ref="AO978:AO1106" si="49">IF($S$13="да",AN978,IF($S$13="нет",0))</f>
        <v>0</v>
      </c>
      <c r="AT978"/>
      <c r="AU978"/>
      <c r="AV978"/>
      <c r="AW978"/>
      <c r="AX978"/>
      <c r="AY978"/>
      <c r="AZ978"/>
    </row>
    <row r="979" spans="1:52" ht="34.5" customHeight="1">
      <c r="A979" s="29" t="str">
        <f>CONCATENATE('Смета 1-й этаж'!$C979,".",'Смета 1-й этаж'!$D979,".",'Смета 1-й этаж'!$E979)</f>
        <v>Р9.0.113</v>
      </c>
      <c r="B979" s="17" t="s">
        <v>1615</v>
      </c>
      <c r="C979" s="27" t="s">
        <v>117</v>
      </c>
      <c r="D979" s="17">
        <v>0</v>
      </c>
      <c r="E979" s="18">
        <v>113</v>
      </c>
      <c r="F979" s="29" t="str">
        <f>CONCATENATE('Смета 1-й этаж'!$C979,".",'Смета 1-й этаж'!$D979,".",'Смета 1-й этаж'!$E979)</f>
        <v>Р9.0.113</v>
      </c>
      <c r="G979" s="28">
        <f t="shared" si="36"/>
        <v>2</v>
      </c>
      <c r="H979" s="30" t="s">
        <v>403</v>
      </c>
      <c r="I979" s="36" t="s">
        <v>14</v>
      </c>
      <c r="J979" s="128">
        <f t="shared" si="47"/>
        <v>0</v>
      </c>
      <c r="K979" s="69">
        <v>300</v>
      </c>
      <c r="L979" s="70">
        <v>3559.4</v>
      </c>
      <c r="M979" s="65">
        <f>ROUND('Смета 1-й этаж'!$J979*'Смета 1-й этаж'!$K979,2)</f>
        <v>0</v>
      </c>
      <c r="N979" s="19">
        <f>ROUND('Смета 1-й этаж'!$J979*'Смета 1-й этаж'!$L979,2)</f>
        <v>0</v>
      </c>
      <c r="AD979" s="175">
        <f t="shared" si="46"/>
        <v>0</v>
      </c>
      <c r="AE979" s="192">
        <v>0</v>
      </c>
      <c r="AI979" s="173">
        <f t="shared" si="48"/>
        <v>0</v>
      </c>
      <c r="AM979" s="173">
        <f>IF($S$10="до 33 кВт включ., автомат до 63А включ.",AJ979,IF($S$10="от 33 кВт до 40 кВт включ., автомат от 63А до 80А включ.",AK979,IF($S$10="от 40 кВт до 60 кВт включ., автомат от 80А до 125А включ.",AL979,IF($S$10="нет",0))))</f>
        <v>0</v>
      </c>
      <c r="AO979" s="173">
        <f t="shared" si="49"/>
        <v>0</v>
      </c>
      <c r="AT979"/>
      <c r="AU979"/>
      <c r="AV979"/>
      <c r="AW979"/>
      <c r="AX979"/>
      <c r="AY979"/>
      <c r="AZ979"/>
    </row>
    <row r="980" spans="1:52" ht="34.5" customHeight="1">
      <c r="A980" s="29" t="str">
        <f>CONCATENATE('Смета 1-й этаж'!$C980,".",'Смета 1-й этаж'!$D980,".",'Смета 1-й этаж'!$E980)</f>
        <v>Р9.0.114</v>
      </c>
      <c r="B980" s="17" t="s">
        <v>1616</v>
      </c>
      <c r="C980" s="27" t="s">
        <v>117</v>
      </c>
      <c r="D980" s="17">
        <v>0</v>
      </c>
      <c r="E980" s="17">
        <v>114</v>
      </c>
      <c r="F980" s="29" t="str">
        <f>CONCATENATE('Смета 1-й этаж'!$C980,".",'Смета 1-й этаж'!$D980,".",'Смета 1-й этаж'!$E980)</f>
        <v>Р9.0.114</v>
      </c>
      <c r="G980" s="28">
        <f t="shared" ref="G980:G1043" si="50">IF(J980&gt;0,G979+1,G979)</f>
        <v>2</v>
      </c>
      <c r="H980" s="30" t="s">
        <v>404</v>
      </c>
      <c r="I980" s="36" t="s">
        <v>14</v>
      </c>
      <c r="J980" s="128">
        <f t="shared" si="47"/>
        <v>0</v>
      </c>
      <c r="K980" s="69">
        <v>300</v>
      </c>
      <c r="L980" s="70">
        <v>3387.25</v>
      </c>
      <c r="M980" s="65">
        <f>ROUND('Смета 1-й этаж'!$J980*'Смета 1-й этаж'!$K980,2)</f>
        <v>0</v>
      </c>
      <c r="N980" s="19">
        <f>ROUND('Смета 1-й этаж'!$J980*'Смета 1-й этаж'!$L980,2)</f>
        <v>0</v>
      </c>
      <c r="AD980" s="175">
        <f t="shared" si="46"/>
        <v>0</v>
      </c>
      <c r="AE980" s="192">
        <v>0</v>
      </c>
      <c r="AI980" s="173">
        <f t="shared" si="48"/>
        <v>0</v>
      </c>
      <c r="AM980" s="173">
        <f t="shared" si="45"/>
        <v>0</v>
      </c>
      <c r="AO980" s="173">
        <f t="shared" si="49"/>
        <v>0</v>
      </c>
      <c r="AT980"/>
      <c r="AU980"/>
      <c r="AV980"/>
      <c r="AW980"/>
      <c r="AX980"/>
      <c r="AY980"/>
      <c r="AZ980"/>
    </row>
    <row r="981" spans="1:52" ht="34.5" customHeight="1">
      <c r="A981" s="29" t="str">
        <f>CONCATENATE('Смета 1-й этаж'!$C981,".",'Смета 1-й этаж'!$D981,".",'Смета 1-й этаж'!$E981)</f>
        <v>Р9.0.115</v>
      </c>
      <c r="B981" s="17" t="s">
        <v>1617</v>
      </c>
      <c r="C981" s="27" t="s">
        <v>117</v>
      </c>
      <c r="D981" s="17">
        <v>0</v>
      </c>
      <c r="E981" s="18">
        <v>115</v>
      </c>
      <c r="F981" s="29" t="str">
        <f>CONCATENATE('Смета 1-й этаж'!$C981,".",'Смета 1-й этаж'!$D981,".",'Смета 1-й этаж'!$E981)</f>
        <v>Р9.0.115</v>
      </c>
      <c r="G981" s="28">
        <f t="shared" si="50"/>
        <v>2</v>
      </c>
      <c r="H981" s="30" t="s">
        <v>200</v>
      </c>
      <c r="I981" s="36" t="s">
        <v>14</v>
      </c>
      <c r="J981" s="128">
        <f t="shared" si="47"/>
        <v>0</v>
      </c>
      <c r="K981" s="69">
        <v>300</v>
      </c>
      <c r="L981" s="70">
        <v>3448.76</v>
      </c>
      <c r="M981" s="65">
        <f>ROUND('Смета 1-й этаж'!$J981*'Смета 1-й этаж'!$K981,2)</f>
        <v>0</v>
      </c>
      <c r="N981" s="19">
        <f>ROUND('Смета 1-й этаж'!$J981*'Смета 1-й этаж'!$L981,2)</f>
        <v>0</v>
      </c>
      <c r="AD981" s="175">
        <f t="shared" si="46"/>
        <v>0</v>
      </c>
      <c r="AE981" s="192">
        <v>0</v>
      </c>
      <c r="AI981" s="173">
        <f t="shared" si="48"/>
        <v>0</v>
      </c>
      <c r="AM981" s="173">
        <f>IF($S$10="до 33 кВт включ., автомат до 63А включ.",AJ981,IF($S$10="от 33 кВт до 40 кВт включ., автомат от 63А до 80А включ.",AK981,IF($S$10="от 40 кВт до 60 кВт включ., автомат от 80А до 125А включ.",AL981,IF($S$10="нет",0))))</f>
        <v>0</v>
      </c>
      <c r="AO981" s="173">
        <f t="shared" si="49"/>
        <v>0</v>
      </c>
      <c r="AT981"/>
      <c r="AU981"/>
      <c r="AV981"/>
      <c r="AW981"/>
      <c r="AX981"/>
      <c r="AY981"/>
      <c r="AZ981"/>
    </row>
    <row r="982" spans="1:52" ht="34.5" customHeight="1">
      <c r="A982" s="29" t="str">
        <f>CONCATENATE('Смета 1-й этаж'!$C982,".",'Смета 1-й этаж'!$D982,".",'Смета 1-й этаж'!$E982)</f>
        <v>Р9.0.116</v>
      </c>
      <c r="B982" s="17" t="s">
        <v>1618</v>
      </c>
      <c r="C982" s="27" t="s">
        <v>117</v>
      </c>
      <c r="D982" s="17">
        <v>0</v>
      </c>
      <c r="E982" s="18">
        <v>116</v>
      </c>
      <c r="F982" s="29" t="str">
        <f>CONCATENATE('Смета 1-й этаж'!$C982,".",'Смета 1-й этаж'!$D982,".",'Смета 1-й этаж'!$E982)</f>
        <v>Р9.0.116</v>
      </c>
      <c r="G982" s="28">
        <f t="shared" si="50"/>
        <v>2</v>
      </c>
      <c r="H982" s="30" t="s">
        <v>668</v>
      </c>
      <c r="I982" s="36" t="s">
        <v>14</v>
      </c>
      <c r="J982" s="128">
        <f t="shared" si="47"/>
        <v>0</v>
      </c>
      <c r="K982" s="69">
        <v>300</v>
      </c>
      <c r="L982" s="70">
        <v>3495.06</v>
      </c>
      <c r="M982" s="65">
        <f>ROUND('Смета 1-й этаж'!$J982*'Смета 1-й этаж'!$K982,2)</f>
        <v>0</v>
      </c>
      <c r="N982" s="19">
        <f>ROUND('Смета 1-й этаж'!$J982*'Смета 1-й этаж'!$L982,2)</f>
        <v>0</v>
      </c>
      <c r="AD982" s="175">
        <f t="shared" si="46"/>
        <v>0</v>
      </c>
      <c r="AE982" s="192">
        <v>0</v>
      </c>
      <c r="AI982" s="173">
        <f t="shared" si="48"/>
        <v>0</v>
      </c>
      <c r="AM982" s="173">
        <f t="shared" ref="AM982:AM1110" si="51">IF($S$10="до 33 кВт включ., автомат до 63А включ.",AJ982,IF($S$10="от 33 кВт до 40 кВт включ., автомат от 63А до 80А включ.",AK982,IF($S$10="от 40 кВт до 60 кВт включ., автомат от 80А до 125А включ.",AL982,IF($S$10="нет",0))))</f>
        <v>0</v>
      </c>
      <c r="AO982" s="173">
        <f t="shared" si="49"/>
        <v>0</v>
      </c>
      <c r="AT982"/>
      <c r="AU982"/>
      <c r="AV982"/>
      <c r="AW982"/>
      <c r="AX982"/>
      <c r="AY982"/>
      <c r="AZ982"/>
    </row>
    <row r="983" spans="1:52" ht="34.5" customHeight="1">
      <c r="A983" s="29" t="str">
        <f>CONCATENATE('Смета 1-й этаж'!$C983,".",'Смета 1-й этаж'!$D983,".",'Смета 1-й этаж'!$E983)</f>
        <v>Р9.0.117</v>
      </c>
      <c r="B983" s="17" t="s">
        <v>1619</v>
      </c>
      <c r="C983" s="27" t="s">
        <v>117</v>
      </c>
      <c r="D983" s="17">
        <v>0</v>
      </c>
      <c r="E983" s="17">
        <v>117</v>
      </c>
      <c r="F983" s="29" t="str">
        <f>CONCATENATE('Смета 1-й этаж'!$C983,".",'Смета 1-й этаж'!$D983,".",'Смета 1-й этаж'!$E983)</f>
        <v>Р9.0.117</v>
      </c>
      <c r="G983" s="28">
        <f t="shared" si="50"/>
        <v>2</v>
      </c>
      <c r="H983" s="30" t="s">
        <v>669</v>
      </c>
      <c r="I983" s="36" t="s">
        <v>14</v>
      </c>
      <c r="J983" s="128">
        <f t="shared" si="47"/>
        <v>0</v>
      </c>
      <c r="K983" s="69">
        <v>300</v>
      </c>
      <c r="L983" s="70">
        <v>3868.09</v>
      </c>
      <c r="M983" s="65">
        <f>ROUND('Смета 1-й этаж'!$J983*'Смета 1-й этаж'!$K983,2)</f>
        <v>0</v>
      </c>
      <c r="N983" s="19">
        <f>ROUND('Смета 1-й этаж'!$J983*'Смета 1-й этаж'!$L983,2)</f>
        <v>0</v>
      </c>
      <c r="AD983" s="175">
        <f t="shared" si="46"/>
        <v>0</v>
      </c>
      <c r="AE983" s="192">
        <v>0</v>
      </c>
      <c r="AI983" s="173">
        <f t="shared" si="48"/>
        <v>0</v>
      </c>
      <c r="AM983" s="173">
        <f t="shared" si="51"/>
        <v>0</v>
      </c>
      <c r="AO983" s="173">
        <f t="shared" si="49"/>
        <v>0</v>
      </c>
      <c r="AT983"/>
      <c r="AU983"/>
      <c r="AV983"/>
      <c r="AW983"/>
      <c r="AX983"/>
      <c r="AY983"/>
      <c r="AZ983"/>
    </row>
    <row r="984" spans="1:52" ht="34.5" customHeight="1">
      <c r="A984" s="29" t="str">
        <f>CONCATENATE('Смета 1-й этаж'!$C984,".",'Смета 1-й этаж'!$D984,".",'Смета 1-й этаж'!$E984)</f>
        <v>Р9.0.118</v>
      </c>
      <c r="B984" s="17" t="s">
        <v>1620</v>
      </c>
      <c r="C984" s="27" t="s">
        <v>117</v>
      </c>
      <c r="D984" s="17">
        <v>0</v>
      </c>
      <c r="E984" s="18">
        <v>118</v>
      </c>
      <c r="F984" s="29" t="str">
        <f>CONCATENATE('Смета 1-й этаж'!$C984,".",'Смета 1-й этаж'!$D984,".",'Смета 1-й этаж'!$E984)</f>
        <v>Р9.0.118</v>
      </c>
      <c r="G984" s="28">
        <f t="shared" si="50"/>
        <v>2</v>
      </c>
      <c r="H984" s="30" t="s">
        <v>201</v>
      </c>
      <c r="I984" s="36" t="s">
        <v>14</v>
      </c>
      <c r="J984" s="128">
        <f t="shared" si="47"/>
        <v>0</v>
      </c>
      <c r="K984" s="69">
        <v>300</v>
      </c>
      <c r="L984" s="70">
        <v>4321.1099999999997</v>
      </c>
      <c r="M984" s="65">
        <f>ROUND('Смета 1-й этаж'!$J984*'Смета 1-й этаж'!$K984,2)</f>
        <v>0</v>
      </c>
      <c r="N984" s="19">
        <f>ROUND('Смета 1-й этаж'!$J984*'Смета 1-й этаж'!$L984,2)</f>
        <v>0</v>
      </c>
      <c r="AD984" s="175">
        <f t="shared" si="46"/>
        <v>0</v>
      </c>
      <c r="AE984" s="192">
        <v>0</v>
      </c>
      <c r="AI984" s="173">
        <f t="shared" si="48"/>
        <v>0</v>
      </c>
      <c r="AM984" s="173">
        <f t="shared" si="51"/>
        <v>0</v>
      </c>
      <c r="AO984" s="173">
        <f t="shared" si="49"/>
        <v>0</v>
      </c>
      <c r="AT984"/>
      <c r="AU984"/>
      <c r="AV984"/>
      <c r="AW984"/>
      <c r="AX984"/>
      <c r="AY984"/>
      <c r="AZ984"/>
    </row>
    <row r="985" spans="1:52" ht="34.5" customHeight="1">
      <c r="A985" s="29" t="str">
        <f>CONCATENATE('Смета 1-й этаж'!$C985,".",'Смета 1-й этаж'!$D985,".",'Смета 1-й этаж'!$E985)</f>
        <v>Р9.0.119</v>
      </c>
      <c r="B985" s="17" t="s">
        <v>1621</v>
      </c>
      <c r="C985" s="27" t="s">
        <v>117</v>
      </c>
      <c r="D985" s="17">
        <v>0</v>
      </c>
      <c r="E985" s="18">
        <v>119</v>
      </c>
      <c r="F985" s="29" t="str">
        <f>CONCATENATE('Смета 1-й этаж'!$C985,".",'Смета 1-й этаж'!$D985,".",'Смета 1-й этаж'!$E985)</f>
        <v>Р9.0.119</v>
      </c>
      <c r="G985" s="28">
        <f t="shared" si="50"/>
        <v>2</v>
      </c>
      <c r="H985" s="30" t="s">
        <v>311</v>
      </c>
      <c r="I985" s="36" t="s">
        <v>14</v>
      </c>
      <c r="J985" s="128">
        <f t="shared" si="47"/>
        <v>0</v>
      </c>
      <c r="K985" s="69">
        <v>300</v>
      </c>
      <c r="L985" s="70">
        <v>5744.17</v>
      </c>
      <c r="M985" s="65">
        <f>ROUND('Смета 1-й этаж'!$J985*'Смета 1-й этаж'!$K985,2)</f>
        <v>0</v>
      </c>
      <c r="N985" s="19">
        <f>ROUND('Смета 1-й этаж'!$J985*'Смета 1-й этаж'!$L985,2)</f>
        <v>0</v>
      </c>
      <c r="AD985" s="175">
        <f t="shared" si="46"/>
        <v>0</v>
      </c>
      <c r="AE985" s="192">
        <v>0</v>
      </c>
      <c r="AI985" s="173">
        <f t="shared" si="48"/>
        <v>0</v>
      </c>
      <c r="AM985" s="173">
        <f t="shared" si="51"/>
        <v>0</v>
      </c>
      <c r="AO985" s="173">
        <f t="shared" si="49"/>
        <v>0</v>
      </c>
      <c r="AT985"/>
      <c r="AU985"/>
      <c r="AV985"/>
      <c r="AW985"/>
      <c r="AX985"/>
      <c r="AY985"/>
      <c r="AZ985"/>
    </row>
    <row r="986" spans="1:52" ht="34.5" customHeight="1">
      <c r="A986" s="29" t="str">
        <f>CONCATENATE('Смета 1-й этаж'!$C986,".",'Смета 1-й этаж'!$D986,".",'Смета 1-й этаж'!$E986)</f>
        <v>Р9.0.120</v>
      </c>
      <c r="B986" s="17" t="s">
        <v>1622</v>
      </c>
      <c r="C986" s="27" t="s">
        <v>117</v>
      </c>
      <c r="D986" s="17">
        <v>0</v>
      </c>
      <c r="E986" s="17">
        <v>120</v>
      </c>
      <c r="F986" s="29" t="str">
        <f>CONCATENATE('Смета 1-й этаж'!$C986,".",'Смета 1-й этаж'!$D986,".",'Смета 1-й этаж'!$E986)</f>
        <v>Р9.0.120</v>
      </c>
      <c r="G986" s="28">
        <f t="shared" si="50"/>
        <v>2</v>
      </c>
      <c r="H986" s="30" t="s">
        <v>366</v>
      </c>
      <c r="I986" s="36" t="s">
        <v>14</v>
      </c>
      <c r="J986" s="128">
        <f t="shared" si="47"/>
        <v>0</v>
      </c>
      <c r="K986" s="69">
        <v>300</v>
      </c>
      <c r="L986" s="70">
        <v>5674.25</v>
      </c>
      <c r="M986" s="65">
        <f>ROUND('Смета 1-й этаж'!$J986*'Смета 1-й этаж'!$K986,2)</f>
        <v>0</v>
      </c>
      <c r="N986" s="19">
        <f>ROUND('Смета 1-й этаж'!$J986*'Смета 1-й этаж'!$L986,2)</f>
        <v>0</v>
      </c>
      <c r="AD986" s="175">
        <f t="shared" si="46"/>
        <v>0</v>
      </c>
      <c r="AE986" s="192">
        <v>0</v>
      </c>
      <c r="AI986" s="173">
        <f t="shared" si="48"/>
        <v>0</v>
      </c>
      <c r="AM986" s="173">
        <f t="shared" si="51"/>
        <v>0</v>
      </c>
      <c r="AO986" s="173">
        <f t="shared" si="49"/>
        <v>0</v>
      </c>
      <c r="AT986"/>
      <c r="AU986"/>
      <c r="AV986"/>
      <c r="AW986"/>
      <c r="AX986"/>
      <c r="AY986"/>
      <c r="AZ986"/>
    </row>
    <row r="987" spans="1:52" ht="34.5" customHeight="1">
      <c r="A987" s="29" t="str">
        <f>CONCATENATE('Смета 1-й этаж'!$C987,".",'Смета 1-й этаж'!$D987,".",'Смета 1-й этаж'!$E987)</f>
        <v>Р9.0.121</v>
      </c>
      <c r="B987" s="17" t="s">
        <v>1623</v>
      </c>
      <c r="C987" s="27" t="s">
        <v>117</v>
      </c>
      <c r="D987" s="17">
        <v>0</v>
      </c>
      <c r="E987" s="18">
        <v>121</v>
      </c>
      <c r="F987" s="29" t="str">
        <f>CONCATENATE('Смета 1-й этаж'!$C987,".",'Смета 1-й этаж'!$D987,".",'Смета 1-й этаж'!$E987)</f>
        <v>Р9.0.121</v>
      </c>
      <c r="G987" s="28">
        <f t="shared" si="50"/>
        <v>2</v>
      </c>
      <c r="H987" s="30" t="s">
        <v>312</v>
      </c>
      <c r="I987" s="36" t="s">
        <v>14</v>
      </c>
      <c r="J987" s="128">
        <f t="shared" si="47"/>
        <v>0</v>
      </c>
      <c r="K987" s="69">
        <v>300</v>
      </c>
      <c r="L987" s="70">
        <v>5584.17</v>
      </c>
      <c r="M987" s="65">
        <f>ROUND('Смета 1-й этаж'!$J987*'Смета 1-й этаж'!$K987,2)</f>
        <v>0</v>
      </c>
      <c r="N987" s="19">
        <f>ROUND('Смета 1-й этаж'!$J987*'Смета 1-й этаж'!$L987,2)</f>
        <v>0</v>
      </c>
      <c r="AD987" s="175">
        <f t="shared" si="46"/>
        <v>0</v>
      </c>
      <c r="AE987" s="192">
        <v>0</v>
      </c>
      <c r="AI987" s="173">
        <f t="shared" si="48"/>
        <v>0</v>
      </c>
      <c r="AM987" s="173">
        <f t="shared" si="51"/>
        <v>0</v>
      </c>
      <c r="AO987" s="173">
        <f t="shared" si="49"/>
        <v>0</v>
      </c>
      <c r="AT987"/>
      <c r="AU987"/>
      <c r="AV987"/>
      <c r="AW987"/>
      <c r="AX987"/>
      <c r="AY987"/>
      <c r="AZ987"/>
    </row>
    <row r="988" spans="1:52" ht="34.5" customHeight="1">
      <c r="A988" s="29" t="str">
        <f>CONCATENATE('Смета 1-й этаж'!$C988,".",'Смета 1-й этаж'!$D988,".",'Смета 1-й этаж'!$E988)</f>
        <v>Р9.0.122</v>
      </c>
      <c r="B988" s="17" t="s">
        <v>1624</v>
      </c>
      <c r="C988" s="27" t="s">
        <v>117</v>
      </c>
      <c r="D988" s="17">
        <v>0</v>
      </c>
      <c r="E988" s="18">
        <v>122</v>
      </c>
      <c r="F988" s="29" t="str">
        <f>CONCATENATE('Смета 1-й этаж'!$C988,".",'Смета 1-й этаж'!$D988,".",'Смета 1-й этаж'!$E988)</f>
        <v>Р9.0.122</v>
      </c>
      <c r="G988" s="28">
        <f t="shared" si="50"/>
        <v>2</v>
      </c>
      <c r="H988" s="30" t="s">
        <v>670</v>
      </c>
      <c r="I988" s="36" t="s">
        <v>14</v>
      </c>
      <c r="J988" s="128">
        <f t="shared" si="47"/>
        <v>0</v>
      </c>
      <c r="K988" s="69">
        <v>300</v>
      </c>
      <c r="L988" s="70">
        <v>5410.5</v>
      </c>
      <c r="M988" s="65">
        <f>ROUND('Смета 1-й этаж'!$J988*'Смета 1-й этаж'!$K988,2)</f>
        <v>0</v>
      </c>
      <c r="N988" s="19">
        <f>ROUND('Смета 1-й этаж'!$J988*'Смета 1-й этаж'!$L988,2)</f>
        <v>0</v>
      </c>
      <c r="AD988" s="175">
        <f t="shared" si="46"/>
        <v>0</v>
      </c>
      <c r="AE988" s="192">
        <v>0</v>
      </c>
      <c r="AI988" s="173">
        <f t="shared" si="48"/>
        <v>0</v>
      </c>
      <c r="AM988" s="173">
        <f t="shared" si="51"/>
        <v>0</v>
      </c>
      <c r="AO988" s="173">
        <f t="shared" si="49"/>
        <v>0</v>
      </c>
      <c r="AT988"/>
      <c r="AU988"/>
      <c r="AV988"/>
      <c r="AW988"/>
      <c r="AX988"/>
      <c r="AY988"/>
      <c r="AZ988"/>
    </row>
    <row r="989" spans="1:52" ht="34.5" customHeight="1">
      <c r="A989" s="29" t="str">
        <f>CONCATENATE('Смета 1-й этаж'!$C989,".",'Смета 1-й этаж'!$D989,".",'Смета 1-й этаж'!$E989)</f>
        <v>Р9.0.123</v>
      </c>
      <c r="B989" s="17" t="s">
        <v>1625</v>
      </c>
      <c r="C989" s="27" t="s">
        <v>117</v>
      </c>
      <c r="D989" s="17">
        <v>0</v>
      </c>
      <c r="E989" s="17">
        <v>123</v>
      </c>
      <c r="F989" s="29" t="str">
        <f>CONCATENATE('Смета 1-й этаж'!$C989,".",'Смета 1-й этаж'!$D989,".",'Смета 1-й этаж'!$E989)</f>
        <v>Р9.0.123</v>
      </c>
      <c r="G989" s="28">
        <f t="shared" si="50"/>
        <v>2</v>
      </c>
      <c r="H989" s="30" t="s">
        <v>671</v>
      </c>
      <c r="I989" s="36" t="s">
        <v>14</v>
      </c>
      <c r="J989" s="128">
        <f t="shared" si="47"/>
        <v>0</v>
      </c>
      <c r="K989" s="69">
        <v>300</v>
      </c>
      <c r="L989" s="70">
        <v>5443.58</v>
      </c>
      <c r="M989" s="65">
        <f>ROUND('Смета 1-й этаж'!$J989*'Смета 1-й этаж'!$K989,2)</f>
        <v>0</v>
      </c>
      <c r="N989" s="19">
        <f>ROUND('Смета 1-й этаж'!$J989*'Смета 1-й этаж'!$L989,2)</f>
        <v>0</v>
      </c>
      <c r="AD989" s="175">
        <f t="shared" si="46"/>
        <v>0</v>
      </c>
      <c r="AE989" s="192">
        <v>0</v>
      </c>
      <c r="AI989" s="173">
        <f t="shared" si="48"/>
        <v>0</v>
      </c>
      <c r="AM989" s="173">
        <f t="shared" si="51"/>
        <v>0</v>
      </c>
      <c r="AO989" s="173">
        <f t="shared" si="49"/>
        <v>0</v>
      </c>
      <c r="AT989"/>
      <c r="AU989"/>
      <c r="AV989"/>
      <c r="AW989"/>
      <c r="AX989"/>
      <c r="AY989"/>
      <c r="AZ989"/>
    </row>
    <row r="990" spans="1:52" ht="34.5" customHeight="1">
      <c r="A990" s="29" t="str">
        <f>CONCATENATE('Смета 1-й этаж'!$C990,".",'Смета 1-й этаж'!$D990,".",'Смета 1-й этаж'!$E990)</f>
        <v>Р9.0.124</v>
      </c>
      <c r="B990" s="17" t="s">
        <v>1626</v>
      </c>
      <c r="C990" s="27" t="s">
        <v>117</v>
      </c>
      <c r="D990" s="17">
        <v>0</v>
      </c>
      <c r="E990" s="18">
        <v>124</v>
      </c>
      <c r="F990" s="29" t="str">
        <f>CONCATENATE('Смета 1-й этаж'!$C990,".",'Смета 1-й этаж'!$D990,".",'Смета 1-й этаж'!$E990)</f>
        <v>Р9.0.124</v>
      </c>
      <c r="G990" s="28">
        <f t="shared" si="50"/>
        <v>2</v>
      </c>
      <c r="H990" s="30" t="s">
        <v>672</v>
      </c>
      <c r="I990" s="36" t="s">
        <v>14</v>
      </c>
      <c r="J990" s="128">
        <f t="shared" si="47"/>
        <v>0</v>
      </c>
      <c r="K990" s="69">
        <v>300</v>
      </c>
      <c r="L990" s="70">
        <v>6070.83</v>
      </c>
      <c r="M990" s="65">
        <f>ROUND('Смета 1-й этаж'!$J990*'Смета 1-й этаж'!$K990,2)</f>
        <v>0</v>
      </c>
      <c r="N990" s="19">
        <f>ROUND('Смета 1-й этаж'!$J990*'Смета 1-й этаж'!$L990,2)</f>
        <v>0</v>
      </c>
      <c r="AD990" s="175">
        <f t="shared" si="46"/>
        <v>0</v>
      </c>
      <c r="AE990" s="192">
        <v>0</v>
      </c>
      <c r="AI990" s="173">
        <f t="shared" si="48"/>
        <v>0</v>
      </c>
      <c r="AM990" s="173">
        <f t="shared" si="51"/>
        <v>0</v>
      </c>
      <c r="AO990" s="173">
        <f t="shared" si="49"/>
        <v>0</v>
      </c>
      <c r="AT990"/>
      <c r="AU990"/>
      <c r="AV990"/>
      <c r="AW990"/>
      <c r="AX990"/>
      <c r="AY990"/>
      <c r="AZ990"/>
    </row>
    <row r="991" spans="1:52" ht="34.5" customHeight="1">
      <c r="A991" s="29" t="str">
        <f>CONCATENATE('Смета 1-й этаж'!$C991,".",'Смета 1-й этаж'!$D991,".",'Смета 1-й этаж'!$E991)</f>
        <v>Р9.0.125</v>
      </c>
      <c r="B991" s="17" t="s">
        <v>1627</v>
      </c>
      <c r="C991" s="27" t="s">
        <v>117</v>
      </c>
      <c r="D991" s="17">
        <v>0</v>
      </c>
      <c r="E991" s="18">
        <v>125</v>
      </c>
      <c r="F991" s="29" t="str">
        <f>CONCATENATE('Смета 1-й этаж'!$C991,".",'Смета 1-й этаж'!$D991,".",'Смета 1-й этаж'!$E991)</f>
        <v>Р9.0.125</v>
      </c>
      <c r="G991" s="28">
        <f t="shared" si="50"/>
        <v>2</v>
      </c>
      <c r="H991" s="30" t="s">
        <v>673</v>
      </c>
      <c r="I991" s="36" t="s">
        <v>14</v>
      </c>
      <c r="J991" s="128">
        <f t="shared" si="47"/>
        <v>0</v>
      </c>
      <c r="K991" s="69">
        <v>300</v>
      </c>
      <c r="L991" s="70">
        <v>6215.83</v>
      </c>
      <c r="M991" s="65">
        <f>ROUND('Смета 1-й этаж'!$J991*'Смета 1-й этаж'!$K991,2)</f>
        <v>0</v>
      </c>
      <c r="N991" s="19">
        <f>ROUND('Смета 1-й этаж'!$J991*'Смета 1-й этаж'!$L991,2)</f>
        <v>0</v>
      </c>
      <c r="AD991" s="175">
        <f t="shared" si="46"/>
        <v>0</v>
      </c>
      <c r="AE991" s="192">
        <v>0</v>
      </c>
      <c r="AI991" s="173">
        <f t="shared" si="48"/>
        <v>0</v>
      </c>
      <c r="AM991" s="173">
        <f t="shared" si="51"/>
        <v>0</v>
      </c>
      <c r="AO991" s="173">
        <f t="shared" si="49"/>
        <v>0</v>
      </c>
      <c r="AT991"/>
      <c r="AU991"/>
      <c r="AV991"/>
      <c r="AW991"/>
      <c r="AX991"/>
      <c r="AY991"/>
      <c r="AZ991"/>
    </row>
    <row r="992" spans="1:52" ht="34.5" customHeight="1">
      <c r="A992" s="29" t="str">
        <f>CONCATENATE('Смета 1-й этаж'!$C992,".",'Смета 1-й этаж'!$D992,".",'Смета 1-й этаж'!$E992)</f>
        <v>Р9.0.126</v>
      </c>
      <c r="B992" s="17" t="s">
        <v>1628</v>
      </c>
      <c r="C992" s="27" t="s">
        <v>117</v>
      </c>
      <c r="D992" s="17">
        <v>0</v>
      </c>
      <c r="E992" s="17">
        <v>126</v>
      </c>
      <c r="F992" s="29" t="str">
        <f>CONCATENATE('Смета 1-й этаж'!$C992,".",'Смета 1-й этаж'!$D992,".",'Смета 1-й этаж'!$E992)</f>
        <v>Р9.0.126</v>
      </c>
      <c r="G992" s="28">
        <f t="shared" si="50"/>
        <v>2</v>
      </c>
      <c r="H992" s="30" t="s">
        <v>674</v>
      </c>
      <c r="I992" s="36" t="s">
        <v>14</v>
      </c>
      <c r="J992" s="128">
        <f t="shared" si="47"/>
        <v>0</v>
      </c>
      <c r="K992" s="69">
        <v>300</v>
      </c>
      <c r="L992" s="70">
        <v>2830</v>
      </c>
      <c r="M992" s="65">
        <f>ROUND('Смета 1-й этаж'!$J992*'Смета 1-й этаж'!$K992,2)</f>
        <v>0</v>
      </c>
      <c r="N992" s="19">
        <f>ROUND('Смета 1-й этаж'!$J992*'Смета 1-й этаж'!$L992,2)</f>
        <v>0</v>
      </c>
      <c r="AD992" s="175">
        <f t="shared" si="46"/>
        <v>0</v>
      </c>
      <c r="AE992" s="192">
        <v>0</v>
      </c>
      <c r="AI992" s="173">
        <f t="shared" si="48"/>
        <v>0</v>
      </c>
      <c r="AM992" s="173">
        <f t="shared" si="51"/>
        <v>0</v>
      </c>
      <c r="AO992" s="173">
        <f t="shared" si="49"/>
        <v>0</v>
      </c>
      <c r="AT992"/>
      <c r="AU992"/>
      <c r="AV992"/>
      <c r="AW992"/>
      <c r="AX992"/>
      <c r="AY992"/>
      <c r="AZ992"/>
    </row>
    <row r="993" spans="1:52" ht="34.5" customHeight="1">
      <c r="A993" s="29" t="str">
        <f>CONCATENATE('Смета 1-й этаж'!$C993,".",'Смета 1-й этаж'!$D993,".",'Смета 1-й этаж'!$E993)</f>
        <v>Р9.0.127</v>
      </c>
      <c r="B993" s="17" t="s">
        <v>1629</v>
      </c>
      <c r="C993" s="27" t="s">
        <v>117</v>
      </c>
      <c r="D993" s="17">
        <v>0</v>
      </c>
      <c r="E993" s="18">
        <v>127</v>
      </c>
      <c r="F993" s="29" t="str">
        <f>CONCATENATE('Смета 1-й этаж'!$C993,".",'Смета 1-й этаж'!$D993,".",'Смета 1-й этаж'!$E993)</f>
        <v>Р9.0.127</v>
      </c>
      <c r="G993" s="28">
        <f t="shared" si="50"/>
        <v>2</v>
      </c>
      <c r="H993" s="30" t="s">
        <v>675</v>
      </c>
      <c r="I993" s="36" t="s">
        <v>14</v>
      </c>
      <c r="J993" s="128">
        <f t="shared" si="47"/>
        <v>0</v>
      </c>
      <c r="K993" s="69">
        <v>300</v>
      </c>
      <c r="L993" s="70">
        <v>2590</v>
      </c>
      <c r="M993" s="65">
        <f>ROUND('Смета 1-й этаж'!$J993*'Смета 1-й этаж'!$K993,2)</f>
        <v>0</v>
      </c>
      <c r="N993" s="19">
        <f>ROUND('Смета 1-й этаж'!$J993*'Смета 1-й этаж'!$L993,2)</f>
        <v>0</v>
      </c>
      <c r="AD993" s="175">
        <f t="shared" si="46"/>
        <v>0</v>
      </c>
      <c r="AE993" s="192">
        <v>0</v>
      </c>
      <c r="AI993" s="173">
        <f t="shared" si="48"/>
        <v>0</v>
      </c>
      <c r="AM993" s="173">
        <f t="shared" si="51"/>
        <v>0</v>
      </c>
      <c r="AO993" s="173">
        <f t="shared" si="49"/>
        <v>0</v>
      </c>
      <c r="AT993"/>
      <c r="AU993"/>
      <c r="AV993"/>
      <c r="AW993"/>
      <c r="AX993"/>
      <c r="AY993"/>
      <c r="AZ993"/>
    </row>
    <row r="994" spans="1:52" ht="34.5" customHeight="1">
      <c r="A994" s="29" t="str">
        <f>CONCATENATE('Смета 1-й этаж'!$C994,".",'Смета 1-й этаж'!$D994,".",'Смета 1-й этаж'!$E994)</f>
        <v>Р9.0.128</v>
      </c>
      <c r="B994" s="17" t="s">
        <v>1630</v>
      </c>
      <c r="C994" s="27" t="s">
        <v>117</v>
      </c>
      <c r="D994" s="17">
        <v>0</v>
      </c>
      <c r="E994" s="18">
        <v>128</v>
      </c>
      <c r="F994" s="29" t="str">
        <f>CONCATENATE('Смета 1-й этаж'!$C994,".",'Смета 1-й этаж'!$D994,".",'Смета 1-й этаж'!$E994)</f>
        <v>Р9.0.128</v>
      </c>
      <c r="G994" s="28">
        <f t="shared" si="50"/>
        <v>2</v>
      </c>
      <c r="H994" s="30" t="s">
        <v>443</v>
      </c>
      <c r="I994" s="36" t="s">
        <v>14</v>
      </c>
      <c r="J994" s="128">
        <f t="shared" si="47"/>
        <v>0</v>
      </c>
      <c r="K994" s="69">
        <v>300</v>
      </c>
      <c r="L994" s="70">
        <v>2158.27</v>
      </c>
      <c r="M994" s="65">
        <f>ROUND('Смета 1-й этаж'!$J994*'Смета 1-й этаж'!$K994,2)</f>
        <v>0</v>
      </c>
      <c r="N994" s="19">
        <f>ROUND('Смета 1-й этаж'!$J994*'Смета 1-й этаж'!$L994,2)</f>
        <v>0</v>
      </c>
      <c r="AD994" s="175">
        <f t="shared" si="46"/>
        <v>0</v>
      </c>
      <c r="AE994" s="192">
        <v>0</v>
      </c>
      <c r="AF994" s="153">
        <v>11</v>
      </c>
      <c r="AG994" s="154">
        <v>14</v>
      </c>
      <c r="AH994" s="155">
        <v>22</v>
      </c>
      <c r="AI994" s="173">
        <f t="shared" si="48"/>
        <v>0</v>
      </c>
      <c r="AJ994" s="166"/>
      <c r="AK994" s="167"/>
      <c r="AM994" s="173">
        <f t="shared" si="51"/>
        <v>0</v>
      </c>
      <c r="AO994" s="173">
        <f t="shared" si="49"/>
        <v>0</v>
      </c>
      <c r="AT994"/>
      <c r="AU994"/>
      <c r="AV994"/>
      <c r="AW994"/>
      <c r="AX994"/>
      <c r="AY994"/>
      <c r="AZ994"/>
    </row>
    <row r="995" spans="1:52" ht="34.5" customHeight="1">
      <c r="A995" s="29" t="str">
        <f>CONCATENATE('Смета 1-й этаж'!$C995,".",'Смета 1-й этаж'!$D995,".",'Смета 1-й этаж'!$E995)</f>
        <v>Р9.0.129</v>
      </c>
      <c r="B995" s="17" t="s">
        <v>1631</v>
      </c>
      <c r="C995" s="27" t="s">
        <v>117</v>
      </c>
      <c r="D995" s="17">
        <v>0</v>
      </c>
      <c r="E995" s="17">
        <v>129</v>
      </c>
      <c r="F995" s="29" t="str">
        <f>CONCATENATE('Смета 1-й этаж'!$C995,".",'Смета 1-й этаж'!$D995,".",'Смета 1-й этаж'!$E995)</f>
        <v>Р9.0.129</v>
      </c>
      <c r="G995" s="28">
        <f t="shared" si="50"/>
        <v>2</v>
      </c>
      <c r="H995" s="30" t="s">
        <v>676</v>
      </c>
      <c r="I995" s="36" t="s">
        <v>14</v>
      </c>
      <c r="J995" s="128">
        <f t="shared" si="47"/>
        <v>0</v>
      </c>
      <c r="K995" s="69">
        <v>300</v>
      </c>
      <c r="L995" s="70">
        <v>4100</v>
      </c>
      <c r="M995" s="65">
        <f>ROUND('Смета 1-й этаж'!$J995*'Смета 1-й этаж'!$K995,2)</f>
        <v>0</v>
      </c>
      <c r="N995" s="19">
        <f>ROUND('Смета 1-й этаж'!$J995*'Смета 1-й этаж'!$L995,2)</f>
        <v>0</v>
      </c>
      <c r="AD995" s="175">
        <f t="shared" si="46"/>
        <v>0</v>
      </c>
      <c r="AE995" s="192">
        <v>0</v>
      </c>
      <c r="AI995" s="173">
        <f t="shared" si="48"/>
        <v>0</v>
      </c>
      <c r="AM995" s="173">
        <f t="shared" si="51"/>
        <v>0</v>
      </c>
      <c r="AO995" s="173">
        <f t="shared" si="49"/>
        <v>0</v>
      </c>
      <c r="AT995"/>
      <c r="AU995"/>
      <c r="AV995"/>
      <c r="AW995"/>
      <c r="AX995"/>
      <c r="AY995"/>
      <c r="AZ995"/>
    </row>
    <row r="996" spans="1:52" ht="34.5" customHeight="1">
      <c r="A996" s="29" t="str">
        <f>CONCATENATE('Смета 1-й этаж'!$C996,".",'Смета 1-й этаж'!$D996,".",'Смета 1-й этаж'!$E996)</f>
        <v>Р9.0.130</v>
      </c>
      <c r="B996" s="17" t="s">
        <v>1632</v>
      </c>
      <c r="C996" s="27" t="s">
        <v>117</v>
      </c>
      <c r="D996" s="17">
        <v>0</v>
      </c>
      <c r="E996" s="18">
        <v>130</v>
      </c>
      <c r="F996" s="29" t="str">
        <f>CONCATENATE('Смета 1-й этаж'!$C996,".",'Смета 1-й этаж'!$D996,".",'Смета 1-й этаж'!$E996)</f>
        <v>Р9.0.130</v>
      </c>
      <c r="G996" s="28">
        <f t="shared" si="50"/>
        <v>2</v>
      </c>
      <c r="H996" s="30" t="s">
        <v>677</v>
      </c>
      <c r="I996" s="36" t="s">
        <v>14</v>
      </c>
      <c r="J996" s="128">
        <f t="shared" si="47"/>
        <v>0</v>
      </c>
      <c r="K996" s="69">
        <v>300</v>
      </c>
      <c r="L996" s="70">
        <v>5600</v>
      </c>
      <c r="M996" s="65">
        <f>ROUND('Смета 1-й этаж'!$J996*'Смета 1-й этаж'!$K996,2)</f>
        <v>0</v>
      </c>
      <c r="N996" s="19">
        <f>ROUND('Смета 1-й этаж'!$J996*'Смета 1-й этаж'!$L996,2)</f>
        <v>0</v>
      </c>
      <c r="AD996" s="175">
        <f t="shared" si="46"/>
        <v>0</v>
      </c>
      <c r="AE996" s="192">
        <v>0</v>
      </c>
      <c r="AI996" s="173">
        <f t="shared" si="48"/>
        <v>0</v>
      </c>
      <c r="AM996" s="173">
        <f t="shared" si="51"/>
        <v>0</v>
      </c>
      <c r="AO996" s="173">
        <f t="shared" si="49"/>
        <v>0</v>
      </c>
      <c r="AT996"/>
      <c r="AU996"/>
      <c r="AV996"/>
      <c r="AW996"/>
      <c r="AX996"/>
      <c r="AY996"/>
      <c r="AZ996"/>
    </row>
    <row r="997" spans="1:52" ht="34.5" customHeight="1">
      <c r="A997" s="29" t="str">
        <f>CONCATENATE('Смета 1-й этаж'!$C997,".",'Смета 1-й этаж'!$D997,".",'Смета 1-й этаж'!$E997)</f>
        <v>Р9.0.131</v>
      </c>
      <c r="B997" s="17" t="s">
        <v>1633</v>
      </c>
      <c r="C997" s="27" t="s">
        <v>117</v>
      </c>
      <c r="D997" s="17">
        <v>0</v>
      </c>
      <c r="E997" s="18">
        <v>131</v>
      </c>
      <c r="F997" s="29" t="str">
        <f>CONCATENATE('Смета 1-й этаж'!$C997,".",'Смета 1-й этаж'!$D997,".",'Смета 1-й этаж'!$E997)</f>
        <v>Р9.0.131</v>
      </c>
      <c r="G997" s="28">
        <f t="shared" si="50"/>
        <v>2</v>
      </c>
      <c r="H997" s="30" t="s">
        <v>678</v>
      </c>
      <c r="I997" s="36" t="s">
        <v>14</v>
      </c>
      <c r="J997" s="128">
        <f t="shared" si="47"/>
        <v>0</v>
      </c>
      <c r="K997" s="69">
        <v>300</v>
      </c>
      <c r="L997" s="70">
        <v>6200</v>
      </c>
      <c r="M997" s="65">
        <f>ROUND('Смета 1-й этаж'!$J997*'Смета 1-й этаж'!$K997,2)</f>
        <v>0</v>
      </c>
      <c r="N997" s="19">
        <f>ROUND('Смета 1-й этаж'!$J997*'Смета 1-й этаж'!$L997,2)</f>
        <v>0</v>
      </c>
      <c r="AD997" s="175">
        <f t="shared" si="46"/>
        <v>0</v>
      </c>
      <c r="AE997" s="192">
        <v>0</v>
      </c>
      <c r="AI997" s="173">
        <f t="shared" si="48"/>
        <v>0</v>
      </c>
      <c r="AM997" s="173">
        <f t="shared" si="51"/>
        <v>0</v>
      </c>
      <c r="AO997" s="173">
        <f t="shared" si="49"/>
        <v>0</v>
      </c>
      <c r="AT997"/>
      <c r="AU997"/>
      <c r="AV997"/>
      <c r="AW997"/>
      <c r="AX997"/>
      <c r="AY997"/>
      <c r="AZ997"/>
    </row>
    <row r="998" spans="1:52" ht="34.5" customHeight="1">
      <c r="A998" s="29" t="str">
        <f>CONCATENATE('Смета 1-й этаж'!$C998,".",'Смета 1-й этаж'!$D998,".",'Смета 1-й этаж'!$E998)</f>
        <v>Р9.0.132</v>
      </c>
      <c r="B998" s="17" t="s">
        <v>1634</v>
      </c>
      <c r="C998" s="27" t="s">
        <v>117</v>
      </c>
      <c r="D998" s="17">
        <v>0</v>
      </c>
      <c r="E998" s="17">
        <v>132</v>
      </c>
      <c r="F998" s="29" t="str">
        <f>CONCATENATE('Смета 1-й этаж'!$C998,".",'Смета 1-й этаж'!$D998,".",'Смета 1-й этаж'!$E998)</f>
        <v>Р9.0.132</v>
      </c>
      <c r="G998" s="28">
        <f t="shared" si="50"/>
        <v>2</v>
      </c>
      <c r="H998" s="30" t="s">
        <v>313</v>
      </c>
      <c r="I998" s="36" t="s">
        <v>14</v>
      </c>
      <c r="J998" s="128">
        <f t="shared" si="47"/>
        <v>0</v>
      </c>
      <c r="K998" s="69">
        <v>300</v>
      </c>
      <c r="L998" s="70">
        <v>6750</v>
      </c>
      <c r="M998" s="65">
        <f>ROUND('Смета 1-й этаж'!$J998*'Смета 1-й этаж'!$K998,2)</f>
        <v>0</v>
      </c>
      <c r="N998" s="19">
        <f>ROUND('Смета 1-й этаж'!$J998*'Смета 1-й этаж'!$L998,2)</f>
        <v>0</v>
      </c>
      <c r="AD998" s="175">
        <f t="shared" si="46"/>
        <v>0</v>
      </c>
      <c r="AE998" s="192">
        <v>0</v>
      </c>
      <c r="AI998" s="173">
        <f t="shared" si="48"/>
        <v>0</v>
      </c>
      <c r="AM998" s="173">
        <f t="shared" si="51"/>
        <v>0</v>
      </c>
      <c r="AO998" s="173">
        <f t="shared" si="49"/>
        <v>0</v>
      </c>
      <c r="AT998"/>
      <c r="AU998"/>
      <c r="AV998"/>
      <c r="AW998"/>
      <c r="AX998"/>
      <c r="AY998"/>
      <c r="AZ998"/>
    </row>
    <row r="999" spans="1:52" ht="34.5" customHeight="1">
      <c r="A999" s="29" t="str">
        <f>CONCATENATE('Смета 1-й этаж'!$C999,".",'Смета 1-й этаж'!$D999,".",'Смета 1-й этаж'!$E999)</f>
        <v>Р9.0.133</v>
      </c>
      <c r="B999" s="17" t="s">
        <v>1635</v>
      </c>
      <c r="C999" s="27" t="s">
        <v>117</v>
      </c>
      <c r="D999" s="17">
        <v>0</v>
      </c>
      <c r="E999" s="18">
        <v>133</v>
      </c>
      <c r="F999" s="29" t="str">
        <f>CONCATENATE('Смета 1-й этаж'!$C999,".",'Смета 1-й этаж'!$D999,".",'Смета 1-й этаж'!$E999)</f>
        <v>Р9.0.133</v>
      </c>
      <c r="G999" s="28">
        <f t="shared" si="50"/>
        <v>2</v>
      </c>
      <c r="H999" s="30" t="s">
        <v>679</v>
      </c>
      <c r="I999" s="36" t="s">
        <v>14</v>
      </c>
      <c r="J999" s="128">
        <f t="shared" si="47"/>
        <v>0</v>
      </c>
      <c r="K999" s="69">
        <v>300</v>
      </c>
      <c r="L999" s="70">
        <v>9100.83</v>
      </c>
      <c r="M999" s="65">
        <f>ROUND('Смета 1-й этаж'!$J999*'Смета 1-й этаж'!$K999,2)</f>
        <v>0</v>
      </c>
      <c r="N999" s="19">
        <f>ROUND('Смета 1-й этаж'!$J999*'Смета 1-й этаж'!$L999,2)</f>
        <v>0</v>
      </c>
      <c r="AD999" s="175">
        <f t="shared" si="46"/>
        <v>0</v>
      </c>
      <c r="AE999" s="192">
        <v>0</v>
      </c>
      <c r="AI999" s="173">
        <f t="shared" si="48"/>
        <v>0</v>
      </c>
      <c r="AM999" s="173">
        <f t="shared" si="51"/>
        <v>0</v>
      </c>
      <c r="AO999" s="173">
        <f t="shared" si="49"/>
        <v>0</v>
      </c>
      <c r="AT999"/>
      <c r="AU999"/>
      <c r="AV999"/>
      <c r="AW999"/>
      <c r="AX999"/>
      <c r="AY999"/>
      <c r="AZ999"/>
    </row>
    <row r="1000" spans="1:52" ht="34.5" customHeight="1">
      <c r="A1000" s="29" t="str">
        <f>CONCATENATE('Смета 1-й этаж'!$C1000,".",'Смета 1-й этаж'!$D1000,".",'Смета 1-й этаж'!$E1000)</f>
        <v>Р9.0.134</v>
      </c>
      <c r="B1000" s="17" t="s">
        <v>1636</v>
      </c>
      <c r="C1000" s="27" t="s">
        <v>117</v>
      </c>
      <c r="D1000" s="17">
        <v>0</v>
      </c>
      <c r="E1000" s="18">
        <v>134</v>
      </c>
      <c r="F1000" s="29" t="str">
        <f>CONCATENATE('Смета 1-й этаж'!$C1000,".",'Смета 1-й этаж'!$D1000,".",'Смета 1-й этаж'!$E1000)</f>
        <v>Р9.0.134</v>
      </c>
      <c r="G1000" s="28">
        <f t="shared" si="50"/>
        <v>2</v>
      </c>
      <c r="H1000" s="30" t="s">
        <v>134</v>
      </c>
      <c r="I1000" s="36" t="s">
        <v>14</v>
      </c>
      <c r="J1000" s="128">
        <f t="shared" si="47"/>
        <v>0</v>
      </c>
      <c r="K1000" s="69">
        <v>300</v>
      </c>
      <c r="L1000" s="70">
        <v>6546.67</v>
      </c>
      <c r="M1000" s="65">
        <f>ROUND('Смета 1-й этаж'!$J1000*'Смета 1-й этаж'!$K1000,2)</f>
        <v>0</v>
      </c>
      <c r="N1000" s="19">
        <f>ROUND('Смета 1-й этаж'!$J1000*'Смета 1-й этаж'!$L1000,2)</f>
        <v>0</v>
      </c>
      <c r="AD1000" s="175">
        <f t="shared" si="46"/>
        <v>0</v>
      </c>
      <c r="AE1000" s="192">
        <v>0</v>
      </c>
      <c r="AI1000" s="173">
        <f t="shared" si="48"/>
        <v>0</v>
      </c>
      <c r="AM1000" s="173">
        <f t="shared" si="51"/>
        <v>0</v>
      </c>
      <c r="AO1000" s="173">
        <f t="shared" si="49"/>
        <v>0</v>
      </c>
      <c r="AT1000"/>
      <c r="AU1000"/>
      <c r="AV1000"/>
      <c r="AW1000"/>
      <c r="AX1000"/>
      <c r="AY1000"/>
      <c r="AZ1000"/>
    </row>
    <row r="1001" spans="1:52" ht="34.5" customHeight="1">
      <c r="A1001" s="29" t="str">
        <f>CONCATENATE('Смета 1-й этаж'!$C1001,".",'Смета 1-й этаж'!$D1001,".",'Смета 1-й этаж'!$E1001)</f>
        <v>Р9.0.135</v>
      </c>
      <c r="B1001" s="17" t="s">
        <v>1637</v>
      </c>
      <c r="C1001" s="27" t="s">
        <v>117</v>
      </c>
      <c r="D1001" s="17">
        <v>0</v>
      </c>
      <c r="E1001" s="17">
        <v>135</v>
      </c>
      <c r="F1001" s="29" t="str">
        <f>CONCATENATE('Смета 1-й этаж'!$C1001,".",'Смета 1-й этаж'!$D1001,".",'Смета 1-й этаж'!$E1001)</f>
        <v>Р9.0.135</v>
      </c>
      <c r="G1001" s="28">
        <f t="shared" si="50"/>
        <v>2</v>
      </c>
      <c r="H1001" s="30" t="s">
        <v>135</v>
      </c>
      <c r="I1001" s="36" t="s">
        <v>14</v>
      </c>
      <c r="J1001" s="128">
        <f t="shared" si="47"/>
        <v>0</v>
      </c>
      <c r="K1001" s="69">
        <v>300</v>
      </c>
      <c r="L1001" s="70">
        <v>9140.83</v>
      </c>
      <c r="M1001" s="65">
        <f>ROUND('Смета 1-й этаж'!$J1001*'Смета 1-й этаж'!$K1001,2)</f>
        <v>0</v>
      </c>
      <c r="N1001" s="19">
        <f>ROUND('Смета 1-й этаж'!$J1001*'Смета 1-й этаж'!$L1001,2)</f>
        <v>0</v>
      </c>
      <c r="AD1001" s="175">
        <f t="shared" si="46"/>
        <v>0</v>
      </c>
      <c r="AE1001" s="192">
        <v>0</v>
      </c>
      <c r="AI1001" s="173">
        <f t="shared" si="48"/>
        <v>0</v>
      </c>
      <c r="AM1001" s="173">
        <f t="shared" si="51"/>
        <v>0</v>
      </c>
      <c r="AO1001" s="173">
        <f t="shared" si="49"/>
        <v>0</v>
      </c>
      <c r="AT1001"/>
      <c r="AU1001"/>
      <c r="AV1001"/>
      <c r="AW1001"/>
      <c r="AX1001"/>
      <c r="AY1001"/>
      <c r="AZ1001"/>
    </row>
    <row r="1002" spans="1:52" ht="34.5" customHeight="1">
      <c r="A1002" s="29" t="str">
        <f>CONCATENATE('Смета 1-й этаж'!$C1002,".",'Смета 1-й этаж'!$D1002,".",'Смета 1-й этаж'!$E1002)</f>
        <v>Р9.0.136</v>
      </c>
      <c r="B1002" s="17" t="s">
        <v>1638</v>
      </c>
      <c r="C1002" s="27" t="s">
        <v>117</v>
      </c>
      <c r="D1002" s="17">
        <v>0</v>
      </c>
      <c r="E1002" s="18">
        <v>136</v>
      </c>
      <c r="F1002" s="29" t="str">
        <f>CONCATENATE('Смета 1-й этаж'!$C1002,".",'Смета 1-й этаж'!$D1002,".",'Смета 1-й этаж'!$E1002)</f>
        <v>Р9.0.136</v>
      </c>
      <c r="G1002" s="28">
        <f t="shared" si="50"/>
        <v>2</v>
      </c>
      <c r="H1002" s="30" t="s">
        <v>136</v>
      </c>
      <c r="I1002" s="36" t="s">
        <v>14</v>
      </c>
      <c r="J1002" s="128">
        <f t="shared" si="47"/>
        <v>0</v>
      </c>
      <c r="K1002" s="69">
        <v>300</v>
      </c>
      <c r="L1002" s="70">
        <v>9160.83</v>
      </c>
      <c r="M1002" s="65">
        <f>ROUND('Смета 1-й этаж'!$J1002*'Смета 1-й этаж'!$K1002,2)</f>
        <v>0</v>
      </c>
      <c r="N1002" s="19">
        <f>ROUND('Смета 1-й этаж'!$J1002*'Смета 1-й этаж'!$L1002,2)</f>
        <v>0</v>
      </c>
      <c r="AD1002" s="175">
        <f t="shared" si="46"/>
        <v>0</v>
      </c>
      <c r="AE1002" s="192">
        <v>0</v>
      </c>
      <c r="AI1002" s="173">
        <f t="shared" si="48"/>
        <v>0</v>
      </c>
      <c r="AM1002" s="173">
        <f t="shared" si="51"/>
        <v>0</v>
      </c>
      <c r="AO1002" s="173">
        <f t="shared" si="49"/>
        <v>0</v>
      </c>
      <c r="AT1002"/>
      <c r="AU1002"/>
      <c r="AV1002"/>
      <c r="AW1002"/>
      <c r="AX1002"/>
      <c r="AY1002"/>
      <c r="AZ1002"/>
    </row>
    <row r="1003" spans="1:52" ht="34.5" customHeight="1">
      <c r="A1003" s="29" t="str">
        <f>CONCATENATE('Смета 1-й этаж'!$C1003,".",'Смета 1-й этаж'!$D1003,".",'Смета 1-й этаж'!$E1003)</f>
        <v>Р9.0.137</v>
      </c>
      <c r="B1003" s="17" t="s">
        <v>1639</v>
      </c>
      <c r="C1003" s="27" t="s">
        <v>117</v>
      </c>
      <c r="D1003" s="17">
        <v>0</v>
      </c>
      <c r="E1003" s="18">
        <v>137</v>
      </c>
      <c r="F1003" s="29" t="str">
        <f>CONCATENATE('Смета 1-й этаж'!$C1003,".",'Смета 1-й этаж'!$D1003,".",'Смета 1-й этаж'!$E1003)</f>
        <v>Р9.0.137</v>
      </c>
      <c r="G1003" s="28">
        <f t="shared" si="50"/>
        <v>2</v>
      </c>
      <c r="H1003" s="30" t="s">
        <v>444</v>
      </c>
      <c r="I1003" s="36" t="s">
        <v>14</v>
      </c>
      <c r="J1003" s="128">
        <f t="shared" si="47"/>
        <v>0</v>
      </c>
      <c r="K1003" s="69">
        <v>300</v>
      </c>
      <c r="L1003" s="70">
        <v>9169.17</v>
      </c>
      <c r="M1003" s="65">
        <f>ROUND('Смета 1-й этаж'!$J1003*'Смета 1-й этаж'!$K1003,2)</f>
        <v>0</v>
      </c>
      <c r="N1003" s="19">
        <f>ROUND('Смета 1-й этаж'!$J1003*'Смета 1-й этаж'!$L1003,2)</f>
        <v>0</v>
      </c>
      <c r="AD1003" s="175">
        <f t="shared" si="46"/>
        <v>0</v>
      </c>
      <c r="AE1003" s="192">
        <v>0</v>
      </c>
      <c r="AI1003" s="173">
        <f t="shared" si="48"/>
        <v>0</v>
      </c>
      <c r="AM1003" s="173">
        <f t="shared" si="51"/>
        <v>0</v>
      </c>
      <c r="AO1003" s="173">
        <f t="shared" si="49"/>
        <v>0</v>
      </c>
      <c r="AT1003"/>
      <c r="AU1003"/>
      <c r="AV1003"/>
      <c r="AW1003"/>
      <c r="AX1003"/>
      <c r="AY1003"/>
      <c r="AZ1003"/>
    </row>
    <row r="1004" spans="1:52" ht="34.5" customHeight="1">
      <c r="A1004" s="29" t="str">
        <f>CONCATENATE('Смета 1-й этаж'!$C1004,".",'Смета 1-й этаж'!$D1004,".",'Смета 1-й этаж'!$E1004)</f>
        <v>Р9.0.138</v>
      </c>
      <c r="B1004" s="17" t="s">
        <v>1640</v>
      </c>
      <c r="C1004" s="27" t="s">
        <v>117</v>
      </c>
      <c r="D1004" s="17">
        <v>0</v>
      </c>
      <c r="E1004" s="17">
        <v>138</v>
      </c>
      <c r="F1004" s="29" t="str">
        <f>CONCATENATE('Смета 1-й этаж'!$C1004,".",'Смета 1-й этаж'!$D1004,".",'Смета 1-й этаж'!$E1004)</f>
        <v>Р9.0.138</v>
      </c>
      <c r="G1004" s="28">
        <f t="shared" si="50"/>
        <v>2</v>
      </c>
      <c r="H1004" s="30" t="s">
        <v>680</v>
      </c>
      <c r="I1004" s="36" t="s">
        <v>14</v>
      </c>
      <c r="J1004" s="128">
        <f t="shared" si="47"/>
        <v>0</v>
      </c>
      <c r="K1004" s="69">
        <v>600</v>
      </c>
      <c r="L1004" s="70">
        <v>9829.58</v>
      </c>
      <c r="M1004" s="65">
        <f>ROUND('Смета 1-й этаж'!$J1004*'Смета 1-й этаж'!$K1004,2)</f>
        <v>0</v>
      </c>
      <c r="N1004" s="19">
        <f>ROUND('Смета 1-й этаж'!$J1004*'Смета 1-й этаж'!$L1004,2)</f>
        <v>0</v>
      </c>
      <c r="AD1004" s="175">
        <f t="shared" si="46"/>
        <v>0</v>
      </c>
      <c r="AE1004" s="192">
        <v>0</v>
      </c>
      <c r="AI1004" s="173">
        <f t="shared" si="48"/>
        <v>0</v>
      </c>
      <c r="AM1004" s="173">
        <f t="shared" si="51"/>
        <v>0</v>
      </c>
      <c r="AO1004" s="173">
        <f t="shared" si="49"/>
        <v>0</v>
      </c>
      <c r="AT1004"/>
      <c r="AU1004"/>
      <c r="AV1004"/>
      <c r="AW1004"/>
      <c r="AX1004"/>
      <c r="AY1004"/>
      <c r="AZ1004"/>
    </row>
    <row r="1005" spans="1:52" ht="34.5" customHeight="1">
      <c r="A1005" s="29" t="str">
        <f>CONCATENATE('Смета 1-й этаж'!$C1005,".",'Смета 1-й этаж'!$D1005,".",'Смета 1-й этаж'!$E1005)</f>
        <v>Р9.0.139</v>
      </c>
      <c r="B1005" s="17" t="s">
        <v>1641</v>
      </c>
      <c r="C1005" s="27" t="s">
        <v>117</v>
      </c>
      <c r="D1005" s="17">
        <v>0</v>
      </c>
      <c r="E1005" s="18">
        <v>139</v>
      </c>
      <c r="F1005" s="29" t="str">
        <f>CONCATENATE('Смета 1-й этаж'!$C1005,".",'Смета 1-й этаж'!$D1005,".",'Смета 1-й этаж'!$E1005)</f>
        <v>Р9.0.139</v>
      </c>
      <c r="G1005" s="28">
        <f t="shared" si="50"/>
        <v>2</v>
      </c>
      <c r="H1005" s="30" t="s">
        <v>681</v>
      </c>
      <c r="I1005" s="36" t="s">
        <v>14</v>
      </c>
      <c r="J1005" s="128">
        <f t="shared" si="47"/>
        <v>0</v>
      </c>
      <c r="K1005" s="69">
        <v>600</v>
      </c>
      <c r="L1005" s="70">
        <v>11039.17</v>
      </c>
      <c r="M1005" s="65">
        <f>ROUND('Смета 1-й этаж'!$J1005*'Смета 1-й этаж'!$K1005,2)</f>
        <v>0</v>
      </c>
      <c r="N1005" s="19">
        <f>ROUND('Смета 1-й этаж'!$J1005*'Смета 1-й этаж'!$L1005,2)</f>
        <v>0</v>
      </c>
      <c r="AD1005" s="175">
        <f t="shared" si="46"/>
        <v>0</v>
      </c>
      <c r="AE1005" s="192">
        <v>0</v>
      </c>
      <c r="AI1005" s="173">
        <f t="shared" si="48"/>
        <v>0</v>
      </c>
      <c r="AM1005" s="173">
        <f t="shared" si="51"/>
        <v>0</v>
      </c>
      <c r="AO1005" s="173">
        <f t="shared" si="49"/>
        <v>0</v>
      </c>
      <c r="AT1005"/>
      <c r="AU1005"/>
      <c r="AV1005"/>
      <c r="AW1005"/>
      <c r="AX1005"/>
      <c r="AY1005"/>
      <c r="AZ1005"/>
    </row>
    <row r="1006" spans="1:52" ht="34.5" customHeight="1">
      <c r="A1006" s="29" t="str">
        <f>CONCATENATE('Смета 1-й этаж'!$C1006,".",'Смета 1-й этаж'!$D1006,".",'Смета 1-й этаж'!$E1006)</f>
        <v>Р9.0.140</v>
      </c>
      <c r="B1006" s="17" t="s">
        <v>1642</v>
      </c>
      <c r="C1006" s="27" t="s">
        <v>117</v>
      </c>
      <c r="D1006" s="17">
        <v>0</v>
      </c>
      <c r="E1006" s="18">
        <v>140</v>
      </c>
      <c r="F1006" s="29" t="str">
        <f>CONCATENATE('Смета 1-й этаж'!$C1006,".",'Смета 1-й этаж'!$D1006,".",'Смета 1-й этаж'!$E1006)</f>
        <v>Р9.0.140</v>
      </c>
      <c r="G1006" s="28">
        <f t="shared" si="50"/>
        <v>2</v>
      </c>
      <c r="H1006" s="30" t="s">
        <v>445</v>
      </c>
      <c r="I1006" s="36" t="s">
        <v>14</v>
      </c>
      <c r="J1006" s="128">
        <f t="shared" si="47"/>
        <v>0</v>
      </c>
      <c r="K1006" s="69">
        <v>600</v>
      </c>
      <c r="L1006" s="70">
        <v>11048.33</v>
      </c>
      <c r="M1006" s="65">
        <f>ROUND('Смета 1-й этаж'!$J1006*'Смета 1-й этаж'!$K1006,2)</f>
        <v>0</v>
      </c>
      <c r="N1006" s="19">
        <f>ROUND('Смета 1-й этаж'!$J1006*'Смета 1-й этаж'!$L1006,2)</f>
        <v>0</v>
      </c>
      <c r="AD1006" s="175">
        <f t="shared" si="46"/>
        <v>0</v>
      </c>
      <c r="AE1006" s="192">
        <v>0</v>
      </c>
      <c r="AI1006" s="173">
        <f t="shared" si="48"/>
        <v>0</v>
      </c>
      <c r="AM1006" s="173">
        <f t="shared" si="51"/>
        <v>0</v>
      </c>
      <c r="AO1006" s="173">
        <f t="shared" si="49"/>
        <v>0</v>
      </c>
      <c r="AT1006"/>
      <c r="AU1006"/>
      <c r="AV1006"/>
      <c r="AW1006"/>
      <c r="AX1006"/>
      <c r="AY1006"/>
      <c r="AZ1006"/>
    </row>
    <row r="1007" spans="1:52" ht="34.5" customHeight="1">
      <c r="A1007" s="29" t="str">
        <f>CONCATENATE('Смета 1-й этаж'!$C1007,".",'Смета 1-й этаж'!$D1007,".",'Смета 1-й этаж'!$E1007)</f>
        <v>Р9.0.141</v>
      </c>
      <c r="B1007" s="17" t="s">
        <v>1643</v>
      </c>
      <c r="C1007" s="27" t="s">
        <v>117</v>
      </c>
      <c r="D1007" s="17">
        <v>0</v>
      </c>
      <c r="E1007" s="17">
        <v>141</v>
      </c>
      <c r="F1007" s="29" t="str">
        <f>CONCATENATE('Смета 1-й этаж'!$C1007,".",'Смета 1-й этаж'!$D1007,".",'Смета 1-й этаж'!$E1007)</f>
        <v>Р9.0.141</v>
      </c>
      <c r="G1007" s="28">
        <f t="shared" si="50"/>
        <v>2</v>
      </c>
      <c r="H1007" s="30" t="s">
        <v>682</v>
      </c>
      <c r="I1007" s="36" t="s">
        <v>14</v>
      </c>
      <c r="J1007" s="128">
        <f t="shared" si="47"/>
        <v>0</v>
      </c>
      <c r="K1007" s="69">
        <v>600</v>
      </c>
      <c r="L1007" s="70">
        <v>11104.17</v>
      </c>
      <c r="M1007" s="65">
        <f>ROUND('Смета 1-й этаж'!$J1007*'Смета 1-й этаж'!$K1007,2)</f>
        <v>0</v>
      </c>
      <c r="N1007" s="19">
        <f>ROUND('Смета 1-й этаж'!$J1007*'Смета 1-й этаж'!$L1007,2)</f>
        <v>0</v>
      </c>
      <c r="AD1007" s="175">
        <f t="shared" si="46"/>
        <v>0</v>
      </c>
      <c r="AE1007" s="192">
        <v>0</v>
      </c>
      <c r="AI1007" s="173">
        <f t="shared" si="48"/>
        <v>0</v>
      </c>
      <c r="AM1007" s="173">
        <f t="shared" si="51"/>
        <v>0</v>
      </c>
      <c r="AO1007" s="173">
        <f t="shared" si="49"/>
        <v>0</v>
      </c>
      <c r="AT1007"/>
      <c r="AU1007"/>
      <c r="AV1007"/>
      <c r="AW1007"/>
      <c r="AX1007"/>
      <c r="AY1007"/>
      <c r="AZ1007"/>
    </row>
    <row r="1008" spans="1:52" ht="34.5" customHeight="1">
      <c r="A1008" s="29" t="str">
        <f>CONCATENATE('Смета 1-й этаж'!$C1008,".",'Смета 1-й этаж'!$D1008,".",'Смета 1-й этаж'!$E1008)</f>
        <v>Р9.0.142</v>
      </c>
      <c r="B1008" s="17" t="s">
        <v>1644</v>
      </c>
      <c r="C1008" s="27" t="s">
        <v>117</v>
      </c>
      <c r="D1008" s="17">
        <v>0</v>
      </c>
      <c r="E1008" s="18">
        <v>142</v>
      </c>
      <c r="F1008" s="29" t="str">
        <f>CONCATENATE('Смета 1-й этаж'!$C1008,".",'Смета 1-й этаж'!$D1008,".",'Смета 1-й этаж'!$E1008)</f>
        <v>Р9.0.142</v>
      </c>
      <c r="G1008" s="28">
        <f t="shared" si="50"/>
        <v>2</v>
      </c>
      <c r="H1008" s="30" t="s">
        <v>683</v>
      </c>
      <c r="I1008" s="36" t="s">
        <v>14</v>
      </c>
      <c r="J1008" s="128">
        <f t="shared" si="47"/>
        <v>0</v>
      </c>
      <c r="K1008" s="69">
        <v>600</v>
      </c>
      <c r="L1008" s="70">
        <v>11157.72</v>
      </c>
      <c r="M1008" s="65">
        <f>ROUND('Смета 1-й этаж'!$J1008*'Смета 1-й этаж'!$K1008,2)</f>
        <v>0</v>
      </c>
      <c r="N1008" s="19">
        <f>ROUND('Смета 1-й этаж'!$J1008*'Смета 1-й этаж'!$L1008,2)</f>
        <v>0</v>
      </c>
      <c r="AD1008" s="175">
        <f t="shared" si="46"/>
        <v>0</v>
      </c>
      <c r="AE1008" s="192">
        <v>0</v>
      </c>
      <c r="AI1008" s="173">
        <f t="shared" si="48"/>
        <v>0</v>
      </c>
      <c r="AM1008" s="173">
        <f t="shared" si="51"/>
        <v>0</v>
      </c>
      <c r="AO1008" s="173">
        <f t="shared" si="49"/>
        <v>0</v>
      </c>
      <c r="AT1008"/>
      <c r="AU1008"/>
      <c r="AV1008"/>
      <c r="AW1008"/>
      <c r="AX1008"/>
      <c r="AY1008"/>
      <c r="AZ1008"/>
    </row>
    <row r="1009" spans="1:52" ht="34.5" customHeight="1">
      <c r="A1009" s="29" t="str">
        <f>CONCATENATE('Смета 1-й этаж'!$C1009,".",'Смета 1-й этаж'!$D1009,".",'Смета 1-й этаж'!$E1009)</f>
        <v>Р9.0.143</v>
      </c>
      <c r="B1009" s="17" t="s">
        <v>1645</v>
      </c>
      <c r="C1009" s="27" t="s">
        <v>117</v>
      </c>
      <c r="D1009" s="17">
        <v>0</v>
      </c>
      <c r="E1009" s="18">
        <v>143</v>
      </c>
      <c r="F1009" s="29" t="str">
        <f>CONCATENATE('Смета 1-й этаж'!$C1009,".",'Смета 1-й этаж'!$D1009,".",'Смета 1-й этаж'!$E1009)</f>
        <v>Р9.0.143</v>
      </c>
      <c r="G1009" s="28">
        <f t="shared" si="50"/>
        <v>2</v>
      </c>
      <c r="H1009" s="30" t="s">
        <v>137</v>
      </c>
      <c r="I1009" s="36" t="s">
        <v>14</v>
      </c>
      <c r="J1009" s="128">
        <f t="shared" si="47"/>
        <v>0</v>
      </c>
      <c r="K1009" s="69">
        <v>600</v>
      </c>
      <c r="L1009" s="70">
        <v>14559.13</v>
      </c>
      <c r="M1009" s="65">
        <f>ROUND('Смета 1-й этаж'!$J1009*'Смета 1-й этаж'!$K1009,2)</f>
        <v>0</v>
      </c>
      <c r="N1009" s="19">
        <f>ROUND('Смета 1-й этаж'!$J1009*'Смета 1-й этаж'!$L1009,2)</f>
        <v>0</v>
      </c>
      <c r="AD1009" s="175">
        <f t="shared" si="46"/>
        <v>0</v>
      </c>
      <c r="AE1009" s="192">
        <v>0</v>
      </c>
      <c r="AI1009" s="173">
        <f t="shared" si="48"/>
        <v>0</v>
      </c>
      <c r="AM1009" s="173">
        <f t="shared" si="51"/>
        <v>0</v>
      </c>
      <c r="AO1009" s="173">
        <f t="shared" si="49"/>
        <v>0</v>
      </c>
      <c r="AT1009"/>
      <c r="AU1009"/>
      <c r="AV1009"/>
      <c r="AW1009"/>
      <c r="AX1009"/>
      <c r="AY1009"/>
      <c r="AZ1009"/>
    </row>
    <row r="1010" spans="1:52" ht="34.5" customHeight="1">
      <c r="A1010" s="29" t="str">
        <f>CONCATENATE('Смета 1-й этаж'!$C1010,".",'Смета 1-й этаж'!$D1010,".",'Смета 1-й этаж'!$E1010)</f>
        <v>Р9.0.144</v>
      </c>
      <c r="B1010" s="17" t="s">
        <v>1646</v>
      </c>
      <c r="C1010" s="27" t="s">
        <v>117</v>
      </c>
      <c r="D1010" s="17">
        <v>0</v>
      </c>
      <c r="E1010" s="17">
        <v>144</v>
      </c>
      <c r="F1010" s="29" t="str">
        <f>CONCATENATE('Смета 1-й этаж'!$C1010,".",'Смета 1-й этаж'!$D1010,".",'Смета 1-й этаж'!$E1010)</f>
        <v>Р9.0.144</v>
      </c>
      <c r="G1010" s="28">
        <f t="shared" si="50"/>
        <v>2</v>
      </c>
      <c r="H1010" s="38" t="s">
        <v>138</v>
      </c>
      <c r="I1010" s="36" t="s">
        <v>14</v>
      </c>
      <c r="J1010" s="128">
        <f t="shared" si="47"/>
        <v>0</v>
      </c>
      <c r="K1010" s="69">
        <v>600</v>
      </c>
      <c r="L1010" s="70">
        <v>1551.7</v>
      </c>
      <c r="M1010" s="65">
        <f>ROUND('Смета 1-й этаж'!$J1010*'Смета 1-й этаж'!$K1010,2)</f>
        <v>0</v>
      </c>
      <c r="N1010" s="19">
        <f>ROUND('Смета 1-й этаж'!$J1010*'Смета 1-й этаж'!$L1010,2)</f>
        <v>0</v>
      </c>
      <c r="AD1010" s="175">
        <f t="shared" si="46"/>
        <v>0</v>
      </c>
      <c r="AE1010" s="192">
        <v>0</v>
      </c>
      <c r="AI1010" s="173">
        <f t="shared" si="48"/>
        <v>0</v>
      </c>
      <c r="AM1010" s="173">
        <f t="shared" si="51"/>
        <v>0</v>
      </c>
      <c r="AO1010" s="173">
        <f t="shared" si="49"/>
        <v>0</v>
      </c>
      <c r="AT1010"/>
      <c r="AU1010"/>
      <c r="AV1010"/>
      <c r="AW1010"/>
      <c r="AX1010"/>
      <c r="AY1010"/>
      <c r="AZ1010"/>
    </row>
    <row r="1011" spans="1:52" ht="34.5" customHeight="1">
      <c r="A1011" s="29" t="str">
        <f>CONCATENATE('Смета 1-й этаж'!$C1011,".",'Смета 1-й этаж'!$D1011,".",'Смета 1-й этаж'!$E1011)</f>
        <v>Р9.0.145</v>
      </c>
      <c r="B1011" s="17" t="s">
        <v>1647</v>
      </c>
      <c r="C1011" s="27" t="s">
        <v>117</v>
      </c>
      <c r="D1011" s="17">
        <v>0</v>
      </c>
      <c r="E1011" s="18">
        <v>145</v>
      </c>
      <c r="F1011" s="29" t="str">
        <f>CONCATENATE('Смета 1-й этаж'!$C1011,".",'Смета 1-й этаж'!$D1011,".",'Смета 1-й этаж'!$E1011)</f>
        <v>Р9.0.145</v>
      </c>
      <c r="G1011" s="28">
        <f t="shared" si="50"/>
        <v>2</v>
      </c>
      <c r="H1011" s="38" t="s">
        <v>139</v>
      </c>
      <c r="I1011" s="36" t="s">
        <v>14</v>
      </c>
      <c r="J1011" s="128">
        <f t="shared" si="47"/>
        <v>0</v>
      </c>
      <c r="K1011" s="69">
        <v>600</v>
      </c>
      <c r="L1011" s="70">
        <v>1670.35</v>
      </c>
      <c r="M1011" s="65">
        <f>ROUND('Смета 1-й этаж'!$J1011*'Смета 1-й этаж'!$K1011,2)</f>
        <v>0</v>
      </c>
      <c r="N1011" s="19">
        <f>ROUND('Смета 1-й этаж'!$J1011*'Смета 1-й этаж'!$L1011,2)</f>
        <v>0</v>
      </c>
      <c r="AD1011" s="175">
        <f t="shared" si="46"/>
        <v>0</v>
      </c>
      <c r="AE1011" s="192">
        <v>0</v>
      </c>
      <c r="AI1011" s="173">
        <f t="shared" si="48"/>
        <v>0</v>
      </c>
      <c r="AM1011" s="173">
        <f t="shared" si="51"/>
        <v>0</v>
      </c>
      <c r="AO1011" s="173">
        <f t="shared" si="49"/>
        <v>0</v>
      </c>
      <c r="AT1011"/>
      <c r="AU1011"/>
      <c r="AV1011"/>
      <c r="AW1011"/>
      <c r="AX1011"/>
      <c r="AY1011"/>
      <c r="AZ1011"/>
    </row>
    <row r="1012" spans="1:52" ht="34.5" customHeight="1">
      <c r="A1012" s="29" t="str">
        <f>CONCATENATE('Смета 1-й этаж'!$C1012,".",'Смета 1-й этаж'!$D1012,".",'Смета 1-й этаж'!$E1012)</f>
        <v>Р9.0.146</v>
      </c>
      <c r="B1012" s="17" t="s">
        <v>1648</v>
      </c>
      <c r="C1012" s="27" t="s">
        <v>117</v>
      </c>
      <c r="D1012" s="17">
        <v>0</v>
      </c>
      <c r="E1012" s="18">
        <v>146</v>
      </c>
      <c r="F1012" s="29" t="str">
        <f>CONCATENATE('Смета 1-й этаж'!$C1012,".",'Смета 1-й этаж'!$D1012,".",'Смета 1-й этаж'!$E1012)</f>
        <v>Р9.0.146</v>
      </c>
      <c r="G1012" s="28">
        <f t="shared" si="50"/>
        <v>2</v>
      </c>
      <c r="H1012" s="30" t="s">
        <v>140</v>
      </c>
      <c r="I1012" s="36" t="s">
        <v>14</v>
      </c>
      <c r="J1012" s="128">
        <f t="shared" si="47"/>
        <v>0</v>
      </c>
      <c r="K1012" s="69">
        <v>600</v>
      </c>
      <c r="L1012" s="70">
        <v>1419.2</v>
      </c>
      <c r="M1012" s="65">
        <f>ROUND('Смета 1-й этаж'!$J1012*'Смета 1-й этаж'!$K1012,2)</f>
        <v>0</v>
      </c>
      <c r="N1012" s="19">
        <f>ROUND('Смета 1-й этаж'!$J1012*'Смета 1-й этаж'!$L1012,2)</f>
        <v>0</v>
      </c>
      <c r="AD1012" s="175">
        <f t="shared" si="46"/>
        <v>0</v>
      </c>
      <c r="AE1012" s="192">
        <v>0</v>
      </c>
      <c r="AI1012" s="173">
        <f t="shared" si="48"/>
        <v>0</v>
      </c>
      <c r="AM1012" s="173">
        <f t="shared" si="51"/>
        <v>0</v>
      </c>
      <c r="AO1012" s="173">
        <f t="shared" si="49"/>
        <v>0</v>
      </c>
      <c r="AT1012"/>
      <c r="AU1012"/>
      <c r="AV1012"/>
      <c r="AW1012"/>
      <c r="AX1012"/>
      <c r="AY1012"/>
      <c r="AZ1012"/>
    </row>
    <row r="1013" spans="1:52" ht="34.5" customHeight="1">
      <c r="A1013" s="29" t="str">
        <f>CONCATENATE('Смета 1-й этаж'!$C1013,".",'Смета 1-й этаж'!$D1013,".",'Смета 1-й этаж'!$E1013)</f>
        <v>Р9.0.147</v>
      </c>
      <c r="B1013" s="17" t="s">
        <v>1649</v>
      </c>
      <c r="C1013" s="27" t="s">
        <v>117</v>
      </c>
      <c r="D1013" s="17">
        <v>0</v>
      </c>
      <c r="E1013" s="17">
        <v>147</v>
      </c>
      <c r="F1013" s="29" t="str">
        <f>CONCATENATE('Смета 1-й этаж'!$C1013,".",'Смета 1-й этаж'!$D1013,".",'Смета 1-й этаж'!$E1013)</f>
        <v>Р9.0.147</v>
      </c>
      <c r="G1013" s="28">
        <f t="shared" si="50"/>
        <v>2</v>
      </c>
      <c r="H1013" s="30" t="s">
        <v>202</v>
      </c>
      <c r="I1013" s="36" t="s">
        <v>14</v>
      </c>
      <c r="J1013" s="128">
        <f t="shared" si="47"/>
        <v>0</v>
      </c>
      <c r="K1013" s="69">
        <v>600</v>
      </c>
      <c r="L1013" s="70">
        <v>2372.1799999999998</v>
      </c>
      <c r="M1013" s="65">
        <f>ROUND('Смета 1-й этаж'!$J1013*'Смета 1-й этаж'!$K1013,2)</f>
        <v>0</v>
      </c>
      <c r="N1013" s="19">
        <f>ROUND('Смета 1-й этаж'!$J1013*'Смета 1-й этаж'!$L1013,2)</f>
        <v>0</v>
      </c>
      <c r="AD1013" s="175">
        <f t="shared" si="46"/>
        <v>0</v>
      </c>
      <c r="AE1013" s="192">
        <v>0</v>
      </c>
      <c r="AI1013" s="173">
        <f t="shared" si="48"/>
        <v>0</v>
      </c>
      <c r="AM1013" s="173">
        <f t="shared" si="51"/>
        <v>0</v>
      </c>
      <c r="AO1013" s="173">
        <f t="shared" si="49"/>
        <v>0</v>
      </c>
      <c r="AT1013"/>
      <c r="AU1013"/>
      <c r="AV1013"/>
      <c r="AW1013"/>
      <c r="AX1013"/>
      <c r="AY1013"/>
      <c r="AZ1013"/>
    </row>
    <row r="1014" spans="1:52" ht="34.5" customHeight="1">
      <c r="A1014" s="29" t="str">
        <f>CONCATENATE('Смета 1-й этаж'!$C1014,".",'Смета 1-й этаж'!$D1014,".",'Смета 1-й этаж'!$E1014)</f>
        <v>Р9.0.148</v>
      </c>
      <c r="B1014" s="17" t="s">
        <v>1650</v>
      </c>
      <c r="C1014" s="27" t="s">
        <v>117</v>
      </c>
      <c r="D1014" s="17">
        <v>0</v>
      </c>
      <c r="E1014" s="18">
        <v>148</v>
      </c>
      <c r="F1014" s="29" t="str">
        <f>CONCATENATE('Смета 1-й этаж'!$C1014,".",'Смета 1-й этаж'!$D1014,".",'Смета 1-й этаж'!$E1014)</f>
        <v>Р9.0.148</v>
      </c>
      <c r="G1014" s="28">
        <f t="shared" si="50"/>
        <v>2</v>
      </c>
      <c r="H1014" s="30" t="s">
        <v>141</v>
      </c>
      <c r="I1014" s="36" t="s">
        <v>14</v>
      </c>
      <c r="J1014" s="128">
        <f t="shared" si="47"/>
        <v>0</v>
      </c>
      <c r="K1014" s="69">
        <v>600</v>
      </c>
      <c r="L1014" s="70">
        <v>2536.9299999999998</v>
      </c>
      <c r="M1014" s="65">
        <f>ROUND('Смета 1-й этаж'!$J1014*'Смета 1-й этаж'!$K1014,2)</f>
        <v>0</v>
      </c>
      <c r="N1014" s="19">
        <f>ROUND('Смета 1-й этаж'!$J1014*'Смета 1-й этаж'!$L1014,2)</f>
        <v>0</v>
      </c>
      <c r="AD1014" s="175">
        <f t="shared" si="46"/>
        <v>0</v>
      </c>
      <c r="AE1014" s="192">
        <v>0</v>
      </c>
      <c r="AF1014" s="153">
        <v>4</v>
      </c>
      <c r="AG1014" s="154">
        <v>3</v>
      </c>
      <c r="AH1014" s="155">
        <v>1</v>
      </c>
      <c r="AI1014" s="173">
        <f t="shared" si="48"/>
        <v>0</v>
      </c>
      <c r="AJ1014" s="166"/>
      <c r="AK1014" s="167"/>
      <c r="AM1014" s="173">
        <f t="shared" si="51"/>
        <v>0</v>
      </c>
      <c r="AO1014" s="173">
        <f t="shared" si="49"/>
        <v>0</v>
      </c>
      <c r="AT1014"/>
      <c r="AU1014"/>
      <c r="AV1014"/>
      <c r="AW1014"/>
      <c r="AX1014"/>
      <c r="AY1014"/>
      <c r="AZ1014"/>
    </row>
    <row r="1015" spans="1:52" ht="34.5" customHeight="1">
      <c r="A1015" s="29" t="str">
        <f>CONCATENATE('Смета 1-й этаж'!$C1015,".",'Смета 1-й этаж'!$D1015,".",'Смета 1-й этаж'!$E1015)</f>
        <v>Р9.0.260</v>
      </c>
      <c r="B1015" s="17" t="s">
        <v>1651</v>
      </c>
      <c r="C1015" s="27" t="s">
        <v>117</v>
      </c>
      <c r="D1015" s="17">
        <v>0</v>
      </c>
      <c r="E1015" s="18">
        <v>260</v>
      </c>
      <c r="F1015" s="29" t="str">
        <f>CONCATENATE('Смета 1-й этаж'!$C1015,".",'Смета 1-й этаж'!$D1015,".",'Смета 1-й этаж'!$E1015)</f>
        <v>Р9.0.260</v>
      </c>
      <c r="G1015" s="28">
        <f t="shared" si="50"/>
        <v>2</v>
      </c>
      <c r="H1015" s="30" t="s">
        <v>861</v>
      </c>
      <c r="I1015" s="36" t="s">
        <v>14</v>
      </c>
      <c r="J1015" s="128">
        <f t="shared" si="47"/>
        <v>0</v>
      </c>
      <c r="K1015" s="69">
        <v>600</v>
      </c>
      <c r="L1015" s="70">
        <v>3800</v>
      </c>
      <c r="M1015" s="65">
        <f>ROUND('Смета 1-й этаж'!$J1015*'Смета 1-й этаж'!$K1015,2)</f>
        <v>0</v>
      </c>
      <c r="N1015" s="19">
        <f>ROUND('Смета 1-й этаж'!$J1015*'Смета 1-й этаж'!$L1015,2)</f>
        <v>0</v>
      </c>
      <c r="P1015" s="122" t="s">
        <v>862</v>
      </c>
      <c r="AD1015" s="175">
        <f t="shared" si="46"/>
        <v>0</v>
      </c>
      <c r="AE1015" s="192">
        <v>0</v>
      </c>
      <c r="AG1015" s="154">
        <v>1</v>
      </c>
      <c r="AH1015" s="155">
        <v>3</v>
      </c>
      <c r="AI1015" s="173">
        <f t="shared" si="48"/>
        <v>0</v>
      </c>
      <c r="AJ1015" s="166"/>
      <c r="AK1015" s="167"/>
      <c r="AM1015" s="173">
        <f t="shared" si="51"/>
        <v>0</v>
      </c>
      <c r="AO1015" s="173">
        <f t="shared" si="49"/>
        <v>0</v>
      </c>
      <c r="AT1015"/>
      <c r="AU1015"/>
      <c r="AV1015"/>
      <c r="AW1015"/>
      <c r="AX1015"/>
      <c r="AY1015"/>
      <c r="AZ1015"/>
    </row>
    <row r="1016" spans="1:52" ht="34.5" customHeight="1">
      <c r="A1016" s="29" t="str">
        <f>CONCATENATE('Смета 1-й этаж'!$C1016,".",'Смета 1-й этаж'!$D1016,".",'Смета 1-й этаж'!$E1016)</f>
        <v>Р9.0.149</v>
      </c>
      <c r="B1016" s="17" t="s">
        <v>1652</v>
      </c>
      <c r="C1016" s="27" t="s">
        <v>117</v>
      </c>
      <c r="D1016" s="17">
        <v>0</v>
      </c>
      <c r="E1016" s="18">
        <v>149</v>
      </c>
      <c r="F1016" s="29" t="str">
        <f>CONCATENATE('Смета 1-й этаж'!$C1016,".",'Смета 1-й этаж'!$D1016,".",'Смета 1-й этаж'!$E1016)</f>
        <v>Р9.0.149</v>
      </c>
      <c r="G1016" s="28">
        <f t="shared" si="50"/>
        <v>2</v>
      </c>
      <c r="H1016" s="30" t="s">
        <v>142</v>
      </c>
      <c r="I1016" s="36" t="s">
        <v>14</v>
      </c>
      <c r="J1016" s="128">
        <f t="shared" si="47"/>
        <v>0</v>
      </c>
      <c r="K1016" s="69">
        <v>600</v>
      </c>
      <c r="L1016" s="70">
        <v>3734.67</v>
      </c>
      <c r="M1016" s="65">
        <f>ROUND('Смета 1-й этаж'!$J1016*'Смета 1-й этаж'!$K1016,2)</f>
        <v>0</v>
      </c>
      <c r="N1016" s="19">
        <f>ROUND('Смета 1-й этаж'!$J1016*'Смета 1-й этаж'!$L1016,2)</f>
        <v>0</v>
      </c>
      <c r="AD1016" s="175">
        <f t="shared" si="46"/>
        <v>0</v>
      </c>
      <c r="AE1016" s="192">
        <v>0</v>
      </c>
      <c r="AI1016" s="173">
        <f t="shared" si="48"/>
        <v>0</v>
      </c>
      <c r="AM1016" s="173">
        <f t="shared" si="51"/>
        <v>0</v>
      </c>
      <c r="AO1016" s="173">
        <f t="shared" si="49"/>
        <v>0</v>
      </c>
      <c r="AT1016"/>
      <c r="AU1016"/>
      <c r="AV1016"/>
      <c r="AW1016"/>
      <c r="AX1016"/>
      <c r="AY1016"/>
      <c r="AZ1016"/>
    </row>
    <row r="1017" spans="1:52" ht="34.5" customHeight="1">
      <c r="A1017" s="29" t="str">
        <f>CONCATENATE('Смета 1-й этаж'!$C1017,".",'Смета 1-й этаж'!$D1017,".",'Смета 1-й этаж'!$E1017)</f>
        <v>Р9.0.150</v>
      </c>
      <c r="B1017" s="17" t="s">
        <v>1653</v>
      </c>
      <c r="C1017" s="27" t="s">
        <v>117</v>
      </c>
      <c r="D1017" s="17">
        <v>0</v>
      </c>
      <c r="E1017" s="17">
        <v>150</v>
      </c>
      <c r="F1017" s="29" t="str">
        <f>CONCATENATE('Смета 1-й этаж'!$C1017,".",'Смета 1-й этаж'!$D1017,".",'Смета 1-й этаж'!$E1017)</f>
        <v>Р9.0.150</v>
      </c>
      <c r="G1017" s="28">
        <f t="shared" si="50"/>
        <v>2</v>
      </c>
      <c r="H1017" s="40" t="s">
        <v>143</v>
      </c>
      <c r="I1017" s="36" t="s">
        <v>14</v>
      </c>
      <c r="J1017" s="128">
        <f t="shared" si="47"/>
        <v>0</v>
      </c>
      <c r="K1017" s="69">
        <v>600</v>
      </c>
      <c r="L1017" s="70">
        <v>3416.67</v>
      </c>
      <c r="M1017" s="65">
        <f>ROUND('Смета 1-й этаж'!$J1017*'Смета 1-й этаж'!$K1017,2)</f>
        <v>0</v>
      </c>
      <c r="N1017" s="19">
        <f>ROUND('Смета 1-й этаж'!$J1017*'Смета 1-й этаж'!$L1017,2)</f>
        <v>0</v>
      </c>
      <c r="AD1017" s="175">
        <f t="shared" si="46"/>
        <v>0</v>
      </c>
      <c r="AE1017" s="192">
        <v>0</v>
      </c>
      <c r="AF1017" s="153">
        <v>1</v>
      </c>
      <c r="AG1017" s="154">
        <v>1</v>
      </c>
      <c r="AH1017" s="155">
        <v>1</v>
      </c>
      <c r="AI1017" s="173">
        <f t="shared" si="48"/>
        <v>0</v>
      </c>
      <c r="AJ1017" s="166"/>
      <c r="AK1017" s="167"/>
      <c r="AM1017" s="173">
        <f t="shared" si="51"/>
        <v>0</v>
      </c>
      <c r="AO1017" s="173">
        <f t="shared" si="49"/>
        <v>0</v>
      </c>
      <c r="AT1017"/>
      <c r="AU1017"/>
      <c r="AV1017"/>
      <c r="AW1017"/>
      <c r="AX1017"/>
      <c r="AY1017"/>
      <c r="AZ1017"/>
    </row>
    <row r="1018" spans="1:52" ht="34.5" customHeight="1">
      <c r="A1018" s="29" t="str">
        <f>CONCATENATE('Смета 1-й этаж'!$C1018,".",'Смета 1-й этаж'!$D1018,".",'Смета 1-й этаж'!$E1018)</f>
        <v>Р9.0.151</v>
      </c>
      <c r="B1018" s="17" t="s">
        <v>1654</v>
      </c>
      <c r="C1018" s="27" t="s">
        <v>117</v>
      </c>
      <c r="D1018" s="17">
        <v>0</v>
      </c>
      <c r="E1018" s="18">
        <v>151</v>
      </c>
      <c r="F1018" s="29" t="str">
        <f>CONCATENATE('Смета 1-й этаж'!$C1018,".",'Смета 1-й этаж'!$D1018,".",'Смета 1-й этаж'!$E1018)</f>
        <v>Р9.0.151</v>
      </c>
      <c r="G1018" s="28">
        <f t="shared" si="50"/>
        <v>2</v>
      </c>
      <c r="H1018" s="30" t="s">
        <v>314</v>
      </c>
      <c r="I1018" s="36" t="s">
        <v>14</v>
      </c>
      <c r="J1018" s="128">
        <f t="shared" si="47"/>
        <v>0</v>
      </c>
      <c r="K1018" s="69">
        <v>600</v>
      </c>
      <c r="L1018" s="70">
        <v>10381.49</v>
      </c>
      <c r="M1018" s="65">
        <f>ROUND('Смета 1-й этаж'!$J1018*'Смета 1-й этаж'!$K1018,2)</f>
        <v>0</v>
      </c>
      <c r="N1018" s="19">
        <f>ROUND('Смета 1-й этаж'!$J1018*'Смета 1-й этаж'!$L1018,2)</f>
        <v>0</v>
      </c>
      <c r="AD1018" s="175">
        <f t="shared" si="46"/>
        <v>0</v>
      </c>
      <c r="AE1018" s="192">
        <v>0</v>
      </c>
      <c r="AI1018" s="173">
        <f t="shared" si="48"/>
        <v>0</v>
      </c>
      <c r="AM1018" s="173">
        <f t="shared" si="51"/>
        <v>0</v>
      </c>
      <c r="AO1018" s="173">
        <f t="shared" si="49"/>
        <v>0</v>
      </c>
      <c r="AT1018"/>
      <c r="AU1018"/>
      <c r="AV1018"/>
      <c r="AW1018"/>
      <c r="AX1018"/>
      <c r="AY1018"/>
      <c r="AZ1018"/>
    </row>
    <row r="1019" spans="1:52" ht="34.5" customHeight="1">
      <c r="A1019" s="29" t="str">
        <f>CONCATENATE('Смета 1-й этаж'!$C1019,".",'Смета 1-й этаж'!$D1019,".",'Смета 1-й этаж'!$E1019)</f>
        <v>Р9.0.152</v>
      </c>
      <c r="B1019" s="17" t="s">
        <v>1655</v>
      </c>
      <c r="C1019" s="27" t="s">
        <v>117</v>
      </c>
      <c r="D1019" s="17">
        <v>0</v>
      </c>
      <c r="E1019" s="18">
        <v>152</v>
      </c>
      <c r="F1019" s="29" t="str">
        <f>CONCATENATE('Смета 1-й этаж'!$C1019,".",'Смета 1-й этаж'!$D1019,".",'Смета 1-й этаж'!$E1019)</f>
        <v>Р9.0.152</v>
      </c>
      <c r="G1019" s="28">
        <f t="shared" si="50"/>
        <v>2</v>
      </c>
      <c r="H1019" s="30" t="s">
        <v>315</v>
      </c>
      <c r="I1019" s="36" t="s">
        <v>14</v>
      </c>
      <c r="J1019" s="128">
        <f t="shared" si="47"/>
        <v>0</v>
      </c>
      <c r="K1019" s="69">
        <v>600</v>
      </c>
      <c r="L1019" s="70">
        <v>6608.1</v>
      </c>
      <c r="M1019" s="65">
        <f>ROUND('Смета 1-й этаж'!$J1019*'Смета 1-й этаж'!$K1019,2)</f>
        <v>0</v>
      </c>
      <c r="N1019" s="19">
        <f>ROUND('Смета 1-й этаж'!$J1019*'Смета 1-й этаж'!$L1019,2)</f>
        <v>0</v>
      </c>
      <c r="AD1019" s="175">
        <f t="shared" si="46"/>
        <v>0</v>
      </c>
      <c r="AE1019" s="192">
        <v>0</v>
      </c>
      <c r="AI1019" s="173">
        <f t="shared" si="48"/>
        <v>0</v>
      </c>
      <c r="AM1019" s="173">
        <f t="shared" si="51"/>
        <v>0</v>
      </c>
      <c r="AO1019" s="173">
        <f t="shared" si="49"/>
        <v>0</v>
      </c>
      <c r="AT1019"/>
      <c r="AU1019"/>
      <c r="AV1019"/>
      <c r="AW1019"/>
      <c r="AX1019"/>
      <c r="AY1019"/>
      <c r="AZ1019"/>
    </row>
    <row r="1020" spans="1:52" ht="34.5" customHeight="1">
      <c r="A1020" s="29" t="str">
        <f>CONCATENATE('Смета 1-й этаж'!$C1020,".",'Смета 1-й этаж'!$D1020,".",'Смета 1-й этаж'!$E1020)</f>
        <v>Р9.0.153</v>
      </c>
      <c r="B1020" s="17" t="s">
        <v>1656</v>
      </c>
      <c r="C1020" s="27" t="s">
        <v>117</v>
      </c>
      <c r="D1020" s="17">
        <v>0</v>
      </c>
      <c r="E1020" s="17">
        <v>153</v>
      </c>
      <c r="F1020" s="29" t="str">
        <f>CONCATENATE('Смета 1-й этаж'!$C1020,".",'Смета 1-й этаж'!$D1020,".",'Смета 1-й этаж'!$E1020)</f>
        <v>Р9.0.153</v>
      </c>
      <c r="G1020" s="28">
        <f t="shared" si="50"/>
        <v>2</v>
      </c>
      <c r="H1020" s="30" t="s">
        <v>684</v>
      </c>
      <c r="I1020" s="36" t="s">
        <v>14</v>
      </c>
      <c r="J1020" s="128">
        <f t="shared" si="47"/>
        <v>0</v>
      </c>
      <c r="K1020" s="69">
        <v>600</v>
      </c>
      <c r="L1020" s="70">
        <v>7388.75</v>
      </c>
      <c r="M1020" s="65">
        <f>ROUND('Смета 1-й этаж'!$J1020*'Смета 1-й этаж'!$K1020,2)</f>
        <v>0</v>
      </c>
      <c r="N1020" s="19">
        <f>ROUND('Смета 1-й этаж'!$J1020*'Смета 1-й этаж'!$L1020,2)</f>
        <v>0</v>
      </c>
      <c r="AD1020" s="175">
        <f t="shared" si="46"/>
        <v>0</v>
      </c>
      <c r="AE1020" s="192">
        <v>0</v>
      </c>
      <c r="AI1020" s="173">
        <f t="shared" si="48"/>
        <v>0</v>
      </c>
      <c r="AM1020" s="173">
        <f t="shared" si="51"/>
        <v>0</v>
      </c>
      <c r="AO1020" s="173">
        <f t="shared" si="49"/>
        <v>0</v>
      </c>
      <c r="AT1020"/>
      <c r="AU1020"/>
      <c r="AV1020"/>
      <c r="AW1020"/>
      <c r="AX1020"/>
      <c r="AY1020"/>
      <c r="AZ1020"/>
    </row>
    <row r="1021" spans="1:52" ht="34.5" customHeight="1">
      <c r="A1021" s="29" t="str">
        <f>CONCATENATE('Смета 1-й этаж'!$C1021,".",'Смета 1-й этаж'!$D1021,".",'Смета 1-й этаж'!$E1021)</f>
        <v>Р9.0.154</v>
      </c>
      <c r="B1021" s="17" t="s">
        <v>1657</v>
      </c>
      <c r="C1021" s="27" t="s">
        <v>117</v>
      </c>
      <c r="D1021" s="17">
        <v>0</v>
      </c>
      <c r="E1021" s="18">
        <v>154</v>
      </c>
      <c r="F1021" s="29" t="str">
        <f>CONCATENATE('Смета 1-й этаж'!$C1021,".",'Смета 1-й этаж'!$D1021,".",'Смета 1-й этаж'!$E1021)</f>
        <v>Р9.0.154</v>
      </c>
      <c r="G1021" s="28">
        <f t="shared" si="50"/>
        <v>2</v>
      </c>
      <c r="H1021" s="30" t="s">
        <v>316</v>
      </c>
      <c r="I1021" s="36" t="s">
        <v>14</v>
      </c>
      <c r="J1021" s="128">
        <f t="shared" si="47"/>
        <v>0</v>
      </c>
      <c r="K1021" s="69">
        <v>1950</v>
      </c>
      <c r="L1021" s="70">
        <v>21550</v>
      </c>
      <c r="M1021" s="65">
        <f>ROUND('Смета 1-й этаж'!$J1021*'Смета 1-й этаж'!$K1021,2)</f>
        <v>0</v>
      </c>
      <c r="N1021" s="19">
        <f>ROUND('Смета 1-й этаж'!$J1021*'Смета 1-й этаж'!$L1021,2)</f>
        <v>0</v>
      </c>
      <c r="AD1021" s="175">
        <f t="shared" si="46"/>
        <v>0</v>
      </c>
      <c r="AE1021" s="192">
        <v>0</v>
      </c>
      <c r="AI1021" s="173">
        <f t="shared" si="48"/>
        <v>0</v>
      </c>
      <c r="AM1021" s="173">
        <f t="shared" si="51"/>
        <v>0</v>
      </c>
      <c r="AO1021" s="173">
        <f t="shared" si="49"/>
        <v>0</v>
      </c>
      <c r="AT1021"/>
      <c r="AU1021"/>
      <c r="AV1021"/>
      <c r="AW1021"/>
      <c r="AX1021"/>
      <c r="AY1021"/>
      <c r="AZ1021"/>
    </row>
    <row r="1022" spans="1:52" ht="34.5" customHeight="1">
      <c r="A1022" s="29" t="str">
        <f>CONCATENATE('Смета 1-й этаж'!$C1022,".",'Смета 1-й этаж'!$D1022,".",'Смета 1-й этаж'!$E1022)</f>
        <v>Р9.0.155</v>
      </c>
      <c r="B1022" s="17" t="s">
        <v>1658</v>
      </c>
      <c r="C1022" s="27" t="s">
        <v>117</v>
      </c>
      <c r="D1022" s="17">
        <v>0</v>
      </c>
      <c r="E1022" s="18">
        <v>155</v>
      </c>
      <c r="F1022" s="29" t="str">
        <f>CONCATENATE('Смета 1-й этаж'!$C1022,".",'Смета 1-й этаж'!$D1022,".",'Смета 1-й этаж'!$E1022)</f>
        <v>Р9.0.155</v>
      </c>
      <c r="G1022" s="28">
        <f t="shared" si="50"/>
        <v>2</v>
      </c>
      <c r="H1022" s="40" t="s">
        <v>203</v>
      </c>
      <c r="I1022" s="36" t="s">
        <v>14</v>
      </c>
      <c r="J1022" s="128">
        <f t="shared" si="47"/>
        <v>0</v>
      </c>
      <c r="K1022" s="69">
        <v>600</v>
      </c>
      <c r="L1022" s="70">
        <v>3705.25</v>
      </c>
      <c r="M1022" s="65">
        <f>ROUND('Смета 1-й этаж'!$J1022*'Смета 1-й этаж'!$K1022,2)</f>
        <v>0</v>
      </c>
      <c r="N1022" s="19">
        <f>ROUND('Смета 1-й этаж'!$J1022*'Смета 1-й этаж'!$L1022,2)</f>
        <v>0</v>
      </c>
      <c r="AD1022" s="175">
        <f t="shared" si="46"/>
        <v>0</v>
      </c>
      <c r="AE1022" s="192">
        <v>0</v>
      </c>
      <c r="AI1022" s="173">
        <f t="shared" si="48"/>
        <v>0</v>
      </c>
      <c r="AM1022" s="173">
        <f t="shared" si="51"/>
        <v>0</v>
      </c>
      <c r="AO1022" s="173">
        <f t="shared" si="49"/>
        <v>0</v>
      </c>
      <c r="AT1022"/>
      <c r="AU1022"/>
      <c r="AV1022"/>
      <c r="AW1022"/>
      <c r="AX1022"/>
      <c r="AY1022"/>
      <c r="AZ1022"/>
    </row>
    <row r="1023" spans="1:52" ht="34.5" customHeight="1">
      <c r="A1023" s="29" t="str">
        <f>CONCATENATE('Смета 1-й этаж'!$C1023,".",'Смета 1-й этаж'!$D1023,".",'Смета 1-й этаж'!$E1023)</f>
        <v>Р9.0.156</v>
      </c>
      <c r="B1023" s="17" t="s">
        <v>1659</v>
      </c>
      <c r="C1023" s="27" t="s">
        <v>117</v>
      </c>
      <c r="D1023" s="17">
        <v>0</v>
      </c>
      <c r="E1023" s="17">
        <v>156</v>
      </c>
      <c r="F1023" s="29" t="str">
        <f>CONCATENATE('Смета 1-й этаж'!$C1023,".",'Смета 1-й этаж'!$D1023,".",'Смета 1-й этаж'!$E1023)</f>
        <v>Р9.0.156</v>
      </c>
      <c r="G1023" s="28">
        <f t="shared" si="50"/>
        <v>2</v>
      </c>
      <c r="H1023" s="40" t="s">
        <v>685</v>
      </c>
      <c r="I1023" s="36" t="s">
        <v>14</v>
      </c>
      <c r="J1023" s="128">
        <f t="shared" si="47"/>
        <v>0</v>
      </c>
      <c r="K1023" s="69">
        <v>825</v>
      </c>
      <c r="L1023" s="70">
        <v>7457.63</v>
      </c>
      <c r="M1023" s="65">
        <f>ROUND('Смета 1-й этаж'!$J1023*'Смета 1-й этаж'!$K1023,2)</f>
        <v>0</v>
      </c>
      <c r="N1023" s="19">
        <f>ROUND('Смета 1-й этаж'!$J1023*'Смета 1-й этаж'!$L1023,2)</f>
        <v>0</v>
      </c>
      <c r="AD1023" s="175">
        <f t="shared" si="46"/>
        <v>0</v>
      </c>
      <c r="AE1023" s="192">
        <v>0</v>
      </c>
      <c r="AI1023" s="173">
        <f t="shared" si="48"/>
        <v>0</v>
      </c>
      <c r="AM1023" s="173">
        <f t="shared" si="51"/>
        <v>0</v>
      </c>
      <c r="AO1023" s="173">
        <f t="shared" si="49"/>
        <v>0</v>
      </c>
      <c r="AT1023"/>
      <c r="AU1023"/>
      <c r="AV1023"/>
      <c r="AW1023"/>
      <c r="AX1023"/>
      <c r="AY1023"/>
      <c r="AZ1023"/>
    </row>
    <row r="1024" spans="1:52" ht="34.5" customHeight="1">
      <c r="A1024" s="29" t="str">
        <f>CONCATENATE('Смета 1-й этаж'!$C1024,".",'Смета 1-й этаж'!$D1024,".",'Смета 1-й этаж'!$E1024)</f>
        <v>Р9.0.157</v>
      </c>
      <c r="B1024" s="17" t="s">
        <v>1660</v>
      </c>
      <c r="C1024" s="27" t="s">
        <v>117</v>
      </c>
      <c r="D1024" s="17">
        <v>0</v>
      </c>
      <c r="E1024" s="18">
        <v>157</v>
      </c>
      <c r="F1024" s="29" t="str">
        <f>CONCATENATE('Смета 1-й этаж'!$C1024,".",'Смета 1-й этаж'!$D1024,".",'Смета 1-й этаж'!$E1024)</f>
        <v>Р9.0.157</v>
      </c>
      <c r="G1024" s="28">
        <f t="shared" si="50"/>
        <v>2</v>
      </c>
      <c r="H1024" s="30" t="s">
        <v>204</v>
      </c>
      <c r="I1024" s="36" t="s">
        <v>14</v>
      </c>
      <c r="J1024" s="128">
        <f t="shared" si="47"/>
        <v>0</v>
      </c>
      <c r="K1024" s="69">
        <v>304.3</v>
      </c>
      <c r="L1024" s="70">
        <v>1266.24</v>
      </c>
      <c r="M1024" s="65">
        <f>ROUND('Смета 1-й этаж'!$J1024*'Смета 1-й этаж'!$K1024,2)</f>
        <v>0</v>
      </c>
      <c r="N1024" s="19">
        <f>ROUND('Смета 1-й этаж'!$J1024*'Смета 1-й этаж'!$L1024,2)</f>
        <v>0</v>
      </c>
      <c r="AD1024" s="175">
        <f t="shared" si="46"/>
        <v>0</v>
      </c>
      <c r="AE1024" s="192">
        <v>0</v>
      </c>
      <c r="AI1024" s="173">
        <f t="shared" si="48"/>
        <v>0</v>
      </c>
      <c r="AM1024" s="173">
        <f t="shared" si="51"/>
        <v>0</v>
      </c>
      <c r="AO1024" s="173">
        <f t="shared" si="49"/>
        <v>0</v>
      </c>
      <c r="AT1024"/>
      <c r="AU1024"/>
      <c r="AV1024"/>
      <c r="AW1024"/>
      <c r="AX1024"/>
      <c r="AY1024"/>
      <c r="AZ1024"/>
    </row>
    <row r="1025" spans="1:52" ht="34.5" customHeight="1">
      <c r="A1025" s="29" t="str">
        <f>CONCATENATE('Смета 1-й этаж'!$C1025,".",'Смета 1-й этаж'!$D1025,".",'Смета 1-й этаж'!$E1025)</f>
        <v>Р9.0.158</v>
      </c>
      <c r="B1025" s="17" t="s">
        <v>1661</v>
      </c>
      <c r="C1025" s="27" t="s">
        <v>117</v>
      </c>
      <c r="D1025" s="17">
        <v>0</v>
      </c>
      <c r="E1025" s="18">
        <v>158</v>
      </c>
      <c r="F1025" s="29" t="str">
        <f>CONCATENATE('Смета 1-й этаж'!$C1025,".",'Смета 1-й этаж'!$D1025,".",'Смета 1-й этаж'!$E1025)</f>
        <v>Р9.0.158</v>
      </c>
      <c r="G1025" s="28">
        <f t="shared" si="50"/>
        <v>2</v>
      </c>
      <c r="H1025" s="40" t="s">
        <v>686</v>
      </c>
      <c r="I1025" s="36" t="s">
        <v>14</v>
      </c>
      <c r="J1025" s="128">
        <f t="shared" si="47"/>
        <v>0</v>
      </c>
      <c r="K1025" s="69">
        <v>600</v>
      </c>
      <c r="L1025" s="70">
        <v>6431.87</v>
      </c>
      <c r="M1025" s="65">
        <f>ROUND('Смета 1-й этаж'!$J1025*'Смета 1-й этаж'!$K1025,2)</f>
        <v>0</v>
      </c>
      <c r="N1025" s="19">
        <f>ROUND('Смета 1-й этаж'!$J1025*'Смета 1-й этаж'!$L1025,2)</f>
        <v>0</v>
      </c>
      <c r="AD1025" s="175">
        <f t="shared" si="46"/>
        <v>0</v>
      </c>
      <c r="AE1025" s="192">
        <v>0</v>
      </c>
      <c r="AF1025" s="153">
        <v>1</v>
      </c>
      <c r="AG1025" s="154">
        <v>1</v>
      </c>
      <c r="AH1025" s="155">
        <v>1</v>
      </c>
      <c r="AI1025" s="173">
        <f t="shared" si="48"/>
        <v>0</v>
      </c>
      <c r="AJ1025" s="166"/>
      <c r="AK1025" s="167"/>
      <c r="AM1025" s="173">
        <f t="shared" si="51"/>
        <v>0</v>
      </c>
      <c r="AO1025" s="173">
        <f t="shared" si="49"/>
        <v>0</v>
      </c>
      <c r="AT1025"/>
      <c r="AU1025"/>
      <c r="AV1025"/>
      <c r="AW1025"/>
      <c r="AX1025"/>
      <c r="AY1025"/>
      <c r="AZ1025"/>
    </row>
    <row r="1026" spans="1:52" ht="34.5" customHeight="1">
      <c r="A1026" s="29" t="str">
        <f>CONCATENATE('Смета 1-й этаж'!$C1026,".",'Смета 1-й этаж'!$D1026,".",'Смета 1-й этаж'!$E1026)</f>
        <v>Р9.0.166</v>
      </c>
      <c r="B1026" s="17" t="s">
        <v>1662</v>
      </c>
      <c r="C1026" s="27" t="s">
        <v>117</v>
      </c>
      <c r="D1026" s="17">
        <v>0</v>
      </c>
      <c r="E1026" s="18">
        <v>166</v>
      </c>
      <c r="F1026" s="29" t="str">
        <f>CONCATENATE('Смета 1-й этаж'!$C1026,".",'Смета 1-й этаж'!$D1026,".",'Смета 1-й этаж'!$E1026)</f>
        <v>Р9.0.166</v>
      </c>
      <c r="G1026" s="28">
        <f t="shared" si="50"/>
        <v>2</v>
      </c>
      <c r="H1026" s="30" t="s">
        <v>144</v>
      </c>
      <c r="I1026" s="36" t="s">
        <v>14</v>
      </c>
      <c r="J1026" s="128">
        <f t="shared" si="47"/>
        <v>0</v>
      </c>
      <c r="K1026" s="69">
        <v>450</v>
      </c>
      <c r="L1026" s="70">
        <v>2629.61</v>
      </c>
      <c r="M1026" s="65">
        <f>ROUND('Смета 1-й этаж'!$J1026*'Смета 1-й этаж'!$K1026,2)</f>
        <v>0</v>
      </c>
      <c r="N1026" s="19">
        <f>ROUND('Смета 1-й этаж'!$J1026*'Смета 1-й этаж'!$L1026,2)</f>
        <v>0</v>
      </c>
      <c r="AD1026" s="175">
        <f t="shared" si="46"/>
        <v>0</v>
      </c>
      <c r="AE1026" s="192">
        <v>0</v>
      </c>
      <c r="AI1026" s="173">
        <f t="shared" si="48"/>
        <v>0</v>
      </c>
      <c r="AM1026" s="173">
        <f t="shared" si="51"/>
        <v>0</v>
      </c>
      <c r="AO1026" s="173">
        <f t="shared" si="49"/>
        <v>0</v>
      </c>
      <c r="AT1026"/>
      <c r="AU1026"/>
      <c r="AV1026"/>
      <c r="AW1026"/>
      <c r="AX1026"/>
      <c r="AY1026"/>
      <c r="AZ1026"/>
    </row>
    <row r="1027" spans="1:52" ht="34.5" customHeight="1">
      <c r="A1027" s="29" t="str">
        <f>CONCATENATE('Смета 1-й этаж'!$C1027,".",'Смета 1-й этаж'!$D1027,".",'Смета 1-й этаж'!$E1027)</f>
        <v>Р9.0.167</v>
      </c>
      <c r="B1027" s="17" t="s">
        <v>1663</v>
      </c>
      <c r="C1027" s="27" t="s">
        <v>117</v>
      </c>
      <c r="D1027" s="17">
        <v>0</v>
      </c>
      <c r="E1027" s="18">
        <v>167</v>
      </c>
      <c r="F1027" s="29" t="str">
        <f>CONCATENATE('Смета 1-й этаж'!$C1027,".",'Смета 1-й этаж'!$D1027,".",'Смета 1-й этаж'!$E1027)</f>
        <v>Р9.0.167</v>
      </c>
      <c r="G1027" s="28">
        <f t="shared" si="50"/>
        <v>2</v>
      </c>
      <c r="H1027" s="30" t="s">
        <v>317</v>
      </c>
      <c r="I1027" s="36" t="s">
        <v>14</v>
      </c>
      <c r="J1027" s="128">
        <f t="shared" si="47"/>
        <v>0</v>
      </c>
      <c r="K1027" s="69">
        <v>450</v>
      </c>
      <c r="L1027" s="70">
        <v>3089.23</v>
      </c>
      <c r="M1027" s="65">
        <f>ROUND('Смета 1-й этаж'!$J1027*'Смета 1-й этаж'!$K1027,2)</f>
        <v>0</v>
      </c>
      <c r="N1027" s="19">
        <f>ROUND('Смета 1-й этаж'!$J1027*'Смета 1-й этаж'!$L1027,2)</f>
        <v>0</v>
      </c>
      <c r="AD1027" s="175">
        <f t="shared" si="46"/>
        <v>0</v>
      </c>
      <c r="AE1027" s="192">
        <v>0</v>
      </c>
      <c r="AI1027" s="173">
        <f t="shared" si="48"/>
        <v>0</v>
      </c>
      <c r="AM1027" s="173">
        <f t="shared" si="51"/>
        <v>0</v>
      </c>
      <c r="AO1027" s="173">
        <f t="shared" si="49"/>
        <v>0</v>
      </c>
      <c r="AT1027"/>
      <c r="AU1027"/>
      <c r="AV1027"/>
      <c r="AW1027"/>
      <c r="AX1027"/>
      <c r="AY1027"/>
      <c r="AZ1027"/>
    </row>
    <row r="1028" spans="1:52" ht="34.5" customHeight="1">
      <c r="A1028" s="29" t="str">
        <f>CONCATENATE('Смета 1-й этаж'!$C1028,".",'Смета 1-й этаж'!$D1028,".",'Смета 1-й этаж'!$E1028)</f>
        <v>Р9.0.168</v>
      </c>
      <c r="B1028" s="17" t="s">
        <v>1664</v>
      </c>
      <c r="C1028" s="27" t="s">
        <v>117</v>
      </c>
      <c r="D1028" s="17">
        <v>0</v>
      </c>
      <c r="E1028" s="17">
        <v>168</v>
      </c>
      <c r="F1028" s="29" t="str">
        <f>CONCATENATE('Смета 1-й этаж'!$C1028,".",'Смета 1-й этаж'!$D1028,".",'Смета 1-й этаж'!$E1028)</f>
        <v>Р9.0.168</v>
      </c>
      <c r="G1028" s="28">
        <f t="shared" si="50"/>
        <v>2</v>
      </c>
      <c r="H1028" s="30" t="s">
        <v>145</v>
      </c>
      <c r="I1028" s="36" t="s">
        <v>14</v>
      </c>
      <c r="J1028" s="128">
        <f t="shared" si="47"/>
        <v>0</v>
      </c>
      <c r="K1028" s="69">
        <v>488.86</v>
      </c>
      <c r="L1028" s="70">
        <v>1494.42</v>
      </c>
      <c r="M1028" s="65">
        <f>ROUND('Смета 1-й этаж'!$J1028*'Смета 1-й этаж'!$K1028,2)</f>
        <v>0</v>
      </c>
      <c r="N1028" s="19">
        <f>ROUND('Смета 1-й этаж'!$J1028*'Смета 1-й этаж'!$L1028,2)</f>
        <v>0</v>
      </c>
      <c r="AB1028" s="157">
        <v>2.5000000000000001E-2</v>
      </c>
      <c r="AC1028" s="149">
        <v>2.5000000000000001E-2</v>
      </c>
      <c r="AD1028" s="175">
        <f t="shared" si="46"/>
        <v>0</v>
      </c>
      <c r="AE1028" s="192">
        <v>0</v>
      </c>
      <c r="AI1028" s="173">
        <f t="shared" si="48"/>
        <v>0</v>
      </c>
      <c r="AM1028" s="173">
        <f t="shared" si="51"/>
        <v>0</v>
      </c>
      <c r="AO1028" s="173">
        <f t="shared" si="49"/>
        <v>0</v>
      </c>
      <c r="AT1028"/>
      <c r="AU1028"/>
      <c r="AV1028"/>
      <c r="AW1028"/>
      <c r="AX1028"/>
      <c r="AY1028"/>
      <c r="AZ1028"/>
    </row>
    <row r="1029" spans="1:52" ht="34.5" customHeight="1">
      <c r="A1029" s="29"/>
      <c r="B1029" s="17"/>
      <c r="C1029" s="27"/>
      <c r="D1029" s="17"/>
      <c r="E1029" s="17"/>
      <c r="F1029" s="29"/>
      <c r="G1029" s="28">
        <f t="shared" si="50"/>
        <v>2</v>
      </c>
      <c r="H1029" s="30" t="s">
        <v>2481</v>
      </c>
      <c r="I1029" s="36" t="s">
        <v>14</v>
      </c>
      <c r="J1029" s="128"/>
      <c r="K1029" s="344">
        <v>750</v>
      </c>
      <c r="L1029" s="345">
        <v>13480.95</v>
      </c>
      <c r="M1029" s="278">
        <f>ROUND('Смета 1-й этаж'!$J1029*'Смета 1-й этаж'!$K1029,2)</f>
        <v>0</v>
      </c>
      <c r="N1029" s="279">
        <f>ROUND('Смета 1-й этаж'!$J1029*'Смета 1-й этаж'!$L1029,2)</f>
        <v>0</v>
      </c>
      <c r="AB1029" s="320"/>
      <c r="AC1029" s="321"/>
      <c r="AD1029" s="175"/>
      <c r="AE1029" s="322"/>
      <c r="AF1029" s="323"/>
      <c r="AG1029" s="324"/>
      <c r="AH1029" s="325"/>
      <c r="AI1029" s="326"/>
      <c r="AJ1029" s="327"/>
      <c r="AK1029" s="324"/>
      <c r="AL1029" s="328"/>
      <c r="AM1029" s="326"/>
      <c r="AN1029" s="325"/>
      <c r="AO1029" s="326"/>
    </row>
    <row r="1030" spans="1:52" ht="34.5" customHeight="1">
      <c r="A1030" s="29"/>
      <c r="B1030" s="17"/>
      <c r="C1030" s="27"/>
      <c r="D1030" s="17"/>
      <c r="E1030" s="17"/>
      <c r="F1030" s="29"/>
      <c r="G1030" s="28">
        <f t="shared" si="50"/>
        <v>2</v>
      </c>
      <c r="H1030" s="30" t="s">
        <v>2482</v>
      </c>
      <c r="I1030" s="36" t="s">
        <v>14</v>
      </c>
      <c r="J1030" s="128"/>
      <c r="K1030" s="344">
        <v>900</v>
      </c>
      <c r="L1030" s="345">
        <v>14998.431</v>
      </c>
      <c r="M1030" s="278">
        <f>ROUND('Смета 1-й этаж'!$J1030*'Смета 1-й этаж'!$K1030,2)</f>
        <v>0</v>
      </c>
      <c r="N1030" s="279">
        <f>ROUND('Смета 1-й этаж'!$J1030*'Смета 1-й этаж'!$L1030,2)</f>
        <v>0</v>
      </c>
      <c r="AB1030" s="320"/>
      <c r="AC1030" s="321"/>
      <c r="AD1030" s="175"/>
      <c r="AE1030" s="322"/>
      <c r="AF1030" s="323"/>
      <c r="AG1030" s="324"/>
      <c r="AH1030" s="325"/>
      <c r="AI1030" s="326"/>
      <c r="AJ1030" s="327"/>
      <c r="AK1030" s="324"/>
      <c r="AL1030" s="328"/>
      <c r="AM1030" s="326"/>
      <c r="AN1030" s="325"/>
      <c r="AO1030" s="326"/>
    </row>
    <row r="1031" spans="1:52" ht="34.5" customHeight="1">
      <c r="A1031" s="29"/>
      <c r="B1031" s="17"/>
      <c r="C1031" s="27"/>
      <c r="D1031" s="17"/>
      <c r="E1031" s="17"/>
      <c r="F1031" s="29"/>
      <c r="G1031" s="28">
        <f t="shared" si="50"/>
        <v>2</v>
      </c>
      <c r="H1031" s="30" t="s">
        <v>2483</v>
      </c>
      <c r="I1031" s="36" t="s">
        <v>14</v>
      </c>
      <c r="J1031" s="128"/>
      <c r="K1031" s="344">
        <v>750</v>
      </c>
      <c r="L1031" s="345">
        <v>5465.4179999999997</v>
      </c>
      <c r="M1031" s="278">
        <f>ROUND('Смета 1-й этаж'!$J1031*'Смета 1-й этаж'!$K1031,2)</f>
        <v>0</v>
      </c>
      <c r="N1031" s="279">
        <f>ROUND('Смета 1-й этаж'!$J1031*'Смета 1-й этаж'!$L1031,2)</f>
        <v>0</v>
      </c>
      <c r="AB1031" s="320"/>
      <c r="AC1031" s="321"/>
      <c r="AD1031" s="175"/>
      <c r="AE1031" s="322"/>
      <c r="AF1031" s="323"/>
      <c r="AG1031" s="324"/>
      <c r="AH1031" s="325"/>
      <c r="AI1031" s="326"/>
      <c r="AJ1031" s="327"/>
      <c r="AK1031" s="324"/>
      <c r="AL1031" s="328"/>
      <c r="AM1031" s="326"/>
      <c r="AN1031" s="325"/>
      <c r="AO1031" s="326"/>
    </row>
    <row r="1032" spans="1:52" ht="34.5" customHeight="1">
      <c r="A1032" s="29"/>
      <c r="B1032" s="17"/>
      <c r="C1032" s="27"/>
      <c r="D1032" s="17"/>
      <c r="E1032" s="17"/>
      <c r="F1032" s="29"/>
      <c r="G1032" s="28">
        <f t="shared" si="50"/>
        <v>2</v>
      </c>
      <c r="H1032" s="30" t="s">
        <v>2484</v>
      </c>
      <c r="I1032" s="36" t="s">
        <v>14</v>
      </c>
      <c r="J1032" s="128"/>
      <c r="K1032" s="344">
        <v>750</v>
      </c>
      <c r="L1032" s="345">
        <v>3456.8730000000005</v>
      </c>
      <c r="M1032" s="278">
        <f>ROUND('Смета 1-й этаж'!$J1032*'Смета 1-й этаж'!$K1032,2)</f>
        <v>0</v>
      </c>
      <c r="N1032" s="279">
        <f>ROUND('Смета 1-й этаж'!$J1032*'Смета 1-й этаж'!$L1032,2)</f>
        <v>0</v>
      </c>
      <c r="AB1032" s="320"/>
      <c r="AC1032" s="321"/>
      <c r="AD1032" s="175"/>
      <c r="AE1032" s="322"/>
      <c r="AF1032" s="323"/>
      <c r="AG1032" s="324"/>
      <c r="AH1032" s="325"/>
      <c r="AI1032" s="326"/>
      <c r="AJ1032" s="327"/>
      <c r="AK1032" s="324"/>
      <c r="AL1032" s="328"/>
      <c r="AM1032" s="326"/>
      <c r="AN1032" s="325"/>
      <c r="AO1032" s="326"/>
    </row>
    <row r="1033" spans="1:52" ht="34.5" customHeight="1">
      <c r="A1033" s="29"/>
      <c r="B1033" s="17"/>
      <c r="C1033" s="27"/>
      <c r="D1033" s="17"/>
      <c r="E1033" s="17"/>
      <c r="F1033" s="29"/>
      <c r="G1033" s="28">
        <f t="shared" si="50"/>
        <v>2</v>
      </c>
      <c r="H1033" s="30" t="s">
        <v>2485</v>
      </c>
      <c r="I1033" s="36" t="s">
        <v>14</v>
      </c>
      <c r="J1033" s="128"/>
      <c r="K1033" s="344">
        <v>750</v>
      </c>
      <c r="L1033" s="345">
        <v>6903.6449999999995</v>
      </c>
      <c r="M1033" s="278">
        <f>ROUND('Смета 1-й этаж'!$J1033*'Смета 1-й этаж'!$K1033,2)</f>
        <v>0</v>
      </c>
      <c r="N1033" s="279">
        <f>ROUND('Смета 1-й этаж'!$J1033*'Смета 1-й этаж'!$L1033,2)</f>
        <v>0</v>
      </c>
      <c r="AB1033" s="320"/>
      <c r="AC1033" s="321"/>
      <c r="AD1033" s="175"/>
      <c r="AE1033" s="322"/>
      <c r="AF1033" s="323"/>
      <c r="AG1033" s="324"/>
      <c r="AH1033" s="325"/>
      <c r="AI1033" s="326"/>
      <c r="AJ1033" s="327"/>
      <c r="AK1033" s="324"/>
      <c r="AL1033" s="328"/>
      <c r="AM1033" s="326"/>
      <c r="AN1033" s="325"/>
      <c r="AO1033" s="326"/>
    </row>
    <row r="1034" spans="1:52" ht="34.5" customHeight="1">
      <c r="A1034" s="29"/>
      <c r="B1034" s="17"/>
      <c r="C1034" s="27"/>
      <c r="D1034" s="17"/>
      <c r="E1034" s="17"/>
      <c r="F1034" s="29"/>
      <c r="G1034" s="28">
        <f t="shared" si="50"/>
        <v>2</v>
      </c>
      <c r="H1034" s="30" t="s">
        <v>2486</v>
      </c>
      <c r="I1034" s="36" t="s">
        <v>14</v>
      </c>
      <c r="J1034" s="128"/>
      <c r="K1034" s="344">
        <v>915</v>
      </c>
      <c r="L1034" s="345">
        <v>9185.6940000000013</v>
      </c>
      <c r="M1034" s="278">
        <f>ROUND('Смета 1-й этаж'!$J1034*'Смета 1-й этаж'!$K1034,2)</f>
        <v>0</v>
      </c>
      <c r="N1034" s="279">
        <f>ROUND('Смета 1-й этаж'!$J1034*'Смета 1-й этаж'!$L1034,2)</f>
        <v>0</v>
      </c>
      <c r="AB1034" s="320"/>
      <c r="AC1034" s="321"/>
      <c r="AD1034" s="175"/>
      <c r="AE1034" s="322"/>
      <c r="AF1034" s="323"/>
      <c r="AG1034" s="324"/>
      <c r="AH1034" s="325"/>
      <c r="AI1034" s="326"/>
      <c r="AJ1034" s="327"/>
      <c r="AK1034" s="324"/>
      <c r="AL1034" s="328"/>
      <c r="AM1034" s="326"/>
      <c r="AN1034" s="325"/>
      <c r="AO1034" s="326"/>
    </row>
    <row r="1035" spans="1:52" ht="34.5" customHeight="1">
      <c r="A1035" s="29"/>
      <c r="B1035" s="17"/>
      <c r="C1035" s="27"/>
      <c r="D1035" s="17"/>
      <c r="E1035" s="17"/>
      <c r="F1035" s="29"/>
      <c r="G1035" s="28">
        <f t="shared" si="50"/>
        <v>2</v>
      </c>
      <c r="H1035" s="30" t="s">
        <v>2487</v>
      </c>
      <c r="I1035" s="36" t="s">
        <v>14</v>
      </c>
      <c r="J1035" s="128"/>
      <c r="K1035" s="344">
        <v>2250</v>
      </c>
      <c r="L1035" s="345">
        <v>3580.4160000000002</v>
      </c>
      <c r="M1035" s="278">
        <f>ROUND('Смета 1-й этаж'!$J1035*'Смета 1-й этаж'!$K1035,2)</f>
        <v>0</v>
      </c>
      <c r="N1035" s="279">
        <f>ROUND('Смета 1-й этаж'!$J1035*'Смета 1-й этаж'!$L1035,2)</f>
        <v>0</v>
      </c>
      <c r="AB1035" s="320"/>
      <c r="AC1035" s="321"/>
      <c r="AD1035" s="175"/>
      <c r="AE1035" s="322"/>
      <c r="AF1035" s="323"/>
      <c r="AG1035" s="324"/>
      <c r="AH1035" s="325"/>
      <c r="AI1035" s="326"/>
      <c r="AJ1035" s="327"/>
      <c r="AK1035" s="324"/>
      <c r="AL1035" s="328"/>
      <c r="AM1035" s="326"/>
      <c r="AN1035" s="325"/>
      <c r="AO1035" s="326"/>
    </row>
    <row r="1036" spans="1:52" ht="34.5" customHeight="1">
      <c r="A1036" s="29"/>
      <c r="B1036" s="17"/>
      <c r="C1036" s="27"/>
      <c r="D1036" s="17"/>
      <c r="E1036" s="17"/>
      <c r="F1036" s="29"/>
      <c r="G1036" s="28">
        <f t="shared" si="50"/>
        <v>2</v>
      </c>
      <c r="H1036" s="30" t="s">
        <v>2488</v>
      </c>
      <c r="I1036" s="36" t="s">
        <v>14</v>
      </c>
      <c r="J1036" s="128"/>
      <c r="K1036" s="344">
        <v>420</v>
      </c>
      <c r="L1036" s="345">
        <v>2111.886</v>
      </c>
      <c r="M1036" s="278">
        <f>ROUND('Смета 1-й этаж'!$J1036*'Смета 1-й этаж'!$K1036,2)</f>
        <v>0</v>
      </c>
      <c r="N1036" s="279">
        <f>ROUND('Смета 1-й этаж'!$J1036*'Смета 1-й этаж'!$L1036,2)</f>
        <v>0</v>
      </c>
      <c r="AB1036" s="320"/>
      <c r="AC1036" s="321"/>
      <c r="AD1036" s="175"/>
      <c r="AE1036" s="322"/>
      <c r="AF1036" s="323"/>
      <c r="AG1036" s="324"/>
      <c r="AH1036" s="325"/>
      <c r="AI1036" s="326"/>
      <c r="AJ1036" s="327"/>
      <c r="AK1036" s="324"/>
      <c r="AL1036" s="328"/>
      <c r="AM1036" s="326"/>
      <c r="AN1036" s="325"/>
      <c r="AO1036" s="326"/>
    </row>
    <row r="1037" spans="1:52" ht="34.5" customHeight="1">
      <c r="A1037" s="29"/>
      <c r="B1037" s="17"/>
      <c r="C1037" s="27"/>
      <c r="D1037" s="17"/>
      <c r="E1037" s="17"/>
      <c r="F1037" s="29"/>
      <c r="G1037" s="28">
        <f t="shared" si="50"/>
        <v>2</v>
      </c>
      <c r="H1037" s="30" t="s">
        <v>2489</v>
      </c>
      <c r="I1037" s="36" t="s">
        <v>14</v>
      </c>
      <c r="J1037" s="128"/>
      <c r="K1037" s="344">
        <v>750</v>
      </c>
      <c r="L1037" s="345">
        <v>3926.181</v>
      </c>
      <c r="M1037" s="278">
        <f>ROUND('Смета 1-й этаж'!$J1037*'Смета 1-й этаж'!$K1037,2)</f>
        <v>0</v>
      </c>
      <c r="N1037" s="279">
        <f>ROUND('Смета 1-й этаж'!$J1037*'Смета 1-й этаж'!$L1037,2)</f>
        <v>0</v>
      </c>
      <c r="AB1037" s="320"/>
      <c r="AC1037" s="321"/>
      <c r="AD1037" s="175"/>
      <c r="AE1037" s="322"/>
      <c r="AF1037" s="323"/>
      <c r="AG1037" s="324"/>
      <c r="AH1037" s="325"/>
      <c r="AI1037" s="326"/>
      <c r="AJ1037" s="327"/>
      <c r="AK1037" s="324"/>
      <c r="AL1037" s="328"/>
      <c r="AM1037" s="326"/>
      <c r="AN1037" s="325"/>
      <c r="AO1037" s="326"/>
    </row>
    <row r="1038" spans="1:52" ht="17.25" customHeight="1">
      <c r="A1038" s="29"/>
      <c r="B1038" s="17"/>
      <c r="C1038" s="27"/>
      <c r="D1038" s="17"/>
      <c r="E1038" s="17"/>
      <c r="F1038" s="29"/>
      <c r="G1038" s="28">
        <f t="shared" si="50"/>
        <v>2</v>
      </c>
      <c r="H1038" s="30" t="s">
        <v>2495</v>
      </c>
      <c r="I1038" s="36"/>
      <c r="J1038" s="128"/>
      <c r="K1038" s="281"/>
      <c r="L1038" s="280"/>
      <c r="M1038" s="278"/>
      <c r="N1038" s="279"/>
      <c r="AB1038" s="320"/>
      <c r="AC1038" s="321"/>
      <c r="AD1038" s="175"/>
      <c r="AE1038" s="322"/>
      <c r="AF1038" s="323"/>
      <c r="AG1038" s="324"/>
      <c r="AH1038" s="325"/>
      <c r="AI1038" s="326"/>
      <c r="AJ1038" s="327"/>
      <c r="AK1038" s="324"/>
      <c r="AL1038" s="328"/>
      <c r="AM1038" s="326"/>
      <c r="AN1038" s="325"/>
      <c r="AO1038" s="326"/>
      <c r="AT1038"/>
      <c r="AU1038"/>
      <c r="AV1038"/>
      <c r="AW1038"/>
      <c r="AX1038"/>
      <c r="AY1038"/>
      <c r="AZ1038"/>
    </row>
    <row r="1039" spans="1:52" ht="34.5" customHeight="1">
      <c r="A1039" s="29"/>
      <c r="B1039" s="17"/>
      <c r="C1039" s="27"/>
      <c r="D1039" s="17"/>
      <c r="E1039" s="17"/>
      <c r="F1039" s="29"/>
      <c r="G1039" s="28">
        <f t="shared" si="50"/>
        <v>2</v>
      </c>
      <c r="H1039" s="30" t="s">
        <v>2490</v>
      </c>
      <c r="I1039" s="36" t="s">
        <v>14</v>
      </c>
      <c r="J1039" s="128"/>
      <c r="K1039" s="344">
        <v>2250</v>
      </c>
      <c r="L1039" s="345">
        <v>4886.5529999999999</v>
      </c>
      <c r="M1039" s="278">
        <f>ROUND('Смета 1-й этаж'!$J1039*'Смета 1-й этаж'!$K1039,2)</f>
        <v>0</v>
      </c>
      <c r="N1039" s="279">
        <f>ROUND('Смета 1-й этаж'!$J1039*'Смета 1-й этаж'!$L1039,2)</f>
        <v>0</v>
      </c>
      <c r="AB1039" s="320"/>
      <c r="AC1039" s="321"/>
      <c r="AD1039" s="175"/>
      <c r="AE1039" s="322"/>
      <c r="AF1039" s="323"/>
      <c r="AG1039" s="324"/>
      <c r="AH1039" s="325"/>
      <c r="AI1039" s="326"/>
      <c r="AJ1039" s="327"/>
      <c r="AK1039" s="324"/>
      <c r="AL1039" s="328"/>
      <c r="AM1039" s="326"/>
      <c r="AN1039" s="325"/>
      <c r="AO1039" s="326"/>
    </row>
    <row r="1040" spans="1:52" ht="34.5" customHeight="1">
      <c r="A1040" s="29"/>
      <c r="B1040" s="17"/>
      <c r="C1040" s="27"/>
      <c r="D1040" s="17"/>
      <c r="E1040" s="17"/>
      <c r="F1040" s="29"/>
      <c r="G1040" s="28">
        <f t="shared" si="50"/>
        <v>2</v>
      </c>
      <c r="H1040" s="30" t="s">
        <v>2491</v>
      </c>
      <c r="I1040" s="36" t="s">
        <v>14</v>
      </c>
      <c r="J1040" s="128"/>
      <c r="K1040" s="344">
        <v>120</v>
      </c>
      <c r="L1040" s="345">
        <v>646.46399999999994</v>
      </c>
      <c r="M1040" s="278">
        <f>ROUND('Смета 1-й этаж'!$J1040*'Смета 1-й этаж'!$K1040,2)</f>
        <v>0</v>
      </c>
      <c r="N1040" s="279">
        <f>ROUND('Смета 1-й этаж'!$J1040*'Смета 1-й этаж'!$L1040,2)</f>
        <v>0</v>
      </c>
      <c r="AB1040" s="320"/>
      <c r="AC1040" s="321"/>
      <c r="AD1040" s="175"/>
      <c r="AE1040" s="322"/>
      <c r="AF1040" s="323"/>
      <c r="AG1040" s="324"/>
      <c r="AH1040" s="325"/>
      <c r="AI1040" s="326"/>
      <c r="AJ1040" s="327"/>
      <c r="AK1040" s="324"/>
      <c r="AL1040" s="328"/>
      <c r="AM1040" s="326"/>
      <c r="AN1040" s="325"/>
      <c r="AO1040" s="326"/>
    </row>
    <row r="1041" spans="1:41" ht="34.5" customHeight="1">
      <c r="A1041" s="29"/>
      <c r="B1041" s="17"/>
      <c r="C1041" s="27"/>
      <c r="D1041" s="17"/>
      <c r="E1041" s="17"/>
      <c r="F1041" s="29"/>
      <c r="G1041" s="28">
        <f t="shared" si="50"/>
        <v>2</v>
      </c>
      <c r="H1041" s="30" t="s">
        <v>2492</v>
      </c>
      <c r="I1041" s="36" t="s">
        <v>14</v>
      </c>
      <c r="J1041" s="128"/>
      <c r="K1041" s="344">
        <v>100</v>
      </c>
      <c r="L1041" s="345">
        <v>70.707000000000008</v>
      </c>
      <c r="M1041" s="278">
        <f>ROUND('Смета 1-й этаж'!$J1041*'Смета 1-й этаж'!$K1041,2)</f>
        <v>0</v>
      </c>
      <c r="N1041" s="279">
        <f>ROUND('Смета 1-й этаж'!$J1041*'Смета 1-й этаж'!$L1041,2)</f>
        <v>0</v>
      </c>
      <c r="AB1041" s="320"/>
      <c r="AC1041" s="321"/>
      <c r="AD1041" s="175"/>
      <c r="AE1041" s="322"/>
      <c r="AF1041" s="323"/>
      <c r="AG1041" s="324"/>
      <c r="AH1041" s="325"/>
      <c r="AI1041" s="326"/>
      <c r="AJ1041" s="327"/>
      <c r="AK1041" s="324"/>
      <c r="AL1041" s="328"/>
      <c r="AM1041" s="326"/>
      <c r="AN1041" s="325"/>
      <c r="AO1041" s="326"/>
    </row>
    <row r="1042" spans="1:41" ht="34.5" customHeight="1">
      <c r="A1042" s="29"/>
      <c r="B1042" s="17"/>
      <c r="C1042" s="27"/>
      <c r="D1042" s="17"/>
      <c r="E1042" s="17"/>
      <c r="F1042" s="29"/>
      <c r="G1042" s="28">
        <f t="shared" si="50"/>
        <v>2</v>
      </c>
      <c r="H1042" s="30" t="s">
        <v>2493</v>
      </c>
      <c r="I1042" s="36" t="s">
        <v>14</v>
      </c>
      <c r="J1042" s="128"/>
      <c r="K1042" s="344"/>
      <c r="L1042" s="345">
        <v>306.91500000000002</v>
      </c>
      <c r="M1042" s="278">
        <f>ROUND('Смета 1-й этаж'!$J1042*'Смета 1-й этаж'!$K1042,2)</f>
        <v>0</v>
      </c>
      <c r="N1042" s="279">
        <f>ROUND('Смета 1-й этаж'!$J1042*'Смета 1-й этаж'!$L1042,2)</f>
        <v>0</v>
      </c>
      <c r="AB1042" s="320"/>
      <c r="AC1042" s="321"/>
      <c r="AD1042" s="175"/>
      <c r="AE1042" s="322"/>
      <c r="AF1042" s="323"/>
      <c r="AG1042" s="324"/>
      <c r="AH1042" s="325"/>
      <c r="AI1042" s="326"/>
      <c r="AJ1042" s="327"/>
      <c r="AK1042" s="324"/>
      <c r="AL1042" s="328"/>
      <c r="AM1042" s="326"/>
      <c r="AN1042" s="325"/>
      <c r="AO1042" s="326"/>
    </row>
    <row r="1043" spans="1:41" ht="34.5" customHeight="1">
      <c r="A1043" s="29"/>
      <c r="B1043" s="17"/>
      <c r="C1043" s="27"/>
      <c r="D1043" s="17"/>
      <c r="E1043" s="17"/>
      <c r="F1043" s="29"/>
      <c r="G1043" s="28">
        <f t="shared" si="50"/>
        <v>2</v>
      </c>
      <c r="H1043" s="30" t="s">
        <v>2494</v>
      </c>
      <c r="I1043" s="36" t="s">
        <v>14</v>
      </c>
      <c r="J1043" s="128"/>
      <c r="K1043" s="344"/>
      <c r="L1043" s="345">
        <v>859.36200000000008</v>
      </c>
      <c r="M1043" s="278">
        <f>ROUND('Смета 1-й этаж'!$J1043*'Смета 1-й этаж'!$K1043,2)</f>
        <v>0</v>
      </c>
      <c r="N1043" s="279">
        <f>ROUND('Смета 1-й этаж'!$J1043*'Смета 1-й этаж'!$L1043,2)</f>
        <v>0</v>
      </c>
      <c r="AB1043" s="320"/>
      <c r="AC1043" s="321"/>
      <c r="AD1043" s="175"/>
      <c r="AE1043" s="322"/>
      <c r="AF1043" s="323"/>
      <c r="AG1043" s="324"/>
      <c r="AH1043" s="325"/>
      <c r="AI1043" s="326"/>
      <c r="AJ1043" s="327"/>
      <c r="AK1043" s="324"/>
      <c r="AL1043" s="328"/>
      <c r="AM1043" s="326"/>
      <c r="AN1043" s="325"/>
      <c r="AO1043" s="326"/>
    </row>
    <row r="1044" spans="1:41" ht="34.5" customHeight="1">
      <c r="A1044" s="29"/>
      <c r="B1044" s="17"/>
      <c r="C1044" s="27"/>
      <c r="D1044" s="17"/>
      <c r="E1044" s="17"/>
      <c r="F1044" s="29"/>
      <c r="G1044" s="28">
        <f t="shared" ref="G1044:G1107" si="52">IF(J1044&gt;0,G1043+1,G1043)</f>
        <v>2</v>
      </c>
      <c r="H1044" s="30" t="s">
        <v>2496</v>
      </c>
      <c r="I1044" s="36" t="s">
        <v>14</v>
      </c>
      <c r="J1044" s="128"/>
      <c r="K1044" s="344">
        <v>1050</v>
      </c>
      <c r="L1044" s="345">
        <v>11334.876000000002</v>
      </c>
      <c r="M1044" s="278">
        <f>ROUND('Смета 1-й этаж'!$J1044*'Смета 1-й этаж'!$K1044,2)</f>
        <v>0</v>
      </c>
      <c r="N1044" s="279">
        <f>ROUND('Смета 1-й этаж'!$J1044*'Смета 1-й этаж'!$L1044,2)</f>
        <v>0</v>
      </c>
      <c r="AB1044" s="320"/>
      <c r="AC1044" s="321"/>
      <c r="AD1044" s="175"/>
      <c r="AE1044" s="322"/>
      <c r="AF1044" s="323"/>
      <c r="AG1044" s="324"/>
      <c r="AH1044" s="325"/>
      <c r="AI1044" s="326"/>
      <c r="AJ1044" s="327"/>
      <c r="AK1044" s="324"/>
      <c r="AL1044" s="328"/>
      <c r="AM1044" s="326"/>
      <c r="AN1044" s="325"/>
      <c r="AO1044" s="326"/>
    </row>
    <row r="1045" spans="1:41" ht="34.5" customHeight="1">
      <c r="A1045" s="29"/>
      <c r="B1045" s="17"/>
      <c r="C1045" s="27"/>
      <c r="D1045" s="17"/>
      <c r="E1045" s="17"/>
      <c r="F1045" s="29"/>
      <c r="G1045" s="28">
        <f t="shared" si="52"/>
        <v>2</v>
      </c>
      <c r="H1045" s="30" t="s">
        <v>2497</v>
      </c>
      <c r="I1045" s="36" t="s">
        <v>14</v>
      </c>
      <c r="J1045" s="128"/>
      <c r="K1045" s="344">
        <v>1087.5</v>
      </c>
      <c r="L1045" s="345">
        <v>3539.2350000000001</v>
      </c>
      <c r="M1045" s="278">
        <f>ROUND('Смета 1-й этаж'!$J1045*'Смета 1-й этаж'!$K1045,2)</f>
        <v>0</v>
      </c>
      <c r="N1045" s="279">
        <f>ROUND('Смета 1-й этаж'!$J1045*'Смета 1-й этаж'!$L1045,2)</f>
        <v>0</v>
      </c>
      <c r="AB1045" s="320"/>
      <c r="AC1045" s="321"/>
      <c r="AD1045" s="175"/>
      <c r="AE1045" s="322"/>
      <c r="AF1045" s="323"/>
      <c r="AG1045" s="324"/>
      <c r="AH1045" s="325"/>
      <c r="AI1045" s="326"/>
      <c r="AJ1045" s="327"/>
      <c r="AK1045" s="324"/>
      <c r="AL1045" s="328"/>
      <c r="AM1045" s="326"/>
      <c r="AN1045" s="325"/>
      <c r="AO1045" s="326"/>
    </row>
    <row r="1046" spans="1:41" ht="34.5" customHeight="1">
      <c r="A1046" s="29"/>
      <c r="B1046" s="17"/>
      <c r="C1046" s="27"/>
      <c r="D1046" s="17"/>
      <c r="E1046" s="17"/>
      <c r="F1046" s="29"/>
      <c r="G1046" s="28">
        <f t="shared" si="52"/>
        <v>2</v>
      </c>
      <c r="H1046" s="30" t="s">
        <v>2498</v>
      </c>
      <c r="I1046" s="36" t="s">
        <v>14</v>
      </c>
      <c r="J1046" s="128"/>
      <c r="K1046" s="344">
        <v>750</v>
      </c>
      <c r="L1046" s="345">
        <v>6197.3519999999999</v>
      </c>
      <c r="M1046" s="278">
        <f>ROUND('Смета 1-й этаж'!$J1046*'Смета 1-й этаж'!$K1046,2)</f>
        <v>0</v>
      </c>
      <c r="N1046" s="279">
        <f>ROUND('Смета 1-й этаж'!$J1046*'Смета 1-й этаж'!$L1046,2)</f>
        <v>0</v>
      </c>
      <c r="AB1046" s="320"/>
      <c r="AC1046" s="321"/>
      <c r="AD1046" s="175"/>
      <c r="AE1046" s="322"/>
      <c r="AF1046" s="323"/>
      <c r="AG1046" s="324"/>
      <c r="AH1046" s="325"/>
      <c r="AI1046" s="326"/>
      <c r="AJ1046" s="327"/>
      <c r="AK1046" s="324"/>
      <c r="AL1046" s="328"/>
      <c r="AM1046" s="326"/>
      <c r="AN1046" s="325"/>
      <c r="AO1046" s="326"/>
    </row>
    <row r="1047" spans="1:41" ht="34.5" customHeight="1">
      <c r="A1047" s="29"/>
      <c r="B1047" s="17"/>
      <c r="C1047" s="27"/>
      <c r="D1047" s="17"/>
      <c r="E1047" s="17"/>
      <c r="F1047" s="29"/>
      <c r="G1047" s="28">
        <f t="shared" si="52"/>
        <v>2</v>
      </c>
      <c r="H1047" s="30" t="s">
        <v>2499</v>
      </c>
      <c r="I1047" s="36" t="s">
        <v>14</v>
      </c>
      <c r="J1047" s="128"/>
      <c r="K1047" s="344">
        <v>750</v>
      </c>
      <c r="L1047" s="345">
        <v>13748.237999999999</v>
      </c>
      <c r="M1047" s="278">
        <f>ROUND('Смета 1-й этаж'!$J1047*'Смета 1-й этаж'!$K1047,2)</f>
        <v>0</v>
      </c>
      <c r="N1047" s="279">
        <f>ROUND('Смета 1-й этаж'!$J1047*'Смета 1-й этаж'!$L1047,2)</f>
        <v>0</v>
      </c>
      <c r="AB1047" s="320"/>
      <c r="AC1047" s="321"/>
      <c r="AD1047" s="175"/>
      <c r="AE1047" s="322"/>
      <c r="AF1047" s="323"/>
      <c r="AG1047" s="324"/>
      <c r="AH1047" s="325"/>
      <c r="AI1047" s="326"/>
      <c r="AJ1047" s="327"/>
      <c r="AK1047" s="324"/>
      <c r="AL1047" s="328"/>
      <c r="AM1047" s="326"/>
      <c r="AN1047" s="325"/>
      <c r="AO1047" s="326"/>
    </row>
    <row r="1048" spans="1:41" ht="34.5" customHeight="1">
      <c r="A1048" s="29"/>
      <c r="B1048" s="17"/>
      <c r="C1048" s="27"/>
      <c r="D1048" s="17"/>
      <c r="E1048" s="17"/>
      <c r="F1048" s="29"/>
      <c r="G1048" s="28">
        <f t="shared" si="52"/>
        <v>2</v>
      </c>
      <c r="H1048" s="30" t="s">
        <v>2485</v>
      </c>
      <c r="I1048" s="36" t="s">
        <v>14</v>
      </c>
      <c r="J1048" s="128"/>
      <c r="K1048" s="344">
        <v>750</v>
      </c>
      <c r="L1048" s="345">
        <v>6903.6449999999995</v>
      </c>
      <c r="M1048" s="278">
        <f>ROUND('Смета 1-й этаж'!$J1048*'Смета 1-й этаж'!$K1048,2)</f>
        <v>0</v>
      </c>
      <c r="N1048" s="279">
        <f>ROUND('Смета 1-й этаж'!$J1048*'Смета 1-й этаж'!$L1048,2)</f>
        <v>0</v>
      </c>
      <c r="AB1048" s="320"/>
      <c r="AC1048" s="321"/>
      <c r="AD1048" s="175"/>
      <c r="AE1048" s="322"/>
      <c r="AF1048" s="323"/>
      <c r="AG1048" s="324"/>
      <c r="AH1048" s="325"/>
      <c r="AI1048" s="326"/>
      <c r="AJ1048" s="327"/>
      <c r="AK1048" s="324"/>
      <c r="AL1048" s="328"/>
      <c r="AM1048" s="326"/>
      <c r="AN1048" s="325"/>
      <c r="AO1048" s="326"/>
    </row>
    <row r="1049" spans="1:41" ht="34.5" customHeight="1">
      <c r="A1049" s="29"/>
      <c r="B1049" s="17"/>
      <c r="C1049" s="27"/>
      <c r="D1049" s="17"/>
      <c r="E1049" s="17"/>
      <c r="F1049" s="29"/>
      <c r="G1049" s="28">
        <f t="shared" si="52"/>
        <v>2</v>
      </c>
      <c r="H1049" s="30" t="s">
        <v>2483</v>
      </c>
      <c r="I1049" s="36" t="s">
        <v>14</v>
      </c>
      <c r="J1049" s="128"/>
      <c r="K1049" s="344">
        <v>750</v>
      </c>
      <c r="L1049" s="345">
        <v>5465.4179999999997</v>
      </c>
      <c r="M1049" s="278">
        <f>ROUND('Смета 1-й этаж'!$J1049*'Смета 1-й этаж'!$K1049,2)</f>
        <v>0</v>
      </c>
      <c r="N1049" s="279">
        <f>ROUND('Смета 1-й этаж'!$J1049*'Смета 1-й этаж'!$L1049,2)</f>
        <v>0</v>
      </c>
      <c r="AB1049" s="320"/>
      <c r="AC1049" s="321"/>
      <c r="AD1049" s="175"/>
      <c r="AE1049" s="322"/>
      <c r="AF1049" s="323"/>
      <c r="AG1049" s="324"/>
      <c r="AH1049" s="325"/>
      <c r="AI1049" s="326"/>
      <c r="AJ1049" s="327"/>
      <c r="AK1049" s="324"/>
      <c r="AL1049" s="328"/>
      <c r="AM1049" s="326"/>
      <c r="AN1049" s="325"/>
      <c r="AO1049" s="326"/>
    </row>
    <row r="1050" spans="1:41" ht="34.5" customHeight="1">
      <c r="A1050" s="29"/>
      <c r="B1050" s="17"/>
      <c r="C1050" s="27"/>
      <c r="D1050" s="17"/>
      <c r="E1050" s="17"/>
      <c r="F1050" s="29"/>
      <c r="G1050" s="28">
        <f t="shared" si="52"/>
        <v>2</v>
      </c>
      <c r="H1050" s="30" t="s">
        <v>2485</v>
      </c>
      <c r="I1050" s="36" t="s">
        <v>14</v>
      </c>
      <c r="J1050" s="128"/>
      <c r="K1050" s="344">
        <v>750</v>
      </c>
      <c r="L1050" s="345">
        <v>7796.0121840000011</v>
      </c>
      <c r="M1050" s="278">
        <f>ROUND('Смета 1-й этаж'!$J1050*'Смета 1-й этаж'!$K1050,2)</f>
        <v>0</v>
      </c>
      <c r="N1050" s="279">
        <f>ROUND('Смета 1-й этаж'!$J1050*'Смета 1-й этаж'!$L1050,2)</f>
        <v>0</v>
      </c>
      <c r="AB1050" s="320"/>
      <c r="AC1050" s="321"/>
      <c r="AD1050" s="175"/>
      <c r="AE1050" s="322"/>
      <c r="AF1050" s="323"/>
      <c r="AG1050" s="324"/>
      <c r="AH1050" s="325"/>
      <c r="AI1050" s="326"/>
      <c r="AJ1050" s="327"/>
      <c r="AK1050" s="324"/>
      <c r="AL1050" s="328"/>
      <c r="AM1050" s="326"/>
      <c r="AN1050" s="325"/>
      <c r="AO1050" s="326"/>
    </row>
    <row r="1051" spans="1:41" ht="34.5" customHeight="1">
      <c r="A1051" s="29"/>
      <c r="B1051" s="17"/>
      <c r="C1051" s="27"/>
      <c r="D1051" s="17"/>
      <c r="E1051" s="17"/>
      <c r="F1051" s="29"/>
      <c r="G1051" s="28">
        <f t="shared" si="52"/>
        <v>2</v>
      </c>
      <c r="H1051" s="221" t="s">
        <v>2500</v>
      </c>
      <c r="I1051" s="36" t="s">
        <v>14</v>
      </c>
      <c r="J1051" s="128"/>
      <c r="K1051" s="344">
        <v>750</v>
      </c>
      <c r="L1051" s="345">
        <v>53797.117032000002</v>
      </c>
      <c r="M1051" s="278">
        <f>ROUND('Смета 1-й этаж'!$J1051*'Смета 1-й этаж'!$K1051,2)</f>
        <v>0</v>
      </c>
      <c r="N1051" s="279">
        <f>ROUND('Смета 1-й этаж'!$J1051*'Смета 1-й этаж'!$L1051,2)</f>
        <v>0</v>
      </c>
      <c r="AB1051" s="320"/>
      <c r="AC1051" s="321"/>
      <c r="AD1051" s="175"/>
      <c r="AE1051" s="322"/>
      <c r="AF1051" s="323"/>
      <c r="AG1051" s="324"/>
      <c r="AH1051" s="325"/>
      <c r="AI1051" s="326"/>
      <c r="AJ1051" s="327"/>
      <c r="AK1051" s="324"/>
      <c r="AL1051" s="328"/>
      <c r="AM1051" s="326"/>
      <c r="AN1051" s="325"/>
      <c r="AO1051" s="326"/>
    </row>
    <row r="1052" spans="1:41" ht="34.5" customHeight="1">
      <c r="A1052" s="29"/>
      <c r="B1052" s="17"/>
      <c r="C1052" s="27"/>
      <c r="D1052" s="17"/>
      <c r="E1052" s="17"/>
      <c r="F1052" s="29"/>
      <c r="G1052" s="28">
        <f t="shared" si="52"/>
        <v>2</v>
      </c>
      <c r="H1052" s="221" t="s">
        <v>2501</v>
      </c>
      <c r="I1052" s="36" t="s">
        <v>14</v>
      </c>
      <c r="J1052" s="128"/>
      <c r="K1052" s="344">
        <v>120</v>
      </c>
      <c r="L1052" s="345">
        <v>763.73683200000005</v>
      </c>
      <c r="M1052" s="278">
        <f>ROUND('Смета 1-й этаж'!$J1052*'Смета 1-й этаж'!$K1052,2)</f>
        <v>0</v>
      </c>
      <c r="N1052" s="279">
        <f>ROUND('Смета 1-й этаж'!$J1052*'Смета 1-й этаж'!$L1052,2)</f>
        <v>0</v>
      </c>
      <c r="AB1052" s="320"/>
      <c r="AC1052" s="321"/>
      <c r="AD1052" s="175"/>
      <c r="AE1052" s="322"/>
      <c r="AF1052" s="323"/>
      <c r="AG1052" s="324"/>
      <c r="AH1052" s="325"/>
      <c r="AI1052" s="326"/>
      <c r="AJ1052" s="327"/>
      <c r="AK1052" s="324"/>
      <c r="AL1052" s="328"/>
      <c r="AM1052" s="326"/>
      <c r="AN1052" s="325"/>
      <c r="AO1052" s="326"/>
    </row>
    <row r="1053" spans="1:41" ht="34.5" customHeight="1">
      <c r="A1053" s="29"/>
      <c r="B1053" s="17"/>
      <c r="C1053" s="27"/>
      <c r="D1053" s="17"/>
      <c r="E1053" s="17"/>
      <c r="F1053" s="29"/>
      <c r="G1053" s="28">
        <f t="shared" si="52"/>
        <v>2</v>
      </c>
      <c r="H1053" s="221" t="s">
        <v>2502</v>
      </c>
      <c r="I1053" s="36" t="s">
        <v>14</v>
      </c>
      <c r="J1053" s="128"/>
      <c r="K1053" s="344">
        <v>750</v>
      </c>
      <c r="L1053" s="345">
        <v>36856.883999999998</v>
      </c>
      <c r="M1053" s="278">
        <f>ROUND('Смета 1-й этаж'!$J1053*'Смета 1-й этаж'!$K1053,2)</f>
        <v>0</v>
      </c>
      <c r="N1053" s="279">
        <f>ROUND('Смета 1-й этаж'!$J1053*'Смета 1-й этаж'!$L1053,2)</f>
        <v>0</v>
      </c>
      <c r="AB1053" s="320"/>
      <c r="AC1053" s="321"/>
      <c r="AD1053" s="175"/>
      <c r="AE1053" s="322"/>
      <c r="AF1053" s="323"/>
      <c r="AG1053" s="324"/>
      <c r="AH1053" s="325"/>
      <c r="AI1053" s="326"/>
      <c r="AJ1053" s="327"/>
      <c r="AK1053" s="324"/>
      <c r="AL1053" s="328"/>
      <c r="AM1053" s="326"/>
      <c r="AN1053" s="325"/>
      <c r="AO1053" s="326"/>
    </row>
    <row r="1054" spans="1:41" ht="34.5" customHeight="1">
      <c r="A1054" s="29"/>
      <c r="B1054" s="17"/>
      <c r="C1054" s="27"/>
      <c r="D1054" s="17"/>
      <c r="E1054" s="17"/>
      <c r="F1054" s="29"/>
      <c r="G1054" s="28">
        <f t="shared" si="52"/>
        <v>2</v>
      </c>
      <c r="H1054" s="221" t="s">
        <v>2501</v>
      </c>
      <c r="I1054" s="36" t="s">
        <v>14</v>
      </c>
      <c r="J1054" s="128"/>
      <c r="K1054" s="344">
        <v>120</v>
      </c>
      <c r="L1054" s="345">
        <v>763.73683200000005</v>
      </c>
      <c r="M1054" s="278">
        <f>ROUND('Смета 1-й этаж'!$J1054*'Смета 1-й этаж'!$K1054,2)</f>
        <v>0</v>
      </c>
      <c r="N1054" s="279">
        <f>ROUND('Смета 1-й этаж'!$J1054*'Смета 1-й этаж'!$L1054,2)</f>
        <v>0</v>
      </c>
      <c r="AB1054" s="320"/>
      <c r="AC1054" s="321"/>
      <c r="AD1054" s="175"/>
      <c r="AE1054" s="322"/>
      <c r="AF1054" s="323"/>
      <c r="AG1054" s="324"/>
      <c r="AH1054" s="325"/>
      <c r="AI1054" s="326"/>
      <c r="AJ1054" s="327"/>
      <c r="AK1054" s="324"/>
      <c r="AL1054" s="328"/>
      <c r="AM1054" s="326"/>
      <c r="AN1054" s="325"/>
      <c r="AO1054" s="326"/>
    </row>
    <row r="1055" spans="1:41" ht="34.5" customHeight="1">
      <c r="A1055" s="29"/>
      <c r="B1055" s="17"/>
      <c r="C1055" s="27"/>
      <c r="D1055" s="17"/>
      <c r="E1055" s="17"/>
      <c r="F1055" s="29"/>
      <c r="G1055" s="28">
        <f t="shared" si="52"/>
        <v>2</v>
      </c>
      <c r="H1055" s="221" t="s">
        <v>2485</v>
      </c>
      <c r="I1055" s="36" t="s">
        <v>14</v>
      </c>
      <c r="J1055" s="128"/>
      <c r="K1055" s="344">
        <v>750</v>
      </c>
      <c r="L1055" s="345">
        <v>7796.0121840000011</v>
      </c>
      <c r="M1055" s="278">
        <f>ROUND('Смета 1-й этаж'!$J1055*'Смета 1-й этаж'!$K1055,2)</f>
        <v>0</v>
      </c>
      <c r="N1055" s="279">
        <f>ROUND('Смета 1-й этаж'!$J1055*'Смета 1-й этаж'!$L1055,2)</f>
        <v>0</v>
      </c>
      <c r="AB1055" s="320"/>
      <c r="AC1055" s="321"/>
      <c r="AD1055" s="175"/>
      <c r="AE1055" s="322"/>
      <c r="AF1055" s="323"/>
      <c r="AG1055" s="324"/>
      <c r="AH1055" s="325"/>
      <c r="AI1055" s="326"/>
      <c r="AJ1055" s="327"/>
      <c r="AK1055" s="324"/>
      <c r="AL1055" s="328"/>
      <c r="AM1055" s="326"/>
      <c r="AN1055" s="325"/>
      <c r="AO1055" s="326"/>
    </row>
    <row r="1056" spans="1:41" ht="34.5" customHeight="1">
      <c r="A1056" s="29"/>
      <c r="B1056" s="17"/>
      <c r="C1056" s="27"/>
      <c r="D1056" s="17"/>
      <c r="E1056" s="17"/>
      <c r="F1056" s="29"/>
      <c r="G1056" s="28">
        <f t="shared" si="52"/>
        <v>2</v>
      </c>
      <c r="H1056" s="221" t="s">
        <v>2503</v>
      </c>
      <c r="I1056" s="36" t="s">
        <v>14</v>
      </c>
      <c r="J1056" s="128"/>
      <c r="K1056" s="344">
        <v>750</v>
      </c>
      <c r="L1056" s="345">
        <v>90233.962379999997</v>
      </c>
      <c r="M1056" s="278">
        <f>ROUND('Смета 1-й этаж'!$J1056*'Смета 1-й этаж'!$K1056,2)</f>
        <v>0</v>
      </c>
      <c r="N1056" s="279">
        <f>ROUND('Смета 1-й этаж'!$J1056*'Смета 1-й этаж'!$L1056,2)</f>
        <v>0</v>
      </c>
      <c r="AB1056" s="320"/>
      <c r="AC1056" s="321"/>
      <c r="AD1056" s="175"/>
      <c r="AE1056" s="322"/>
      <c r="AF1056" s="323"/>
      <c r="AG1056" s="324"/>
      <c r="AH1056" s="325"/>
      <c r="AI1056" s="326"/>
      <c r="AJ1056" s="327"/>
      <c r="AK1056" s="324"/>
      <c r="AL1056" s="328"/>
      <c r="AM1056" s="326"/>
      <c r="AN1056" s="325"/>
      <c r="AO1056" s="326"/>
    </row>
    <row r="1057" spans="1:41" ht="34.5" customHeight="1">
      <c r="A1057" s="29"/>
      <c r="B1057" s="17"/>
      <c r="C1057" s="27"/>
      <c r="D1057" s="17"/>
      <c r="E1057" s="17"/>
      <c r="F1057" s="29"/>
      <c r="G1057" s="28">
        <f t="shared" si="52"/>
        <v>2</v>
      </c>
      <c r="H1057" s="221" t="s">
        <v>2501</v>
      </c>
      <c r="I1057" s="36" t="s">
        <v>14</v>
      </c>
      <c r="J1057" s="128"/>
      <c r="K1057" s="344">
        <v>120</v>
      </c>
      <c r="L1057" s="345">
        <v>763.73683200000005</v>
      </c>
      <c r="M1057" s="278">
        <f>ROUND('Смета 1-й этаж'!$J1057*'Смета 1-й этаж'!$K1057,2)</f>
        <v>0</v>
      </c>
      <c r="N1057" s="279">
        <f>ROUND('Смета 1-й этаж'!$J1057*'Смета 1-й этаж'!$L1057,2)</f>
        <v>0</v>
      </c>
      <c r="AB1057" s="320"/>
      <c r="AC1057" s="321"/>
      <c r="AD1057" s="175"/>
      <c r="AE1057" s="322"/>
      <c r="AF1057" s="323"/>
      <c r="AG1057" s="324"/>
      <c r="AH1057" s="325"/>
      <c r="AI1057" s="326"/>
      <c r="AJ1057" s="327"/>
      <c r="AK1057" s="324"/>
      <c r="AL1057" s="328"/>
      <c r="AM1057" s="326"/>
      <c r="AN1057" s="325"/>
      <c r="AO1057" s="326"/>
    </row>
    <row r="1058" spans="1:41" ht="34.5" customHeight="1">
      <c r="A1058" s="29"/>
      <c r="B1058" s="17"/>
      <c r="C1058" s="27"/>
      <c r="D1058" s="17"/>
      <c r="E1058" s="17"/>
      <c r="F1058" s="29"/>
      <c r="G1058" s="28">
        <f t="shared" si="52"/>
        <v>2</v>
      </c>
      <c r="H1058" s="221" t="s">
        <v>2500</v>
      </c>
      <c r="I1058" s="36" t="s">
        <v>14</v>
      </c>
      <c r="J1058" s="128"/>
      <c r="K1058" s="344">
        <v>750</v>
      </c>
      <c r="L1058" s="345">
        <v>53797.117032000002</v>
      </c>
      <c r="M1058" s="278">
        <f>ROUND('Смета 1-й этаж'!$J1058*'Смета 1-й этаж'!$K1058,2)</f>
        <v>0</v>
      </c>
      <c r="N1058" s="279">
        <f>ROUND('Смета 1-й этаж'!$J1058*'Смета 1-й этаж'!$L1058,2)</f>
        <v>0</v>
      </c>
      <c r="AB1058" s="320"/>
      <c r="AC1058" s="321"/>
      <c r="AD1058" s="175"/>
      <c r="AE1058" s="322"/>
      <c r="AF1058" s="323"/>
      <c r="AG1058" s="324"/>
      <c r="AH1058" s="325"/>
      <c r="AI1058" s="326"/>
      <c r="AJ1058" s="327"/>
      <c r="AK1058" s="324"/>
      <c r="AL1058" s="328"/>
      <c r="AM1058" s="326"/>
      <c r="AN1058" s="325"/>
      <c r="AO1058" s="326"/>
    </row>
    <row r="1059" spans="1:41" ht="34.5" customHeight="1">
      <c r="A1059" s="29"/>
      <c r="B1059" s="17"/>
      <c r="C1059" s="27"/>
      <c r="D1059" s="17"/>
      <c r="E1059" s="17"/>
      <c r="F1059" s="29"/>
      <c r="G1059" s="28">
        <f t="shared" si="52"/>
        <v>2</v>
      </c>
      <c r="H1059" s="221" t="s">
        <v>2501</v>
      </c>
      <c r="I1059" s="36" t="s">
        <v>14</v>
      </c>
      <c r="J1059" s="128"/>
      <c r="K1059" s="344">
        <v>120</v>
      </c>
      <c r="L1059" s="345">
        <v>763.73683200000005</v>
      </c>
      <c r="M1059" s="278">
        <f>ROUND('Смета 1-й этаж'!$J1059*'Смета 1-й этаж'!$K1059,2)</f>
        <v>0</v>
      </c>
      <c r="N1059" s="279">
        <f>ROUND('Смета 1-й этаж'!$J1059*'Смета 1-й этаж'!$L1059,2)</f>
        <v>0</v>
      </c>
      <c r="AB1059" s="320"/>
      <c r="AC1059" s="321"/>
      <c r="AD1059" s="175"/>
      <c r="AE1059" s="322"/>
      <c r="AF1059" s="323"/>
      <c r="AG1059" s="324"/>
      <c r="AH1059" s="325"/>
      <c r="AI1059" s="326"/>
      <c r="AJ1059" s="327"/>
      <c r="AK1059" s="324"/>
      <c r="AL1059" s="328"/>
      <c r="AM1059" s="326"/>
      <c r="AN1059" s="325"/>
      <c r="AO1059" s="326"/>
    </row>
    <row r="1060" spans="1:41" ht="34.5" customHeight="1">
      <c r="A1060" s="29"/>
      <c r="B1060" s="17"/>
      <c r="C1060" s="27"/>
      <c r="D1060" s="17"/>
      <c r="E1060" s="17"/>
      <c r="F1060" s="29"/>
      <c r="G1060" s="28">
        <f t="shared" si="52"/>
        <v>2</v>
      </c>
      <c r="H1060" s="221" t="s">
        <v>2504</v>
      </c>
      <c r="I1060" s="36" t="s">
        <v>14</v>
      </c>
      <c r="J1060" s="128"/>
      <c r="K1060" s="344">
        <v>750</v>
      </c>
      <c r="L1060" s="345">
        <v>29969.651016</v>
      </c>
      <c r="M1060" s="278">
        <f>ROUND('Смета 1-й этаж'!$J1060*'Смета 1-й этаж'!$K1060,2)</f>
        <v>0</v>
      </c>
      <c r="N1060" s="279">
        <f>ROUND('Смета 1-й этаж'!$J1060*'Смета 1-й этаж'!$L1060,2)</f>
        <v>0</v>
      </c>
      <c r="AB1060" s="320"/>
      <c r="AC1060" s="321"/>
      <c r="AD1060" s="175"/>
      <c r="AE1060" s="322"/>
      <c r="AF1060" s="323"/>
      <c r="AG1060" s="324"/>
      <c r="AH1060" s="325"/>
      <c r="AI1060" s="326"/>
      <c r="AJ1060" s="327"/>
      <c r="AK1060" s="324"/>
      <c r="AL1060" s="328"/>
      <c r="AM1060" s="326"/>
      <c r="AN1060" s="325"/>
      <c r="AO1060" s="326"/>
    </row>
    <row r="1061" spans="1:41" ht="34.5" customHeight="1">
      <c r="A1061" s="29"/>
      <c r="B1061" s="17"/>
      <c r="C1061" s="27"/>
      <c r="D1061" s="17"/>
      <c r="E1061" s="17"/>
      <c r="F1061" s="29"/>
      <c r="G1061" s="28">
        <f t="shared" si="52"/>
        <v>2</v>
      </c>
      <c r="H1061" s="221" t="s">
        <v>2501</v>
      </c>
      <c r="I1061" s="36" t="s">
        <v>14</v>
      </c>
      <c r="J1061" s="128"/>
      <c r="K1061" s="344">
        <v>120</v>
      </c>
      <c r="L1061" s="345">
        <v>763.73683200000005</v>
      </c>
      <c r="M1061" s="278">
        <f>ROUND('Смета 1-й этаж'!$J1061*'Смета 1-й этаж'!$K1061,2)</f>
        <v>0</v>
      </c>
      <c r="N1061" s="279">
        <f>ROUND('Смета 1-й этаж'!$J1061*'Смета 1-й этаж'!$L1061,2)</f>
        <v>0</v>
      </c>
      <c r="AB1061" s="320"/>
      <c r="AC1061" s="321"/>
      <c r="AD1061" s="175"/>
      <c r="AE1061" s="322"/>
      <c r="AF1061" s="323"/>
      <c r="AG1061" s="324"/>
      <c r="AH1061" s="325"/>
      <c r="AI1061" s="326"/>
      <c r="AJ1061" s="327"/>
      <c r="AK1061" s="324"/>
      <c r="AL1061" s="328"/>
      <c r="AM1061" s="326"/>
      <c r="AN1061" s="325"/>
      <c r="AO1061" s="326"/>
    </row>
    <row r="1062" spans="1:41" ht="34.5" customHeight="1">
      <c r="A1062" s="29"/>
      <c r="B1062" s="17"/>
      <c r="C1062" s="27"/>
      <c r="D1062" s="17"/>
      <c r="E1062" s="17"/>
      <c r="F1062" s="29"/>
      <c r="G1062" s="28">
        <f t="shared" si="52"/>
        <v>2</v>
      </c>
      <c r="H1062" s="221" t="s">
        <v>2485</v>
      </c>
      <c r="I1062" s="36" t="s">
        <v>14</v>
      </c>
      <c r="J1062" s="128"/>
      <c r="K1062" s="344">
        <v>750</v>
      </c>
      <c r="L1062" s="345">
        <v>7796.0121840000011</v>
      </c>
      <c r="M1062" s="278">
        <f>ROUND('Смета 1-й этаж'!$J1062*'Смета 1-й этаж'!$K1062,2)</f>
        <v>0</v>
      </c>
      <c r="N1062" s="279">
        <f>ROUND('Смета 1-й этаж'!$J1062*'Смета 1-й этаж'!$L1062,2)</f>
        <v>0</v>
      </c>
      <c r="AB1062" s="320"/>
      <c r="AC1062" s="321"/>
      <c r="AD1062" s="175"/>
      <c r="AE1062" s="322"/>
      <c r="AF1062" s="323"/>
      <c r="AG1062" s="324"/>
      <c r="AH1062" s="325"/>
      <c r="AI1062" s="326"/>
      <c r="AJ1062" s="327"/>
      <c r="AK1062" s="324"/>
      <c r="AL1062" s="328"/>
      <c r="AM1062" s="326"/>
      <c r="AN1062" s="325"/>
      <c r="AO1062" s="326"/>
    </row>
    <row r="1063" spans="1:41" ht="34.5" customHeight="1">
      <c r="A1063" s="29"/>
      <c r="B1063" s="17"/>
      <c r="C1063" s="27"/>
      <c r="D1063" s="17"/>
      <c r="E1063" s="17"/>
      <c r="F1063" s="29"/>
      <c r="G1063" s="28">
        <f t="shared" si="52"/>
        <v>2</v>
      </c>
      <c r="H1063" s="221" t="s">
        <v>2502</v>
      </c>
      <c r="I1063" s="36" t="s">
        <v>14</v>
      </c>
      <c r="J1063" s="128"/>
      <c r="K1063" s="344">
        <v>750</v>
      </c>
      <c r="L1063" s="345">
        <v>36856.883999999998</v>
      </c>
      <c r="M1063" s="278">
        <f>ROUND('Смета 1-й этаж'!$J1063*'Смета 1-й этаж'!$K1063,2)</f>
        <v>0</v>
      </c>
      <c r="N1063" s="279">
        <f>ROUND('Смета 1-й этаж'!$J1063*'Смета 1-й этаж'!$L1063,2)</f>
        <v>0</v>
      </c>
      <c r="AB1063" s="320"/>
      <c r="AC1063" s="321"/>
      <c r="AD1063" s="175"/>
      <c r="AE1063" s="322"/>
      <c r="AF1063" s="323"/>
      <c r="AG1063" s="324"/>
      <c r="AH1063" s="325"/>
      <c r="AI1063" s="326"/>
      <c r="AJ1063" s="327"/>
      <c r="AK1063" s="324"/>
      <c r="AL1063" s="328"/>
      <c r="AM1063" s="326"/>
      <c r="AN1063" s="325"/>
      <c r="AO1063" s="326"/>
    </row>
    <row r="1064" spans="1:41" ht="34.5" customHeight="1">
      <c r="A1064" s="29"/>
      <c r="B1064" s="17"/>
      <c r="C1064" s="27"/>
      <c r="D1064" s="17"/>
      <c r="E1064" s="17"/>
      <c r="F1064" s="29"/>
      <c r="G1064" s="28">
        <f t="shared" si="52"/>
        <v>2</v>
      </c>
      <c r="H1064" s="30" t="s">
        <v>2501</v>
      </c>
      <c r="I1064" s="36" t="s">
        <v>14</v>
      </c>
      <c r="J1064" s="128"/>
      <c r="K1064" s="344">
        <v>120</v>
      </c>
      <c r="L1064" s="345">
        <v>763.73683200000005</v>
      </c>
      <c r="M1064" s="278">
        <f>ROUND('Смета 1-й этаж'!$J1064*'Смета 1-й этаж'!$K1064,2)</f>
        <v>0</v>
      </c>
      <c r="N1064" s="279">
        <f>ROUND('Смета 1-й этаж'!$J1064*'Смета 1-й этаж'!$L1064,2)</f>
        <v>0</v>
      </c>
      <c r="AB1064" s="320"/>
      <c r="AC1064" s="321"/>
      <c r="AD1064" s="175"/>
      <c r="AE1064" s="322"/>
      <c r="AF1064" s="323"/>
      <c r="AG1064" s="324"/>
      <c r="AH1064" s="325"/>
      <c r="AI1064" s="326"/>
      <c r="AJ1064" s="327"/>
      <c r="AK1064" s="324"/>
      <c r="AL1064" s="328"/>
      <c r="AM1064" s="326"/>
      <c r="AN1064" s="325"/>
      <c r="AO1064" s="326"/>
    </row>
    <row r="1065" spans="1:41" ht="34.5" customHeight="1">
      <c r="A1065" s="29"/>
      <c r="B1065" s="17"/>
      <c r="C1065" s="27"/>
      <c r="D1065" s="17"/>
      <c r="E1065" s="17"/>
      <c r="F1065" s="29"/>
      <c r="G1065" s="28">
        <f t="shared" si="52"/>
        <v>2</v>
      </c>
      <c r="H1065" s="221" t="s">
        <v>2504</v>
      </c>
      <c r="I1065" s="36" t="s">
        <v>14</v>
      </c>
      <c r="J1065" s="128"/>
      <c r="K1065" s="344">
        <v>750</v>
      </c>
      <c r="L1065" s="345">
        <v>29969.651016</v>
      </c>
      <c r="M1065" s="278">
        <f>ROUND('Смета 1-й этаж'!$J1065*'Смета 1-й этаж'!$K1065,2)</f>
        <v>0</v>
      </c>
      <c r="N1065" s="279">
        <f>ROUND('Смета 1-й этаж'!$J1065*'Смета 1-й этаж'!$L1065,2)</f>
        <v>0</v>
      </c>
      <c r="AB1065" s="320"/>
      <c r="AC1065" s="321"/>
      <c r="AD1065" s="175"/>
      <c r="AE1065" s="322"/>
      <c r="AF1065" s="323"/>
      <c r="AG1065" s="324"/>
      <c r="AH1065" s="325"/>
      <c r="AI1065" s="326"/>
      <c r="AJ1065" s="327"/>
      <c r="AK1065" s="324"/>
      <c r="AL1065" s="328"/>
      <c r="AM1065" s="326"/>
      <c r="AN1065" s="325"/>
      <c r="AO1065" s="326"/>
    </row>
    <row r="1066" spans="1:41" ht="34.5" customHeight="1">
      <c r="A1066" s="29"/>
      <c r="B1066" s="17"/>
      <c r="C1066" s="27"/>
      <c r="D1066" s="17"/>
      <c r="E1066" s="17"/>
      <c r="F1066" s="29"/>
      <c r="G1066" s="28">
        <f t="shared" si="52"/>
        <v>2</v>
      </c>
      <c r="H1066" s="30" t="s">
        <v>2501</v>
      </c>
      <c r="I1066" s="36" t="s">
        <v>14</v>
      </c>
      <c r="J1066" s="128"/>
      <c r="K1066" s="344">
        <v>120</v>
      </c>
      <c r="L1066" s="345">
        <v>763.73683200000005</v>
      </c>
      <c r="M1066" s="278">
        <f>ROUND('Смета 1-й этаж'!$J1066*'Смета 1-й этаж'!$K1066,2)</f>
        <v>0</v>
      </c>
      <c r="N1066" s="279">
        <f>ROUND('Смета 1-й этаж'!$J1066*'Смета 1-й этаж'!$L1066,2)</f>
        <v>0</v>
      </c>
      <c r="AB1066" s="320"/>
      <c r="AC1066" s="321"/>
      <c r="AD1066" s="175"/>
      <c r="AE1066" s="322"/>
      <c r="AF1066" s="323"/>
      <c r="AG1066" s="324"/>
      <c r="AH1066" s="325"/>
      <c r="AI1066" s="326"/>
      <c r="AJ1066" s="327"/>
      <c r="AK1066" s="324"/>
      <c r="AL1066" s="328"/>
      <c r="AM1066" s="326"/>
      <c r="AN1066" s="325"/>
      <c r="AO1066" s="326"/>
    </row>
    <row r="1067" spans="1:41" ht="34.5" customHeight="1">
      <c r="A1067" s="29"/>
      <c r="B1067" s="17"/>
      <c r="C1067" s="27"/>
      <c r="D1067" s="17"/>
      <c r="E1067" s="17"/>
      <c r="F1067" s="29"/>
      <c r="G1067" s="28">
        <f t="shared" si="52"/>
        <v>2</v>
      </c>
      <c r="H1067" s="30" t="s">
        <v>2505</v>
      </c>
      <c r="I1067" s="36" t="s">
        <v>14</v>
      </c>
      <c r="J1067" s="128"/>
      <c r="K1067" s="344">
        <v>869.99999999999989</v>
      </c>
      <c r="L1067" s="345">
        <v>10671.318000000001</v>
      </c>
      <c r="M1067" s="278">
        <f>ROUND('Смета 1-й этаж'!$J1067*'Смета 1-й этаж'!$K1067,2)</f>
        <v>0</v>
      </c>
      <c r="N1067" s="279">
        <f>ROUND('Смета 1-й этаж'!$J1067*'Смета 1-й этаж'!$L1067,2)</f>
        <v>0</v>
      </c>
      <c r="AB1067" s="320"/>
      <c r="AC1067" s="321"/>
      <c r="AD1067" s="175"/>
      <c r="AE1067" s="322"/>
      <c r="AF1067" s="323"/>
      <c r="AG1067" s="324"/>
      <c r="AH1067" s="325"/>
      <c r="AI1067" s="326"/>
      <c r="AJ1067" s="327"/>
      <c r="AK1067" s="324"/>
      <c r="AL1067" s="328"/>
      <c r="AM1067" s="326"/>
      <c r="AN1067" s="325"/>
      <c r="AO1067" s="326"/>
    </row>
    <row r="1068" spans="1:41" ht="34.5" customHeight="1">
      <c r="A1068" s="29"/>
      <c r="B1068" s="17"/>
      <c r="C1068" s="27"/>
      <c r="D1068" s="17"/>
      <c r="E1068" s="17"/>
      <c r="F1068" s="29"/>
      <c r="G1068" s="28">
        <f t="shared" si="52"/>
        <v>2</v>
      </c>
      <c r="H1068" s="30" t="s">
        <v>2505</v>
      </c>
      <c r="I1068" s="36" t="s">
        <v>14</v>
      </c>
      <c r="J1068" s="128"/>
      <c r="K1068" s="344">
        <v>869.99999999999989</v>
      </c>
      <c r="L1068" s="345">
        <v>10671.318000000001</v>
      </c>
      <c r="M1068" s="278">
        <f>ROUND('Смета 1-й этаж'!$J1068*'Смета 1-й этаж'!$K1068,2)</f>
        <v>0</v>
      </c>
      <c r="N1068" s="279">
        <f>ROUND('Смета 1-й этаж'!$J1068*'Смета 1-й этаж'!$L1068,2)</f>
        <v>0</v>
      </c>
      <c r="AB1068" s="320"/>
      <c r="AC1068" s="321"/>
      <c r="AD1068" s="175"/>
      <c r="AE1068" s="322"/>
      <c r="AF1068" s="323"/>
      <c r="AG1068" s="324"/>
      <c r="AH1068" s="325"/>
      <c r="AI1068" s="326"/>
      <c r="AJ1068" s="327"/>
      <c r="AK1068" s="324"/>
      <c r="AL1068" s="328"/>
      <c r="AM1068" s="326"/>
      <c r="AN1068" s="325"/>
      <c r="AO1068" s="326"/>
    </row>
    <row r="1069" spans="1:41" ht="34.5" customHeight="1">
      <c r="A1069" s="29"/>
      <c r="B1069" s="17"/>
      <c r="C1069" s="27"/>
      <c r="D1069" s="17"/>
      <c r="E1069" s="17"/>
      <c r="F1069" s="29"/>
      <c r="G1069" s="28">
        <f t="shared" si="52"/>
        <v>2</v>
      </c>
      <c r="H1069" s="30" t="s">
        <v>2483</v>
      </c>
      <c r="I1069" s="36" t="s">
        <v>14</v>
      </c>
      <c r="J1069" s="128"/>
      <c r="K1069" s="344">
        <v>750</v>
      </c>
      <c r="L1069" s="345">
        <v>5465.3550000000005</v>
      </c>
      <c r="M1069" s="278">
        <f>ROUND('Смета 1-й этаж'!$J1069*'Смета 1-й этаж'!$K1069,2)</f>
        <v>0</v>
      </c>
      <c r="N1069" s="279">
        <f>ROUND('Смета 1-й этаж'!$J1069*'Смета 1-й этаж'!$L1069,2)</f>
        <v>0</v>
      </c>
      <c r="AB1069" s="320"/>
      <c r="AC1069" s="321"/>
      <c r="AD1069" s="175"/>
      <c r="AE1069" s="322"/>
      <c r="AF1069" s="323"/>
      <c r="AG1069" s="324"/>
      <c r="AH1069" s="325"/>
      <c r="AI1069" s="326"/>
      <c r="AJ1069" s="327"/>
      <c r="AK1069" s="324"/>
      <c r="AL1069" s="328"/>
      <c r="AM1069" s="326"/>
      <c r="AN1069" s="325"/>
      <c r="AO1069" s="326"/>
    </row>
    <row r="1070" spans="1:41" ht="34.5" customHeight="1">
      <c r="A1070" s="29"/>
      <c r="B1070" s="17"/>
      <c r="C1070" s="27"/>
      <c r="D1070" s="17"/>
      <c r="E1070" s="17"/>
      <c r="F1070" s="29"/>
      <c r="G1070" s="28">
        <f t="shared" si="52"/>
        <v>2</v>
      </c>
      <c r="H1070" s="30" t="s">
        <v>2506</v>
      </c>
      <c r="I1070" s="36" t="s">
        <v>14</v>
      </c>
      <c r="J1070" s="128"/>
      <c r="K1070" s="344">
        <v>750</v>
      </c>
      <c r="L1070" s="345">
        <v>3580.4160000000002</v>
      </c>
      <c r="M1070" s="278">
        <f>ROUND('Смета 1-й этаж'!$J1070*'Смета 1-й этаж'!$K1070,2)</f>
        <v>0</v>
      </c>
      <c r="N1070" s="279">
        <f>ROUND('Смета 1-й этаж'!$J1070*'Смета 1-й этаж'!$L1070,2)</f>
        <v>0</v>
      </c>
      <c r="AB1070" s="320"/>
      <c r="AC1070" s="321"/>
      <c r="AD1070" s="175"/>
      <c r="AE1070" s="322"/>
      <c r="AF1070" s="323"/>
      <c r="AG1070" s="324"/>
      <c r="AH1070" s="325"/>
      <c r="AI1070" s="326"/>
      <c r="AJ1070" s="327"/>
      <c r="AK1070" s="324"/>
      <c r="AL1070" s="328"/>
      <c r="AM1070" s="326"/>
      <c r="AN1070" s="325"/>
      <c r="AO1070" s="326"/>
    </row>
    <row r="1071" spans="1:41" ht="34.5" customHeight="1">
      <c r="A1071" s="29"/>
      <c r="B1071" s="17"/>
      <c r="C1071" s="27"/>
      <c r="D1071" s="17"/>
      <c r="E1071" s="17"/>
      <c r="F1071" s="29"/>
      <c r="G1071" s="28">
        <f t="shared" si="52"/>
        <v>2</v>
      </c>
      <c r="H1071" s="30" t="s">
        <v>2507</v>
      </c>
      <c r="I1071" s="36" t="s">
        <v>14</v>
      </c>
      <c r="J1071" s="128"/>
      <c r="K1071" s="344">
        <v>869.99999999999989</v>
      </c>
      <c r="L1071" s="345">
        <v>8611.491</v>
      </c>
      <c r="M1071" s="278">
        <f>ROUND('Смета 1-й этаж'!$J1071*'Смета 1-й этаж'!$K1071,2)</f>
        <v>0</v>
      </c>
      <c r="N1071" s="279">
        <f>ROUND('Смета 1-й этаж'!$J1071*'Смета 1-й этаж'!$L1071,2)</f>
        <v>0</v>
      </c>
      <c r="AB1071" s="320"/>
      <c r="AC1071" s="321"/>
      <c r="AD1071" s="175"/>
      <c r="AE1071" s="322"/>
      <c r="AF1071" s="323"/>
      <c r="AG1071" s="324"/>
      <c r="AH1071" s="325"/>
      <c r="AI1071" s="326"/>
      <c r="AJ1071" s="327"/>
      <c r="AK1071" s="324"/>
      <c r="AL1071" s="328"/>
      <c r="AM1071" s="326"/>
      <c r="AN1071" s="325"/>
      <c r="AO1071" s="326"/>
    </row>
    <row r="1072" spans="1:41" ht="34.5" customHeight="1">
      <c r="A1072" s="29"/>
      <c r="B1072" s="17"/>
      <c r="C1072" s="27"/>
      <c r="D1072" s="17"/>
      <c r="E1072" s="17"/>
      <c r="F1072" s="29"/>
      <c r="G1072" s="28">
        <f t="shared" si="52"/>
        <v>2</v>
      </c>
      <c r="H1072" s="221" t="s">
        <v>2508</v>
      </c>
      <c r="I1072" s="197" t="s">
        <v>14</v>
      </c>
      <c r="J1072" s="223"/>
      <c r="K1072" s="348">
        <v>750</v>
      </c>
      <c r="L1072" s="349">
        <v>54463.5</v>
      </c>
      <c r="M1072" s="278">
        <f>ROUND('Смета 1-й этаж'!$J1072*'Смета 1-й этаж'!$K1072,2)</f>
        <v>0</v>
      </c>
      <c r="N1072" s="279">
        <f>ROUND('Смета 1-й этаж'!$J1072*'Смета 1-й этаж'!$L1072,2)</f>
        <v>0</v>
      </c>
      <c r="AB1072" s="320"/>
      <c r="AC1072" s="321"/>
      <c r="AD1072" s="175"/>
      <c r="AE1072" s="322"/>
      <c r="AF1072" s="323"/>
      <c r="AG1072" s="324"/>
      <c r="AH1072" s="325"/>
      <c r="AI1072" s="326"/>
      <c r="AJ1072" s="327"/>
      <c r="AK1072" s="324"/>
      <c r="AL1072" s="328"/>
      <c r="AM1072" s="326"/>
      <c r="AN1072" s="325"/>
      <c r="AO1072" s="326"/>
    </row>
    <row r="1073" spans="1:52" ht="34.5" customHeight="1">
      <c r="A1073" s="29"/>
      <c r="B1073" s="17"/>
      <c r="C1073" s="27"/>
      <c r="D1073" s="17"/>
      <c r="E1073" s="17"/>
      <c r="F1073" s="29"/>
      <c r="G1073" s="28">
        <f t="shared" si="52"/>
        <v>2</v>
      </c>
      <c r="H1073" s="30" t="s">
        <v>2484</v>
      </c>
      <c r="I1073" s="36" t="s">
        <v>14</v>
      </c>
      <c r="J1073" s="128"/>
      <c r="K1073" s="344">
        <v>750</v>
      </c>
      <c r="L1073" s="345">
        <v>3456.8730000000005</v>
      </c>
      <c r="M1073" s="278">
        <f>ROUND('Смета 1-й этаж'!$J1073*'Смета 1-й этаж'!$K1073,2)</f>
        <v>0</v>
      </c>
      <c r="N1073" s="279">
        <f>ROUND('Смета 1-й этаж'!$J1073*'Смета 1-й этаж'!$L1073,2)</f>
        <v>0</v>
      </c>
      <c r="AB1073" s="320"/>
      <c r="AC1073" s="321"/>
      <c r="AD1073" s="175"/>
      <c r="AE1073" s="322"/>
      <c r="AF1073" s="323"/>
      <c r="AG1073" s="324"/>
      <c r="AH1073" s="325"/>
      <c r="AI1073" s="326"/>
      <c r="AJ1073" s="327"/>
      <c r="AK1073" s="324"/>
      <c r="AL1073" s="328"/>
      <c r="AM1073" s="326"/>
      <c r="AN1073" s="325"/>
      <c r="AO1073" s="326"/>
    </row>
    <row r="1074" spans="1:52" ht="34.5" customHeight="1">
      <c r="A1074" s="29"/>
      <c r="B1074" s="17"/>
      <c r="C1074" s="27"/>
      <c r="D1074" s="17"/>
      <c r="E1074" s="17"/>
      <c r="F1074" s="29"/>
      <c r="G1074" s="28">
        <f t="shared" si="52"/>
        <v>2</v>
      </c>
      <c r="H1074" s="30" t="s">
        <v>2483</v>
      </c>
      <c r="I1074" s="36" t="s">
        <v>14</v>
      </c>
      <c r="J1074" s="128"/>
      <c r="K1074" s="344">
        <v>750</v>
      </c>
      <c r="L1074" s="345">
        <v>5465.4179999999997</v>
      </c>
      <c r="M1074" s="278">
        <f>ROUND('Смета 1-й этаж'!$J1074*'Смета 1-й этаж'!$K1074,2)</f>
        <v>0</v>
      </c>
      <c r="N1074" s="279">
        <f>ROUND('Смета 1-й этаж'!$J1074*'Смета 1-й этаж'!$L1074,2)</f>
        <v>0</v>
      </c>
      <c r="AB1074" s="320"/>
      <c r="AC1074" s="321"/>
      <c r="AD1074" s="175"/>
      <c r="AE1074" s="322"/>
      <c r="AF1074" s="323"/>
      <c r="AG1074" s="324"/>
      <c r="AH1074" s="325"/>
      <c r="AI1074" s="326"/>
      <c r="AJ1074" s="327"/>
      <c r="AK1074" s="324"/>
      <c r="AL1074" s="328"/>
      <c r="AM1074" s="326"/>
      <c r="AN1074" s="325"/>
      <c r="AO1074" s="326"/>
    </row>
    <row r="1075" spans="1:52" ht="34.5" customHeight="1">
      <c r="A1075" s="29"/>
      <c r="B1075" s="17"/>
      <c r="C1075" s="27"/>
      <c r="D1075" s="17"/>
      <c r="E1075" s="17"/>
      <c r="F1075" s="29"/>
      <c r="G1075" s="28">
        <f t="shared" si="52"/>
        <v>2</v>
      </c>
      <c r="H1075" s="30" t="s">
        <v>2509</v>
      </c>
      <c r="I1075" s="36" t="s">
        <v>14</v>
      </c>
      <c r="J1075" s="128"/>
      <c r="K1075" s="344">
        <v>750</v>
      </c>
      <c r="L1075" s="345">
        <v>4751.3550000000005</v>
      </c>
      <c r="M1075" s="278">
        <f>ROUND('Смета 1-й этаж'!$J1075*'Смета 1-й этаж'!$K1075,2)</f>
        <v>0</v>
      </c>
      <c r="N1075" s="279">
        <f>ROUND('Смета 1-й этаж'!$J1075*'Смета 1-й этаж'!$L1075,2)</f>
        <v>0</v>
      </c>
      <c r="AB1075" s="320"/>
      <c r="AC1075" s="321"/>
      <c r="AD1075" s="175"/>
      <c r="AE1075" s="322"/>
      <c r="AF1075" s="323"/>
      <c r="AG1075" s="324"/>
      <c r="AH1075" s="325"/>
      <c r="AI1075" s="326"/>
      <c r="AJ1075" s="327"/>
      <c r="AK1075" s="324"/>
      <c r="AL1075" s="328"/>
      <c r="AM1075" s="326"/>
      <c r="AN1075" s="325"/>
      <c r="AO1075" s="326"/>
    </row>
    <row r="1076" spans="1:52" ht="34.5" customHeight="1">
      <c r="A1076" s="29"/>
      <c r="B1076" s="17"/>
      <c r="C1076" s="27"/>
      <c r="D1076" s="17"/>
      <c r="E1076" s="17"/>
      <c r="F1076" s="29"/>
      <c r="G1076" s="28">
        <f t="shared" si="52"/>
        <v>2</v>
      </c>
      <c r="H1076" s="30" t="s">
        <v>2510</v>
      </c>
      <c r="I1076" s="36" t="s">
        <v>14</v>
      </c>
      <c r="J1076" s="128"/>
      <c r="K1076" s="344">
        <v>750</v>
      </c>
      <c r="L1076" s="345">
        <v>7621.5929999999998</v>
      </c>
      <c r="M1076" s="278">
        <f>ROUND('Смета 1-й этаж'!$J1076*'Смета 1-й этаж'!$K1076,2)</f>
        <v>0</v>
      </c>
      <c r="N1076" s="279">
        <f>ROUND('Смета 1-й этаж'!$J1076*'Смета 1-й этаж'!$L1076,2)</f>
        <v>0</v>
      </c>
      <c r="AB1076" s="320"/>
      <c r="AC1076" s="321"/>
      <c r="AD1076" s="175"/>
      <c r="AE1076" s="322"/>
      <c r="AF1076" s="323"/>
      <c r="AG1076" s="324"/>
      <c r="AH1076" s="325"/>
      <c r="AI1076" s="326"/>
      <c r="AJ1076" s="327"/>
      <c r="AK1076" s="324"/>
      <c r="AL1076" s="328"/>
      <c r="AM1076" s="326"/>
      <c r="AN1076" s="325"/>
      <c r="AO1076" s="326"/>
    </row>
    <row r="1077" spans="1:52" ht="34.5" customHeight="1">
      <c r="A1077" s="29"/>
      <c r="B1077" s="17"/>
      <c r="C1077" s="27"/>
      <c r="D1077" s="17"/>
      <c r="E1077" s="17"/>
      <c r="F1077" s="29"/>
      <c r="G1077" s="28">
        <f t="shared" si="52"/>
        <v>2</v>
      </c>
      <c r="H1077" s="30" t="s">
        <v>2511</v>
      </c>
      <c r="I1077" s="36" t="s">
        <v>14</v>
      </c>
      <c r="J1077" s="128"/>
      <c r="K1077" s="344"/>
      <c r="L1077" s="345">
        <v>672.10500000000002</v>
      </c>
      <c r="M1077" s="278">
        <f>ROUND('Смета 1-й этаж'!$J1077*'Смета 1-й этаж'!$K1077,2)</f>
        <v>0</v>
      </c>
      <c r="N1077" s="279">
        <f>ROUND('Смета 1-й этаж'!$J1077*'Смета 1-й этаж'!$L1077,2)</f>
        <v>0</v>
      </c>
      <c r="AB1077" s="320"/>
      <c r="AC1077" s="321"/>
      <c r="AD1077" s="175"/>
      <c r="AE1077" s="322"/>
      <c r="AF1077" s="323"/>
      <c r="AG1077" s="324"/>
      <c r="AH1077" s="325"/>
      <c r="AI1077" s="326"/>
      <c r="AJ1077" s="327"/>
      <c r="AK1077" s="324"/>
      <c r="AL1077" s="328"/>
      <c r="AM1077" s="326"/>
      <c r="AN1077" s="325"/>
      <c r="AO1077" s="326"/>
    </row>
    <row r="1078" spans="1:52" ht="34.5" customHeight="1">
      <c r="A1078" s="29"/>
      <c r="B1078" s="17"/>
      <c r="C1078" s="27"/>
      <c r="D1078" s="17"/>
      <c r="E1078" s="17"/>
      <c r="F1078" s="29"/>
      <c r="G1078" s="28">
        <f t="shared" si="52"/>
        <v>2</v>
      </c>
      <c r="H1078" s="30" t="s">
        <v>2509</v>
      </c>
      <c r="I1078" s="36" t="s">
        <v>14</v>
      </c>
      <c r="J1078" s="128"/>
      <c r="K1078" s="344">
        <v>750</v>
      </c>
      <c r="L1078" s="345">
        <v>4751.3550000000005</v>
      </c>
      <c r="M1078" s="278">
        <f>ROUND('Смета 1-й этаж'!$J1078*'Смета 1-й этаж'!$K1078,2)</f>
        <v>0</v>
      </c>
      <c r="N1078" s="279">
        <f>ROUND('Смета 1-й этаж'!$J1078*'Смета 1-й этаж'!$L1078,2)</f>
        <v>0</v>
      </c>
      <c r="AB1078" s="320"/>
      <c r="AC1078" s="321"/>
      <c r="AD1078" s="175"/>
      <c r="AE1078" s="322"/>
      <c r="AF1078" s="323"/>
      <c r="AG1078" s="324"/>
      <c r="AH1078" s="325"/>
      <c r="AI1078" s="326"/>
      <c r="AJ1078" s="327"/>
      <c r="AK1078" s="324"/>
      <c r="AL1078" s="328"/>
      <c r="AM1078" s="326"/>
      <c r="AN1078" s="325"/>
      <c r="AO1078" s="326"/>
    </row>
    <row r="1079" spans="1:52" ht="34.5" customHeight="1">
      <c r="A1079" s="29"/>
      <c r="B1079" s="17"/>
      <c r="C1079" s="27"/>
      <c r="D1079" s="17"/>
      <c r="E1079" s="17"/>
      <c r="F1079" s="29"/>
      <c r="G1079" s="28">
        <f t="shared" si="52"/>
        <v>2</v>
      </c>
      <c r="H1079" s="30" t="s">
        <v>2510</v>
      </c>
      <c r="I1079" s="36" t="s">
        <v>14</v>
      </c>
      <c r="J1079" s="128"/>
      <c r="K1079" s="344">
        <v>1042.5</v>
      </c>
      <c r="L1079" s="345">
        <v>7621.5929999999998</v>
      </c>
      <c r="M1079" s="278">
        <f>ROUND('Смета 1-й этаж'!$J1079*'Смета 1-й этаж'!$K1079,2)</f>
        <v>0</v>
      </c>
      <c r="N1079" s="279">
        <f>ROUND('Смета 1-й этаж'!$J1079*'Смета 1-й этаж'!$L1079,2)</f>
        <v>0</v>
      </c>
      <c r="AB1079" s="320"/>
      <c r="AC1079" s="321"/>
      <c r="AD1079" s="175"/>
      <c r="AE1079" s="322"/>
      <c r="AF1079" s="323"/>
      <c r="AG1079" s="324"/>
      <c r="AH1079" s="325"/>
      <c r="AI1079" s="326"/>
      <c r="AJ1079" s="327"/>
      <c r="AK1079" s="324"/>
      <c r="AL1079" s="328"/>
      <c r="AM1079" s="326"/>
      <c r="AN1079" s="325"/>
      <c r="AO1079" s="326"/>
    </row>
    <row r="1080" spans="1:52" ht="34.5" customHeight="1">
      <c r="A1080" s="29"/>
      <c r="B1080" s="17"/>
      <c r="C1080" s="27"/>
      <c r="D1080" s="17"/>
      <c r="E1080" s="17"/>
      <c r="F1080" s="29"/>
      <c r="G1080" s="28">
        <f t="shared" si="52"/>
        <v>2</v>
      </c>
      <c r="H1080" s="30" t="s">
        <v>2511</v>
      </c>
      <c r="I1080" s="36" t="s">
        <v>14</v>
      </c>
      <c r="J1080" s="128"/>
      <c r="K1080" s="344"/>
      <c r="L1080" s="345">
        <v>672.10500000000002</v>
      </c>
      <c r="M1080" s="278">
        <f>ROUND('Смета 1-й этаж'!$J1080*'Смета 1-й этаж'!$K1080,2)</f>
        <v>0</v>
      </c>
      <c r="N1080" s="279">
        <f>ROUND('Смета 1-й этаж'!$J1080*'Смета 1-й этаж'!$L1080,2)</f>
        <v>0</v>
      </c>
      <c r="AB1080" s="320"/>
      <c r="AC1080" s="321"/>
      <c r="AD1080" s="175"/>
      <c r="AE1080" s="322"/>
      <c r="AF1080" s="323"/>
      <c r="AG1080" s="324"/>
      <c r="AH1080" s="325"/>
      <c r="AI1080" s="326"/>
      <c r="AJ1080" s="327"/>
      <c r="AK1080" s="324"/>
      <c r="AL1080" s="328"/>
      <c r="AM1080" s="326"/>
      <c r="AN1080" s="325"/>
      <c r="AO1080" s="326"/>
    </row>
    <row r="1081" spans="1:52" ht="34.5" customHeight="1">
      <c r="A1081" s="29"/>
      <c r="B1081" s="17"/>
      <c r="C1081" s="27"/>
      <c r="D1081" s="17"/>
      <c r="E1081" s="17"/>
      <c r="F1081" s="29"/>
      <c r="G1081" s="28">
        <f t="shared" si="52"/>
        <v>2</v>
      </c>
      <c r="H1081" s="30" t="s">
        <v>2506</v>
      </c>
      <c r="I1081" s="36" t="s">
        <v>14</v>
      </c>
      <c r="J1081" s="128"/>
      <c r="K1081" s="344">
        <v>750</v>
      </c>
      <c r="L1081" s="345">
        <v>3580.4160000000002</v>
      </c>
      <c r="M1081" s="278">
        <f>ROUND('Смета 1-й этаж'!$J1081*'Смета 1-й этаж'!$K1081,2)</f>
        <v>0</v>
      </c>
      <c r="N1081" s="279">
        <f>ROUND('Смета 1-й этаж'!$J1081*'Смета 1-й этаж'!$L1081,2)</f>
        <v>0</v>
      </c>
      <c r="AB1081" s="320"/>
      <c r="AC1081" s="321"/>
      <c r="AD1081" s="175"/>
      <c r="AE1081" s="322"/>
      <c r="AF1081" s="323"/>
      <c r="AG1081" s="324"/>
      <c r="AH1081" s="325"/>
      <c r="AI1081" s="326"/>
      <c r="AJ1081" s="327"/>
      <c r="AK1081" s="324"/>
      <c r="AL1081" s="328"/>
      <c r="AM1081" s="326"/>
      <c r="AN1081" s="325"/>
      <c r="AO1081" s="326"/>
    </row>
    <row r="1082" spans="1:52" ht="34.5" customHeight="1">
      <c r="A1082" s="29"/>
      <c r="B1082" s="17"/>
      <c r="C1082" s="27"/>
      <c r="D1082" s="17"/>
      <c r="E1082" s="17"/>
      <c r="F1082" s="29"/>
      <c r="G1082" s="28">
        <f t="shared" si="52"/>
        <v>2</v>
      </c>
      <c r="H1082" s="30" t="s">
        <v>2512</v>
      </c>
      <c r="I1082" s="36" t="s">
        <v>14</v>
      </c>
      <c r="J1082" s="128"/>
      <c r="K1082" s="344">
        <v>550</v>
      </c>
      <c r="L1082" s="345">
        <v>4801.8599999999997</v>
      </c>
      <c r="M1082" s="278">
        <f>ROUND('Смета 1-й этаж'!$J1082*'Смета 1-й этаж'!$K1082,2)</f>
        <v>0</v>
      </c>
      <c r="N1082" s="279">
        <f>ROUND('Смета 1-й этаж'!$J1082*'Смета 1-й этаж'!$L1082,2)</f>
        <v>0</v>
      </c>
      <c r="AB1082" s="320"/>
      <c r="AC1082" s="321"/>
      <c r="AD1082" s="175"/>
      <c r="AE1082" s="322"/>
      <c r="AF1082" s="323"/>
      <c r="AG1082" s="324"/>
      <c r="AH1082" s="325"/>
      <c r="AI1082" s="326"/>
      <c r="AJ1082" s="327"/>
      <c r="AK1082" s="324"/>
      <c r="AL1082" s="328"/>
      <c r="AM1082" s="326"/>
      <c r="AN1082" s="325"/>
      <c r="AO1082" s="326"/>
    </row>
    <row r="1083" spans="1:52" ht="34.5" customHeight="1">
      <c r="A1083" s="29"/>
      <c r="B1083" s="17"/>
      <c r="C1083" s="27"/>
      <c r="D1083" s="17"/>
      <c r="E1083" s="17"/>
      <c r="F1083" s="29"/>
      <c r="G1083" s="28">
        <f t="shared" si="52"/>
        <v>2</v>
      </c>
      <c r="H1083" s="30" t="s">
        <v>2513</v>
      </c>
      <c r="I1083" s="36" t="s">
        <v>14</v>
      </c>
      <c r="J1083" s="128"/>
      <c r="K1083" s="344">
        <v>550</v>
      </c>
      <c r="L1083" s="345">
        <v>4801.8599999999997</v>
      </c>
      <c r="M1083" s="278">
        <f>ROUND('Смета 1-й этаж'!$J1083*'Смета 1-й этаж'!$K1083,2)</f>
        <v>0</v>
      </c>
      <c r="N1083" s="279">
        <f>ROUND('Смета 1-й этаж'!$J1083*'Смета 1-й этаж'!$L1083,2)</f>
        <v>0</v>
      </c>
      <c r="AB1083" s="320"/>
      <c r="AC1083" s="321"/>
      <c r="AD1083" s="175"/>
      <c r="AE1083" s="322"/>
      <c r="AF1083" s="323"/>
      <c r="AG1083" s="324"/>
      <c r="AH1083" s="325"/>
      <c r="AI1083" s="326"/>
      <c r="AJ1083" s="327"/>
      <c r="AK1083" s="324"/>
      <c r="AL1083" s="328"/>
      <c r="AM1083" s="326"/>
      <c r="AN1083" s="325"/>
      <c r="AO1083" s="326"/>
    </row>
    <row r="1084" spans="1:52" ht="34.5" customHeight="1">
      <c r="A1084" s="29" t="str">
        <f>CONCATENATE('Смета 1-й этаж'!$C1084,".",'Смета 1-й этаж'!$D1084,".",'Смета 1-й этаж'!$E1084)</f>
        <v>Р9.0.169</v>
      </c>
      <c r="B1084" s="17" t="s">
        <v>1665</v>
      </c>
      <c r="C1084" s="27" t="s">
        <v>117</v>
      </c>
      <c r="D1084" s="17">
        <v>0</v>
      </c>
      <c r="E1084" s="18">
        <v>169</v>
      </c>
      <c r="F1084" s="29" t="str">
        <f>CONCATENATE('Смета 1-й этаж'!$C1084,".",'Смета 1-й этаж'!$D1084,".",'Смета 1-й этаж'!$E1084)</f>
        <v>Р9.0.169</v>
      </c>
      <c r="G1084" s="28">
        <f t="shared" si="52"/>
        <v>2</v>
      </c>
      <c r="H1084" s="40" t="s">
        <v>205</v>
      </c>
      <c r="I1084" s="36" t="s">
        <v>30</v>
      </c>
      <c r="J1084" s="128"/>
      <c r="K1084" s="344">
        <v>33.6</v>
      </c>
      <c r="L1084" s="345">
        <v>17.094000000000001</v>
      </c>
      <c r="M1084" s="278">
        <f>ROUND('Смета 1-й этаж'!$J1084*'Смета 1-й этаж'!$K1084,2)</f>
        <v>0</v>
      </c>
      <c r="N1084" s="279">
        <f>ROUND('Смета 1-й этаж'!$J1084*'Смета 1-й этаж'!$L1084,2)</f>
        <v>0</v>
      </c>
      <c r="AB1084" s="157">
        <v>0.2</v>
      </c>
      <c r="AC1084" s="157">
        <v>0.2</v>
      </c>
      <c r="AD1084" s="175">
        <f t="shared" si="46"/>
        <v>0</v>
      </c>
      <c r="AE1084" s="192">
        <v>0</v>
      </c>
      <c r="AI1084" s="173">
        <f t="shared" si="48"/>
        <v>0</v>
      </c>
      <c r="AM1084" s="173">
        <f t="shared" si="51"/>
        <v>0</v>
      </c>
      <c r="AO1084" s="173">
        <f t="shared" si="49"/>
        <v>0</v>
      </c>
    </row>
    <row r="1085" spans="1:52" ht="34.5" customHeight="1">
      <c r="A1085" s="29" t="str">
        <f>CONCATENATE('Смета 1-й этаж'!$C1085,".",'Смета 1-й этаж'!$D1085,".",'Смета 1-й этаж'!$E1085)</f>
        <v>Р9.0.170</v>
      </c>
      <c r="B1085" s="17" t="s">
        <v>1666</v>
      </c>
      <c r="C1085" s="27" t="s">
        <v>117</v>
      </c>
      <c r="D1085" s="17">
        <v>0</v>
      </c>
      <c r="E1085" s="18">
        <v>170</v>
      </c>
      <c r="F1085" s="29" t="str">
        <f>CONCATENATE('Смета 1-й этаж'!$C1085,".",'Смета 1-й этаж'!$D1085,".",'Смета 1-й этаж'!$E1085)</f>
        <v>Р9.0.170</v>
      </c>
      <c r="G1085" s="28">
        <f t="shared" si="52"/>
        <v>2</v>
      </c>
      <c r="H1085" s="40" t="s">
        <v>146</v>
      </c>
      <c r="I1085" s="36" t="s">
        <v>30</v>
      </c>
      <c r="J1085" s="128">
        <f t="shared" si="47"/>
        <v>0</v>
      </c>
      <c r="K1085" s="69">
        <v>65.16</v>
      </c>
      <c r="L1085" s="70">
        <v>36.89</v>
      </c>
      <c r="M1085" s="65">
        <f>ROUND('Смета 1-й этаж'!$J1085*'Смета 1-й этаж'!$K1085,2)</f>
        <v>0</v>
      </c>
      <c r="N1085" s="19">
        <f>ROUND('Смета 1-й этаж'!$J1085*'Смета 1-й этаж'!$L1085,2)</f>
        <v>0</v>
      </c>
      <c r="AD1085" s="175">
        <f t="shared" si="46"/>
        <v>0</v>
      </c>
      <c r="AE1085" s="192">
        <v>0</v>
      </c>
      <c r="AI1085" s="173">
        <f t="shared" si="48"/>
        <v>0</v>
      </c>
      <c r="AM1085" s="173">
        <f t="shared" si="51"/>
        <v>0</v>
      </c>
      <c r="AO1085" s="173">
        <f t="shared" si="49"/>
        <v>0</v>
      </c>
      <c r="AT1085"/>
      <c r="AU1085"/>
      <c r="AV1085"/>
      <c r="AW1085"/>
      <c r="AX1085"/>
      <c r="AY1085"/>
      <c r="AZ1085"/>
    </row>
    <row r="1086" spans="1:52" ht="34.5" customHeight="1">
      <c r="A1086" s="29"/>
      <c r="B1086" s="17"/>
      <c r="C1086" s="27"/>
      <c r="D1086" s="17"/>
      <c r="E1086" s="18"/>
      <c r="F1086" s="29"/>
      <c r="G1086" s="28">
        <f t="shared" si="52"/>
        <v>2</v>
      </c>
      <c r="H1086" s="40" t="s">
        <v>2480</v>
      </c>
      <c r="I1086" s="36" t="s">
        <v>30</v>
      </c>
      <c r="J1086" s="128"/>
      <c r="K1086" s="344">
        <v>54.28</v>
      </c>
      <c r="L1086" s="345">
        <v>37.994</v>
      </c>
      <c r="M1086" s="278">
        <f>ROUND('Смета 1-й этаж'!$J1086*'Смета 1-й этаж'!$K1086,2)</f>
        <v>0</v>
      </c>
      <c r="N1086" s="279">
        <f>ROUND('Смета 1-й этаж'!$J1086*'Смета 1-й этаж'!$L1086,2)</f>
        <v>0</v>
      </c>
      <c r="AB1086" s="320"/>
      <c r="AC1086" s="321"/>
      <c r="AD1086" s="175"/>
      <c r="AE1086" s="322"/>
      <c r="AF1086" s="323"/>
      <c r="AG1086" s="324"/>
      <c r="AH1086" s="325"/>
      <c r="AI1086" s="326"/>
      <c r="AJ1086" s="327"/>
      <c r="AK1086" s="324"/>
      <c r="AL1086" s="328"/>
      <c r="AM1086" s="326"/>
      <c r="AN1086" s="325"/>
      <c r="AO1086" s="326"/>
    </row>
    <row r="1087" spans="1:52" ht="34.5" customHeight="1">
      <c r="A1087" s="29" t="str">
        <f>CONCATENATE('Смета 1-й этаж'!$C1087,".",'Смета 1-й этаж'!$D1087,".",'Смета 1-й этаж'!$E1087)</f>
        <v>Р9.0.171</v>
      </c>
      <c r="B1087" s="17" t="s">
        <v>1667</v>
      </c>
      <c r="C1087" s="27" t="s">
        <v>117</v>
      </c>
      <c r="D1087" s="17">
        <v>0</v>
      </c>
      <c r="E1087" s="17">
        <v>171</v>
      </c>
      <c r="F1087" s="29" t="str">
        <f>CONCATENATE('Смета 1-й этаж'!$C1087,".",'Смета 1-й этаж'!$D1087,".",'Смета 1-й этаж'!$E1087)</f>
        <v>Р9.0.171</v>
      </c>
      <c r="G1087" s="28">
        <f t="shared" si="52"/>
        <v>2</v>
      </c>
      <c r="H1087" s="40" t="s">
        <v>147</v>
      </c>
      <c r="I1087" s="36" t="s">
        <v>30</v>
      </c>
      <c r="J1087" s="128"/>
      <c r="K1087" s="344">
        <v>19.920000000000002</v>
      </c>
      <c r="L1087" s="345">
        <v>7.3260000000000005</v>
      </c>
      <c r="M1087" s="278">
        <f>ROUND('Смета 1-й этаж'!$J1087*'Смета 1-й этаж'!$K1087,2)</f>
        <v>0</v>
      </c>
      <c r="N1087" s="279">
        <f>ROUND('Смета 1-й этаж'!$J1087*'Смета 1-й этаж'!$L1087,2)</f>
        <v>0</v>
      </c>
      <c r="AB1087" s="157">
        <v>5.5</v>
      </c>
      <c r="AC1087" s="149">
        <v>5.5</v>
      </c>
      <c r="AD1087" s="175">
        <f t="shared" si="46"/>
        <v>0</v>
      </c>
      <c r="AE1087" s="192">
        <v>0</v>
      </c>
      <c r="AI1087" s="173">
        <f t="shared" si="48"/>
        <v>0</v>
      </c>
      <c r="AM1087" s="173">
        <f t="shared" si="51"/>
        <v>0</v>
      </c>
      <c r="AO1087" s="173">
        <f t="shared" si="49"/>
        <v>0</v>
      </c>
    </row>
    <row r="1088" spans="1:52" ht="34.5" customHeight="1">
      <c r="A1088" s="29" t="str">
        <f>CONCATENATE('Смета 1-й этаж'!$C1088,".",'Смета 1-й этаж'!$D1088,".",'Смета 1-й этаж'!$E1088)</f>
        <v>Р9.0.172</v>
      </c>
      <c r="B1088" s="17" t="s">
        <v>1668</v>
      </c>
      <c r="C1088" s="27" t="s">
        <v>117</v>
      </c>
      <c r="D1088" s="17">
        <v>0</v>
      </c>
      <c r="E1088" s="18">
        <v>172</v>
      </c>
      <c r="F1088" s="29" t="str">
        <f>CONCATENATE('Смета 1-й этаж'!$C1088,".",'Смета 1-й этаж'!$D1088,".",'Смета 1-й этаж'!$E1088)</f>
        <v>Р9.0.172</v>
      </c>
      <c r="G1088" s="28">
        <f t="shared" si="52"/>
        <v>2</v>
      </c>
      <c r="H1088" s="40" t="s">
        <v>148</v>
      </c>
      <c r="I1088" s="36" t="s">
        <v>30</v>
      </c>
      <c r="J1088" s="128"/>
      <c r="K1088" s="344">
        <v>17.52</v>
      </c>
      <c r="L1088" s="345">
        <v>6.5120000000000005</v>
      </c>
      <c r="M1088" s="278">
        <f>ROUND('Смета 1-й этаж'!$J1088*'Смета 1-й этаж'!$K1088,2)</f>
        <v>0</v>
      </c>
      <c r="N1088" s="279">
        <f>ROUND('Смета 1-й этаж'!$J1088*'Смета 1-й этаж'!$L1088,2)</f>
        <v>0</v>
      </c>
      <c r="AB1088" s="157">
        <v>3.8</v>
      </c>
      <c r="AC1088" s="149">
        <v>3.8</v>
      </c>
      <c r="AD1088" s="175">
        <f t="shared" si="46"/>
        <v>0</v>
      </c>
      <c r="AE1088" s="192">
        <v>0</v>
      </c>
      <c r="AI1088" s="173">
        <f t="shared" si="48"/>
        <v>0</v>
      </c>
      <c r="AM1088" s="173">
        <f t="shared" si="51"/>
        <v>0</v>
      </c>
      <c r="AO1088" s="173">
        <f t="shared" si="49"/>
        <v>0</v>
      </c>
    </row>
    <row r="1089" spans="1:52" ht="34.5" customHeight="1">
      <c r="A1089" s="29"/>
      <c r="B1089" s="17"/>
      <c r="C1089" s="27"/>
      <c r="D1089" s="17"/>
      <c r="E1089" s="18"/>
      <c r="F1089" s="29"/>
      <c r="G1089" s="28">
        <f t="shared" si="52"/>
        <v>2</v>
      </c>
      <c r="H1089" s="40" t="s">
        <v>2400</v>
      </c>
      <c r="I1089" s="36" t="s">
        <v>30</v>
      </c>
      <c r="J1089" s="128"/>
      <c r="K1089" s="344">
        <v>47.25</v>
      </c>
      <c r="L1089" s="345">
        <v>46.387000000000008</v>
      </c>
      <c r="M1089" s="278">
        <f>ROUND('Смета 1-й этаж'!$J1089*'Смета 1-й этаж'!$K1089,2)</f>
        <v>0</v>
      </c>
      <c r="N1089" s="279">
        <f>ROUND('Смета 1-й этаж'!$J1089*'Смета 1-й этаж'!$L1089,2)</f>
        <v>0</v>
      </c>
      <c r="AD1089" s="175"/>
      <c r="AE1089" s="192"/>
      <c r="AI1089" s="173"/>
      <c r="AM1089" s="173"/>
      <c r="AO1089" s="173"/>
    </row>
    <row r="1090" spans="1:52" ht="34.5" customHeight="1">
      <c r="A1090" s="29"/>
      <c r="B1090" s="17"/>
      <c r="C1090" s="27"/>
      <c r="D1090" s="17"/>
      <c r="E1090" s="18"/>
      <c r="F1090" s="29"/>
      <c r="G1090" s="28">
        <f t="shared" si="52"/>
        <v>2</v>
      </c>
      <c r="H1090" s="40" t="s">
        <v>2401</v>
      </c>
      <c r="I1090" s="36" t="s">
        <v>30</v>
      </c>
      <c r="J1090" s="128"/>
      <c r="K1090" s="344">
        <v>19.920000000000002</v>
      </c>
      <c r="L1090" s="345">
        <v>17.897000000000002</v>
      </c>
      <c r="M1090" s="278">
        <f>ROUND('Смета 1-й этаж'!$J1090*'Смета 1-й этаж'!$K1090,2)</f>
        <v>0</v>
      </c>
      <c r="N1090" s="279">
        <f>ROUND('Смета 1-й этаж'!$J1090*'Смета 1-й этаж'!$L1090,2)</f>
        <v>0</v>
      </c>
      <c r="AD1090" s="175"/>
      <c r="AE1090" s="192"/>
      <c r="AI1090" s="173"/>
      <c r="AM1090" s="173"/>
      <c r="AO1090" s="173"/>
    </row>
    <row r="1091" spans="1:52" ht="34.5" customHeight="1">
      <c r="A1091" s="29"/>
      <c r="B1091" s="17"/>
      <c r="C1091" s="27"/>
      <c r="D1091" s="17"/>
      <c r="E1091" s="18"/>
      <c r="F1091" s="29"/>
      <c r="G1091" s="28">
        <f t="shared" si="52"/>
        <v>2</v>
      </c>
      <c r="H1091" s="40" t="s">
        <v>2402</v>
      </c>
      <c r="I1091" s="36" t="s">
        <v>30</v>
      </c>
      <c r="J1091" s="128"/>
      <c r="K1091" s="344">
        <v>17.52</v>
      </c>
      <c r="L1091" s="345">
        <v>13.838000000000001</v>
      </c>
      <c r="M1091" s="278">
        <f>ROUND('Смета 1-й этаж'!$J1091*'Смета 1-й этаж'!$K1091,2)</f>
        <v>0</v>
      </c>
      <c r="N1091" s="279">
        <f>ROUND('Смета 1-й этаж'!$J1091*'Смета 1-й этаж'!$L1091,2)</f>
        <v>0</v>
      </c>
      <c r="AD1091" s="175"/>
      <c r="AE1091" s="192"/>
      <c r="AI1091" s="173"/>
      <c r="AM1091" s="173"/>
      <c r="AO1091" s="173"/>
    </row>
    <row r="1092" spans="1:52" ht="34.5" customHeight="1">
      <c r="A1092" s="29" t="str">
        <f>CONCATENATE('Смета 1-й этаж'!$C1092,".",'Смета 1-й этаж'!$D1092,".",'Смета 1-й этаж'!$E1092)</f>
        <v>Р9.0.236</v>
      </c>
      <c r="B1092" s="17" t="s">
        <v>1669</v>
      </c>
      <c r="C1092" s="27" t="s">
        <v>117</v>
      </c>
      <c r="D1092" s="17">
        <v>0</v>
      </c>
      <c r="E1092" s="18">
        <v>236</v>
      </c>
      <c r="F1092" s="29" t="str">
        <f>CONCATENATE('Смета 1-й этаж'!$C1092,".",'Смета 1-й этаж'!$D1092,".",'Смета 1-й этаж'!$E1092)</f>
        <v>Р9.0.236</v>
      </c>
      <c r="G1092" s="28">
        <f t="shared" si="52"/>
        <v>2</v>
      </c>
      <c r="H1092" s="40" t="s">
        <v>367</v>
      </c>
      <c r="I1092" s="36" t="s">
        <v>30</v>
      </c>
      <c r="J1092" s="128">
        <f t="shared" si="47"/>
        <v>0</v>
      </c>
      <c r="K1092" s="69">
        <v>65.16</v>
      </c>
      <c r="L1092" s="70">
        <v>36.89</v>
      </c>
      <c r="M1092" s="65">
        <f>ROUND('Смета 1-й этаж'!$J1092*'Смета 1-й этаж'!$K1092,2)</f>
        <v>0</v>
      </c>
      <c r="N1092" s="19">
        <f>ROUND('Смета 1-й этаж'!$J1092*'Смета 1-й этаж'!$L1092,2)</f>
        <v>0</v>
      </c>
      <c r="AD1092" s="175">
        <f t="shared" si="46"/>
        <v>0</v>
      </c>
      <c r="AE1092" s="192">
        <v>0</v>
      </c>
      <c r="AI1092" s="173">
        <f t="shared" si="48"/>
        <v>0</v>
      </c>
      <c r="AM1092" s="173">
        <f t="shared" si="51"/>
        <v>0</v>
      </c>
      <c r="AO1092" s="173">
        <f t="shared" si="49"/>
        <v>0</v>
      </c>
      <c r="AT1092"/>
      <c r="AU1092"/>
      <c r="AV1092"/>
      <c r="AW1092"/>
      <c r="AX1092"/>
      <c r="AY1092"/>
      <c r="AZ1092"/>
    </row>
    <row r="1093" spans="1:52" ht="34.5" customHeight="1">
      <c r="A1093" s="29" t="str">
        <f>CONCATENATE('Смета 1-й этаж'!$C1093,".",'Смета 1-й этаж'!$D1093,".",'Смета 1-й этаж'!$E1093)</f>
        <v>Р9.0.237</v>
      </c>
      <c r="B1093" s="17" t="s">
        <v>1670</v>
      </c>
      <c r="C1093" s="27" t="s">
        <v>117</v>
      </c>
      <c r="D1093" s="17">
        <v>0</v>
      </c>
      <c r="E1093" s="17">
        <v>237</v>
      </c>
      <c r="F1093" s="29" t="str">
        <f>CONCATENATE('Смета 1-й этаж'!$C1093,".",'Смета 1-й этаж'!$D1093,".",'Смета 1-й этаж'!$E1093)</f>
        <v>Р9.0.237</v>
      </c>
      <c r="G1093" s="28">
        <f t="shared" si="52"/>
        <v>2</v>
      </c>
      <c r="H1093" s="40" t="s">
        <v>456</v>
      </c>
      <c r="I1093" s="36" t="s">
        <v>30</v>
      </c>
      <c r="J1093" s="128">
        <f t="shared" si="47"/>
        <v>0</v>
      </c>
      <c r="K1093" s="69">
        <v>68.91</v>
      </c>
      <c r="L1093" s="70">
        <v>28</v>
      </c>
      <c r="M1093" s="65">
        <f>ROUND('Смета 1-й этаж'!$J1093*'Смета 1-й этаж'!$K1093,2)</f>
        <v>0</v>
      </c>
      <c r="N1093" s="19">
        <f>ROUND('Смета 1-й этаж'!$J1093*'Смета 1-й этаж'!$L1093,2)</f>
        <v>0</v>
      </c>
      <c r="AD1093" s="175">
        <f t="shared" si="46"/>
        <v>0</v>
      </c>
      <c r="AE1093" s="192">
        <v>0</v>
      </c>
      <c r="AI1093" s="173">
        <f t="shared" si="48"/>
        <v>0</v>
      </c>
      <c r="AM1093" s="173">
        <f t="shared" si="51"/>
        <v>0</v>
      </c>
      <c r="AO1093" s="173">
        <f t="shared" si="49"/>
        <v>0</v>
      </c>
      <c r="AT1093"/>
      <c r="AU1093"/>
      <c r="AV1093"/>
      <c r="AW1093"/>
      <c r="AX1093"/>
      <c r="AY1093"/>
      <c r="AZ1093"/>
    </row>
    <row r="1094" spans="1:52" ht="34.5" customHeight="1">
      <c r="A1094" s="29" t="str">
        <f>CONCATENATE('Смета 1-й этаж'!$C1094,".",'Смета 1-й этаж'!$D1094,".",'Смета 1-й этаж'!$E1094)</f>
        <v>Р9.0.173</v>
      </c>
      <c r="B1094" s="17" t="s">
        <v>1671</v>
      </c>
      <c r="C1094" s="27" t="s">
        <v>117</v>
      </c>
      <c r="D1094" s="17">
        <v>0</v>
      </c>
      <c r="E1094" s="18">
        <v>173</v>
      </c>
      <c r="F1094" s="29" t="str">
        <f>CONCATENATE('Смета 1-й этаж'!$C1094,".",'Смета 1-й этаж'!$D1094,".",'Смета 1-й этаж'!$E1094)</f>
        <v>Р9.0.173</v>
      </c>
      <c r="G1094" s="28">
        <f t="shared" si="52"/>
        <v>2</v>
      </c>
      <c r="H1094" s="40" t="s">
        <v>318</v>
      </c>
      <c r="I1094" s="36" t="s">
        <v>30</v>
      </c>
      <c r="J1094" s="128">
        <f t="shared" si="47"/>
        <v>0</v>
      </c>
      <c r="K1094" s="69">
        <v>34.68</v>
      </c>
      <c r="L1094" s="70">
        <v>62.33</v>
      </c>
      <c r="M1094" s="65">
        <f>ROUND('Смета 1-й этаж'!$J1094*'Смета 1-й этаж'!$K1094,2)</f>
        <v>0</v>
      </c>
      <c r="N1094" s="19">
        <f>ROUND('Смета 1-й этаж'!$J1094*'Смета 1-й этаж'!$L1094,2)</f>
        <v>0</v>
      </c>
      <c r="AD1094" s="175">
        <f t="shared" si="46"/>
        <v>0</v>
      </c>
      <c r="AE1094" s="192">
        <v>0</v>
      </c>
      <c r="AI1094" s="173">
        <f t="shared" si="48"/>
        <v>0</v>
      </c>
      <c r="AM1094" s="173">
        <f t="shared" si="51"/>
        <v>0</v>
      </c>
      <c r="AO1094" s="173">
        <f t="shared" si="49"/>
        <v>0</v>
      </c>
      <c r="AT1094"/>
      <c r="AU1094"/>
      <c r="AV1094"/>
      <c r="AW1094"/>
      <c r="AX1094"/>
      <c r="AY1094"/>
      <c r="AZ1094"/>
    </row>
    <row r="1095" spans="1:52" ht="34.5" customHeight="1">
      <c r="A1095" s="29" t="str">
        <f>CONCATENATE('Смета 1-й этаж'!$C1095,".",'Смета 1-й этаж'!$D1095,".",'Смета 1-й этаж'!$E1095)</f>
        <v>Р9.0.174</v>
      </c>
      <c r="B1095" s="17" t="s">
        <v>1672</v>
      </c>
      <c r="C1095" s="27" t="s">
        <v>117</v>
      </c>
      <c r="D1095" s="17">
        <v>0</v>
      </c>
      <c r="E1095" s="17">
        <v>174</v>
      </c>
      <c r="F1095" s="29" t="str">
        <f>CONCATENATE('Смета 1-й этаж'!$C1095,".",'Смета 1-й этаж'!$D1095,".",'Смета 1-й этаж'!$E1095)</f>
        <v>Р9.0.174</v>
      </c>
      <c r="G1095" s="28">
        <f t="shared" si="52"/>
        <v>2</v>
      </c>
      <c r="H1095" s="40" t="s">
        <v>149</v>
      </c>
      <c r="I1095" s="36" t="s">
        <v>14</v>
      </c>
      <c r="J1095" s="128">
        <f t="shared" si="47"/>
        <v>0</v>
      </c>
      <c r="K1095" s="69">
        <v>95.61</v>
      </c>
      <c r="L1095" s="70">
        <v>55.63</v>
      </c>
      <c r="M1095" s="65">
        <f>ROUND('Смета 1-й этаж'!$J1095*'Смета 1-й этаж'!$K1095,2)</f>
        <v>0</v>
      </c>
      <c r="N1095" s="19">
        <f>ROUND('Смета 1-й этаж'!$J1095*'Смета 1-й этаж'!$L1095,2)</f>
        <v>0</v>
      </c>
      <c r="AD1095" s="175">
        <f t="shared" si="46"/>
        <v>0</v>
      </c>
      <c r="AE1095" s="192">
        <v>0</v>
      </c>
      <c r="AI1095" s="173">
        <f t="shared" si="48"/>
        <v>0</v>
      </c>
      <c r="AM1095" s="173">
        <f t="shared" si="51"/>
        <v>0</v>
      </c>
      <c r="AO1095" s="173">
        <f t="shared" si="49"/>
        <v>0</v>
      </c>
      <c r="AT1095"/>
      <c r="AU1095"/>
      <c r="AV1095"/>
      <c r="AW1095"/>
      <c r="AX1095"/>
      <c r="AY1095"/>
      <c r="AZ1095"/>
    </row>
    <row r="1096" spans="1:52" ht="34.5" customHeight="1">
      <c r="A1096" s="29" t="str">
        <f>CONCATENATE('Смета 1-й этаж'!$C1096,".",'Смета 1-й этаж'!$D1096,".",'Смета 1-й этаж'!$E1096)</f>
        <v>Р9.0.176</v>
      </c>
      <c r="B1096" s="17" t="s">
        <v>1673</v>
      </c>
      <c r="C1096" s="27" t="s">
        <v>117</v>
      </c>
      <c r="D1096" s="17">
        <v>0</v>
      </c>
      <c r="E1096" s="18">
        <v>176</v>
      </c>
      <c r="F1096" s="29" t="str">
        <f>CONCATENATE('Смета 1-й этаж'!$C1096,".",'Смета 1-й этаж'!$D1096,".",'Смета 1-й этаж'!$E1096)</f>
        <v>Р9.0.176</v>
      </c>
      <c r="G1096" s="28">
        <f t="shared" si="52"/>
        <v>2</v>
      </c>
      <c r="H1096" s="40" t="s">
        <v>2258</v>
      </c>
      <c r="I1096" s="36" t="s">
        <v>30</v>
      </c>
      <c r="J1096" s="128"/>
      <c r="K1096" s="344">
        <v>300</v>
      </c>
      <c r="L1096" s="345">
        <v>714.06500000000005</v>
      </c>
      <c r="M1096" s="278">
        <f>ROUND('Смета 1-й этаж'!$J1096*'Смета 1-й этаж'!$K1096,2)</f>
        <v>0</v>
      </c>
      <c r="N1096" s="279">
        <f>ROUND('Смета 1-й этаж'!$J1096*'Смета 1-й этаж'!$L1096,2)</f>
        <v>0</v>
      </c>
      <c r="AB1096" s="157">
        <v>6.6000000000000003E-2</v>
      </c>
      <c r="AC1096" s="149">
        <v>6.6000000000000003E-2</v>
      </c>
      <c r="AD1096" s="175">
        <f t="shared" si="46"/>
        <v>0</v>
      </c>
      <c r="AE1096" s="192">
        <v>0</v>
      </c>
      <c r="AI1096" s="173">
        <f t="shared" si="48"/>
        <v>0</v>
      </c>
      <c r="AM1096" s="173">
        <f t="shared" si="51"/>
        <v>0</v>
      </c>
      <c r="AO1096" s="173">
        <f t="shared" si="49"/>
        <v>0</v>
      </c>
    </row>
    <row r="1097" spans="1:52" ht="34.5" customHeight="1">
      <c r="A1097" s="29"/>
      <c r="B1097" s="17"/>
      <c r="C1097" s="27"/>
      <c r="D1097" s="17"/>
      <c r="E1097" s="18"/>
      <c r="F1097" s="29"/>
      <c r="G1097" s="28">
        <f t="shared" si="52"/>
        <v>2</v>
      </c>
      <c r="H1097" s="40" t="s">
        <v>2403</v>
      </c>
      <c r="I1097" s="36" t="s">
        <v>30</v>
      </c>
      <c r="J1097" s="128"/>
      <c r="K1097" s="344">
        <v>498</v>
      </c>
      <c r="L1097" s="345">
        <v>782.00099999999998</v>
      </c>
      <c r="M1097" s="278">
        <f>ROUND('Смета 1-й этаж'!$J1097*'Смета 1-й этаж'!$K1097,2)</f>
        <v>0</v>
      </c>
      <c r="N1097" s="279">
        <f>ROUND('Смета 1-й этаж'!$J1097*'Смета 1-й этаж'!$L1097,2)</f>
        <v>0</v>
      </c>
      <c r="AD1097" s="175"/>
      <c r="AE1097" s="192"/>
      <c r="AI1097" s="173"/>
      <c r="AM1097" s="173"/>
      <c r="AO1097" s="173"/>
    </row>
    <row r="1098" spans="1:52" ht="34.5" customHeight="1">
      <c r="A1098" s="29"/>
      <c r="B1098" s="17"/>
      <c r="C1098" s="27"/>
      <c r="D1098" s="17"/>
      <c r="E1098" s="18"/>
      <c r="F1098" s="29"/>
      <c r="G1098" s="28">
        <f t="shared" si="52"/>
        <v>2</v>
      </c>
      <c r="H1098" s="40" t="s">
        <v>2404</v>
      </c>
      <c r="I1098" s="36" t="s">
        <v>30</v>
      </c>
      <c r="J1098" s="128"/>
      <c r="K1098" s="344">
        <v>414</v>
      </c>
      <c r="L1098" s="345">
        <v>608.82800000000009</v>
      </c>
      <c r="M1098" s="278">
        <f>ROUND('Смета 1-й этаж'!$J1098*'Смета 1-й этаж'!$K1098,2)</f>
        <v>0</v>
      </c>
      <c r="N1098" s="279">
        <f>ROUND('Смета 1-й этаж'!$J1098*'Смета 1-й этаж'!$L1098,2)</f>
        <v>0</v>
      </c>
      <c r="AD1098" s="175"/>
      <c r="AE1098" s="192"/>
      <c r="AI1098" s="173"/>
      <c r="AM1098" s="173"/>
      <c r="AO1098" s="173"/>
    </row>
    <row r="1099" spans="1:52" ht="34.5" customHeight="1">
      <c r="A1099" s="29"/>
      <c r="B1099" s="17"/>
      <c r="C1099" s="27"/>
      <c r="D1099" s="17"/>
      <c r="E1099" s="18"/>
      <c r="F1099" s="29"/>
      <c r="G1099" s="28">
        <f t="shared" si="52"/>
        <v>2</v>
      </c>
      <c r="H1099" s="40" t="s">
        <v>2405</v>
      </c>
      <c r="I1099" s="36" t="s">
        <v>30</v>
      </c>
      <c r="J1099" s="128"/>
      <c r="K1099" s="344">
        <v>375.6</v>
      </c>
      <c r="L1099" s="345">
        <v>483.36200000000008</v>
      </c>
      <c r="M1099" s="278">
        <f>ROUND('Смета 1-й этаж'!$J1099*'Смета 1-й этаж'!$K1099,2)</f>
        <v>0</v>
      </c>
      <c r="N1099" s="279">
        <f>ROUND('Смета 1-й этаж'!$J1099*'Смета 1-й этаж'!$L1099,2)</f>
        <v>0</v>
      </c>
      <c r="AD1099" s="175"/>
      <c r="AE1099" s="192"/>
      <c r="AI1099" s="173"/>
      <c r="AM1099" s="173"/>
      <c r="AO1099" s="173"/>
    </row>
    <row r="1100" spans="1:52" ht="34.5" customHeight="1">
      <c r="A1100" s="29"/>
      <c r="B1100" s="17"/>
      <c r="C1100" s="27"/>
      <c r="D1100" s="17"/>
      <c r="E1100" s="18"/>
      <c r="F1100" s="29"/>
      <c r="G1100" s="28">
        <f t="shared" si="52"/>
        <v>2</v>
      </c>
      <c r="H1100" s="40" t="s">
        <v>2410</v>
      </c>
      <c r="I1100" s="36" t="s">
        <v>30</v>
      </c>
      <c r="J1100" s="128"/>
      <c r="K1100" s="344">
        <v>597.6</v>
      </c>
      <c r="L1100" s="345">
        <v>1486.7050000000002</v>
      </c>
      <c r="M1100" s="278">
        <f>ROUND('Смета 1-й этаж'!$J1100*'Смета 1-й этаж'!$K1100,2)</f>
        <v>0</v>
      </c>
      <c r="N1100" s="279">
        <f>ROUND('Смета 1-й этаж'!$J1100*'Смета 1-й этаж'!$L1100,2)</f>
        <v>0</v>
      </c>
      <c r="AD1100" s="175"/>
      <c r="AE1100" s="192"/>
      <c r="AI1100" s="173"/>
      <c r="AM1100" s="173"/>
      <c r="AO1100" s="173"/>
    </row>
    <row r="1101" spans="1:52" ht="34.5" customHeight="1">
      <c r="A1101" s="29" t="str">
        <f>CONCATENATE('Смета 1-й этаж'!$C1101,".",'Смета 1-й этаж'!$D1101,".",'Смета 1-й этаж'!$E1101)</f>
        <v>Р9.0.177</v>
      </c>
      <c r="B1101" s="17" t="s">
        <v>1674</v>
      </c>
      <c r="C1101" s="27" t="s">
        <v>117</v>
      </c>
      <c r="D1101" s="17">
        <v>0</v>
      </c>
      <c r="E1101" s="17">
        <v>177</v>
      </c>
      <c r="F1101" s="29" t="str">
        <f>CONCATENATE('Смета 1-й этаж'!$C1101,".",'Смета 1-й этаж'!$D1101,".",'Смета 1-й этаж'!$E1101)</f>
        <v>Р9.0.177</v>
      </c>
      <c r="G1101" s="28">
        <f t="shared" si="52"/>
        <v>2</v>
      </c>
      <c r="H1101" s="40" t="s">
        <v>206</v>
      </c>
      <c r="I1101" s="36" t="s">
        <v>30</v>
      </c>
      <c r="J1101" s="128">
        <f t="shared" si="47"/>
        <v>0</v>
      </c>
      <c r="K1101" s="69">
        <v>174.99</v>
      </c>
      <c r="L1101" s="70">
        <v>351.64</v>
      </c>
      <c r="M1101" s="65">
        <f>ROUND('Смета 1-й этаж'!$J1101*'Смета 1-й этаж'!$K1101,2)</f>
        <v>0</v>
      </c>
      <c r="N1101" s="19">
        <f>ROUND('Смета 1-й этаж'!$J1101*'Смета 1-й этаж'!$L1101,2)</f>
        <v>0</v>
      </c>
      <c r="AB1101" s="157">
        <v>0.1</v>
      </c>
      <c r="AC1101" s="149">
        <v>0.1</v>
      </c>
      <c r="AD1101" s="175">
        <f t="shared" si="46"/>
        <v>0</v>
      </c>
      <c r="AE1101" s="192">
        <v>0</v>
      </c>
      <c r="AI1101" s="173">
        <f t="shared" si="48"/>
        <v>0</v>
      </c>
      <c r="AM1101" s="173">
        <f t="shared" si="51"/>
        <v>0</v>
      </c>
      <c r="AO1101" s="173">
        <f t="shared" si="49"/>
        <v>0</v>
      </c>
      <c r="AT1101"/>
      <c r="AU1101"/>
      <c r="AV1101"/>
      <c r="AW1101"/>
      <c r="AX1101"/>
      <c r="AY1101"/>
      <c r="AZ1101"/>
    </row>
    <row r="1102" spans="1:52" ht="34.5" customHeight="1">
      <c r="A1102" s="29" t="str">
        <f>CONCATENATE('Смета 1-й этаж'!$C1102,".",'Смета 1-й этаж'!$D1102,".",'Смета 1-й этаж'!$E1102)</f>
        <v>Р9.0.178</v>
      </c>
      <c r="B1102" s="17" t="s">
        <v>1675</v>
      </c>
      <c r="C1102" s="27" t="s">
        <v>117</v>
      </c>
      <c r="D1102" s="17">
        <v>0</v>
      </c>
      <c r="E1102" s="18">
        <v>178</v>
      </c>
      <c r="F1102" s="29" t="str">
        <f>CONCATENATE('Смета 1-й этаж'!$C1102,".",'Смета 1-й этаж'!$D1102,".",'Смета 1-й этаж'!$E1102)</f>
        <v>Р9.0.178</v>
      </c>
      <c r="G1102" s="28">
        <f t="shared" si="52"/>
        <v>2</v>
      </c>
      <c r="H1102" s="40" t="s">
        <v>207</v>
      </c>
      <c r="I1102" s="36" t="s">
        <v>14</v>
      </c>
      <c r="J1102" s="128"/>
      <c r="K1102" s="344"/>
      <c r="L1102" s="345">
        <v>26.510000000000005</v>
      </c>
      <c r="M1102" s="278">
        <f>ROUND('Смета 1-й этаж'!$J1102*'Смета 1-й этаж'!$K1102,2)</f>
        <v>0</v>
      </c>
      <c r="N1102" s="279">
        <f>ROUND('Смета 1-й этаж'!$J1102*'Смета 1-й этаж'!$L1102,2)</f>
        <v>0</v>
      </c>
      <c r="AB1102" s="157">
        <v>1</v>
      </c>
      <c r="AC1102" s="149">
        <v>1</v>
      </c>
      <c r="AD1102" s="175">
        <f t="shared" ref="AD1102:AD1127" si="53">IF($S$6="не считать электрику",AE1102,(ROUNDUP($I$6*AB1102,0)))</f>
        <v>0</v>
      </c>
      <c r="AE1102" s="192">
        <v>0</v>
      </c>
      <c r="AI1102" s="173">
        <f t="shared" si="48"/>
        <v>0</v>
      </c>
      <c r="AM1102" s="173">
        <f t="shared" si="51"/>
        <v>0</v>
      </c>
      <c r="AO1102" s="173">
        <f t="shared" si="49"/>
        <v>0</v>
      </c>
    </row>
    <row r="1103" spans="1:52" ht="34.5" customHeight="1">
      <c r="A1103" s="29"/>
      <c r="B1103" s="17"/>
      <c r="C1103" s="27"/>
      <c r="D1103" s="17"/>
      <c r="E1103" s="18"/>
      <c r="F1103" s="29"/>
      <c r="G1103" s="28">
        <f t="shared" si="52"/>
        <v>2</v>
      </c>
      <c r="H1103" s="40" t="s">
        <v>2406</v>
      </c>
      <c r="I1103" s="36" t="s">
        <v>14</v>
      </c>
      <c r="J1103" s="128"/>
      <c r="K1103" s="344"/>
      <c r="L1103" s="345">
        <v>26.510000000000005</v>
      </c>
      <c r="M1103" s="278">
        <f>ROUND('Смета 1-й этаж'!$J1103*'Смета 1-й этаж'!$K1103,2)</f>
        <v>0</v>
      </c>
      <c r="N1103" s="279">
        <f>ROUND('Смета 1-й этаж'!$J1103*'Смета 1-й этаж'!$L1103,2)</f>
        <v>0</v>
      </c>
      <c r="AD1103" s="175"/>
      <c r="AE1103" s="192"/>
      <c r="AI1103" s="173"/>
      <c r="AM1103" s="173"/>
      <c r="AO1103" s="173"/>
    </row>
    <row r="1104" spans="1:52" ht="34.5" customHeight="1">
      <c r="A1104" s="29"/>
      <c r="B1104" s="17"/>
      <c r="C1104" s="27"/>
      <c r="D1104" s="17"/>
      <c r="E1104" s="18"/>
      <c r="F1104" s="29"/>
      <c r="G1104" s="28">
        <f t="shared" si="52"/>
        <v>2</v>
      </c>
      <c r="H1104" s="40" t="s">
        <v>2407</v>
      </c>
      <c r="I1104" s="36" t="s">
        <v>14</v>
      </c>
      <c r="J1104" s="128"/>
      <c r="K1104" s="344"/>
      <c r="L1104" s="345">
        <v>13.596</v>
      </c>
      <c r="M1104" s="278">
        <f>ROUND('Смета 1-й этаж'!$J1104*'Смета 1-й этаж'!$K1104,2)</f>
        <v>0</v>
      </c>
      <c r="N1104" s="279">
        <f>ROUND('Смета 1-й этаж'!$J1104*'Смета 1-й этаж'!$L1104,2)</f>
        <v>0</v>
      </c>
      <c r="AD1104" s="175"/>
      <c r="AE1104" s="192"/>
      <c r="AI1104" s="173"/>
      <c r="AM1104" s="173"/>
      <c r="AO1104" s="173"/>
    </row>
    <row r="1105" spans="1:52" ht="34.5" customHeight="1">
      <c r="A1105" s="29" t="str">
        <f>CONCATENATE('Смета 1-й этаж'!$C1105,".",'Смета 1-й этаж'!$D1105,".",'Смета 1-й этаж'!$E1105)</f>
        <v>Р9.0.179</v>
      </c>
      <c r="B1105" s="17" t="s">
        <v>1676</v>
      </c>
      <c r="C1105" s="27" t="s">
        <v>117</v>
      </c>
      <c r="D1105" s="17">
        <v>0</v>
      </c>
      <c r="E1105" s="18">
        <v>179</v>
      </c>
      <c r="F1105" s="29" t="str">
        <f>CONCATENATE('Смета 1-й этаж'!$C1105,".",'Смета 1-й этаж'!$D1105,".",'Смета 1-й этаж'!$E1105)</f>
        <v>Р9.0.179</v>
      </c>
      <c r="G1105" s="28">
        <f t="shared" si="52"/>
        <v>2</v>
      </c>
      <c r="H1105" s="40" t="s">
        <v>208</v>
      </c>
      <c r="I1105" s="36" t="s">
        <v>14</v>
      </c>
      <c r="J1105" s="128"/>
      <c r="K1105" s="344"/>
      <c r="L1105" s="345">
        <v>8.8550000000000022</v>
      </c>
      <c r="M1105" s="278">
        <f>ROUND('Смета 1-й этаж'!$J1105*'Смета 1-й этаж'!$K1105,2)</f>
        <v>0</v>
      </c>
      <c r="N1105" s="279">
        <f>ROUND('Смета 1-й этаж'!$J1105*'Смета 1-й этаж'!$L1105,2)</f>
        <v>0</v>
      </c>
      <c r="AB1105" s="157">
        <v>1</v>
      </c>
      <c r="AC1105" s="149">
        <v>1</v>
      </c>
      <c r="AD1105" s="175">
        <f t="shared" si="53"/>
        <v>0</v>
      </c>
      <c r="AE1105" s="192">
        <v>0</v>
      </c>
      <c r="AI1105" s="173">
        <f t="shared" ref="AI1105:AI1180" si="54">IF($S$6="не считать электрику",AE1105,IF($S$6="до 33 кВт включ., автомат до 63А включ.",AF1105,IF($S$6="от 33 кВт до 40 кВт включ., автомат от 63А до 80А включ.",AG1105,IF($S$6="от 40 кВт до 60 кВт включ., автомат от 80А до 125А включ.",AH1105))))</f>
        <v>0</v>
      </c>
      <c r="AM1105" s="173">
        <f t="shared" si="51"/>
        <v>0</v>
      </c>
      <c r="AO1105" s="173">
        <f t="shared" si="49"/>
        <v>0</v>
      </c>
    </row>
    <row r="1106" spans="1:52" ht="34.5" customHeight="1">
      <c r="A1106" s="29" t="str">
        <f>CONCATENATE('Смета 1-й этаж'!$C1106,".",'Смета 1-й этаж'!$D1106,".",'Смета 1-й этаж'!$E1106)</f>
        <v>Р9.0.180</v>
      </c>
      <c r="B1106" s="17" t="s">
        <v>1677</v>
      </c>
      <c r="C1106" s="27" t="s">
        <v>117</v>
      </c>
      <c r="D1106" s="17">
        <v>0</v>
      </c>
      <c r="E1106" s="17">
        <v>180</v>
      </c>
      <c r="F1106" s="29" t="str">
        <f>CONCATENATE('Смета 1-й этаж'!$C1106,".",'Смета 1-й этаж'!$D1106,".",'Смета 1-й этаж'!$E1106)</f>
        <v>Р9.0.180</v>
      </c>
      <c r="G1106" s="28">
        <f t="shared" si="52"/>
        <v>2</v>
      </c>
      <c r="H1106" s="40" t="s">
        <v>319</v>
      </c>
      <c r="I1106" s="36" t="s">
        <v>30</v>
      </c>
      <c r="J1106" s="128">
        <f t="shared" ref="J1106:J1156" si="55">SUM(AD1106,AI1106,AM1106,AO1106)</f>
        <v>0</v>
      </c>
      <c r="K1106" s="69">
        <v>73.040000000000006</v>
      </c>
      <c r="L1106" s="70">
        <v>333.79</v>
      </c>
      <c r="M1106" s="65">
        <f>ROUND('Смета 1-й этаж'!$J1106*'Смета 1-й этаж'!$K1106,2)</f>
        <v>0</v>
      </c>
      <c r="N1106" s="19">
        <f>ROUND('Смета 1-й этаж'!$J1106*'Смета 1-й этаж'!$L1106,2)</f>
        <v>0</v>
      </c>
      <c r="AB1106" s="176"/>
      <c r="AC1106" s="176"/>
      <c r="AD1106" s="175">
        <f t="shared" si="53"/>
        <v>0</v>
      </c>
      <c r="AE1106" s="192">
        <v>0</v>
      </c>
      <c r="AI1106" s="173">
        <f t="shared" si="54"/>
        <v>0</v>
      </c>
      <c r="AM1106" s="173">
        <f t="shared" si="51"/>
        <v>0</v>
      </c>
      <c r="AO1106" s="173">
        <f t="shared" si="49"/>
        <v>0</v>
      </c>
      <c r="AT1106"/>
      <c r="AU1106"/>
      <c r="AV1106"/>
      <c r="AW1106"/>
      <c r="AX1106"/>
      <c r="AY1106"/>
      <c r="AZ1106"/>
    </row>
    <row r="1107" spans="1:52" ht="34.5" customHeight="1">
      <c r="A1107" s="29" t="str">
        <f>CONCATENATE('Смета 1-й этаж'!$C1107,".",'Смета 1-й этаж'!$D1107,".",'Смета 1-й этаж'!$E1107)</f>
        <v>Р9.0.181</v>
      </c>
      <c r="B1107" s="17" t="s">
        <v>1678</v>
      </c>
      <c r="C1107" s="27" t="s">
        <v>117</v>
      </c>
      <c r="D1107" s="17">
        <v>0</v>
      </c>
      <c r="E1107" s="18">
        <v>181</v>
      </c>
      <c r="F1107" s="29" t="str">
        <f>CONCATENATE('Смета 1-й этаж'!$C1107,".",'Смета 1-й этаж'!$D1107,".",'Смета 1-й этаж'!$E1107)</f>
        <v>Р9.0.181</v>
      </c>
      <c r="G1107" s="28">
        <f t="shared" si="52"/>
        <v>2</v>
      </c>
      <c r="H1107" s="40" t="s">
        <v>368</v>
      </c>
      <c r="I1107" s="36" t="s">
        <v>30</v>
      </c>
      <c r="J1107" s="128">
        <f t="shared" si="55"/>
        <v>0</v>
      </c>
      <c r="K1107" s="69">
        <v>77.650000000000006</v>
      </c>
      <c r="L1107" s="70">
        <v>223.89</v>
      </c>
      <c r="M1107" s="65">
        <f>ROUND('Смета 1-й этаж'!$J1107*'Смета 1-й этаж'!$K1107,2)</f>
        <v>0</v>
      </c>
      <c r="N1107" s="19">
        <f>ROUND('Смета 1-й этаж'!$J1107*'Смета 1-й этаж'!$L1107,2)</f>
        <v>0</v>
      </c>
      <c r="AB1107" s="176"/>
      <c r="AC1107" s="176"/>
      <c r="AD1107" s="175">
        <f t="shared" si="53"/>
        <v>0</v>
      </c>
      <c r="AE1107" s="192">
        <v>0</v>
      </c>
      <c r="AI1107" s="173">
        <f t="shared" si="54"/>
        <v>0</v>
      </c>
      <c r="AM1107" s="173">
        <f t="shared" si="51"/>
        <v>0</v>
      </c>
      <c r="AO1107" s="173">
        <f t="shared" ref="AO1107:AO1180" si="56">IF($S$13="да",AN1107,IF($S$13="нет",0))</f>
        <v>0</v>
      </c>
      <c r="AT1107"/>
      <c r="AU1107"/>
      <c r="AV1107"/>
      <c r="AW1107"/>
      <c r="AX1107"/>
      <c r="AY1107"/>
      <c r="AZ1107"/>
    </row>
    <row r="1108" spans="1:52" ht="34.5" customHeight="1">
      <c r="A1108" s="29" t="str">
        <f>CONCATENATE('Смета 1-й этаж'!$C1108,".",'Смета 1-й этаж'!$D1108,".",'Смета 1-й этаж'!$E1108)</f>
        <v>Р9.0.182</v>
      </c>
      <c r="B1108" s="17" t="s">
        <v>1679</v>
      </c>
      <c r="C1108" s="27" t="s">
        <v>117</v>
      </c>
      <c r="D1108" s="17">
        <v>0</v>
      </c>
      <c r="E1108" s="18">
        <v>182</v>
      </c>
      <c r="F1108" s="29" t="str">
        <f>CONCATENATE('Смета 1-й этаж'!$C1108,".",'Смета 1-й этаж'!$D1108,".",'Смета 1-й этаж'!$E1108)</f>
        <v>Р9.0.182</v>
      </c>
      <c r="G1108" s="28">
        <f t="shared" ref="G1108:G1171" si="57">IF(J1108&gt;0,G1107+1,G1107)</f>
        <v>2</v>
      </c>
      <c r="H1108" s="40" t="s">
        <v>405</v>
      </c>
      <c r="I1108" s="36" t="s">
        <v>30</v>
      </c>
      <c r="J1108" s="128">
        <f t="shared" si="55"/>
        <v>0</v>
      </c>
      <c r="K1108" s="69">
        <v>94.04</v>
      </c>
      <c r="L1108" s="70">
        <v>194.81</v>
      </c>
      <c r="M1108" s="65">
        <f>ROUND('Смета 1-й этаж'!$J1108*'Смета 1-й этаж'!$K1108,2)</f>
        <v>0</v>
      </c>
      <c r="N1108" s="19">
        <f>ROUND('Смета 1-й этаж'!$J1108*'Смета 1-й этаж'!$L1108,2)</f>
        <v>0</v>
      </c>
      <c r="AB1108" s="176"/>
      <c r="AC1108" s="176"/>
      <c r="AD1108" s="175">
        <f t="shared" si="53"/>
        <v>0</v>
      </c>
      <c r="AE1108" s="192">
        <v>0</v>
      </c>
      <c r="AI1108" s="173">
        <f t="shared" si="54"/>
        <v>0</v>
      </c>
      <c r="AM1108" s="173">
        <f t="shared" si="51"/>
        <v>0</v>
      </c>
      <c r="AO1108" s="173">
        <f t="shared" si="56"/>
        <v>0</v>
      </c>
      <c r="AT1108"/>
      <c r="AU1108"/>
      <c r="AV1108"/>
      <c r="AW1108"/>
      <c r="AX1108"/>
      <c r="AY1108"/>
      <c r="AZ1108"/>
    </row>
    <row r="1109" spans="1:52" ht="34.5" customHeight="1">
      <c r="A1109" s="29" t="str">
        <f>CONCATENATE('Смета 1-й этаж'!$C1109,".",'Смета 1-й этаж'!$D1109,".",'Смета 1-й этаж'!$E1109)</f>
        <v>Р9.0.183</v>
      </c>
      <c r="B1109" s="17" t="s">
        <v>1680</v>
      </c>
      <c r="C1109" s="27" t="s">
        <v>117</v>
      </c>
      <c r="D1109" s="17">
        <v>0</v>
      </c>
      <c r="E1109" s="17">
        <v>183</v>
      </c>
      <c r="F1109" s="29" t="str">
        <f>CONCATENATE('Смета 1-й этаж'!$C1109,".",'Смета 1-й этаж'!$D1109,".",'Смета 1-й этаж'!$E1109)</f>
        <v>Р9.0.183</v>
      </c>
      <c r="G1109" s="28">
        <f t="shared" si="57"/>
        <v>2</v>
      </c>
      <c r="H1109" s="40" t="s">
        <v>475</v>
      </c>
      <c r="I1109" s="36" t="s">
        <v>30</v>
      </c>
      <c r="J1109" s="128">
        <f t="shared" si="55"/>
        <v>0</v>
      </c>
      <c r="K1109" s="69">
        <v>94.04</v>
      </c>
      <c r="L1109" s="70">
        <v>141.53</v>
      </c>
      <c r="M1109" s="65">
        <f>ROUND('Смета 1-й этаж'!$J1109*'Смета 1-й этаж'!$K1109,2)</f>
        <v>0</v>
      </c>
      <c r="N1109" s="19">
        <f>ROUND('Смета 1-й этаж'!$J1109*'Смета 1-й этаж'!$L1109,2)</f>
        <v>0</v>
      </c>
      <c r="AB1109" s="176"/>
      <c r="AC1109" s="176"/>
      <c r="AD1109" s="175">
        <f t="shared" si="53"/>
        <v>0</v>
      </c>
      <c r="AE1109" s="192">
        <v>0</v>
      </c>
      <c r="AI1109" s="173">
        <f t="shared" si="54"/>
        <v>0</v>
      </c>
      <c r="AM1109" s="173">
        <f t="shared" si="51"/>
        <v>0</v>
      </c>
      <c r="AO1109" s="173">
        <f t="shared" si="56"/>
        <v>0</v>
      </c>
      <c r="AT1109"/>
      <c r="AU1109"/>
      <c r="AV1109"/>
      <c r="AW1109"/>
      <c r="AX1109"/>
      <c r="AY1109"/>
      <c r="AZ1109"/>
    </row>
    <row r="1110" spans="1:52" ht="34.5" customHeight="1">
      <c r="A1110" s="29" t="str">
        <f>CONCATENATE('Смета 1-й этаж'!$C1110,".",'Смета 1-й этаж'!$D1110,".",'Смета 1-й этаж'!$E1110)</f>
        <v>Р9.0.184</v>
      </c>
      <c r="B1110" s="17" t="s">
        <v>1681</v>
      </c>
      <c r="C1110" s="27" t="s">
        <v>117</v>
      </c>
      <c r="D1110" s="17">
        <v>0</v>
      </c>
      <c r="E1110" s="18">
        <v>184</v>
      </c>
      <c r="F1110" s="29" t="str">
        <f>CONCATENATE('Смета 1-й этаж'!$C1110,".",'Смета 1-й этаж'!$D1110,".",'Смета 1-й этаж'!$E1110)</f>
        <v>Р9.0.184</v>
      </c>
      <c r="G1110" s="28">
        <f t="shared" si="57"/>
        <v>2</v>
      </c>
      <c r="H1110" s="40" t="s">
        <v>369</v>
      </c>
      <c r="I1110" s="36" t="s">
        <v>30</v>
      </c>
      <c r="J1110" s="128">
        <f t="shared" si="55"/>
        <v>0</v>
      </c>
      <c r="K1110" s="69">
        <v>117.69</v>
      </c>
      <c r="L1110" s="70">
        <v>85.02</v>
      </c>
      <c r="M1110" s="65">
        <f>ROUND('Смета 1-й этаж'!$J1110*'Смета 1-й этаж'!$K1110,2)</f>
        <v>0</v>
      </c>
      <c r="N1110" s="19">
        <f>ROUND('Смета 1-й этаж'!$J1110*'Смета 1-й этаж'!$L1110,2)</f>
        <v>0</v>
      </c>
      <c r="AB1110" s="176"/>
      <c r="AC1110" s="176"/>
      <c r="AD1110" s="175">
        <f t="shared" si="53"/>
        <v>0</v>
      </c>
      <c r="AE1110" s="192">
        <v>0</v>
      </c>
      <c r="AI1110" s="173">
        <f t="shared" si="54"/>
        <v>0</v>
      </c>
      <c r="AM1110" s="173">
        <f t="shared" si="51"/>
        <v>0</v>
      </c>
      <c r="AO1110" s="173">
        <f t="shared" si="56"/>
        <v>0</v>
      </c>
      <c r="AT1110"/>
      <c r="AU1110"/>
      <c r="AV1110"/>
      <c r="AW1110"/>
      <c r="AX1110"/>
      <c r="AY1110"/>
      <c r="AZ1110"/>
    </row>
    <row r="1111" spans="1:52" ht="34.5" customHeight="1">
      <c r="A1111" s="29" t="str">
        <f>CONCATENATE('Смета 1-й этаж'!$C1111,".",'Смета 1-й этаж'!$D1111,".",'Смета 1-й этаж'!$E1111)</f>
        <v>Р9.0.185</v>
      </c>
      <c r="B1111" s="17" t="s">
        <v>1682</v>
      </c>
      <c r="C1111" s="27" t="s">
        <v>117</v>
      </c>
      <c r="D1111" s="17">
        <v>0</v>
      </c>
      <c r="E1111" s="18">
        <v>185</v>
      </c>
      <c r="F1111" s="29" t="str">
        <f>CONCATENATE('Смета 1-й этаж'!$C1111,".",'Смета 1-й этаж'!$D1111,".",'Смета 1-й этаж'!$E1111)</f>
        <v>Р9.0.185</v>
      </c>
      <c r="G1111" s="28">
        <f t="shared" si="57"/>
        <v>2</v>
      </c>
      <c r="H1111" s="40" t="s">
        <v>370</v>
      </c>
      <c r="I1111" s="36" t="s">
        <v>30</v>
      </c>
      <c r="J1111" s="128">
        <f t="shared" si="55"/>
        <v>0</v>
      </c>
      <c r="K1111" s="69">
        <v>80.67</v>
      </c>
      <c r="L1111" s="70">
        <v>85.67</v>
      </c>
      <c r="M1111" s="65">
        <f>ROUND('Смета 1-й этаж'!$J1111*'Смета 1-й этаж'!$K1111,2)</f>
        <v>0</v>
      </c>
      <c r="N1111" s="19">
        <f>ROUND('Смета 1-й этаж'!$J1111*'Смета 1-й этаж'!$L1111,2)</f>
        <v>0</v>
      </c>
      <c r="AB1111" s="176"/>
      <c r="AC1111" s="176"/>
      <c r="AD1111" s="175">
        <f t="shared" si="53"/>
        <v>0</v>
      </c>
      <c r="AE1111" s="192">
        <v>0</v>
      </c>
      <c r="AI1111" s="173">
        <f t="shared" si="54"/>
        <v>0</v>
      </c>
      <c r="AM1111" s="173">
        <f t="shared" ref="AM1111:AM1180" si="58">IF($S$10="до 33 кВт включ., автомат до 63А включ.",AJ1111,IF($S$10="от 33 кВт до 40 кВт включ., автомат от 63А до 80А включ.",AK1111,IF($S$10="от 40 кВт до 60 кВт включ., автомат от 80А до 125А включ.",AL1111,IF($S$10="нет",0))))</f>
        <v>0</v>
      </c>
      <c r="AO1111" s="173">
        <f t="shared" si="56"/>
        <v>0</v>
      </c>
      <c r="AT1111"/>
      <c r="AU1111"/>
      <c r="AV1111"/>
      <c r="AW1111"/>
      <c r="AX1111"/>
      <c r="AY1111"/>
      <c r="AZ1111"/>
    </row>
    <row r="1112" spans="1:52" ht="34.5" customHeight="1">
      <c r="A1112" s="29" t="str">
        <f>CONCATENATE('Смета 1-й этаж'!$C1112,".",'Смета 1-й этаж'!$D1112,".",'Смета 1-й этаж'!$E1112)</f>
        <v>Р9.0.186</v>
      </c>
      <c r="B1112" s="17" t="s">
        <v>1683</v>
      </c>
      <c r="C1112" s="27" t="s">
        <v>117</v>
      </c>
      <c r="D1112" s="17">
        <v>0</v>
      </c>
      <c r="E1112" s="17">
        <v>186</v>
      </c>
      <c r="F1112" s="29" t="str">
        <f>CONCATENATE('Смета 1-й этаж'!$C1112,".",'Смета 1-й этаж'!$D1112,".",'Смета 1-й этаж'!$E1112)</f>
        <v>Р9.0.186</v>
      </c>
      <c r="G1112" s="28">
        <f t="shared" si="57"/>
        <v>2</v>
      </c>
      <c r="H1112" s="40" t="s">
        <v>687</v>
      </c>
      <c r="I1112" s="36" t="s">
        <v>30</v>
      </c>
      <c r="J1112" s="128">
        <f t="shared" si="55"/>
        <v>0</v>
      </c>
      <c r="K1112" s="69">
        <v>71.67</v>
      </c>
      <c r="L1112" s="70">
        <v>61.66</v>
      </c>
      <c r="M1112" s="65">
        <f>ROUND('Смета 1-й этаж'!$J1112*'Смета 1-й этаж'!$K1112,2)</f>
        <v>0</v>
      </c>
      <c r="N1112" s="19">
        <f>ROUND('Смета 1-й этаж'!$J1112*'Смета 1-й этаж'!$L1112,2)</f>
        <v>0</v>
      </c>
      <c r="AB1112" s="176"/>
      <c r="AC1112" s="176"/>
      <c r="AD1112" s="175">
        <f t="shared" si="53"/>
        <v>0</v>
      </c>
      <c r="AE1112" s="192">
        <v>0</v>
      </c>
      <c r="AI1112" s="173">
        <f t="shared" si="54"/>
        <v>0</v>
      </c>
      <c r="AM1112" s="173">
        <f t="shared" si="58"/>
        <v>0</v>
      </c>
      <c r="AO1112" s="173">
        <f t="shared" si="56"/>
        <v>0</v>
      </c>
      <c r="AT1112"/>
      <c r="AU1112"/>
      <c r="AV1112"/>
      <c r="AW1112"/>
      <c r="AX1112"/>
      <c r="AY1112"/>
      <c r="AZ1112"/>
    </row>
    <row r="1113" spans="1:52" ht="34.5" customHeight="1">
      <c r="A1113" s="29" t="str">
        <f>CONCATENATE('Смета 1-й этаж'!$C1113,".",'Смета 1-й этаж'!$D1113,".",'Смета 1-й этаж'!$E1113)</f>
        <v>Р9.0.187</v>
      </c>
      <c r="B1113" s="17" t="s">
        <v>1684</v>
      </c>
      <c r="C1113" s="27" t="s">
        <v>117</v>
      </c>
      <c r="D1113" s="17">
        <v>0</v>
      </c>
      <c r="E1113" s="18">
        <v>187</v>
      </c>
      <c r="F1113" s="29" t="str">
        <f>CONCATENATE('Смета 1-й этаж'!$C1113,".",'Смета 1-й этаж'!$D1113,".",'Смета 1-й этаж'!$E1113)</f>
        <v>Р9.0.187</v>
      </c>
      <c r="G1113" s="28">
        <f t="shared" si="57"/>
        <v>2</v>
      </c>
      <c r="H1113" s="40" t="s">
        <v>688</v>
      </c>
      <c r="I1113" s="36" t="s">
        <v>30</v>
      </c>
      <c r="J1113" s="128">
        <f t="shared" si="55"/>
        <v>0</v>
      </c>
      <c r="K1113" s="69">
        <v>71.67</v>
      </c>
      <c r="L1113" s="70">
        <v>40.049999999999997</v>
      </c>
      <c r="M1113" s="65">
        <f>ROUND('Смета 1-й этаж'!$J1113*'Смета 1-й этаж'!$K1113,2)</f>
        <v>0</v>
      </c>
      <c r="N1113" s="19">
        <f>ROUND('Смета 1-й этаж'!$J1113*'Смета 1-й этаж'!$L1113,2)</f>
        <v>0</v>
      </c>
      <c r="AB1113" s="176"/>
      <c r="AC1113" s="176"/>
      <c r="AD1113" s="175">
        <f t="shared" si="53"/>
        <v>0</v>
      </c>
      <c r="AE1113" s="192">
        <v>0</v>
      </c>
      <c r="AI1113" s="173">
        <f t="shared" si="54"/>
        <v>0</v>
      </c>
      <c r="AM1113" s="173">
        <f t="shared" si="58"/>
        <v>0</v>
      </c>
      <c r="AO1113" s="173">
        <f t="shared" si="56"/>
        <v>0</v>
      </c>
      <c r="AT1113"/>
      <c r="AU1113"/>
      <c r="AV1113"/>
      <c r="AW1113"/>
      <c r="AX1113"/>
      <c r="AY1113"/>
      <c r="AZ1113"/>
    </row>
    <row r="1114" spans="1:52" ht="34.5" customHeight="1">
      <c r="A1114" s="29" t="str">
        <f>CONCATENATE('Смета 1-й этаж'!$C1114,".",'Смета 1-й этаж'!$D1114,".",'Смета 1-й этаж'!$E1114)</f>
        <v>Р9.0.188</v>
      </c>
      <c r="B1114" s="17" t="s">
        <v>1685</v>
      </c>
      <c r="C1114" s="27" t="s">
        <v>117</v>
      </c>
      <c r="D1114" s="17">
        <v>0</v>
      </c>
      <c r="E1114" s="18">
        <v>188</v>
      </c>
      <c r="F1114" s="29" t="str">
        <f>CONCATENATE('Смета 1-й этаж'!$C1114,".",'Смета 1-й этаж'!$D1114,".",'Смета 1-й этаж'!$E1114)</f>
        <v>Р9.0.188</v>
      </c>
      <c r="G1114" s="28">
        <f t="shared" si="57"/>
        <v>2</v>
      </c>
      <c r="H1114" s="40" t="s">
        <v>320</v>
      </c>
      <c r="I1114" s="36" t="s">
        <v>30</v>
      </c>
      <c r="J1114" s="128">
        <f t="shared" si="55"/>
        <v>0</v>
      </c>
      <c r="K1114" s="69">
        <v>36.28</v>
      </c>
      <c r="L1114" s="70">
        <v>41.85</v>
      </c>
      <c r="M1114" s="65">
        <f>ROUND('Смета 1-й этаж'!$J1114*'Смета 1-й этаж'!$K1114,2)</f>
        <v>0</v>
      </c>
      <c r="N1114" s="19">
        <f>ROUND('Смета 1-й этаж'!$J1114*'Смета 1-й этаж'!$L1114,2)</f>
        <v>0</v>
      </c>
      <c r="AB1114" s="176"/>
      <c r="AC1114" s="176"/>
      <c r="AD1114" s="175">
        <f t="shared" si="53"/>
        <v>0</v>
      </c>
      <c r="AE1114" s="192">
        <v>0</v>
      </c>
      <c r="AI1114" s="173">
        <f t="shared" si="54"/>
        <v>0</v>
      </c>
      <c r="AM1114" s="173">
        <f t="shared" si="58"/>
        <v>0</v>
      </c>
      <c r="AO1114" s="173">
        <f t="shared" si="56"/>
        <v>0</v>
      </c>
      <c r="AT1114"/>
      <c r="AU1114"/>
      <c r="AV1114"/>
      <c r="AW1114"/>
      <c r="AX1114"/>
      <c r="AY1114"/>
      <c r="AZ1114"/>
    </row>
    <row r="1115" spans="1:52" ht="34.5" customHeight="1">
      <c r="A1115" s="29" t="str">
        <f>CONCATENATE('Смета 1-й этаж'!$C1115,".",'Смета 1-й этаж'!$D1115,".",'Смета 1-й этаж'!$E1115)</f>
        <v>Р9.0.189</v>
      </c>
      <c r="B1115" s="17" t="s">
        <v>1686</v>
      </c>
      <c r="C1115" s="27" t="s">
        <v>117</v>
      </c>
      <c r="D1115" s="17">
        <v>0</v>
      </c>
      <c r="E1115" s="17">
        <v>189</v>
      </c>
      <c r="F1115" s="29" t="str">
        <f>CONCATENATE('Смета 1-й этаж'!$C1115,".",'Смета 1-й этаж'!$D1115,".",'Смета 1-й этаж'!$E1115)</f>
        <v>Р9.0.189</v>
      </c>
      <c r="G1115" s="28">
        <f t="shared" si="57"/>
        <v>2</v>
      </c>
      <c r="H1115" s="40" t="s">
        <v>321</v>
      </c>
      <c r="I1115" s="36" t="s">
        <v>30</v>
      </c>
      <c r="J1115" s="128">
        <f t="shared" si="55"/>
        <v>0</v>
      </c>
      <c r="K1115" s="69">
        <v>36.28</v>
      </c>
      <c r="L1115" s="70">
        <v>33.049999999999997</v>
      </c>
      <c r="M1115" s="65">
        <f>ROUND('Смета 1-й этаж'!$J1115*'Смета 1-й этаж'!$K1115,2)</f>
        <v>0</v>
      </c>
      <c r="N1115" s="19">
        <f>ROUND('Смета 1-й этаж'!$J1115*'Смета 1-й этаж'!$L1115,2)</f>
        <v>0</v>
      </c>
      <c r="AB1115" s="176"/>
      <c r="AC1115" s="176"/>
      <c r="AD1115" s="175">
        <f t="shared" si="53"/>
        <v>0</v>
      </c>
      <c r="AE1115" s="192">
        <v>0</v>
      </c>
      <c r="AI1115" s="173">
        <f t="shared" si="54"/>
        <v>0</v>
      </c>
      <c r="AM1115" s="173">
        <f t="shared" si="58"/>
        <v>0</v>
      </c>
      <c r="AO1115" s="173">
        <f t="shared" si="56"/>
        <v>0</v>
      </c>
      <c r="AT1115"/>
      <c r="AU1115"/>
      <c r="AV1115"/>
      <c r="AW1115"/>
      <c r="AX1115"/>
      <c r="AY1115"/>
      <c r="AZ1115"/>
    </row>
    <row r="1116" spans="1:52" ht="34.5" customHeight="1">
      <c r="A1116" s="29" t="str">
        <f>CONCATENATE('Смета 1-й этаж'!$C1116,".",'Смета 1-й этаж'!$D1116,".",'Смета 1-й этаж'!$E1116)</f>
        <v>Р9.0.190</v>
      </c>
      <c r="B1116" s="17" t="s">
        <v>1687</v>
      </c>
      <c r="C1116" s="27" t="s">
        <v>117</v>
      </c>
      <c r="D1116" s="17">
        <v>0</v>
      </c>
      <c r="E1116" s="18">
        <v>190</v>
      </c>
      <c r="F1116" s="29" t="str">
        <f>CONCATENATE('Смета 1-й этаж'!$C1116,".",'Смета 1-й этаж'!$D1116,".",'Смета 1-й этаж'!$E1116)</f>
        <v>Р9.0.190</v>
      </c>
      <c r="G1116" s="28">
        <f t="shared" si="57"/>
        <v>2</v>
      </c>
      <c r="H1116" s="40" t="s">
        <v>322</v>
      </c>
      <c r="I1116" s="36" t="s">
        <v>30</v>
      </c>
      <c r="J1116" s="128">
        <f t="shared" si="55"/>
        <v>0</v>
      </c>
      <c r="K1116" s="69">
        <v>65</v>
      </c>
      <c r="L1116" s="70">
        <v>30.8</v>
      </c>
      <c r="M1116" s="65">
        <f>ROUND('Смета 1-й этаж'!$J1116*'Смета 1-й этаж'!$K1116,2)</f>
        <v>0</v>
      </c>
      <c r="N1116" s="19">
        <f>ROUND('Смета 1-й этаж'!$J1116*'Смета 1-й этаж'!$L1116,2)</f>
        <v>0</v>
      </c>
      <c r="AB1116" s="176"/>
      <c r="AC1116" s="176"/>
      <c r="AD1116" s="175">
        <f t="shared" si="53"/>
        <v>0</v>
      </c>
      <c r="AE1116" s="192">
        <v>0</v>
      </c>
      <c r="AI1116" s="173">
        <f t="shared" si="54"/>
        <v>0</v>
      </c>
      <c r="AM1116" s="173">
        <f t="shared" si="58"/>
        <v>0</v>
      </c>
      <c r="AO1116" s="173">
        <f t="shared" si="56"/>
        <v>0</v>
      </c>
      <c r="AT1116"/>
      <c r="AU1116"/>
      <c r="AV1116"/>
      <c r="AW1116"/>
      <c r="AX1116"/>
      <c r="AY1116"/>
      <c r="AZ1116"/>
    </row>
    <row r="1117" spans="1:52" ht="34.5" customHeight="1">
      <c r="A1117" s="29" t="str">
        <f>CONCATENATE('Смета 1-й этаж'!$C1117,".",'Смета 1-й этаж'!$D1117,".",'Смета 1-й этаж'!$E1117)</f>
        <v>Р9.0.191</v>
      </c>
      <c r="B1117" s="17" t="s">
        <v>1688</v>
      </c>
      <c r="C1117" s="27" t="s">
        <v>117</v>
      </c>
      <c r="D1117" s="17">
        <v>0</v>
      </c>
      <c r="E1117" s="18">
        <v>191</v>
      </c>
      <c r="F1117" s="29" t="str">
        <f>CONCATENATE('Смета 1-й этаж'!$C1117,".",'Смета 1-й этаж'!$D1117,".",'Смета 1-й этаж'!$E1117)</f>
        <v>Р9.0.191</v>
      </c>
      <c r="G1117" s="28">
        <f t="shared" si="57"/>
        <v>2</v>
      </c>
      <c r="H1117" s="40" t="s">
        <v>323</v>
      </c>
      <c r="I1117" s="36" t="s">
        <v>30</v>
      </c>
      <c r="J1117" s="128">
        <f t="shared" si="55"/>
        <v>0</v>
      </c>
      <c r="K1117" s="69">
        <v>65</v>
      </c>
      <c r="L1117" s="70">
        <v>35.83</v>
      </c>
      <c r="M1117" s="65">
        <f>ROUND('Смета 1-й этаж'!$J1117*'Смета 1-й этаж'!$K1117,2)</f>
        <v>0</v>
      </c>
      <c r="N1117" s="19">
        <f>ROUND('Смета 1-й этаж'!$J1117*'Смета 1-й этаж'!$L1117,2)</f>
        <v>0</v>
      </c>
      <c r="AB1117" s="176"/>
      <c r="AC1117" s="176"/>
      <c r="AD1117" s="175">
        <f t="shared" si="53"/>
        <v>0</v>
      </c>
      <c r="AE1117" s="192">
        <v>0</v>
      </c>
      <c r="AI1117" s="173">
        <f t="shared" si="54"/>
        <v>0</v>
      </c>
      <c r="AM1117" s="173">
        <f t="shared" si="58"/>
        <v>0</v>
      </c>
      <c r="AO1117" s="173">
        <f t="shared" si="56"/>
        <v>0</v>
      </c>
      <c r="AT1117"/>
      <c r="AU1117"/>
      <c r="AV1117"/>
      <c r="AW1117"/>
      <c r="AX1117"/>
      <c r="AY1117"/>
      <c r="AZ1117"/>
    </row>
    <row r="1118" spans="1:52" ht="34.5" customHeight="1">
      <c r="A1118" s="29" t="str">
        <f>CONCATENATE('Смета 1-й этаж'!$C1118,".",'Смета 1-й этаж'!$D1118,".",'Смета 1-й этаж'!$E1118)</f>
        <v>Р9.0.192</v>
      </c>
      <c r="B1118" s="17" t="s">
        <v>1689</v>
      </c>
      <c r="C1118" s="27" t="s">
        <v>117</v>
      </c>
      <c r="D1118" s="17">
        <v>0</v>
      </c>
      <c r="E1118" s="17">
        <v>192</v>
      </c>
      <c r="F1118" s="29" t="str">
        <f>CONCATENATE('Смета 1-й этаж'!$C1118,".",'Смета 1-й этаж'!$D1118,".",'Смета 1-й этаж'!$E1118)</f>
        <v>Р9.0.192</v>
      </c>
      <c r="G1118" s="28">
        <f t="shared" si="57"/>
        <v>2</v>
      </c>
      <c r="H1118" s="40" t="s">
        <v>324</v>
      </c>
      <c r="I1118" s="36" t="s">
        <v>30</v>
      </c>
      <c r="J1118" s="128">
        <f t="shared" si="55"/>
        <v>0</v>
      </c>
      <c r="K1118" s="69">
        <v>65</v>
      </c>
      <c r="L1118" s="70">
        <v>28.25</v>
      </c>
      <c r="M1118" s="65">
        <f>ROUND('Смета 1-й этаж'!$J1118*'Смета 1-й этаж'!$K1118,2)</f>
        <v>0</v>
      </c>
      <c r="N1118" s="19">
        <f>ROUND('Смета 1-й этаж'!$J1118*'Смета 1-й этаж'!$L1118,2)</f>
        <v>0</v>
      </c>
      <c r="AB1118" s="176"/>
      <c r="AC1118" s="176"/>
      <c r="AD1118" s="175">
        <f t="shared" si="53"/>
        <v>0</v>
      </c>
      <c r="AE1118" s="192">
        <v>0</v>
      </c>
      <c r="AI1118" s="173">
        <f t="shared" si="54"/>
        <v>0</v>
      </c>
      <c r="AM1118" s="173">
        <f t="shared" si="58"/>
        <v>0</v>
      </c>
      <c r="AO1118" s="173">
        <f t="shared" si="56"/>
        <v>0</v>
      </c>
      <c r="AT1118"/>
      <c r="AU1118"/>
      <c r="AV1118"/>
      <c r="AW1118"/>
      <c r="AX1118"/>
      <c r="AY1118"/>
      <c r="AZ1118"/>
    </row>
    <row r="1119" spans="1:52" ht="34.5" customHeight="1">
      <c r="A1119" s="29" t="str">
        <f>CONCATENATE('Смета 1-й этаж'!$C1119,".",'Смета 1-й этаж'!$D1119,".",'Смета 1-й этаж'!$E1119)</f>
        <v>Р9.0.193</v>
      </c>
      <c r="B1119" s="17" t="s">
        <v>1690</v>
      </c>
      <c r="C1119" s="27" t="s">
        <v>117</v>
      </c>
      <c r="D1119" s="17">
        <v>0</v>
      </c>
      <c r="E1119" s="18">
        <v>193</v>
      </c>
      <c r="F1119" s="29" t="str">
        <f>CONCATENATE('Смета 1-й этаж'!$C1119,".",'Смета 1-й этаж'!$D1119,".",'Смета 1-й этаж'!$E1119)</f>
        <v>Р9.0.193</v>
      </c>
      <c r="G1119" s="28">
        <f t="shared" si="57"/>
        <v>2</v>
      </c>
      <c r="H1119" s="40" t="s">
        <v>325</v>
      </c>
      <c r="I1119" s="36" t="s">
        <v>30</v>
      </c>
      <c r="J1119" s="128">
        <f t="shared" si="55"/>
        <v>0</v>
      </c>
      <c r="K1119" s="69">
        <v>36.28</v>
      </c>
      <c r="L1119" s="70">
        <v>51</v>
      </c>
      <c r="M1119" s="65">
        <f>ROUND('Смета 1-й этаж'!$J1119*'Смета 1-й этаж'!$K1119,2)</f>
        <v>0</v>
      </c>
      <c r="N1119" s="19">
        <f>ROUND('Смета 1-й этаж'!$J1119*'Смета 1-й этаж'!$L1119,2)</f>
        <v>0</v>
      </c>
      <c r="AB1119" s="176">
        <v>0</v>
      </c>
      <c r="AC1119" s="176">
        <v>0</v>
      </c>
      <c r="AD1119" s="175">
        <f t="shared" si="53"/>
        <v>0</v>
      </c>
      <c r="AE1119" s="192">
        <v>0</v>
      </c>
      <c r="AI1119" s="173">
        <f t="shared" si="54"/>
        <v>0</v>
      </c>
      <c r="AM1119" s="173">
        <f t="shared" si="58"/>
        <v>0</v>
      </c>
      <c r="AO1119" s="173">
        <f t="shared" si="56"/>
        <v>0</v>
      </c>
      <c r="AT1119"/>
      <c r="AU1119"/>
      <c r="AV1119"/>
      <c r="AW1119"/>
      <c r="AX1119"/>
      <c r="AY1119"/>
      <c r="AZ1119"/>
    </row>
    <row r="1120" spans="1:52" ht="34.5" customHeight="1">
      <c r="A1120" s="29" t="str">
        <f>CONCATENATE('Смета 1-й этаж'!$C1120,".",'Смета 1-й этаж'!$D1120,".",'Смета 1-й этаж'!$E1120)</f>
        <v>Р9.0.194</v>
      </c>
      <c r="B1120" s="17" t="s">
        <v>1691</v>
      </c>
      <c r="C1120" s="27" t="s">
        <v>117</v>
      </c>
      <c r="D1120" s="17">
        <v>0</v>
      </c>
      <c r="E1120" s="18">
        <v>194</v>
      </c>
      <c r="F1120" s="29" t="str">
        <f>CONCATENATE('Смета 1-й этаж'!$C1120,".",'Смета 1-й этаж'!$D1120,".",'Смета 1-й этаж'!$E1120)</f>
        <v>Р9.0.194</v>
      </c>
      <c r="G1120" s="28">
        <f t="shared" si="57"/>
        <v>2</v>
      </c>
      <c r="H1120" s="40" t="s">
        <v>326</v>
      </c>
      <c r="I1120" s="36" t="s">
        <v>30</v>
      </c>
      <c r="J1120" s="128">
        <f t="shared" si="55"/>
        <v>0</v>
      </c>
      <c r="K1120" s="69">
        <v>36.28</v>
      </c>
      <c r="L1120" s="70">
        <v>43</v>
      </c>
      <c r="M1120" s="65">
        <f>ROUND('Смета 1-й этаж'!$J1120*'Смета 1-й этаж'!$K1120,2)</f>
        <v>0</v>
      </c>
      <c r="N1120" s="19">
        <f>ROUND('Смета 1-й этаж'!$J1120*'Смета 1-й этаж'!$L1120,2)</f>
        <v>0</v>
      </c>
      <c r="AB1120" s="176"/>
      <c r="AC1120" s="176"/>
      <c r="AD1120" s="175">
        <f t="shared" si="53"/>
        <v>0</v>
      </c>
      <c r="AE1120" s="192">
        <v>0</v>
      </c>
      <c r="AI1120" s="173">
        <f t="shared" si="54"/>
        <v>0</v>
      </c>
      <c r="AM1120" s="173">
        <f t="shared" si="58"/>
        <v>0</v>
      </c>
      <c r="AO1120" s="173">
        <f t="shared" si="56"/>
        <v>0</v>
      </c>
      <c r="AT1120"/>
      <c r="AU1120"/>
      <c r="AV1120"/>
      <c r="AW1120"/>
      <c r="AX1120"/>
      <c r="AY1120"/>
      <c r="AZ1120"/>
    </row>
    <row r="1121" spans="1:52" ht="34.5" customHeight="1">
      <c r="A1121" s="29" t="str">
        <f>CONCATENATE('Смета 1-й этаж'!$C1121,".",'Смета 1-й этаж'!$D1121,".",'Смета 1-й этаж'!$E1121)</f>
        <v>Р9.0.195</v>
      </c>
      <c r="B1121" s="17" t="s">
        <v>1692</v>
      </c>
      <c r="C1121" s="27" t="s">
        <v>117</v>
      </c>
      <c r="D1121" s="17">
        <v>0</v>
      </c>
      <c r="E1121" s="17">
        <v>195</v>
      </c>
      <c r="F1121" s="29" t="str">
        <f>CONCATENATE('Смета 1-й этаж'!$C1121,".",'Смета 1-й этаж'!$D1121,".",'Смета 1-й этаж'!$E1121)</f>
        <v>Р9.0.195</v>
      </c>
      <c r="G1121" s="28">
        <f t="shared" si="57"/>
        <v>2</v>
      </c>
      <c r="H1121" s="30" t="s">
        <v>209</v>
      </c>
      <c r="I1121" s="36" t="s">
        <v>30</v>
      </c>
      <c r="J1121" s="128"/>
      <c r="K1121" s="344">
        <v>57.6</v>
      </c>
      <c r="L1121" s="345">
        <v>36.454000000000001</v>
      </c>
      <c r="M1121" s="278">
        <f>ROUND('Смета 1-й этаж'!$J1121*'Смета 1-й этаж'!$K1121,2)</f>
        <v>0</v>
      </c>
      <c r="N1121" s="279">
        <f>ROUND('Смета 1-й этаж'!$J1121*'Смета 1-й этаж'!$L1121,2)</f>
        <v>0</v>
      </c>
      <c r="AB1121" s="157">
        <v>0.05</v>
      </c>
      <c r="AC1121" s="149">
        <v>0.05</v>
      </c>
      <c r="AD1121" s="175">
        <f t="shared" si="53"/>
        <v>0</v>
      </c>
      <c r="AE1121" s="192">
        <v>0</v>
      </c>
      <c r="AI1121" s="173">
        <f t="shared" si="54"/>
        <v>0</v>
      </c>
      <c r="AM1121" s="173">
        <f t="shared" si="58"/>
        <v>0</v>
      </c>
      <c r="AO1121" s="173">
        <f t="shared" si="56"/>
        <v>0</v>
      </c>
    </row>
    <row r="1122" spans="1:52" ht="34.5" customHeight="1">
      <c r="A1122" s="29" t="str">
        <f>CONCATENATE('Смета 1-й этаж'!$C1122,".",'Смета 1-й этаж'!$D1122,".",'Смета 1-й этаж'!$E1122)</f>
        <v>Р9.0.196</v>
      </c>
      <c r="B1122" s="17" t="s">
        <v>1693</v>
      </c>
      <c r="C1122" s="27" t="s">
        <v>117</v>
      </c>
      <c r="D1122" s="17">
        <v>0</v>
      </c>
      <c r="E1122" s="18">
        <v>196</v>
      </c>
      <c r="F1122" s="29" t="str">
        <f>CONCATENATE('Смета 1-й этаж'!$C1122,".",'Смета 1-й этаж'!$D1122,".",'Смета 1-й этаж'!$E1122)</f>
        <v>Р9.0.196</v>
      </c>
      <c r="G1122" s="28">
        <f t="shared" si="57"/>
        <v>2</v>
      </c>
      <c r="H1122" s="39" t="s">
        <v>210</v>
      </c>
      <c r="I1122" s="36" t="s">
        <v>30</v>
      </c>
      <c r="J1122" s="128"/>
      <c r="K1122" s="344">
        <v>26.95</v>
      </c>
      <c r="L1122" s="345">
        <v>16.170000000000002</v>
      </c>
      <c r="M1122" s="278">
        <f>ROUND('Смета 1-й этаж'!$J1122*'Смета 1-й этаж'!$K1122,2)</f>
        <v>0</v>
      </c>
      <c r="N1122" s="279">
        <f>ROUND('Смета 1-й этаж'!$J1122*'Смета 1-й этаж'!$L1122,2)</f>
        <v>0</v>
      </c>
      <c r="AB1122" s="157">
        <v>0.1</v>
      </c>
      <c r="AC1122" s="149">
        <v>0.1</v>
      </c>
      <c r="AD1122" s="175">
        <f t="shared" si="53"/>
        <v>0</v>
      </c>
      <c r="AE1122" s="192">
        <v>0</v>
      </c>
      <c r="AI1122" s="173">
        <f t="shared" si="54"/>
        <v>0</v>
      </c>
      <c r="AM1122" s="173">
        <f t="shared" si="58"/>
        <v>0</v>
      </c>
      <c r="AO1122" s="173">
        <f t="shared" si="56"/>
        <v>0</v>
      </c>
    </row>
    <row r="1123" spans="1:52" ht="34.5" customHeight="1">
      <c r="A1123" s="29" t="str">
        <f>CONCATENATE('Смета 1-й этаж'!$C1123,".",'Смета 1-й этаж'!$D1123,".",'Смета 1-й этаж'!$E1123)</f>
        <v>Р9.0.197</v>
      </c>
      <c r="B1123" s="17" t="s">
        <v>1694</v>
      </c>
      <c r="C1123" s="27" t="s">
        <v>117</v>
      </c>
      <c r="D1123" s="17">
        <v>0</v>
      </c>
      <c r="E1123" s="18">
        <v>197</v>
      </c>
      <c r="F1123" s="29" t="str">
        <f>CONCATENATE('Смета 1-й этаж'!$C1123,".",'Смета 1-й этаж'!$D1123,".",'Смета 1-й этаж'!$E1123)</f>
        <v>Р9.0.197</v>
      </c>
      <c r="G1123" s="28">
        <f t="shared" si="57"/>
        <v>2</v>
      </c>
      <c r="H1123" s="39" t="s">
        <v>1911</v>
      </c>
      <c r="I1123" s="36" t="s">
        <v>14</v>
      </c>
      <c r="J1123" s="128"/>
      <c r="K1123" s="344">
        <v>319.25</v>
      </c>
      <c r="L1123" s="345">
        <v>309.529</v>
      </c>
      <c r="M1123" s="278">
        <f>ROUND('Смета 1-й этаж'!$J1123*'Смета 1-й этаж'!$K1123,2)</f>
        <v>0</v>
      </c>
      <c r="N1123" s="279">
        <f>ROUND('Смета 1-й этаж'!$J1123*'Смета 1-й этаж'!$L1123,2)</f>
        <v>0</v>
      </c>
      <c r="AB1123" s="157">
        <v>0.85</v>
      </c>
      <c r="AD1123" s="175">
        <f t="shared" si="53"/>
        <v>0</v>
      </c>
      <c r="AE1123" s="192">
        <v>0</v>
      </c>
      <c r="AI1123" s="173">
        <f t="shared" si="54"/>
        <v>0</v>
      </c>
      <c r="AM1123" s="173">
        <f t="shared" si="58"/>
        <v>0</v>
      </c>
      <c r="AO1123" s="173">
        <f t="shared" si="56"/>
        <v>0</v>
      </c>
    </row>
    <row r="1124" spans="1:52" ht="34.5" customHeight="1">
      <c r="A1124" s="29" t="str">
        <f>CONCATENATE('Смета 1-й этаж'!$C1124,".",'Смета 1-й этаж'!$D1124,".",'Смета 1-й этаж'!$E1124)</f>
        <v>Р9.0.198</v>
      </c>
      <c r="B1124" s="17" t="s">
        <v>1695</v>
      </c>
      <c r="C1124" s="27" t="s">
        <v>117</v>
      </c>
      <c r="D1124" s="17">
        <v>0</v>
      </c>
      <c r="E1124" s="17">
        <v>198</v>
      </c>
      <c r="F1124" s="29" t="str">
        <f>CONCATENATE('Смета 1-й этаж'!$C1124,".",'Смета 1-й этаж'!$D1124,".",'Смета 1-й этаж'!$E1124)</f>
        <v>Р9.0.198</v>
      </c>
      <c r="G1124" s="28">
        <f t="shared" si="57"/>
        <v>2</v>
      </c>
      <c r="H1124" s="39" t="s">
        <v>151</v>
      </c>
      <c r="I1124" s="36" t="s">
        <v>14</v>
      </c>
      <c r="J1124" s="128"/>
      <c r="K1124" s="344">
        <v>246.36</v>
      </c>
      <c r="L1124" s="345">
        <v>119.9</v>
      </c>
      <c r="M1124" s="278">
        <f>ROUND('Смета 1-й этаж'!$J1124*'Смета 1-й этаж'!$K1124,2)</f>
        <v>0</v>
      </c>
      <c r="N1124" s="279">
        <f>ROUND('Смета 1-й этаж'!$J1124*'Смета 1-й этаж'!$L1124,2)</f>
        <v>0</v>
      </c>
      <c r="AB1124" s="157">
        <v>0.04</v>
      </c>
      <c r="AC1124" s="157">
        <v>0.04</v>
      </c>
      <c r="AD1124" s="175">
        <f t="shared" si="53"/>
        <v>0</v>
      </c>
      <c r="AE1124" s="192">
        <v>0</v>
      </c>
      <c r="AI1124" s="173">
        <f t="shared" si="54"/>
        <v>0</v>
      </c>
      <c r="AM1124" s="173">
        <f t="shared" si="58"/>
        <v>0</v>
      </c>
      <c r="AO1124" s="173">
        <f t="shared" si="56"/>
        <v>0</v>
      </c>
    </row>
    <row r="1125" spans="1:52" ht="27.75" customHeight="1">
      <c r="A1125" s="29"/>
      <c r="B1125" s="17"/>
      <c r="C1125" s="27"/>
      <c r="D1125" s="17"/>
      <c r="E1125" s="17"/>
      <c r="F1125" s="29"/>
      <c r="G1125" s="28">
        <f t="shared" si="57"/>
        <v>2</v>
      </c>
      <c r="H1125" s="39" t="s">
        <v>2408</v>
      </c>
      <c r="I1125" s="36" t="s">
        <v>14</v>
      </c>
      <c r="J1125" s="128"/>
      <c r="K1125" s="344">
        <v>319.92</v>
      </c>
      <c r="L1125" s="345">
        <v>1402.06</v>
      </c>
      <c r="M1125" s="278">
        <f>ROUND('Смета 1-й этаж'!$J1125*'Смета 1-й этаж'!$K1125,2)</f>
        <v>0</v>
      </c>
      <c r="N1125" s="279">
        <f>ROUND('Смета 1-й этаж'!$J1125*'Смета 1-й этаж'!$L1125,2)</f>
        <v>0</v>
      </c>
      <c r="AC1125" s="157"/>
      <c r="AD1125" s="175"/>
      <c r="AE1125" s="192"/>
      <c r="AI1125" s="173"/>
      <c r="AM1125" s="173"/>
      <c r="AO1125" s="173"/>
    </row>
    <row r="1126" spans="1:52" ht="34.5" customHeight="1">
      <c r="A1126" s="29" t="str">
        <f>CONCATENATE('Смета 1-й этаж'!$C1126,".",'Смета 1-й этаж'!$D1126,".",'Смета 1-й этаж'!$E1126)</f>
        <v>Р9.0.199</v>
      </c>
      <c r="B1126" s="17" t="s">
        <v>1696</v>
      </c>
      <c r="C1126" s="27" t="s">
        <v>117</v>
      </c>
      <c r="D1126" s="17">
        <v>0</v>
      </c>
      <c r="E1126" s="18">
        <v>199</v>
      </c>
      <c r="F1126" s="29" t="str">
        <f>CONCATENATE('Смета 1-й этаж'!$C1126,".",'Смета 1-й этаж'!$D1126,".",'Смета 1-й этаж'!$E1126)</f>
        <v>Р9.0.199</v>
      </c>
      <c r="G1126" s="28">
        <f t="shared" si="57"/>
        <v>2</v>
      </c>
      <c r="H1126" s="39" t="s">
        <v>211</v>
      </c>
      <c r="I1126" s="36" t="s">
        <v>14</v>
      </c>
      <c r="J1126" s="128"/>
      <c r="K1126" s="344">
        <v>246.09</v>
      </c>
      <c r="L1126" s="345">
        <v>328.38299999999998</v>
      </c>
      <c r="M1126" s="278">
        <f>ROUND('Смета 1-й этаж'!$J1126*'Смета 1-й этаж'!$K1126,2)</f>
        <v>0</v>
      </c>
      <c r="N1126" s="279">
        <f>ROUND('Смета 1-й этаж'!$J1126*'Смета 1-й этаж'!$L1126,2)</f>
        <v>0</v>
      </c>
      <c r="AB1126" s="157">
        <v>0.04</v>
      </c>
      <c r="AC1126" s="157">
        <v>0.04</v>
      </c>
      <c r="AD1126" s="175">
        <f t="shared" si="53"/>
        <v>0</v>
      </c>
      <c r="AE1126" s="192">
        <v>0</v>
      </c>
      <c r="AI1126" s="173">
        <f t="shared" si="54"/>
        <v>0</v>
      </c>
      <c r="AM1126" s="173">
        <f t="shared" si="58"/>
        <v>0</v>
      </c>
      <c r="AO1126" s="173">
        <f t="shared" si="56"/>
        <v>0</v>
      </c>
    </row>
    <row r="1127" spans="1:52" ht="34.5" customHeight="1">
      <c r="A1127" s="29" t="str">
        <f>CONCATENATE('Смета 1-й этаж'!$C1127,".",'Смета 1-й этаж'!$D1127,".",'Смета 1-й этаж'!$E1127)</f>
        <v>Р9.0.200</v>
      </c>
      <c r="B1127" s="17" t="s">
        <v>1697</v>
      </c>
      <c r="C1127" s="27" t="s">
        <v>117</v>
      </c>
      <c r="D1127" s="17">
        <v>0</v>
      </c>
      <c r="E1127" s="18">
        <v>200</v>
      </c>
      <c r="F1127" s="29" t="str">
        <f>CONCATENATE('Смета 1-й этаж'!$C1127,".",'Смета 1-й этаж'!$D1127,".",'Смета 1-й этаж'!$E1127)</f>
        <v>Р9.0.200</v>
      </c>
      <c r="G1127" s="28">
        <f t="shared" si="57"/>
        <v>2</v>
      </c>
      <c r="H1127" s="39" t="s">
        <v>212</v>
      </c>
      <c r="I1127" s="36" t="s">
        <v>14</v>
      </c>
      <c r="J1127" s="128"/>
      <c r="K1127" s="344">
        <v>246.09</v>
      </c>
      <c r="L1127" s="345">
        <v>436.17200000000003</v>
      </c>
      <c r="M1127" s="278">
        <f>ROUND('Смета 1-й этаж'!$J1127*'Смета 1-й этаж'!$K1127,2)</f>
        <v>0</v>
      </c>
      <c r="N1127" s="279">
        <f>ROUND('Смета 1-й этаж'!$J1127*'Смета 1-й этаж'!$L1127,2)</f>
        <v>0</v>
      </c>
      <c r="AB1127" s="157">
        <v>0.08</v>
      </c>
      <c r="AC1127" s="157">
        <v>0.08</v>
      </c>
      <c r="AD1127" s="175">
        <f t="shared" si="53"/>
        <v>0</v>
      </c>
      <c r="AE1127" s="192">
        <v>0</v>
      </c>
      <c r="AI1127" s="173">
        <f t="shared" si="54"/>
        <v>0</v>
      </c>
      <c r="AM1127" s="173">
        <f t="shared" si="58"/>
        <v>0</v>
      </c>
      <c r="AO1127" s="173">
        <f t="shared" si="56"/>
        <v>0</v>
      </c>
    </row>
    <row r="1128" spans="1:52" ht="34.5" customHeight="1">
      <c r="A1128" s="29" t="str">
        <f>CONCATENATE('Смета 1-й этаж'!$C1128,".",'Смета 1-й этаж'!$D1128,".",'Смета 1-й этаж'!$E1128)</f>
        <v>Р9.0.201</v>
      </c>
      <c r="B1128" s="17" t="s">
        <v>1698</v>
      </c>
      <c r="C1128" s="27" t="s">
        <v>117</v>
      </c>
      <c r="D1128" s="17">
        <v>0</v>
      </c>
      <c r="E1128" s="17">
        <v>201</v>
      </c>
      <c r="F1128" s="29" t="str">
        <f>CONCATENATE('Смета 1-й этаж'!$C1128,".",'Смета 1-й этаж'!$D1128,".",'Смета 1-й этаж'!$E1128)</f>
        <v>Р9.0.201</v>
      </c>
      <c r="G1128" s="28">
        <f t="shared" si="57"/>
        <v>2</v>
      </c>
      <c r="H1128" s="39" t="s">
        <v>213</v>
      </c>
      <c r="I1128" s="36" t="s">
        <v>14</v>
      </c>
      <c r="J1128" s="128">
        <f>SUM(AD1128,AI1128,AM1128,AO1128)</f>
        <v>0</v>
      </c>
      <c r="K1128" s="69">
        <v>634.92999999999995</v>
      </c>
      <c r="L1128" s="70">
        <v>3335.29</v>
      </c>
      <c r="M1128" s="65">
        <f>ROUND('Смета 1-й этаж'!$J1128*'Смета 1-й этаж'!$K1128,2)</f>
        <v>0</v>
      </c>
      <c r="N1128" s="19">
        <f>ROUND('Смета 1-й этаж'!$J1128*'Смета 1-й этаж'!$L1128,2)</f>
        <v>0</v>
      </c>
      <c r="AB1128" s="157">
        <v>2</v>
      </c>
      <c r="AD1128" s="175">
        <f>IF($S$6="не считать электрику",AE1128,(ROUNDUP(AB1128,0)))</f>
        <v>0</v>
      </c>
      <c r="AE1128" s="192">
        <v>0</v>
      </c>
      <c r="AI1128" s="173">
        <f t="shared" si="54"/>
        <v>0</v>
      </c>
      <c r="AM1128" s="173">
        <f t="shared" si="58"/>
        <v>0</v>
      </c>
      <c r="AO1128" s="173">
        <f t="shared" si="56"/>
        <v>0</v>
      </c>
      <c r="AT1128"/>
      <c r="AU1128"/>
      <c r="AV1128"/>
      <c r="AW1128"/>
      <c r="AX1128"/>
      <c r="AY1128"/>
      <c r="AZ1128"/>
    </row>
    <row r="1129" spans="1:52" ht="34.5" customHeight="1">
      <c r="A1129" s="29" t="str">
        <f>CONCATENATE('Смета 1-й этаж'!$C1129,".",'Смета 1-й этаж'!$D1129,".",'Смета 1-й этаж'!$E1129)</f>
        <v>Р9.0.202</v>
      </c>
      <c r="B1129" s="17" t="s">
        <v>1699</v>
      </c>
      <c r="C1129" s="27" t="s">
        <v>117</v>
      </c>
      <c r="D1129" s="17">
        <v>0</v>
      </c>
      <c r="E1129" s="18">
        <v>202</v>
      </c>
      <c r="F1129" s="29" t="str">
        <f>CONCATENATE('Смета 1-й этаж'!$C1129,".",'Смета 1-й этаж'!$D1129,".",'Смета 1-й этаж'!$E1129)</f>
        <v>Р9.0.202</v>
      </c>
      <c r="G1129" s="28">
        <f t="shared" si="57"/>
        <v>2</v>
      </c>
      <c r="H1129" s="39" t="s">
        <v>327</v>
      </c>
      <c r="I1129" s="36" t="s">
        <v>14</v>
      </c>
      <c r="J1129" s="128">
        <f t="shared" si="55"/>
        <v>0</v>
      </c>
      <c r="K1129" s="69">
        <v>260.97000000000003</v>
      </c>
      <c r="L1129" s="70">
        <v>532.05999999999995</v>
      </c>
      <c r="M1129" s="65">
        <f>ROUND('Смета 1-й этаж'!$J1129*'Смета 1-й этаж'!$K1129,2)</f>
        <v>0</v>
      </c>
      <c r="N1129" s="19">
        <f>ROUND('Смета 1-й этаж'!$J1129*'Смета 1-й этаж'!$L1129,2)</f>
        <v>0</v>
      </c>
      <c r="AD1129" s="175">
        <f>IF($S$6="не считать электрику",AE1129,(ROUNDUP($I$6*AB1129,0)))</f>
        <v>0</v>
      </c>
      <c r="AE1129" s="192">
        <v>0</v>
      </c>
      <c r="AI1129" s="173">
        <f t="shared" si="54"/>
        <v>0</v>
      </c>
      <c r="AM1129" s="173">
        <f t="shared" si="58"/>
        <v>0</v>
      </c>
      <c r="AO1129" s="173">
        <f t="shared" si="56"/>
        <v>0</v>
      </c>
      <c r="AT1129"/>
      <c r="AU1129"/>
      <c r="AV1129"/>
      <c r="AW1129"/>
      <c r="AX1129"/>
      <c r="AY1129"/>
      <c r="AZ1129"/>
    </row>
    <row r="1130" spans="1:52" ht="34.5" customHeight="1">
      <c r="A1130" s="29" t="str">
        <f>CONCATENATE('Смета 1-й этаж'!$C1130,".",'Смета 1-й этаж'!$D1130,".",'Смета 1-й этаж'!$E1130)</f>
        <v>Р9.0.203</v>
      </c>
      <c r="B1130" s="17" t="s">
        <v>1700</v>
      </c>
      <c r="C1130" s="27" t="s">
        <v>117</v>
      </c>
      <c r="D1130" s="17">
        <v>0</v>
      </c>
      <c r="E1130" s="18">
        <v>203</v>
      </c>
      <c r="F1130" s="29" t="str">
        <f>CONCATENATE('Смета 1-й этаж'!$C1130,".",'Смета 1-й этаж'!$D1130,".",'Смета 1-й этаж'!$E1130)</f>
        <v>Р9.0.203</v>
      </c>
      <c r="G1130" s="28">
        <f t="shared" si="57"/>
        <v>2</v>
      </c>
      <c r="H1130" s="39" t="s">
        <v>406</v>
      </c>
      <c r="I1130" s="36" t="s">
        <v>14</v>
      </c>
      <c r="J1130" s="128">
        <f t="shared" si="55"/>
        <v>0</v>
      </c>
      <c r="K1130" s="69">
        <v>333.77</v>
      </c>
      <c r="L1130" s="70">
        <v>1814.81</v>
      </c>
      <c r="M1130" s="65">
        <f>ROUND('Смета 1-й этаж'!$J1130*'Смета 1-й этаж'!$K1130,2)</f>
        <v>0</v>
      </c>
      <c r="N1130" s="19">
        <f>ROUND('Смета 1-й этаж'!$J1130*'Смета 1-й этаж'!$L1130,2)</f>
        <v>0</v>
      </c>
      <c r="AD1130" s="175">
        <f>IF($S$6="не считать электрику",AE1130,(ROUNDUP($I$6*AB1130,0)))</f>
        <v>0</v>
      </c>
      <c r="AE1130" s="192">
        <v>0</v>
      </c>
      <c r="AI1130" s="173">
        <f t="shared" si="54"/>
        <v>0</v>
      </c>
      <c r="AM1130" s="173">
        <f t="shared" si="58"/>
        <v>0</v>
      </c>
      <c r="AO1130" s="173">
        <f t="shared" si="56"/>
        <v>0</v>
      </c>
      <c r="AT1130"/>
      <c r="AU1130"/>
      <c r="AV1130"/>
      <c r="AW1130"/>
      <c r="AX1130"/>
      <c r="AY1130"/>
      <c r="AZ1130"/>
    </row>
    <row r="1131" spans="1:52" ht="34.5" customHeight="1">
      <c r="A1131" s="29" t="str">
        <f>CONCATENATE('Смета 1-й этаж'!$C1131,".",'Смета 1-й этаж'!$D1131,".",'Смета 1-й этаж'!$E1131)</f>
        <v>Р9.0.204</v>
      </c>
      <c r="B1131" s="17" t="s">
        <v>1701</v>
      </c>
      <c r="C1131" s="27" t="s">
        <v>117</v>
      </c>
      <c r="D1131" s="17">
        <v>0</v>
      </c>
      <c r="E1131" s="17">
        <v>204</v>
      </c>
      <c r="F1131" s="29" t="str">
        <f>CONCATENATE('Смета 1-й этаж'!$C1131,".",'Смета 1-й этаж'!$D1131,".",'Смета 1-й этаж'!$E1131)</f>
        <v>Р9.0.204</v>
      </c>
      <c r="G1131" s="28">
        <f t="shared" si="57"/>
        <v>2</v>
      </c>
      <c r="H1131" s="39" t="s">
        <v>371</v>
      </c>
      <c r="I1131" s="36" t="s">
        <v>14</v>
      </c>
      <c r="J1131" s="128">
        <f t="shared" si="55"/>
        <v>0</v>
      </c>
      <c r="K1131" s="69">
        <v>271.05</v>
      </c>
      <c r="L1131" s="70">
        <v>594.87</v>
      </c>
      <c r="M1131" s="65">
        <f>ROUND('Смета 1-й этаж'!$J1131*'Смета 1-й этаж'!$K1131,2)</f>
        <v>0</v>
      </c>
      <c r="N1131" s="19">
        <f>ROUND('Смета 1-й этаж'!$J1131*'Смета 1-й этаж'!$L1131,2)</f>
        <v>0</v>
      </c>
      <c r="AD1131" s="175">
        <f>IF($S$6="не считать электрику",AE1131,(ROUNDUP($I$6*AB1131,0)))</f>
        <v>0</v>
      </c>
      <c r="AE1131" s="192">
        <v>0</v>
      </c>
      <c r="AI1131" s="173">
        <f t="shared" si="54"/>
        <v>0</v>
      </c>
      <c r="AM1131" s="173">
        <f t="shared" si="58"/>
        <v>0</v>
      </c>
      <c r="AO1131" s="173">
        <f t="shared" si="56"/>
        <v>0</v>
      </c>
      <c r="AT1131"/>
      <c r="AU1131"/>
      <c r="AV1131"/>
      <c r="AW1131"/>
      <c r="AX1131"/>
      <c r="AY1131"/>
      <c r="AZ1131"/>
    </row>
    <row r="1132" spans="1:52" ht="34.5" customHeight="1">
      <c r="A1132" s="29" t="str">
        <f>CONCATENATE('Смета 1-й этаж'!$C1132,".",'Смета 1-й этаж'!$D1132,".",'Смета 1-й этаж'!$E1132)</f>
        <v>Р9.0.205</v>
      </c>
      <c r="B1132" s="17" t="s">
        <v>1702</v>
      </c>
      <c r="C1132" s="27" t="s">
        <v>117</v>
      </c>
      <c r="D1132" s="17">
        <v>0</v>
      </c>
      <c r="E1132" s="18">
        <v>205</v>
      </c>
      <c r="F1132" s="29" t="str">
        <f>CONCATENATE('Смета 1-й этаж'!$C1132,".",'Смета 1-й этаж'!$D1132,".",'Смета 1-й этаж'!$E1132)</f>
        <v>Р9.0.205</v>
      </c>
      <c r="G1132" s="28">
        <f t="shared" si="57"/>
        <v>2</v>
      </c>
      <c r="H1132" s="39" t="s">
        <v>152</v>
      </c>
      <c r="I1132" s="36" t="s">
        <v>14</v>
      </c>
      <c r="J1132" s="128">
        <f t="shared" si="55"/>
        <v>0</v>
      </c>
      <c r="K1132" s="69">
        <v>345.57</v>
      </c>
      <c r="L1132" s="70">
        <v>2066.5700000000002</v>
      </c>
      <c r="M1132" s="65">
        <f>ROUND('Смета 1-й этаж'!$J1132*'Смета 1-й этаж'!$K1132,2)</f>
        <v>0</v>
      </c>
      <c r="N1132" s="19">
        <f>ROUND('Смета 1-й этаж'!$J1132*'Смета 1-й этаж'!$L1132,2)</f>
        <v>0</v>
      </c>
      <c r="AD1132" s="175">
        <f>IF($S$6="не считать электрику",AE1132,(ROUNDUP($I$6*AB1132,0)))</f>
        <v>0</v>
      </c>
      <c r="AE1132" s="192">
        <v>0</v>
      </c>
      <c r="AI1132" s="173">
        <f t="shared" si="54"/>
        <v>0</v>
      </c>
      <c r="AM1132" s="173">
        <f t="shared" si="58"/>
        <v>0</v>
      </c>
      <c r="AO1132" s="173">
        <f t="shared" si="56"/>
        <v>0</v>
      </c>
      <c r="AT1132"/>
      <c r="AU1132"/>
      <c r="AV1132"/>
      <c r="AW1132"/>
      <c r="AX1132"/>
      <c r="AY1132"/>
      <c r="AZ1132"/>
    </row>
    <row r="1133" spans="1:52" ht="34.5" customHeight="1">
      <c r="A1133" s="29" t="str">
        <f>CONCATENATE('Смета 1-й этаж'!$C1133,".",'Смета 1-й этаж'!$D1133,".",'Смета 1-й этаж'!$E1133)</f>
        <v>Р9.0.206</v>
      </c>
      <c r="B1133" s="17" t="s">
        <v>1703</v>
      </c>
      <c r="C1133" s="27" t="s">
        <v>117</v>
      </c>
      <c r="D1133" s="17">
        <v>0</v>
      </c>
      <c r="E1133" s="18">
        <v>206</v>
      </c>
      <c r="F1133" s="29" t="str">
        <f>CONCATENATE('Смета 1-й этаж'!$C1133,".",'Смета 1-й этаж'!$D1133,".",'Смета 1-й этаж'!$E1133)</f>
        <v>Р9.0.206</v>
      </c>
      <c r="G1133" s="28">
        <f t="shared" si="57"/>
        <v>2</v>
      </c>
      <c r="H1133" s="39" t="s">
        <v>214</v>
      </c>
      <c r="I1133" s="36" t="s">
        <v>14</v>
      </c>
      <c r="J1133" s="128">
        <f t="shared" si="55"/>
        <v>0</v>
      </c>
      <c r="K1133" s="69">
        <v>486.25</v>
      </c>
      <c r="L1133" s="70">
        <v>2772.5</v>
      </c>
      <c r="M1133" s="65">
        <f>ROUND('Смета 1-й этаж'!$J1133*'Смета 1-й этаж'!$K1133,2)</f>
        <v>0</v>
      </c>
      <c r="N1133" s="19">
        <f>ROUND('Смета 1-й этаж'!$J1133*'Смета 1-й этаж'!$L1133,2)</f>
        <v>0</v>
      </c>
      <c r="AB1133" s="157">
        <v>2</v>
      </c>
      <c r="AD1133" s="175">
        <f t="shared" ref="AD1133:AD1134" si="59">IF($S$6="не считать электрику",AE1133,(ROUNDUP(AB1133,0)))</f>
        <v>0</v>
      </c>
      <c r="AE1133" s="192">
        <v>0</v>
      </c>
      <c r="AI1133" s="173">
        <f t="shared" si="54"/>
        <v>0</v>
      </c>
      <c r="AM1133" s="173">
        <f t="shared" si="58"/>
        <v>0</v>
      </c>
      <c r="AO1133" s="173">
        <f t="shared" si="56"/>
        <v>0</v>
      </c>
      <c r="AT1133"/>
      <c r="AU1133"/>
      <c r="AV1133"/>
      <c r="AW1133"/>
      <c r="AX1133"/>
      <c r="AY1133"/>
      <c r="AZ1133"/>
    </row>
    <row r="1134" spans="1:52" ht="34.5" customHeight="1">
      <c r="A1134" s="29" t="str">
        <f>CONCATENATE('Смета 1-й этаж'!$C1134,".",'Смета 1-й этаж'!$D1134,".",'Смета 1-й этаж'!$E1134)</f>
        <v>Р9.0.207</v>
      </c>
      <c r="B1134" s="17" t="s">
        <v>1704</v>
      </c>
      <c r="C1134" s="27" t="s">
        <v>117</v>
      </c>
      <c r="D1134" s="17">
        <v>0</v>
      </c>
      <c r="E1134" s="17">
        <v>207</v>
      </c>
      <c r="F1134" s="29" t="str">
        <f>CONCATENATE('Смета 1-й этаж'!$C1134,".",'Смета 1-й этаж'!$D1134,".",'Смета 1-й этаж'!$E1134)</f>
        <v>Р9.0.207</v>
      </c>
      <c r="G1134" s="28">
        <f t="shared" si="57"/>
        <v>2</v>
      </c>
      <c r="H1134" s="39" t="s">
        <v>153</v>
      </c>
      <c r="I1134" s="36" t="s">
        <v>14</v>
      </c>
      <c r="J1134" s="128">
        <f t="shared" si="55"/>
        <v>0</v>
      </c>
      <c r="K1134" s="69">
        <v>410.87</v>
      </c>
      <c r="L1134" s="70">
        <v>4301.26</v>
      </c>
      <c r="M1134" s="65">
        <f>ROUND('Смета 1-й этаж'!$J1134*'Смета 1-й этаж'!$K1134,2)</f>
        <v>0</v>
      </c>
      <c r="N1134" s="19">
        <f>ROUND('Смета 1-й этаж'!$J1134*'Смета 1-й этаж'!$L1134,2)</f>
        <v>0</v>
      </c>
      <c r="AB1134" s="157">
        <v>2</v>
      </c>
      <c r="AD1134" s="175">
        <f t="shared" si="59"/>
        <v>0</v>
      </c>
      <c r="AE1134" s="192">
        <v>0</v>
      </c>
      <c r="AI1134" s="173">
        <f t="shared" si="54"/>
        <v>0</v>
      </c>
      <c r="AM1134" s="173">
        <f t="shared" si="58"/>
        <v>0</v>
      </c>
      <c r="AO1134" s="173">
        <f t="shared" si="56"/>
        <v>0</v>
      </c>
      <c r="AT1134"/>
      <c r="AU1134"/>
      <c r="AV1134"/>
      <c r="AW1134"/>
      <c r="AX1134"/>
      <c r="AY1134"/>
      <c r="AZ1134"/>
    </row>
    <row r="1135" spans="1:52" ht="34.5" customHeight="1">
      <c r="A1135" s="29" t="str">
        <f>CONCATENATE('Смета 1-й этаж'!$C1135,".",'Смета 1-й этаж'!$D1135,".",'Смета 1-й этаж'!$E1135)</f>
        <v>Р9.0.208</v>
      </c>
      <c r="B1135" s="17" t="s">
        <v>1705</v>
      </c>
      <c r="C1135" s="27" t="s">
        <v>117</v>
      </c>
      <c r="D1135" s="17">
        <v>0</v>
      </c>
      <c r="E1135" s="18">
        <v>208</v>
      </c>
      <c r="F1135" s="29" t="str">
        <f>CONCATENATE('Смета 1-й этаж'!$C1135,".",'Смета 1-й этаж'!$D1135,".",'Смета 1-й этаж'!$E1135)</f>
        <v>Р9.0.208</v>
      </c>
      <c r="G1135" s="28">
        <f t="shared" si="57"/>
        <v>2</v>
      </c>
      <c r="H1135" s="39" t="s">
        <v>689</v>
      </c>
      <c r="I1135" s="36" t="s">
        <v>14</v>
      </c>
      <c r="J1135" s="128">
        <f t="shared" si="55"/>
        <v>0</v>
      </c>
      <c r="K1135" s="69">
        <v>591.66999999999996</v>
      </c>
      <c r="L1135" s="70">
        <v>4466.67</v>
      </c>
      <c r="M1135" s="65">
        <f>ROUND('Смета 1-й этаж'!$J1135*'Смета 1-й этаж'!$K1135,2)</f>
        <v>0</v>
      </c>
      <c r="N1135" s="19">
        <f>ROUND('Смета 1-й этаж'!$J1135*'Смета 1-й этаж'!$L1135,2)</f>
        <v>0</v>
      </c>
      <c r="AD1135" s="175">
        <f>IF($S$6="не считать электрику",AE1135,(ROUNDUP($I$6*AB1135,0)))</f>
        <v>0</v>
      </c>
      <c r="AE1135" s="192">
        <v>0</v>
      </c>
      <c r="AI1135" s="173">
        <f t="shared" si="54"/>
        <v>0</v>
      </c>
      <c r="AM1135" s="173">
        <f t="shared" si="58"/>
        <v>0</v>
      </c>
      <c r="AO1135" s="173">
        <f t="shared" si="56"/>
        <v>0</v>
      </c>
      <c r="AT1135"/>
      <c r="AU1135"/>
      <c r="AV1135"/>
      <c r="AW1135"/>
      <c r="AX1135"/>
      <c r="AY1135"/>
      <c r="AZ1135"/>
    </row>
    <row r="1136" spans="1:52" ht="34.5" customHeight="1">
      <c r="A1136" s="29" t="str">
        <f>CONCATENATE('Смета 1-й этаж'!$C1136,".",'Смета 1-й этаж'!$D1136,".",'Смета 1-й этаж'!$E1136)</f>
        <v>Р9.0.209</v>
      </c>
      <c r="B1136" s="17" t="s">
        <v>1706</v>
      </c>
      <c r="C1136" s="27" t="s">
        <v>117</v>
      </c>
      <c r="D1136" s="17">
        <v>0</v>
      </c>
      <c r="E1136" s="18">
        <v>209</v>
      </c>
      <c r="F1136" s="29" t="str">
        <f>CONCATENATE('Смета 1-й этаж'!$C1136,".",'Смета 1-й этаж'!$D1136,".",'Смета 1-й этаж'!$E1136)</f>
        <v>Р9.0.209</v>
      </c>
      <c r="G1136" s="28">
        <f t="shared" si="57"/>
        <v>2</v>
      </c>
      <c r="H1136" s="39" t="s">
        <v>690</v>
      </c>
      <c r="I1136" s="36" t="s">
        <v>14</v>
      </c>
      <c r="J1136" s="128">
        <f t="shared" si="55"/>
        <v>0</v>
      </c>
      <c r="K1136" s="69">
        <v>108.33</v>
      </c>
      <c r="L1136" s="70">
        <v>1493.33</v>
      </c>
      <c r="M1136" s="65">
        <f>ROUND('Смета 1-й этаж'!$J1136*'Смета 1-й этаж'!$K1136,2)</f>
        <v>0</v>
      </c>
      <c r="N1136" s="19">
        <f>ROUND('Смета 1-й этаж'!$J1136*'Смета 1-й этаж'!$L1136,2)</f>
        <v>0</v>
      </c>
      <c r="AD1136" s="175">
        <f>IF($S$6="не считать электрику",AE1136,(ROUNDUP($I$6*AB1136,0)))</f>
        <v>0</v>
      </c>
      <c r="AE1136" s="192">
        <v>0</v>
      </c>
      <c r="AI1136" s="173">
        <f t="shared" si="54"/>
        <v>0</v>
      </c>
      <c r="AM1136" s="173">
        <f t="shared" si="58"/>
        <v>0</v>
      </c>
      <c r="AO1136" s="173">
        <f t="shared" si="56"/>
        <v>0</v>
      </c>
      <c r="AT1136"/>
      <c r="AU1136"/>
      <c r="AV1136"/>
      <c r="AW1136"/>
      <c r="AX1136"/>
      <c r="AY1136"/>
      <c r="AZ1136"/>
    </row>
    <row r="1137" spans="1:52" ht="34.5" customHeight="1">
      <c r="A1137" s="29" t="str">
        <f>CONCATENATE('Смета 1-й этаж'!$C1137,".",'Смета 1-й этаж'!$D1137,".",'Смета 1-й этаж'!$E1137)</f>
        <v>Р9.0.210</v>
      </c>
      <c r="B1137" s="17" t="s">
        <v>1707</v>
      </c>
      <c r="C1137" s="27" t="s">
        <v>117</v>
      </c>
      <c r="D1137" s="17">
        <v>0</v>
      </c>
      <c r="E1137" s="17">
        <v>210</v>
      </c>
      <c r="F1137" s="29" t="str">
        <f>CONCATENATE('Смета 1-й этаж'!$C1137,".",'Смета 1-й этаж'!$D1137,".",'Смета 1-й этаж'!$E1137)</f>
        <v>Р9.0.210</v>
      </c>
      <c r="G1137" s="28">
        <f t="shared" si="57"/>
        <v>2</v>
      </c>
      <c r="H1137" s="39" t="s">
        <v>154</v>
      </c>
      <c r="I1137" s="36" t="s">
        <v>61</v>
      </c>
      <c r="J1137" s="128"/>
      <c r="K1137" s="344">
        <v>58361.25</v>
      </c>
      <c r="L1137" s="345"/>
      <c r="M1137" s="278">
        <f>ROUND('Смета 1-й этаж'!$J1137*'Смета 1-й этаж'!$K1137,2)</f>
        <v>0</v>
      </c>
      <c r="N1137" s="279">
        <f>ROUND('Смета 1-й этаж'!$J1137*'Смета 1-й этаж'!$L1137,2)</f>
        <v>0</v>
      </c>
      <c r="AB1137" s="157">
        <v>1</v>
      </c>
      <c r="AD1137" s="175">
        <f t="shared" ref="AD1137:AD1138" si="60">IF($S$6="не считать электрику",AE1137,(ROUNDUP(AB1137,0)))</f>
        <v>0</v>
      </c>
      <c r="AE1137" s="192">
        <v>0</v>
      </c>
      <c r="AI1137" s="173">
        <f t="shared" si="54"/>
        <v>0</v>
      </c>
      <c r="AM1137" s="173">
        <f t="shared" si="58"/>
        <v>0</v>
      </c>
      <c r="AO1137" s="173">
        <f t="shared" si="56"/>
        <v>0</v>
      </c>
    </row>
    <row r="1138" spans="1:52" ht="34.5" customHeight="1">
      <c r="A1138" s="29" t="str">
        <f>CONCATENATE('Смета 1-й этаж'!$C1138,".",'Смета 1-й этаж'!$D1138,".",'Смета 1-й этаж'!$E1138)</f>
        <v>Р9.0.211</v>
      </c>
      <c r="B1138" s="17" t="s">
        <v>1708</v>
      </c>
      <c r="C1138" s="27" t="s">
        <v>117</v>
      </c>
      <c r="D1138" s="17">
        <v>0</v>
      </c>
      <c r="E1138" s="18">
        <v>211</v>
      </c>
      <c r="F1138" s="29" t="str">
        <f>CONCATENATE('Смета 1-й этаж'!$C1138,".",'Смета 1-й этаж'!$D1138,".",'Смета 1-й этаж'!$E1138)</f>
        <v>Р9.0.211</v>
      </c>
      <c r="G1138" s="28">
        <f t="shared" si="57"/>
        <v>2</v>
      </c>
      <c r="H1138" s="39" t="s">
        <v>155</v>
      </c>
      <c r="I1138" s="36" t="s">
        <v>61</v>
      </c>
      <c r="J1138" s="128"/>
      <c r="K1138" s="344"/>
      <c r="L1138" s="345">
        <v>158138.89299999995</v>
      </c>
      <c r="M1138" s="278">
        <f>ROUND('Смета 1-й этаж'!$J1138*'Смета 1-й этаж'!$K1138,2)</f>
        <v>0</v>
      </c>
      <c r="N1138" s="279">
        <f>ROUND('Смета 1-й этаж'!$J1138*'Смета 1-й этаж'!$L1138,2)</f>
        <v>0</v>
      </c>
      <c r="AB1138" s="157">
        <v>1</v>
      </c>
      <c r="AD1138" s="175">
        <f t="shared" si="60"/>
        <v>0</v>
      </c>
      <c r="AE1138" s="192">
        <v>0</v>
      </c>
      <c r="AI1138" s="173">
        <f t="shared" si="54"/>
        <v>0</v>
      </c>
      <c r="AM1138" s="173">
        <f t="shared" si="58"/>
        <v>0</v>
      </c>
      <c r="AO1138" s="173">
        <f t="shared" si="56"/>
        <v>0</v>
      </c>
    </row>
    <row r="1139" spans="1:52" ht="34.5" customHeight="1">
      <c r="A1139" s="29" t="str">
        <f>CONCATENATE('Смета 1-й этаж'!$C1139,".",'Смета 1-й этаж'!$D1139,".",'Смета 1-й этаж'!$E1139)</f>
        <v>Р9.0.212</v>
      </c>
      <c r="B1139" s="17" t="s">
        <v>1709</v>
      </c>
      <c r="C1139" s="27" t="s">
        <v>117</v>
      </c>
      <c r="D1139" s="17">
        <v>0</v>
      </c>
      <c r="E1139" s="18">
        <v>212</v>
      </c>
      <c r="F1139" s="29" t="str">
        <f>CONCATENATE('Смета 1-й этаж'!$C1139,".",'Смета 1-й этаж'!$D1139,".",'Смета 1-й этаж'!$E1139)</f>
        <v>Р9.0.212</v>
      </c>
      <c r="G1139" s="28">
        <f t="shared" si="57"/>
        <v>2</v>
      </c>
      <c r="H1139" s="39" t="s">
        <v>156</v>
      </c>
      <c r="I1139" s="36" t="s">
        <v>14</v>
      </c>
      <c r="J1139" s="128">
        <f t="shared" si="55"/>
        <v>0</v>
      </c>
      <c r="K1139" s="69">
        <v>472.23</v>
      </c>
      <c r="L1139" s="70">
        <v>1110.69</v>
      </c>
      <c r="M1139" s="65">
        <f>ROUND('Смета 1-й этаж'!$J1139*'Смета 1-й этаж'!$K1139,2)</f>
        <v>0</v>
      </c>
      <c r="N1139" s="19">
        <f>ROUND('Смета 1-й этаж'!$J1139*'Смета 1-й этаж'!$L1139,2)</f>
        <v>0</v>
      </c>
      <c r="AD1139" s="175">
        <f t="shared" ref="AD1139:AD1153" si="61">IF($S$6="не считать электрику",AE1139,(ROUNDUP($I$6*AB1139,0)))</f>
        <v>0</v>
      </c>
      <c r="AE1139" s="192">
        <v>0</v>
      </c>
      <c r="AI1139" s="173">
        <f t="shared" si="54"/>
        <v>0</v>
      </c>
      <c r="AM1139" s="173">
        <f t="shared" si="58"/>
        <v>0</v>
      </c>
      <c r="AO1139" s="173">
        <f t="shared" si="56"/>
        <v>0</v>
      </c>
      <c r="AT1139"/>
      <c r="AU1139"/>
      <c r="AV1139"/>
      <c r="AW1139"/>
      <c r="AX1139"/>
      <c r="AY1139"/>
      <c r="AZ1139"/>
    </row>
    <row r="1140" spans="1:52" ht="34.5" customHeight="1">
      <c r="A1140" s="29" t="str">
        <f>CONCATENATE('Смета 1-й этаж'!$C1140,".",'Смета 1-й этаж'!$D1140,".",'Смета 1-й этаж'!$E1140)</f>
        <v>Р9.0.213</v>
      </c>
      <c r="B1140" s="17" t="s">
        <v>1710</v>
      </c>
      <c r="C1140" s="27" t="s">
        <v>117</v>
      </c>
      <c r="D1140" s="17">
        <v>0</v>
      </c>
      <c r="E1140" s="17">
        <v>213</v>
      </c>
      <c r="F1140" s="29" t="str">
        <f>CONCATENATE('Смета 1-й этаж'!$C1140,".",'Смета 1-й этаж'!$D1140,".",'Смета 1-й этаж'!$E1140)</f>
        <v>Р9.0.213</v>
      </c>
      <c r="G1140" s="28">
        <f t="shared" si="57"/>
        <v>2</v>
      </c>
      <c r="H1140" s="39" t="s">
        <v>691</v>
      </c>
      <c r="I1140" s="36" t="s">
        <v>14</v>
      </c>
      <c r="J1140" s="128">
        <f t="shared" si="55"/>
        <v>0</v>
      </c>
      <c r="K1140" s="69">
        <v>1376.86</v>
      </c>
      <c r="L1140" s="70">
        <v>9002.82</v>
      </c>
      <c r="M1140" s="65">
        <f>ROUND('Смета 1-й этаж'!$J1140*'Смета 1-й этаж'!$K1140,2)</f>
        <v>0</v>
      </c>
      <c r="N1140" s="19">
        <f>ROUND('Смета 1-й этаж'!$J1140*'Смета 1-й этаж'!$L1140,2)</f>
        <v>0</v>
      </c>
      <c r="AD1140" s="175">
        <f t="shared" si="61"/>
        <v>0</v>
      </c>
      <c r="AE1140" s="192">
        <v>0</v>
      </c>
      <c r="AI1140" s="173">
        <f t="shared" si="54"/>
        <v>0</v>
      </c>
      <c r="AM1140" s="173">
        <f t="shared" si="58"/>
        <v>0</v>
      </c>
      <c r="AO1140" s="173">
        <f t="shared" si="56"/>
        <v>0</v>
      </c>
      <c r="AT1140"/>
      <c r="AU1140"/>
      <c r="AV1140"/>
      <c r="AW1140"/>
      <c r="AX1140"/>
      <c r="AY1140"/>
      <c r="AZ1140"/>
    </row>
    <row r="1141" spans="1:52" ht="34.5" customHeight="1">
      <c r="A1141" s="29" t="str">
        <f>CONCATENATE('Смета 1-й этаж'!$C1141,".",'Смета 1-й этаж'!$D1141,".",'Смета 1-й этаж'!$E1141)</f>
        <v>Р9.0.214</v>
      </c>
      <c r="B1141" s="17" t="s">
        <v>1711</v>
      </c>
      <c r="C1141" s="27" t="s">
        <v>117</v>
      </c>
      <c r="D1141" s="17">
        <v>0</v>
      </c>
      <c r="E1141" s="18">
        <v>214</v>
      </c>
      <c r="F1141" s="29" t="str">
        <f>CONCATENATE('Смета 1-й этаж'!$C1141,".",'Смета 1-й этаж'!$D1141,".",'Смета 1-й этаж'!$E1141)</f>
        <v>Р9.0.214</v>
      </c>
      <c r="G1141" s="28">
        <f t="shared" si="57"/>
        <v>2</v>
      </c>
      <c r="H1141" s="39" t="s">
        <v>215</v>
      </c>
      <c r="I1141" s="36" t="s">
        <v>14</v>
      </c>
      <c r="J1141" s="128">
        <f t="shared" si="55"/>
        <v>0</v>
      </c>
      <c r="K1141" s="69">
        <v>184.87</v>
      </c>
      <c r="L1141" s="70">
        <v>3256.59</v>
      </c>
      <c r="M1141" s="65">
        <f>ROUND('Смета 1-й этаж'!$J1141*'Смета 1-й этаж'!$K1141,2)</f>
        <v>0</v>
      </c>
      <c r="N1141" s="19">
        <f>ROUND('Смета 1-й этаж'!$J1141*'Смета 1-й этаж'!$L1141,2)</f>
        <v>0</v>
      </c>
      <c r="AB1141" s="157">
        <v>0.05</v>
      </c>
      <c r="AC1141" s="149">
        <v>0.05</v>
      </c>
      <c r="AD1141" s="175">
        <f t="shared" si="61"/>
        <v>0</v>
      </c>
      <c r="AE1141" s="192">
        <v>0</v>
      </c>
      <c r="AI1141" s="173">
        <f t="shared" si="54"/>
        <v>0</v>
      </c>
      <c r="AM1141" s="173">
        <f t="shared" si="58"/>
        <v>0</v>
      </c>
      <c r="AO1141" s="173">
        <f t="shared" si="56"/>
        <v>0</v>
      </c>
      <c r="AT1141"/>
      <c r="AU1141"/>
      <c r="AV1141"/>
      <c r="AW1141"/>
      <c r="AX1141"/>
      <c r="AY1141"/>
      <c r="AZ1141"/>
    </row>
    <row r="1142" spans="1:52" ht="34.5" customHeight="1">
      <c r="A1142" s="29" t="str">
        <f>CONCATENATE('Смета 1-й этаж'!$C1142,".",'Смета 1-й этаж'!$D1142,".",'Смета 1-й этаж'!$E1142)</f>
        <v>Р9.0.215</v>
      </c>
      <c r="B1142" s="17" t="s">
        <v>1712</v>
      </c>
      <c r="C1142" s="27" t="s">
        <v>117</v>
      </c>
      <c r="D1142" s="17">
        <v>0</v>
      </c>
      <c r="E1142" s="18">
        <v>215</v>
      </c>
      <c r="F1142" s="29" t="str">
        <f>CONCATENATE('Смета 1-й этаж'!$C1142,".",'Смета 1-й этаж'!$D1142,".",'Смета 1-й этаж'!$E1142)</f>
        <v>Р9.0.215</v>
      </c>
      <c r="G1142" s="28">
        <f t="shared" si="57"/>
        <v>2</v>
      </c>
      <c r="H1142" s="39" t="s">
        <v>692</v>
      </c>
      <c r="I1142" s="36" t="s">
        <v>14</v>
      </c>
      <c r="J1142" s="128">
        <f t="shared" si="55"/>
        <v>0</v>
      </c>
      <c r="K1142" s="69">
        <v>610</v>
      </c>
      <c r="L1142" s="70">
        <v>5596</v>
      </c>
      <c r="M1142" s="65">
        <f>ROUND('Смета 1-й этаж'!$J1142*'Смета 1-й этаж'!$K1142,2)</f>
        <v>0</v>
      </c>
      <c r="N1142" s="19">
        <f>ROUND('Смета 1-й этаж'!$J1142*'Смета 1-й этаж'!$L1142,2)</f>
        <v>0</v>
      </c>
      <c r="AD1142" s="175">
        <f t="shared" si="61"/>
        <v>0</v>
      </c>
      <c r="AE1142" s="192">
        <v>0</v>
      </c>
      <c r="AI1142" s="173">
        <f t="shared" si="54"/>
        <v>0</v>
      </c>
      <c r="AM1142" s="173">
        <f t="shared" si="58"/>
        <v>0</v>
      </c>
      <c r="AO1142" s="173">
        <f t="shared" si="56"/>
        <v>0</v>
      </c>
      <c r="AT1142"/>
      <c r="AU1142"/>
      <c r="AV1142"/>
      <c r="AW1142"/>
      <c r="AX1142"/>
      <c r="AY1142"/>
      <c r="AZ1142"/>
    </row>
    <row r="1143" spans="1:52" ht="34.5" customHeight="1">
      <c r="A1143" s="29" t="str">
        <f>CONCATENATE('Смета 1-й этаж'!$C1143,".",'Смета 1-й этаж'!$D1143,".",'Смета 1-й этаж'!$E1143)</f>
        <v>Р9.0.216</v>
      </c>
      <c r="B1143" s="17" t="s">
        <v>1713</v>
      </c>
      <c r="C1143" s="27" t="s">
        <v>117</v>
      </c>
      <c r="D1143" s="17">
        <v>0</v>
      </c>
      <c r="E1143" s="17">
        <v>216</v>
      </c>
      <c r="F1143" s="29" t="str">
        <f>CONCATENATE('Смета 1-й этаж'!$C1143,".",'Смета 1-й этаж'!$D1143,".",'Смета 1-й этаж'!$E1143)</f>
        <v>Р9.0.216</v>
      </c>
      <c r="G1143" s="28">
        <f t="shared" si="57"/>
        <v>2</v>
      </c>
      <c r="H1143" s="39" t="s">
        <v>693</v>
      </c>
      <c r="I1143" s="36" t="s">
        <v>14</v>
      </c>
      <c r="J1143" s="128">
        <f t="shared" si="55"/>
        <v>0</v>
      </c>
      <c r="K1143" s="69">
        <v>970</v>
      </c>
      <c r="L1143" s="70">
        <v>16649</v>
      </c>
      <c r="M1143" s="65">
        <f>ROUND('Смета 1-й этаж'!$J1143*'Смета 1-й этаж'!$K1143,2)</f>
        <v>0</v>
      </c>
      <c r="N1143" s="19">
        <f>ROUND('Смета 1-й этаж'!$J1143*'Смета 1-й этаж'!$L1143,2)</f>
        <v>0</v>
      </c>
      <c r="AD1143" s="175">
        <f t="shared" si="61"/>
        <v>0</v>
      </c>
      <c r="AE1143" s="192">
        <v>0</v>
      </c>
      <c r="AI1143" s="173">
        <f t="shared" si="54"/>
        <v>0</v>
      </c>
      <c r="AM1143" s="173">
        <f t="shared" si="58"/>
        <v>0</v>
      </c>
      <c r="AO1143" s="173">
        <f t="shared" si="56"/>
        <v>0</v>
      </c>
      <c r="AT1143"/>
      <c r="AU1143"/>
      <c r="AV1143"/>
      <c r="AW1143"/>
      <c r="AX1143"/>
      <c r="AY1143"/>
      <c r="AZ1143"/>
    </row>
    <row r="1144" spans="1:52" ht="34.5" customHeight="1">
      <c r="A1144" s="29" t="str">
        <f>CONCATENATE('Смета 1-й этаж'!$C1144,".",'Смета 1-й этаж'!$D1144,".",'Смета 1-й этаж'!$E1144)</f>
        <v>Р10.0.216</v>
      </c>
      <c r="B1144" s="17">
        <v>877</v>
      </c>
      <c r="C1144" s="27" t="s">
        <v>1760</v>
      </c>
      <c r="D1144" s="17">
        <v>0</v>
      </c>
      <c r="E1144" s="17">
        <v>216</v>
      </c>
      <c r="F1144" s="29" t="str">
        <f>CONCATENATE('Смета 1-й этаж'!$C1144,".",'Смета 1-й этаж'!$D1144,".",'Смета 1-й этаж'!$E1144)</f>
        <v>Р10.0.216</v>
      </c>
      <c r="G1144" s="28">
        <f t="shared" si="57"/>
        <v>2</v>
      </c>
      <c r="H1144" s="231" t="s">
        <v>2273</v>
      </c>
      <c r="I1144" s="232" t="s">
        <v>14</v>
      </c>
      <c r="J1144" s="228"/>
      <c r="K1144" s="229">
        <v>1400</v>
      </c>
      <c r="L1144" s="230">
        <v>14159.1</v>
      </c>
      <c r="M1144" s="65">
        <f>ROUND('Смета 1-й этаж'!$J1144*'Смета 1-й этаж'!$K1144,2)</f>
        <v>0</v>
      </c>
      <c r="N1144" s="19">
        <f>ROUND('Смета 1-й этаж'!$J1144*'Смета 1-й этаж'!$L1144,2)</f>
        <v>0</v>
      </c>
      <c r="O1144" s="122" t="s">
        <v>2277</v>
      </c>
      <c r="AD1144" s="175"/>
      <c r="AE1144" s="192"/>
      <c r="AI1144" s="173"/>
      <c r="AM1144" s="173"/>
      <c r="AO1144" s="173"/>
      <c r="AT1144"/>
      <c r="AU1144"/>
      <c r="AV1144"/>
      <c r="AW1144"/>
      <c r="AX1144"/>
      <c r="AY1144"/>
      <c r="AZ1144"/>
    </row>
    <row r="1145" spans="1:52" ht="34.5" customHeight="1">
      <c r="A1145" s="29" t="str">
        <f>CONCATENATE('Смета 1-й этаж'!$C1145,".",'Смета 1-й этаж'!$D1145,".",'Смета 1-й этаж'!$E1145)</f>
        <v>Р11.0.216</v>
      </c>
      <c r="B1145" s="17">
        <v>878</v>
      </c>
      <c r="C1145" s="27" t="s">
        <v>2242</v>
      </c>
      <c r="D1145" s="17">
        <v>0</v>
      </c>
      <c r="E1145" s="17">
        <v>216</v>
      </c>
      <c r="F1145" s="29" t="str">
        <f>CONCATENATE('Смета 1-й этаж'!$C1145,".",'Смета 1-й этаж'!$D1145,".",'Смета 1-й этаж'!$E1145)</f>
        <v>Р11.0.216</v>
      </c>
      <c r="G1145" s="28">
        <f t="shared" si="57"/>
        <v>2</v>
      </c>
      <c r="H1145" s="231" t="s">
        <v>2274</v>
      </c>
      <c r="I1145" s="232" t="s">
        <v>30</v>
      </c>
      <c r="J1145" s="228"/>
      <c r="K1145" s="229">
        <v>48</v>
      </c>
      <c r="L1145" s="230">
        <v>216</v>
      </c>
      <c r="M1145" s="65">
        <f>ROUND('Смета 1-й этаж'!$J1145*'Смета 1-й этаж'!$K1145,2)</f>
        <v>0</v>
      </c>
      <c r="N1145" s="19">
        <f>ROUND('Смета 1-й этаж'!$J1145*'Смета 1-й этаж'!$L1145,2)</f>
        <v>0</v>
      </c>
      <c r="O1145" s="122" t="s">
        <v>2277</v>
      </c>
      <c r="AD1145" s="175"/>
      <c r="AE1145" s="192"/>
      <c r="AI1145" s="173"/>
      <c r="AM1145" s="173"/>
      <c r="AO1145" s="173"/>
      <c r="AT1145"/>
      <c r="AU1145"/>
      <c r="AV1145"/>
      <c r="AW1145"/>
      <c r="AX1145"/>
      <c r="AY1145"/>
      <c r="AZ1145"/>
    </row>
    <row r="1146" spans="1:52" ht="34.5" customHeight="1">
      <c r="A1146" s="29" t="str">
        <f>CONCATENATE('Смета 1-й этаж'!$C1146,".",'Смета 1-й этаж'!$D1146,".",'Смета 1-й этаж'!$E1146)</f>
        <v>Р12.0.216</v>
      </c>
      <c r="B1146" s="17">
        <v>879</v>
      </c>
      <c r="C1146" s="27" t="s">
        <v>2243</v>
      </c>
      <c r="D1146" s="17">
        <v>0</v>
      </c>
      <c r="E1146" s="17">
        <v>216</v>
      </c>
      <c r="F1146" s="29" t="str">
        <f>CONCATENATE('Смета 1-й этаж'!$C1146,".",'Смета 1-й этаж'!$D1146,".",'Смета 1-й этаж'!$E1146)</f>
        <v>Р12.0.216</v>
      </c>
      <c r="G1146" s="28">
        <f t="shared" si="57"/>
        <v>2</v>
      </c>
      <c r="H1146" s="231" t="s">
        <v>2275</v>
      </c>
      <c r="I1146" s="232" t="s">
        <v>14</v>
      </c>
      <c r="J1146" s="228"/>
      <c r="K1146" s="229">
        <v>500</v>
      </c>
      <c r="L1146" s="230">
        <v>1098</v>
      </c>
      <c r="M1146" s="65">
        <f>ROUND('Смета 1-й этаж'!$J1146*'Смета 1-й этаж'!$K1146,2)</f>
        <v>0</v>
      </c>
      <c r="N1146" s="19">
        <f>ROUND('Смета 1-й этаж'!$J1146*'Смета 1-й этаж'!$L1146,2)</f>
        <v>0</v>
      </c>
      <c r="O1146" s="122" t="s">
        <v>2277</v>
      </c>
      <c r="AD1146" s="175"/>
      <c r="AE1146" s="192"/>
      <c r="AI1146" s="173"/>
      <c r="AM1146" s="173"/>
      <c r="AO1146" s="173"/>
      <c r="AT1146"/>
      <c r="AU1146"/>
      <c r="AV1146"/>
      <c r="AW1146"/>
      <c r="AX1146"/>
      <c r="AY1146"/>
      <c r="AZ1146"/>
    </row>
    <row r="1147" spans="1:52" ht="34.5" customHeight="1">
      <c r="A1147" s="29" t="str">
        <f>CONCATENATE('Смета 1-й этаж'!$C1147,".",'Смета 1-й этаж'!$D1147,".",'Смета 1-й этаж'!$E1147)</f>
        <v>Р13.0.216</v>
      </c>
      <c r="B1147" s="17">
        <v>879</v>
      </c>
      <c r="C1147" s="27" t="s">
        <v>2244</v>
      </c>
      <c r="D1147" s="17">
        <v>0</v>
      </c>
      <c r="E1147" s="17">
        <v>216</v>
      </c>
      <c r="F1147" s="29" t="str">
        <f>CONCATENATE('Смета 1-й этаж'!$C1147,".",'Смета 1-й этаж'!$D1147,".",'Смета 1-й этаж'!$E1147)</f>
        <v>Р13.0.216</v>
      </c>
      <c r="G1147" s="28">
        <f t="shared" si="57"/>
        <v>2</v>
      </c>
      <c r="H1147" s="231" t="s">
        <v>2276</v>
      </c>
      <c r="I1147" s="232" t="s">
        <v>30</v>
      </c>
      <c r="J1147" s="228"/>
      <c r="K1147" s="229">
        <v>120</v>
      </c>
      <c r="L1147" s="230">
        <v>560</v>
      </c>
      <c r="M1147" s="65">
        <f>ROUND('Смета 1-й этаж'!$J1147*'Смета 1-й этаж'!$K1147,2)</f>
        <v>0</v>
      </c>
      <c r="N1147" s="19">
        <f>ROUND('Смета 1-й этаж'!$J1147*'Смета 1-й этаж'!$L1147,2)</f>
        <v>0</v>
      </c>
      <c r="O1147" s="122" t="s">
        <v>2277</v>
      </c>
      <c r="AD1147" s="175"/>
      <c r="AE1147" s="192"/>
      <c r="AI1147" s="173"/>
      <c r="AM1147" s="173"/>
      <c r="AO1147" s="173"/>
      <c r="AT1147"/>
      <c r="AU1147"/>
      <c r="AV1147"/>
      <c r="AW1147"/>
      <c r="AX1147"/>
      <c r="AY1147"/>
      <c r="AZ1147"/>
    </row>
    <row r="1148" spans="1:52" ht="34.5" customHeight="1">
      <c r="A1148" s="29" t="str">
        <f>CONCATENATE('Смета 1-й этаж'!$C1148,".",'Смета 1-й этаж'!$D1148,".",'Смета 1-й этаж'!$E1148)</f>
        <v>Р9.0.217</v>
      </c>
      <c r="B1148" s="17" t="s">
        <v>1714</v>
      </c>
      <c r="C1148" s="27" t="s">
        <v>117</v>
      </c>
      <c r="D1148" s="17">
        <v>0</v>
      </c>
      <c r="E1148" s="18">
        <v>217</v>
      </c>
      <c r="F1148" s="29" t="str">
        <f>CONCATENATE('Смета 1-й этаж'!$C1148,".",'Смета 1-й этаж'!$D1148,".",'Смета 1-й этаж'!$E1148)</f>
        <v>Р9.0.217</v>
      </c>
      <c r="G1148" s="28">
        <f t="shared" si="57"/>
        <v>2</v>
      </c>
      <c r="H1148" s="39" t="s">
        <v>216</v>
      </c>
      <c r="I1148" s="36" t="s">
        <v>14</v>
      </c>
      <c r="J1148" s="128"/>
      <c r="K1148" s="344">
        <v>130</v>
      </c>
      <c r="L1148" s="345">
        <v>119.48200000000001</v>
      </c>
      <c r="M1148" s="278">
        <f>ROUND('Смета 1-й этаж'!$J1148*'Смета 1-й этаж'!$K1148,2)</f>
        <v>0</v>
      </c>
      <c r="N1148" s="279">
        <f>ROUND('Смета 1-й этаж'!$J1148*'Смета 1-й этаж'!$L1148,2)</f>
        <v>0</v>
      </c>
      <c r="AB1148" s="157">
        <v>0.5</v>
      </c>
      <c r="AC1148" s="149">
        <v>0.5</v>
      </c>
      <c r="AD1148" s="175">
        <f t="shared" si="61"/>
        <v>0</v>
      </c>
      <c r="AE1148" s="192">
        <v>0</v>
      </c>
      <c r="AI1148" s="173">
        <f t="shared" si="54"/>
        <v>0</v>
      </c>
      <c r="AM1148" s="173">
        <f t="shared" si="58"/>
        <v>0</v>
      </c>
      <c r="AO1148" s="173">
        <f t="shared" si="56"/>
        <v>0</v>
      </c>
    </row>
    <row r="1149" spans="1:52" ht="34.5" customHeight="1">
      <c r="A1149" s="29" t="str">
        <f>CONCATENATE('Смета 1-й этаж'!$C1149,".",'Смета 1-й этаж'!$D1149,".",'Смета 1-й этаж'!$E1149)</f>
        <v>Р9.0.218</v>
      </c>
      <c r="B1149" s="17" t="s">
        <v>1715</v>
      </c>
      <c r="C1149" s="27" t="s">
        <v>117</v>
      </c>
      <c r="D1149" s="17">
        <v>0</v>
      </c>
      <c r="E1149" s="18">
        <v>218</v>
      </c>
      <c r="F1149" s="29" t="str">
        <f>CONCATENATE('Смета 1-й этаж'!$C1149,".",'Смета 1-й этаж'!$D1149,".",'Смета 1-й этаж'!$E1149)</f>
        <v>Р9.0.218</v>
      </c>
      <c r="G1149" s="28">
        <f t="shared" si="57"/>
        <v>2</v>
      </c>
      <c r="H1149" s="39" t="s">
        <v>826</v>
      </c>
      <c r="I1149" s="36" t="s">
        <v>14</v>
      </c>
      <c r="J1149" s="128">
        <f t="shared" si="55"/>
        <v>0</v>
      </c>
      <c r="K1149" s="69">
        <v>610</v>
      </c>
      <c r="L1149" s="70">
        <v>1450</v>
      </c>
      <c r="M1149" s="65">
        <f>ROUND('Смета 1-й этаж'!$J1149*'Смета 1-й этаж'!$K1149,2)</f>
        <v>0</v>
      </c>
      <c r="N1149" s="19">
        <f>ROUND('Смета 1-й этаж'!$J1149*'Смета 1-й этаж'!$L1149,2)</f>
        <v>0</v>
      </c>
      <c r="AD1149" s="175">
        <f t="shared" si="61"/>
        <v>0</v>
      </c>
      <c r="AE1149" s="192">
        <v>0</v>
      </c>
      <c r="AI1149" s="173">
        <f t="shared" si="54"/>
        <v>0</v>
      </c>
      <c r="AM1149" s="173">
        <f t="shared" si="58"/>
        <v>0</v>
      </c>
      <c r="AO1149" s="173">
        <f t="shared" si="56"/>
        <v>0</v>
      </c>
      <c r="AT1149"/>
      <c r="AU1149"/>
      <c r="AV1149"/>
      <c r="AW1149"/>
      <c r="AX1149"/>
      <c r="AY1149"/>
      <c r="AZ1149"/>
    </row>
    <row r="1150" spans="1:52" ht="34.5" customHeight="1">
      <c r="A1150" s="29"/>
      <c r="B1150" s="17"/>
      <c r="C1150" s="27"/>
      <c r="D1150" s="17"/>
      <c r="E1150" s="18"/>
      <c r="F1150" s="29"/>
      <c r="G1150" s="28">
        <f t="shared" si="57"/>
        <v>2</v>
      </c>
      <c r="H1150" s="30" t="s">
        <v>2310</v>
      </c>
      <c r="I1150" s="36" t="s">
        <v>14</v>
      </c>
      <c r="J1150" s="128">
        <f t="shared" ref="J1150" si="62">SUM(AD1150,AI1150,AM1150,AO1150)</f>
        <v>0</v>
      </c>
      <c r="K1150" s="69">
        <v>600</v>
      </c>
      <c r="L1150" s="70">
        <v>1350</v>
      </c>
      <c r="M1150" s="65">
        <f>ROUND('Смета 1-й этаж'!$J1150*'Смета 1-й этаж'!$K1150,2)</f>
        <v>0</v>
      </c>
      <c r="N1150" s="19">
        <f>ROUND('Смета 1-й этаж'!$J1150*'Смета 1-й этаж'!$L1150,2)</f>
        <v>0</v>
      </c>
      <c r="AD1150" s="175"/>
      <c r="AE1150" s="192"/>
      <c r="AI1150" s="173"/>
      <c r="AM1150" s="173"/>
      <c r="AO1150" s="173"/>
      <c r="AT1150"/>
      <c r="AU1150"/>
      <c r="AV1150"/>
      <c r="AW1150"/>
      <c r="AX1150"/>
      <c r="AY1150"/>
      <c r="AZ1150"/>
    </row>
    <row r="1151" spans="1:52" ht="34.5" customHeight="1">
      <c r="A1151" s="29" t="str">
        <f>CONCATENATE('Смета 1-й этаж'!$C1151,".",'Смета 1-й этаж'!$D1151,".",'Смета 1-й этаж'!$E1151)</f>
        <v>Р9.0.261</v>
      </c>
      <c r="B1151" s="17" t="s">
        <v>1716</v>
      </c>
      <c r="C1151" s="27" t="s">
        <v>117</v>
      </c>
      <c r="D1151" s="17">
        <v>0</v>
      </c>
      <c r="E1151" s="18">
        <v>261</v>
      </c>
      <c r="F1151" s="29" t="str">
        <f>CONCATENATE('Смета 1-й этаж'!$C1151,".",'Смета 1-й этаж'!$D1151,".",'Смета 1-й этаж'!$E1151)</f>
        <v>Р9.0.261</v>
      </c>
      <c r="G1151" s="28">
        <f t="shared" si="57"/>
        <v>2</v>
      </c>
      <c r="H1151" s="39" t="s">
        <v>849</v>
      </c>
      <c r="I1151" s="36" t="s">
        <v>14</v>
      </c>
      <c r="J1151" s="128">
        <f t="shared" si="55"/>
        <v>0</v>
      </c>
      <c r="K1151" s="69">
        <v>600</v>
      </c>
      <c r="L1151" s="70">
        <v>1350</v>
      </c>
      <c r="M1151" s="65">
        <f>ROUND('Смета 1-й этаж'!$J1151*'Смета 1-й этаж'!$K1151,2)</f>
        <v>0</v>
      </c>
      <c r="N1151" s="19">
        <f>ROUND('Смета 1-й этаж'!$J1151*'Смета 1-й этаж'!$L1151,2)</f>
        <v>0</v>
      </c>
      <c r="P1151" s="122" t="s">
        <v>862</v>
      </c>
      <c r="AB1151" s="157">
        <v>0.28999999999999998</v>
      </c>
      <c r="AC1151" s="149">
        <v>0.28999999999999998</v>
      </c>
      <c r="AD1151" s="175">
        <f t="shared" si="61"/>
        <v>0</v>
      </c>
      <c r="AE1151" s="192">
        <v>0</v>
      </c>
      <c r="AI1151" s="173">
        <f t="shared" si="54"/>
        <v>0</v>
      </c>
      <c r="AM1151" s="173">
        <f t="shared" si="58"/>
        <v>0</v>
      </c>
      <c r="AO1151" s="173">
        <f t="shared" si="56"/>
        <v>0</v>
      </c>
      <c r="AT1151"/>
      <c r="AU1151"/>
      <c r="AV1151"/>
      <c r="AW1151"/>
      <c r="AX1151"/>
      <c r="AY1151"/>
      <c r="AZ1151"/>
    </row>
    <row r="1152" spans="1:52" ht="34.5" customHeight="1">
      <c r="A1152" s="29" t="str">
        <f>CONCATENATE('Смета 1-й этаж'!$C1152,".",'Смета 1-й этаж'!$D1152,".",'Смета 1-й этаж'!$E1152)</f>
        <v>Р9.0.219</v>
      </c>
      <c r="B1152" s="17" t="s">
        <v>1717</v>
      </c>
      <c r="C1152" s="27" t="s">
        <v>117</v>
      </c>
      <c r="D1152" s="17">
        <v>0</v>
      </c>
      <c r="E1152" s="18">
        <v>219</v>
      </c>
      <c r="F1152" s="29" t="str">
        <f>CONCATENATE('Смета 1-й этаж'!$C1152,".",'Смета 1-й этаж'!$D1152,".",'Смета 1-й этаж'!$E1152)</f>
        <v>Р9.0.219</v>
      </c>
      <c r="G1152" s="28">
        <f t="shared" si="57"/>
        <v>2</v>
      </c>
      <c r="H1152" s="39" t="s">
        <v>827</v>
      </c>
      <c r="I1152" s="36" t="s">
        <v>14</v>
      </c>
      <c r="J1152" s="128">
        <f t="shared" si="55"/>
        <v>0</v>
      </c>
      <c r="K1152" s="69">
        <v>590</v>
      </c>
      <c r="L1152" s="70">
        <v>900</v>
      </c>
      <c r="M1152" s="65">
        <f>ROUND('Смета 1-й этаж'!$J1152*'Смета 1-й этаж'!$K1152,2)</f>
        <v>0</v>
      </c>
      <c r="N1152" s="19">
        <f>ROUND('Смета 1-й этаж'!$J1152*'Смета 1-й этаж'!$L1152,2)</f>
        <v>0</v>
      </c>
      <c r="AB1152" s="157">
        <v>0.2</v>
      </c>
      <c r="AC1152" s="149">
        <v>0.2</v>
      </c>
      <c r="AD1152" s="175">
        <f t="shared" si="61"/>
        <v>0</v>
      </c>
      <c r="AE1152" s="192">
        <v>0</v>
      </c>
      <c r="AI1152" s="173">
        <f t="shared" si="54"/>
        <v>0</v>
      </c>
      <c r="AM1152" s="173">
        <f t="shared" si="58"/>
        <v>0</v>
      </c>
      <c r="AO1152" s="173">
        <f t="shared" si="56"/>
        <v>0</v>
      </c>
      <c r="AT1152"/>
      <c r="AU1152"/>
      <c r="AV1152"/>
      <c r="AW1152"/>
      <c r="AX1152"/>
      <c r="AY1152"/>
      <c r="AZ1152"/>
    </row>
    <row r="1153" spans="1:52" ht="34.5" customHeight="1">
      <c r="A1153" s="29" t="str">
        <f>CONCATENATE('Смета 1-й этаж'!$C1153,".",'Смета 1-й этаж'!$D1153,".",'Смета 1-й этаж'!$E1153)</f>
        <v>Р9.0.262</v>
      </c>
      <c r="B1153" s="17" t="s">
        <v>1718</v>
      </c>
      <c r="C1153" s="27" t="s">
        <v>117</v>
      </c>
      <c r="D1153" s="17">
        <v>0</v>
      </c>
      <c r="E1153" s="18">
        <v>262</v>
      </c>
      <c r="F1153" s="29" t="str">
        <f>CONCATENATE('Смета 1-й этаж'!$C1153,".",'Смета 1-й этаж'!$D1153,".",'Смета 1-й этаж'!$E1153)</f>
        <v>Р9.0.262</v>
      </c>
      <c r="G1153" s="28">
        <f t="shared" si="57"/>
        <v>2</v>
      </c>
      <c r="H1153" s="39" t="s">
        <v>850</v>
      </c>
      <c r="I1153" s="36" t="s">
        <v>14</v>
      </c>
      <c r="J1153" s="128">
        <f t="shared" si="55"/>
        <v>0</v>
      </c>
      <c r="K1153" s="69">
        <v>500</v>
      </c>
      <c r="L1153" s="70">
        <v>800</v>
      </c>
      <c r="M1153" s="65">
        <f>ROUND('Смета 1-й этаж'!$J1153*'Смета 1-й этаж'!$K1153,2)</f>
        <v>0</v>
      </c>
      <c r="N1153" s="19">
        <f>ROUND('Смета 1-й этаж'!$J1153*'Смета 1-й этаж'!$L1153,2)</f>
        <v>0</v>
      </c>
      <c r="P1153" s="122" t="s">
        <v>862</v>
      </c>
      <c r="AB1153" s="157">
        <v>3.3000000000000002E-2</v>
      </c>
      <c r="AC1153" s="149">
        <v>3.3000000000000002E-2</v>
      </c>
      <c r="AD1153" s="175">
        <f t="shared" si="61"/>
        <v>0</v>
      </c>
      <c r="AE1153" s="192">
        <v>0</v>
      </c>
      <c r="AI1153" s="173">
        <f t="shared" si="54"/>
        <v>0</v>
      </c>
      <c r="AM1153" s="173">
        <f t="shared" si="58"/>
        <v>0</v>
      </c>
      <c r="AO1153" s="173">
        <f t="shared" si="56"/>
        <v>0</v>
      </c>
      <c r="AT1153"/>
      <c r="AU1153"/>
      <c r="AV1153"/>
      <c r="AW1153"/>
      <c r="AX1153"/>
      <c r="AY1153"/>
      <c r="AZ1153"/>
    </row>
    <row r="1154" spans="1:52" ht="34.5" customHeight="1">
      <c r="A1154" s="29" t="str">
        <f>CONCATENATE('Смета 1-й этаж'!$C1154,".",'Смета 1-й этаж'!$D1154,".",'Смета 1-й этаж'!$E1154)</f>
        <v>Р9.0.220</v>
      </c>
      <c r="B1154" s="17" t="s">
        <v>1719</v>
      </c>
      <c r="C1154" s="27" t="s">
        <v>117</v>
      </c>
      <c r="D1154" s="17">
        <v>0</v>
      </c>
      <c r="E1154" s="18">
        <v>220</v>
      </c>
      <c r="F1154" s="29" t="str">
        <f>CONCATENATE('Смета 1-й этаж'!$C1154,".",'Смета 1-й этаж'!$D1154,".",'Смета 1-й этаж'!$E1154)</f>
        <v>Р9.0.220</v>
      </c>
      <c r="G1154" s="28">
        <f t="shared" si="57"/>
        <v>2</v>
      </c>
      <c r="H1154" s="39" t="s">
        <v>694</v>
      </c>
      <c r="I1154" s="36" t="s">
        <v>14</v>
      </c>
      <c r="J1154" s="128">
        <f>SUM(AD1154,AI1154,AM1154,AO1154)</f>
        <v>0</v>
      </c>
      <c r="K1154" s="69">
        <v>950</v>
      </c>
      <c r="L1154" s="70">
        <v>11660</v>
      </c>
      <c r="M1154" s="65">
        <f>ROUND('Смета 1-й этаж'!$J1154*'Смета 1-й этаж'!$K1154,2)</f>
        <v>0</v>
      </c>
      <c r="N1154" s="19">
        <f>ROUND('Смета 1-й этаж'!$J1154*'Смета 1-й этаж'!$L1154,2)</f>
        <v>0</v>
      </c>
      <c r="AB1154" s="157">
        <v>1</v>
      </c>
      <c r="AD1154" s="175">
        <f>IF($S$6="не считать электрику",AE1154,(ROUNDUP(AB1154,0)))</f>
        <v>0</v>
      </c>
      <c r="AE1154" s="192">
        <v>0</v>
      </c>
      <c r="AI1154" s="173">
        <f t="shared" si="54"/>
        <v>0</v>
      </c>
      <c r="AM1154" s="173">
        <f t="shared" si="58"/>
        <v>0</v>
      </c>
      <c r="AO1154" s="173">
        <f t="shared" si="56"/>
        <v>0</v>
      </c>
      <c r="AT1154"/>
      <c r="AU1154"/>
      <c r="AV1154"/>
      <c r="AW1154"/>
      <c r="AX1154"/>
      <c r="AY1154"/>
      <c r="AZ1154"/>
    </row>
    <row r="1155" spans="1:52" ht="34.5" customHeight="1">
      <c r="A1155" s="29" t="str">
        <f>CONCATENATE('Смета 1-й этаж'!$C1155,".",'Смета 1-й этаж'!$D1155,".",'Смета 1-й этаж'!$E1155)</f>
        <v>Р9.0.221</v>
      </c>
      <c r="B1155" s="17" t="s">
        <v>1720</v>
      </c>
      <c r="C1155" s="27" t="s">
        <v>117</v>
      </c>
      <c r="D1155" s="17">
        <v>0</v>
      </c>
      <c r="E1155" s="18">
        <v>221</v>
      </c>
      <c r="F1155" s="29" t="str">
        <f>CONCATENATE('Смета 1-й этаж'!$C1155,".",'Смета 1-й этаж'!$D1155,".",'Смета 1-й этаж'!$E1155)</f>
        <v>Р9.0.221</v>
      </c>
      <c r="G1155" s="28">
        <f t="shared" si="57"/>
        <v>2</v>
      </c>
      <c r="H1155" s="39" t="s">
        <v>157</v>
      </c>
      <c r="I1155" s="36" t="s">
        <v>14</v>
      </c>
      <c r="J1155" s="128">
        <f t="shared" si="55"/>
        <v>0</v>
      </c>
      <c r="K1155" s="69">
        <v>284.13</v>
      </c>
      <c r="L1155" s="70">
        <v>2092.23</v>
      </c>
      <c r="M1155" s="65">
        <f>ROUND('Смета 1-й этаж'!$J1155*'Смета 1-й этаж'!$K1155,2)</f>
        <v>0</v>
      </c>
      <c r="N1155" s="19">
        <f>ROUND('Смета 1-й этаж'!$J1155*'Смета 1-й этаж'!$L1155,2)</f>
        <v>0</v>
      </c>
      <c r="AD1155" s="175">
        <f t="shared" ref="AD1155:AD1180" si="63">IF($S$6="не считать электрику",AE1155,(ROUNDUP($I$6*AB1155,0)))</f>
        <v>0</v>
      </c>
      <c r="AE1155" s="192">
        <v>0</v>
      </c>
      <c r="AI1155" s="173">
        <f t="shared" si="54"/>
        <v>0</v>
      </c>
      <c r="AM1155" s="173">
        <f t="shared" si="58"/>
        <v>0</v>
      </c>
      <c r="AO1155" s="173">
        <f t="shared" si="56"/>
        <v>0</v>
      </c>
      <c r="AT1155"/>
      <c r="AU1155"/>
      <c r="AV1155"/>
      <c r="AW1155"/>
      <c r="AX1155"/>
      <c r="AY1155"/>
      <c r="AZ1155"/>
    </row>
    <row r="1156" spans="1:52" ht="34.5" customHeight="1">
      <c r="A1156" s="29" t="str">
        <f>CONCATENATE('Смета 1-й этаж'!$C1156,".",'Смета 1-й этаж'!$D1156,".",'Смета 1-й этаж'!$E1156)</f>
        <v>Р9.0.222</v>
      </c>
      <c r="B1156" s="17" t="s">
        <v>1721</v>
      </c>
      <c r="C1156" s="27" t="s">
        <v>117</v>
      </c>
      <c r="D1156" s="17">
        <v>0</v>
      </c>
      <c r="E1156" s="17">
        <v>222</v>
      </c>
      <c r="F1156" s="29" t="str">
        <f>CONCATENATE('Смета 1-й этаж'!$C1156,".",'Смета 1-й этаж'!$D1156,".",'Смета 1-й этаж'!$E1156)</f>
        <v>Р9.0.222</v>
      </c>
      <c r="G1156" s="28">
        <f t="shared" si="57"/>
        <v>2</v>
      </c>
      <c r="H1156" s="39" t="s">
        <v>217</v>
      </c>
      <c r="I1156" s="36" t="s">
        <v>14</v>
      </c>
      <c r="J1156" s="128">
        <f t="shared" si="55"/>
        <v>0</v>
      </c>
      <c r="K1156" s="69">
        <v>370</v>
      </c>
      <c r="L1156" s="70">
        <v>15350</v>
      </c>
      <c r="M1156" s="65">
        <f>ROUND('Смета 1-й этаж'!$J1156*'Смета 1-й этаж'!$K1156,2)</f>
        <v>0</v>
      </c>
      <c r="N1156" s="19">
        <f>ROUND('Смета 1-й этаж'!$J1156*'Смета 1-й этаж'!$L1156,2)</f>
        <v>0</v>
      </c>
      <c r="AD1156" s="175">
        <f t="shared" si="63"/>
        <v>0</v>
      </c>
      <c r="AE1156" s="192">
        <v>0</v>
      </c>
      <c r="AI1156" s="173">
        <f t="shared" si="54"/>
        <v>0</v>
      </c>
      <c r="AM1156" s="173">
        <f t="shared" si="58"/>
        <v>0</v>
      </c>
      <c r="AO1156" s="173">
        <f t="shared" si="56"/>
        <v>0</v>
      </c>
      <c r="AT1156"/>
      <c r="AU1156"/>
      <c r="AV1156"/>
      <c r="AW1156"/>
      <c r="AX1156"/>
      <c r="AY1156"/>
      <c r="AZ1156"/>
    </row>
    <row r="1157" spans="1:52" ht="34.5" customHeight="1">
      <c r="A1157" s="29"/>
      <c r="B1157" s="17"/>
      <c r="C1157" s="27"/>
      <c r="D1157" s="17"/>
      <c r="E1157" s="17"/>
      <c r="F1157" s="29"/>
      <c r="G1157" s="28">
        <f t="shared" si="57"/>
        <v>2</v>
      </c>
      <c r="H1157" s="39" t="s">
        <v>2409</v>
      </c>
      <c r="I1157" s="36" t="s">
        <v>30</v>
      </c>
      <c r="J1157" s="128"/>
      <c r="K1157" s="344">
        <v>300.24</v>
      </c>
      <c r="L1157" s="345">
        <v>2362.25</v>
      </c>
      <c r="M1157" s="278">
        <f>ROUND('Смета 1-й этаж'!$J1157*'Смета 1-й этаж'!$K1157,2)</f>
        <v>0</v>
      </c>
      <c r="N1157" s="279">
        <f>ROUND('Смета 1-й этаж'!$J1157*'Смета 1-й этаж'!$L1157,2)</f>
        <v>0</v>
      </c>
      <c r="AD1157" s="175"/>
      <c r="AE1157" s="192"/>
      <c r="AI1157" s="173"/>
      <c r="AM1157" s="173"/>
      <c r="AO1157" s="173"/>
    </row>
    <row r="1158" spans="1:52" ht="34.5" customHeight="1">
      <c r="A1158" s="29" t="str">
        <f>CONCATENATE('Смета 1-й этаж'!$C1158,".",'Смета 1-й этаж'!$D1158,".",'Смета 1-й этаж'!$E1158)</f>
        <v>Р9.0.223</v>
      </c>
      <c r="B1158" s="17" t="s">
        <v>1722</v>
      </c>
      <c r="C1158" s="27" t="s">
        <v>117</v>
      </c>
      <c r="D1158" s="17">
        <v>0</v>
      </c>
      <c r="E1158" s="17">
        <v>223</v>
      </c>
      <c r="F1158" s="29" t="str">
        <f>CONCATENATE('Смета 1-й этаж'!$C1158,".",'Смета 1-й этаж'!$D1158,".",'Смета 1-й этаж'!$E1158)</f>
        <v>Р9.0.223</v>
      </c>
      <c r="G1158" s="28">
        <f t="shared" si="57"/>
        <v>2</v>
      </c>
      <c r="H1158" s="39" t="s">
        <v>158</v>
      </c>
      <c r="I1158" s="36" t="s">
        <v>30</v>
      </c>
      <c r="J1158" s="128"/>
      <c r="K1158" s="69">
        <v>117.69</v>
      </c>
      <c r="L1158" s="70">
        <v>1200</v>
      </c>
      <c r="M1158" s="65">
        <f>ROUND('Смета 1-й этаж'!$J1158*'Смета 1-й этаж'!$K1158,2)</f>
        <v>0</v>
      </c>
      <c r="N1158" s="19">
        <f>ROUND('Смета 1-й этаж'!$J1158*'Смета 1-й этаж'!$L1158,2)</f>
        <v>0</v>
      </c>
      <c r="AB1158" s="176"/>
      <c r="AC1158" s="176"/>
      <c r="AD1158" s="175">
        <f t="shared" si="63"/>
        <v>0</v>
      </c>
      <c r="AE1158" s="192">
        <v>0</v>
      </c>
      <c r="AI1158" s="173">
        <f t="shared" si="54"/>
        <v>0</v>
      </c>
      <c r="AM1158" s="173">
        <f t="shared" si="58"/>
        <v>0</v>
      </c>
      <c r="AO1158" s="173">
        <f t="shared" si="56"/>
        <v>0</v>
      </c>
      <c r="AT1158"/>
      <c r="AU1158"/>
      <c r="AV1158"/>
      <c r="AW1158"/>
      <c r="AX1158"/>
      <c r="AY1158"/>
      <c r="AZ1158"/>
    </row>
    <row r="1159" spans="1:52" ht="34.5" customHeight="1">
      <c r="A1159" s="29" t="str">
        <f>CONCATENATE('Смета 1-й этаж'!$C1159,".",'Смета 1-й этаж'!$D1159,".",'Смета 1-й этаж'!$E1159)</f>
        <v>Р9.0.224</v>
      </c>
      <c r="B1159" s="17" t="s">
        <v>1723</v>
      </c>
      <c r="C1159" s="27" t="s">
        <v>117</v>
      </c>
      <c r="D1159" s="17">
        <v>0</v>
      </c>
      <c r="E1159" s="18">
        <v>224</v>
      </c>
      <c r="F1159" s="29" t="str">
        <f>CONCATENATE('Смета 1-й этаж'!$C1159,".",'Смета 1-й этаж'!$D1159,".",'Смета 1-й этаж'!$E1159)</f>
        <v>Р9.0.224</v>
      </c>
      <c r="G1159" s="28">
        <f t="shared" si="57"/>
        <v>2</v>
      </c>
      <c r="H1159" s="39" t="s">
        <v>765</v>
      </c>
      <c r="I1159" s="36" t="s">
        <v>30</v>
      </c>
      <c r="J1159" s="128"/>
      <c r="K1159" s="344">
        <v>150.33000000000001</v>
      </c>
      <c r="L1159" s="345">
        <v>985.95200000000011</v>
      </c>
      <c r="M1159" s="278">
        <f>ROUND('Смета 1-й этаж'!$J1159*'Смета 1-й этаж'!$K1159,2)</f>
        <v>0</v>
      </c>
      <c r="N1159" s="279">
        <f>ROUND('Смета 1-й этаж'!$J1159*'Смета 1-й этаж'!$L1159,2)</f>
        <v>0</v>
      </c>
      <c r="AB1159" s="176"/>
      <c r="AC1159" s="176"/>
      <c r="AD1159" s="175">
        <f t="shared" si="63"/>
        <v>0</v>
      </c>
      <c r="AE1159" s="192">
        <v>0</v>
      </c>
      <c r="AI1159" s="173">
        <f t="shared" si="54"/>
        <v>0</v>
      </c>
      <c r="AM1159" s="173">
        <f t="shared" si="58"/>
        <v>0</v>
      </c>
      <c r="AO1159" s="173">
        <f t="shared" si="56"/>
        <v>0</v>
      </c>
    </row>
    <row r="1160" spans="1:52" ht="34.5" customHeight="1">
      <c r="A1160" s="29" t="str">
        <f>CONCATENATE('Смета 1-й этаж'!$C1160,".",'Смета 1-й этаж'!$D1160,".",'Смета 1-й этаж'!$E1160)</f>
        <v>Р9.0.225</v>
      </c>
      <c r="B1160" s="17" t="s">
        <v>1724</v>
      </c>
      <c r="C1160" s="27" t="s">
        <v>117</v>
      </c>
      <c r="D1160" s="17">
        <v>0</v>
      </c>
      <c r="E1160" s="18">
        <v>225</v>
      </c>
      <c r="F1160" s="29" t="str">
        <f>CONCATENATE('Смета 1-й этаж'!$C1160,".",'Смета 1-й этаж'!$D1160,".",'Смета 1-й этаж'!$E1160)</f>
        <v>Р9.0.225</v>
      </c>
      <c r="G1160" s="28">
        <f t="shared" si="57"/>
        <v>2</v>
      </c>
      <c r="H1160" s="39" t="s">
        <v>766</v>
      </c>
      <c r="I1160" s="36" t="s">
        <v>30</v>
      </c>
      <c r="J1160" s="128"/>
      <c r="K1160" s="344">
        <v>87.46</v>
      </c>
      <c r="L1160" s="345">
        <v>631.60900000000015</v>
      </c>
      <c r="M1160" s="278">
        <f>ROUND('Смета 1-й этаж'!$J1160*'Смета 1-й этаж'!$K1160,2)</f>
        <v>0</v>
      </c>
      <c r="N1160" s="279">
        <f>ROUND('Смета 1-й этаж'!$J1160*'Смета 1-й этаж'!$L1160,2)</f>
        <v>0</v>
      </c>
      <c r="AB1160" s="176"/>
      <c r="AC1160" s="176"/>
      <c r="AD1160" s="175">
        <f t="shared" si="63"/>
        <v>0</v>
      </c>
      <c r="AE1160" s="192">
        <v>0</v>
      </c>
      <c r="AI1160" s="173">
        <f t="shared" si="54"/>
        <v>0</v>
      </c>
      <c r="AM1160" s="173">
        <f t="shared" si="58"/>
        <v>0</v>
      </c>
      <c r="AO1160" s="173">
        <f t="shared" si="56"/>
        <v>0</v>
      </c>
    </row>
    <row r="1161" spans="1:52" ht="34.5" customHeight="1">
      <c r="A1161" s="29" t="str">
        <f>CONCATENATE('Смета 1-й этаж'!$C1161,".",'Смета 1-й этаж'!$D1161,".",'Смета 1-й этаж'!$E1161)</f>
        <v>Р9.0.268</v>
      </c>
      <c r="B1161" s="17"/>
      <c r="C1161" s="27" t="s">
        <v>117</v>
      </c>
      <c r="D1161" s="17">
        <v>0</v>
      </c>
      <c r="E1161" s="18">
        <v>268</v>
      </c>
      <c r="F1161" s="29" t="str">
        <f>CONCATENATE('Смета 1-й этаж'!$C1161,".",'Смета 1-й этаж'!$D1161,".",'Смета 1-й этаж'!$E1161)</f>
        <v>Р9.0.268</v>
      </c>
      <c r="G1161" s="28">
        <f t="shared" si="57"/>
        <v>2</v>
      </c>
      <c r="H1161" s="39" t="s">
        <v>2308</v>
      </c>
      <c r="I1161" s="36" t="s">
        <v>30</v>
      </c>
      <c r="J1161" s="128"/>
      <c r="K1161" s="344">
        <v>87.46</v>
      </c>
      <c r="L1161" s="345">
        <v>410.33300000000003</v>
      </c>
      <c r="M1161" s="278">
        <f>ROUND('Смета 1-й этаж'!$J1161*'Смета 1-й этаж'!$K1161,2)</f>
        <v>0</v>
      </c>
      <c r="N1161" s="279">
        <f>ROUND('Смета 1-й этаж'!$J1161*'Смета 1-й этаж'!$L1161,2)</f>
        <v>0</v>
      </c>
      <c r="O1161" s="122" t="s">
        <v>2309</v>
      </c>
      <c r="AB1161" s="176"/>
      <c r="AC1161" s="176"/>
      <c r="AD1161" s="175"/>
      <c r="AE1161" s="192"/>
      <c r="AI1161" s="173"/>
      <c r="AM1161" s="173"/>
      <c r="AO1161" s="173"/>
    </row>
    <row r="1162" spans="1:52" ht="34.5" customHeight="1">
      <c r="A1162" s="29" t="str">
        <f>CONCATENATE('Смета 1-й этаж'!$C1162,".",'Смета 1-й этаж'!$D1162,".",'Смета 1-й этаж'!$E1162)</f>
        <v>Р9.0.226</v>
      </c>
      <c r="B1162" s="17" t="s">
        <v>1725</v>
      </c>
      <c r="C1162" s="27" t="s">
        <v>117</v>
      </c>
      <c r="D1162" s="17">
        <v>0</v>
      </c>
      <c r="E1162" s="17">
        <v>226</v>
      </c>
      <c r="F1162" s="29" t="str">
        <f>CONCATENATE('Смета 1-й этаж'!$C1162,".",'Смета 1-й этаж'!$D1162,".",'Смета 1-й этаж'!$E1162)</f>
        <v>Р9.0.226</v>
      </c>
      <c r="G1162" s="28">
        <f t="shared" si="57"/>
        <v>2</v>
      </c>
      <c r="H1162" s="39" t="s">
        <v>159</v>
      </c>
      <c r="I1162" s="36" t="s">
        <v>30</v>
      </c>
      <c r="J1162" s="128"/>
      <c r="K1162" s="344">
        <v>87.46</v>
      </c>
      <c r="L1162" s="345">
        <v>231.11</v>
      </c>
      <c r="M1162" s="278">
        <f>ROUND('Смета 1-й этаж'!$J1162*'Смета 1-й этаж'!$K1162,2)</f>
        <v>0</v>
      </c>
      <c r="N1162" s="279">
        <f>ROUND('Смета 1-й этаж'!$J1162*'Смета 1-й этаж'!$L1162,2)</f>
        <v>0</v>
      </c>
      <c r="AB1162" s="176">
        <v>2.5000000000000001E-2</v>
      </c>
      <c r="AC1162" s="177" t="s">
        <v>1899</v>
      </c>
      <c r="AD1162" s="175">
        <f t="shared" si="63"/>
        <v>0</v>
      </c>
      <c r="AE1162" s="192">
        <v>0</v>
      </c>
      <c r="AI1162" s="173">
        <f t="shared" si="54"/>
        <v>0</v>
      </c>
      <c r="AM1162" s="173">
        <f t="shared" si="58"/>
        <v>0</v>
      </c>
      <c r="AO1162" s="173">
        <f t="shared" si="56"/>
        <v>0</v>
      </c>
    </row>
    <row r="1163" spans="1:52" ht="34.5" customHeight="1">
      <c r="A1163" s="29" t="str">
        <f>CONCATENATE('Смета 1-й этаж'!$C1163,".",'Смета 1-й этаж'!$D1163,".",'Смета 1-й этаж'!$E1163)</f>
        <v>Р9.0.227</v>
      </c>
      <c r="B1163" s="17" t="s">
        <v>1726</v>
      </c>
      <c r="C1163" s="27" t="s">
        <v>117</v>
      </c>
      <c r="D1163" s="17">
        <v>0</v>
      </c>
      <c r="E1163" s="17">
        <v>227</v>
      </c>
      <c r="F1163" s="29" t="str">
        <f>CONCATENATE('Смета 1-й этаж'!$C1163,".",'Смета 1-й этаж'!$D1163,".",'Смета 1-й этаж'!$E1163)</f>
        <v>Р9.0.227</v>
      </c>
      <c r="G1163" s="28">
        <f t="shared" si="57"/>
        <v>2</v>
      </c>
      <c r="H1163" s="39" t="s">
        <v>160</v>
      </c>
      <c r="I1163" s="36" t="s">
        <v>30</v>
      </c>
      <c r="J1163" s="128"/>
      <c r="K1163" s="344">
        <v>87.46</v>
      </c>
      <c r="L1163" s="345">
        <v>164.29600000000002</v>
      </c>
      <c r="M1163" s="278">
        <f>ROUND('Смета 1-й этаж'!$J1163*'Смета 1-й этаж'!$K1163,2)</f>
        <v>0</v>
      </c>
      <c r="N1163" s="279">
        <f>ROUND('Смета 1-й этаж'!$J1163*'Смета 1-й этаж'!$L1163,2)</f>
        <v>0</v>
      </c>
      <c r="AB1163" s="176"/>
      <c r="AC1163" s="176"/>
      <c r="AD1163" s="175">
        <f t="shared" si="63"/>
        <v>0</v>
      </c>
      <c r="AE1163" s="192">
        <v>0</v>
      </c>
      <c r="AI1163" s="173">
        <f t="shared" si="54"/>
        <v>0</v>
      </c>
      <c r="AM1163" s="173">
        <f t="shared" si="58"/>
        <v>0</v>
      </c>
      <c r="AO1163" s="173">
        <f t="shared" si="56"/>
        <v>0</v>
      </c>
    </row>
    <row r="1164" spans="1:52" ht="34.5" customHeight="1">
      <c r="A1164" s="29" t="str">
        <f>CONCATENATE('Смета 1-й этаж'!$C1164,".",'Смета 1-й этаж'!$D1164,".",'Смета 1-й этаж'!$E1164)</f>
        <v>Р9.0.228</v>
      </c>
      <c r="B1164" s="17" t="s">
        <v>1727</v>
      </c>
      <c r="C1164" s="27" t="s">
        <v>117</v>
      </c>
      <c r="D1164" s="17">
        <v>0</v>
      </c>
      <c r="E1164" s="18">
        <v>228</v>
      </c>
      <c r="F1164" s="29" t="str">
        <f>CONCATENATE('Смета 1-й этаж'!$C1164,".",'Смета 1-й этаж'!$D1164,".",'Смета 1-й этаж'!$E1164)</f>
        <v>Р9.0.228</v>
      </c>
      <c r="G1164" s="28">
        <f t="shared" si="57"/>
        <v>2</v>
      </c>
      <c r="H1164" s="39" t="s">
        <v>161</v>
      </c>
      <c r="I1164" s="36" t="s">
        <v>30</v>
      </c>
      <c r="J1164" s="128"/>
      <c r="K1164" s="344">
        <v>52</v>
      </c>
      <c r="L1164" s="345">
        <v>106.876</v>
      </c>
      <c r="M1164" s="278">
        <f>ROUND('Смета 1-й этаж'!$J1164*'Смета 1-й этаж'!$K1164,2)</f>
        <v>0</v>
      </c>
      <c r="N1164" s="279">
        <f>ROUND('Смета 1-й этаж'!$J1164*'Смета 1-й этаж'!$L1164,2)</f>
        <v>0</v>
      </c>
      <c r="AB1164" s="176">
        <v>6.6000000000000003E-2</v>
      </c>
      <c r="AC1164" s="176" t="s">
        <v>1898</v>
      </c>
      <c r="AD1164" s="175">
        <f t="shared" si="63"/>
        <v>0</v>
      </c>
      <c r="AE1164" s="192">
        <v>0</v>
      </c>
      <c r="AI1164" s="173">
        <f t="shared" si="54"/>
        <v>0</v>
      </c>
      <c r="AM1164" s="173">
        <f t="shared" si="58"/>
        <v>0</v>
      </c>
      <c r="AO1164" s="173">
        <f t="shared" si="56"/>
        <v>0</v>
      </c>
    </row>
    <row r="1165" spans="1:52" ht="34.5" customHeight="1">
      <c r="A1165" s="29" t="str">
        <f>CONCATENATE('Смета 1-й этаж'!$C1165,".",'Смета 1-й этаж'!$D1165,".",'Смета 1-й этаж'!$E1165)</f>
        <v>Р9.0.229</v>
      </c>
      <c r="B1165" s="17" t="s">
        <v>1728</v>
      </c>
      <c r="C1165" s="27" t="s">
        <v>117</v>
      </c>
      <c r="D1165" s="17">
        <v>0</v>
      </c>
      <c r="E1165" s="18">
        <v>229</v>
      </c>
      <c r="F1165" s="29" t="str">
        <f>CONCATENATE('Смета 1-й этаж'!$C1165,".",'Смета 1-й этаж'!$D1165,".",'Смета 1-й этаж'!$E1165)</f>
        <v>Р9.0.229</v>
      </c>
      <c r="G1165" s="28">
        <f t="shared" si="57"/>
        <v>2</v>
      </c>
      <c r="H1165" s="39" t="s">
        <v>162</v>
      </c>
      <c r="I1165" s="36" t="s">
        <v>30</v>
      </c>
      <c r="J1165" s="128">
        <f t="shared" ref="J1165:J1179" si="64">SUM(AD1165,AI1165,AM1165,AO1165)</f>
        <v>0</v>
      </c>
      <c r="K1165" s="69">
        <v>80.67</v>
      </c>
      <c r="L1165" s="70">
        <v>64.48</v>
      </c>
      <c r="M1165" s="65">
        <f>ROUND('Смета 1-й этаж'!$J1165*'Смета 1-й этаж'!$K1165,2)</f>
        <v>0</v>
      </c>
      <c r="N1165" s="19">
        <f>ROUND('Смета 1-й этаж'!$J1165*'Смета 1-й этаж'!$L1165,2)</f>
        <v>0</v>
      </c>
      <c r="AB1165" s="176"/>
      <c r="AC1165" s="176"/>
      <c r="AD1165" s="175">
        <f t="shared" si="63"/>
        <v>0</v>
      </c>
      <c r="AE1165" s="192">
        <v>0</v>
      </c>
      <c r="AI1165" s="173">
        <f t="shared" si="54"/>
        <v>0</v>
      </c>
      <c r="AM1165" s="173">
        <f t="shared" si="58"/>
        <v>0</v>
      </c>
      <c r="AO1165" s="173">
        <f t="shared" si="56"/>
        <v>0</v>
      </c>
      <c r="AT1165"/>
      <c r="AU1165"/>
      <c r="AV1165"/>
      <c r="AW1165"/>
      <c r="AX1165"/>
      <c r="AY1165"/>
      <c r="AZ1165"/>
    </row>
    <row r="1166" spans="1:52" ht="34.5" customHeight="1">
      <c r="A1166" s="29" t="str">
        <f>CONCATENATE('Смета 1-й этаж'!$C1166,".",'Смета 1-й этаж'!$D1166,".",'Смета 1-й этаж'!$E1166)</f>
        <v>Р9.0.230</v>
      </c>
      <c r="B1166" s="17" t="s">
        <v>1729</v>
      </c>
      <c r="C1166" s="27" t="s">
        <v>117</v>
      </c>
      <c r="D1166" s="17">
        <v>0</v>
      </c>
      <c r="E1166" s="17">
        <v>230</v>
      </c>
      <c r="F1166" s="29" t="str">
        <f>CONCATENATE('Смета 1-й этаж'!$C1166,".",'Смета 1-й этаж'!$D1166,".",'Смета 1-й этаж'!$E1166)</f>
        <v>Р9.0.230</v>
      </c>
      <c r="G1166" s="28">
        <f t="shared" si="57"/>
        <v>2</v>
      </c>
      <c r="H1166" s="39" t="s">
        <v>163</v>
      </c>
      <c r="I1166" s="36" t="s">
        <v>30</v>
      </c>
      <c r="J1166" s="128">
        <f t="shared" si="64"/>
        <v>0</v>
      </c>
      <c r="K1166" s="69">
        <v>94.04</v>
      </c>
      <c r="L1166" s="70">
        <v>123.26</v>
      </c>
      <c r="M1166" s="65">
        <f>ROUND('Смета 1-й этаж'!$J1166*'Смета 1-й этаж'!$K1166,2)</f>
        <v>0</v>
      </c>
      <c r="N1166" s="19">
        <f>ROUND('Смета 1-й этаж'!$J1166*'Смета 1-й этаж'!$L1166,2)</f>
        <v>0</v>
      </c>
      <c r="AB1166" s="176"/>
      <c r="AC1166" s="176"/>
      <c r="AD1166" s="175">
        <f t="shared" si="63"/>
        <v>0</v>
      </c>
      <c r="AE1166" s="192">
        <v>0</v>
      </c>
      <c r="AI1166" s="173">
        <f t="shared" si="54"/>
        <v>0</v>
      </c>
      <c r="AM1166" s="173">
        <f t="shared" si="58"/>
        <v>0</v>
      </c>
      <c r="AO1166" s="173">
        <f t="shared" si="56"/>
        <v>0</v>
      </c>
      <c r="AT1166"/>
      <c r="AU1166"/>
      <c r="AV1166"/>
      <c r="AW1166"/>
      <c r="AX1166"/>
      <c r="AY1166"/>
      <c r="AZ1166"/>
    </row>
    <row r="1167" spans="1:52" ht="34.5" customHeight="1">
      <c r="A1167" s="29" t="str">
        <f>CONCATENATE('Смета 1-й этаж'!$C1167,".",'Смета 1-й этаж'!$D1167,".",'Смета 1-й этаж'!$E1167)</f>
        <v>Р9.0.231</v>
      </c>
      <c r="B1167" s="17" t="s">
        <v>1730</v>
      </c>
      <c r="C1167" s="27" t="s">
        <v>117</v>
      </c>
      <c r="D1167" s="17">
        <v>0</v>
      </c>
      <c r="E1167" s="18">
        <v>231</v>
      </c>
      <c r="F1167" s="29" t="str">
        <f>CONCATENATE('Смета 1-й этаж'!$C1167,".",'Смета 1-й этаж'!$D1167,".",'Смета 1-й этаж'!$E1167)</f>
        <v>Р9.0.231</v>
      </c>
      <c r="G1167" s="28">
        <f t="shared" si="57"/>
        <v>2</v>
      </c>
      <c r="H1167" s="39" t="s">
        <v>164</v>
      </c>
      <c r="I1167" s="36" t="s">
        <v>30</v>
      </c>
      <c r="J1167" s="128"/>
      <c r="K1167" s="344">
        <v>52</v>
      </c>
      <c r="L1167" s="345">
        <v>69.01400000000001</v>
      </c>
      <c r="M1167" s="278">
        <f>ROUND('Смета 1-й этаж'!$J1167*'Смета 1-й этаж'!$K1167,2)</f>
        <v>0</v>
      </c>
      <c r="N1167" s="279">
        <f>ROUND('Смета 1-й этаж'!$J1167*'Смета 1-й этаж'!$L1167,2)</f>
        <v>0</v>
      </c>
      <c r="AB1167" s="176">
        <v>5.5</v>
      </c>
      <c r="AC1167" s="176" t="s">
        <v>1896</v>
      </c>
      <c r="AD1167" s="175">
        <f t="shared" si="63"/>
        <v>0</v>
      </c>
      <c r="AE1167" s="192">
        <v>0</v>
      </c>
      <c r="AI1167" s="173">
        <f t="shared" si="54"/>
        <v>0</v>
      </c>
      <c r="AM1167" s="173">
        <f t="shared" si="58"/>
        <v>0</v>
      </c>
      <c r="AO1167" s="173">
        <f t="shared" si="56"/>
        <v>0</v>
      </c>
    </row>
    <row r="1168" spans="1:52" ht="34.5" customHeight="1">
      <c r="A1168" s="29" t="str">
        <f>CONCATENATE('Смета 1-й этаж'!$C1168,".",'Смета 1-й этаж'!$D1168,".",'Смета 1-й этаж'!$E1168)</f>
        <v>Р9.0.232</v>
      </c>
      <c r="B1168" s="17" t="s">
        <v>1731</v>
      </c>
      <c r="C1168" s="27" t="s">
        <v>117</v>
      </c>
      <c r="D1168" s="17">
        <v>0</v>
      </c>
      <c r="E1168" s="18">
        <v>232</v>
      </c>
      <c r="F1168" s="29" t="str">
        <f>CONCATENATE('Смета 1-й этаж'!$C1168,".",'Смета 1-й этаж'!$D1168,".",'Смета 1-й этаж'!$E1168)</f>
        <v>Р9.0.232</v>
      </c>
      <c r="G1168" s="28">
        <f t="shared" si="57"/>
        <v>2</v>
      </c>
      <c r="H1168" s="84" t="s">
        <v>165</v>
      </c>
      <c r="I1168" s="36" t="s">
        <v>30</v>
      </c>
      <c r="J1168" s="128"/>
      <c r="K1168" s="344">
        <v>52</v>
      </c>
      <c r="L1168" s="345">
        <v>48.301000000000002</v>
      </c>
      <c r="M1168" s="278">
        <f>ROUND('Смета 1-й этаж'!$J1168*'Смета 1-й этаж'!$K1168,2)</f>
        <v>0</v>
      </c>
      <c r="N1168" s="279">
        <f>ROUND('Смета 1-й этаж'!$J1168*'Смета 1-й этаж'!$L1168,2)</f>
        <v>0</v>
      </c>
      <c r="AB1168" s="176">
        <v>3.8</v>
      </c>
      <c r="AC1168" s="176" t="s">
        <v>1897</v>
      </c>
      <c r="AD1168" s="175">
        <f t="shared" si="63"/>
        <v>0</v>
      </c>
      <c r="AE1168" s="192">
        <v>0</v>
      </c>
      <c r="AI1168" s="173">
        <f t="shared" si="54"/>
        <v>0</v>
      </c>
      <c r="AM1168" s="173">
        <f t="shared" si="58"/>
        <v>0</v>
      </c>
      <c r="AO1168" s="173">
        <f t="shared" si="56"/>
        <v>0</v>
      </c>
    </row>
    <row r="1169" spans="1:52" ht="34.5" customHeight="1">
      <c r="A1169" s="29" t="str">
        <f>CONCATENATE('Смета 1-й этаж'!$C1169,".",'Смета 1-й этаж'!$D1169,".",'Смета 1-й этаж'!$E1169)</f>
        <v>Р9.0.233</v>
      </c>
      <c r="B1169" s="17" t="s">
        <v>1732</v>
      </c>
      <c r="C1169" s="27" t="s">
        <v>117</v>
      </c>
      <c r="D1169" s="17">
        <v>0</v>
      </c>
      <c r="E1169" s="17">
        <v>233</v>
      </c>
      <c r="F1169" s="29" t="str">
        <f>CONCATENATE('Смета 1-й этаж'!$C1169,".",'Смета 1-й этаж'!$D1169,".",'Смета 1-й этаж'!$E1169)</f>
        <v>Р9.0.233</v>
      </c>
      <c r="G1169" s="28">
        <f t="shared" si="57"/>
        <v>2</v>
      </c>
      <c r="H1169" s="39" t="s">
        <v>218</v>
      </c>
      <c r="I1169" s="83" t="s">
        <v>30</v>
      </c>
      <c r="J1169" s="128"/>
      <c r="K1169" s="69">
        <v>36.28</v>
      </c>
      <c r="L1169" s="70">
        <v>78.13</v>
      </c>
      <c r="M1169" s="65">
        <f>ROUND('Смета 1-й этаж'!$J1169*'Смета 1-й этаж'!$K1169,2)</f>
        <v>0</v>
      </c>
      <c r="N1169" s="19">
        <f>ROUND('Смета 1-й этаж'!$J1169*'Смета 1-й этаж'!$L1169,2)</f>
        <v>0</v>
      </c>
      <c r="AB1169" s="176"/>
      <c r="AC1169" s="176"/>
      <c r="AD1169" s="175">
        <f t="shared" si="63"/>
        <v>0</v>
      </c>
      <c r="AE1169" s="192">
        <v>0</v>
      </c>
      <c r="AI1169" s="173">
        <f t="shared" si="54"/>
        <v>0</v>
      </c>
      <c r="AM1169" s="173">
        <f t="shared" si="58"/>
        <v>0</v>
      </c>
      <c r="AO1169" s="173">
        <f t="shared" si="56"/>
        <v>0</v>
      </c>
      <c r="AT1169"/>
      <c r="AU1169"/>
      <c r="AV1169"/>
      <c r="AW1169"/>
      <c r="AX1169"/>
      <c r="AY1169"/>
      <c r="AZ1169"/>
    </row>
    <row r="1170" spans="1:52" ht="34.5" customHeight="1">
      <c r="A1170" s="29"/>
      <c r="B1170" s="17"/>
      <c r="C1170" s="27"/>
      <c r="D1170" s="17"/>
      <c r="E1170" s="17"/>
      <c r="F1170" s="29"/>
      <c r="G1170" s="28">
        <f t="shared" si="57"/>
        <v>2</v>
      </c>
      <c r="H1170" s="85" t="s">
        <v>2421</v>
      </c>
      <c r="I1170" s="83" t="s">
        <v>30</v>
      </c>
      <c r="J1170" s="128"/>
      <c r="K1170" s="344">
        <v>52</v>
      </c>
      <c r="L1170" s="345">
        <v>125.97200000000001</v>
      </c>
      <c r="M1170" s="278">
        <f>ROUND('Смета 1-й этаж'!$J1170*'Смета 1-й этаж'!$K1170,2)</f>
        <v>0</v>
      </c>
      <c r="N1170" s="279">
        <f>ROUND('Смета 1-й этаж'!$J1170*'Смета 1-й этаж'!$L1170,2)</f>
        <v>0</v>
      </c>
      <c r="AB1170" s="176"/>
      <c r="AC1170" s="176"/>
      <c r="AD1170" s="175"/>
      <c r="AE1170" s="192"/>
      <c r="AI1170" s="173"/>
      <c r="AM1170" s="173"/>
      <c r="AO1170" s="173"/>
    </row>
    <row r="1171" spans="1:52" ht="34.5" customHeight="1">
      <c r="A1171" s="29"/>
      <c r="B1171" s="17"/>
      <c r="C1171" s="27"/>
      <c r="D1171" s="17"/>
      <c r="E1171" s="17"/>
      <c r="F1171" s="29"/>
      <c r="G1171" s="28">
        <f t="shared" si="57"/>
        <v>2</v>
      </c>
      <c r="H1171" s="85" t="s">
        <v>2422</v>
      </c>
      <c r="I1171" s="83" t="s">
        <v>30</v>
      </c>
      <c r="J1171" s="128"/>
      <c r="K1171" s="344">
        <v>52</v>
      </c>
      <c r="L1171" s="345">
        <v>105.27000000000001</v>
      </c>
      <c r="M1171" s="278">
        <f>ROUND('Смета 1-й этаж'!$J1171*'Смета 1-й этаж'!$K1171,2)</f>
        <v>0</v>
      </c>
      <c r="N1171" s="279">
        <f>ROUND('Смета 1-й этаж'!$J1171*'Смета 1-й этаж'!$L1171,2)</f>
        <v>0</v>
      </c>
      <c r="AB1171" s="176"/>
      <c r="AC1171" s="176"/>
      <c r="AD1171" s="175"/>
      <c r="AE1171" s="192"/>
      <c r="AI1171" s="173"/>
      <c r="AM1171" s="173"/>
      <c r="AO1171" s="173"/>
    </row>
    <row r="1172" spans="1:52" ht="34.5" customHeight="1">
      <c r="A1172" s="29" t="str">
        <f>CONCATENATE('Смета 1-й этаж'!$C1172,".",'Смета 1-й этаж'!$D1172,".",'Смета 1-й этаж'!$E1172)</f>
        <v>Р9.0.263</v>
      </c>
      <c r="B1172" s="17" t="s">
        <v>1733</v>
      </c>
      <c r="C1172" s="27" t="s">
        <v>117</v>
      </c>
      <c r="D1172" s="17">
        <v>0</v>
      </c>
      <c r="E1172" s="17">
        <v>263</v>
      </c>
      <c r="F1172" s="29" t="str">
        <f>CONCATENATE('Смета 1-й этаж'!$C1172,".",'Смета 1-й этаж'!$D1172,".",'Смета 1-й этаж'!$E1172)</f>
        <v>Р9.0.263</v>
      </c>
      <c r="G1172" s="28">
        <f t="shared" ref="G1172:G1209" si="65">IF(J1172&gt;0,G1171+1,G1171)</f>
        <v>2</v>
      </c>
      <c r="H1172" s="85" t="s">
        <v>777</v>
      </c>
      <c r="I1172" s="36" t="s">
        <v>30</v>
      </c>
      <c r="J1172" s="128">
        <f t="shared" si="64"/>
        <v>0</v>
      </c>
      <c r="K1172" s="69">
        <v>36.28</v>
      </c>
      <c r="L1172" s="70">
        <v>66.27</v>
      </c>
      <c r="M1172" s="65">
        <f>ROUND('Смета 1-й этаж'!$J1172*'Смета 1-й этаж'!$K1172,2)</f>
        <v>0</v>
      </c>
      <c r="N1172" s="19">
        <f>ROUND('Смета 1-й этаж'!$J1172*'Смета 1-й этаж'!$L1172,2)</f>
        <v>0</v>
      </c>
      <c r="P1172" s="122" t="s">
        <v>862</v>
      </c>
      <c r="AB1172" s="176">
        <v>0</v>
      </c>
      <c r="AC1172" s="176">
        <v>0</v>
      </c>
      <c r="AD1172" s="175">
        <f t="shared" si="63"/>
        <v>0</v>
      </c>
      <c r="AE1172" s="192">
        <v>0</v>
      </c>
      <c r="AI1172" s="173">
        <f t="shared" si="54"/>
        <v>0</v>
      </c>
      <c r="AM1172" s="173">
        <f t="shared" si="58"/>
        <v>0</v>
      </c>
      <c r="AO1172" s="173">
        <f t="shared" si="56"/>
        <v>0</v>
      </c>
      <c r="AT1172"/>
      <c r="AU1172"/>
      <c r="AV1172"/>
      <c r="AW1172"/>
      <c r="AX1172"/>
      <c r="AY1172"/>
      <c r="AZ1172"/>
    </row>
    <row r="1173" spans="1:52" ht="34.5" customHeight="1">
      <c r="A1173" s="29" t="str">
        <f>CONCATENATE('Смета 1-й этаж'!$C1173,".",'Смета 1-й этаж'!$D1173,".",'Смета 1-й этаж'!$E1173)</f>
        <v>Р9.0.234</v>
      </c>
      <c r="B1173" s="17" t="s">
        <v>1734</v>
      </c>
      <c r="C1173" s="27" t="s">
        <v>117</v>
      </c>
      <c r="D1173" s="17">
        <v>0</v>
      </c>
      <c r="E1173" s="18">
        <v>234</v>
      </c>
      <c r="F1173" s="29" t="str">
        <f>CONCATENATE('Смета 1-й этаж'!$C1173,".",'Смета 1-й этаж'!$D1173,".",'Смета 1-й этаж'!$E1173)</f>
        <v>Р9.0.234</v>
      </c>
      <c r="G1173" s="28">
        <f t="shared" si="65"/>
        <v>2</v>
      </c>
      <c r="H1173" s="39" t="s">
        <v>457</v>
      </c>
      <c r="I1173" s="36" t="s">
        <v>372</v>
      </c>
      <c r="J1173" s="128"/>
      <c r="K1173" s="344">
        <v>90</v>
      </c>
      <c r="L1173" s="345">
        <v>239.8</v>
      </c>
      <c r="M1173" s="278">
        <f>ROUND('Смета 1-й этаж'!$J1173*'Смета 1-й этаж'!$K1173,2)</f>
        <v>0</v>
      </c>
      <c r="N1173" s="279">
        <f>ROUND('Смета 1-й этаж'!$J1173*'Смета 1-й этаж'!$L1173,2)</f>
        <v>0</v>
      </c>
      <c r="AD1173" s="175">
        <f t="shared" si="63"/>
        <v>0</v>
      </c>
      <c r="AE1173" s="192">
        <v>0</v>
      </c>
      <c r="AI1173" s="173">
        <f t="shared" si="54"/>
        <v>0</v>
      </c>
      <c r="AM1173" s="173">
        <f t="shared" si="58"/>
        <v>0</v>
      </c>
      <c r="AO1173" s="173">
        <f t="shared" si="56"/>
        <v>0</v>
      </c>
    </row>
    <row r="1174" spans="1:52" ht="34.5" customHeight="1">
      <c r="A1174" s="29" t="str">
        <f>CONCATENATE('Смета 1-й этаж'!$C1174,".",'Смета 1-й этаж'!$D1174,".",'Смета 1-й этаж'!$E1174)</f>
        <v>Р9.0.235</v>
      </c>
      <c r="B1174" s="17" t="s">
        <v>1735</v>
      </c>
      <c r="C1174" s="27" t="s">
        <v>117</v>
      </c>
      <c r="D1174" s="17">
        <v>0</v>
      </c>
      <c r="E1174" s="17">
        <v>235</v>
      </c>
      <c r="F1174" s="29" t="str">
        <f>CONCATENATE('Смета 1-й этаж'!$C1174,".",'Смета 1-й этаж'!$D1174,".",'Смета 1-й этаж'!$E1174)</f>
        <v>Р9.0.235</v>
      </c>
      <c r="G1174" s="28">
        <f t="shared" si="65"/>
        <v>2</v>
      </c>
      <c r="H1174" s="39" t="s">
        <v>458</v>
      </c>
      <c r="I1174" s="36" t="s">
        <v>372</v>
      </c>
      <c r="J1174" s="128"/>
      <c r="K1174" s="344">
        <v>90</v>
      </c>
      <c r="L1174" s="345">
        <v>624.80000000000007</v>
      </c>
      <c r="M1174" s="278">
        <f>ROUND('Смета 1-й этаж'!$J1174*'Смета 1-й этаж'!$K1174,2)</f>
        <v>0</v>
      </c>
      <c r="N1174" s="279">
        <f>ROUND('Смета 1-й этаж'!$J1174*'Смета 1-й этаж'!$L1174,2)</f>
        <v>0</v>
      </c>
      <c r="AD1174" s="175">
        <f t="shared" si="63"/>
        <v>0</v>
      </c>
      <c r="AE1174" s="192">
        <v>0</v>
      </c>
      <c r="AI1174" s="173">
        <f t="shared" si="54"/>
        <v>0</v>
      </c>
      <c r="AM1174" s="173">
        <f t="shared" si="58"/>
        <v>0</v>
      </c>
      <c r="AO1174" s="173">
        <f t="shared" si="56"/>
        <v>0</v>
      </c>
    </row>
    <row r="1175" spans="1:52" ht="34.5" customHeight="1">
      <c r="A1175" s="29" t="str">
        <f>CONCATENATE('Смета 1-й этаж'!$C1175,".",'Смета 1-й этаж'!$D1175,".",'Смета 1-й этаж'!$E1175)</f>
        <v>Р9.0.247</v>
      </c>
      <c r="B1175" s="17" t="s">
        <v>1736</v>
      </c>
      <c r="C1175" s="27" t="s">
        <v>117</v>
      </c>
      <c r="D1175" s="17">
        <v>0</v>
      </c>
      <c r="E1175" s="17">
        <v>247</v>
      </c>
      <c r="F1175" s="29" t="str">
        <f>CONCATENATE('Смета 1-й этаж'!$C1175,".",'Смета 1-й этаж'!$D1175,".",'Смета 1-й этаж'!$E1175)</f>
        <v>Р9.0.247</v>
      </c>
      <c r="G1175" s="28">
        <f t="shared" si="65"/>
        <v>2</v>
      </c>
      <c r="H1175" s="39" t="s">
        <v>800</v>
      </c>
      <c r="I1175" s="36" t="s">
        <v>372</v>
      </c>
      <c r="J1175" s="128"/>
      <c r="K1175" s="344">
        <v>701.1</v>
      </c>
      <c r="L1175" s="345">
        <v>9978.2650000000012</v>
      </c>
      <c r="M1175" s="278">
        <f>ROUND('Смета 1-й этаж'!$J1175*'Смета 1-й этаж'!$K1175,2)</f>
        <v>0</v>
      </c>
      <c r="N1175" s="279">
        <f>ROUND('Смета 1-й этаж'!$J1175*'Смета 1-й этаж'!$L1175,2)</f>
        <v>0</v>
      </c>
      <c r="P1175" s="122" t="s">
        <v>862</v>
      </c>
      <c r="AD1175" s="175">
        <f t="shared" si="63"/>
        <v>0</v>
      </c>
      <c r="AE1175" s="192">
        <v>0</v>
      </c>
      <c r="AI1175" s="173">
        <f t="shared" si="54"/>
        <v>0</v>
      </c>
      <c r="AM1175" s="173">
        <f t="shared" si="58"/>
        <v>0</v>
      </c>
      <c r="AO1175" s="173">
        <f t="shared" si="56"/>
        <v>0</v>
      </c>
    </row>
    <row r="1176" spans="1:52" ht="34.5" customHeight="1">
      <c r="A1176" s="29"/>
      <c r="B1176" s="17"/>
      <c r="C1176" s="27"/>
      <c r="D1176" s="17"/>
      <c r="E1176" s="17"/>
      <c r="F1176" s="29"/>
      <c r="G1176" s="28">
        <f t="shared" si="65"/>
        <v>2</v>
      </c>
      <c r="H1176" s="277" t="s">
        <v>2411</v>
      </c>
      <c r="I1176" s="36" t="s">
        <v>372</v>
      </c>
      <c r="J1176" s="128"/>
      <c r="K1176" s="344">
        <v>701.1</v>
      </c>
      <c r="L1176" s="345">
        <v>9643.2820000000011</v>
      </c>
      <c r="M1176" s="278">
        <f>ROUND('Смета 1-й этаж'!$J1176*'Смета 1-й этаж'!$K1176,2)</f>
        <v>0</v>
      </c>
      <c r="N1176" s="279">
        <f>ROUND('Смета 1-й этаж'!$J1176*'Смета 1-й этаж'!$L1176,2)</f>
        <v>0</v>
      </c>
      <c r="AD1176" s="175"/>
      <c r="AE1176" s="192"/>
      <c r="AI1176" s="173"/>
      <c r="AM1176" s="173"/>
      <c r="AO1176" s="173"/>
    </row>
    <row r="1177" spans="1:52" ht="34.5" customHeight="1">
      <c r="A1177" s="29"/>
      <c r="B1177" s="17"/>
      <c r="C1177" s="27"/>
      <c r="D1177" s="17"/>
      <c r="E1177" s="17"/>
      <c r="F1177" s="29"/>
      <c r="G1177" s="28">
        <f t="shared" si="65"/>
        <v>2</v>
      </c>
      <c r="H1177" s="277" t="s">
        <v>2412</v>
      </c>
      <c r="I1177" s="36" t="s">
        <v>372</v>
      </c>
      <c r="J1177" s="128"/>
      <c r="K1177" s="344">
        <v>701.1</v>
      </c>
      <c r="L1177" s="345">
        <v>8783.0159999999996</v>
      </c>
      <c r="M1177" s="278">
        <f>ROUND('Смета 1-й этаж'!$J1177*'Смета 1-й этаж'!$K1177,2)</f>
        <v>0</v>
      </c>
      <c r="N1177" s="279">
        <f>ROUND('Смета 1-й этаж'!$J1177*'Смета 1-й этаж'!$L1177,2)</f>
        <v>0</v>
      </c>
      <c r="AD1177" s="175"/>
      <c r="AE1177" s="192"/>
      <c r="AI1177" s="173"/>
      <c r="AM1177" s="173"/>
      <c r="AO1177" s="173"/>
    </row>
    <row r="1178" spans="1:52" ht="34.5" customHeight="1">
      <c r="A1178" s="29" t="str">
        <f>CONCATENATE('Смета 1-й этаж'!$C1178,".",'Смета 1-й этаж'!$D1178,".",'Смета 1-й этаж'!$E1178)</f>
        <v>Р9.0.248</v>
      </c>
      <c r="B1178" s="17" t="s">
        <v>1743</v>
      </c>
      <c r="C1178" s="27" t="s">
        <v>117</v>
      </c>
      <c r="D1178" s="17">
        <v>0</v>
      </c>
      <c r="E1178" s="17">
        <v>248</v>
      </c>
      <c r="F1178" s="29" t="str">
        <f>CONCATENATE('Смета 1-й этаж'!$C1178,".",'Смета 1-й этаж'!$D1178,".",'Смета 1-й этаж'!$E1178)</f>
        <v>Р9.0.248</v>
      </c>
      <c r="G1178" s="28">
        <f t="shared" si="65"/>
        <v>2</v>
      </c>
      <c r="H1178" s="180" t="s">
        <v>1912</v>
      </c>
      <c r="I1178" s="36" t="s">
        <v>30</v>
      </c>
      <c r="J1178" s="128"/>
      <c r="K1178" s="344">
        <v>131.18</v>
      </c>
      <c r="L1178" s="345">
        <v>143.96140000000003</v>
      </c>
      <c r="M1178" s="278">
        <f>ROUND('Смета 1-й этаж'!$J1178*'Смета 1-й этаж'!$K1178,2)</f>
        <v>0</v>
      </c>
      <c r="N1178" s="279">
        <f>ROUND('Смета 1-й этаж'!$J1178*'Смета 1-й этаж'!$L1178,2)</f>
        <v>0</v>
      </c>
      <c r="P1178" s="122" t="s">
        <v>862</v>
      </c>
      <c r="AB1178" s="157">
        <v>0.8</v>
      </c>
      <c r="AC1178" s="157">
        <v>0.8</v>
      </c>
      <c r="AD1178" s="175">
        <f t="shared" si="63"/>
        <v>0</v>
      </c>
      <c r="AE1178" s="192">
        <v>0</v>
      </c>
      <c r="AI1178" s="173">
        <f t="shared" si="54"/>
        <v>0</v>
      </c>
      <c r="AM1178" s="173">
        <f t="shared" si="58"/>
        <v>0</v>
      </c>
      <c r="AO1178" s="173">
        <f t="shared" si="56"/>
        <v>0</v>
      </c>
    </row>
    <row r="1179" spans="1:52" ht="34.5" customHeight="1">
      <c r="A1179" s="29" t="str">
        <f>CONCATENATE('Смета 1-й этаж'!$C1179,".",'Смета 1-й этаж'!$D1179,".",'Смета 1-й этаж'!$E1179)</f>
        <v>Р9.0.249</v>
      </c>
      <c r="B1179" s="17" t="s">
        <v>1744</v>
      </c>
      <c r="C1179" s="27" t="s">
        <v>117</v>
      </c>
      <c r="D1179" s="17">
        <v>0</v>
      </c>
      <c r="E1179" s="17">
        <v>249</v>
      </c>
      <c r="F1179" s="29" t="str">
        <f>CONCATENATE('Смета 1-й этаж'!$C1179,".",'Смета 1-й этаж'!$D1179,".",'Смета 1-й этаж'!$E1179)</f>
        <v>Р9.0.249</v>
      </c>
      <c r="G1179" s="28">
        <f t="shared" si="65"/>
        <v>2</v>
      </c>
      <c r="H1179" s="39"/>
      <c r="I1179" s="36" t="s">
        <v>372</v>
      </c>
      <c r="J1179" s="128">
        <f t="shared" si="64"/>
        <v>0</v>
      </c>
      <c r="K1179" s="69"/>
      <c r="L1179" s="70"/>
      <c r="M1179" s="65">
        <f>ROUND('Смета 1-й этаж'!$J1179*'Смета 1-й этаж'!$K1179,2)</f>
        <v>0</v>
      </c>
      <c r="N1179" s="19">
        <f>ROUND('Смета 1-й этаж'!$J1179*'Смета 1-й этаж'!$L1179,2)</f>
        <v>0</v>
      </c>
      <c r="P1179" s="122" t="s">
        <v>1930</v>
      </c>
      <c r="AD1179" s="175">
        <f t="shared" si="63"/>
        <v>0</v>
      </c>
      <c r="AE1179" s="192">
        <v>0</v>
      </c>
      <c r="AI1179" s="173">
        <f t="shared" si="54"/>
        <v>0</v>
      </c>
      <c r="AM1179" s="173">
        <f t="shared" si="58"/>
        <v>0</v>
      </c>
      <c r="AO1179" s="173">
        <f t="shared" si="56"/>
        <v>0</v>
      </c>
      <c r="AT1179"/>
      <c r="AU1179"/>
      <c r="AV1179"/>
      <c r="AW1179"/>
      <c r="AX1179"/>
      <c r="AY1179"/>
      <c r="AZ1179"/>
    </row>
    <row r="1180" spans="1:52" ht="34.5" customHeight="1" thickBot="1">
      <c r="A1180" s="29" t="str">
        <f>CONCATENATE('Смета 1-й этаж'!$C1180,".",'Смета 1-й этаж'!$D1180,".",'Смета 1-й этаж'!$E1180)</f>
        <v>Р9.0.246</v>
      </c>
      <c r="B1180" s="17" t="s">
        <v>1745</v>
      </c>
      <c r="C1180" s="27" t="s">
        <v>117</v>
      </c>
      <c r="D1180" s="17">
        <v>0</v>
      </c>
      <c r="E1180" s="18">
        <v>246</v>
      </c>
      <c r="F1180" s="29" t="str">
        <f>CONCATENATE('Смета 1-й этаж'!$C1180,".",'Смета 1-й этаж'!$D1180,".",'Смета 1-й этаж'!$E1180)</f>
        <v>Р9.0.246</v>
      </c>
      <c r="G1180" s="28">
        <f t="shared" si="65"/>
        <v>2</v>
      </c>
      <c r="H1180" s="39" t="s">
        <v>328</v>
      </c>
      <c r="I1180" s="36" t="s">
        <v>372</v>
      </c>
      <c r="J1180" s="128"/>
      <c r="K1180" s="350">
        <v>36</v>
      </c>
      <c r="L1180" s="351">
        <v>279</v>
      </c>
      <c r="M1180" s="278">
        <f>ROUND('Смета 1-й этаж'!$J1180*'Смета 1-й этаж'!$K1180,2)</f>
        <v>0</v>
      </c>
      <c r="N1180" s="279">
        <f>ROUND('Смета 1-й этаж'!$J1180*'Смета 1-й этаж'!$L1180,2)</f>
        <v>0</v>
      </c>
      <c r="AB1180" s="157">
        <v>6.6000000000000003E-2</v>
      </c>
      <c r="AC1180" s="149">
        <v>6.6000000000000003E-2</v>
      </c>
      <c r="AD1180" s="175">
        <f t="shared" si="63"/>
        <v>0</v>
      </c>
      <c r="AE1180" s="192">
        <v>0</v>
      </c>
      <c r="AI1180" s="173">
        <f t="shared" si="54"/>
        <v>0</v>
      </c>
      <c r="AM1180" s="173">
        <f t="shared" si="58"/>
        <v>0</v>
      </c>
      <c r="AO1180" s="173">
        <f t="shared" si="56"/>
        <v>0</v>
      </c>
    </row>
    <row r="1181" spans="1:52" ht="34.5" customHeight="1">
      <c r="A1181" s="23" t="str">
        <f>CONCATENATE('Смета 1-й этаж'!$C1181,".",'Смета 1-й этаж'!$D1181,".",'Смета 1-й этаж'!$E1181)</f>
        <v>Р10.0.0</v>
      </c>
      <c r="B1181" s="408" t="s">
        <v>1483</v>
      </c>
      <c r="C1181" s="32" t="s">
        <v>1760</v>
      </c>
      <c r="D1181" s="408">
        <v>0</v>
      </c>
      <c r="E1181" s="408">
        <v>0</v>
      </c>
      <c r="F1181" s="23" t="str">
        <f>CONCATENATE('Смета 1-й этаж'!$C1181,".",'Смета 1-й этаж'!$D1181,".",'Смета 1-й этаж'!$E1181)</f>
        <v>Р10.0.0</v>
      </c>
      <c r="G1181" s="22">
        <f t="shared" si="65"/>
        <v>2</v>
      </c>
      <c r="H1181" s="24" t="s">
        <v>1934</v>
      </c>
      <c r="I1181" s="25"/>
      <c r="J1181" s="127">
        <f>J1182</f>
        <v>0</v>
      </c>
      <c r="K1181" s="67"/>
      <c r="L1181" s="68"/>
      <c r="M1181" s="64">
        <f>M1182</f>
        <v>0</v>
      </c>
      <c r="N1181" s="26">
        <f>N1182</f>
        <v>0</v>
      </c>
      <c r="P1181" s="122" t="s">
        <v>1932</v>
      </c>
      <c r="AE1181" s="191">
        <v>0</v>
      </c>
      <c r="AF1181" s="153" t="s">
        <v>1893</v>
      </c>
      <c r="AG1181" s="154" t="s">
        <v>1894</v>
      </c>
      <c r="AH1181" s="155" t="s">
        <v>1895</v>
      </c>
      <c r="AJ1181" s="165" t="s">
        <v>1902</v>
      </c>
      <c r="AK1181" s="154" t="s">
        <v>1903</v>
      </c>
      <c r="AL1181" s="169" t="s">
        <v>1904</v>
      </c>
      <c r="AN1181" s="155" t="s">
        <v>1901</v>
      </c>
      <c r="AT1181"/>
      <c r="AU1181"/>
      <c r="AV1181"/>
      <c r="AW1181"/>
      <c r="AX1181"/>
      <c r="AY1181"/>
      <c r="AZ1181"/>
    </row>
    <row r="1182" spans="1:52" ht="34.5" customHeight="1">
      <c r="A1182" s="23" t="str">
        <f>CONCATENATE('Смета 1-й этаж'!$C1182,".",'Смета 1-й этаж'!$D1182,".",'Смета 1-й этаж'!$E1182)</f>
        <v>Р10.1.0</v>
      </c>
      <c r="B1182" s="408" t="s">
        <v>1484</v>
      </c>
      <c r="C1182" s="32" t="s">
        <v>1760</v>
      </c>
      <c r="D1182" s="408">
        <v>1</v>
      </c>
      <c r="E1182" s="408">
        <v>0</v>
      </c>
      <c r="F1182" s="23" t="str">
        <f>CONCATENATE('Смета 1-й этаж'!$C1182,".",'Смета 1-й этаж'!$D1182,".",'Смета 1-й этаж'!$E1182)</f>
        <v>Р10.1.0</v>
      </c>
      <c r="G1182" s="22">
        <f t="shared" si="65"/>
        <v>2</v>
      </c>
      <c r="H1182" s="24" t="s">
        <v>1935</v>
      </c>
      <c r="I1182" s="25"/>
      <c r="J1182" s="127">
        <f>SUM(J1183:J1209)</f>
        <v>0</v>
      </c>
      <c r="K1182" s="71"/>
      <c r="L1182" s="72"/>
      <c r="M1182" s="64">
        <f>ROUND(SUM(M1183:M1209),2)</f>
        <v>0</v>
      </c>
      <c r="N1182" s="26">
        <f>ROUND(SUM(N1183:N1209),2)</f>
        <v>0</v>
      </c>
      <c r="P1182" s="122" t="s">
        <v>1739</v>
      </c>
      <c r="AD1182" s="175"/>
      <c r="AE1182" s="192"/>
      <c r="AT1182"/>
      <c r="AU1182"/>
      <c r="AV1182"/>
      <c r="AW1182"/>
      <c r="AX1182"/>
      <c r="AY1182"/>
      <c r="AZ1182"/>
    </row>
    <row r="1183" spans="1:52" ht="34.5" customHeight="1">
      <c r="A1183" s="29" t="str">
        <f>CONCATENATE('Смета 1-й этаж'!$C1183,".",'Смета 1-й этаж'!$D1183,".",'Смета 1-й этаж'!$E1183)</f>
        <v>Р10.1.1</v>
      </c>
      <c r="B1183" s="17">
        <v>622</v>
      </c>
      <c r="C1183" s="27" t="s">
        <v>1760</v>
      </c>
      <c r="D1183" s="17">
        <v>1</v>
      </c>
      <c r="E1183" s="17">
        <v>1</v>
      </c>
      <c r="F1183" s="29" t="str">
        <f>CONCATENATE('Смета 1-й этаж'!$C1183,".",'Смета 1-й этаж'!$D1183,".",'Смета 1-й этаж'!$E1183)</f>
        <v>Р10.1.1</v>
      </c>
      <c r="G1183" s="28">
        <f t="shared" si="65"/>
        <v>2</v>
      </c>
      <c r="H1183" s="52" t="s">
        <v>1936</v>
      </c>
      <c r="I1183" s="36" t="s">
        <v>1933</v>
      </c>
      <c r="J1183" s="128">
        <v>0</v>
      </c>
      <c r="K1183" s="69">
        <v>150000</v>
      </c>
      <c r="L1183" s="70">
        <v>0</v>
      </c>
      <c r="M1183" s="65">
        <f>ROUND('Смета 1-й этаж'!$J1183*'Смета 1-й этаж'!$K1183,2)</f>
        <v>0</v>
      </c>
      <c r="N1183" s="19">
        <f>ROUND('Смета 1-й этаж'!$J1183*'Смета 1-й этаж'!$L1183,2)</f>
        <v>0</v>
      </c>
      <c r="P1183" s="122" t="s">
        <v>862</v>
      </c>
      <c r="AD1183" s="175"/>
      <c r="AE1183" s="192"/>
      <c r="AI1183" s="173"/>
      <c r="AM1183" s="173"/>
      <c r="AO1183" s="173"/>
      <c r="AT1183"/>
      <c r="AU1183"/>
      <c r="AV1183"/>
      <c r="AW1183"/>
      <c r="AX1183"/>
      <c r="AY1183"/>
      <c r="AZ1183"/>
    </row>
    <row r="1184" spans="1:52" ht="34.5" customHeight="1">
      <c r="A1184" s="29" t="str">
        <f>CONCATENATE('Смета 1-й этаж'!$C1184,".",'Смета 1-й этаж'!$D1184,".",'Смета 1-й этаж'!$E1184)</f>
        <v>Р10.1.2</v>
      </c>
      <c r="B1184" s="17">
        <v>623</v>
      </c>
      <c r="C1184" s="27" t="s">
        <v>1760</v>
      </c>
      <c r="D1184" s="17">
        <v>1</v>
      </c>
      <c r="E1184" s="18">
        <v>2</v>
      </c>
      <c r="F1184" s="29" t="str">
        <f>CONCATENATE('Смета 1-й этаж'!$C1184,".",'Смета 1-й этаж'!$D1184,".",'Смета 1-й этаж'!$E1184)</f>
        <v>Р10.1.2</v>
      </c>
      <c r="G1184" s="28">
        <f t="shared" si="65"/>
        <v>2</v>
      </c>
      <c r="H1184" s="52" t="s">
        <v>1938</v>
      </c>
      <c r="I1184" s="36" t="s">
        <v>1933</v>
      </c>
      <c r="J1184" s="128">
        <v>0</v>
      </c>
      <c r="K1184" s="69">
        <v>0</v>
      </c>
      <c r="L1184" s="70">
        <v>533440</v>
      </c>
      <c r="M1184" s="65">
        <f>ROUND('Смета 1-й этаж'!$J1184*'Смета 1-й этаж'!$K1184,2)</f>
        <v>0</v>
      </c>
      <c r="N1184" s="19">
        <f>ROUND('Смета 1-й этаж'!$J1184*'Смета 1-й этаж'!$L1184,2)</f>
        <v>0</v>
      </c>
      <c r="R1184" t="s">
        <v>1937</v>
      </c>
      <c r="AD1184" s="175"/>
      <c r="AE1184" s="192"/>
      <c r="AI1184" s="173"/>
      <c r="AM1184" s="173"/>
      <c r="AO1184" s="173"/>
      <c r="AT1184"/>
      <c r="AU1184"/>
      <c r="AV1184"/>
      <c r="AW1184"/>
      <c r="AX1184"/>
      <c r="AY1184"/>
      <c r="AZ1184"/>
    </row>
    <row r="1185" spans="1:52" ht="60.75" customHeight="1">
      <c r="A1185" s="29" t="str">
        <f>CONCATENATE('Смета 1-й этаж'!$C1185,".",'Смета 1-й этаж'!$D1185,".",'Смета 1-й этаж'!$E1185)</f>
        <v>Р10.1.3</v>
      </c>
      <c r="B1185" s="17">
        <v>624</v>
      </c>
      <c r="C1185" s="27" t="s">
        <v>1760</v>
      </c>
      <c r="D1185" s="17">
        <v>1</v>
      </c>
      <c r="E1185" s="18">
        <v>3</v>
      </c>
      <c r="F1185" s="29" t="str">
        <f>CONCATENATE('Смета 1-й этаж'!$C1185,".",'Смета 1-й этаж'!$D1185,".",'Смета 1-й этаж'!$E1185)</f>
        <v>Р10.1.3</v>
      </c>
      <c r="G1185" s="28">
        <f t="shared" si="65"/>
        <v>2</v>
      </c>
      <c r="H1185" s="85" t="s">
        <v>1941</v>
      </c>
      <c r="I1185" s="36" t="s">
        <v>1933</v>
      </c>
      <c r="J1185" s="128">
        <v>0</v>
      </c>
      <c r="K1185" s="69">
        <v>500</v>
      </c>
      <c r="L1185" s="70">
        <v>18160</v>
      </c>
      <c r="M1185" s="65">
        <f>ROUND('Смета 1-й этаж'!$J1185*'Смета 1-й этаж'!$K1185,2)</f>
        <v>0</v>
      </c>
      <c r="N1185" s="19">
        <f>ROUND('Смета 1-й этаж'!$J1185*'Смета 1-й этаж'!$L1185,2)</f>
        <v>0</v>
      </c>
      <c r="S1185" t="s">
        <v>1944</v>
      </c>
      <c r="AD1185" s="193"/>
      <c r="AE1185" s="192"/>
      <c r="AI1185" s="173"/>
      <c r="AM1185" s="173"/>
      <c r="AO1185" s="173"/>
      <c r="AT1185"/>
      <c r="AU1185"/>
      <c r="AV1185"/>
      <c r="AW1185"/>
      <c r="AX1185"/>
      <c r="AY1185"/>
      <c r="AZ1185"/>
    </row>
    <row r="1186" spans="1:52" ht="38.25" customHeight="1">
      <c r="A1186" s="29" t="str">
        <f>CONCATENATE('Смета 1-й этаж'!$C1186,".",'Смета 1-й этаж'!$D1186,".",'Смета 1-й этаж'!$E1186)</f>
        <v>Р10.1.4</v>
      </c>
      <c r="B1186" s="17">
        <v>625</v>
      </c>
      <c r="C1186" s="27" t="s">
        <v>1760</v>
      </c>
      <c r="D1186" s="17">
        <v>1</v>
      </c>
      <c r="E1186" s="18">
        <v>4</v>
      </c>
      <c r="F1186" s="29" t="str">
        <f>CONCATENATE('Смета 1-й этаж'!$C1186,".",'Смета 1-й этаж'!$D1186,".",'Смета 1-й этаж'!$E1186)</f>
        <v>Р10.1.4</v>
      </c>
      <c r="G1186" s="28">
        <f t="shared" si="65"/>
        <v>2</v>
      </c>
      <c r="H1186" s="85" t="s">
        <v>1944</v>
      </c>
      <c r="I1186" s="36" t="s">
        <v>1933</v>
      </c>
      <c r="J1186" s="128">
        <v>0</v>
      </c>
      <c r="K1186" s="69">
        <v>500</v>
      </c>
      <c r="L1186" s="70">
        <v>1950</v>
      </c>
      <c r="M1186" s="65">
        <f>ROUND('Смета 1-й этаж'!$J1186*'Смета 1-й этаж'!$K1186,2)</f>
        <v>0</v>
      </c>
      <c r="N1186" s="19">
        <f>ROUND('Смета 1-й этаж'!$J1186*'Смета 1-й этаж'!$L1186,2)</f>
        <v>0</v>
      </c>
      <c r="AD1186" s="193"/>
      <c r="AE1186" s="192"/>
      <c r="AI1186" s="173"/>
      <c r="AM1186" s="173"/>
      <c r="AO1186" s="173"/>
      <c r="AT1186"/>
      <c r="AU1186"/>
      <c r="AV1186"/>
      <c r="AW1186"/>
      <c r="AX1186"/>
      <c r="AY1186"/>
      <c r="AZ1186"/>
    </row>
    <row r="1187" spans="1:52" ht="34.5" customHeight="1">
      <c r="A1187" s="29" t="str">
        <f>CONCATENATE('Смета 1-й этаж'!$C1187,".",'Смета 1-й этаж'!$D1187,".",'Смета 1-й этаж'!$E1187)</f>
        <v>Р10.1.5</v>
      </c>
      <c r="B1187" s="17">
        <v>626</v>
      </c>
      <c r="C1187" s="27" t="s">
        <v>1760</v>
      </c>
      <c r="D1187" s="17">
        <v>1</v>
      </c>
      <c r="E1187" s="18">
        <v>5</v>
      </c>
      <c r="F1187" s="29" t="str">
        <f>CONCATENATE('Смета 1-й этаж'!$C1187,".",'Смета 1-й этаж'!$D1187,".",'Смета 1-й этаж'!$E1187)</f>
        <v>Р10.1.5</v>
      </c>
      <c r="G1187" s="28">
        <f t="shared" si="65"/>
        <v>2</v>
      </c>
      <c r="H1187" s="85" t="s">
        <v>1942</v>
      </c>
      <c r="I1187" s="36" t="s">
        <v>30</v>
      </c>
      <c r="J1187" s="128">
        <v>0</v>
      </c>
      <c r="K1187" s="69">
        <v>164.81</v>
      </c>
      <c r="L1187" s="70">
        <v>528</v>
      </c>
      <c r="M1187" s="65">
        <f>ROUND('Смета 1-й этаж'!$J1187*'Смета 1-й этаж'!$K1187,2)</f>
        <v>0</v>
      </c>
      <c r="N1187" s="19">
        <f>ROUND('Смета 1-й этаж'!$J1187*'Смета 1-й этаж'!$L1187,2)</f>
        <v>0</v>
      </c>
      <c r="AD1187" s="193"/>
      <c r="AE1187" s="192"/>
      <c r="AI1187" s="173"/>
      <c r="AM1187" s="173"/>
      <c r="AO1187" s="173"/>
      <c r="AT1187"/>
      <c r="AU1187"/>
      <c r="AV1187"/>
      <c r="AW1187"/>
      <c r="AX1187"/>
      <c r="AY1187"/>
      <c r="AZ1187"/>
    </row>
    <row r="1188" spans="1:52" ht="34.5" customHeight="1">
      <c r="A1188" s="29" t="str">
        <f>CONCATENATE('Смета 1-й этаж'!$C1188,".",'Смета 1-й этаж'!$D1188,".",'Смета 1-й этаж'!$E1188)</f>
        <v>Р10.1.6</v>
      </c>
      <c r="B1188" s="17">
        <v>627</v>
      </c>
      <c r="C1188" s="27" t="s">
        <v>1760</v>
      </c>
      <c r="D1188" s="17">
        <v>1</v>
      </c>
      <c r="E1188" s="18">
        <v>6</v>
      </c>
      <c r="F1188" s="29" t="str">
        <f>CONCATENATE('Смета 1-й этаж'!$C1188,".",'Смета 1-й этаж'!$D1188,".",'Смета 1-й этаж'!$E1188)</f>
        <v>Р10.1.6</v>
      </c>
      <c r="G1188" s="28">
        <f t="shared" si="65"/>
        <v>2</v>
      </c>
      <c r="H1188" s="85" t="s">
        <v>1961</v>
      </c>
      <c r="I1188" s="197" t="s">
        <v>372</v>
      </c>
      <c r="J1188" s="128">
        <v>0</v>
      </c>
      <c r="K1188" s="69">
        <v>1000</v>
      </c>
      <c r="L1188" s="70">
        <v>10000</v>
      </c>
      <c r="M1188" s="65">
        <f>ROUND('Смета 1-й этаж'!$J1188*'Смета 1-й этаж'!$K1188,2)</f>
        <v>0</v>
      </c>
      <c r="N1188" s="19">
        <f>ROUND('Смета 1-й этаж'!$J1188*'Смета 1-й этаж'!$L1188,2)</f>
        <v>0</v>
      </c>
      <c r="AD1188" s="193"/>
      <c r="AE1188" s="192"/>
      <c r="AI1188" s="173"/>
      <c r="AM1188" s="173"/>
      <c r="AO1188" s="173"/>
      <c r="AT1188"/>
      <c r="AU1188"/>
      <c r="AV1188"/>
      <c r="AW1188"/>
      <c r="AX1188"/>
      <c r="AY1188"/>
      <c r="AZ1188"/>
    </row>
    <row r="1189" spans="1:52" ht="34.5" customHeight="1">
      <c r="A1189" s="29" t="str">
        <f>CONCATENATE('Смета 1-й этаж'!$C1189,".",'Смета 1-й этаж'!$D1189,".",'Смета 1-й этаж'!$E1189)</f>
        <v>Р10.1.7</v>
      </c>
      <c r="B1189" s="17">
        <v>628</v>
      </c>
      <c r="C1189" s="27" t="s">
        <v>1760</v>
      </c>
      <c r="D1189" s="17">
        <v>1</v>
      </c>
      <c r="E1189" s="18">
        <v>7</v>
      </c>
      <c r="F1189" s="29" t="str">
        <f>CONCATENATE('Смета 1-й этаж'!$C1189,".",'Смета 1-й этаж'!$D1189,".",'Смета 1-й этаж'!$E1189)</f>
        <v>Р10.1.7</v>
      </c>
      <c r="G1189" s="28">
        <f t="shared" si="65"/>
        <v>2</v>
      </c>
      <c r="H1189" s="85" t="s">
        <v>1945</v>
      </c>
      <c r="I1189" s="197" t="s">
        <v>372</v>
      </c>
      <c r="J1189" s="128">
        <v>0</v>
      </c>
      <c r="K1189" s="69">
        <v>500</v>
      </c>
      <c r="L1189" s="70">
        <v>12500</v>
      </c>
      <c r="M1189" s="65">
        <f>ROUND('Смета 1-й этаж'!$J1189*'Смета 1-й этаж'!$K1189,2)</f>
        <v>0</v>
      </c>
      <c r="N1189" s="19">
        <f>ROUND('Смета 1-й этаж'!$J1189*'Смета 1-й этаж'!$L1189,2)</f>
        <v>0</v>
      </c>
      <c r="AD1189" s="193"/>
      <c r="AE1189" s="192"/>
      <c r="AI1189" s="173"/>
      <c r="AM1189" s="173"/>
      <c r="AO1189" s="173"/>
      <c r="AT1189"/>
      <c r="AU1189"/>
      <c r="AV1189"/>
      <c r="AW1189"/>
      <c r="AX1189"/>
      <c r="AY1189"/>
      <c r="AZ1189"/>
    </row>
    <row r="1190" spans="1:52" ht="34.5" customHeight="1">
      <c r="A1190" s="29" t="str">
        <f>CONCATENATE('Смета 1-й этаж'!$C1190,".",'Смета 1-й этаж'!$D1190,".",'Смета 1-й этаж'!$E1190)</f>
        <v>Р10.1.8</v>
      </c>
      <c r="B1190" s="17">
        <v>629</v>
      </c>
      <c r="C1190" s="27" t="s">
        <v>1760</v>
      </c>
      <c r="D1190" s="17">
        <v>1</v>
      </c>
      <c r="E1190" s="18">
        <v>8</v>
      </c>
      <c r="F1190" s="29" t="str">
        <f>CONCATENATE('Смета 1-й этаж'!$C1190,".",'Смета 1-й этаж'!$D1190,".",'Смета 1-й этаж'!$E1190)</f>
        <v>Р10.1.8</v>
      </c>
      <c r="G1190" s="28">
        <f t="shared" si="65"/>
        <v>2</v>
      </c>
      <c r="H1190" s="85" t="s">
        <v>1946</v>
      </c>
      <c r="I1190" s="197" t="s">
        <v>372</v>
      </c>
      <c r="J1190" s="128">
        <v>0</v>
      </c>
      <c r="K1190" s="69">
        <v>500</v>
      </c>
      <c r="L1190" s="70">
        <v>16245</v>
      </c>
      <c r="M1190" s="65">
        <f>ROUND('Смета 1-й этаж'!$J1190*'Смета 1-й этаж'!$K1190,2)</f>
        <v>0</v>
      </c>
      <c r="N1190" s="19">
        <f>ROUND('Смета 1-й этаж'!$J1190*'Смета 1-й этаж'!$L1190,2)</f>
        <v>0</v>
      </c>
      <c r="AD1190" s="193"/>
      <c r="AE1190" s="192"/>
      <c r="AI1190" s="173"/>
      <c r="AM1190" s="173"/>
      <c r="AO1190" s="173"/>
      <c r="AT1190"/>
      <c r="AU1190"/>
      <c r="AV1190"/>
      <c r="AW1190"/>
      <c r="AX1190"/>
      <c r="AY1190"/>
      <c r="AZ1190"/>
    </row>
    <row r="1191" spans="1:52" ht="34.5" customHeight="1">
      <c r="A1191" s="29" t="str">
        <f>CONCATENATE('Смета 1-й этаж'!$C1191,".",'Смета 1-й этаж'!$D1191,".",'Смета 1-й этаж'!$E1191)</f>
        <v>Р10.1.9</v>
      </c>
      <c r="B1191" s="17">
        <v>630</v>
      </c>
      <c r="C1191" s="27" t="s">
        <v>1760</v>
      </c>
      <c r="D1191" s="17">
        <v>1</v>
      </c>
      <c r="E1191" s="18">
        <v>9</v>
      </c>
      <c r="F1191" s="29" t="str">
        <f>CONCATENATE('Смета 1-й этаж'!$C1191,".",'Смета 1-й этаж'!$D1191,".",'Смета 1-й этаж'!$E1191)</f>
        <v>Р10.1.9</v>
      </c>
      <c r="G1191" s="28">
        <f t="shared" si="65"/>
        <v>2</v>
      </c>
      <c r="H1191" s="85" t="s">
        <v>1947</v>
      </c>
      <c r="I1191" s="197" t="s">
        <v>372</v>
      </c>
      <c r="J1191" s="128">
        <v>0</v>
      </c>
      <c r="K1191" s="69">
        <v>500</v>
      </c>
      <c r="L1191" s="70">
        <v>23625</v>
      </c>
      <c r="M1191" s="65">
        <f>ROUND('Смета 1-й этаж'!$J1191*'Смета 1-й этаж'!$K1191,2)</f>
        <v>0</v>
      </c>
      <c r="N1191" s="19">
        <f>ROUND('Смета 1-й этаж'!$J1191*'Смета 1-й этаж'!$L1191,2)</f>
        <v>0</v>
      </c>
      <c r="AD1191" s="193"/>
      <c r="AE1191" s="192"/>
      <c r="AI1191" s="173"/>
      <c r="AM1191" s="173"/>
      <c r="AO1191" s="173"/>
      <c r="AT1191"/>
      <c r="AU1191"/>
      <c r="AV1191"/>
      <c r="AW1191"/>
      <c r="AX1191"/>
      <c r="AY1191"/>
      <c r="AZ1191"/>
    </row>
    <row r="1192" spans="1:52" ht="34.5" customHeight="1">
      <c r="A1192" s="29" t="str">
        <f>CONCATENATE('Смета 1-й этаж'!$C1192,".",'Смета 1-й этаж'!$D1192,".",'Смета 1-й этаж'!$E1192)</f>
        <v>Р10.1.10</v>
      </c>
      <c r="B1192" s="17">
        <v>631</v>
      </c>
      <c r="C1192" s="27" t="s">
        <v>1760</v>
      </c>
      <c r="D1192" s="17">
        <v>1</v>
      </c>
      <c r="E1192" s="18">
        <v>10</v>
      </c>
      <c r="F1192" s="29" t="str">
        <f>CONCATENATE('Смета 1-й этаж'!$C1192,".",'Смета 1-й этаж'!$D1192,".",'Смета 1-й этаж'!$E1192)</f>
        <v>Р10.1.10</v>
      </c>
      <c r="G1192" s="28">
        <f t="shared" si="65"/>
        <v>2</v>
      </c>
      <c r="H1192" s="85" t="s">
        <v>1948</v>
      </c>
      <c r="I1192" s="197" t="s">
        <v>372</v>
      </c>
      <c r="J1192" s="128">
        <v>0</v>
      </c>
      <c r="K1192" s="69">
        <v>500</v>
      </c>
      <c r="L1192" s="70">
        <v>29925</v>
      </c>
      <c r="M1192" s="65">
        <f>ROUND('Смета 1-й этаж'!$J1192*'Смета 1-й этаж'!$K1192,2)</f>
        <v>0</v>
      </c>
      <c r="N1192" s="19">
        <f>ROUND('Смета 1-й этаж'!$J1192*'Смета 1-й этаж'!$L1192,2)</f>
        <v>0</v>
      </c>
      <c r="AD1192" s="193"/>
      <c r="AE1192" s="192"/>
      <c r="AI1192" s="173"/>
      <c r="AM1192" s="173"/>
      <c r="AO1192" s="173"/>
      <c r="AT1192"/>
      <c r="AU1192"/>
      <c r="AV1192"/>
      <c r="AW1192"/>
      <c r="AX1192"/>
      <c r="AY1192"/>
      <c r="AZ1192"/>
    </row>
    <row r="1193" spans="1:52" ht="34.5" customHeight="1">
      <c r="A1193" s="29" t="str">
        <f>CONCATENATE('Смета 1-й этаж'!$C1193,".",'Смета 1-й этаж'!$D1193,".",'Смета 1-й этаж'!$E1193)</f>
        <v>Р10.1.11</v>
      </c>
      <c r="B1193" s="17">
        <v>632</v>
      </c>
      <c r="C1193" s="27" t="s">
        <v>1760</v>
      </c>
      <c r="D1193" s="17">
        <v>1</v>
      </c>
      <c r="E1193" s="18">
        <v>11</v>
      </c>
      <c r="F1193" s="29" t="str">
        <f>CONCATENATE('Смета 1-й этаж'!$C1193,".",'Смета 1-й этаж'!$D1193,".",'Смета 1-й этаж'!$E1193)</f>
        <v>Р10.1.11</v>
      </c>
      <c r="G1193" s="28">
        <f t="shared" si="65"/>
        <v>2</v>
      </c>
      <c r="H1193" s="85"/>
      <c r="I1193" s="197" t="s">
        <v>372</v>
      </c>
      <c r="J1193" s="128">
        <v>0</v>
      </c>
      <c r="K1193" s="69">
        <v>0</v>
      </c>
      <c r="L1193" s="70">
        <v>0</v>
      </c>
      <c r="M1193" s="65">
        <f>ROUND('Смета 1-й этаж'!$J1193*'Смета 1-й этаж'!$K1193,2)</f>
        <v>0</v>
      </c>
      <c r="N1193" s="19">
        <f>ROUND('Смета 1-й этаж'!$J1193*'Смета 1-й этаж'!$L1193,2)</f>
        <v>0</v>
      </c>
      <c r="AD1193" s="193"/>
      <c r="AE1193" s="192"/>
      <c r="AI1193" s="173"/>
      <c r="AM1193" s="173"/>
      <c r="AO1193" s="173"/>
      <c r="AT1193"/>
      <c r="AU1193"/>
      <c r="AV1193"/>
      <c r="AW1193"/>
      <c r="AX1193"/>
      <c r="AY1193"/>
      <c r="AZ1193"/>
    </row>
    <row r="1194" spans="1:52" ht="34.5" customHeight="1">
      <c r="A1194" s="29" t="str">
        <f>CONCATENATE('Смета 1-й этаж'!$C1194,".",'Смета 1-й этаж'!$D1194,".",'Смета 1-й этаж'!$E1194)</f>
        <v>Р10.1.12</v>
      </c>
      <c r="B1194" s="17">
        <v>633</v>
      </c>
      <c r="C1194" s="27" t="s">
        <v>1760</v>
      </c>
      <c r="D1194" s="17">
        <v>1</v>
      </c>
      <c r="E1194" s="18">
        <v>12</v>
      </c>
      <c r="F1194" s="29" t="str">
        <f>CONCATENATE('Смета 1-й этаж'!$C1194,".",'Смета 1-й этаж'!$D1194,".",'Смета 1-й этаж'!$E1194)</f>
        <v>Р10.1.12</v>
      </c>
      <c r="G1194" s="28">
        <f t="shared" si="65"/>
        <v>2</v>
      </c>
      <c r="H1194" s="85" t="s">
        <v>1943</v>
      </c>
      <c r="I1194" s="36" t="s">
        <v>372</v>
      </c>
      <c r="J1194" s="128">
        <v>0</v>
      </c>
      <c r="K1194" s="69">
        <v>5</v>
      </c>
      <c r="L1194" s="70">
        <v>165</v>
      </c>
      <c r="M1194" s="65">
        <f>ROUND('Смета 1-й этаж'!$J1194*'Смета 1-й этаж'!$K1194,2)</f>
        <v>0</v>
      </c>
      <c r="N1194" s="19">
        <f>ROUND('Смета 1-й этаж'!$J1194*'Смета 1-й этаж'!$L1194,2)</f>
        <v>0</v>
      </c>
      <c r="AD1194" s="193"/>
      <c r="AE1194" s="192"/>
      <c r="AI1194" s="173"/>
      <c r="AM1194" s="173"/>
      <c r="AO1194" s="173"/>
      <c r="AT1194"/>
      <c r="AU1194"/>
      <c r="AV1194"/>
      <c r="AW1194"/>
      <c r="AX1194"/>
      <c r="AY1194"/>
      <c r="AZ1194"/>
    </row>
    <row r="1195" spans="1:52" ht="34.5" customHeight="1">
      <c r="A1195" s="29" t="str">
        <f>CONCATENATE('Смета 1-й этаж'!$C1195,".",'Смета 1-й этаж'!$D1195,".",'Смета 1-й этаж'!$E1195)</f>
        <v>Р10.1.13</v>
      </c>
      <c r="B1195" s="17">
        <v>634</v>
      </c>
      <c r="C1195" s="27" t="s">
        <v>1760</v>
      </c>
      <c r="D1195" s="17">
        <v>1</v>
      </c>
      <c r="E1195" s="18">
        <v>13</v>
      </c>
      <c r="F1195" s="29" t="str">
        <f>CONCATENATE('Смета 1-й этаж'!$C1195,".",'Смета 1-й этаж'!$D1195,".",'Смета 1-й этаж'!$E1195)</f>
        <v>Р10.1.13</v>
      </c>
      <c r="G1195" s="28">
        <f t="shared" si="65"/>
        <v>2</v>
      </c>
      <c r="H1195" s="85" t="s">
        <v>1954</v>
      </c>
      <c r="I1195" s="36" t="s">
        <v>372</v>
      </c>
      <c r="J1195" s="128">
        <v>0</v>
      </c>
      <c r="K1195" s="69">
        <v>5</v>
      </c>
      <c r="L1195" s="70">
        <v>165</v>
      </c>
      <c r="M1195" s="65">
        <f>ROUND('Смета 1-й этаж'!$J1195*'Смета 1-й этаж'!$K1195,2)</f>
        <v>0</v>
      </c>
      <c r="N1195" s="19">
        <f>ROUND('Смета 1-й этаж'!$J1195*'Смета 1-й этаж'!$L1195,2)</f>
        <v>0</v>
      </c>
      <c r="AD1195" s="193"/>
      <c r="AE1195" s="192"/>
      <c r="AI1195" s="173"/>
      <c r="AM1195" s="173"/>
      <c r="AO1195" s="173"/>
      <c r="AT1195"/>
      <c r="AU1195"/>
      <c r="AV1195"/>
      <c r="AW1195"/>
      <c r="AX1195"/>
      <c r="AY1195"/>
      <c r="AZ1195"/>
    </row>
    <row r="1196" spans="1:52" ht="34.5" customHeight="1">
      <c r="A1196" s="29" t="str">
        <f>CONCATENATE('Смета 1-й этаж'!$C1196,".",'Смета 1-й этаж'!$D1196,".",'Смета 1-й этаж'!$E1196)</f>
        <v>Р10.1.14</v>
      </c>
      <c r="B1196" s="17">
        <v>635</v>
      </c>
      <c r="C1196" s="27" t="s">
        <v>1760</v>
      </c>
      <c r="D1196" s="17">
        <v>1</v>
      </c>
      <c r="E1196" s="18">
        <v>14</v>
      </c>
      <c r="F1196" s="29" t="str">
        <f>CONCATENATE('Смета 1-й этаж'!$C1196,".",'Смета 1-й этаж'!$D1196,".",'Смета 1-й этаж'!$E1196)</f>
        <v>Р10.1.14</v>
      </c>
      <c r="G1196" s="28">
        <f t="shared" si="65"/>
        <v>2</v>
      </c>
      <c r="H1196" s="85" t="s">
        <v>1955</v>
      </c>
      <c r="I1196" s="36" t="s">
        <v>372</v>
      </c>
      <c r="J1196" s="128">
        <v>0</v>
      </c>
      <c r="K1196" s="69">
        <v>5</v>
      </c>
      <c r="L1196" s="70">
        <v>165</v>
      </c>
      <c r="M1196" s="65">
        <f>ROUND('Смета 1-й этаж'!$J1196*'Смета 1-й этаж'!$K1196,2)</f>
        <v>0</v>
      </c>
      <c r="N1196" s="19">
        <f>ROUND('Смета 1-й этаж'!$J1196*'Смета 1-й этаж'!$L1196,2)</f>
        <v>0</v>
      </c>
      <c r="AD1196" s="193"/>
      <c r="AE1196" s="192"/>
      <c r="AI1196" s="173"/>
      <c r="AM1196" s="173"/>
      <c r="AO1196" s="173"/>
      <c r="AT1196"/>
      <c r="AU1196"/>
      <c r="AV1196"/>
      <c r="AW1196"/>
      <c r="AX1196"/>
      <c r="AY1196"/>
      <c r="AZ1196"/>
    </row>
    <row r="1197" spans="1:52" ht="34.5" customHeight="1">
      <c r="A1197" s="29" t="str">
        <f>CONCATENATE('Смета 1-й этаж'!$C1197,".",'Смета 1-й этаж'!$D1197,".",'Смета 1-й этаж'!$E1197)</f>
        <v>Р10.1.15</v>
      </c>
      <c r="B1197" s="17">
        <v>636</v>
      </c>
      <c r="C1197" s="27" t="s">
        <v>1760</v>
      </c>
      <c r="D1197" s="17">
        <v>1</v>
      </c>
      <c r="E1197" s="18">
        <v>15</v>
      </c>
      <c r="F1197" s="29" t="str">
        <f>CONCATENATE('Смета 1-й этаж'!$C1197,".",'Смета 1-й этаж'!$D1197,".",'Смета 1-й этаж'!$E1197)</f>
        <v>Р10.1.15</v>
      </c>
      <c r="G1197" s="28">
        <f t="shared" si="65"/>
        <v>2</v>
      </c>
      <c r="H1197" s="85" t="s">
        <v>1956</v>
      </c>
      <c r="I1197" s="36" t="s">
        <v>372</v>
      </c>
      <c r="J1197" s="128">
        <v>0</v>
      </c>
      <c r="K1197" s="69">
        <v>5</v>
      </c>
      <c r="L1197" s="70">
        <v>165</v>
      </c>
      <c r="M1197" s="65">
        <f>ROUND('Смета 1-й этаж'!$J1197*'Смета 1-й этаж'!$K1197,2)</f>
        <v>0</v>
      </c>
      <c r="N1197" s="19">
        <f>ROUND('Смета 1-й этаж'!$J1197*'Смета 1-й этаж'!$L1197,2)</f>
        <v>0</v>
      </c>
      <c r="AD1197" s="193"/>
      <c r="AE1197" s="192"/>
      <c r="AI1197" s="173"/>
      <c r="AM1197" s="173"/>
      <c r="AO1197" s="173"/>
      <c r="AT1197"/>
      <c r="AU1197"/>
      <c r="AV1197"/>
      <c r="AW1197"/>
      <c r="AX1197"/>
      <c r="AY1197"/>
      <c r="AZ1197"/>
    </row>
    <row r="1198" spans="1:52" ht="34.5" customHeight="1">
      <c r="A1198" s="29" t="str">
        <f>CONCATENATE('Смета 1-й этаж'!$C1198,".",'Смета 1-й этаж'!$D1198,".",'Смета 1-й этаж'!$E1198)</f>
        <v>Р10.1.16</v>
      </c>
      <c r="B1198" s="17">
        <v>637</v>
      </c>
      <c r="C1198" s="27" t="s">
        <v>1760</v>
      </c>
      <c r="D1198" s="17">
        <v>1</v>
      </c>
      <c r="E1198" s="18">
        <v>16</v>
      </c>
      <c r="F1198" s="29" t="str">
        <f>CONCATENATE('Смета 1-й этаж'!$C1198,".",'Смета 1-й этаж'!$D1198,".",'Смета 1-й этаж'!$E1198)</f>
        <v>Р10.1.16</v>
      </c>
      <c r="G1198" s="28">
        <f t="shared" si="65"/>
        <v>2</v>
      </c>
      <c r="H1198" s="85" t="s">
        <v>1957</v>
      </c>
      <c r="I1198" s="36" t="s">
        <v>372</v>
      </c>
      <c r="J1198" s="128">
        <v>0</v>
      </c>
      <c r="K1198" s="69">
        <v>5</v>
      </c>
      <c r="L1198" s="70">
        <v>165</v>
      </c>
      <c r="M1198" s="65">
        <f>ROUND('Смета 1-й этаж'!$J1198*'Смета 1-й этаж'!$K1198,2)</f>
        <v>0</v>
      </c>
      <c r="N1198" s="19">
        <f>ROUND('Смета 1-й этаж'!$J1198*'Смета 1-й этаж'!$L1198,2)</f>
        <v>0</v>
      </c>
      <c r="AD1198" s="193"/>
      <c r="AE1198" s="192"/>
      <c r="AI1198" s="173"/>
      <c r="AM1198" s="173"/>
      <c r="AO1198" s="173"/>
      <c r="AT1198"/>
      <c r="AU1198"/>
      <c r="AV1198"/>
      <c r="AW1198"/>
      <c r="AX1198"/>
      <c r="AY1198"/>
      <c r="AZ1198"/>
    </row>
    <row r="1199" spans="1:52" ht="34.5" customHeight="1">
      <c r="A1199" s="29" t="str">
        <f>CONCATENATE('Смета 1-й этаж'!$C1199,".",'Смета 1-й этаж'!$D1199,".",'Смета 1-й этаж'!$E1199)</f>
        <v>Р10.1.17</v>
      </c>
      <c r="B1199" s="17">
        <v>638</v>
      </c>
      <c r="C1199" s="27" t="s">
        <v>1760</v>
      </c>
      <c r="D1199" s="17">
        <v>1</v>
      </c>
      <c r="E1199" s="18">
        <v>17</v>
      </c>
      <c r="F1199" s="29" t="str">
        <f>CONCATENATE('Смета 1-й этаж'!$C1199,".",'Смета 1-й этаж'!$D1199,".",'Смета 1-й этаж'!$E1199)</f>
        <v>Р10.1.17</v>
      </c>
      <c r="G1199" s="28">
        <f t="shared" si="65"/>
        <v>2</v>
      </c>
      <c r="H1199" s="85" t="s">
        <v>1958</v>
      </c>
      <c r="I1199" s="36" t="s">
        <v>372</v>
      </c>
      <c r="J1199" s="128">
        <v>0</v>
      </c>
      <c r="K1199" s="69">
        <v>5</v>
      </c>
      <c r="L1199" s="70">
        <v>165</v>
      </c>
      <c r="M1199" s="65">
        <f>ROUND('Смета 1-й этаж'!$J1199*'Смета 1-й этаж'!$K1199,2)</f>
        <v>0</v>
      </c>
      <c r="N1199" s="19">
        <f>ROUND('Смета 1-й этаж'!$J1199*'Смета 1-й этаж'!$L1199,2)</f>
        <v>0</v>
      </c>
      <c r="AD1199" s="193"/>
      <c r="AE1199" s="192"/>
      <c r="AI1199" s="173"/>
      <c r="AM1199" s="173"/>
      <c r="AO1199" s="173"/>
      <c r="AT1199"/>
      <c r="AU1199"/>
      <c r="AV1199"/>
      <c r="AW1199"/>
      <c r="AX1199"/>
      <c r="AY1199"/>
      <c r="AZ1199"/>
    </row>
    <row r="1200" spans="1:52" ht="34.5" customHeight="1">
      <c r="A1200" s="29" t="str">
        <f>CONCATENATE('Смета 1-й этаж'!$C1200,".",'Смета 1-й этаж'!$D1200,".",'Смета 1-й этаж'!$E1200)</f>
        <v>Р10.1.18</v>
      </c>
      <c r="B1200" s="17">
        <v>639</v>
      </c>
      <c r="C1200" s="27" t="s">
        <v>1760</v>
      </c>
      <c r="D1200" s="17">
        <v>1</v>
      </c>
      <c r="E1200" s="18">
        <v>18</v>
      </c>
      <c r="F1200" s="29" t="str">
        <f>CONCATENATE('Смета 1-й этаж'!$C1200,".",'Смета 1-й этаж'!$D1200,".",'Смета 1-й этаж'!$E1200)</f>
        <v>Р10.1.18</v>
      </c>
      <c r="G1200" s="28">
        <f t="shared" si="65"/>
        <v>2</v>
      </c>
      <c r="H1200" s="85" t="s">
        <v>1959</v>
      </c>
      <c r="I1200" s="36" t="s">
        <v>372</v>
      </c>
      <c r="J1200" s="128">
        <v>0</v>
      </c>
      <c r="K1200" s="69">
        <v>5</v>
      </c>
      <c r="L1200" s="70">
        <v>165</v>
      </c>
      <c r="M1200" s="65">
        <f>ROUND('Смета 1-й этаж'!$J1200*'Смета 1-й этаж'!$K1200,2)</f>
        <v>0</v>
      </c>
      <c r="N1200" s="19">
        <f>ROUND('Смета 1-й этаж'!$J1200*'Смета 1-й этаж'!$L1200,2)</f>
        <v>0</v>
      </c>
      <c r="AD1200" s="193"/>
      <c r="AE1200" s="192"/>
      <c r="AI1200" s="173"/>
      <c r="AM1200" s="173"/>
      <c r="AO1200" s="173"/>
      <c r="AT1200"/>
      <c r="AU1200"/>
      <c r="AV1200"/>
      <c r="AW1200"/>
      <c r="AX1200"/>
      <c r="AY1200"/>
      <c r="AZ1200"/>
    </row>
    <row r="1201" spans="1:52" ht="34.5" customHeight="1">
      <c r="A1201" s="29" t="str">
        <f>CONCATENATE('Смета 1-й этаж'!$C1201,".",'Смета 1-й этаж'!$D1201,".",'Смета 1-й этаж'!$E1201)</f>
        <v>Р10.1.19</v>
      </c>
      <c r="B1201" s="17">
        <v>640</v>
      </c>
      <c r="C1201" s="27" t="s">
        <v>1760</v>
      </c>
      <c r="D1201" s="17">
        <v>1</v>
      </c>
      <c r="E1201" s="18">
        <v>19</v>
      </c>
      <c r="F1201" s="29" t="str">
        <f>CONCATENATE('Смета 1-й этаж'!$C1201,".",'Смета 1-й этаж'!$D1201,".",'Смета 1-й этаж'!$E1201)</f>
        <v>Р10.1.19</v>
      </c>
      <c r="G1201" s="28">
        <f t="shared" si="65"/>
        <v>2</v>
      </c>
      <c r="H1201" s="85" t="s">
        <v>1950</v>
      </c>
      <c r="I1201" s="36" t="s">
        <v>372</v>
      </c>
      <c r="J1201" s="128">
        <v>0</v>
      </c>
      <c r="K1201" s="69">
        <v>50</v>
      </c>
      <c r="L1201" s="70">
        <v>1000</v>
      </c>
      <c r="M1201" s="65">
        <f>ROUND('Смета 1-й этаж'!$J1201*'Смета 1-й этаж'!$K1201,2)</f>
        <v>0</v>
      </c>
      <c r="N1201" s="19">
        <f>ROUND('Смета 1-й этаж'!$J1201*'Смета 1-й этаж'!$L1201,2)</f>
        <v>0</v>
      </c>
      <c r="AD1201" s="193"/>
      <c r="AE1201" s="192"/>
      <c r="AI1201" s="173"/>
      <c r="AM1201" s="173"/>
      <c r="AO1201" s="173"/>
      <c r="AT1201"/>
      <c r="AU1201"/>
      <c r="AV1201"/>
      <c r="AW1201"/>
      <c r="AX1201"/>
      <c r="AY1201"/>
      <c r="AZ1201"/>
    </row>
    <row r="1202" spans="1:52" ht="34.5" customHeight="1">
      <c r="A1202" s="29" t="str">
        <f>CONCATENATE('Смета 1-й этаж'!$C1202,".",'Смета 1-й этаж'!$D1202,".",'Смета 1-й этаж'!$E1202)</f>
        <v>Р10.1.20</v>
      </c>
      <c r="B1202" s="17">
        <v>641</v>
      </c>
      <c r="C1202" s="27" t="s">
        <v>1760</v>
      </c>
      <c r="D1202" s="17">
        <v>1</v>
      </c>
      <c r="E1202" s="18">
        <v>20</v>
      </c>
      <c r="F1202" s="29" t="str">
        <f>CONCATENATE('Смета 1-й этаж'!$C1202,".",'Смета 1-й этаж'!$D1202,".",'Смета 1-й этаж'!$E1202)</f>
        <v>Р10.1.20</v>
      </c>
      <c r="G1202" s="28">
        <f t="shared" si="65"/>
        <v>2</v>
      </c>
      <c r="H1202" s="85" t="s">
        <v>1951</v>
      </c>
      <c r="I1202" s="36" t="s">
        <v>372</v>
      </c>
      <c r="J1202" s="128">
        <v>0</v>
      </c>
      <c r="K1202" s="69">
        <v>50</v>
      </c>
      <c r="L1202" s="70">
        <v>1000</v>
      </c>
      <c r="M1202" s="65">
        <f>ROUND('Смета 1-й этаж'!$J1202*'Смета 1-й этаж'!$K1202,2)</f>
        <v>0</v>
      </c>
      <c r="N1202" s="19">
        <f>ROUND('Смета 1-й этаж'!$J1202*'Смета 1-й этаж'!$L1202,2)</f>
        <v>0</v>
      </c>
      <c r="AD1202" s="193"/>
      <c r="AE1202" s="192"/>
      <c r="AI1202" s="173"/>
      <c r="AM1202" s="173"/>
      <c r="AO1202" s="173"/>
      <c r="AT1202"/>
      <c r="AU1202"/>
      <c r="AV1202"/>
      <c r="AW1202"/>
      <c r="AX1202"/>
      <c r="AY1202"/>
      <c r="AZ1202"/>
    </row>
    <row r="1203" spans="1:52" ht="34.5" customHeight="1">
      <c r="A1203" s="29" t="str">
        <f>CONCATENATE('Смета 1-й этаж'!$C1203,".",'Смета 1-й этаж'!$D1203,".",'Смета 1-й этаж'!$E1203)</f>
        <v>Р10.1.21</v>
      </c>
      <c r="B1203" s="17">
        <v>642</v>
      </c>
      <c r="C1203" s="27" t="s">
        <v>1760</v>
      </c>
      <c r="D1203" s="17">
        <v>1</v>
      </c>
      <c r="E1203" s="18">
        <v>21</v>
      </c>
      <c r="F1203" s="29" t="str">
        <f>CONCATENATE('Смета 1-й этаж'!$C1203,".",'Смета 1-й этаж'!$D1203,".",'Смета 1-й этаж'!$E1203)</f>
        <v>Р10.1.21</v>
      </c>
      <c r="G1203" s="28">
        <f t="shared" si="65"/>
        <v>2</v>
      </c>
      <c r="H1203" s="85" t="s">
        <v>1949</v>
      </c>
      <c r="I1203" s="36" t="s">
        <v>372</v>
      </c>
      <c r="J1203" s="128">
        <v>0</v>
      </c>
      <c r="K1203" s="69">
        <v>50</v>
      </c>
      <c r="L1203" s="70">
        <v>1000</v>
      </c>
      <c r="M1203" s="65">
        <f>ROUND('Смета 1-й этаж'!$J1203*'Смета 1-й этаж'!$K1203,2)</f>
        <v>0</v>
      </c>
      <c r="N1203" s="19">
        <f>ROUND('Смета 1-й этаж'!$J1203*'Смета 1-й этаж'!$L1203,2)</f>
        <v>0</v>
      </c>
      <c r="AD1203" s="193"/>
      <c r="AE1203" s="192"/>
      <c r="AI1203" s="173"/>
      <c r="AM1203" s="173"/>
      <c r="AO1203" s="173"/>
      <c r="AT1203"/>
      <c r="AU1203"/>
      <c r="AV1203"/>
      <c r="AW1203"/>
      <c r="AX1203"/>
      <c r="AY1203"/>
      <c r="AZ1203"/>
    </row>
    <row r="1204" spans="1:52" ht="34.5" customHeight="1">
      <c r="A1204" s="29" t="str">
        <f>CONCATENATE('Смета 1-й этаж'!$C1204,".",'Смета 1-й этаж'!$D1204,".",'Смета 1-й этаж'!$E1204)</f>
        <v>Р10.1.22</v>
      </c>
      <c r="B1204" s="17">
        <v>643</v>
      </c>
      <c r="C1204" s="27" t="s">
        <v>1760</v>
      </c>
      <c r="D1204" s="17">
        <v>1</v>
      </c>
      <c r="E1204" s="18">
        <v>22</v>
      </c>
      <c r="F1204" s="29" t="str">
        <f>CONCATENATE('Смета 1-й этаж'!$C1204,".",'Смета 1-й этаж'!$D1204,".",'Смета 1-й этаж'!$E1204)</f>
        <v>Р10.1.22</v>
      </c>
      <c r="G1204" s="28">
        <f t="shared" si="65"/>
        <v>2</v>
      </c>
      <c r="H1204" s="85" t="s">
        <v>1952</v>
      </c>
      <c r="I1204" s="36" t="s">
        <v>372</v>
      </c>
      <c r="J1204" s="128">
        <v>0</v>
      </c>
      <c r="K1204" s="69">
        <v>50</v>
      </c>
      <c r="L1204" s="70">
        <v>1000</v>
      </c>
      <c r="M1204" s="65">
        <f>ROUND('Смета 1-й этаж'!$J1204*'Смета 1-й этаж'!$K1204,2)</f>
        <v>0</v>
      </c>
      <c r="N1204" s="19">
        <f>ROUND('Смета 1-й этаж'!$J1204*'Смета 1-й этаж'!$L1204,2)</f>
        <v>0</v>
      </c>
      <c r="AD1204" s="193"/>
      <c r="AE1204" s="192"/>
      <c r="AI1204" s="173"/>
      <c r="AM1204" s="173"/>
      <c r="AO1204" s="173"/>
      <c r="AT1204"/>
      <c r="AU1204"/>
      <c r="AV1204"/>
      <c r="AW1204"/>
      <c r="AX1204"/>
      <c r="AY1204"/>
      <c r="AZ1204"/>
    </row>
    <row r="1205" spans="1:52" ht="34.5" customHeight="1">
      <c r="A1205" s="29" t="str">
        <f>CONCATENATE('Смета 1-й этаж'!$C1205,".",'Смета 1-й этаж'!$D1205,".",'Смета 1-й этаж'!$E1205)</f>
        <v>Р10.1.23</v>
      </c>
      <c r="B1205" s="17">
        <v>644</v>
      </c>
      <c r="C1205" s="27" t="s">
        <v>1760</v>
      </c>
      <c r="D1205" s="17">
        <v>1</v>
      </c>
      <c r="E1205" s="18">
        <v>23</v>
      </c>
      <c r="F1205" s="29" t="str">
        <f>CONCATENATE('Смета 1-й этаж'!$C1205,".",'Смета 1-й этаж'!$D1205,".",'Смета 1-й этаж'!$E1205)</f>
        <v>Р10.1.23</v>
      </c>
      <c r="G1205" s="28">
        <f t="shared" si="65"/>
        <v>2</v>
      </c>
      <c r="H1205" s="85" t="s">
        <v>1953</v>
      </c>
      <c r="I1205" s="36" t="s">
        <v>372</v>
      </c>
      <c r="J1205" s="128">
        <v>0</v>
      </c>
      <c r="K1205" s="69">
        <v>50</v>
      </c>
      <c r="L1205" s="70">
        <v>1000</v>
      </c>
      <c r="M1205" s="65">
        <f>ROUND('Смета 1-й этаж'!$J1205*'Смета 1-й этаж'!$K1205,2)</f>
        <v>0</v>
      </c>
      <c r="N1205" s="19">
        <f>ROUND('Смета 1-й этаж'!$J1205*'Смета 1-й этаж'!$L1205,2)</f>
        <v>0</v>
      </c>
      <c r="AD1205" s="193"/>
      <c r="AE1205" s="192"/>
      <c r="AI1205" s="173"/>
      <c r="AM1205" s="173"/>
      <c r="AO1205" s="173"/>
      <c r="AT1205"/>
      <c r="AU1205"/>
      <c r="AV1205"/>
      <c r="AW1205"/>
      <c r="AX1205"/>
      <c r="AY1205"/>
      <c r="AZ1205"/>
    </row>
    <row r="1206" spans="1:52" ht="34.5" customHeight="1">
      <c r="A1206" s="29" t="str">
        <f>CONCATENATE('Смета 1-й этаж'!$C1206,".",'Смета 1-й этаж'!$D1206,".",'Смета 1-й этаж'!$E1206)</f>
        <v>Р10.1.24</v>
      </c>
      <c r="B1206" s="17">
        <v>645</v>
      </c>
      <c r="C1206" s="27" t="s">
        <v>1760</v>
      </c>
      <c r="D1206" s="17">
        <v>1</v>
      </c>
      <c r="E1206" s="18">
        <v>24</v>
      </c>
      <c r="F1206" s="29" t="str">
        <f>CONCATENATE('Смета 1-й этаж'!$C1206,".",'Смета 1-й этаж'!$D1206,".",'Смета 1-й этаж'!$E1206)</f>
        <v>Р10.1.24</v>
      </c>
      <c r="G1206" s="28">
        <f t="shared" si="65"/>
        <v>2</v>
      </c>
      <c r="H1206" s="85" t="s">
        <v>1960</v>
      </c>
      <c r="I1206" s="36" t="s">
        <v>372</v>
      </c>
      <c r="J1206" s="128">
        <v>0</v>
      </c>
      <c r="K1206" s="69">
        <v>50</v>
      </c>
      <c r="L1206" s="70">
        <v>1000</v>
      </c>
      <c r="M1206" s="65">
        <f>ROUND('Смета 1-й этаж'!$J1206*'Смета 1-й этаж'!$K1206,2)</f>
        <v>0</v>
      </c>
      <c r="N1206" s="19">
        <f>ROUND('Смета 1-й этаж'!$J1206*'Смета 1-й этаж'!$L1206,2)</f>
        <v>0</v>
      </c>
      <c r="AD1206" s="193"/>
      <c r="AE1206" s="192"/>
      <c r="AI1206" s="173"/>
      <c r="AM1206" s="173"/>
      <c r="AO1206" s="173"/>
      <c r="AT1206"/>
      <c r="AU1206"/>
      <c r="AV1206"/>
      <c r="AW1206"/>
      <c r="AX1206"/>
      <c r="AY1206"/>
      <c r="AZ1206"/>
    </row>
    <row r="1207" spans="1:52" ht="34.5" customHeight="1">
      <c r="A1207" s="29"/>
      <c r="B1207" s="17"/>
      <c r="C1207" s="27"/>
      <c r="D1207" s="17"/>
      <c r="E1207" s="18"/>
      <c r="F1207" s="29"/>
      <c r="G1207" s="28">
        <f t="shared" si="65"/>
        <v>2</v>
      </c>
      <c r="H1207" s="85"/>
      <c r="I1207" s="36" t="s">
        <v>372</v>
      </c>
      <c r="J1207" s="128">
        <v>0</v>
      </c>
      <c r="K1207" s="69"/>
      <c r="L1207" s="70"/>
      <c r="M1207" s="65">
        <f>ROUND('Смета 1-й этаж'!$J1207*'Смета 1-й этаж'!$K1207,2)</f>
        <v>0</v>
      </c>
      <c r="N1207" s="19">
        <f>ROUND('Смета 1-й этаж'!$J1207*'Смета 1-й этаж'!$L1207,2)</f>
        <v>0</v>
      </c>
      <c r="AD1207" s="193"/>
      <c r="AE1207" s="192"/>
      <c r="AI1207" s="173"/>
      <c r="AM1207" s="173"/>
      <c r="AO1207" s="173"/>
      <c r="AT1207"/>
      <c r="AU1207"/>
      <c r="AV1207"/>
      <c r="AW1207"/>
      <c r="AX1207"/>
      <c r="AY1207"/>
      <c r="AZ1207"/>
    </row>
    <row r="1208" spans="1:52" ht="34.5" customHeight="1">
      <c r="A1208" s="29"/>
      <c r="B1208" s="17"/>
      <c r="C1208" s="27"/>
      <c r="D1208" s="17"/>
      <c r="E1208" s="18"/>
      <c r="F1208" s="29"/>
      <c r="G1208" s="28">
        <f t="shared" si="65"/>
        <v>2</v>
      </c>
      <c r="H1208" s="85"/>
      <c r="I1208" s="36" t="s">
        <v>372</v>
      </c>
      <c r="J1208" s="128">
        <v>0</v>
      </c>
      <c r="K1208" s="69"/>
      <c r="L1208" s="70"/>
      <c r="M1208" s="65">
        <f>ROUND('Смета 1-й этаж'!$J1208*'Смета 1-й этаж'!$K1208,2)</f>
        <v>0</v>
      </c>
      <c r="N1208" s="19">
        <f>ROUND('Смета 1-й этаж'!$J1208*'Смета 1-й этаж'!$L1208,2)</f>
        <v>0</v>
      </c>
      <c r="AD1208" s="193"/>
      <c r="AE1208" s="192"/>
      <c r="AI1208" s="173"/>
      <c r="AM1208" s="173"/>
      <c r="AO1208" s="173"/>
      <c r="AT1208"/>
      <c r="AU1208"/>
      <c r="AV1208"/>
      <c r="AW1208"/>
      <c r="AX1208"/>
      <c r="AY1208"/>
      <c r="AZ1208"/>
    </row>
    <row r="1209" spans="1:52" ht="34.5" customHeight="1">
      <c r="A1209" s="29"/>
      <c r="B1209" s="17"/>
      <c r="C1209" s="27"/>
      <c r="D1209" s="17"/>
      <c r="E1209" s="18"/>
      <c r="F1209" s="29"/>
      <c r="G1209" s="28">
        <f t="shared" si="65"/>
        <v>2</v>
      </c>
      <c r="H1209" s="85"/>
      <c r="I1209" s="36" t="s">
        <v>372</v>
      </c>
      <c r="J1209" s="128">
        <v>0</v>
      </c>
      <c r="K1209" s="69"/>
      <c r="L1209" s="70"/>
      <c r="M1209" s="65">
        <f>ROUND('Смета 1-й этаж'!$J1209*'Смета 1-й этаж'!$K1209,2)</f>
        <v>0</v>
      </c>
      <c r="N1209" s="19">
        <f>ROUND('Смета 1-й этаж'!$J1209*'Смета 1-й этаж'!$L1209,2)</f>
        <v>0</v>
      </c>
      <c r="AD1209" s="193"/>
      <c r="AE1209" s="192"/>
      <c r="AI1209" s="173"/>
      <c r="AM1209" s="173"/>
      <c r="AO1209" s="173"/>
      <c r="AT1209"/>
      <c r="AU1209"/>
      <c r="AV1209"/>
      <c r="AW1209"/>
      <c r="AX1209"/>
      <c r="AY1209"/>
      <c r="AZ1209"/>
    </row>
    <row r="1210" spans="1:52" ht="18" customHeight="1">
      <c r="A1210" s="75"/>
      <c r="B1210" s="6"/>
      <c r="C1210" s="5"/>
      <c r="D1210" s="6"/>
      <c r="E1210" s="6">
        <v>0</v>
      </c>
      <c r="F1210" s="75"/>
      <c r="G1210" s="76"/>
      <c r="H1210" s="77" t="s">
        <v>767</v>
      </c>
      <c r="I1210" s="20" t="s">
        <v>768</v>
      </c>
      <c r="J1210" s="339">
        <v>1</v>
      </c>
      <c r="K1210" s="373"/>
      <c r="L1210" s="373"/>
      <c r="M1210" s="373">
        <f>ROUND(M17+M57+M196+M472+M534+M628+M686+M712+M759+M1181,2)</f>
        <v>0</v>
      </c>
      <c r="N1210" s="373"/>
    </row>
    <row r="1211" spans="1:52" ht="18" customHeight="1">
      <c r="A1211" s="61"/>
      <c r="B1211" s="6"/>
      <c r="C1211" s="5"/>
      <c r="D1211" s="6"/>
      <c r="E1211" s="6">
        <v>0</v>
      </c>
      <c r="F1211" s="61"/>
      <c r="G1211" s="17"/>
      <c r="H1211" s="62" t="s">
        <v>769</v>
      </c>
      <c r="I1211" s="7" t="s">
        <v>768</v>
      </c>
      <c r="J1211" s="340">
        <v>1</v>
      </c>
      <c r="K1211" s="374"/>
      <c r="L1211" s="374"/>
      <c r="M1211" s="374">
        <f>ROUND(N17+N57+N196+N472+N534+N628+N686+N712+N759+N1181,2)</f>
        <v>0</v>
      </c>
      <c r="N1211" s="374"/>
    </row>
    <row r="1212" spans="1:52" ht="18" customHeight="1">
      <c r="A1212" s="61" t="s">
        <v>771</v>
      </c>
      <c r="B1212" s="2"/>
      <c r="C1212" s="1"/>
      <c r="D1212" s="2"/>
      <c r="E1212" s="1">
        <v>0</v>
      </c>
      <c r="F1212" s="61" t="s">
        <v>771</v>
      </c>
      <c r="G1212" s="17"/>
      <c r="H1212" s="63" t="s">
        <v>2251</v>
      </c>
      <c r="I1212" s="3" t="s">
        <v>167</v>
      </c>
      <c r="J1212" s="352">
        <v>0</v>
      </c>
      <c r="K1212" s="372"/>
      <c r="L1212" s="372"/>
      <c r="M1212" s="372">
        <f>ROUND(M1211*J1212,2)</f>
        <v>0</v>
      </c>
      <c r="N1212" s="372"/>
    </row>
    <row r="1213" spans="1:52" ht="18" customHeight="1">
      <c r="A1213" s="61"/>
      <c r="B1213" s="2"/>
      <c r="C1213" s="1"/>
      <c r="D1213" s="2"/>
      <c r="E1213" s="1">
        <v>0</v>
      </c>
      <c r="F1213" s="61"/>
      <c r="G1213" s="17"/>
      <c r="H1213" s="63" t="s">
        <v>770</v>
      </c>
      <c r="I1213" s="8" t="s">
        <v>768</v>
      </c>
      <c r="J1213" s="341">
        <v>1</v>
      </c>
      <c r="K1213" s="372"/>
      <c r="L1213" s="372"/>
      <c r="M1213" s="372">
        <f>ROUND(M1210+M1211+M1212,2)</f>
        <v>0</v>
      </c>
      <c r="N1213" s="372"/>
    </row>
    <row r="1214" spans="1:52" ht="18" customHeight="1">
      <c r="A1214" s="61"/>
      <c r="B1214" s="2"/>
      <c r="C1214" s="1"/>
      <c r="D1214" s="2"/>
      <c r="E1214" s="1">
        <v>0</v>
      </c>
      <c r="F1214" s="61"/>
      <c r="G1214" s="17"/>
      <c r="H1214" s="63" t="s">
        <v>2524</v>
      </c>
      <c r="I1214" s="8" t="s">
        <v>768</v>
      </c>
      <c r="J1214" s="341">
        <v>1</v>
      </c>
      <c r="K1214" s="372"/>
      <c r="L1214" s="372"/>
      <c r="M1214" s="372">
        <f>ROUND(M1213*20/120,2)</f>
        <v>0</v>
      </c>
      <c r="N1214" s="372"/>
    </row>
    <row r="1215" spans="1:52" ht="18" customHeight="1">
      <c r="H1215" t="s">
        <v>2525</v>
      </c>
    </row>
    <row r="1217" spans="8:10" ht="18" customHeight="1">
      <c r="H1217" t="s">
        <v>2523</v>
      </c>
      <c r="J1217" s="371" t="s">
        <v>2522</v>
      </c>
    </row>
    <row r="1255" spans="30:41" ht="18" customHeight="1">
      <c r="AD1255" s="175"/>
      <c r="AE1255" s="192"/>
      <c r="AI1255" s="173"/>
      <c r="AM1255" s="173"/>
      <c r="AO1255" s="173"/>
    </row>
  </sheetData>
  <autoFilter ref="A16:AS1214" xr:uid="{00000000-0009-0000-0000-000000000000}"/>
  <customSheetViews>
    <customSheetView guid="{733C611B-E42C-4D4C-810B-1D2702983524}" scale="70" fitToPage="1" filter="1" showAutoFilter="1" hiddenRows="1" hiddenColumns="1" topLeftCell="F1">
      <pane ySplit="14" topLeftCell="A538" activePane="bottomLeft" state="frozen"/>
      <selection pane="bottomLeft" activeCell="K1035" sqref="K1035"/>
      <pageMargins left="0.70866141732283505" right="0.70866141732283505" top="0.74803149606299202" bottom="0.74803149606299202" header="0.31496062992126" footer="0.31496062992126"/>
      <pageSetup paperSize="9" scale="10" orientation="landscape" r:id="rId1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  <customSheetView guid="{9C6CBF0F-F840-4C60-905D-D9A10A00FD13}" fitToPage="1" filter="1" showAutoFilter="1" hiddenRows="1" hiddenColumns="1" topLeftCell="F1">
      <pane ySplit="14" topLeftCell="A319" activePane="bottomLeft" state="frozen"/>
      <selection pane="bottomLeft" activeCell="AU338" sqref="AU338"/>
      <pageMargins left="0.70866141732283505" right="0.70866141732283505" top="0.74803149606299202" bottom="0.74803149606299202" header="0.31496062992126" footer="0.31496062992126"/>
      <pageSetup paperSize="9" scale="10" orientation="landscape" r:id="rId2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  <customSheetView guid="{E40917C2-C5AF-405D-A8D0-C2534CB4C923}" scale="70" fitToPage="1" filter="1" showAutoFilter="1" hiddenRows="1" hiddenColumns="1" topLeftCell="F1">
      <pane ySplit="14" topLeftCell="A449" activePane="bottomLeft" state="frozen"/>
      <selection pane="bottomLeft" activeCell="BF779" sqref="BF779"/>
      <pageMargins left="0.70866141732283505" right="0.70866141732283505" top="0.74803149606299202" bottom="0.74803149606299202" header="0.31496062992126" footer="0.31496062992126"/>
      <pageSetup paperSize="9" scale="10" orientation="landscape" r:id="rId3"/>
      <autoFilter ref="A14:AS1212" xr:uid="{00000000-0000-0000-0000-000000000000}">
        <filterColumn colId="6" showButton="0"/>
        <filterColumn colId="8" showButton="0"/>
        <filterColumn colId="9" showButton="0">
          <filters>
            <filter val="0,40"/>
            <filter val="1"/>
            <filter val="1 000,00"/>
            <filter val="1 070,80"/>
            <filter val="1 087,80"/>
            <filter val="1 092,80"/>
            <filter val="1 137,50"/>
            <filter val="1 139,40"/>
            <filter val="1 200,00"/>
            <filter val="1 374,80"/>
            <filter val="1 388,50"/>
            <filter val="1 500,00"/>
            <filter val="1 512,20"/>
            <filter val="1 661,70"/>
            <filter val="1 821,20"/>
            <filter val="1 900,20"/>
            <filter val="1,00"/>
            <filter val="10 469,40"/>
            <filter val="10,00"/>
            <filter val="100,00"/>
            <filter val="11,00"/>
            <filter val="11,10"/>
            <filter val="113,20"/>
            <filter val="116,00"/>
            <filter val="12,00"/>
            <filter val="120,00"/>
            <filter val="13 996,80"/>
            <filter val="13,00"/>
            <filter val="14,00"/>
            <filter val="15,00"/>
            <filter val="150,00"/>
            <filter val="160,00"/>
            <filter val="17,00"/>
            <filter val="175,00"/>
            <filter val="18,00"/>
            <filter val="18,60"/>
            <filter val="180,00"/>
            <filter val="2 155,40"/>
            <filter val="2 200,00"/>
            <filter val="2 727,00"/>
            <filter val="2,00"/>
            <filter val="20,00"/>
            <filter val="200,00"/>
            <filter val="21,00"/>
            <filter val="22,00"/>
            <filter val="220,00"/>
            <filter val="23,00"/>
            <filter val="230,00"/>
            <filter val="24,00"/>
            <filter val="25,00"/>
            <filter val="250,00"/>
            <filter val="26,30"/>
            <filter val="26,50"/>
            <filter val="27,00"/>
            <filter val="28,00"/>
            <filter val="3 355,40"/>
            <filter val="3,00"/>
            <filter val="30,00"/>
            <filter val="300,00"/>
            <filter val="304,00"/>
            <filter val="320,00"/>
            <filter val="323,00"/>
            <filter val="35,00"/>
            <filter val="4,00"/>
            <filter val="40,00"/>
            <filter val="400,00"/>
            <filter val="45,00"/>
            <filter val="47,00"/>
            <filter val="475,00"/>
            <filter val="49,20"/>
            <filter val="5,00"/>
            <filter val="5,00%"/>
            <filter val="50,00"/>
            <filter val="500,00"/>
            <filter val="500,10"/>
            <filter val="52,00"/>
            <filter val="527,00"/>
            <filter val="527,40"/>
            <filter val="58,00"/>
            <filter val="6 068,20"/>
            <filter val="6,00"/>
            <filter val="60,00"/>
            <filter val="62,00"/>
            <filter val="66,00"/>
            <filter val="7 685,60"/>
            <filter val="7,00"/>
            <filter val="700,00"/>
            <filter val="72,00"/>
            <filter val="73,00"/>
            <filter val="75,00"/>
            <filter val="8,00"/>
            <filter val="80,00"/>
            <filter val="800,00"/>
            <filter val="9,00"/>
            <filter val="90,00"/>
            <filter val="91,00"/>
            <filter val="92,60"/>
            <filter val="93,00"/>
            <filter val="96,00"/>
            <filter val="97,00"/>
            <filter val="97,40"/>
          </filters>
        </filterColumn>
        <filterColumn colId="10" showButton="0"/>
        <filterColumn colId="11" showButton="0"/>
        <filterColumn colId="12" showButton="0"/>
      </autoFilter>
    </customSheetView>
  </customSheetViews>
  <mergeCells count="40">
    <mergeCell ref="G1:N1"/>
    <mergeCell ref="G2:N2"/>
    <mergeCell ref="G3:N3"/>
    <mergeCell ref="AC757:AC759"/>
    <mergeCell ref="AD757:AD759"/>
    <mergeCell ref="I8:N8"/>
    <mergeCell ref="I9:N9"/>
    <mergeCell ref="I10:N10"/>
    <mergeCell ref="I11:N11"/>
    <mergeCell ref="I12:N12"/>
    <mergeCell ref="G4:H4"/>
    <mergeCell ref="I4:N4"/>
    <mergeCell ref="I5:N5"/>
    <mergeCell ref="I6:N6"/>
    <mergeCell ref="I7:N7"/>
    <mergeCell ref="G5:H5"/>
    <mergeCell ref="AI758:AI759"/>
    <mergeCell ref="AM758:AM759"/>
    <mergeCell ref="AO758:AO759"/>
    <mergeCell ref="I13:N13"/>
    <mergeCell ref="I14:N14"/>
    <mergeCell ref="G6:H6"/>
    <mergeCell ref="G7:H7"/>
    <mergeCell ref="G14:H14"/>
    <mergeCell ref="G11:H11"/>
    <mergeCell ref="G12:H12"/>
    <mergeCell ref="G13:H13"/>
    <mergeCell ref="G8:H8"/>
    <mergeCell ref="G9:H9"/>
    <mergeCell ref="G10:H10"/>
    <mergeCell ref="K1210:L1210"/>
    <mergeCell ref="K1211:L1211"/>
    <mergeCell ref="K1212:L1212"/>
    <mergeCell ref="K1213:L1213"/>
    <mergeCell ref="K1214:L1214"/>
    <mergeCell ref="M1213:N1213"/>
    <mergeCell ref="M1214:N1214"/>
    <mergeCell ref="M1210:N1210"/>
    <mergeCell ref="M1211:N1211"/>
    <mergeCell ref="M1212:N1212"/>
  </mergeCells>
  <conditionalFormatting sqref="F546:F548">
    <cfRule type="duplicateValues" dxfId="37" priority="41"/>
  </conditionalFormatting>
  <conditionalFormatting sqref="F311">
    <cfRule type="duplicateValues" dxfId="36" priority="39"/>
  </conditionalFormatting>
  <conditionalFormatting sqref="F18">
    <cfRule type="duplicateValues" dxfId="35" priority="37"/>
  </conditionalFormatting>
  <conditionalFormatting sqref="F629">
    <cfRule type="duplicateValues" dxfId="34" priority="36"/>
  </conditionalFormatting>
  <conditionalFormatting sqref="F760">
    <cfRule type="duplicateValues" dxfId="33" priority="35"/>
  </conditionalFormatting>
  <conditionalFormatting sqref="A546:A548">
    <cfRule type="duplicateValues" dxfId="32" priority="33"/>
  </conditionalFormatting>
  <conditionalFormatting sqref="A311">
    <cfRule type="duplicateValues" dxfId="31" priority="32"/>
  </conditionalFormatting>
  <conditionalFormatting sqref="A18">
    <cfRule type="duplicateValues" dxfId="30" priority="31"/>
  </conditionalFormatting>
  <conditionalFormatting sqref="A629">
    <cfRule type="duplicateValues" dxfId="29" priority="30"/>
  </conditionalFormatting>
  <conditionalFormatting sqref="A760">
    <cfRule type="duplicateValues" dxfId="28" priority="29"/>
  </conditionalFormatting>
  <conditionalFormatting sqref="F1181">
    <cfRule type="duplicateValues" dxfId="27" priority="28"/>
  </conditionalFormatting>
  <conditionalFormatting sqref="F1182">
    <cfRule type="duplicateValues" dxfId="26" priority="27"/>
  </conditionalFormatting>
  <conditionalFormatting sqref="A1181">
    <cfRule type="duplicateValues" dxfId="25" priority="26"/>
  </conditionalFormatting>
  <conditionalFormatting sqref="A1182">
    <cfRule type="duplicateValues" dxfId="24" priority="25"/>
  </conditionalFormatting>
  <conditionalFormatting sqref="F1183:F1199 F1201:F1203 F1205:F1209">
    <cfRule type="duplicateValues" dxfId="23" priority="24"/>
  </conditionalFormatting>
  <conditionalFormatting sqref="A1183:A1199 A1201:A1203 A1205:A1209">
    <cfRule type="duplicateValues" dxfId="22" priority="23"/>
  </conditionalFormatting>
  <conditionalFormatting sqref="F276">
    <cfRule type="duplicateValues" dxfId="21" priority="22"/>
  </conditionalFormatting>
  <conditionalFormatting sqref="A276">
    <cfRule type="duplicateValues" dxfId="20" priority="21"/>
  </conditionalFormatting>
  <conditionalFormatting sqref="F1200 F1204">
    <cfRule type="duplicateValues" dxfId="19" priority="20"/>
  </conditionalFormatting>
  <conditionalFormatting sqref="A1200 A1204">
    <cfRule type="duplicateValues" dxfId="18" priority="19"/>
  </conditionalFormatting>
  <conditionalFormatting sqref="F323 F325">
    <cfRule type="duplicateValues" dxfId="17" priority="18"/>
  </conditionalFormatting>
  <conditionalFormatting sqref="A323 A325">
    <cfRule type="duplicateValues" dxfId="16" priority="17"/>
  </conditionalFormatting>
  <conditionalFormatting sqref="F1210:F1048576 F16:F17 F312:F314 F277:F310 F324 F421:F545 F549:F628 F19 F316:F319 F321:F322 F326:F379 F382:F419 F21:F29 F31:F275 F761:F1180 F630:F759">
    <cfRule type="duplicateValues" dxfId="15" priority="43"/>
  </conditionalFormatting>
  <conditionalFormatting sqref="A1210:A1048576 A549:A623 A16:A17 A312:A314 A277:A310 A324 A382:A419 A421:A545 A628 A316:A319 A321:A322 A326:A379 A19:A275 A761:A1180 A630:A759">
    <cfRule type="duplicateValues" dxfId="14" priority="53"/>
  </conditionalFormatting>
  <conditionalFormatting sqref="F380">
    <cfRule type="duplicateValues" dxfId="13" priority="15"/>
  </conditionalFormatting>
  <conditionalFormatting sqref="A380">
    <cfRule type="duplicateValues" dxfId="12" priority="16"/>
  </conditionalFormatting>
  <conditionalFormatting sqref="F420">
    <cfRule type="duplicateValues" dxfId="11" priority="13"/>
  </conditionalFormatting>
  <conditionalFormatting sqref="A420">
    <cfRule type="duplicateValues" dxfId="10" priority="14"/>
  </conditionalFormatting>
  <conditionalFormatting sqref="F381">
    <cfRule type="duplicateValues" dxfId="9" priority="11"/>
  </conditionalFormatting>
  <conditionalFormatting sqref="A381">
    <cfRule type="duplicateValues" dxfId="8" priority="12"/>
  </conditionalFormatting>
  <conditionalFormatting sqref="A624">
    <cfRule type="duplicateValues" dxfId="7" priority="10"/>
  </conditionalFormatting>
  <conditionalFormatting sqref="A625:A627">
    <cfRule type="duplicateValues" dxfId="6" priority="8"/>
  </conditionalFormatting>
  <conditionalFormatting sqref="F20">
    <cfRule type="duplicateValues" dxfId="5" priority="6"/>
  </conditionalFormatting>
  <conditionalFormatting sqref="F315">
    <cfRule type="duplicateValues" dxfId="4" priority="5"/>
  </conditionalFormatting>
  <conditionalFormatting sqref="A315">
    <cfRule type="duplicateValues" dxfId="3" priority="4"/>
  </conditionalFormatting>
  <conditionalFormatting sqref="F320">
    <cfRule type="duplicateValues" dxfId="2" priority="3"/>
  </conditionalFormatting>
  <conditionalFormatting sqref="A320">
    <cfRule type="duplicateValues" dxfId="1" priority="2"/>
  </conditionalFormatting>
  <conditionalFormatting sqref="F30">
    <cfRule type="duplicateValues" dxfId="0" priority="1"/>
  </conditionalFormatting>
  <dataValidations count="3">
    <dataValidation type="list" allowBlank="1" showInputMessage="1" showErrorMessage="1" sqref="S6" xr:uid="{00000000-0002-0000-0000-000000000000}">
      <formula1>$AP$5:$AP$8</formula1>
    </dataValidation>
    <dataValidation type="list" allowBlank="1" showInputMessage="1" showErrorMessage="1" sqref="S10" xr:uid="{00000000-0002-0000-0000-000001000000}">
      <formula1>$AP$9:$AP$12</formula1>
    </dataValidation>
    <dataValidation type="list" allowBlank="1" showInputMessage="1" showErrorMessage="1" sqref="S13" xr:uid="{00000000-0002-0000-0000-000002000000}">
      <formula1>$AP$13:$AP$14</formula1>
    </dataValidation>
  </dataValidations>
  <pageMargins left="0.70866141732283505" right="0.70866141732283505" top="0.74803149606299202" bottom="0.74803149606299202" header="0.31496062992126" footer="0.31496062992126"/>
  <pageSetup paperSize="9" scale="10" orientation="landscape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  <drawing r:id="rId5"/>
  <legacyDrawing r:id="rId6"/>
  <oleObjects>
    <mc:AlternateContent xmlns:mc="http://schemas.openxmlformats.org/markup-compatibility/2006">
      <mc:Choice Requires="x14">
        <oleObject progId="PBrush" shapeId="1026" r:id="rId7">
          <objectPr defaultSize="0" autoPict="0" r:id="rId8">
            <anchor moveWithCells="1" sizeWithCells="1">
              <from>
                <xdr:col>14</xdr:col>
                <xdr:colOff>68580</xdr:colOff>
                <xdr:row>1193</xdr:row>
                <xdr:rowOff>60960</xdr:rowOff>
              </from>
              <to>
                <xdr:col>14</xdr:col>
                <xdr:colOff>495300</xdr:colOff>
                <xdr:row>1193</xdr:row>
                <xdr:rowOff>411480</xdr:rowOff>
              </to>
            </anchor>
          </objectPr>
        </oleObject>
      </mc:Choice>
      <mc:Fallback>
        <oleObject progId="PBrush" shapeId="1026" r:id="rId7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Pict="0" r:id="rId10">
            <anchor moveWithCells="1" sizeWithCells="1">
              <from>
                <xdr:col>14</xdr:col>
                <xdr:colOff>60960</xdr:colOff>
                <xdr:row>1193</xdr:row>
                <xdr:rowOff>419100</xdr:rowOff>
              </from>
              <to>
                <xdr:col>15</xdr:col>
                <xdr:colOff>7620</xdr:colOff>
                <xdr:row>1195</xdr:row>
                <xdr:rowOff>38100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Pict="0" r:id="rId12">
            <anchor moveWithCells="1" sizeWithCells="1">
              <from>
                <xdr:col>14</xdr:col>
                <xdr:colOff>76200</xdr:colOff>
                <xdr:row>1194</xdr:row>
                <xdr:rowOff>426720</xdr:rowOff>
              </from>
              <to>
                <xdr:col>15</xdr:col>
                <xdr:colOff>38100</xdr:colOff>
                <xdr:row>1196</xdr:row>
                <xdr:rowOff>60960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3">
          <objectPr defaultSize="0" autoPict="0" r:id="rId14">
            <anchor moveWithCells="1" sizeWithCells="1">
              <from>
                <xdr:col>14</xdr:col>
                <xdr:colOff>114300</xdr:colOff>
                <xdr:row>1196</xdr:row>
                <xdr:rowOff>38100</xdr:rowOff>
              </from>
              <to>
                <xdr:col>14</xdr:col>
                <xdr:colOff>480060</xdr:colOff>
                <xdr:row>1196</xdr:row>
                <xdr:rowOff>411480</xdr:rowOff>
              </to>
            </anchor>
          </objectPr>
        </oleObject>
      </mc:Choice>
      <mc:Fallback>
        <oleObject progId="PBrush" shapeId="1032" r:id="rId13"/>
      </mc:Fallback>
    </mc:AlternateContent>
    <mc:AlternateContent xmlns:mc="http://schemas.openxmlformats.org/markup-compatibility/2006">
      <mc:Choice Requires="x14">
        <oleObject progId="PBrush" shapeId="1033" r:id="rId15">
          <objectPr defaultSize="0" autoPict="0" r:id="rId16">
            <anchor moveWithCells="1" sizeWithCells="1">
              <from>
                <xdr:col>14</xdr:col>
                <xdr:colOff>68580</xdr:colOff>
                <xdr:row>1196</xdr:row>
                <xdr:rowOff>411480</xdr:rowOff>
              </from>
              <to>
                <xdr:col>14</xdr:col>
                <xdr:colOff>502920</xdr:colOff>
                <xdr:row>1197</xdr:row>
                <xdr:rowOff>419100</xdr:rowOff>
              </to>
            </anchor>
          </objectPr>
        </oleObject>
      </mc:Choice>
      <mc:Fallback>
        <oleObject progId="PBrush" shapeId="1033" r:id="rId15"/>
      </mc:Fallback>
    </mc:AlternateContent>
    <mc:AlternateContent xmlns:mc="http://schemas.openxmlformats.org/markup-compatibility/2006">
      <mc:Choice Requires="x14">
        <oleObject progId="PBrush" shapeId="1035" r:id="rId17">
          <objectPr defaultSize="0" autoPict="0" r:id="rId18">
            <anchor moveWithCells="1" sizeWithCells="1">
              <from>
                <xdr:col>14</xdr:col>
                <xdr:colOff>99060</xdr:colOff>
                <xdr:row>1198</xdr:row>
                <xdr:rowOff>38100</xdr:rowOff>
              </from>
              <to>
                <xdr:col>15</xdr:col>
                <xdr:colOff>38100</xdr:colOff>
                <xdr:row>1198</xdr:row>
                <xdr:rowOff>327660</xdr:rowOff>
              </to>
            </anchor>
          </objectPr>
        </oleObject>
      </mc:Choice>
      <mc:Fallback>
        <oleObject progId="PBrush" shapeId="1035" r:id="rId17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Выберите, пожалуйста, значение из списка" xr:uid="{00000000-0002-0000-0000-000003000000}">
          <x14:formula1>
            <xm:f>Список!$A$1:$A$2</xm:f>
          </x14:formula1>
          <xm:sqref>I4:N4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49"/>
  <sheetViews>
    <sheetView topLeftCell="A37" workbookViewId="0">
      <selection activeCell="H55" sqref="H55"/>
    </sheetView>
  </sheetViews>
  <sheetFormatPr defaultColWidth="9.109375" defaultRowHeight="14.4"/>
  <cols>
    <col min="1" max="1" width="7.6640625" style="145" customWidth="1"/>
    <col min="2" max="2" width="5.5546875" style="145" customWidth="1"/>
    <col min="3" max="3" width="4.44140625" style="145" customWidth="1"/>
    <col min="4" max="4" width="2.5546875" style="145" customWidth="1"/>
    <col min="5" max="5" width="4.6640625" style="145" customWidth="1"/>
    <col min="6" max="6" width="8.88671875" style="145" customWidth="1"/>
    <col min="7" max="7" width="2.5546875" style="145" customWidth="1"/>
    <col min="8" max="8" width="62.88671875" style="145" customWidth="1"/>
    <col min="9" max="9" width="4.6640625" style="145" customWidth="1"/>
    <col min="10" max="11" width="6.88671875" style="145" customWidth="1"/>
    <col min="12" max="12" width="9" style="145" customWidth="1"/>
    <col min="13" max="13" width="5.5546875" style="145" customWidth="1"/>
    <col min="14" max="14" width="6.109375" style="145" customWidth="1"/>
    <col min="15" max="15" width="18.6640625" style="145" customWidth="1"/>
    <col min="16" max="16" width="37.88671875" style="145" customWidth="1"/>
    <col min="17" max="16384" width="9.109375" style="145"/>
  </cols>
  <sheetData>
    <row r="2" spans="1:16" ht="43.2">
      <c r="A2" s="142"/>
      <c r="B2" s="142"/>
      <c r="C2" s="142"/>
      <c r="D2" s="142"/>
      <c r="E2" s="142"/>
      <c r="F2" s="142"/>
      <c r="G2" s="142"/>
      <c r="H2" s="143" t="s">
        <v>1809</v>
      </c>
      <c r="I2" s="142"/>
      <c r="J2" s="142"/>
      <c r="K2" s="142"/>
      <c r="L2" s="142"/>
      <c r="M2" s="142"/>
      <c r="N2" s="142"/>
      <c r="O2" s="144" t="s">
        <v>1860</v>
      </c>
      <c r="P2" s="144"/>
    </row>
    <row r="3" spans="1:16">
      <c r="O3" s="144"/>
      <c r="P3" s="144"/>
    </row>
    <row r="4" spans="1:16" ht="28.8">
      <c r="A4" s="145" t="s">
        <v>1785</v>
      </c>
      <c r="B4" s="145" t="s">
        <v>1664</v>
      </c>
      <c r="C4" s="145" t="s">
        <v>117</v>
      </c>
      <c r="D4" s="145">
        <v>0</v>
      </c>
      <c r="E4" s="145">
        <v>168</v>
      </c>
      <c r="F4" s="145" t="s">
        <v>1785</v>
      </c>
      <c r="G4" s="145">
        <v>2</v>
      </c>
      <c r="H4" s="145" t="s">
        <v>145</v>
      </c>
      <c r="I4" s="145" t="s">
        <v>14</v>
      </c>
      <c r="K4" s="145">
        <v>488.86</v>
      </c>
      <c r="L4" s="145">
        <v>1494.42</v>
      </c>
      <c r="M4" s="145">
        <v>0</v>
      </c>
      <c r="N4" s="145">
        <v>0</v>
      </c>
      <c r="O4" s="141">
        <v>2.5000000000000001E-2</v>
      </c>
      <c r="P4" s="144" t="s">
        <v>1789</v>
      </c>
    </row>
    <row r="5" spans="1:16" ht="28.8">
      <c r="A5" s="145" t="s">
        <v>1792</v>
      </c>
      <c r="B5" s="145" t="s">
        <v>1667</v>
      </c>
      <c r="C5" s="145" t="s">
        <v>117</v>
      </c>
      <c r="D5" s="145">
        <v>0</v>
      </c>
      <c r="E5" s="145">
        <v>171</v>
      </c>
      <c r="F5" s="145" t="s">
        <v>1792</v>
      </c>
      <c r="G5" s="145">
        <v>2</v>
      </c>
      <c r="H5" s="145" t="s">
        <v>147</v>
      </c>
      <c r="I5" s="145" t="s">
        <v>30</v>
      </c>
      <c r="K5" s="145">
        <v>68.91</v>
      </c>
      <c r="L5" s="145">
        <v>18.78</v>
      </c>
      <c r="M5" s="145">
        <v>0</v>
      </c>
      <c r="N5" s="145">
        <v>0</v>
      </c>
      <c r="O5" s="141">
        <v>15.39</v>
      </c>
      <c r="P5" s="144" t="s">
        <v>1794</v>
      </c>
    </row>
    <row r="6" spans="1:16" ht="28.8">
      <c r="A6" s="145" t="s">
        <v>1793</v>
      </c>
      <c r="B6" s="145" t="s">
        <v>1668</v>
      </c>
      <c r="C6" s="145" t="s">
        <v>117</v>
      </c>
      <c r="D6" s="145">
        <v>0</v>
      </c>
      <c r="E6" s="145">
        <v>172</v>
      </c>
      <c r="F6" s="145" t="s">
        <v>1793</v>
      </c>
      <c r="G6" s="145">
        <v>2</v>
      </c>
      <c r="H6" s="145" t="s">
        <v>148</v>
      </c>
      <c r="I6" s="145" t="s">
        <v>30</v>
      </c>
      <c r="K6" s="145">
        <v>68.91</v>
      </c>
      <c r="L6" s="145">
        <v>13.92</v>
      </c>
      <c r="M6" s="145">
        <v>0</v>
      </c>
      <c r="N6" s="145">
        <v>0</v>
      </c>
      <c r="O6" s="141">
        <v>28.57</v>
      </c>
      <c r="P6" s="144" t="s">
        <v>1795</v>
      </c>
    </row>
    <row r="7" spans="1:16" ht="28.8">
      <c r="A7" s="145" t="s">
        <v>1796</v>
      </c>
      <c r="B7" s="145" t="s">
        <v>1673</v>
      </c>
      <c r="C7" s="145" t="s">
        <v>117</v>
      </c>
      <c r="D7" s="145">
        <v>0</v>
      </c>
      <c r="E7" s="145">
        <v>176</v>
      </c>
      <c r="F7" s="145" t="s">
        <v>1796</v>
      </c>
      <c r="G7" s="145">
        <v>2</v>
      </c>
      <c r="H7" s="145" t="s">
        <v>150</v>
      </c>
      <c r="I7" s="145" t="s">
        <v>30</v>
      </c>
      <c r="K7" s="145">
        <v>101.23</v>
      </c>
      <c r="L7" s="145">
        <v>336.01</v>
      </c>
      <c r="M7" s="145">
        <v>0</v>
      </c>
      <c r="N7" s="145">
        <v>0</v>
      </c>
      <c r="O7" s="141">
        <v>6.6000000000000003E-2</v>
      </c>
      <c r="P7" s="144" t="s">
        <v>1859</v>
      </c>
    </row>
    <row r="8" spans="1:16" ht="28.8">
      <c r="A8" s="145" t="s">
        <v>1797</v>
      </c>
      <c r="B8" s="145" t="s">
        <v>1674</v>
      </c>
      <c r="C8" s="145" t="s">
        <v>117</v>
      </c>
      <c r="D8" s="145">
        <v>0</v>
      </c>
      <c r="E8" s="145">
        <v>177</v>
      </c>
      <c r="F8" s="145" t="s">
        <v>1797</v>
      </c>
      <c r="G8" s="145">
        <v>2</v>
      </c>
      <c r="H8" s="145" t="s">
        <v>206</v>
      </c>
      <c r="I8" s="145" t="s">
        <v>30</v>
      </c>
      <c r="K8" s="145">
        <v>174.99</v>
      </c>
      <c r="L8" s="145">
        <v>351.64</v>
      </c>
      <c r="M8" s="145">
        <v>0</v>
      </c>
      <c r="N8" s="145">
        <v>0</v>
      </c>
      <c r="O8" s="141">
        <v>0.1</v>
      </c>
      <c r="P8" s="144" t="s">
        <v>1800</v>
      </c>
    </row>
    <row r="9" spans="1:16" ht="28.8">
      <c r="A9" s="145" t="s">
        <v>1798</v>
      </c>
      <c r="B9" s="145" t="s">
        <v>1675</v>
      </c>
      <c r="C9" s="145" t="s">
        <v>117</v>
      </c>
      <c r="D9" s="145">
        <v>0</v>
      </c>
      <c r="E9" s="145">
        <v>178</v>
      </c>
      <c r="F9" s="145" t="s">
        <v>1798</v>
      </c>
      <c r="G9" s="145">
        <v>2</v>
      </c>
      <c r="H9" s="145" t="s">
        <v>207</v>
      </c>
      <c r="I9" s="145" t="s">
        <v>14</v>
      </c>
      <c r="K9" s="145">
        <v>8.66</v>
      </c>
      <c r="L9" s="145">
        <v>15.39</v>
      </c>
      <c r="M9" s="145">
        <v>0</v>
      </c>
      <c r="N9" s="145">
        <v>0</v>
      </c>
      <c r="O9" s="141">
        <v>1</v>
      </c>
      <c r="P9" s="144" t="s">
        <v>1801</v>
      </c>
    </row>
    <row r="10" spans="1:16" ht="28.8">
      <c r="A10" s="145" t="s">
        <v>1799</v>
      </c>
      <c r="B10" s="145" t="s">
        <v>1676</v>
      </c>
      <c r="C10" s="145" t="s">
        <v>117</v>
      </c>
      <c r="D10" s="145">
        <v>0</v>
      </c>
      <c r="E10" s="145">
        <v>179</v>
      </c>
      <c r="F10" s="145" t="s">
        <v>1799</v>
      </c>
      <c r="G10" s="145">
        <v>2</v>
      </c>
      <c r="H10" s="145" t="s">
        <v>208</v>
      </c>
      <c r="I10" s="145" t="s">
        <v>14</v>
      </c>
      <c r="K10" s="145">
        <v>4.74</v>
      </c>
      <c r="L10" s="145">
        <v>7.56</v>
      </c>
      <c r="M10" s="145">
        <v>0</v>
      </c>
      <c r="N10" s="145">
        <v>0</v>
      </c>
      <c r="O10" s="141">
        <v>1</v>
      </c>
      <c r="P10" s="144" t="s">
        <v>1801</v>
      </c>
    </row>
    <row r="11" spans="1:16" ht="28.8">
      <c r="A11" s="145" t="s">
        <v>1782</v>
      </c>
      <c r="B11" s="145" t="s">
        <v>1703</v>
      </c>
      <c r="C11" s="145" t="s">
        <v>117</v>
      </c>
      <c r="D11" s="145">
        <v>0</v>
      </c>
      <c r="E11" s="145">
        <v>206</v>
      </c>
      <c r="F11" s="145" t="s">
        <v>1782</v>
      </c>
      <c r="G11" s="145">
        <v>2</v>
      </c>
      <c r="H11" s="145" t="s">
        <v>214</v>
      </c>
      <c r="I11" s="145" t="s">
        <v>14</v>
      </c>
      <c r="K11" s="145">
        <v>486.25</v>
      </c>
      <c r="L11" s="145">
        <v>2772.5</v>
      </c>
      <c r="M11" s="145">
        <v>0</v>
      </c>
      <c r="N11" s="145">
        <v>0</v>
      </c>
      <c r="O11" s="141" t="s">
        <v>1783</v>
      </c>
      <c r="P11" s="144" t="s">
        <v>1783</v>
      </c>
    </row>
    <row r="12" spans="1:16" ht="28.8">
      <c r="A12" s="145" t="s">
        <v>1784</v>
      </c>
      <c r="B12" s="145" t="s">
        <v>1704</v>
      </c>
      <c r="C12" s="145" t="s">
        <v>117</v>
      </c>
      <c r="D12" s="145">
        <v>0</v>
      </c>
      <c r="E12" s="145">
        <v>207</v>
      </c>
      <c r="F12" s="145" t="s">
        <v>1784</v>
      </c>
      <c r="G12" s="145">
        <v>2</v>
      </c>
      <c r="H12" s="145" t="s">
        <v>153</v>
      </c>
      <c r="I12" s="145" t="s">
        <v>14</v>
      </c>
      <c r="K12" s="145">
        <v>410.87</v>
      </c>
      <c r="L12" s="145">
        <v>4301.26</v>
      </c>
      <c r="M12" s="145">
        <v>0</v>
      </c>
      <c r="N12" s="145">
        <v>0</v>
      </c>
      <c r="O12" s="141" t="s">
        <v>1783</v>
      </c>
      <c r="P12" s="144" t="s">
        <v>1783</v>
      </c>
    </row>
    <row r="13" spans="1:16" ht="28.8">
      <c r="A13" s="145" t="s">
        <v>1804</v>
      </c>
      <c r="B13" s="145" t="s">
        <v>1707</v>
      </c>
      <c r="C13" s="145" t="s">
        <v>117</v>
      </c>
      <c r="D13" s="145">
        <v>0</v>
      </c>
      <c r="E13" s="145">
        <v>210</v>
      </c>
      <c r="F13" s="145" t="s">
        <v>1804</v>
      </c>
      <c r="G13" s="145">
        <v>2</v>
      </c>
      <c r="H13" s="145" t="s">
        <v>154</v>
      </c>
      <c r="I13" s="145" t="s">
        <v>61</v>
      </c>
      <c r="K13" s="145">
        <v>10598.55</v>
      </c>
      <c r="L13" s="145">
        <v>1118.6300000000001</v>
      </c>
      <c r="M13" s="145">
        <v>0</v>
      </c>
      <c r="N13" s="145">
        <v>0</v>
      </c>
      <c r="O13" s="141" t="s">
        <v>1805</v>
      </c>
      <c r="P13" s="144" t="s">
        <v>1805</v>
      </c>
    </row>
    <row r="14" spans="1:16" ht="28.8">
      <c r="A14" s="145" t="s">
        <v>1806</v>
      </c>
      <c r="B14" s="145" t="s">
        <v>1708</v>
      </c>
      <c r="C14" s="145" t="s">
        <v>117</v>
      </c>
      <c r="D14" s="145">
        <v>0</v>
      </c>
      <c r="E14" s="145">
        <v>211</v>
      </c>
      <c r="F14" s="145" t="s">
        <v>1806</v>
      </c>
      <c r="G14" s="145">
        <v>2</v>
      </c>
      <c r="H14" s="145" t="s">
        <v>155</v>
      </c>
      <c r="I14" s="145" t="s">
        <v>61</v>
      </c>
      <c r="K14" s="145">
        <v>0</v>
      </c>
      <c r="L14" s="145">
        <v>13608.89</v>
      </c>
      <c r="M14" s="145">
        <v>0</v>
      </c>
      <c r="N14" s="145">
        <v>0</v>
      </c>
      <c r="O14" s="141" t="s">
        <v>1805</v>
      </c>
      <c r="P14" s="144" t="s">
        <v>1805</v>
      </c>
    </row>
    <row r="15" spans="1:16" ht="28.8">
      <c r="A15" s="145" t="s">
        <v>1790</v>
      </c>
      <c r="B15" s="145" t="s">
        <v>1711</v>
      </c>
      <c r="C15" s="145" t="s">
        <v>117</v>
      </c>
      <c r="D15" s="145">
        <v>0</v>
      </c>
      <c r="E15" s="145">
        <v>214</v>
      </c>
      <c r="F15" s="145" t="s">
        <v>1790</v>
      </c>
      <c r="G15" s="145">
        <v>2</v>
      </c>
      <c r="H15" s="145" t="s">
        <v>215</v>
      </c>
      <c r="I15" s="145" t="s">
        <v>14</v>
      </c>
      <c r="K15" s="145">
        <v>184.87</v>
      </c>
      <c r="L15" s="145">
        <v>3256.59</v>
      </c>
      <c r="M15" s="145">
        <v>0</v>
      </c>
      <c r="N15" s="145">
        <v>0</v>
      </c>
      <c r="O15" s="141">
        <v>0.05</v>
      </c>
      <c r="P15" s="144" t="s">
        <v>1791</v>
      </c>
    </row>
    <row r="16" spans="1:16" ht="28.8">
      <c r="A16" s="145" t="s">
        <v>1802</v>
      </c>
      <c r="B16" s="145" t="s">
        <v>1714</v>
      </c>
      <c r="C16" s="145" t="s">
        <v>117</v>
      </c>
      <c r="D16" s="145">
        <v>0</v>
      </c>
      <c r="E16" s="145">
        <v>217</v>
      </c>
      <c r="F16" s="145" t="s">
        <v>1802</v>
      </c>
      <c r="G16" s="145">
        <v>2</v>
      </c>
      <c r="H16" s="145" t="s">
        <v>216</v>
      </c>
      <c r="I16" s="145" t="s">
        <v>14</v>
      </c>
      <c r="K16" s="145">
        <v>88.48</v>
      </c>
      <c r="L16" s="145">
        <v>204.67</v>
      </c>
      <c r="M16" s="145">
        <v>0</v>
      </c>
      <c r="N16" s="145">
        <v>0</v>
      </c>
      <c r="O16" s="141">
        <v>0.5</v>
      </c>
      <c r="P16" s="144" t="s">
        <v>1803</v>
      </c>
    </row>
    <row r="17" spans="1:16" ht="28.8">
      <c r="A17" s="145" t="s">
        <v>1780</v>
      </c>
      <c r="B17" s="145" t="s">
        <v>1717</v>
      </c>
      <c r="C17" s="145" t="s">
        <v>117</v>
      </c>
      <c r="D17" s="145">
        <v>0</v>
      </c>
      <c r="E17" s="145">
        <v>219</v>
      </c>
      <c r="F17" s="145" t="s">
        <v>1780</v>
      </c>
      <c r="G17" s="145">
        <v>2</v>
      </c>
      <c r="H17" s="145" t="s">
        <v>827</v>
      </c>
      <c r="I17" s="145" t="s">
        <v>14</v>
      </c>
      <c r="K17" s="145">
        <v>590</v>
      </c>
      <c r="L17" s="145">
        <v>900</v>
      </c>
      <c r="M17" s="145">
        <v>0</v>
      </c>
      <c r="N17" s="145">
        <v>0</v>
      </c>
      <c r="O17" s="141">
        <v>0.2</v>
      </c>
      <c r="P17" s="144" t="s">
        <v>1787</v>
      </c>
    </row>
    <row r="18" spans="1:16" ht="28.8">
      <c r="A18" s="145" t="s">
        <v>1807</v>
      </c>
      <c r="B18" s="145" t="s">
        <v>1745</v>
      </c>
      <c r="C18" s="145" t="s">
        <v>117</v>
      </c>
      <c r="D18" s="145">
        <v>0</v>
      </c>
      <c r="E18" s="145">
        <v>246</v>
      </c>
      <c r="F18" s="145" t="s">
        <v>1807</v>
      </c>
      <c r="G18" s="145">
        <v>2</v>
      </c>
      <c r="H18" s="145" t="s">
        <v>328</v>
      </c>
      <c r="I18" s="145" t="s">
        <v>14</v>
      </c>
      <c r="K18" s="145">
        <v>150</v>
      </c>
      <c r="L18" s="145">
        <v>350</v>
      </c>
      <c r="M18" s="145">
        <v>0</v>
      </c>
      <c r="N18" s="145">
        <v>0</v>
      </c>
      <c r="O18" s="141">
        <v>6.6000000000000003E-2</v>
      </c>
      <c r="P18" s="144" t="s">
        <v>1808</v>
      </c>
    </row>
    <row r="19" spans="1:16" ht="28.8">
      <c r="A19" s="145" t="s">
        <v>1779</v>
      </c>
      <c r="B19" s="145" t="s">
        <v>1716</v>
      </c>
      <c r="C19" s="145" t="s">
        <v>117</v>
      </c>
      <c r="D19" s="145">
        <v>0</v>
      </c>
      <c r="E19" s="145">
        <v>261</v>
      </c>
      <c r="F19" s="145" t="s">
        <v>1779</v>
      </c>
      <c r="G19" s="145">
        <v>2</v>
      </c>
      <c r="H19" s="145" t="s">
        <v>849</v>
      </c>
      <c r="I19" s="145" t="s">
        <v>14</v>
      </c>
      <c r="K19" s="145">
        <v>600</v>
      </c>
      <c r="L19" s="145">
        <v>1350</v>
      </c>
      <c r="M19" s="145">
        <v>0</v>
      </c>
      <c r="N19" s="145">
        <v>0</v>
      </c>
      <c r="O19" s="141">
        <v>0.28999999999999998</v>
      </c>
      <c r="P19" s="144" t="s">
        <v>1786</v>
      </c>
    </row>
    <row r="20" spans="1:16" ht="28.8">
      <c r="A20" s="145" t="s">
        <v>1781</v>
      </c>
      <c r="B20" s="145" t="s">
        <v>1718</v>
      </c>
      <c r="C20" s="145" t="s">
        <v>117</v>
      </c>
      <c r="D20" s="145">
        <v>0</v>
      </c>
      <c r="E20" s="145">
        <v>262</v>
      </c>
      <c r="F20" s="145" t="s">
        <v>1781</v>
      </c>
      <c r="G20" s="145">
        <v>2</v>
      </c>
      <c r="H20" s="145" t="s">
        <v>850</v>
      </c>
      <c r="I20" s="145" t="s">
        <v>14</v>
      </c>
      <c r="K20" s="145">
        <v>500</v>
      </c>
      <c r="L20" s="145">
        <v>800</v>
      </c>
      <c r="M20" s="145">
        <v>0</v>
      </c>
      <c r="N20" s="145">
        <v>0</v>
      </c>
      <c r="O20" s="141">
        <v>3.3000000000000002E-2</v>
      </c>
      <c r="P20" s="144" t="s">
        <v>1788</v>
      </c>
    </row>
    <row r="21" spans="1:16" ht="43.2">
      <c r="A21" s="145" t="s">
        <v>1863</v>
      </c>
      <c r="B21" s="145" t="s">
        <v>1730</v>
      </c>
      <c r="C21" s="145" t="s">
        <v>117</v>
      </c>
      <c r="D21" s="145">
        <v>0</v>
      </c>
      <c r="E21" s="145">
        <v>231</v>
      </c>
      <c r="F21" s="145" t="s">
        <v>1863</v>
      </c>
      <c r="G21" s="145">
        <v>2</v>
      </c>
      <c r="H21" s="145" t="s">
        <v>164</v>
      </c>
      <c r="I21" s="145" t="s">
        <v>30</v>
      </c>
      <c r="K21" s="145">
        <v>36.28</v>
      </c>
      <c r="L21" s="145">
        <v>57.73</v>
      </c>
      <c r="M21" s="145">
        <v>0</v>
      </c>
      <c r="N21" s="145">
        <v>0</v>
      </c>
      <c r="O21" s="141" t="s">
        <v>1870</v>
      </c>
      <c r="P21" s="144" t="s">
        <v>1865</v>
      </c>
    </row>
    <row r="22" spans="1:16" ht="43.2">
      <c r="A22" s="145" t="s">
        <v>1864</v>
      </c>
      <c r="B22" s="145" t="s">
        <v>1731</v>
      </c>
      <c r="C22" s="145" t="s">
        <v>117</v>
      </c>
      <c r="D22" s="145">
        <v>0</v>
      </c>
      <c r="E22" s="145">
        <v>232</v>
      </c>
      <c r="F22" s="145" t="s">
        <v>1864</v>
      </c>
      <c r="G22" s="145">
        <v>2</v>
      </c>
      <c r="H22" s="145" t="s">
        <v>165</v>
      </c>
      <c r="I22" s="145" t="s">
        <v>30</v>
      </c>
      <c r="K22" s="145">
        <v>36.28</v>
      </c>
      <c r="L22" s="145">
        <v>41.51</v>
      </c>
      <c r="M22" s="145">
        <v>0</v>
      </c>
      <c r="N22" s="145">
        <v>0</v>
      </c>
      <c r="O22" s="141" t="s">
        <v>1869</v>
      </c>
      <c r="P22" s="144" t="s">
        <v>1866</v>
      </c>
    </row>
    <row r="23" spans="1:16" ht="43.2">
      <c r="A23" s="145" t="s">
        <v>1871</v>
      </c>
      <c r="B23" s="145" t="s">
        <v>1727</v>
      </c>
      <c r="C23" s="145" t="s">
        <v>117</v>
      </c>
      <c r="D23" s="145">
        <v>0</v>
      </c>
      <c r="E23" s="145">
        <v>228</v>
      </c>
      <c r="F23" s="145" t="s">
        <v>1871</v>
      </c>
      <c r="G23" s="145">
        <v>2</v>
      </c>
      <c r="H23" s="145" t="s">
        <v>161</v>
      </c>
      <c r="I23" s="145" t="s">
        <v>30</v>
      </c>
      <c r="K23" s="145">
        <v>94.04</v>
      </c>
      <c r="L23" s="145">
        <v>92.48</v>
      </c>
      <c r="M23" s="145">
        <v>0</v>
      </c>
      <c r="N23" s="145">
        <v>0</v>
      </c>
      <c r="O23" s="141" t="s">
        <v>1872</v>
      </c>
      <c r="P23" s="144" t="s">
        <v>1859</v>
      </c>
    </row>
    <row r="24" spans="1:16" ht="30.75" customHeight="1">
      <c r="A24" s="145" t="s">
        <v>1873</v>
      </c>
      <c r="B24" s="145" t="s">
        <v>1725</v>
      </c>
      <c r="C24" s="145" t="s">
        <v>117</v>
      </c>
      <c r="D24" s="145">
        <v>0</v>
      </c>
      <c r="E24" s="145">
        <v>226</v>
      </c>
      <c r="F24" s="145" t="s">
        <v>1873</v>
      </c>
      <c r="G24" s="145">
        <v>2</v>
      </c>
      <c r="H24" s="145" t="s">
        <v>159</v>
      </c>
      <c r="I24" s="145" t="s">
        <v>30</v>
      </c>
      <c r="K24" s="145">
        <v>94.04</v>
      </c>
      <c r="L24" s="145">
        <v>199.29</v>
      </c>
      <c r="M24" s="145">
        <v>0</v>
      </c>
      <c r="N24" s="145">
        <v>0</v>
      </c>
      <c r="O24" s="141" t="s">
        <v>1875</v>
      </c>
      <c r="P24" s="144" t="s">
        <v>1874</v>
      </c>
    </row>
    <row r="25" spans="1:16" ht="30.75" customHeight="1">
      <c r="A25" s="145" t="s">
        <v>1876</v>
      </c>
      <c r="B25" s="145" t="s">
        <v>1679</v>
      </c>
      <c r="C25" s="145" t="s">
        <v>117</v>
      </c>
      <c r="D25" s="145">
        <v>0</v>
      </c>
      <c r="E25" s="145">
        <v>182</v>
      </c>
      <c r="F25" s="145" t="s">
        <v>1876</v>
      </c>
      <c r="G25" s="145">
        <v>2</v>
      </c>
      <c r="H25" s="145" t="s">
        <v>405</v>
      </c>
      <c r="I25" s="145" t="s">
        <v>30</v>
      </c>
      <c r="K25" s="145">
        <v>94.04</v>
      </c>
      <c r="L25" s="145">
        <v>194.81</v>
      </c>
      <c r="M25" s="145">
        <v>0</v>
      </c>
      <c r="N25" s="145">
        <v>0</v>
      </c>
      <c r="O25" s="141" t="s">
        <v>1878</v>
      </c>
      <c r="P25" s="144" t="s">
        <v>1874</v>
      </c>
    </row>
    <row r="26" spans="1:16" ht="30.75" customHeight="1">
      <c r="A26" s="145" t="s">
        <v>1877</v>
      </c>
      <c r="B26" s="145" t="s">
        <v>1681</v>
      </c>
      <c r="C26" s="145" t="s">
        <v>117</v>
      </c>
      <c r="D26" s="145">
        <v>0</v>
      </c>
      <c r="E26" s="145">
        <v>184</v>
      </c>
      <c r="F26" s="145" t="s">
        <v>1877</v>
      </c>
      <c r="G26" s="145">
        <v>2</v>
      </c>
      <c r="H26" s="145" t="s">
        <v>369</v>
      </c>
      <c r="I26" s="145" t="s">
        <v>30</v>
      </c>
      <c r="K26" s="145">
        <v>117.69</v>
      </c>
      <c r="L26" s="145">
        <v>85.02</v>
      </c>
      <c r="M26" s="145">
        <v>0</v>
      </c>
      <c r="N26" s="145">
        <v>0</v>
      </c>
      <c r="O26" s="141" t="s">
        <v>1879</v>
      </c>
      <c r="P26" s="144" t="s">
        <v>1859</v>
      </c>
    </row>
    <row r="27" spans="1:16" ht="30.75" customHeight="1">
      <c r="A27" s="145" t="s">
        <v>1861</v>
      </c>
      <c r="B27" s="145" t="s">
        <v>1685</v>
      </c>
      <c r="C27" s="145" t="s">
        <v>117</v>
      </c>
      <c r="D27" s="145">
        <v>0</v>
      </c>
      <c r="E27" s="145">
        <v>188</v>
      </c>
      <c r="F27" s="145" t="s">
        <v>1861</v>
      </c>
      <c r="G27" s="145">
        <v>2</v>
      </c>
      <c r="H27" s="145" t="s">
        <v>320</v>
      </c>
      <c r="I27" s="145" t="s">
        <v>30</v>
      </c>
      <c r="K27" s="145">
        <v>36.28</v>
      </c>
      <c r="L27" s="145">
        <v>41.85</v>
      </c>
      <c r="M27" s="145">
        <v>0</v>
      </c>
      <c r="N27" s="145">
        <v>0</v>
      </c>
      <c r="O27" s="141" t="s">
        <v>1867</v>
      </c>
      <c r="P27" s="144" t="s">
        <v>1865</v>
      </c>
    </row>
    <row r="28" spans="1:16" ht="43.2">
      <c r="A28" s="145" t="s">
        <v>1862</v>
      </c>
      <c r="B28" s="145" t="s">
        <v>1686</v>
      </c>
      <c r="C28" s="145" t="s">
        <v>117</v>
      </c>
      <c r="D28" s="145">
        <v>0</v>
      </c>
      <c r="E28" s="145">
        <v>189</v>
      </c>
      <c r="F28" s="145" t="s">
        <v>1862</v>
      </c>
      <c r="G28" s="145">
        <v>2</v>
      </c>
      <c r="H28" s="145" t="s">
        <v>321</v>
      </c>
      <c r="I28" s="145" t="s">
        <v>30</v>
      </c>
      <c r="K28" s="145">
        <v>36.28</v>
      </c>
      <c r="L28" s="145">
        <v>33.049999999999997</v>
      </c>
      <c r="M28" s="145">
        <v>0</v>
      </c>
      <c r="N28" s="145">
        <v>0</v>
      </c>
      <c r="O28" s="141" t="s">
        <v>1868</v>
      </c>
      <c r="P28" s="144" t="s">
        <v>1866</v>
      </c>
    </row>
    <row r="29" spans="1:16" ht="28.8">
      <c r="A29" s="145" t="s">
        <v>1880</v>
      </c>
      <c r="B29" s="145" t="s">
        <v>1733</v>
      </c>
      <c r="C29" s="145" t="s">
        <v>117</v>
      </c>
      <c r="D29" s="145">
        <v>0</v>
      </c>
      <c r="E29" s="145">
        <v>263</v>
      </c>
      <c r="F29" s="145" t="s">
        <v>1880</v>
      </c>
      <c r="G29" s="145">
        <v>2</v>
      </c>
      <c r="H29" s="145" t="s">
        <v>777</v>
      </c>
      <c r="I29" s="145" t="s">
        <v>30</v>
      </c>
      <c r="K29" s="145">
        <v>36.28</v>
      </c>
      <c r="L29" s="145">
        <v>66.27</v>
      </c>
      <c r="M29" s="145">
        <v>0</v>
      </c>
      <c r="N29" s="145">
        <v>0</v>
      </c>
      <c r="O29" s="141">
        <v>0.5</v>
      </c>
      <c r="P29" s="144" t="s">
        <v>1881</v>
      </c>
    </row>
    <row r="30" spans="1:16" ht="28.8">
      <c r="A30" s="145" t="s">
        <v>1882</v>
      </c>
      <c r="B30" s="145" t="s">
        <v>1692</v>
      </c>
      <c r="C30" s="145" t="s">
        <v>117</v>
      </c>
      <c r="D30" s="145">
        <v>0</v>
      </c>
      <c r="E30" s="145">
        <v>195</v>
      </c>
      <c r="F30" s="145" t="s">
        <v>1882</v>
      </c>
      <c r="G30" s="145">
        <v>2</v>
      </c>
      <c r="H30" s="145" t="s">
        <v>209</v>
      </c>
      <c r="I30" s="145" t="s">
        <v>30</v>
      </c>
      <c r="K30" s="145">
        <v>30.38</v>
      </c>
      <c r="L30" s="145">
        <v>35.74</v>
      </c>
      <c r="M30" s="145">
        <v>0</v>
      </c>
      <c r="N30" s="145">
        <v>0</v>
      </c>
      <c r="O30" s="141">
        <v>0.05</v>
      </c>
      <c r="P30" s="144" t="s">
        <v>1884</v>
      </c>
    </row>
    <row r="31" spans="1:16" ht="28.8">
      <c r="A31" s="145" t="s">
        <v>1883</v>
      </c>
      <c r="B31" s="145" t="s">
        <v>1693</v>
      </c>
      <c r="C31" s="145" t="s">
        <v>117</v>
      </c>
      <c r="D31" s="145">
        <v>0</v>
      </c>
      <c r="E31" s="145">
        <v>196</v>
      </c>
      <c r="F31" s="145" t="s">
        <v>1883</v>
      </c>
      <c r="G31" s="145">
        <v>2</v>
      </c>
      <c r="H31" s="145" t="s">
        <v>210</v>
      </c>
      <c r="I31" s="145" t="s">
        <v>30</v>
      </c>
      <c r="K31" s="145">
        <v>31.57</v>
      </c>
      <c r="L31" s="145">
        <v>22.81</v>
      </c>
      <c r="M31" s="145">
        <v>0</v>
      </c>
      <c r="N31" s="145">
        <v>0</v>
      </c>
      <c r="O31" s="141">
        <v>0.1</v>
      </c>
      <c r="P31" s="144" t="s">
        <v>1800</v>
      </c>
    </row>
    <row r="32" spans="1:16">
      <c r="O32" s="146"/>
    </row>
    <row r="33" spans="1:15">
      <c r="O33" s="146"/>
    </row>
    <row r="35" spans="1:15" ht="129.6">
      <c r="H35" s="140" t="s">
        <v>1838</v>
      </c>
    </row>
    <row r="37" spans="1:15" ht="43.2">
      <c r="A37" s="142"/>
      <c r="B37" s="142"/>
      <c r="C37" s="142"/>
      <c r="D37" s="142"/>
      <c r="E37" s="142"/>
      <c r="F37" s="142"/>
      <c r="G37" s="142"/>
      <c r="H37" s="143" t="s">
        <v>1810</v>
      </c>
      <c r="I37" s="142"/>
      <c r="J37" s="142"/>
      <c r="K37" s="142"/>
      <c r="L37" s="142"/>
      <c r="M37" s="142"/>
      <c r="N37" s="142"/>
      <c r="O37" s="142"/>
    </row>
    <row r="39" spans="1:15" ht="28.8">
      <c r="A39" s="145" t="s">
        <v>1811</v>
      </c>
      <c r="B39" s="145" t="s">
        <v>1490</v>
      </c>
      <c r="C39" s="145" t="s">
        <v>117</v>
      </c>
      <c r="D39" s="145">
        <v>0</v>
      </c>
      <c r="E39" s="145">
        <v>3</v>
      </c>
      <c r="F39" s="145" t="s">
        <v>1811</v>
      </c>
      <c r="G39" s="145">
        <v>2</v>
      </c>
      <c r="H39" s="145" t="s">
        <v>837</v>
      </c>
      <c r="I39" s="145" t="s">
        <v>14</v>
      </c>
      <c r="J39" s="145">
        <v>1</v>
      </c>
      <c r="K39" s="145">
        <v>3289.97</v>
      </c>
      <c r="L39" s="145">
        <v>14122.98</v>
      </c>
      <c r="M39" s="145">
        <v>0</v>
      </c>
      <c r="N39" s="145">
        <v>0</v>
      </c>
    </row>
    <row r="40" spans="1:15" ht="28.8">
      <c r="A40" s="145" t="s">
        <v>1812</v>
      </c>
      <c r="B40" s="145" t="s">
        <v>1488</v>
      </c>
      <c r="C40" s="145" t="s">
        <v>117</v>
      </c>
      <c r="D40" s="145">
        <v>0</v>
      </c>
      <c r="E40" s="145">
        <v>6</v>
      </c>
      <c r="F40" s="145" t="s">
        <v>1812</v>
      </c>
      <c r="G40" s="145">
        <v>2</v>
      </c>
      <c r="H40" s="145" t="s">
        <v>835</v>
      </c>
      <c r="I40" s="145" t="s">
        <v>14</v>
      </c>
      <c r="J40" s="145">
        <v>3</v>
      </c>
      <c r="K40" s="145">
        <v>2726.23</v>
      </c>
      <c r="L40" s="145">
        <v>12171.03</v>
      </c>
      <c r="M40" s="145">
        <v>0</v>
      </c>
      <c r="N40" s="145">
        <v>0</v>
      </c>
    </row>
    <row r="41" spans="1:15" ht="28.8">
      <c r="A41" s="145" t="s">
        <v>1813</v>
      </c>
      <c r="B41" s="145" t="s">
        <v>1487</v>
      </c>
      <c r="C41" s="145" t="s">
        <v>117</v>
      </c>
      <c r="D41" s="145">
        <v>0</v>
      </c>
      <c r="E41" s="145">
        <v>7</v>
      </c>
      <c r="F41" s="145" t="s">
        <v>1813</v>
      </c>
      <c r="G41" s="145">
        <v>2</v>
      </c>
      <c r="H41" s="145" t="s">
        <v>834</v>
      </c>
      <c r="I41" s="145" t="s">
        <v>14</v>
      </c>
      <c r="J41" s="145">
        <v>1</v>
      </c>
      <c r="K41" s="145">
        <v>2508.08</v>
      </c>
      <c r="L41" s="145">
        <v>10421.19</v>
      </c>
      <c r="M41" s="145">
        <v>0</v>
      </c>
      <c r="N41" s="145">
        <v>0</v>
      </c>
    </row>
    <row r="42" spans="1:15" ht="28.8">
      <c r="A42" s="145" t="s">
        <v>1814</v>
      </c>
      <c r="B42" s="145" t="s">
        <v>1485</v>
      </c>
      <c r="C42" s="145" t="s">
        <v>117</v>
      </c>
      <c r="D42" s="145">
        <v>0</v>
      </c>
      <c r="E42" s="145">
        <v>250</v>
      </c>
      <c r="F42" s="145" t="s">
        <v>1814</v>
      </c>
      <c r="G42" s="145">
        <v>2</v>
      </c>
      <c r="H42" s="145" t="s">
        <v>855</v>
      </c>
      <c r="I42" s="145" t="s">
        <v>14</v>
      </c>
      <c r="J42" s="145">
        <v>1</v>
      </c>
      <c r="K42" s="145">
        <v>1800</v>
      </c>
      <c r="L42" s="145">
        <v>2674</v>
      </c>
      <c r="M42" s="145">
        <v>0</v>
      </c>
      <c r="N42" s="145">
        <v>0</v>
      </c>
    </row>
    <row r="43" spans="1:15" ht="28.8">
      <c r="A43" s="145" t="s">
        <v>1815</v>
      </c>
      <c r="B43" s="145" t="s">
        <v>1493</v>
      </c>
      <c r="C43" s="145" t="s">
        <v>117</v>
      </c>
      <c r="D43" s="145">
        <v>0</v>
      </c>
      <c r="E43" s="145">
        <v>245</v>
      </c>
      <c r="F43" s="145" t="s">
        <v>1815</v>
      </c>
      <c r="G43" s="145">
        <v>2</v>
      </c>
      <c r="H43" s="145" t="s">
        <v>379</v>
      </c>
      <c r="I43" s="145" t="s">
        <v>14</v>
      </c>
      <c r="J43" s="145">
        <v>1</v>
      </c>
      <c r="K43" s="145">
        <v>1500</v>
      </c>
      <c r="L43" s="145">
        <v>14600</v>
      </c>
      <c r="M43" s="145">
        <v>0</v>
      </c>
      <c r="N43" s="145">
        <v>0</v>
      </c>
    </row>
    <row r="44" spans="1:15" ht="28.8">
      <c r="A44" s="145" t="s">
        <v>1816</v>
      </c>
      <c r="B44" s="145" t="s">
        <v>1501</v>
      </c>
      <c r="C44" s="145" t="s">
        <v>117</v>
      </c>
      <c r="D44" s="145">
        <v>0</v>
      </c>
      <c r="E44" s="145">
        <v>9</v>
      </c>
      <c r="F44" s="145" t="s">
        <v>1816</v>
      </c>
      <c r="G44" s="145">
        <v>2</v>
      </c>
      <c r="H44" s="145" t="s">
        <v>118</v>
      </c>
      <c r="I44" s="145" t="s">
        <v>14</v>
      </c>
      <c r="J44" s="145">
        <v>1</v>
      </c>
      <c r="K44" s="145">
        <v>1856.03</v>
      </c>
      <c r="L44" s="145">
        <v>3917.46</v>
      </c>
      <c r="M44" s="145">
        <v>0</v>
      </c>
      <c r="N44" s="145">
        <v>0</v>
      </c>
    </row>
    <row r="45" spans="1:15" ht="28.8">
      <c r="A45" s="145" t="s">
        <v>1817</v>
      </c>
      <c r="B45" s="145" t="s">
        <v>1591</v>
      </c>
      <c r="C45" s="145" t="s">
        <v>117</v>
      </c>
      <c r="D45" s="145">
        <v>0</v>
      </c>
      <c r="E45" s="145">
        <v>265</v>
      </c>
      <c r="F45" s="145" t="s">
        <v>1817</v>
      </c>
      <c r="G45" s="145">
        <v>2</v>
      </c>
      <c r="H45" s="145" t="s">
        <v>854</v>
      </c>
      <c r="I45" s="145" t="s">
        <v>14</v>
      </c>
      <c r="J45" s="145">
        <v>1</v>
      </c>
      <c r="K45" s="145">
        <v>343.33</v>
      </c>
      <c r="L45" s="145">
        <v>2100</v>
      </c>
      <c r="M45" s="145">
        <v>0</v>
      </c>
      <c r="N45" s="145">
        <v>0</v>
      </c>
    </row>
    <row r="46" spans="1:15">
      <c r="A46" s="145" t="s">
        <v>1818</v>
      </c>
      <c r="B46" s="145" t="s">
        <v>1589</v>
      </c>
      <c r="C46" s="145" t="s">
        <v>117</v>
      </c>
      <c r="D46" s="145">
        <v>0</v>
      </c>
      <c r="E46" s="145">
        <v>95</v>
      </c>
      <c r="F46" s="145" t="s">
        <v>1818</v>
      </c>
      <c r="G46" s="145">
        <v>2</v>
      </c>
      <c r="H46" s="145" t="s">
        <v>199</v>
      </c>
      <c r="I46" s="145" t="s">
        <v>14</v>
      </c>
      <c r="J46" s="145">
        <v>1</v>
      </c>
      <c r="K46" s="145">
        <v>343.33</v>
      </c>
      <c r="L46" s="145">
        <v>2094.9699999999998</v>
      </c>
      <c r="M46" s="145">
        <v>0</v>
      </c>
      <c r="N46" s="145">
        <v>0</v>
      </c>
    </row>
    <row r="47" spans="1:15">
      <c r="A47" s="145" t="s">
        <v>1819</v>
      </c>
      <c r="B47" s="145" t="s">
        <v>1588</v>
      </c>
      <c r="C47" s="145" t="s">
        <v>117</v>
      </c>
      <c r="D47" s="145">
        <v>0</v>
      </c>
      <c r="E47" s="145">
        <v>94</v>
      </c>
      <c r="F47" s="145" t="s">
        <v>1819</v>
      </c>
      <c r="G47" s="145">
        <v>2</v>
      </c>
      <c r="H47" s="145" t="s">
        <v>198</v>
      </c>
      <c r="I47" s="145" t="s">
        <v>14</v>
      </c>
      <c r="J47" s="145">
        <v>4</v>
      </c>
      <c r="K47" s="145">
        <v>343.33</v>
      </c>
      <c r="L47" s="145">
        <v>1918.87</v>
      </c>
      <c r="M47" s="145">
        <v>0</v>
      </c>
      <c r="N47" s="145">
        <v>0</v>
      </c>
    </row>
    <row r="48" spans="1:15">
      <c r="A48" s="145" t="s">
        <v>1820</v>
      </c>
      <c r="B48" s="145" t="s">
        <v>1587</v>
      </c>
      <c r="C48" s="145" t="s">
        <v>117</v>
      </c>
      <c r="D48" s="145">
        <v>0</v>
      </c>
      <c r="E48" s="145">
        <v>93</v>
      </c>
      <c r="F48" s="145" t="s">
        <v>1820</v>
      </c>
      <c r="G48" s="145">
        <v>2</v>
      </c>
      <c r="H48" s="145" t="s">
        <v>126</v>
      </c>
      <c r="I48" s="145" t="s">
        <v>14</v>
      </c>
      <c r="J48" s="145">
        <v>3</v>
      </c>
      <c r="K48" s="145">
        <v>233.93</v>
      </c>
      <c r="L48" s="145">
        <v>659.87</v>
      </c>
      <c r="M48" s="145">
        <v>0</v>
      </c>
      <c r="N48" s="145">
        <v>0</v>
      </c>
    </row>
    <row r="49" spans="1:14">
      <c r="A49" s="145" t="s">
        <v>1821</v>
      </c>
      <c r="B49" s="145" t="s">
        <v>1585</v>
      </c>
      <c r="C49" s="145" t="s">
        <v>117</v>
      </c>
      <c r="D49" s="145">
        <v>0</v>
      </c>
      <c r="E49" s="145">
        <v>91</v>
      </c>
      <c r="F49" s="145" t="s">
        <v>1821</v>
      </c>
      <c r="G49" s="145">
        <v>2</v>
      </c>
      <c r="H49" s="145" t="s">
        <v>124</v>
      </c>
      <c r="I49" s="145" t="s">
        <v>14</v>
      </c>
      <c r="J49" s="145">
        <v>1</v>
      </c>
      <c r="K49" s="145">
        <v>233.93</v>
      </c>
      <c r="L49" s="145">
        <v>514.62</v>
      </c>
      <c r="M49" s="145">
        <v>0</v>
      </c>
      <c r="N49" s="145">
        <v>0</v>
      </c>
    </row>
    <row r="50" spans="1:14">
      <c r="A50" s="145" t="s">
        <v>1822</v>
      </c>
      <c r="B50" s="145" t="s">
        <v>1541</v>
      </c>
      <c r="C50" s="145" t="s">
        <v>117</v>
      </c>
      <c r="D50" s="145">
        <v>0</v>
      </c>
      <c r="E50" s="145">
        <v>47</v>
      </c>
      <c r="F50" s="145" t="s">
        <v>1822</v>
      </c>
      <c r="G50" s="145">
        <v>2</v>
      </c>
      <c r="H50" s="145" t="s">
        <v>122</v>
      </c>
      <c r="I50" s="145" t="s">
        <v>14</v>
      </c>
      <c r="J50" s="145">
        <v>2</v>
      </c>
      <c r="K50" s="145">
        <v>122.6</v>
      </c>
      <c r="L50" s="145">
        <v>423.43</v>
      </c>
      <c r="M50" s="145">
        <v>0</v>
      </c>
      <c r="N50" s="145">
        <v>0</v>
      </c>
    </row>
    <row r="51" spans="1:14">
      <c r="A51" s="145" t="s">
        <v>1823</v>
      </c>
      <c r="B51" s="145" t="s">
        <v>1540</v>
      </c>
      <c r="C51" s="145" t="s">
        <v>117</v>
      </c>
      <c r="D51" s="145">
        <v>0</v>
      </c>
      <c r="E51" s="145">
        <v>46</v>
      </c>
      <c r="F51" s="145" t="s">
        <v>1823</v>
      </c>
      <c r="G51" s="145">
        <v>2</v>
      </c>
      <c r="H51" s="145" t="s">
        <v>305</v>
      </c>
      <c r="I51" s="145" t="s">
        <v>14</v>
      </c>
      <c r="J51" s="145">
        <v>5</v>
      </c>
      <c r="K51" s="145">
        <v>159.71</v>
      </c>
      <c r="L51" s="145">
        <v>363.98</v>
      </c>
      <c r="M51" s="145">
        <v>0</v>
      </c>
      <c r="N51" s="145">
        <v>0</v>
      </c>
    </row>
    <row r="52" spans="1:14">
      <c r="A52" s="145" t="s">
        <v>1824</v>
      </c>
      <c r="B52" s="145" t="s">
        <v>1539</v>
      </c>
      <c r="C52" s="145" t="s">
        <v>117</v>
      </c>
      <c r="D52" s="145">
        <v>0</v>
      </c>
      <c r="E52" s="145">
        <v>45</v>
      </c>
      <c r="F52" s="145" t="s">
        <v>1824</v>
      </c>
      <c r="G52" s="145">
        <v>2</v>
      </c>
      <c r="H52" s="145" t="s">
        <v>121</v>
      </c>
      <c r="I52" s="145" t="s">
        <v>14</v>
      </c>
      <c r="J52" s="145">
        <v>7</v>
      </c>
      <c r="K52" s="145">
        <v>159.71</v>
      </c>
      <c r="L52" s="145">
        <v>333.48</v>
      </c>
      <c r="M52" s="145">
        <v>0</v>
      </c>
      <c r="N52" s="145">
        <v>0</v>
      </c>
    </row>
    <row r="53" spans="1:14">
      <c r="A53" s="145" t="s">
        <v>1825</v>
      </c>
      <c r="B53" s="145" t="s">
        <v>1538</v>
      </c>
      <c r="C53" s="145" t="s">
        <v>117</v>
      </c>
      <c r="D53" s="145">
        <v>0</v>
      </c>
      <c r="E53" s="145">
        <v>44</v>
      </c>
      <c r="F53" s="145" t="s">
        <v>1825</v>
      </c>
      <c r="G53" s="145">
        <v>2</v>
      </c>
      <c r="H53" s="145" t="s">
        <v>120</v>
      </c>
      <c r="I53" s="145" t="s">
        <v>14</v>
      </c>
      <c r="J53" s="145">
        <v>10</v>
      </c>
      <c r="K53" s="145">
        <v>171.34</v>
      </c>
      <c r="L53" s="145">
        <v>260.24</v>
      </c>
      <c r="M53" s="145">
        <v>0</v>
      </c>
      <c r="N53" s="145">
        <v>0</v>
      </c>
    </row>
    <row r="54" spans="1:14">
      <c r="A54" s="145" t="s">
        <v>1826</v>
      </c>
      <c r="B54" s="145" t="s">
        <v>1537</v>
      </c>
      <c r="C54" s="145" t="s">
        <v>117</v>
      </c>
      <c r="D54" s="145">
        <v>0</v>
      </c>
      <c r="E54" s="145">
        <v>43</v>
      </c>
      <c r="F54" s="145" t="s">
        <v>1826</v>
      </c>
      <c r="G54" s="145">
        <v>2</v>
      </c>
      <c r="H54" s="145" t="s">
        <v>119</v>
      </c>
      <c r="I54" s="145" t="s">
        <v>14</v>
      </c>
      <c r="J54" s="145">
        <v>7</v>
      </c>
      <c r="K54" s="145">
        <v>159.71</v>
      </c>
      <c r="L54" s="145">
        <v>267.39</v>
      </c>
      <c r="M54" s="145">
        <v>0</v>
      </c>
      <c r="N54" s="145">
        <v>0</v>
      </c>
    </row>
    <row r="55" spans="1:14" ht="28.8">
      <c r="A55" s="145" t="s">
        <v>1827</v>
      </c>
      <c r="B55" s="145" t="s">
        <v>1630</v>
      </c>
      <c r="C55" s="145" t="s">
        <v>117</v>
      </c>
      <c r="D55" s="145">
        <v>0</v>
      </c>
      <c r="E55" s="145">
        <v>128</v>
      </c>
      <c r="F55" s="145" t="s">
        <v>1827</v>
      </c>
      <c r="G55" s="145">
        <v>2</v>
      </c>
      <c r="H55" s="145" t="s">
        <v>1828</v>
      </c>
      <c r="I55" s="145" t="s">
        <v>14</v>
      </c>
      <c r="J55" s="145">
        <v>13</v>
      </c>
      <c r="K55" s="145">
        <v>333.22</v>
      </c>
      <c r="L55" s="145">
        <v>2158.27</v>
      </c>
      <c r="M55" s="145">
        <v>0</v>
      </c>
      <c r="N55" s="145">
        <v>0</v>
      </c>
    </row>
    <row r="56" spans="1:14" ht="28.8">
      <c r="A56" s="145" t="s">
        <v>1829</v>
      </c>
      <c r="B56" s="145" t="s">
        <v>1650</v>
      </c>
      <c r="C56" s="145" t="s">
        <v>117</v>
      </c>
      <c r="D56" s="145">
        <v>0</v>
      </c>
      <c r="E56" s="145">
        <v>148</v>
      </c>
      <c r="F56" s="145" t="s">
        <v>1829</v>
      </c>
      <c r="G56" s="145">
        <v>2</v>
      </c>
      <c r="H56" s="145" t="s">
        <v>141</v>
      </c>
      <c r="I56" s="145" t="s">
        <v>14</v>
      </c>
      <c r="J56" s="145">
        <v>4</v>
      </c>
      <c r="K56" s="145">
        <v>177.49</v>
      </c>
      <c r="L56" s="145">
        <v>2536.9299999999998</v>
      </c>
      <c r="M56" s="145">
        <v>0</v>
      </c>
      <c r="N56" s="145">
        <v>0</v>
      </c>
    </row>
    <row r="57" spans="1:14" ht="28.8">
      <c r="A57" s="145" t="s">
        <v>1830</v>
      </c>
      <c r="B57" s="145" t="s">
        <v>1497</v>
      </c>
      <c r="C57" s="145" t="s">
        <v>117</v>
      </c>
      <c r="D57" s="145">
        <v>0</v>
      </c>
      <c r="E57" s="145">
        <v>255</v>
      </c>
      <c r="F57" s="145" t="s">
        <v>1830</v>
      </c>
      <c r="G57" s="145">
        <v>2</v>
      </c>
      <c r="H57" s="145" t="s">
        <v>857</v>
      </c>
      <c r="I57" s="145" t="s">
        <v>14</v>
      </c>
      <c r="J57" s="145">
        <v>4</v>
      </c>
      <c r="K57" s="145">
        <v>400</v>
      </c>
      <c r="L57" s="145">
        <v>1000</v>
      </c>
      <c r="M57" s="145">
        <v>0</v>
      </c>
      <c r="N57" s="145">
        <v>0</v>
      </c>
    </row>
    <row r="58" spans="1:14">
      <c r="A58" s="145" t="s">
        <v>1831</v>
      </c>
      <c r="B58" s="145" t="s">
        <v>1498</v>
      </c>
      <c r="C58" s="145" t="s">
        <v>117</v>
      </c>
      <c r="D58" s="145">
        <v>0</v>
      </c>
      <c r="E58" s="145">
        <v>8</v>
      </c>
      <c r="F58" s="145" t="s">
        <v>1831</v>
      </c>
      <c r="G58" s="145">
        <v>2</v>
      </c>
      <c r="H58" s="145" t="s">
        <v>304</v>
      </c>
      <c r="I58" s="145" t="s">
        <v>14</v>
      </c>
      <c r="J58" s="145">
        <v>2</v>
      </c>
      <c r="K58" s="145">
        <v>984.23</v>
      </c>
      <c r="L58" s="145">
        <v>3709.54</v>
      </c>
      <c r="M58" s="145">
        <v>0</v>
      </c>
      <c r="N58" s="145">
        <v>0</v>
      </c>
    </row>
    <row r="59" spans="1:14" ht="28.8">
      <c r="A59" s="145" t="s">
        <v>1832</v>
      </c>
      <c r="B59" s="145" t="s">
        <v>1653</v>
      </c>
      <c r="C59" s="145" t="s">
        <v>117</v>
      </c>
      <c r="D59" s="145">
        <v>0</v>
      </c>
      <c r="E59" s="145">
        <v>150</v>
      </c>
      <c r="F59" s="145" t="s">
        <v>1832</v>
      </c>
      <c r="G59" s="145">
        <v>2</v>
      </c>
      <c r="H59" s="145" t="s">
        <v>143</v>
      </c>
      <c r="I59" s="145" t="s">
        <v>14</v>
      </c>
      <c r="J59" s="145">
        <v>1</v>
      </c>
      <c r="K59" s="145">
        <v>446.67</v>
      </c>
      <c r="L59" s="145">
        <v>3416.67</v>
      </c>
      <c r="M59" s="145">
        <v>0</v>
      </c>
      <c r="N59" s="145">
        <v>0</v>
      </c>
    </row>
    <row r="60" spans="1:14" ht="28.8">
      <c r="A60" s="145" t="s">
        <v>1833</v>
      </c>
      <c r="B60" s="145" t="s">
        <v>1661</v>
      </c>
      <c r="C60" s="145" t="s">
        <v>117</v>
      </c>
      <c r="D60" s="145">
        <v>0</v>
      </c>
      <c r="E60" s="145">
        <v>158</v>
      </c>
      <c r="F60" s="145" t="s">
        <v>1833</v>
      </c>
      <c r="G60" s="145">
        <v>2</v>
      </c>
      <c r="H60" s="145" t="s">
        <v>686</v>
      </c>
      <c r="I60" s="145" t="s">
        <v>14</v>
      </c>
      <c r="J60" s="145">
        <v>1</v>
      </c>
      <c r="K60" s="145">
        <v>525</v>
      </c>
      <c r="L60" s="145">
        <v>6431.87</v>
      </c>
      <c r="M60" s="145">
        <v>0</v>
      </c>
      <c r="N60" s="145">
        <v>0</v>
      </c>
    </row>
    <row r="63" spans="1:14" ht="28.8">
      <c r="H63" s="140" t="s">
        <v>1834</v>
      </c>
    </row>
    <row r="64" spans="1:14" ht="28.8">
      <c r="A64" s="145" t="s">
        <v>1835</v>
      </c>
      <c r="B64" s="145" t="s">
        <v>1494</v>
      </c>
      <c r="C64" s="145" t="s">
        <v>117</v>
      </c>
      <c r="D64" s="145">
        <v>0</v>
      </c>
      <c r="E64" s="145">
        <v>252</v>
      </c>
      <c r="F64" s="145" t="s">
        <v>1835</v>
      </c>
      <c r="G64" s="145">
        <v>2</v>
      </c>
      <c r="H64" s="145" t="s">
        <v>852</v>
      </c>
      <c r="I64" s="145" t="s">
        <v>14</v>
      </c>
      <c r="J64" s="145">
        <v>1</v>
      </c>
      <c r="K64" s="145">
        <v>2500</v>
      </c>
      <c r="L64" s="145">
        <v>35000</v>
      </c>
      <c r="M64" s="145">
        <v>0</v>
      </c>
      <c r="N64" s="145">
        <v>0</v>
      </c>
    </row>
    <row r="65" spans="1:16" ht="28.8">
      <c r="A65" s="145" t="s">
        <v>1816</v>
      </c>
      <c r="B65" s="145" t="s">
        <v>1501</v>
      </c>
      <c r="C65" s="145" t="s">
        <v>117</v>
      </c>
      <c r="D65" s="145">
        <v>0</v>
      </c>
      <c r="E65" s="145">
        <v>9</v>
      </c>
      <c r="F65" s="145" t="s">
        <v>1816</v>
      </c>
      <c r="G65" s="145">
        <v>2</v>
      </c>
      <c r="H65" s="145" t="s">
        <v>118</v>
      </c>
      <c r="I65" s="145" t="s">
        <v>14</v>
      </c>
      <c r="J65" s="145">
        <v>1</v>
      </c>
      <c r="K65" s="145">
        <v>1856.03</v>
      </c>
      <c r="L65" s="145">
        <v>3917.46</v>
      </c>
      <c r="M65" s="145">
        <v>0</v>
      </c>
      <c r="N65" s="145">
        <v>0</v>
      </c>
    </row>
    <row r="66" spans="1:16" ht="28.8">
      <c r="A66" s="145" t="s">
        <v>1817</v>
      </c>
      <c r="B66" s="145" t="s">
        <v>1591</v>
      </c>
      <c r="C66" s="145" t="s">
        <v>117</v>
      </c>
      <c r="D66" s="145">
        <v>0</v>
      </c>
      <c r="E66" s="145">
        <v>265</v>
      </c>
      <c r="F66" s="145" t="s">
        <v>1817</v>
      </c>
      <c r="G66" s="145">
        <v>2</v>
      </c>
      <c r="H66" s="145" t="s">
        <v>854</v>
      </c>
      <c r="I66" s="145" t="s">
        <v>14</v>
      </c>
      <c r="J66" s="145">
        <v>1</v>
      </c>
      <c r="K66" s="145">
        <v>343.33</v>
      </c>
      <c r="L66" s="145">
        <v>2100</v>
      </c>
      <c r="M66" s="145">
        <v>0</v>
      </c>
      <c r="N66" s="145">
        <v>0</v>
      </c>
    </row>
    <row r="68" spans="1:16" ht="28.8">
      <c r="H68" s="140" t="s">
        <v>1836</v>
      </c>
    </row>
    <row r="69" spans="1:16" ht="28.8">
      <c r="A69" s="145" t="s">
        <v>1837</v>
      </c>
      <c r="B69" s="145" t="s">
        <v>1499</v>
      </c>
      <c r="C69" s="145" t="s">
        <v>117</v>
      </c>
      <c r="D69" s="145">
        <v>0</v>
      </c>
      <c r="E69" s="145">
        <v>256</v>
      </c>
      <c r="F69" s="145" t="s">
        <v>1837</v>
      </c>
      <c r="G69" s="145">
        <v>2</v>
      </c>
      <c r="H69" s="145" t="s">
        <v>858</v>
      </c>
      <c r="I69" s="145" t="s">
        <v>14</v>
      </c>
      <c r="J69" s="145">
        <v>3</v>
      </c>
      <c r="K69" s="145">
        <v>984.23</v>
      </c>
      <c r="L69" s="145">
        <v>1600</v>
      </c>
      <c r="M69" s="145">
        <v>0</v>
      </c>
      <c r="N69" s="145">
        <v>0</v>
      </c>
    </row>
    <row r="72" spans="1:16" ht="57.6">
      <c r="A72" s="142"/>
      <c r="B72" s="142"/>
      <c r="C72" s="142"/>
      <c r="D72" s="142"/>
      <c r="E72" s="142"/>
      <c r="F72" s="142"/>
      <c r="G72" s="142"/>
      <c r="H72" s="143" t="s">
        <v>1847</v>
      </c>
      <c r="I72" s="142"/>
      <c r="J72" s="142"/>
      <c r="K72" s="142"/>
      <c r="L72" s="142"/>
      <c r="M72" s="142"/>
      <c r="N72" s="142"/>
      <c r="O72" s="142"/>
      <c r="P72" s="142"/>
    </row>
    <row r="73" spans="1:16" ht="28.8">
      <c r="A73" s="145" t="s">
        <v>1811</v>
      </c>
      <c r="B73" s="145" t="s">
        <v>1490</v>
      </c>
      <c r="C73" s="145" t="s">
        <v>117</v>
      </c>
      <c r="D73" s="145">
        <v>0</v>
      </c>
      <c r="E73" s="145">
        <v>3</v>
      </c>
      <c r="F73" s="145" t="s">
        <v>1811</v>
      </c>
      <c r="G73" s="145">
        <v>2</v>
      </c>
      <c r="H73" s="145" t="s">
        <v>837</v>
      </c>
      <c r="I73" s="145" t="s">
        <v>14</v>
      </c>
      <c r="J73" s="145">
        <v>1</v>
      </c>
      <c r="K73" s="145">
        <v>3289.97</v>
      </c>
      <c r="L73" s="145">
        <v>14122.98</v>
      </c>
      <c r="M73" s="145">
        <v>0</v>
      </c>
      <c r="N73" s="145">
        <v>0</v>
      </c>
    </row>
    <row r="74" spans="1:16" ht="28.8">
      <c r="A74" s="145" t="s">
        <v>1812</v>
      </c>
      <c r="B74" s="145" t="s">
        <v>1488</v>
      </c>
      <c r="C74" s="145" t="s">
        <v>117</v>
      </c>
      <c r="D74" s="145">
        <v>0</v>
      </c>
      <c r="E74" s="145">
        <v>6</v>
      </c>
      <c r="F74" s="145" t="s">
        <v>1812</v>
      </c>
      <c r="G74" s="145">
        <v>2</v>
      </c>
      <c r="H74" s="145" t="s">
        <v>835</v>
      </c>
      <c r="I74" s="145" t="s">
        <v>14</v>
      </c>
      <c r="J74" s="145">
        <v>3</v>
      </c>
      <c r="K74" s="145">
        <v>2726.23</v>
      </c>
      <c r="L74" s="145">
        <v>12171.03</v>
      </c>
      <c r="M74" s="145">
        <v>0</v>
      </c>
      <c r="N74" s="145">
        <v>0</v>
      </c>
    </row>
    <row r="75" spans="1:16" ht="28.8">
      <c r="A75" s="145" t="s">
        <v>1813</v>
      </c>
      <c r="B75" s="145" t="s">
        <v>1487</v>
      </c>
      <c r="C75" s="145" t="s">
        <v>117</v>
      </c>
      <c r="D75" s="145">
        <v>0</v>
      </c>
      <c r="E75" s="145">
        <v>7</v>
      </c>
      <c r="F75" s="145" t="s">
        <v>1813</v>
      </c>
      <c r="G75" s="145">
        <v>2</v>
      </c>
      <c r="H75" s="145" t="s">
        <v>834</v>
      </c>
      <c r="I75" s="145" t="s">
        <v>14</v>
      </c>
      <c r="J75" s="145">
        <v>1</v>
      </c>
      <c r="K75" s="145">
        <v>2508.08</v>
      </c>
      <c r="L75" s="145">
        <v>10421.19</v>
      </c>
      <c r="M75" s="145">
        <v>0</v>
      </c>
      <c r="N75" s="145">
        <v>0</v>
      </c>
    </row>
    <row r="76" spans="1:16" ht="28.8">
      <c r="A76" s="145" t="s">
        <v>1814</v>
      </c>
      <c r="B76" s="145" t="s">
        <v>1485</v>
      </c>
      <c r="C76" s="145" t="s">
        <v>117</v>
      </c>
      <c r="D76" s="145">
        <v>0</v>
      </c>
      <c r="E76" s="145">
        <v>250</v>
      </c>
      <c r="F76" s="145" t="s">
        <v>1814</v>
      </c>
      <c r="G76" s="145">
        <v>2</v>
      </c>
      <c r="H76" s="145" t="s">
        <v>855</v>
      </c>
      <c r="I76" s="145" t="s">
        <v>14</v>
      </c>
      <c r="J76" s="145">
        <v>1</v>
      </c>
      <c r="K76" s="145">
        <v>1800</v>
      </c>
      <c r="L76" s="145">
        <v>2674</v>
      </c>
      <c r="M76" s="145">
        <v>0</v>
      </c>
      <c r="N76" s="145">
        <v>0</v>
      </c>
    </row>
    <row r="77" spans="1:16" ht="28.8">
      <c r="A77" s="145" t="s">
        <v>1815</v>
      </c>
      <c r="B77" s="145" t="s">
        <v>1493</v>
      </c>
      <c r="C77" s="145" t="s">
        <v>117</v>
      </c>
      <c r="D77" s="145">
        <v>0</v>
      </c>
      <c r="E77" s="145">
        <v>245</v>
      </c>
      <c r="F77" s="145" t="s">
        <v>1815</v>
      </c>
      <c r="G77" s="145">
        <v>2</v>
      </c>
      <c r="H77" s="145" t="s">
        <v>379</v>
      </c>
      <c r="I77" s="145" t="s">
        <v>14</v>
      </c>
      <c r="J77" s="145">
        <v>1</v>
      </c>
      <c r="K77" s="145">
        <v>1500</v>
      </c>
      <c r="L77" s="145">
        <v>14600</v>
      </c>
      <c r="M77" s="145">
        <v>0</v>
      </c>
      <c r="N77" s="145">
        <v>0</v>
      </c>
    </row>
    <row r="78" spans="1:16" ht="28.8">
      <c r="A78" s="145" t="s">
        <v>1839</v>
      </c>
      <c r="B78" s="145" t="s">
        <v>1503</v>
      </c>
      <c r="C78" s="145" t="s">
        <v>117</v>
      </c>
      <c r="D78" s="145">
        <v>0</v>
      </c>
      <c r="E78" s="145">
        <v>259</v>
      </c>
      <c r="F78" s="145" t="s">
        <v>1839</v>
      </c>
      <c r="G78" s="145">
        <v>2</v>
      </c>
      <c r="H78" s="145" t="s">
        <v>847</v>
      </c>
      <c r="I78" s="145" t="s">
        <v>14</v>
      </c>
      <c r="J78" s="145">
        <v>1</v>
      </c>
      <c r="K78" s="145">
        <v>1856.03</v>
      </c>
      <c r="L78" s="145">
        <v>6000</v>
      </c>
      <c r="M78" s="145">
        <v>0</v>
      </c>
      <c r="N78" s="145">
        <v>0</v>
      </c>
    </row>
    <row r="79" spans="1:16" ht="28.8">
      <c r="A79" s="145" t="s">
        <v>1840</v>
      </c>
      <c r="B79" s="145" t="s">
        <v>1612</v>
      </c>
      <c r="C79" s="145" t="s">
        <v>117</v>
      </c>
      <c r="D79" s="145">
        <v>0</v>
      </c>
      <c r="E79" s="145">
        <v>264</v>
      </c>
      <c r="F79" s="145" t="s">
        <v>1840</v>
      </c>
      <c r="G79" s="145">
        <v>2</v>
      </c>
      <c r="H79" s="145" t="s">
        <v>860</v>
      </c>
      <c r="I79" s="145" t="s">
        <v>14</v>
      </c>
      <c r="J79" s="145">
        <v>1</v>
      </c>
      <c r="K79" s="145">
        <v>350</v>
      </c>
      <c r="L79" s="145">
        <v>8500</v>
      </c>
      <c r="M79" s="145">
        <v>0</v>
      </c>
      <c r="N79" s="145">
        <v>0</v>
      </c>
    </row>
    <row r="80" spans="1:16" ht="28.8">
      <c r="A80" s="145" t="s">
        <v>1841</v>
      </c>
      <c r="B80" s="145" t="s">
        <v>1614</v>
      </c>
      <c r="C80" s="145" t="s">
        <v>117</v>
      </c>
      <c r="D80" s="145">
        <v>0</v>
      </c>
      <c r="E80" s="145">
        <v>243</v>
      </c>
      <c r="F80" s="145" t="s">
        <v>1841</v>
      </c>
      <c r="G80" s="145">
        <v>2</v>
      </c>
      <c r="H80" s="145" t="s">
        <v>334</v>
      </c>
      <c r="I80" s="145" t="s">
        <v>14</v>
      </c>
      <c r="J80" s="145">
        <v>1</v>
      </c>
      <c r="K80" s="145">
        <v>350</v>
      </c>
      <c r="L80" s="145">
        <v>785</v>
      </c>
      <c r="M80" s="145">
        <v>0</v>
      </c>
      <c r="N80" s="145">
        <v>0</v>
      </c>
    </row>
    <row r="81" spans="1:14">
      <c r="A81" s="145" t="s">
        <v>1842</v>
      </c>
      <c r="B81" s="145" t="s">
        <v>1590</v>
      </c>
      <c r="C81" s="145" t="s">
        <v>117</v>
      </c>
      <c r="D81" s="145">
        <v>0</v>
      </c>
      <c r="E81" s="145">
        <v>96</v>
      </c>
      <c r="F81" s="145" t="s">
        <v>1842</v>
      </c>
      <c r="G81" s="145">
        <v>2</v>
      </c>
      <c r="H81" s="145" t="s">
        <v>437</v>
      </c>
      <c r="I81" s="145" t="s">
        <v>14</v>
      </c>
      <c r="J81" s="145">
        <v>1</v>
      </c>
      <c r="K81" s="145">
        <v>343.33</v>
      </c>
      <c r="L81" s="145">
        <v>2620.1</v>
      </c>
      <c r="M81" s="145">
        <v>0</v>
      </c>
      <c r="N81" s="145">
        <v>0</v>
      </c>
    </row>
    <row r="82" spans="1:14">
      <c r="A82" s="145" t="s">
        <v>1818</v>
      </c>
      <c r="B82" s="145" t="s">
        <v>1589</v>
      </c>
      <c r="C82" s="145" t="s">
        <v>117</v>
      </c>
      <c r="D82" s="145">
        <v>0</v>
      </c>
      <c r="E82" s="145">
        <v>95</v>
      </c>
      <c r="F82" s="145" t="s">
        <v>1818</v>
      </c>
      <c r="G82" s="145">
        <v>2</v>
      </c>
      <c r="H82" s="145" t="s">
        <v>199</v>
      </c>
      <c r="I82" s="145" t="s">
        <v>14</v>
      </c>
      <c r="J82" s="145">
        <v>1</v>
      </c>
      <c r="K82" s="145">
        <v>343.33</v>
      </c>
      <c r="L82" s="145">
        <v>2094.9699999999998</v>
      </c>
      <c r="M82" s="145">
        <v>0</v>
      </c>
      <c r="N82" s="145">
        <v>0</v>
      </c>
    </row>
    <row r="83" spans="1:14">
      <c r="A83" s="145" t="s">
        <v>1819</v>
      </c>
      <c r="B83" s="145" t="s">
        <v>1588</v>
      </c>
      <c r="C83" s="145" t="s">
        <v>117</v>
      </c>
      <c r="D83" s="145">
        <v>0</v>
      </c>
      <c r="E83" s="145">
        <v>94</v>
      </c>
      <c r="F83" s="145" t="s">
        <v>1819</v>
      </c>
      <c r="G83" s="145">
        <v>2</v>
      </c>
      <c r="H83" s="145" t="s">
        <v>198</v>
      </c>
      <c r="I83" s="145" t="s">
        <v>14</v>
      </c>
      <c r="J83" s="145">
        <v>3</v>
      </c>
      <c r="K83" s="145">
        <v>343.33</v>
      </c>
      <c r="L83" s="145">
        <v>1918.87</v>
      </c>
      <c r="M83" s="145">
        <v>0</v>
      </c>
      <c r="N83" s="145">
        <v>0</v>
      </c>
    </row>
    <row r="84" spans="1:14">
      <c r="A84" s="145" t="s">
        <v>1820</v>
      </c>
      <c r="B84" s="145" t="s">
        <v>1587</v>
      </c>
      <c r="C84" s="145" t="s">
        <v>117</v>
      </c>
      <c r="D84" s="145">
        <v>0</v>
      </c>
      <c r="E84" s="145">
        <v>93</v>
      </c>
      <c r="F84" s="145" t="s">
        <v>1820</v>
      </c>
      <c r="G84" s="145">
        <v>2</v>
      </c>
      <c r="H84" s="145" t="s">
        <v>126</v>
      </c>
      <c r="I84" s="145" t="s">
        <v>14</v>
      </c>
      <c r="J84" s="145">
        <v>3</v>
      </c>
      <c r="K84" s="145">
        <v>233.93</v>
      </c>
      <c r="L84" s="145">
        <v>659.87</v>
      </c>
      <c r="M84" s="145">
        <v>0</v>
      </c>
      <c r="N84" s="145">
        <v>0</v>
      </c>
    </row>
    <row r="85" spans="1:14">
      <c r="A85" s="145" t="s">
        <v>1821</v>
      </c>
      <c r="B85" s="145" t="s">
        <v>1585</v>
      </c>
      <c r="C85" s="145" t="s">
        <v>117</v>
      </c>
      <c r="D85" s="145">
        <v>0</v>
      </c>
      <c r="E85" s="145">
        <v>91</v>
      </c>
      <c r="F85" s="145" t="s">
        <v>1821</v>
      </c>
      <c r="G85" s="145">
        <v>2</v>
      </c>
      <c r="H85" s="145" t="s">
        <v>124</v>
      </c>
      <c r="I85" s="145" t="s">
        <v>14</v>
      </c>
      <c r="J85" s="145">
        <v>1</v>
      </c>
      <c r="K85" s="145">
        <v>233.93</v>
      </c>
      <c r="L85" s="145">
        <v>514.62</v>
      </c>
      <c r="M85" s="145">
        <v>0</v>
      </c>
      <c r="N85" s="145">
        <v>0</v>
      </c>
    </row>
    <row r="86" spans="1:14">
      <c r="A86" s="145" t="s">
        <v>1822</v>
      </c>
      <c r="B86" s="145" t="s">
        <v>1541</v>
      </c>
      <c r="C86" s="145" t="s">
        <v>117</v>
      </c>
      <c r="D86" s="145">
        <v>0</v>
      </c>
      <c r="E86" s="145">
        <v>47</v>
      </c>
      <c r="F86" s="145" t="s">
        <v>1822</v>
      </c>
      <c r="G86" s="145">
        <v>2</v>
      </c>
      <c r="H86" s="145" t="s">
        <v>122</v>
      </c>
      <c r="I86" s="145" t="s">
        <v>14</v>
      </c>
      <c r="J86" s="145">
        <v>2</v>
      </c>
      <c r="K86" s="145">
        <v>122.6</v>
      </c>
      <c r="L86" s="145">
        <v>423.43</v>
      </c>
      <c r="M86" s="145">
        <v>0</v>
      </c>
      <c r="N86" s="145">
        <v>0</v>
      </c>
    </row>
    <row r="87" spans="1:14">
      <c r="A87" s="145" t="s">
        <v>1823</v>
      </c>
      <c r="B87" s="145" t="s">
        <v>1540</v>
      </c>
      <c r="C87" s="145" t="s">
        <v>117</v>
      </c>
      <c r="D87" s="145">
        <v>0</v>
      </c>
      <c r="E87" s="145">
        <v>46</v>
      </c>
      <c r="F87" s="145" t="s">
        <v>1823</v>
      </c>
      <c r="G87" s="145">
        <v>2</v>
      </c>
      <c r="H87" s="145" t="s">
        <v>305</v>
      </c>
      <c r="I87" s="145" t="s">
        <v>14</v>
      </c>
      <c r="J87" s="145">
        <v>5</v>
      </c>
      <c r="K87" s="145">
        <v>159.71</v>
      </c>
      <c r="L87" s="145">
        <v>363.98</v>
      </c>
      <c r="M87" s="145">
        <v>0</v>
      </c>
      <c r="N87" s="145">
        <v>0</v>
      </c>
    </row>
    <row r="88" spans="1:14">
      <c r="A88" s="145" t="s">
        <v>1824</v>
      </c>
      <c r="B88" s="145" t="s">
        <v>1539</v>
      </c>
      <c r="C88" s="145" t="s">
        <v>117</v>
      </c>
      <c r="D88" s="145">
        <v>0</v>
      </c>
      <c r="E88" s="145">
        <v>45</v>
      </c>
      <c r="F88" s="145" t="s">
        <v>1824</v>
      </c>
      <c r="G88" s="145">
        <v>2</v>
      </c>
      <c r="H88" s="145" t="s">
        <v>121</v>
      </c>
      <c r="I88" s="145" t="s">
        <v>14</v>
      </c>
      <c r="J88" s="145">
        <v>11</v>
      </c>
      <c r="K88" s="145">
        <v>159.71</v>
      </c>
      <c r="L88" s="145">
        <v>333.48</v>
      </c>
      <c r="M88" s="145">
        <v>0</v>
      </c>
      <c r="N88" s="145">
        <v>0</v>
      </c>
    </row>
    <row r="89" spans="1:14">
      <c r="A89" s="145" t="s">
        <v>1825</v>
      </c>
      <c r="B89" s="145" t="s">
        <v>1538</v>
      </c>
      <c r="C89" s="145" t="s">
        <v>117</v>
      </c>
      <c r="D89" s="145">
        <v>0</v>
      </c>
      <c r="E89" s="145">
        <v>44</v>
      </c>
      <c r="F89" s="145" t="s">
        <v>1825</v>
      </c>
      <c r="G89" s="145">
        <v>2</v>
      </c>
      <c r="H89" s="145" t="s">
        <v>120</v>
      </c>
      <c r="I89" s="145" t="s">
        <v>14</v>
      </c>
      <c r="J89" s="145">
        <v>13</v>
      </c>
      <c r="K89" s="145">
        <v>171.34</v>
      </c>
      <c r="L89" s="145">
        <v>260.24</v>
      </c>
      <c r="M89" s="145">
        <v>0</v>
      </c>
      <c r="N89" s="145">
        <v>0</v>
      </c>
    </row>
    <row r="90" spans="1:14">
      <c r="A90" s="145" t="s">
        <v>1826</v>
      </c>
      <c r="B90" s="145" t="s">
        <v>1537</v>
      </c>
      <c r="C90" s="145" t="s">
        <v>117</v>
      </c>
      <c r="D90" s="145">
        <v>0</v>
      </c>
      <c r="E90" s="145">
        <v>43</v>
      </c>
      <c r="F90" s="145" t="s">
        <v>1826</v>
      </c>
      <c r="G90" s="145">
        <v>2</v>
      </c>
      <c r="H90" s="145" t="s">
        <v>119</v>
      </c>
      <c r="I90" s="145" t="s">
        <v>14</v>
      </c>
      <c r="J90" s="145">
        <v>7</v>
      </c>
      <c r="K90" s="145">
        <v>159.71</v>
      </c>
      <c r="L90" s="145">
        <v>267.39</v>
      </c>
      <c r="M90" s="145">
        <v>0</v>
      </c>
      <c r="N90" s="145">
        <v>0</v>
      </c>
    </row>
    <row r="91" spans="1:14" ht="28.8">
      <c r="A91" s="145" t="s">
        <v>1827</v>
      </c>
      <c r="B91" s="145" t="s">
        <v>1630</v>
      </c>
      <c r="C91" s="145" t="s">
        <v>117</v>
      </c>
      <c r="D91" s="145">
        <v>0</v>
      </c>
      <c r="E91" s="145">
        <v>128</v>
      </c>
      <c r="F91" s="145" t="s">
        <v>1827</v>
      </c>
      <c r="G91" s="145">
        <v>2</v>
      </c>
      <c r="H91" s="145" t="s">
        <v>1828</v>
      </c>
      <c r="I91" s="145" t="s">
        <v>14</v>
      </c>
      <c r="J91" s="145">
        <v>17</v>
      </c>
      <c r="K91" s="145">
        <v>333.22</v>
      </c>
      <c r="L91" s="145">
        <v>2158.27</v>
      </c>
      <c r="M91" s="145">
        <v>0</v>
      </c>
      <c r="N91" s="145">
        <v>0</v>
      </c>
    </row>
    <row r="92" spans="1:14" ht="28.8">
      <c r="A92" s="145" t="s">
        <v>1843</v>
      </c>
      <c r="B92" s="145" t="s">
        <v>1651</v>
      </c>
      <c r="C92" s="145" t="s">
        <v>117</v>
      </c>
      <c r="D92" s="145">
        <v>0</v>
      </c>
      <c r="E92" s="145">
        <v>260</v>
      </c>
      <c r="F92" s="145" t="s">
        <v>1843</v>
      </c>
      <c r="G92" s="145">
        <v>2</v>
      </c>
      <c r="H92" s="145" t="s">
        <v>861</v>
      </c>
      <c r="I92" s="145" t="s">
        <v>14</v>
      </c>
      <c r="J92" s="145">
        <v>1</v>
      </c>
      <c r="K92" s="145">
        <v>400</v>
      </c>
      <c r="L92" s="145">
        <v>3800</v>
      </c>
      <c r="M92" s="145">
        <v>0</v>
      </c>
      <c r="N92" s="145">
        <v>0</v>
      </c>
    </row>
    <row r="93" spans="1:14" ht="28.8">
      <c r="A93" s="145" t="s">
        <v>1829</v>
      </c>
      <c r="B93" s="145" t="s">
        <v>1650</v>
      </c>
      <c r="C93" s="145" t="s">
        <v>117</v>
      </c>
      <c r="D93" s="145">
        <v>0</v>
      </c>
      <c r="E93" s="145">
        <v>148</v>
      </c>
      <c r="F93" s="145" t="s">
        <v>1829</v>
      </c>
      <c r="G93" s="145">
        <v>2</v>
      </c>
      <c r="H93" s="145" t="s">
        <v>141</v>
      </c>
      <c r="I93" s="145" t="s">
        <v>14</v>
      </c>
      <c r="J93" s="145">
        <v>3</v>
      </c>
      <c r="K93" s="145">
        <v>177.49</v>
      </c>
      <c r="L93" s="145">
        <v>2536.9299999999998</v>
      </c>
      <c r="M93" s="145">
        <v>0</v>
      </c>
      <c r="N93" s="145">
        <v>0</v>
      </c>
    </row>
    <row r="94" spans="1:14" ht="28.8">
      <c r="A94" s="145" t="s">
        <v>1837</v>
      </c>
      <c r="B94" s="145" t="s">
        <v>1499</v>
      </c>
      <c r="C94" s="145" t="s">
        <v>117</v>
      </c>
      <c r="D94" s="145">
        <v>0</v>
      </c>
      <c r="E94" s="145">
        <v>256</v>
      </c>
      <c r="F94" s="145" t="s">
        <v>1837</v>
      </c>
      <c r="G94" s="145">
        <v>2</v>
      </c>
      <c r="H94" s="145" t="s">
        <v>858</v>
      </c>
      <c r="I94" s="145" t="s">
        <v>14</v>
      </c>
      <c r="J94" s="145">
        <v>1</v>
      </c>
      <c r="K94" s="145">
        <v>984.23</v>
      </c>
      <c r="L94" s="145">
        <v>1600</v>
      </c>
      <c r="M94" s="145">
        <v>0</v>
      </c>
      <c r="N94" s="145">
        <v>0</v>
      </c>
    </row>
    <row r="95" spans="1:14" ht="28.8">
      <c r="A95" s="145" t="s">
        <v>1830</v>
      </c>
      <c r="B95" s="145" t="s">
        <v>1497</v>
      </c>
      <c r="C95" s="145" t="s">
        <v>117</v>
      </c>
      <c r="D95" s="145">
        <v>0</v>
      </c>
      <c r="E95" s="145">
        <v>255</v>
      </c>
      <c r="F95" s="145" t="s">
        <v>1830</v>
      </c>
      <c r="G95" s="145">
        <v>2</v>
      </c>
      <c r="H95" s="145" t="s">
        <v>857</v>
      </c>
      <c r="I95" s="145" t="s">
        <v>14</v>
      </c>
      <c r="J95" s="145">
        <v>2</v>
      </c>
      <c r="K95" s="145">
        <v>400</v>
      </c>
      <c r="L95" s="145">
        <v>1000</v>
      </c>
      <c r="M95" s="145">
        <v>0</v>
      </c>
      <c r="N95" s="145">
        <v>0</v>
      </c>
    </row>
    <row r="96" spans="1:14">
      <c r="A96" s="145" t="s">
        <v>1831</v>
      </c>
      <c r="B96" s="145" t="s">
        <v>1498</v>
      </c>
      <c r="C96" s="145" t="s">
        <v>117</v>
      </c>
      <c r="D96" s="145">
        <v>0</v>
      </c>
      <c r="E96" s="145">
        <v>8</v>
      </c>
      <c r="F96" s="145" t="s">
        <v>1831</v>
      </c>
      <c r="G96" s="145">
        <v>2</v>
      </c>
      <c r="H96" s="145" t="s">
        <v>304</v>
      </c>
      <c r="I96" s="145" t="s">
        <v>14</v>
      </c>
      <c r="J96" s="145">
        <v>3</v>
      </c>
      <c r="K96" s="145">
        <v>984.23</v>
      </c>
      <c r="L96" s="145">
        <v>3709.54</v>
      </c>
      <c r="M96" s="145">
        <v>0</v>
      </c>
      <c r="N96" s="145">
        <v>0</v>
      </c>
    </row>
    <row r="97" spans="1:16" ht="28.8">
      <c r="A97" s="145" t="s">
        <v>1832</v>
      </c>
      <c r="B97" s="145" t="s">
        <v>1653</v>
      </c>
      <c r="C97" s="145" t="s">
        <v>117</v>
      </c>
      <c r="D97" s="145">
        <v>0</v>
      </c>
      <c r="E97" s="145">
        <v>150</v>
      </c>
      <c r="F97" s="145" t="s">
        <v>1832</v>
      </c>
      <c r="G97" s="145">
        <v>2</v>
      </c>
      <c r="H97" s="145" t="s">
        <v>143</v>
      </c>
      <c r="I97" s="145" t="s">
        <v>14</v>
      </c>
      <c r="J97" s="145">
        <v>1</v>
      </c>
      <c r="K97" s="145">
        <v>446.67</v>
      </c>
      <c r="L97" s="145">
        <v>3416.67</v>
      </c>
      <c r="M97" s="145">
        <v>0</v>
      </c>
      <c r="N97" s="145">
        <v>0</v>
      </c>
    </row>
    <row r="98" spans="1:16" ht="28.8">
      <c r="A98" s="145" t="s">
        <v>1833</v>
      </c>
      <c r="B98" s="145" t="s">
        <v>1661</v>
      </c>
      <c r="C98" s="145" t="s">
        <v>117</v>
      </c>
      <c r="D98" s="145">
        <v>0</v>
      </c>
      <c r="E98" s="145">
        <v>158</v>
      </c>
      <c r="F98" s="145" t="s">
        <v>1833</v>
      </c>
      <c r="G98" s="145">
        <v>2</v>
      </c>
      <c r="H98" s="145" t="s">
        <v>686</v>
      </c>
      <c r="I98" s="145" t="s">
        <v>14</v>
      </c>
      <c r="J98" s="145">
        <v>1</v>
      </c>
      <c r="K98" s="145">
        <v>525</v>
      </c>
      <c r="L98" s="145">
        <v>6431.87</v>
      </c>
      <c r="M98" s="145">
        <v>0</v>
      </c>
      <c r="N98" s="145">
        <v>0</v>
      </c>
    </row>
    <row r="100" spans="1:16" ht="28.8">
      <c r="H100" s="140" t="s">
        <v>1844</v>
      </c>
    </row>
    <row r="101" spans="1:16" ht="28.8">
      <c r="A101" s="145" t="s">
        <v>1846</v>
      </c>
      <c r="B101" s="145" t="s">
        <v>1495</v>
      </c>
      <c r="C101" s="145" t="s">
        <v>117</v>
      </c>
      <c r="D101" s="145">
        <v>0</v>
      </c>
      <c r="E101" s="145">
        <v>253</v>
      </c>
      <c r="F101" s="145" t="s">
        <v>1846</v>
      </c>
      <c r="G101" s="145">
        <v>2</v>
      </c>
      <c r="H101" s="145" t="s">
        <v>853</v>
      </c>
      <c r="I101" s="145" t="s">
        <v>14</v>
      </c>
      <c r="J101" s="145">
        <v>1</v>
      </c>
      <c r="K101" s="145">
        <v>2500</v>
      </c>
      <c r="L101" s="145">
        <v>60000</v>
      </c>
      <c r="M101" s="145">
        <v>0</v>
      </c>
      <c r="N101" s="145">
        <v>0</v>
      </c>
    </row>
    <row r="102" spans="1:16" ht="28.8">
      <c r="A102" s="145" t="s">
        <v>1839</v>
      </c>
      <c r="B102" s="145" t="s">
        <v>1503</v>
      </c>
      <c r="C102" s="145" t="s">
        <v>117</v>
      </c>
      <c r="D102" s="145">
        <v>0</v>
      </c>
      <c r="E102" s="145">
        <v>259</v>
      </c>
      <c r="F102" s="145" t="s">
        <v>1839</v>
      </c>
      <c r="G102" s="145">
        <v>2</v>
      </c>
      <c r="H102" s="145" t="s">
        <v>847</v>
      </c>
      <c r="I102" s="145" t="s">
        <v>14</v>
      </c>
      <c r="J102" s="145">
        <v>1</v>
      </c>
      <c r="K102" s="145">
        <v>1856.03</v>
      </c>
      <c r="L102" s="145">
        <v>6000</v>
      </c>
      <c r="M102" s="145">
        <v>0</v>
      </c>
      <c r="N102" s="145">
        <v>0</v>
      </c>
    </row>
    <row r="103" spans="1:16" ht="28.8">
      <c r="A103" s="145" t="s">
        <v>1840</v>
      </c>
      <c r="B103" s="145" t="s">
        <v>1612</v>
      </c>
      <c r="C103" s="145" t="s">
        <v>117</v>
      </c>
      <c r="D103" s="145">
        <v>0</v>
      </c>
      <c r="E103" s="145">
        <v>264</v>
      </c>
      <c r="F103" s="145" t="s">
        <v>1840</v>
      </c>
      <c r="G103" s="145">
        <v>2</v>
      </c>
      <c r="H103" s="145" t="s">
        <v>860</v>
      </c>
      <c r="I103" s="145" t="s">
        <v>14</v>
      </c>
      <c r="J103" s="145">
        <v>1</v>
      </c>
      <c r="K103" s="145">
        <v>350</v>
      </c>
      <c r="L103" s="145">
        <v>8500</v>
      </c>
      <c r="M103" s="145">
        <v>0</v>
      </c>
      <c r="N103" s="145">
        <v>0</v>
      </c>
    </row>
    <row r="104" spans="1:16" ht="28.8">
      <c r="A104" s="145" t="s">
        <v>1841</v>
      </c>
      <c r="B104" s="145" t="s">
        <v>1614</v>
      </c>
      <c r="C104" s="145" t="s">
        <v>117</v>
      </c>
      <c r="D104" s="145">
        <v>0</v>
      </c>
      <c r="E104" s="145">
        <v>243</v>
      </c>
      <c r="F104" s="145" t="s">
        <v>1841</v>
      </c>
      <c r="G104" s="145">
        <v>2</v>
      </c>
      <c r="H104" s="145" t="s">
        <v>334</v>
      </c>
      <c r="I104" s="145" t="s">
        <v>14</v>
      </c>
      <c r="J104" s="145">
        <v>1</v>
      </c>
      <c r="K104" s="145">
        <v>350</v>
      </c>
      <c r="L104" s="145">
        <v>785</v>
      </c>
      <c r="M104" s="145">
        <v>0</v>
      </c>
      <c r="N104" s="145">
        <v>0</v>
      </c>
    </row>
    <row r="106" spans="1:16" ht="28.8">
      <c r="H106" s="140" t="s">
        <v>1845</v>
      </c>
    </row>
    <row r="107" spans="1:16" ht="28.8">
      <c r="A107" s="145" t="s">
        <v>1837</v>
      </c>
      <c r="B107" s="145" t="s">
        <v>1499</v>
      </c>
      <c r="C107" s="145" t="s">
        <v>117</v>
      </c>
      <c r="D107" s="145">
        <v>0</v>
      </c>
      <c r="E107" s="145">
        <v>256</v>
      </c>
      <c r="F107" s="145" t="s">
        <v>1837</v>
      </c>
      <c r="G107" s="145">
        <v>2</v>
      </c>
      <c r="H107" s="145" t="s">
        <v>858</v>
      </c>
      <c r="I107" s="145" t="s">
        <v>14</v>
      </c>
      <c r="J107" s="145">
        <v>3</v>
      </c>
      <c r="K107" s="145">
        <v>984.23</v>
      </c>
      <c r="L107" s="145">
        <v>1600</v>
      </c>
      <c r="M107" s="145">
        <v>0</v>
      </c>
      <c r="N107" s="145">
        <v>0</v>
      </c>
    </row>
    <row r="110" spans="1:16" ht="57.6">
      <c r="A110" s="142"/>
      <c r="B110" s="142"/>
      <c r="C110" s="142"/>
      <c r="D110" s="142"/>
      <c r="E110" s="142"/>
      <c r="F110" s="142"/>
      <c r="G110" s="142"/>
      <c r="H110" s="143" t="s">
        <v>1848</v>
      </c>
      <c r="I110" s="142"/>
      <c r="J110" s="142"/>
      <c r="K110" s="142"/>
      <c r="L110" s="142"/>
      <c r="M110" s="142"/>
      <c r="N110" s="142"/>
      <c r="O110" s="142"/>
      <c r="P110" s="142"/>
    </row>
    <row r="112" spans="1:16" ht="28.8">
      <c r="A112" s="145" t="s">
        <v>1849</v>
      </c>
      <c r="B112" s="145" t="s">
        <v>1491</v>
      </c>
      <c r="C112" s="145" t="s">
        <v>117</v>
      </c>
      <c r="D112" s="145">
        <v>0</v>
      </c>
      <c r="E112" s="145">
        <v>2</v>
      </c>
      <c r="F112" s="145" t="s">
        <v>1849</v>
      </c>
      <c r="G112" s="145">
        <v>2</v>
      </c>
      <c r="H112" s="145" t="s">
        <v>838</v>
      </c>
      <c r="I112" s="145" t="s">
        <v>14</v>
      </c>
      <c r="J112" s="145">
        <v>1000</v>
      </c>
      <c r="K112" s="145">
        <v>2883.31</v>
      </c>
      <c r="L112" s="145">
        <v>16946.98</v>
      </c>
      <c r="M112" s="145">
        <v>0</v>
      </c>
      <c r="N112" s="145">
        <v>0</v>
      </c>
    </row>
    <row r="113" spans="1:16" ht="28.8">
      <c r="A113" s="145" t="s">
        <v>1850</v>
      </c>
      <c r="B113" s="145" t="s">
        <v>1489</v>
      </c>
      <c r="C113" s="145" t="s">
        <v>117</v>
      </c>
      <c r="D113" s="145">
        <v>0</v>
      </c>
      <c r="E113" s="145">
        <v>4</v>
      </c>
      <c r="F113" s="145" t="s">
        <v>1850</v>
      </c>
      <c r="G113" s="145">
        <v>2</v>
      </c>
      <c r="H113" s="145" t="s">
        <v>836</v>
      </c>
      <c r="I113" s="145" t="s">
        <v>14</v>
      </c>
      <c r="J113" s="145">
        <v>2</v>
      </c>
      <c r="K113" s="145">
        <v>2962.5</v>
      </c>
      <c r="L113" s="145">
        <v>8172.34</v>
      </c>
      <c r="M113" s="145">
        <v>0</v>
      </c>
      <c r="N113" s="145">
        <v>0</v>
      </c>
    </row>
    <row r="114" spans="1:16" ht="28.8">
      <c r="A114" s="145" t="s">
        <v>1812</v>
      </c>
      <c r="B114" s="145" t="s">
        <v>1488</v>
      </c>
      <c r="C114" s="145" t="s">
        <v>117</v>
      </c>
      <c r="D114" s="145">
        <v>0</v>
      </c>
      <c r="E114" s="145">
        <v>6</v>
      </c>
      <c r="F114" s="145" t="s">
        <v>1812</v>
      </c>
      <c r="G114" s="145">
        <v>2</v>
      </c>
      <c r="H114" s="145" t="s">
        <v>835</v>
      </c>
      <c r="I114" s="145" t="s">
        <v>14</v>
      </c>
      <c r="J114" s="145">
        <v>1</v>
      </c>
      <c r="K114" s="145">
        <v>2726.23</v>
      </c>
      <c r="L114" s="145">
        <v>12171.03</v>
      </c>
      <c r="M114" s="145">
        <v>0</v>
      </c>
      <c r="N114" s="145">
        <v>0</v>
      </c>
    </row>
    <row r="115" spans="1:16" ht="28.8">
      <c r="A115" s="145" t="s">
        <v>1813</v>
      </c>
      <c r="B115" s="145" t="s">
        <v>1487</v>
      </c>
      <c r="C115" s="145" t="s">
        <v>117</v>
      </c>
      <c r="D115" s="145">
        <v>0</v>
      </c>
      <c r="E115" s="145">
        <v>7</v>
      </c>
      <c r="F115" s="145" t="s">
        <v>1813</v>
      </c>
      <c r="G115" s="145">
        <v>2</v>
      </c>
      <c r="H115" s="145" t="s">
        <v>834</v>
      </c>
      <c r="I115" s="145" t="s">
        <v>14</v>
      </c>
      <c r="J115" s="145">
        <v>1</v>
      </c>
      <c r="K115" s="145">
        <v>2508.08</v>
      </c>
      <c r="L115" s="145">
        <v>10421.19</v>
      </c>
      <c r="M115" s="145">
        <v>0</v>
      </c>
      <c r="N115" s="145">
        <v>0</v>
      </c>
    </row>
    <row r="116" spans="1:16" ht="28.8">
      <c r="A116" s="145" t="s">
        <v>1851</v>
      </c>
      <c r="B116" s="145" t="s">
        <v>1486</v>
      </c>
      <c r="C116" s="145" t="s">
        <v>117</v>
      </c>
      <c r="D116" s="145">
        <v>0</v>
      </c>
      <c r="E116" s="145">
        <v>251</v>
      </c>
      <c r="F116" s="145" t="s">
        <v>1851</v>
      </c>
      <c r="G116" s="145">
        <v>2</v>
      </c>
      <c r="H116" s="145" t="s">
        <v>856</v>
      </c>
      <c r="I116" s="145" t="s">
        <v>14</v>
      </c>
      <c r="J116" s="145">
        <v>1</v>
      </c>
      <c r="K116" s="145">
        <v>2000</v>
      </c>
      <c r="L116" s="145">
        <v>3148</v>
      </c>
      <c r="M116" s="145">
        <v>0</v>
      </c>
      <c r="N116" s="145">
        <v>0</v>
      </c>
    </row>
    <row r="117" spans="1:16" ht="28.8">
      <c r="A117" s="145" t="s">
        <v>1815</v>
      </c>
      <c r="B117" s="145" t="s">
        <v>1493</v>
      </c>
      <c r="C117" s="145" t="s">
        <v>117</v>
      </c>
      <c r="D117" s="145">
        <v>0</v>
      </c>
      <c r="E117" s="145">
        <v>245</v>
      </c>
      <c r="F117" s="145" t="s">
        <v>1815</v>
      </c>
      <c r="G117" s="145">
        <v>2</v>
      </c>
      <c r="H117" s="145" t="s">
        <v>379</v>
      </c>
      <c r="I117" s="145" t="s">
        <v>14</v>
      </c>
      <c r="J117" s="145">
        <v>1</v>
      </c>
      <c r="K117" s="145">
        <v>1500</v>
      </c>
      <c r="L117" s="145">
        <v>14600</v>
      </c>
      <c r="M117" s="145">
        <v>0</v>
      </c>
      <c r="N117" s="145">
        <v>0</v>
      </c>
    </row>
    <row r="118" spans="1:16" ht="28.8">
      <c r="A118" s="145" t="s">
        <v>1852</v>
      </c>
      <c r="B118" s="145" t="s">
        <v>1502</v>
      </c>
      <c r="C118" s="145" t="s">
        <v>117</v>
      </c>
      <c r="D118" s="145">
        <v>0</v>
      </c>
      <c r="E118" s="145">
        <v>258</v>
      </c>
      <c r="F118" s="145" t="s">
        <v>1852</v>
      </c>
      <c r="G118" s="145">
        <v>2</v>
      </c>
      <c r="H118" s="145" t="s">
        <v>848</v>
      </c>
      <c r="I118" s="145" t="s">
        <v>14</v>
      </c>
      <c r="J118" s="145">
        <v>1</v>
      </c>
      <c r="K118" s="145">
        <v>3000</v>
      </c>
      <c r="L118" s="145">
        <v>6000</v>
      </c>
      <c r="M118" s="145">
        <v>0</v>
      </c>
      <c r="N118" s="145">
        <v>0</v>
      </c>
    </row>
    <row r="119" spans="1:16">
      <c r="H119" s="147" t="s">
        <v>1853</v>
      </c>
      <c r="I119" s="147" t="s">
        <v>14</v>
      </c>
      <c r="J119" s="147">
        <v>1</v>
      </c>
      <c r="K119" s="147">
        <v>350</v>
      </c>
      <c r="L119" s="147">
        <v>12100</v>
      </c>
      <c r="M119" s="147">
        <v>0</v>
      </c>
      <c r="N119" s="147">
        <v>0</v>
      </c>
      <c r="O119" s="147"/>
      <c r="P119" s="147" t="s">
        <v>1854</v>
      </c>
    </row>
    <row r="120" spans="1:16" ht="28.8">
      <c r="A120" s="145" t="s">
        <v>1841</v>
      </c>
      <c r="B120" s="145" t="s">
        <v>1614</v>
      </c>
      <c r="C120" s="145" t="s">
        <v>117</v>
      </c>
      <c r="D120" s="145">
        <v>0</v>
      </c>
      <c r="E120" s="145">
        <v>243</v>
      </c>
      <c r="F120" s="145" t="s">
        <v>1841</v>
      </c>
      <c r="G120" s="145">
        <v>2</v>
      </c>
      <c r="H120" s="145" t="s">
        <v>334</v>
      </c>
      <c r="I120" s="145" t="s">
        <v>14</v>
      </c>
      <c r="J120" s="145">
        <v>1</v>
      </c>
      <c r="K120" s="145">
        <v>350</v>
      </c>
      <c r="L120" s="145">
        <v>785</v>
      </c>
      <c r="M120" s="145">
        <v>0</v>
      </c>
      <c r="N120" s="145">
        <v>0</v>
      </c>
    </row>
    <row r="121" spans="1:16">
      <c r="A121" s="145" t="s">
        <v>1842</v>
      </c>
      <c r="B121" s="145" t="s">
        <v>1590</v>
      </c>
      <c r="C121" s="145" t="s">
        <v>117</v>
      </c>
      <c r="D121" s="145">
        <v>0</v>
      </c>
      <c r="E121" s="145">
        <v>96</v>
      </c>
      <c r="F121" s="145" t="s">
        <v>1842</v>
      </c>
      <c r="G121" s="145">
        <v>2</v>
      </c>
      <c r="H121" s="145" t="s">
        <v>437</v>
      </c>
      <c r="I121" s="145" t="s">
        <v>14</v>
      </c>
      <c r="J121" s="145">
        <v>2</v>
      </c>
      <c r="K121" s="145">
        <v>343.33</v>
      </c>
      <c r="L121" s="145">
        <v>2620.1</v>
      </c>
      <c r="M121" s="145">
        <v>0</v>
      </c>
      <c r="N121" s="145">
        <v>0</v>
      </c>
    </row>
    <row r="122" spans="1:16">
      <c r="A122" s="145" t="s">
        <v>1818</v>
      </c>
      <c r="B122" s="145" t="s">
        <v>1589</v>
      </c>
      <c r="C122" s="145" t="s">
        <v>117</v>
      </c>
      <c r="D122" s="145">
        <v>0</v>
      </c>
      <c r="E122" s="145">
        <v>95</v>
      </c>
      <c r="F122" s="145" t="s">
        <v>1818</v>
      </c>
      <c r="G122" s="145">
        <v>2</v>
      </c>
      <c r="H122" s="145" t="s">
        <v>199</v>
      </c>
      <c r="I122" s="145" t="s">
        <v>14</v>
      </c>
      <c r="J122" s="145">
        <v>1</v>
      </c>
      <c r="K122" s="145">
        <v>343.33</v>
      </c>
      <c r="L122" s="145">
        <v>2094.9699999999998</v>
      </c>
      <c r="M122" s="145">
        <v>0</v>
      </c>
      <c r="N122" s="145">
        <v>0</v>
      </c>
    </row>
    <row r="123" spans="1:16">
      <c r="A123" s="145" t="s">
        <v>1819</v>
      </c>
      <c r="B123" s="145" t="s">
        <v>1588</v>
      </c>
      <c r="C123" s="145" t="s">
        <v>117</v>
      </c>
      <c r="D123" s="145">
        <v>0</v>
      </c>
      <c r="E123" s="145">
        <v>94</v>
      </c>
      <c r="F123" s="145" t="s">
        <v>1819</v>
      </c>
      <c r="G123" s="145">
        <v>2</v>
      </c>
      <c r="H123" s="145" t="s">
        <v>198</v>
      </c>
      <c r="I123" s="145" t="s">
        <v>14</v>
      </c>
      <c r="J123" s="145">
        <v>2</v>
      </c>
      <c r="K123" s="145">
        <v>343.33</v>
      </c>
      <c r="L123" s="145">
        <v>1918.87</v>
      </c>
      <c r="M123" s="145">
        <v>0</v>
      </c>
      <c r="N123" s="145">
        <v>0</v>
      </c>
    </row>
    <row r="124" spans="1:16">
      <c r="A124" s="145" t="s">
        <v>1821</v>
      </c>
      <c r="B124" s="145" t="s">
        <v>1585</v>
      </c>
      <c r="C124" s="145" t="s">
        <v>117</v>
      </c>
      <c r="D124" s="145">
        <v>0</v>
      </c>
      <c r="E124" s="145">
        <v>91</v>
      </c>
      <c r="F124" s="145" t="s">
        <v>1821</v>
      </c>
      <c r="G124" s="145">
        <v>2</v>
      </c>
      <c r="H124" s="145" t="s">
        <v>124</v>
      </c>
      <c r="I124" s="145" t="s">
        <v>14</v>
      </c>
      <c r="J124" s="145">
        <v>8</v>
      </c>
      <c r="K124" s="145">
        <v>233.93</v>
      </c>
      <c r="L124" s="145">
        <v>514.62</v>
      </c>
      <c r="M124" s="145">
        <v>0</v>
      </c>
      <c r="N124" s="145">
        <v>0</v>
      </c>
    </row>
    <row r="125" spans="1:16">
      <c r="A125" s="145" t="s">
        <v>1822</v>
      </c>
      <c r="B125" s="145" t="s">
        <v>1541</v>
      </c>
      <c r="C125" s="145" t="s">
        <v>117</v>
      </c>
      <c r="D125" s="145">
        <v>0</v>
      </c>
      <c r="E125" s="145">
        <v>47</v>
      </c>
      <c r="F125" s="145" t="s">
        <v>1822</v>
      </c>
      <c r="G125" s="145">
        <v>2</v>
      </c>
      <c r="H125" s="145" t="s">
        <v>122</v>
      </c>
      <c r="I125" s="145" t="s">
        <v>14</v>
      </c>
      <c r="J125" s="145">
        <v>2</v>
      </c>
      <c r="K125" s="145">
        <v>122.6</v>
      </c>
      <c r="L125" s="145">
        <v>423.43</v>
      </c>
      <c r="M125" s="145">
        <v>0</v>
      </c>
      <c r="N125" s="145">
        <v>0</v>
      </c>
    </row>
    <row r="126" spans="1:16">
      <c r="A126" s="145" t="s">
        <v>1823</v>
      </c>
      <c r="B126" s="145" t="s">
        <v>1540</v>
      </c>
      <c r="C126" s="145" t="s">
        <v>117</v>
      </c>
      <c r="D126" s="145">
        <v>0</v>
      </c>
      <c r="E126" s="145">
        <v>46</v>
      </c>
      <c r="F126" s="145" t="s">
        <v>1823</v>
      </c>
      <c r="G126" s="145">
        <v>2</v>
      </c>
      <c r="H126" s="145" t="s">
        <v>305</v>
      </c>
      <c r="I126" s="145" t="s">
        <v>14</v>
      </c>
      <c r="J126" s="145">
        <v>6</v>
      </c>
      <c r="K126" s="145">
        <v>159.71</v>
      </c>
      <c r="L126" s="145">
        <v>363.98</v>
      </c>
      <c r="M126" s="145">
        <v>0</v>
      </c>
      <c r="N126" s="145">
        <v>0</v>
      </c>
    </row>
    <row r="127" spans="1:16">
      <c r="A127" s="145" t="s">
        <v>1824</v>
      </c>
      <c r="B127" s="145" t="s">
        <v>1539</v>
      </c>
      <c r="C127" s="145" t="s">
        <v>117</v>
      </c>
      <c r="D127" s="145">
        <v>0</v>
      </c>
      <c r="E127" s="145">
        <v>45</v>
      </c>
      <c r="F127" s="145" t="s">
        <v>1824</v>
      </c>
      <c r="G127" s="145">
        <v>2</v>
      </c>
      <c r="H127" s="145" t="s">
        <v>121</v>
      </c>
      <c r="I127" s="145" t="s">
        <v>14</v>
      </c>
      <c r="J127" s="145">
        <v>8</v>
      </c>
      <c r="K127" s="145">
        <v>159.71</v>
      </c>
      <c r="L127" s="145">
        <v>333.48</v>
      </c>
      <c r="M127" s="145">
        <v>0</v>
      </c>
      <c r="N127" s="145">
        <v>0</v>
      </c>
    </row>
    <row r="128" spans="1:16">
      <c r="A128" s="145" t="s">
        <v>1825</v>
      </c>
      <c r="B128" s="145" t="s">
        <v>1538</v>
      </c>
      <c r="C128" s="145" t="s">
        <v>117</v>
      </c>
      <c r="D128" s="145">
        <v>0</v>
      </c>
      <c r="E128" s="145">
        <v>44</v>
      </c>
      <c r="F128" s="145" t="s">
        <v>1825</v>
      </c>
      <c r="G128" s="145">
        <v>2</v>
      </c>
      <c r="H128" s="145" t="s">
        <v>120</v>
      </c>
      <c r="I128" s="145" t="s">
        <v>14</v>
      </c>
      <c r="J128" s="145">
        <v>15</v>
      </c>
      <c r="K128" s="145">
        <v>171.34</v>
      </c>
      <c r="L128" s="145">
        <v>260.24</v>
      </c>
      <c r="M128" s="145">
        <v>0</v>
      </c>
      <c r="N128" s="145">
        <v>0</v>
      </c>
    </row>
    <row r="129" spans="1:16">
      <c r="A129" s="145" t="s">
        <v>1826</v>
      </c>
      <c r="B129" s="145" t="s">
        <v>1537</v>
      </c>
      <c r="C129" s="145" t="s">
        <v>117</v>
      </c>
      <c r="D129" s="145">
        <v>0</v>
      </c>
      <c r="E129" s="145">
        <v>43</v>
      </c>
      <c r="F129" s="145" t="s">
        <v>1826</v>
      </c>
      <c r="G129" s="145">
        <v>2</v>
      </c>
      <c r="H129" s="145" t="s">
        <v>119</v>
      </c>
      <c r="I129" s="145" t="s">
        <v>14</v>
      </c>
      <c r="J129" s="145">
        <v>8</v>
      </c>
      <c r="K129" s="145">
        <v>159.71</v>
      </c>
      <c r="L129" s="145">
        <v>267.39</v>
      </c>
      <c r="M129" s="145">
        <v>0</v>
      </c>
      <c r="N129" s="145">
        <v>0</v>
      </c>
    </row>
    <row r="130" spans="1:16" ht="28.8">
      <c r="A130" s="145" t="s">
        <v>1827</v>
      </c>
      <c r="B130" s="145" t="s">
        <v>1630</v>
      </c>
      <c r="C130" s="145" t="s">
        <v>117</v>
      </c>
      <c r="D130" s="145">
        <v>0</v>
      </c>
      <c r="E130" s="145">
        <v>128</v>
      </c>
      <c r="F130" s="145" t="s">
        <v>1827</v>
      </c>
      <c r="G130" s="145">
        <v>2</v>
      </c>
      <c r="H130" s="145" t="s">
        <v>1828</v>
      </c>
      <c r="I130" s="145" t="s">
        <v>14</v>
      </c>
      <c r="J130" s="145">
        <v>30</v>
      </c>
      <c r="K130" s="145">
        <v>333.22</v>
      </c>
      <c r="L130" s="145">
        <v>2158.27</v>
      </c>
      <c r="M130" s="145">
        <v>0</v>
      </c>
      <c r="N130" s="145">
        <v>0</v>
      </c>
    </row>
    <row r="131" spans="1:16" ht="28.8">
      <c r="A131" s="145" t="s">
        <v>1843</v>
      </c>
      <c r="B131" s="145" t="s">
        <v>1651</v>
      </c>
      <c r="C131" s="145" t="s">
        <v>117</v>
      </c>
      <c r="D131" s="145">
        <v>0</v>
      </c>
      <c r="E131" s="145">
        <v>260</v>
      </c>
      <c r="F131" s="145" t="s">
        <v>1843</v>
      </c>
      <c r="G131" s="145">
        <v>2</v>
      </c>
      <c r="H131" s="145" t="s">
        <v>861</v>
      </c>
      <c r="I131" s="145" t="s">
        <v>14</v>
      </c>
      <c r="J131" s="145">
        <v>3</v>
      </c>
      <c r="K131" s="145">
        <v>400</v>
      </c>
      <c r="L131" s="145">
        <v>3800</v>
      </c>
      <c r="M131" s="145">
        <v>0</v>
      </c>
      <c r="N131" s="145">
        <v>0</v>
      </c>
    </row>
    <row r="132" spans="1:16" ht="28.8">
      <c r="A132" s="145" t="s">
        <v>1829</v>
      </c>
      <c r="B132" s="145" t="s">
        <v>1650</v>
      </c>
      <c r="C132" s="145" t="s">
        <v>117</v>
      </c>
      <c r="D132" s="145">
        <v>0</v>
      </c>
      <c r="E132" s="145">
        <v>148</v>
      </c>
      <c r="F132" s="145" t="s">
        <v>1829</v>
      </c>
      <c r="G132" s="145">
        <v>2</v>
      </c>
      <c r="H132" s="145" t="s">
        <v>141</v>
      </c>
      <c r="I132" s="145" t="s">
        <v>14</v>
      </c>
      <c r="J132" s="145">
        <v>1</v>
      </c>
      <c r="K132" s="145">
        <v>177.49</v>
      </c>
      <c r="L132" s="145">
        <v>2536.9299999999998</v>
      </c>
      <c r="M132" s="145">
        <v>0</v>
      </c>
      <c r="N132" s="145">
        <v>0</v>
      </c>
    </row>
    <row r="133" spans="1:16" ht="28.8">
      <c r="A133" s="145" t="s">
        <v>1855</v>
      </c>
      <c r="B133" s="145" t="s">
        <v>1500</v>
      </c>
      <c r="C133" s="145" t="s">
        <v>117</v>
      </c>
      <c r="D133" s="145">
        <v>0</v>
      </c>
      <c r="E133" s="145">
        <v>257</v>
      </c>
      <c r="F133" s="145" t="s">
        <v>1855</v>
      </c>
      <c r="G133" s="145">
        <v>2</v>
      </c>
      <c r="H133" s="145" t="s">
        <v>859</v>
      </c>
      <c r="I133" s="145" t="s">
        <v>14</v>
      </c>
      <c r="J133" s="145">
        <v>1</v>
      </c>
      <c r="K133" s="145">
        <v>400</v>
      </c>
      <c r="L133" s="145">
        <v>1800</v>
      </c>
      <c r="M133" s="145">
        <v>0</v>
      </c>
      <c r="N133" s="145">
        <v>0</v>
      </c>
    </row>
    <row r="134" spans="1:16" ht="28.8">
      <c r="A134" s="145" t="s">
        <v>1837</v>
      </c>
      <c r="B134" s="145" t="s">
        <v>1499</v>
      </c>
      <c r="C134" s="145" t="s">
        <v>117</v>
      </c>
      <c r="D134" s="145">
        <v>0</v>
      </c>
      <c r="E134" s="145">
        <v>256</v>
      </c>
      <c r="F134" s="145" t="s">
        <v>1837</v>
      </c>
      <c r="G134" s="145">
        <v>2</v>
      </c>
      <c r="H134" s="145" t="s">
        <v>858</v>
      </c>
      <c r="I134" s="145" t="s">
        <v>14</v>
      </c>
      <c r="J134" s="145">
        <v>2</v>
      </c>
      <c r="K134" s="145">
        <v>984.23</v>
      </c>
      <c r="L134" s="145">
        <v>1600</v>
      </c>
      <c r="M134" s="145">
        <v>0</v>
      </c>
      <c r="N134" s="145">
        <v>0</v>
      </c>
    </row>
    <row r="135" spans="1:16">
      <c r="A135" s="145" t="s">
        <v>1831</v>
      </c>
      <c r="B135" s="145" t="s">
        <v>1498</v>
      </c>
      <c r="C135" s="145" t="s">
        <v>117</v>
      </c>
      <c r="D135" s="145">
        <v>0</v>
      </c>
      <c r="E135" s="145">
        <v>8</v>
      </c>
      <c r="F135" s="145" t="s">
        <v>1831</v>
      </c>
      <c r="G135" s="145">
        <v>2</v>
      </c>
      <c r="H135" s="145" t="s">
        <v>304</v>
      </c>
      <c r="I135" s="145" t="s">
        <v>14</v>
      </c>
      <c r="J135" s="145">
        <v>1</v>
      </c>
      <c r="K135" s="145">
        <v>984.23</v>
      </c>
      <c r="L135" s="145">
        <v>3709.54</v>
      </c>
      <c r="M135" s="145">
        <v>0</v>
      </c>
      <c r="N135" s="145">
        <v>0</v>
      </c>
    </row>
    <row r="136" spans="1:16" ht="28.8">
      <c r="A136" s="145" t="s">
        <v>1830</v>
      </c>
      <c r="B136" s="145" t="s">
        <v>1497</v>
      </c>
      <c r="C136" s="145" t="s">
        <v>117</v>
      </c>
      <c r="D136" s="145">
        <v>0</v>
      </c>
      <c r="E136" s="145">
        <v>255</v>
      </c>
      <c r="F136" s="145" t="s">
        <v>1830</v>
      </c>
      <c r="G136" s="145">
        <v>2</v>
      </c>
      <c r="H136" s="145" t="s">
        <v>857</v>
      </c>
      <c r="I136" s="145" t="s">
        <v>14</v>
      </c>
      <c r="J136" s="145">
        <v>2</v>
      </c>
      <c r="K136" s="145">
        <v>400</v>
      </c>
      <c r="L136" s="145">
        <v>1000</v>
      </c>
      <c r="M136" s="145">
        <v>0</v>
      </c>
      <c r="N136" s="145">
        <v>0</v>
      </c>
    </row>
    <row r="137" spans="1:16" ht="28.8">
      <c r="A137" s="145" t="s">
        <v>1832</v>
      </c>
      <c r="B137" s="145" t="s">
        <v>1653</v>
      </c>
      <c r="C137" s="145" t="s">
        <v>117</v>
      </c>
      <c r="D137" s="145">
        <v>0</v>
      </c>
      <c r="E137" s="145">
        <v>150</v>
      </c>
      <c r="F137" s="145" t="s">
        <v>1832</v>
      </c>
      <c r="G137" s="145">
        <v>2</v>
      </c>
      <c r="H137" s="145" t="s">
        <v>143</v>
      </c>
      <c r="I137" s="145" t="s">
        <v>14</v>
      </c>
      <c r="J137" s="145">
        <v>1</v>
      </c>
      <c r="K137" s="145">
        <v>446.67</v>
      </c>
      <c r="L137" s="145">
        <v>3416.67</v>
      </c>
      <c r="M137" s="145">
        <v>0</v>
      </c>
      <c r="N137" s="145">
        <v>0</v>
      </c>
    </row>
    <row r="138" spans="1:16" ht="28.8">
      <c r="A138" s="145" t="s">
        <v>1833</v>
      </c>
      <c r="B138" s="145" t="s">
        <v>1661</v>
      </c>
      <c r="C138" s="145" t="s">
        <v>117</v>
      </c>
      <c r="D138" s="145">
        <v>0</v>
      </c>
      <c r="E138" s="145">
        <v>158</v>
      </c>
      <c r="F138" s="145" t="s">
        <v>1833</v>
      </c>
      <c r="G138" s="145">
        <v>2</v>
      </c>
      <c r="H138" s="145" t="s">
        <v>686</v>
      </c>
      <c r="I138" s="145" t="s">
        <v>14</v>
      </c>
      <c r="J138" s="145">
        <v>1</v>
      </c>
      <c r="K138" s="145">
        <v>525</v>
      </c>
      <c r="L138" s="145">
        <v>6431.87</v>
      </c>
      <c r="M138" s="145">
        <v>0</v>
      </c>
      <c r="N138" s="145">
        <v>0</v>
      </c>
    </row>
    <row r="141" spans="1:16" ht="28.8">
      <c r="H141" s="140" t="s">
        <v>1858</v>
      </c>
    </row>
    <row r="142" spans="1:16" ht="28.8">
      <c r="A142" s="145" t="s">
        <v>1857</v>
      </c>
      <c r="B142" s="145" t="s">
        <v>1496</v>
      </c>
      <c r="C142" s="145" t="s">
        <v>117</v>
      </c>
      <c r="D142" s="145">
        <v>0</v>
      </c>
      <c r="E142" s="145">
        <v>254</v>
      </c>
      <c r="F142" s="145" t="s">
        <v>1857</v>
      </c>
      <c r="G142" s="145">
        <v>2</v>
      </c>
      <c r="H142" s="145" t="s">
        <v>851</v>
      </c>
      <c r="I142" s="145" t="s">
        <v>14</v>
      </c>
      <c r="J142" s="145">
        <v>1</v>
      </c>
      <c r="K142" s="145">
        <v>2500</v>
      </c>
      <c r="L142" s="145">
        <v>90000</v>
      </c>
      <c r="M142" s="145">
        <v>0</v>
      </c>
      <c r="N142" s="145">
        <v>0</v>
      </c>
    </row>
    <row r="143" spans="1:16">
      <c r="H143" s="147" t="s">
        <v>1853</v>
      </c>
      <c r="I143" s="147" t="s">
        <v>14</v>
      </c>
      <c r="J143" s="147">
        <v>1</v>
      </c>
      <c r="K143" s="147">
        <v>350</v>
      </c>
      <c r="L143" s="147">
        <v>12100</v>
      </c>
      <c r="M143" s="147">
        <v>0</v>
      </c>
      <c r="N143" s="147">
        <v>0</v>
      </c>
      <c r="O143" s="147"/>
      <c r="P143" s="147" t="s">
        <v>1854</v>
      </c>
    </row>
    <row r="144" spans="1:16" ht="28.8">
      <c r="A144" s="145" t="s">
        <v>1841</v>
      </c>
      <c r="B144" s="145" t="s">
        <v>1614</v>
      </c>
      <c r="C144" s="145" t="s">
        <v>117</v>
      </c>
      <c r="D144" s="145">
        <v>0</v>
      </c>
      <c r="E144" s="145">
        <v>243</v>
      </c>
      <c r="F144" s="145" t="s">
        <v>1841</v>
      </c>
      <c r="G144" s="145">
        <v>2</v>
      </c>
      <c r="H144" s="145" t="s">
        <v>334</v>
      </c>
      <c r="I144" s="145" t="s">
        <v>14</v>
      </c>
      <c r="J144" s="145">
        <v>1</v>
      </c>
      <c r="K144" s="145">
        <v>350</v>
      </c>
      <c r="L144" s="145">
        <v>785</v>
      </c>
      <c r="M144" s="145">
        <v>0</v>
      </c>
      <c r="N144" s="145">
        <v>0</v>
      </c>
    </row>
    <row r="145" spans="1:14" ht="28.8">
      <c r="A145" s="145" t="s">
        <v>1852</v>
      </c>
      <c r="B145" s="145" t="s">
        <v>1502</v>
      </c>
      <c r="C145" s="145" t="s">
        <v>117</v>
      </c>
      <c r="D145" s="145">
        <v>0</v>
      </c>
      <c r="E145" s="145">
        <v>258</v>
      </c>
      <c r="F145" s="145" t="s">
        <v>1852</v>
      </c>
      <c r="G145" s="145">
        <v>2</v>
      </c>
      <c r="H145" s="145" t="s">
        <v>848</v>
      </c>
      <c r="I145" s="145" t="s">
        <v>14</v>
      </c>
      <c r="J145" s="145">
        <v>1</v>
      </c>
      <c r="K145" s="145">
        <v>3000</v>
      </c>
      <c r="L145" s="145">
        <v>6000</v>
      </c>
      <c r="M145" s="145">
        <v>0</v>
      </c>
      <c r="N145" s="145">
        <v>0</v>
      </c>
    </row>
    <row r="148" spans="1:14" ht="28.8">
      <c r="H148" s="140" t="s">
        <v>1856</v>
      </c>
    </row>
    <row r="149" spans="1:14" ht="28.8">
      <c r="A149" s="145" t="s">
        <v>1837</v>
      </c>
      <c r="B149" s="145" t="s">
        <v>1499</v>
      </c>
      <c r="C149" s="145" t="s">
        <v>117</v>
      </c>
      <c r="D149" s="145">
        <v>0</v>
      </c>
      <c r="E149" s="145">
        <v>256</v>
      </c>
      <c r="F149" s="145" t="s">
        <v>1837</v>
      </c>
      <c r="G149" s="145">
        <v>2</v>
      </c>
      <c r="H149" s="145" t="s">
        <v>858</v>
      </c>
      <c r="I149" s="145" t="s">
        <v>14</v>
      </c>
      <c r="J149" s="145">
        <v>3</v>
      </c>
      <c r="K149" s="145">
        <v>984.23</v>
      </c>
      <c r="L149" s="145">
        <v>1600</v>
      </c>
      <c r="M149" s="145">
        <v>0</v>
      </c>
      <c r="N149" s="145">
        <v>0</v>
      </c>
    </row>
  </sheetData>
  <autoFilter ref="A2:P2" xr:uid="{00000000-0009-0000-0000-000001000000}"/>
  <sortState xmlns:xlrd2="http://schemas.microsoft.com/office/spreadsheetml/2017/richdata2" ref="A4:P20">
    <sortCondition ref="A4:A20"/>
  </sortState>
  <customSheetViews>
    <customSheetView guid="{733C611B-E42C-4D4C-810B-1D2702983524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1"/>
      <autoFilter ref="A2:P2" xr:uid="{00000000-0000-0000-0000-000000000000}"/>
    </customSheetView>
    <customSheetView guid="{9C6CBF0F-F840-4C60-905D-D9A10A00FD13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2"/>
      <autoFilter ref="A2:P2" xr:uid="{00000000-0000-0000-0000-000000000000}"/>
    </customSheetView>
    <customSheetView guid="{E40917C2-C5AF-405D-A8D0-C2534CB4C923}" fitToPage="1" showAutoFilter="1" state="hidden" topLeftCell="A37">
      <selection activeCell="H55" sqref="H55"/>
      <pageMargins left="0.7" right="0.7" top="0.75" bottom="0.75" header="0.3" footer="0.3"/>
      <pageSetup paperSize="8" scale="67" fitToHeight="0" orientation="portrait" r:id="rId3"/>
      <autoFilter ref="A2:P2" xr:uid="{00000000-0000-0000-0000-000000000000}"/>
    </customSheetView>
  </customSheetViews>
  <pageMargins left="0.7" right="0.7" top="0.75" bottom="0.75" header="0.3" footer="0.3"/>
  <pageSetup paperSize="8" scale="67" fitToHeight="0" orientation="portrait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8"/>
  <sheetViews>
    <sheetView topLeftCell="A23" workbookViewId="0">
      <selection activeCell="I50" sqref="I50"/>
    </sheetView>
  </sheetViews>
  <sheetFormatPr defaultColWidth="9.109375" defaultRowHeight="14.4"/>
  <cols>
    <col min="1" max="1" width="3.5546875" style="198" customWidth="1"/>
    <col min="2" max="2" width="42.5546875" style="198" customWidth="1"/>
    <col min="3" max="3" width="4.88671875" style="198" customWidth="1"/>
    <col min="4" max="4" width="13.6640625" style="215" customWidth="1"/>
    <col min="5" max="5" width="8.88671875" style="198" customWidth="1"/>
    <col min="6" max="6" width="8.33203125" style="198" customWidth="1"/>
    <col min="7" max="7" width="5.44140625" style="198" customWidth="1"/>
    <col min="8" max="8" width="21.88671875" style="198" customWidth="1"/>
    <col min="9" max="9" width="29.5546875" style="216" customWidth="1"/>
    <col min="10" max="10" width="27.44140625" style="198" customWidth="1"/>
    <col min="11" max="11" width="23.33203125" style="198" customWidth="1"/>
    <col min="12" max="12" width="45.44140625" style="198" customWidth="1"/>
    <col min="13" max="13" width="29.109375" style="198" customWidth="1"/>
    <col min="14" max="14" width="24.88671875" style="198" customWidth="1"/>
    <col min="15" max="16384" width="9.109375" style="198"/>
  </cols>
  <sheetData>
    <row r="1" spans="1:15">
      <c r="A1" s="398"/>
      <c r="B1" s="397" t="s">
        <v>1967</v>
      </c>
      <c r="C1" s="397" t="s">
        <v>1968</v>
      </c>
      <c r="D1" s="397" t="s">
        <v>1969</v>
      </c>
      <c r="E1" s="397" t="s">
        <v>1970</v>
      </c>
      <c r="F1" s="397" t="s">
        <v>1971</v>
      </c>
      <c r="G1" s="397" t="s">
        <v>1972</v>
      </c>
      <c r="H1" s="397" t="s">
        <v>1973</v>
      </c>
      <c r="I1" s="399" t="s">
        <v>1974</v>
      </c>
      <c r="J1" s="399"/>
      <c r="K1" s="399"/>
      <c r="L1" s="400" t="s">
        <v>1975</v>
      </c>
      <c r="M1" s="400"/>
      <c r="N1" s="400"/>
    </row>
    <row r="2" spans="1:15" s="199" customFormat="1" ht="15" customHeight="1">
      <c r="A2" s="398"/>
      <c r="B2" s="397"/>
      <c r="C2" s="397"/>
      <c r="D2" s="397"/>
      <c r="E2" s="397"/>
      <c r="F2" s="397"/>
      <c r="G2" s="397"/>
      <c r="H2" s="397"/>
      <c r="I2" s="401" t="s">
        <v>1976</v>
      </c>
      <c r="J2" s="402" t="s">
        <v>1977</v>
      </c>
      <c r="K2" s="402" t="s">
        <v>1978</v>
      </c>
      <c r="L2" s="403" t="s">
        <v>1976</v>
      </c>
      <c r="M2" s="404" t="s">
        <v>1977</v>
      </c>
      <c r="N2" s="404" t="s">
        <v>1978</v>
      </c>
    </row>
    <row r="3" spans="1:15" ht="20.25" customHeight="1">
      <c r="A3" s="398"/>
      <c r="B3" s="397"/>
      <c r="C3" s="397"/>
      <c r="D3" s="397"/>
      <c r="E3" s="397"/>
      <c r="F3" s="397"/>
      <c r="G3" s="397"/>
      <c r="H3" s="397"/>
      <c r="I3" s="401"/>
      <c r="J3" s="402"/>
      <c r="K3" s="402"/>
      <c r="L3" s="403"/>
      <c r="M3" s="404"/>
      <c r="N3" s="404"/>
    </row>
    <row r="4" spans="1:15">
      <c r="A4" s="200"/>
      <c r="B4" s="200"/>
      <c r="C4" s="200"/>
      <c r="D4" s="201"/>
      <c r="E4" s="200"/>
      <c r="F4" s="200"/>
      <c r="G4" s="200"/>
      <c r="H4" s="200"/>
      <c r="I4" s="202"/>
      <c r="J4" s="203"/>
      <c r="K4" s="203"/>
      <c r="L4" s="203"/>
      <c r="M4" s="203"/>
      <c r="N4" s="204"/>
    </row>
    <row r="5" spans="1:15">
      <c r="A5" s="205">
        <v>1</v>
      </c>
      <c r="B5" s="205" t="s">
        <v>1979</v>
      </c>
      <c r="C5" s="205" t="s">
        <v>1891</v>
      </c>
      <c r="D5" s="206" t="s">
        <v>1980</v>
      </c>
      <c r="E5" s="205">
        <v>40</v>
      </c>
      <c r="F5" s="205"/>
      <c r="G5" s="205"/>
      <c r="H5" s="205" t="s">
        <v>1981</v>
      </c>
      <c r="I5" s="207" t="s">
        <v>1982</v>
      </c>
      <c r="J5" s="208">
        <v>157</v>
      </c>
      <c r="K5" s="208">
        <f>J5*1.1</f>
        <v>172.70000000000002</v>
      </c>
      <c r="L5" s="209" t="s">
        <v>1983</v>
      </c>
      <c r="M5" s="210">
        <v>175.78</v>
      </c>
      <c r="N5" s="210">
        <f>M5*1.1</f>
        <v>193.358</v>
      </c>
    </row>
    <row r="6" spans="1:15">
      <c r="A6" s="211">
        <v>2</v>
      </c>
      <c r="B6" s="211" t="s">
        <v>1984</v>
      </c>
      <c r="C6" s="211" t="s">
        <v>1891</v>
      </c>
      <c r="D6" s="212" t="s">
        <v>1985</v>
      </c>
      <c r="E6" s="211">
        <v>40</v>
      </c>
      <c r="F6" s="211"/>
      <c r="G6" s="211"/>
      <c r="H6" s="211" t="s">
        <v>1981</v>
      </c>
      <c r="I6" s="207" t="s">
        <v>1986</v>
      </c>
      <c r="J6" s="208">
        <v>168</v>
      </c>
      <c r="K6" s="208">
        <f t="shared" ref="K6:K69" si="0">J6*1.1</f>
        <v>184.8</v>
      </c>
      <c r="L6" s="209" t="s">
        <v>1987</v>
      </c>
      <c r="M6" s="210">
        <v>183.3</v>
      </c>
      <c r="N6" s="210">
        <f t="shared" ref="N6:N69" si="1">M6*1.1</f>
        <v>201.63000000000002</v>
      </c>
    </row>
    <row r="7" spans="1:15">
      <c r="A7" s="211">
        <v>3</v>
      </c>
      <c r="B7" s="211" t="s">
        <v>1988</v>
      </c>
      <c r="C7" s="211" t="s">
        <v>1891</v>
      </c>
      <c r="D7" s="212" t="s">
        <v>1989</v>
      </c>
      <c r="E7" s="211">
        <v>42</v>
      </c>
      <c r="F7" s="211"/>
      <c r="G7" s="211"/>
      <c r="H7" s="211" t="s">
        <v>1981</v>
      </c>
      <c r="I7" s="207" t="s">
        <v>1990</v>
      </c>
      <c r="J7" s="208">
        <v>216</v>
      </c>
      <c r="K7" s="208">
        <f t="shared" si="0"/>
        <v>237.60000000000002</v>
      </c>
      <c r="L7" s="209" t="s">
        <v>1991</v>
      </c>
      <c r="M7" s="210">
        <v>244.87</v>
      </c>
      <c r="N7" s="210">
        <f t="shared" si="1"/>
        <v>269.35700000000003</v>
      </c>
      <c r="O7" s="198">
        <f>N7*70</f>
        <v>18854.990000000002</v>
      </c>
    </row>
    <row r="8" spans="1:15">
      <c r="A8" s="205">
        <v>4</v>
      </c>
      <c r="B8" s="205" t="s">
        <v>1992</v>
      </c>
      <c r="C8" s="205" t="s">
        <v>1891</v>
      </c>
      <c r="D8" s="206" t="s">
        <v>1993</v>
      </c>
      <c r="E8" s="205">
        <v>45</v>
      </c>
      <c r="F8" s="205"/>
      <c r="G8" s="205"/>
      <c r="H8" s="205" t="s">
        <v>1981</v>
      </c>
      <c r="I8" s="207" t="s">
        <v>1994</v>
      </c>
      <c r="J8" s="208">
        <v>330</v>
      </c>
      <c r="K8" s="208">
        <f t="shared" si="0"/>
        <v>363.00000000000006</v>
      </c>
      <c r="L8" s="209" t="s">
        <v>1995</v>
      </c>
      <c r="M8" s="210">
        <v>374.12</v>
      </c>
      <c r="N8" s="210">
        <f t="shared" si="1"/>
        <v>411.53200000000004</v>
      </c>
      <c r="O8" s="198">
        <f>N8*70</f>
        <v>28807.24</v>
      </c>
    </row>
    <row r="9" spans="1:15">
      <c r="A9" s="205">
        <v>5</v>
      </c>
      <c r="B9" s="205" t="s">
        <v>1996</v>
      </c>
      <c r="C9" s="205" t="s">
        <v>1891</v>
      </c>
      <c r="D9" s="206" t="s">
        <v>1997</v>
      </c>
      <c r="E9" s="205">
        <v>49</v>
      </c>
      <c r="F9" s="205"/>
      <c r="G9" s="205"/>
      <c r="H9" s="205" t="s">
        <v>1981</v>
      </c>
      <c r="I9" s="207" t="s">
        <v>1998</v>
      </c>
      <c r="J9" s="208">
        <v>438</v>
      </c>
      <c r="K9" s="208">
        <f t="shared" si="0"/>
        <v>481.8</v>
      </c>
      <c r="L9" s="209" t="s">
        <v>1999</v>
      </c>
      <c r="M9" s="210">
        <v>490.68</v>
      </c>
      <c r="N9" s="210">
        <f t="shared" si="1"/>
        <v>539.74800000000005</v>
      </c>
    </row>
    <row r="10" spans="1:15">
      <c r="A10" s="205">
        <v>6</v>
      </c>
      <c r="B10" s="205" t="s">
        <v>2000</v>
      </c>
      <c r="C10" s="205" t="s">
        <v>1891</v>
      </c>
      <c r="D10" s="206" t="s">
        <v>2001</v>
      </c>
      <c r="E10" s="205">
        <v>38</v>
      </c>
      <c r="F10" s="205"/>
      <c r="G10" s="205"/>
      <c r="H10" s="205" t="s">
        <v>1981</v>
      </c>
      <c r="I10" s="207" t="s">
        <v>2002</v>
      </c>
      <c r="J10" s="208">
        <v>543</v>
      </c>
      <c r="K10" s="208">
        <f t="shared" si="0"/>
        <v>597.30000000000007</v>
      </c>
      <c r="L10" s="209" t="s">
        <v>2003</v>
      </c>
      <c r="M10" s="210">
        <v>547.67999999999995</v>
      </c>
      <c r="N10" s="210">
        <f t="shared" si="1"/>
        <v>602.44799999999998</v>
      </c>
    </row>
    <row r="11" spans="1:15">
      <c r="A11" s="205">
        <v>7</v>
      </c>
      <c r="B11" s="205" t="s">
        <v>2004</v>
      </c>
      <c r="C11" s="205" t="s">
        <v>1891</v>
      </c>
      <c r="D11" s="206" t="s">
        <v>2005</v>
      </c>
      <c r="E11" s="205">
        <v>49</v>
      </c>
      <c r="F11" s="205"/>
      <c r="G11" s="205"/>
      <c r="H11" s="205" t="s">
        <v>1981</v>
      </c>
      <c r="I11" s="207" t="s">
        <v>2002</v>
      </c>
      <c r="J11" s="208">
        <v>543</v>
      </c>
      <c r="K11" s="208">
        <f t="shared" si="0"/>
        <v>597.30000000000007</v>
      </c>
      <c r="L11" s="209" t="s">
        <v>2006</v>
      </c>
      <c r="M11" s="210">
        <v>623.04</v>
      </c>
      <c r="N11" s="210">
        <f t="shared" si="1"/>
        <v>685.34400000000005</v>
      </c>
    </row>
    <row r="12" spans="1:15">
      <c r="A12" s="205">
        <v>8</v>
      </c>
      <c r="B12" s="205" t="s">
        <v>2007</v>
      </c>
      <c r="C12" s="205" t="s">
        <v>1891</v>
      </c>
      <c r="D12" s="206" t="s">
        <v>2008</v>
      </c>
      <c r="E12" s="205">
        <v>48</v>
      </c>
      <c r="F12" s="205"/>
      <c r="G12" s="205"/>
      <c r="H12" s="205" t="s">
        <v>1981</v>
      </c>
      <c r="I12" s="207" t="s">
        <v>2009</v>
      </c>
      <c r="J12" s="208">
        <v>737</v>
      </c>
      <c r="K12" s="208">
        <f t="shared" si="0"/>
        <v>810.7</v>
      </c>
      <c r="L12" s="209" t="s">
        <v>2010</v>
      </c>
      <c r="M12" s="210">
        <v>779.52</v>
      </c>
      <c r="N12" s="210">
        <f t="shared" si="1"/>
        <v>857.47200000000009</v>
      </c>
    </row>
    <row r="13" spans="1:15">
      <c r="A13" s="205">
        <v>9</v>
      </c>
      <c r="B13" s="205" t="s">
        <v>2011</v>
      </c>
      <c r="C13" s="205" t="s">
        <v>1891</v>
      </c>
      <c r="D13" s="206" t="s">
        <v>2012</v>
      </c>
      <c r="E13" s="205">
        <v>50</v>
      </c>
      <c r="F13" s="205"/>
      <c r="G13" s="205"/>
      <c r="H13" s="205" t="s">
        <v>1981</v>
      </c>
      <c r="I13" s="207" t="s">
        <v>2009</v>
      </c>
      <c r="J13" s="208">
        <v>737</v>
      </c>
      <c r="K13" s="208">
        <f t="shared" si="0"/>
        <v>810.7</v>
      </c>
      <c r="L13" s="209" t="s">
        <v>2010</v>
      </c>
      <c r="M13" s="210">
        <v>779.52</v>
      </c>
      <c r="N13" s="210">
        <f t="shared" si="1"/>
        <v>857.47200000000009</v>
      </c>
    </row>
    <row r="14" spans="1:15">
      <c r="A14" s="205">
        <v>10</v>
      </c>
      <c r="B14" s="205" t="s">
        <v>2013</v>
      </c>
      <c r="C14" s="205" t="s">
        <v>1891</v>
      </c>
      <c r="D14" s="206" t="s">
        <v>2014</v>
      </c>
      <c r="E14" s="205">
        <v>53</v>
      </c>
      <c r="F14" s="205"/>
      <c r="G14" s="205"/>
      <c r="H14" s="205" t="s">
        <v>1981</v>
      </c>
      <c r="I14" s="207" t="s">
        <v>2015</v>
      </c>
      <c r="J14" s="208">
        <v>863</v>
      </c>
      <c r="K14" s="208">
        <f t="shared" si="0"/>
        <v>949.30000000000007</v>
      </c>
      <c r="L14" s="209" t="s">
        <v>2016</v>
      </c>
      <c r="M14" s="210">
        <v>1162.08</v>
      </c>
      <c r="N14" s="210">
        <f t="shared" si="1"/>
        <v>1278.288</v>
      </c>
    </row>
    <row r="15" spans="1:15">
      <c r="A15" s="205">
        <v>11</v>
      </c>
      <c r="B15" s="205" t="s">
        <v>2017</v>
      </c>
      <c r="C15" s="205" t="s">
        <v>1891</v>
      </c>
      <c r="D15" s="206" t="s">
        <v>2018</v>
      </c>
      <c r="E15" s="205">
        <v>52</v>
      </c>
      <c r="F15" s="205"/>
      <c r="G15" s="205"/>
      <c r="H15" s="205" t="s">
        <v>1981</v>
      </c>
      <c r="I15" s="207" t="s">
        <v>2019</v>
      </c>
      <c r="J15" s="208">
        <v>1046</v>
      </c>
      <c r="K15" s="208">
        <f t="shared" si="0"/>
        <v>1150.6000000000001</v>
      </c>
      <c r="L15" s="209" t="s">
        <v>2020</v>
      </c>
      <c r="M15" s="210">
        <v>1291.2</v>
      </c>
      <c r="N15" s="210">
        <f t="shared" si="1"/>
        <v>1420.3200000000002</v>
      </c>
    </row>
    <row r="16" spans="1:15">
      <c r="A16" s="205">
        <v>12</v>
      </c>
      <c r="B16" s="205" t="s">
        <v>2021</v>
      </c>
      <c r="C16" s="205" t="s">
        <v>1891</v>
      </c>
      <c r="D16" s="206" t="s">
        <v>2022</v>
      </c>
      <c r="E16" s="205">
        <v>52</v>
      </c>
      <c r="F16" s="205"/>
      <c r="G16" s="205"/>
      <c r="H16" s="205" t="s">
        <v>1981</v>
      </c>
      <c r="I16" s="207" t="s">
        <v>2023</v>
      </c>
      <c r="J16" s="208">
        <v>1215</v>
      </c>
      <c r="K16" s="208">
        <f t="shared" si="0"/>
        <v>1336.5</v>
      </c>
      <c r="L16" s="209" t="s">
        <v>2024</v>
      </c>
      <c r="M16" s="210">
        <v>1427.52</v>
      </c>
      <c r="N16" s="210">
        <f t="shared" si="1"/>
        <v>1570.2720000000002</v>
      </c>
    </row>
    <row r="17" spans="1:15">
      <c r="A17" s="205">
        <v>13</v>
      </c>
      <c r="B17" s="205" t="s">
        <v>2025</v>
      </c>
      <c r="C17" s="205" t="s">
        <v>1891</v>
      </c>
      <c r="D17" s="206" t="s">
        <v>2026</v>
      </c>
      <c r="E17" s="205">
        <v>46</v>
      </c>
      <c r="F17" s="205"/>
      <c r="G17" s="205"/>
      <c r="H17" s="205" t="s">
        <v>1981</v>
      </c>
      <c r="I17" s="207" t="s">
        <v>2027</v>
      </c>
      <c r="J17" s="208">
        <v>553</v>
      </c>
      <c r="K17" s="208">
        <f t="shared" si="0"/>
        <v>608.30000000000007</v>
      </c>
      <c r="L17" s="209" t="s">
        <v>2028</v>
      </c>
      <c r="M17" s="210">
        <v>582.24</v>
      </c>
      <c r="N17" s="210">
        <f t="shared" si="1"/>
        <v>640.46400000000006</v>
      </c>
    </row>
    <row r="18" spans="1:15">
      <c r="A18" s="205">
        <v>14</v>
      </c>
      <c r="B18" s="205" t="s">
        <v>2029</v>
      </c>
      <c r="C18" s="205" t="s">
        <v>1891</v>
      </c>
      <c r="D18" s="206" t="s">
        <v>2030</v>
      </c>
      <c r="E18" s="205">
        <v>52</v>
      </c>
      <c r="F18" s="205"/>
      <c r="G18" s="205"/>
      <c r="H18" s="205" t="s">
        <v>1981</v>
      </c>
      <c r="I18" s="207" t="s">
        <v>2031</v>
      </c>
      <c r="J18" s="208">
        <v>744</v>
      </c>
      <c r="K18" s="208">
        <f t="shared" si="0"/>
        <v>818.40000000000009</v>
      </c>
      <c r="L18" s="209" t="s">
        <v>2032</v>
      </c>
      <c r="M18" s="210">
        <v>775.68</v>
      </c>
      <c r="N18" s="210">
        <f t="shared" si="1"/>
        <v>853.24800000000005</v>
      </c>
    </row>
    <row r="19" spans="1:15">
      <c r="A19" s="205">
        <v>15</v>
      </c>
      <c r="B19" s="205" t="s">
        <v>2033</v>
      </c>
      <c r="C19" s="205" t="s">
        <v>1891</v>
      </c>
      <c r="D19" s="206" t="s">
        <v>2034</v>
      </c>
      <c r="E19" s="205">
        <v>54</v>
      </c>
      <c r="F19" s="205"/>
      <c r="G19" s="205"/>
      <c r="H19" s="205" t="s">
        <v>1981</v>
      </c>
      <c r="I19" s="207" t="s">
        <v>2035</v>
      </c>
      <c r="J19" s="208">
        <v>896</v>
      </c>
      <c r="K19" s="208">
        <f t="shared" si="0"/>
        <v>985.60000000000014</v>
      </c>
      <c r="L19" s="209" t="s">
        <v>2036</v>
      </c>
      <c r="M19" s="210">
        <v>1158.24</v>
      </c>
      <c r="N19" s="210">
        <f t="shared" si="1"/>
        <v>1274.0640000000001</v>
      </c>
    </row>
    <row r="20" spans="1:15">
      <c r="A20" s="205">
        <v>16</v>
      </c>
      <c r="B20" s="205" t="s">
        <v>2037</v>
      </c>
      <c r="C20" s="205" t="s">
        <v>1891</v>
      </c>
      <c r="D20" s="206" t="s">
        <v>2038</v>
      </c>
      <c r="E20" s="205">
        <v>55</v>
      </c>
      <c r="F20" s="205"/>
      <c r="G20" s="205"/>
      <c r="H20" s="205" t="s">
        <v>1981</v>
      </c>
      <c r="I20" s="207" t="s">
        <v>2039</v>
      </c>
      <c r="J20" s="208">
        <v>1005</v>
      </c>
      <c r="K20" s="208">
        <f t="shared" si="0"/>
        <v>1105.5</v>
      </c>
      <c r="L20" s="209" t="s">
        <v>2040</v>
      </c>
      <c r="M20" s="210">
        <v>1294.08</v>
      </c>
      <c r="N20" s="210">
        <f t="shared" si="1"/>
        <v>1423.4880000000001</v>
      </c>
    </row>
    <row r="21" spans="1:15">
      <c r="A21" s="205">
        <v>17</v>
      </c>
      <c r="B21" s="205" t="s">
        <v>2041</v>
      </c>
      <c r="C21" s="205" t="s">
        <v>1891</v>
      </c>
      <c r="D21" s="206" t="s">
        <v>2042</v>
      </c>
      <c r="E21" s="205">
        <v>56</v>
      </c>
      <c r="F21" s="205"/>
      <c r="G21" s="205"/>
      <c r="H21" s="205" t="s">
        <v>1981</v>
      </c>
      <c r="I21" s="207" t="s">
        <v>2043</v>
      </c>
      <c r="J21" s="208">
        <v>1162</v>
      </c>
      <c r="K21" s="208">
        <f t="shared" si="0"/>
        <v>1278.2</v>
      </c>
      <c r="L21" s="209" t="s">
        <v>2044</v>
      </c>
      <c r="M21" s="210">
        <v>1444.8</v>
      </c>
      <c r="N21" s="210">
        <f t="shared" si="1"/>
        <v>1589.28</v>
      </c>
    </row>
    <row r="22" spans="1:15">
      <c r="A22" s="205">
        <v>18</v>
      </c>
      <c r="B22" s="205" t="s">
        <v>2045</v>
      </c>
      <c r="C22" s="205" t="s">
        <v>1891</v>
      </c>
      <c r="D22" s="206" t="s">
        <v>2046</v>
      </c>
      <c r="E22" s="205">
        <v>44</v>
      </c>
      <c r="F22" s="205"/>
      <c r="G22" s="205"/>
      <c r="H22" s="205" t="s">
        <v>2047</v>
      </c>
      <c r="I22" s="207" t="s">
        <v>2048</v>
      </c>
      <c r="J22" s="208">
        <v>669</v>
      </c>
      <c r="K22" s="208">
        <f t="shared" si="0"/>
        <v>735.90000000000009</v>
      </c>
      <c r="L22" s="209" t="s">
        <v>2049</v>
      </c>
      <c r="M22" s="210">
        <v>558.72</v>
      </c>
      <c r="N22" s="210">
        <f t="shared" si="1"/>
        <v>614.5920000000001</v>
      </c>
    </row>
    <row r="23" spans="1:15">
      <c r="A23" s="205">
        <v>19</v>
      </c>
      <c r="B23" s="205" t="s">
        <v>2050</v>
      </c>
      <c r="C23" s="205" t="s">
        <v>1891</v>
      </c>
      <c r="D23" s="206" t="s">
        <v>2051</v>
      </c>
      <c r="E23" s="205">
        <v>49</v>
      </c>
      <c r="F23" s="205"/>
      <c r="G23" s="205"/>
      <c r="H23" s="205" t="s">
        <v>2047</v>
      </c>
      <c r="I23" s="207" t="s">
        <v>2052</v>
      </c>
      <c r="J23" s="208">
        <v>809</v>
      </c>
      <c r="K23" s="208">
        <f t="shared" si="0"/>
        <v>889.90000000000009</v>
      </c>
      <c r="L23" s="209" t="s">
        <v>2053</v>
      </c>
      <c r="M23" s="210">
        <v>742.56</v>
      </c>
      <c r="N23" s="210">
        <f t="shared" si="1"/>
        <v>816.81600000000003</v>
      </c>
    </row>
    <row r="24" spans="1:15">
      <c r="A24" s="205">
        <v>20</v>
      </c>
      <c r="B24" s="205" t="s">
        <v>2054</v>
      </c>
      <c r="C24" s="205" t="s">
        <v>1891</v>
      </c>
      <c r="D24" s="206" t="s">
        <v>2055</v>
      </c>
      <c r="E24" s="205">
        <v>50</v>
      </c>
      <c r="F24" s="205"/>
      <c r="G24" s="205"/>
      <c r="H24" s="205" t="s">
        <v>2047</v>
      </c>
      <c r="I24" s="207" t="s">
        <v>2056</v>
      </c>
      <c r="J24" s="208">
        <v>925</v>
      </c>
      <c r="K24" s="208">
        <f t="shared" si="0"/>
        <v>1017.5000000000001</v>
      </c>
      <c r="L24" s="209" t="s">
        <v>2057</v>
      </c>
      <c r="M24" s="210">
        <v>1133.76</v>
      </c>
      <c r="N24" s="210">
        <f t="shared" si="1"/>
        <v>1247.1360000000002</v>
      </c>
    </row>
    <row r="25" spans="1:15">
      <c r="A25" s="205">
        <v>21</v>
      </c>
      <c r="B25" s="205" t="s">
        <v>2058</v>
      </c>
      <c r="C25" s="205" t="s">
        <v>1891</v>
      </c>
      <c r="D25" s="206" t="s">
        <v>2059</v>
      </c>
      <c r="E25" s="205">
        <v>53</v>
      </c>
      <c r="F25" s="205"/>
      <c r="G25" s="205"/>
      <c r="H25" s="205" t="s">
        <v>2047</v>
      </c>
      <c r="I25" s="207" t="s">
        <v>2060</v>
      </c>
      <c r="J25" s="208">
        <v>1117</v>
      </c>
      <c r="K25" s="208">
        <f t="shared" si="0"/>
        <v>1228.7</v>
      </c>
      <c r="L25" s="209" t="s">
        <v>2061</v>
      </c>
      <c r="M25" s="210">
        <v>1238.4000000000001</v>
      </c>
      <c r="N25" s="210">
        <f t="shared" si="1"/>
        <v>1362.2400000000002</v>
      </c>
    </row>
    <row r="26" spans="1:15">
      <c r="A26" s="205">
        <v>22</v>
      </c>
      <c r="B26" s="205" t="s">
        <v>2062</v>
      </c>
      <c r="C26" s="205" t="s">
        <v>1891</v>
      </c>
      <c r="D26" s="206" t="s">
        <v>2063</v>
      </c>
      <c r="E26" s="205">
        <v>53</v>
      </c>
      <c r="F26" s="205"/>
      <c r="G26" s="205"/>
      <c r="H26" s="205" t="s">
        <v>2047</v>
      </c>
      <c r="I26" s="207" t="s">
        <v>2064</v>
      </c>
      <c r="J26" s="208">
        <v>1274</v>
      </c>
      <c r="K26" s="208">
        <f t="shared" si="0"/>
        <v>1401.4</v>
      </c>
      <c r="L26" s="209" t="s">
        <v>2065</v>
      </c>
      <c r="M26" s="210">
        <v>1385.28</v>
      </c>
      <c r="N26" s="210">
        <f t="shared" si="1"/>
        <v>1523.808</v>
      </c>
    </row>
    <row r="27" spans="1:15">
      <c r="A27" s="205">
        <v>23</v>
      </c>
      <c r="B27" s="205" t="s">
        <v>1979</v>
      </c>
      <c r="C27" s="205" t="s">
        <v>1890</v>
      </c>
      <c r="D27" s="206" t="s">
        <v>1980</v>
      </c>
      <c r="E27" s="205">
        <v>40</v>
      </c>
      <c r="F27" s="205"/>
      <c r="G27" s="205"/>
      <c r="H27" s="205" t="s">
        <v>1981</v>
      </c>
      <c r="I27" s="207" t="s">
        <v>2066</v>
      </c>
      <c r="J27" s="208">
        <v>254</v>
      </c>
      <c r="K27" s="208">
        <f t="shared" si="0"/>
        <v>279.40000000000003</v>
      </c>
      <c r="L27" s="209" t="s">
        <v>2067</v>
      </c>
      <c r="M27" s="210">
        <v>330.88</v>
      </c>
      <c r="N27" s="210">
        <f t="shared" si="1"/>
        <v>363.96800000000002</v>
      </c>
    </row>
    <row r="28" spans="1:15">
      <c r="A28" s="211">
        <v>24</v>
      </c>
      <c r="B28" s="211" t="s">
        <v>1984</v>
      </c>
      <c r="C28" s="211" t="s">
        <v>1890</v>
      </c>
      <c r="D28" s="212" t="s">
        <v>1985</v>
      </c>
      <c r="E28" s="211">
        <v>40</v>
      </c>
      <c r="F28" s="211"/>
      <c r="G28" s="211"/>
      <c r="H28" s="211" t="s">
        <v>1981</v>
      </c>
      <c r="I28" s="207" t="s">
        <v>2068</v>
      </c>
      <c r="J28" s="208">
        <v>264</v>
      </c>
      <c r="K28" s="208">
        <f t="shared" si="0"/>
        <v>290.40000000000003</v>
      </c>
      <c r="L28" s="209" t="s">
        <v>2069</v>
      </c>
      <c r="M28" s="210">
        <v>347.8</v>
      </c>
      <c r="N28" s="210">
        <f t="shared" si="1"/>
        <v>382.58000000000004</v>
      </c>
      <c r="O28" s="198">
        <f>N28*66.56</f>
        <v>25464.524800000003</v>
      </c>
    </row>
    <row r="29" spans="1:15">
      <c r="A29" s="211">
        <v>25</v>
      </c>
      <c r="B29" s="211" t="s">
        <v>1988</v>
      </c>
      <c r="C29" s="211" t="s">
        <v>1890</v>
      </c>
      <c r="D29" s="212" t="s">
        <v>1989</v>
      </c>
      <c r="E29" s="211">
        <v>42</v>
      </c>
      <c r="F29" s="211"/>
      <c r="G29" s="211"/>
      <c r="H29" s="211" t="s">
        <v>1981</v>
      </c>
      <c r="I29" s="207" t="s">
        <v>2070</v>
      </c>
      <c r="J29" s="208">
        <v>299</v>
      </c>
      <c r="K29" s="208">
        <f t="shared" si="0"/>
        <v>328.90000000000003</v>
      </c>
      <c r="L29" s="209" t="s">
        <v>2071</v>
      </c>
      <c r="M29" s="210">
        <v>397.15</v>
      </c>
      <c r="N29" s="210">
        <f t="shared" si="1"/>
        <v>436.86500000000001</v>
      </c>
      <c r="O29" s="198">
        <f t="shared" ref="O29:O30" si="2">N29*70</f>
        <v>30580.55</v>
      </c>
    </row>
    <row r="30" spans="1:15">
      <c r="A30" s="205">
        <v>26</v>
      </c>
      <c r="B30" s="205" t="s">
        <v>1992</v>
      </c>
      <c r="C30" s="205" t="s">
        <v>1890</v>
      </c>
      <c r="D30" s="206" t="s">
        <v>1993</v>
      </c>
      <c r="E30" s="205">
        <v>45</v>
      </c>
      <c r="F30" s="205"/>
      <c r="G30" s="205"/>
      <c r="H30" s="205" t="s">
        <v>1981</v>
      </c>
      <c r="I30" s="207" t="s">
        <v>2072</v>
      </c>
      <c r="J30" s="208">
        <v>446</v>
      </c>
      <c r="K30" s="208">
        <f t="shared" si="0"/>
        <v>490.6</v>
      </c>
      <c r="L30" s="209" t="s">
        <v>2073</v>
      </c>
      <c r="M30" s="210">
        <v>622.28</v>
      </c>
      <c r="N30" s="210">
        <f t="shared" si="1"/>
        <v>684.50800000000004</v>
      </c>
      <c r="O30" s="198">
        <f t="shared" si="2"/>
        <v>47915.560000000005</v>
      </c>
    </row>
    <row r="31" spans="1:15">
      <c r="A31" s="205">
        <v>27</v>
      </c>
      <c r="B31" s="205" t="s">
        <v>1996</v>
      </c>
      <c r="C31" s="205" t="s">
        <v>1890</v>
      </c>
      <c r="D31" s="206" t="s">
        <v>1997</v>
      </c>
      <c r="E31" s="205">
        <v>49</v>
      </c>
      <c r="F31" s="205"/>
      <c r="G31" s="205"/>
      <c r="H31" s="205" t="s">
        <v>1981</v>
      </c>
      <c r="I31" s="207" t="s">
        <v>2074</v>
      </c>
      <c r="J31" s="208">
        <v>577</v>
      </c>
      <c r="K31" s="208">
        <f t="shared" si="0"/>
        <v>634.70000000000005</v>
      </c>
      <c r="L31" s="209" t="s">
        <v>2075</v>
      </c>
      <c r="M31" s="210">
        <v>765.63</v>
      </c>
      <c r="N31" s="210">
        <f t="shared" si="1"/>
        <v>842.1930000000001</v>
      </c>
    </row>
    <row r="32" spans="1:15">
      <c r="A32" s="205">
        <v>28</v>
      </c>
      <c r="B32" s="205" t="s">
        <v>2000</v>
      </c>
      <c r="C32" s="205" t="s">
        <v>1890</v>
      </c>
      <c r="D32" s="206" t="s">
        <v>2001</v>
      </c>
      <c r="E32" s="205">
        <v>38</v>
      </c>
      <c r="F32" s="205"/>
      <c r="G32" s="205"/>
      <c r="H32" s="205" t="s">
        <v>1981</v>
      </c>
      <c r="I32" s="207" t="s">
        <v>2076</v>
      </c>
      <c r="J32" s="208">
        <v>586</v>
      </c>
      <c r="K32" s="208">
        <f t="shared" si="0"/>
        <v>644.6</v>
      </c>
      <c r="L32" s="209" t="s">
        <v>2077</v>
      </c>
      <c r="M32" s="210">
        <v>722.86</v>
      </c>
      <c r="N32" s="210">
        <f t="shared" si="1"/>
        <v>795.14600000000007</v>
      </c>
    </row>
    <row r="33" spans="1:14">
      <c r="A33" s="205">
        <v>29</v>
      </c>
      <c r="B33" s="205" t="s">
        <v>2004</v>
      </c>
      <c r="C33" s="205" t="s">
        <v>1890</v>
      </c>
      <c r="D33" s="206" t="s">
        <v>2005</v>
      </c>
      <c r="E33" s="205">
        <v>49</v>
      </c>
      <c r="F33" s="205"/>
      <c r="G33" s="205"/>
      <c r="H33" s="205" t="s">
        <v>1981</v>
      </c>
      <c r="I33" s="207" t="s">
        <v>2078</v>
      </c>
      <c r="J33" s="208">
        <v>761</v>
      </c>
      <c r="K33" s="208">
        <f t="shared" si="0"/>
        <v>837.1</v>
      </c>
      <c r="L33" s="209" t="s">
        <v>2077</v>
      </c>
      <c r="M33" s="210">
        <v>722.86</v>
      </c>
      <c r="N33" s="210">
        <f t="shared" si="1"/>
        <v>795.14600000000007</v>
      </c>
    </row>
    <row r="34" spans="1:14">
      <c r="A34" s="205">
        <v>30</v>
      </c>
      <c r="B34" s="205" t="s">
        <v>2007</v>
      </c>
      <c r="C34" s="205" t="s">
        <v>1890</v>
      </c>
      <c r="D34" s="206" t="s">
        <v>2008</v>
      </c>
      <c r="E34" s="205">
        <v>48</v>
      </c>
      <c r="F34" s="205"/>
      <c r="G34" s="205"/>
      <c r="H34" s="205" t="s">
        <v>1981</v>
      </c>
      <c r="I34" s="207" t="s">
        <v>2079</v>
      </c>
      <c r="J34" s="208">
        <v>962</v>
      </c>
      <c r="K34" s="208">
        <f t="shared" si="0"/>
        <v>1058.2</v>
      </c>
      <c r="L34" s="209" t="s">
        <v>2080</v>
      </c>
      <c r="M34" s="210">
        <v>928.25</v>
      </c>
      <c r="N34" s="210">
        <f t="shared" si="1"/>
        <v>1021.075</v>
      </c>
    </row>
    <row r="35" spans="1:14">
      <c r="A35" s="205">
        <v>31</v>
      </c>
      <c r="B35" s="205" t="s">
        <v>2011</v>
      </c>
      <c r="C35" s="205" t="s">
        <v>1890</v>
      </c>
      <c r="D35" s="206" t="s">
        <v>2012</v>
      </c>
      <c r="E35" s="205">
        <v>50</v>
      </c>
      <c r="F35" s="205"/>
      <c r="G35" s="205"/>
      <c r="H35" s="205" t="s">
        <v>1981</v>
      </c>
      <c r="I35" s="207" t="s">
        <v>2079</v>
      </c>
      <c r="J35" s="208">
        <v>962</v>
      </c>
      <c r="K35" s="208">
        <f t="shared" si="0"/>
        <v>1058.2</v>
      </c>
      <c r="L35" s="209" t="s">
        <v>2080</v>
      </c>
      <c r="M35" s="210">
        <v>928.25</v>
      </c>
      <c r="N35" s="210">
        <f t="shared" si="1"/>
        <v>1021.075</v>
      </c>
    </row>
    <row r="36" spans="1:14">
      <c r="A36" s="205">
        <v>32</v>
      </c>
      <c r="B36" s="205" t="s">
        <v>2013</v>
      </c>
      <c r="C36" s="205" t="s">
        <v>1890</v>
      </c>
      <c r="D36" s="206" t="s">
        <v>2014</v>
      </c>
      <c r="E36" s="205">
        <v>53</v>
      </c>
      <c r="F36" s="205"/>
      <c r="G36" s="205"/>
      <c r="H36" s="205" t="s">
        <v>1981</v>
      </c>
      <c r="I36" s="207" t="s">
        <v>2081</v>
      </c>
      <c r="J36" s="208">
        <v>1433</v>
      </c>
      <c r="K36" s="208">
        <f t="shared" si="0"/>
        <v>1576.3000000000002</v>
      </c>
      <c r="L36" s="209" t="s">
        <v>2082</v>
      </c>
      <c r="M36" s="210">
        <v>1475.33</v>
      </c>
      <c r="N36" s="210">
        <f t="shared" si="1"/>
        <v>1622.8630000000001</v>
      </c>
    </row>
    <row r="37" spans="1:14">
      <c r="A37" s="205">
        <v>33</v>
      </c>
      <c r="B37" s="205" t="s">
        <v>2017</v>
      </c>
      <c r="C37" s="205" t="s">
        <v>1890</v>
      </c>
      <c r="D37" s="206" t="s">
        <v>2018</v>
      </c>
      <c r="E37" s="205">
        <v>52</v>
      </c>
      <c r="F37" s="205"/>
      <c r="G37" s="205"/>
      <c r="H37" s="205" t="s">
        <v>1981</v>
      </c>
      <c r="I37" s="207" t="s">
        <v>2083</v>
      </c>
      <c r="J37" s="208">
        <v>1762</v>
      </c>
      <c r="K37" s="208">
        <f t="shared" si="0"/>
        <v>1938.2</v>
      </c>
      <c r="L37" s="209" t="s">
        <v>2084</v>
      </c>
      <c r="M37" s="210">
        <v>1624.32</v>
      </c>
      <c r="N37" s="210">
        <f t="shared" si="1"/>
        <v>1786.7520000000002</v>
      </c>
    </row>
    <row r="38" spans="1:14">
      <c r="A38" s="205">
        <v>34</v>
      </c>
      <c r="B38" s="205" t="s">
        <v>2021</v>
      </c>
      <c r="C38" s="205" t="s">
        <v>1890</v>
      </c>
      <c r="D38" s="206" t="s">
        <v>2022</v>
      </c>
      <c r="E38" s="205">
        <v>52</v>
      </c>
      <c r="F38" s="205"/>
      <c r="G38" s="205"/>
      <c r="H38" s="205" t="s">
        <v>1981</v>
      </c>
      <c r="I38" s="207" t="s">
        <v>2085</v>
      </c>
      <c r="J38" s="208">
        <v>2067</v>
      </c>
      <c r="K38" s="208">
        <f t="shared" si="0"/>
        <v>2273.7000000000003</v>
      </c>
      <c r="L38" s="209" t="s">
        <v>2086</v>
      </c>
      <c r="M38" s="210">
        <v>1886.58</v>
      </c>
      <c r="N38" s="210">
        <f t="shared" si="1"/>
        <v>2075.2380000000003</v>
      </c>
    </row>
    <row r="39" spans="1:14">
      <c r="A39" s="205">
        <v>35</v>
      </c>
      <c r="B39" s="205" t="s">
        <v>2025</v>
      </c>
      <c r="C39" s="205" t="s">
        <v>1890</v>
      </c>
      <c r="D39" s="206" t="s">
        <v>2026</v>
      </c>
      <c r="E39" s="205">
        <v>46</v>
      </c>
      <c r="F39" s="205"/>
      <c r="G39" s="205"/>
      <c r="H39" s="205" t="s">
        <v>1981</v>
      </c>
      <c r="I39" s="207" t="s">
        <v>2087</v>
      </c>
      <c r="J39" s="208">
        <v>765</v>
      </c>
      <c r="K39" s="208">
        <f t="shared" si="0"/>
        <v>841.50000000000011</v>
      </c>
      <c r="L39" s="209" t="s">
        <v>2088</v>
      </c>
      <c r="M39" s="210">
        <v>713.93</v>
      </c>
      <c r="N39" s="210">
        <f t="shared" si="1"/>
        <v>785.32299999999998</v>
      </c>
    </row>
    <row r="40" spans="1:14">
      <c r="A40" s="205">
        <v>36</v>
      </c>
      <c r="B40" s="205" t="s">
        <v>2029</v>
      </c>
      <c r="C40" s="205" t="s">
        <v>1890</v>
      </c>
      <c r="D40" s="206" t="s">
        <v>2030</v>
      </c>
      <c r="E40" s="205">
        <v>52</v>
      </c>
      <c r="F40" s="205"/>
      <c r="G40" s="205"/>
      <c r="H40" s="205" t="s">
        <v>1981</v>
      </c>
      <c r="I40" s="207" t="s">
        <v>2089</v>
      </c>
      <c r="J40" s="208">
        <v>944</v>
      </c>
      <c r="K40" s="208">
        <f t="shared" si="0"/>
        <v>1038.4000000000001</v>
      </c>
      <c r="L40" s="209" t="s">
        <v>2090</v>
      </c>
      <c r="M40" s="210">
        <v>713.93</v>
      </c>
      <c r="N40" s="210">
        <f t="shared" si="1"/>
        <v>785.32299999999998</v>
      </c>
    </row>
    <row r="41" spans="1:14">
      <c r="A41" s="205">
        <v>37</v>
      </c>
      <c r="B41" s="205" t="s">
        <v>2033</v>
      </c>
      <c r="C41" s="205" t="s">
        <v>1890</v>
      </c>
      <c r="D41" s="206" t="s">
        <v>2034</v>
      </c>
      <c r="E41" s="205">
        <v>54</v>
      </c>
      <c r="F41" s="205"/>
      <c r="G41" s="205"/>
      <c r="H41" s="205" t="s">
        <v>1981</v>
      </c>
      <c r="I41" s="207" t="s">
        <v>2091</v>
      </c>
      <c r="J41" s="208">
        <v>1458</v>
      </c>
      <c r="K41" s="208">
        <f t="shared" si="0"/>
        <v>1603.8000000000002</v>
      </c>
      <c r="L41" s="209" t="s">
        <v>2092</v>
      </c>
      <c r="M41" s="210">
        <v>1458.41</v>
      </c>
      <c r="N41" s="210">
        <f t="shared" si="1"/>
        <v>1604.2510000000002</v>
      </c>
    </row>
    <row r="42" spans="1:14">
      <c r="A42" s="205">
        <v>38</v>
      </c>
      <c r="B42" s="205" t="s">
        <v>2037</v>
      </c>
      <c r="C42" s="205" t="s">
        <v>1890</v>
      </c>
      <c r="D42" s="206" t="s">
        <v>2038</v>
      </c>
      <c r="E42" s="205">
        <v>55</v>
      </c>
      <c r="F42" s="205"/>
      <c r="G42" s="205"/>
      <c r="H42" s="205" t="s">
        <v>1981</v>
      </c>
      <c r="I42" s="207" t="s">
        <v>2093</v>
      </c>
      <c r="J42" s="208">
        <v>1722</v>
      </c>
      <c r="K42" s="208">
        <f t="shared" si="0"/>
        <v>1894.2</v>
      </c>
      <c r="L42" s="209" t="s">
        <v>2094</v>
      </c>
      <c r="M42" s="210">
        <v>1629.02</v>
      </c>
      <c r="N42" s="210">
        <f t="shared" si="1"/>
        <v>1791.922</v>
      </c>
    </row>
    <row r="43" spans="1:14">
      <c r="A43" s="205">
        <v>39</v>
      </c>
      <c r="B43" s="205" t="s">
        <v>2041</v>
      </c>
      <c r="C43" s="205" t="s">
        <v>1890</v>
      </c>
      <c r="D43" s="206" t="s">
        <v>2042</v>
      </c>
      <c r="E43" s="205">
        <v>56</v>
      </c>
      <c r="F43" s="205"/>
      <c r="G43" s="205"/>
      <c r="H43" s="205" t="s">
        <v>1981</v>
      </c>
      <c r="I43" s="207" t="s">
        <v>2095</v>
      </c>
      <c r="J43" s="208">
        <v>2014</v>
      </c>
      <c r="K43" s="208">
        <f t="shared" si="0"/>
        <v>2215.4</v>
      </c>
      <c r="L43" s="209" t="s">
        <v>2096</v>
      </c>
      <c r="M43" s="210">
        <v>1868.72</v>
      </c>
      <c r="N43" s="210">
        <f t="shared" si="1"/>
        <v>2055.5920000000001</v>
      </c>
    </row>
    <row r="44" spans="1:14">
      <c r="A44" s="205">
        <v>40</v>
      </c>
      <c r="B44" s="205" t="s">
        <v>2045</v>
      </c>
      <c r="C44" s="205" t="s">
        <v>1890</v>
      </c>
      <c r="D44" s="206" t="s">
        <v>2046</v>
      </c>
      <c r="E44" s="205">
        <v>44</v>
      </c>
      <c r="F44" s="205"/>
      <c r="G44" s="205"/>
      <c r="H44" s="205" t="s">
        <v>2047</v>
      </c>
      <c r="I44" s="207" t="s">
        <v>2097</v>
      </c>
      <c r="J44" s="208">
        <v>765</v>
      </c>
      <c r="K44" s="208">
        <f t="shared" si="0"/>
        <v>841.50000000000011</v>
      </c>
      <c r="L44" s="209" t="s">
        <v>2098</v>
      </c>
      <c r="M44" s="210">
        <v>681.5</v>
      </c>
      <c r="N44" s="210">
        <f t="shared" si="1"/>
        <v>749.65000000000009</v>
      </c>
    </row>
    <row r="45" spans="1:14">
      <c r="A45" s="205">
        <v>41</v>
      </c>
      <c r="B45" s="205" t="s">
        <v>2050</v>
      </c>
      <c r="C45" s="205" t="s">
        <v>1890</v>
      </c>
      <c r="D45" s="206" t="s">
        <v>2051</v>
      </c>
      <c r="E45" s="205">
        <v>49</v>
      </c>
      <c r="F45" s="205"/>
      <c r="G45" s="205"/>
      <c r="H45" s="205" t="s">
        <v>2047</v>
      </c>
      <c r="I45" s="207" t="s">
        <v>2099</v>
      </c>
      <c r="J45" s="208">
        <v>981</v>
      </c>
      <c r="K45" s="208">
        <f t="shared" si="0"/>
        <v>1079.1000000000001</v>
      </c>
      <c r="L45" s="209" t="s">
        <v>2100</v>
      </c>
      <c r="M45" s="210">
        <v>886.42</v>
      </c>
      <c r="N45" s="210">
        <f t="shared" si="1"/>
        <v>975.06200000000001</v>
      </c>
    </row>
    <row r="46" spans="1:14">
      <c r="A46" s="205">
        <v>42</v>
      </c>
      <c r="B46" s="205" t="s">
        <v>2054</v>
      </c>
      <c r="C46" s="205" t="s">
        <v>1890</v>
      </c>
      <c r="D46" s="206" t="s">
        <v>2055</v>
      </c>
      <c r="E46" s="205">
        <v>50</v>
      </c>
      <c r="F46" s="205"/>
      <c r="G46" s="205"/>
      <c r="H46" s="205" t="s">
        <v>2047</v>
      </c>
      <c r="I46" s="207" t="s">
        <v>2101</v>
      </c>
      <c r="J46" s="208">
        <v>1547</v>
      </c>
      <c r="K46" s="208">
        <f t="shared" si="0"/>
        <v>1701.7</v>
      </c>
      <c r="L46" s="209" t="s">
        <v>2102</v>
      </c>
      <c r="M46" s="210">
        <v>1416.11</v>
      </c>
      <c r="N46" s="210">
        <f t="shared" si="1"/>
        <v>1557.721</v>
      </c>
    </row>
    <row r="47" spans="1:14">
      <c r="A47" s="205">
        <v>43</v>
      </c>
      <c r="B47" s="205" t="s">
        <v>2058</v>
      </c>
      <c r="C47" s="205" t="s">
        <v>1890</v>
      </c>
      <c r="D47" s="206" t="s">
        <v>2059</v>
      </c>
      <c r="E47" s="205">
        <v>53</v>
      </c>
      <c r="F47" s="205"/>
      <c r="G47" s="205"/>
      <c r="H47" s="205" t="s">
        <v>2047</v>
      </c>
      <c r="I47" s="207" t="s">
        <v>2103</v>
      </c>
      <c r="J47" s="208">
        <v>1826</v>
      </c>
      <c r="K47" s="208">
        <f t="shared" si="0"/>
        <v>2008.6000000000001</v>
      </c>
      <c r="L47" s="209" t="s">
        <v>2104</v>
      </c>
      <c r="M47" s="210">
        <v>1571.68</v>
      </c>
      <c r="N47" s="210">
        <f t="shared" si="1"/>
        <v>1728.8480000000002</v>
      </c>
    </row>
    <row r="48" spans="1:14">
      <c r="A48" s="205">
        <v>44</v>
      </c>
      <c r="B48" s="205" t="s">
        <v>2062</v>
      </c>
      <c r="C48" s="205" t="s">
        <v>1890</v>
      </c>
      <c r="D48" s="206" t="s">
        <v>2063</v>
      </c>
      <c r="E48" s="205">
        <v>53</v>
      </c>
      <c r="F48" s="205"/>
      <c r="G48" s="205"/>
      <c r="H48" s="205" t="s">
        <v>2047</v>
      </c>
      <c r="I48" s="207" t="s">
        <v>2105</v>
      </c>
      <c r="J48" s="208">
        <v>2125</v>
      </c>
      <c r="K48" s="208">
        <f t="shared" si="0"/>
        <v>2337.5</v>
      </c>
      <c r="L48" s="209" t="s">
        <v>2106</v>
      </c>
      <c r="M48" s="210">
        <v>1848.98</v>
      </c>
      <c r="N48" s="210">
        <f t="shared" si="1"/>
        <v>2033.8780000000002</v>
      </c>
    </row>
    <row r="49" spans="1:14">
      <c r="A49" s="205">
        <v>45</v>
      </c>
      <c r="B49" s="205" t="s">
        <v>2107</v>
      </c>
      <c r="C49" s="205" t="s">
        <v>1890</v>
      </c>
      <c r="D49" s="206" t="s">
        <v>2108</v>
      </c>
      <c r="E49" s="205">
        <v>57</v>
      </c>
      <c r="F49" s="206" t="s">
        <v>2109</v>
      </c>
      <c r="G49" s="206">
        <v>2</v>
      </c>
      <c r="H49" s="205" t="s">
        <v>1981</v>
      </c>
      <c r="I49" s="207" t="s">
        <v>2110</v>
      </c>
      <c r="J49" s="208">
        <v>470</v>
      </c>
      <c r="K49" s="208">
        <f t="shared" si="0"/>
        <v>517</v>
      </c>
      <c r="L49" s="209" t="s">
        <v>2111</v>
      </c>
      <c r="M49" s="210">
        <v>626.98</v>
      </c>
      <c r="N49" s="210">
        <f t="shared" si="1"/>
        <v>689.67800000000011</v>
      </c>
    </row>
    <row r="50" spans="1:14">
      <c r="A50" s="205">
        <v>46</v>
      </c>
      <c r="B50" s="205" t="s">
        <v>2107</v>
      </c>
      <c r="C50" s="205" t="s">
        <v>1890</v>
      </c>
      <c r="D50" s="206" t="s">
        <v>2112</v>
      </c>
      <c r="E50" s="205">
        <v>62</v>
      </c>
      <c r="F50" s="206" t="s">
        <v>2113</v>
      </c>
      <c r="G50" s="213">
        <v>2</v>
      </c>
      <c r="H50" s="205" t="s">
        <v>1981</v>
      </c>
      <c r="I50" s="207" t="s">
        <v>2114</v>
      </c>
      <c r="J50" s="208">
        <v>722</v>
      </c>
      <c r="K50" s="208">
        <f t="shared" si="0"/>
        <v>794.2</v>
      </c>
      <c r="L50" s="209" t="s">
        <v>2115</v>
      </c>
      <c r="M50" s="210">
        <v>744.48</v>
      </c>
      <c r="N50" s="210">
        <f t="shared" si="1"/>
        <v>818.92800000000011</v>
      </c>
    </row>
    <row r="51" spans="1:14">
      <c r="A51" s="205">
        <v>47</v>
      </c>
      <c r="B51" s="205" t="s">
        <v>2107</v>
      </c>
      <c r="C51" s="205" t="s">
        <v>1890</v>
      </c>
      <c r="D51" s="206" t="s">
        <v>2116</v>
      </c>
      <c r="E51" s="205">
        <v>65</v>
      </c>
      <c r="F51" s="206" t="s">
        <v>2117</v>
      </c>
      <c r="G51" s="214" t="s">
        <v>2118</v>
      </c>
      <c r="H51" s="205" t="s">
        <v>1981</v>
      </c>
      <c r="I51" s="207" t="s">
        <v>2119</v>
      </c>
      <c r="J51" s="208">
        <v>966</v>
      </c>
      <c r="K51" s="208">
        <f t="shared" si="0"/>
        <v>1062.6000000000001</v>
      </c>
      <c r="L51" s="209" t="s">
        <v>2120</v>
      </c>
      <c r="M51" s="210">
        <v>811.22</v>
      </c>
      <c r="N51" s="210">
        <f t="shared" si="1"/>
        <v>892.3420000000001</v>
      </c>
    </row>
    <row r="52" spans="1:14">
      <c r="A52" s="205">
        <v>48</v>
      </c>
      <c r="B52" s="205" t="s">
        <v>2107</v>
      </c>
      <c r="C52" s="205" t="s">
        <v>1890</v>
      </c>
      <c r="D52" s="206" t="s">
        <v>2121</v>
      </c>
      <c r="E52" s="205">
        <v>67</v>
      </c>
      <c r="F52" s="206" t="s">
        <v>2122</v>
      </c>
      <c r="G52" s="214" t="s">
        <v>2123</v>
      </c>
      <c r="H52" s="205" t="s">
        <v>1981</v>
      </c>
      <c r="I52" s="207" t="s">
        <v>2124</v>
      </c>
      <c r="J52" s="208">
        <v>1082</v>
      </c>
      <c r="K52" s="208">
        <f t="shared" si="0"/>
        <v>1190.2</v>
      </c>
      <c r="L52" s="209" t="s">
        <v>2125</v>
      </c>
      <c r="M52" s="210">
        <v>1445.25</v>
      </c>
      <c r="N52" s="210">
        <f t="shared" si="1"/>
        <v>1589.7750000000001</v>
      </c>
    </row>
    <row r="53" spans="1:14">
      <c r="A53" s="205">
        <v>49</v>
      </c>
      <c r="B53" s="205" t="s">
        <v>2107</v>
      </c>
      <c r="C53" s="205" t="s">
        <v>1890</v>
      </c>
      <c r="D53" s="206" t="s">
        <v>2126</v>
      </c>
      <c r="E53" s="205">
        <v>67</v>
      </c>
      <c r="F53" s="206" t="s">
        <v>2127</v>
      </c>
      <c r="G53" s="214" t="s">
        <v>2128</v>
      </c>
      <c r="H53" s="205" t="s">
        <v>1981</v>
      </c>
      <c r="I53" s="207" t="s">
        <v>2129</v>
      </c>
      <c r="J53" s="208">
        <v>1279</v>
      </c>
      <c r="K53" s="208">
        <f t="shared" si="0"/>
        <v>1406.9</v>
      </c>
      <c r="L53" s="209" t="s">
        <v>2130</v>
      </c>
      <c r="M53" s="210">
        <v>1487.55</v>
      </c>
      <c r="N53" s="210">
        <f t="shared" si="1"/>
        <v>1636.3050000000001</v>
      </c>
    </row>
    <row r="54" spans="1:14">
      <c r="A54" s="205">
        <v>50</v>
      </c>
      <c r="B54" s="205" t="s">
        <v>2107</v>
      </c>
      <c r="C54" s="205" t="s">
        <v>1890</v>
      </c>
      <c r="D54" s="206" t="s">
        <v>2131</v>
      </c>
      <c r="E54" s="205">
        <v>69</v>
      </c>
      <c r="F54" s="206" t="s">
        <v>2132</v>
      </c>
      <c r="G54" s="214" t="s">
        <v>2133</v>
      </c>
      <c r="H54" s="205" t="s">
        <v>1981</v>
      </c>
      <c r="I54" s="207" t="s">
        <v>2134</v>
      </c>
      <c r="J54" s="208">
        <v>1622</v>
      </c>
      <c r="K54" s="208">
        <f t="shared" si="0"/>
        <v>1784.2</v>
      </c>
      <c r="L54" s="209" t="s">
        <v>2135</v>
      </c>
      <c r="M54" s="210">
        <v>1555.7</v>
      </c>
      <c r="N54" s="210">
        <f t="shared" si="1"/>
        <v>1711.2700000000002</v>
      </c>
    </row>
    <row r="55" spans="1:14">
      <c r="A55" s="205">
        <v>51</v>
      </c>
      <c r="B55" s="205" t="s">
        <v>2136</v>
      </c>
      <c r="C55" s="205" t="s">
        <v>1890</v>
      </c>
      <c r="D55" s="206" t="s">
        <v>2137</v>
      </c>
      <c r="E55" s="205">
        <v>28</v>
      </c>
      <c r="F55" s="206"/>
      <c r="G55" s="214"/>
      <c r="H55" s="205" t="s">
        <v>2138</v>
      </c>
      <c r="I55" s="207" t="s">
        <v>2139</v>
      </c>
      <c r="J55" s="208">
        <v>111</v>
      </c>
      <c r="K55" s="208">
        <f t="shared" si="0"/>
        <v>122.10000000000001</v>
      </c>
      <c r="L55" s="209" t="s">
        <v>2140</v>
      </c>
      <c r="M55" s="210">
        <v>114.68</v>
      </c>
      <c r="N55" s="210">
        <f t="shared" si="1"/>
        <v>126.14800000000002</v>
      </c>
    </row>
    <row r="56" spans="1:14">
      <c r="A56" s="205">
        <v>52</v>
      </c>
      <c r="B56" s="205" t="s">
        <v>2136</v>
      </c>
      <c r="C56" s="205" t="s">
        <v>1890</v>
      </c>
      <c r="D56" s="206" t="s">
        <v>2141</v>
      </c>
      <c r="E56" s="205">
        <v>29</v>
      </c>
      <c r="F56" s="206"/>
      <c r="G56" s="214"/>
      <c r="H56" s="205" t="s">
        <v>2138</v>
      </c>
      <c r="I56" s="207" t="s">
        <v>2139</v>
      </c>
      <c r="J56" s="208">
        <v>111</v>
      </c>
      <c r="K56" s="208">
        <f t="shared" si="0"/>
        <v>122.10000000000001</v>
      </c>
      <c r="L56" s="209" t="s">
        <v>2140</v>
      </c>
      <c r="M56" s="210">
        <v>114.68</v>
      </c>
      <c r="N56" s="210">
        <f t="shared" si="1"/>
        <v>126.14800000000002</v>
      </c>
    </row>
    <row r="57" spans="1:14">
      <c r="A57" s="205">
        <v>53</v>
      </c>
      <c r="B57" s="205" t="s">
        <v>2136</v>
      </c>
      <c r="C57" s="205" t="s">
        <v>1890</v>
      </c>
      <c r="D57" s="206" t="s">
        <v>2142</v>
      </c>
      <c r="E57" s="205">
        <v>29</v>
      </c>
      <c r="F57" s="206"/>
      <c r="G57" s="214"/>
      <c r="H57" s="205" t="s">
        <v>2138</v>
      </c>
      <c r="I57" s="207" t="s">
        <v>2143</v>
      </c>
      <c r="J57" s="208">
        <v>120</v>
      </c>
      <c r="K57" s="208">
        <f t="shared" si="0"/>
        <v>132</v>
      </c>
      <c r="L57" s="209" t="s">
        <v>2144</v>
      </c>
      <c r="M57" s="210">
        <v>116.56</v>
      </c>
      <c r="N57" s="210">
        <f t="shared" si="1"/>
        <v>128.21600000000001</v>
      </c>
    </row>
    <row r="58" spans="1:14">
      <c r="A58" s="205">
        <v>54</v>
      </c>
      <c r="B58" s="205" t="s">
        <v>2136</v>
      </c>
      <c r="C58" s="205" t="s">
        <v>1890</v>
      </c>
      <c r="D58" s="206" t="s">
        <v>2145</v>
      </c>
      <c r="E58" s="205">
        <v>34</v>
      </c>
      <c r="F58" s="206"/>
      <c r="G58" s="214"/>
      <c r="H58" s="205" t="s">
        <v>2138</v>
      </c>
      <c r="I58" s="207" t="s">
        <v>2146</v>
      </c>
      <c r="J58" s="208">
        <v>136</v>
      </c>
      <c r="K58" s="208">
        <f t="shared" si="0"/>
        <v>149.60000000000002</v>
      </c>
      <c r="L58" s="209" t="s">
        <v>2147</v>
      </c>
      <c r="M58" s="210">
        <v>117.97</v>
      </c>
      <c r="N58" s="210">
        <f t="shared" si="1"/>
        <v>129.767</v>
      </c>
    </row>
    <row r="59" spans="1:14">
      <c r="A59" s="205">
        <v>55</v>
      </c>
      <c r="B59" s="205" t="s">
        <v>2136</v>
      </c>
      <c r="C59" s="205" t="s">
        <v>1890</v>
      </c>
      <c r="D59" s="206" t="s">
        <v>2148</v>
      </c>
      <c r="E59" s="205">
        <v>42</v>
      </c>
      <c r="F59" s="206"/>
      <c r="G59" s="214"/>
      <c r="H59" s="205" t="s">
        <v>2138</v>
      </c>
      <c r="I59" s="207" t="s">
        <v>2149</v>
      </c>
      <c r="J59" s="208">
        <v>179</v>
      </c>
      <c r="K59" s="208">
        <f t="shared" si="0"/>
        <v>196.9</v>
      </c>
      <c r="L59" s="209" t="s">
        <v>2150</v>
      </c>
      <c r="M59" s="210">
        <v>148.52000000000001</v>
      </c>
      <c r="N59" s="210">
        <f t="shared" si="1"/>
        <v>163.37200000000001</v>
      </c>
    </row>
    <row r="60" spans="1:14">
      <c r="A60" s="205">
        <v>56</v>
      </c>
      <c r="B60" s="205" t="s">
        <v>2136</v>
      </c>
      <c r="C60" s="205" t="s">
        <v>1890</v>
      </c>
      <c r="D60" s="206" t="s">
        <v>2151</v>
      </c>
      <c r="E60" s="205">
        <v>45</v>
      </c>
      <c r="F60" s="206"/>
      <c r="G60" s="214"/>
      <c r="H60" s="205" t="s">
        <v>2138</v>
      </c>
      <c r="I60" s="207" t="s">
        <v>2152</v>
      </c>
      <c r="J60" s="208">
        <v>204</v>
      </c>
      <c r="K60" s="208">
        <f t="shared" si="0"/>
        <v>224.4</v>
      </c>
      <c r="L60" s="209" t="s">
        <v>2153</v>
      </c>
      <c r="M60" s="210">
        <v>160.27000000000001</v>
      </c>
      <c r="N60" s="210">
        <f t="shared" si="1"/>
        <v>176.29700000000003</v>
      </c>
    </row>
    <row r="61" spans="1:14">
      <c r="A61" s="205">
        <v>57</v>
      </c>
      <c r="B61" s="205" t="s">
        <v>2154</v>
      </c>
      <c r="C61" s="205" t="s">
        <v>1890</v>
      </c>
      <c r="D61" s="206" t="s">
        <v>2137</v>
      </c>
      <c r="E61" s="205">
        <v>32</v>
      </c>
      <c r="F61" s="206"/>
      <c r="G61" s="214"/>
      <c r="H61" s="205" t="s">
        <v>2155</v>
      </c>
      <c r="I61" s="207" t="s">
        <v>2156</v>
      </c>
      <c r="J61" s="208">
        <v>268</v>
      </c>
      <c r="K61" s="208">
        <f t="shared" si="0"/>
        <v>294.8</v>
      </c>
      <c r="L61" s="209" t="s">
        <v>2157</v>
      </c>
      <c r="M61" s="210">
        <v>231.24</v>
      </c>
      <c r="N61" s="210">
        <f t="shared" si="1"/>
        <v>254.36400000000003</v>
      </c>
    </row>
    <row r="62" spans="1:14">
      <c r="A62" s="205">
        <v>58</v>
      </c>
      <c r="B62" s="205" t="s">
        <v>2154</v>
      </c>
      <c r="C62" s="205" t="s">
        <v>1890</v>
      </c>
      <c r="D62" s="206" t="s">
        <v>2141</v>
      </c>
      <c r="E62" s="205">
        <v>34</v>
      </c>
      <c r="F62" s="206"/>
      <c r="G62" s="214"/>
      <c r="H62" s="205" t="s">
        <v>2155</v>
      </c>
      <c r="I62" s="207" t="s">
        <v>2156</v>
      </c>
      <c r="J62" s="208">
        <v>268</v>
      </c>
      <c r="K62" s="208">
        <f t="shared" si="0"/>
        <v>294.8</v>
      </c>
      <c r="L62" s="209" t="s">
        <v>2157</v>
      </c>
      <c r="M62" s="210">
        <v>231.24</v>
      </c>
      <c r="N62" s="210">
        <f t="shared" si="1"/>
        <v>254.36400000000003</v>
      </c>
    </row>
    <row r="63" spans="1:14">
      <c r="A63" s="205">
        <v>59</v>
      </c>
      <c r="B63" s="205" t="s">
        <v>2154</v>
      </c>
      <c r="C63" s="205" t="s">
        <v>1890</v>
      </c>
      <c r="D63" s="206" t="s">
        <v>2142</v>
      </c>
      <c r="E63" s="205">
        <v>36</v>
      </c>
      <c r="F63" s="206"/>
      <c r="G63" s="214"/>
      <c r="H63" s="205" t="s">
        <v>2155</v>
      </c>
      <c r="I63" s="207" t="s">
        <v>2156</v>
      </c>
      <c r="J63" s="208">
        <v>268</v>
      </c>
      <c r="K63" s="208">
        <f t="shared" si="0"/>
        <v>294.8</v>
      </c>
      <c r="L63" s="209" t="s">
        <v>2158</v>
      </c>
      <c r="M63" s="210">
        <v>237.35</v>
      </c>
      <c r="N63" s="210">
        <f t="shared" si="1"/>
        <v>261.08500000000004</v>
      </c>
    </row>
    <row r="64" spans="1:14">
      <c r="A64" s="205">
        <v>60</v>
      </c>
      <c r="B64" s="205" t="s">
        <v>2154</v>
      </c>
      <c r="C64" s="205" t="s">
        <v>1890</v>
      </c>
      <c r="D64" s="206" t="s">
        <v>2145</v>
      </c>
      <c r="E64" s="205">
        <v>38</v>
      </c>
      <c r="F64" s="206"/>
      <c r="G64" s="206"/>
      <c r="H64" s="205" t="s">
        <v>2155</v>
      </c>
      <c r="I64" s="207" t="s">
        <v>2159</v>
      </c>
      <c r="J64" s="208">
        <v>279</v>
      </c>
      <c r="K64" s="208">
        <f t="shared" si="0"/>
        <v>306.90000000000003</v>
      </c>
      <c r="L64" s="209" t="s">
        <v>2160</v>
      </c>
      <c r="M64" s="210">
        <v>244.87</v>
      </c>
      <c r="N64" s="210">
        <f t="shared" si="1"/>
        <v>269.35700000000003</v>
      </c>
    </row>
    <row r="65" spans="1:14">
      <c r="A65" s="205">
        <v>61</v>
      </c>
      <c r="B65" s="205" t="s">
        <v>2154</v>
      </c>
      <c r="C65" s="205" t="s">
        <v>1890</v>
      </c>
      <c r="D65" s="206" t="s">
        <v>2161</v>
      </c>
      <c r="E65" s="205">
        <v>42</v>
      </c>
      <c r="F65" s="206"/>
      <c r="G65" s="206"/>
      <c r="H65" s="205" t="s">
        <v>2155</v>
      </c>
      <c r="I65" s="207" t="s">
        <v>2162</v>
      </c>
      <c r="J65" s="208">
        <v>307</v>
      </c>
      <c r="K65" s="208">
        <f t="shared" si="0"/>
        <v>337.70000000000005</v>
      </c>
      <c r="L65" s="209" t="s">
        <v>2163</v>
      </c>
      <c r="M65" s="210">
        <v>271.66000000000003</v>
      </c>
      <c r="N65" s="210">
        <f t="shared" si="1"/>
        <v>298.82600000000008</v>
      </c>
    </row>
    <row r="66" spans="1:14">
      <c r="A66" s="205">
        <v>62</v>
      </c>
      <c r="B66" s="205" t="s">
        <v>2154</v>
      </c>
      <c r="C66" s="205" t="s">
        <v>1890</v>
      </c>
      <c r="D66" s="206" t="s">
        <v>2164</v>
      </c>
      <c r="E66" s="205">
        <v>44</v>
      </c>
      <c r="F66" s="206"/>
      <c r="G66" s="206"/>
      <c r="H66" s="205" t="s">
        <v>2155</v>
      </c>
      <c r="I66" s="207" t="s">
        <v>2165</v>
      </c>
      <c r="J66" s="208">
        <v>360</v>
      </c>
      <c r="K66" s="208">
        <f t="shared" si="0"/>
        <v>396.00000000000006</v>
      </c>
      <c r="L66" s="209" t="s">
        <v>2166</v>
      </c>
      <c r="M66" s="210">
        <v>366.6</v>
      </c>
      <c r="N66" s="210">
        <f t="shared" si="1"/>
        <v>403.26000000000005</v>
      </c>
    </row>
    <row r="67" spans="1:14">
      <c r="A67" s="205">
        <v>63</v>
      </c>
      <c r="B67" s="205" t="s">
        <v>2167</v>
      </c>
      <c r="C67" s="205" t="s">
        <v>1890</v>
      </c>
      <c r="D67" s="206" t="s">
        <v>2168</v>
      </c>
      <c r="E67" s="205">
        <v>35</v>
      </c>
      <c r="F67" s="205"/>
      <c r="G67" s="205"/>
      <c r="H67" s="205" t="s">
        <v>2138</v>
      </c>
      <c r="I67" s="207" t="s">
        <v>2169</v>
      </c>
      <c r="J67" s="208">
        <v>245</v>
      </c>
      <c r="K67" s="208">
        <f t="shared" si="0"/>
        <v>269.5</v>
      </c>
      <c r="L67" s="209" t="s">
        <v>2170</v>
      </c>
      <c r="M67" s="210">
        <v>194.58</v>
      </c>
      <c r="N67" s="210">
        <f t="shared" si="1"/>
        <v>214.03800000000004</v>
      </c>
    </row>
    <row r="68" spans="1:14">
      <c r="A68" s="205">
        <v>64</v>
      </c>
      <c r="B68" s="205" t="s">
        <v>2167</v>
      </c>
      <c r="C68" s="205" t="s">
        <v>1890</v>
      </c>
      <c r="D68" s="206" t="s">
        <v>1989</v>
      </c>
      <c r="E68" s="205">
        <v>35</v>
      </c>
      <c r="F68" s="205"/>
      <c r="G68" s="205"/>
      <c r="H68" s="205" t="s">
        <v>2138</v>
      </c>
      <c r="I68" s="207" t="s">
        <v>2171</v>
      </c>
      <c r="J68" s="208">
        <v>268</v>
      </c>
      <c r="K68" s="208">
        <f t="shared" si="0"/>
        <v>294.8</v>
      </c>
      <c r="L68" s="209" t="s">
        <v>2172</v>
      </c>
      <c r="M68" s="210">
        <v>196.46</v>
      </c>
      <c r="N68" s="210">
        <f t="shared" si="1"/>
        <v>216.10600000000002</v>
      </c>
    </row>
    <row r="69" spans="1:14">
      <c r="A69" s="205">
        <v>65</v>
      </c>
      <c r="B69" s="205" t="s">
        <v>2167</v>
      </c>
      <c r="C69" s="205" t="s">
        <v>1890</v>
      </c>
      <c r="D69" s="206" t="s">
        <v>2173</v>
      </c>
      <c r="E69" s="205">
        <v>40</v>
      </c>
      <c r="F69" s="205"/>
      <c r="G69" s="205"/>
      <c r="H69" s="205" t="s">
        <v>2138</v>
      </c>
      <c r="I69" s="207" t="s">
        <v>2174</v>
      </c>
      <c r="J69" s="208">
        <v>305</v>
      </c>
      <c r="K69" s="208">
        <f t="shared" si="0"/>
        <v>335.5</v>
      </c>
      <c r="L69" s="209" t="s">
        <v>2175</v>
      </c>
      <c r="M69" s="210">
        <v>197.87</v>
      </c>
      <c r="N69" s="210">
        <f t="shared" si="1"/>
        <v>217.65700000000001</v>
      </c>
    </row>
    <row r="70" spans="1:14">
      <c r="A70" s="205">
        <v>66</v>
      </c>
      <c r="B70" s="205" t="s">
        <v>2167</v>
      </c>
      <c r="C70" s="205" t="s">
        <v>1890</v>
      </c>
      <c r="D70" s="206" t="s">
        <v>2176</v>
      </c>
      <c r="E70" s="205">
        <v>42</v>
      </c>
      <c r="F70" s="205"/>
      <c r="G70" s="205"/>
      <c r="H70" s="205" t="s">
        <v>2138</v>
      </c>
      <c r="I70" s="207" t="s">
        <v>2177</v>
      </c>
      <c r="J70" s="208">
        <v>357</v>
      </c>
      <c r="K70" s="208">
        <f t="shared" ref="K70:K74" si="3">J70*1.1</f>
        <v>392.70000000000005</v>
      </c>
      <c r="L70" s="209" t="s">
        <v>2178</v>
      </c>
      <c r="M70" s="210">
        <v>260.85000000000002</v>
      </c>
      <c r="N70" s="210">
        <f t="shared" ref="N70:N73" si="4">M70*1.1</f>
        <v>286.93500000000006</v>
      </c>
    </row>
    <row r="71" spans="1:14">
      <c r="A71" s="205">
        <v>67</v>
      </c>
      <c r="B71" s="205" t="s">
        <v>2179</v>
      </c>
      <c r="C71" s="205" t="s">
        <v>1890</v>
      </c>
      <c r="D71" s="206" t="s">
        <v>1985</v>
      </c>
      <c r="E71" s="205">
        <v>38</v>
      </c>
      <c r="F71" s="205"/>
      <c r="G71" s="205"/>
      <c r="H71" s="205" t="s">
        <v>2138</v>
      </c>
      <c r="I71" s="207" t="s">
        <v>2180</v>
      </c>
      <c r="J71" s="208">
        <v>282</v>
      </c>
      <c r="K71" s="208">
        <f t="shared" si="3"/>
        <v>310.20000000000005</v>
      </c>
      <c r="L71" s="209" t="s">
        <v>2181</v>
      </c>
      <c r="M71" s="210">
        <v>116.56</v>
      </c>
      <c r="N71" s="210">
        <f t="shared" si="4"/>
        <v>128.21600000000001</v>
      </c>
    </row>
    <row r="72" spans="1:14">
      <c r="A72" s="205">
        <v>68</v>
      </c>
      <c r="B72" s="205" t="s">
        <v>2179</v>
      </c>
      <c r="C72" s="205" t="s">
        <v>1890</v>
      </c>
      <c r="D72" s="206" t="s">
        <v>2182</v>
      </c>
      <c r="E72" s="205">
        <v>42</v>
      </c>
      <c r="F72" s="205"/>
      <c r="G72" s="205"/>
      <c r="H72" s="205" t="s">
        <v>2138</v>
      </c>
      <c r="I72" s="207" t="s">
        <v>2180</v>
      </c>
      <c r="J72" s="208">
        <v>282</v>
      </c>
      <c r="K72" s="208">
        <f t="shared" si="3"/>
        <v>310.20000000000005</v>
      </c>
      <c r="L72" s="209" t="s">
        <v>2183</v>
      </c>
      <c r="M72" s="210">
        <v>117.97</v>
      </c>
      <c r="N72" s="210">
        <f t="shared" si="4"/>
        <v>129.767</v>
      </c>
    </row>
    <row r="73" spans="1:14">
      <c r="A73" s="205">
        <v>69</v>
      </c>
      <c r="B73" s="205" t="s">
        <v>2179</v>
      </c>
      <c r="C73" s="205" t="s">
        <v>1890</v>
      </c>
      <c r="D73" s="206" t="s">
        <v>2173</v>
      </c>
      <c r="E73" s="205">
        <v>45</v>
      </c>
      <c r="F73" s="205"/>
      <c r="G73" s="205"/>
      <c r="H73" s="205" t="s">
        <v>2138</v>
      </c>
      <c r="I73" s="207" t="s">
        <v>2184</v>
      </c>
      <c r="J73" s="208">
        <v>311</v>
      </c>
      <c r="K73" s="208">
        <f t="shared" si="3"/>
        <v>342.1</v>
      </c>
      <c r="L73" s="209" t="s">
        <v>2150</v>
      </c>
      <c r="M73" s="210">
        <v>148.52000000000001</v>
      </c>
      <c r="N73" s="210">
        <f t="shared" si="4"/>
        <v>163.37200000000001</v>
      </c>
    </row>
    <row r="74" spans="1:14">
      <c r="A74" s="205">
        <v>70</v>
      </c>
      <c r="B74" s="205" t="s">
        <v>2179</v>
      </c>
      <c r="C74" s="205" t="s">
        <v>1890</v>
      </c>
      <c r="D74" s="206" t="s">
        <v>2185</v>
      </c>
      <c r="E74" s="205">
        <v>46</v>
      </c>
      <c r="F74" s="205"/>
      <c r="G74" s="205"/>
      <c r="H74" s="205" t="s">
        <v>2138</v>
      </c>
      <c r="I74" s="207" t="s">
        <v>2186</v>
      </c>
      <c r="J74" s="208">
        <v>341</v>
      </c>
      <c r="K74" s="208">
        <f t="shared" si="3"/>
        <v>375.1</v>
      </c>
      <c r="L74" s="209" t="s">
        <v>2153</v>
      </c>
      <c r="M74" s="210">
        <v>160.27000000000001</v>
      </c>
      <c r="N74" s="210">
        <f>M74*1.1</f>
        <v>176.29700000000003</v>
      </c>
    </row>
    <row r="75" spans="1:14">
      <c r="B75" s="198" t="s">
        <v>2187</v>
      </c>
      <c r="C75" s="198" t="s">
        <v>2188</v>
      </c>
    </row>
    <row r="76" spans="1:14">
      <c r="C76" s="198" t="s">
        <v>2189</v>
      </c>
    </row>
    <row r="77" spans="1:14">
      <c r="C77" s="198" t="s">
        <v>2190</v>
      </c>
    </row>
    <row r="78" spans="1:14">
      <c r="C78" s="198" t="s">
        <v>2191</v>
      </c>
    </row>
  </sheetData>
  <autoFilter ref="A4:N78" xr:uid="{00000000-0009-0000-0000-000002000000}"/>
  <customSheetViews>
    <customSheetView guid="{733C611B-E42C-4D4C-810B-1D2702983524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  <customSheetView guid="{9C6CBF0F-F840-4C60-905D-D9A10A00FD13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  <customSheetView guid="{E40917C2-C5AF-405D-A8D0-C2534CB4C923}" showAutoFilter="1" state="hidden" topLeftCell="A23">
      <selection activeCell="I50" sqref="I50"/>
      <pageMargins left="0.7" right="0.7" top="0.75" bottom="0.75" header="0.3" footer="0.3"/>
      <pageSetup orientation="portrait"/>
      <autoFilter ref="A4:N78" xr:uid="{00000000-0000-0000-0000-000000000000}"/>
    </customSheetView>
  </customSheetViews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B37" sqref="B37:B38"/>
    </sheetView>
  </sheetViews>
  <sheetFormatPr defaultRowHeight="14.4"/>
  <sheetData>
    <row r="1" spans="1:3">
      <c r="A1" s="217" t="s">
        <v>2192</v>
      </c>
    </row>
    <row r="2" spans="1:3">
      <c r="A2" s="218" t="s">
        <v>2193</v>
      </c>
    </row>
    <row r="3" spans="1:3">
      <c r="A3" s="218" t="s">
        <v>2194</v>
      </c>
    </row>
    <row r="4" spans="1:3">
      <c r="A4" s="218" t="s">
        <v>2195</v>
      </c>
    </row>
    <row r="5" spans="1:3">
      <c r="A5" s="252" t="s">
        <v>2196</v>
      </c>
      <c r="B5" s="253"/>
      <c r="C5" s="253"/>
    </row>
    <row r="6" spans="1:3">
      <c r="A6" s="218" t="s">
        <v>2197</v>
      </c>
    </row>
    <row r="7" spans="1:3">
      <c r="A7" s="218" t="s">
        <v>2320</v>
      </c>
    </row>
    <row r="8" spans="1:3">
      <c r="A8" s="218" t="s">
        <v>2198</v>
      </c>
    </row>
    <row r="9" spans="1:3">
      <c r="A9" s="218" t="s">
        <v>2199</v>
      </c>
    </row>
    <row r="10" spans="1:3">
      <c r="A10" s="218" t="s">
        <v>2200</v>
      </c>
    </row>
    <row r="11" spans="1:3">
      <c r="A11" s="218"/>
    </row>
    <row r="12" spans="1:3">
      <c r="A12" s="217" t="s">
        <v>2201</v>
      </c>
    </row>
    <row r="13" spans="1:3">
      <c r="A13" s="218" t="s">
        <v>2202</v>
      </c>
    </row>
    <row r="14" spans="1:3">
      <c r="A14" s="219" t="s">
        <v>2321</v>
      </c>
    </row>
    <row r="15" spans="1:3">
      <c r="A15" s="218" t="s">
        <v>2203</v>
      </c>
    </row>
    <row r="16" spans="1:3">
      <c r="A16" s="218" t="s">
        <v>2204</v>
      </c>
    </row>
    <row r="17" spans="1:1">
      <c r="A17" s="218" t="s">
        <v>2196</v>
      </c>
    </row>
    <row r="18" spans="1:1">
      <c r="A18" s="218"/>
    </row>
    <row r="19" spans="1:1">
      <c r="A19" s="218" t="s">
        <v>2323</v>
      </c>
    </row>
    <row r="20" spans="1:1">
      <c r="A20" s="218" t="s">
        <v>2324</v>
      </c>
    </row>
    <row r="21" spans="1:1">
      <c r="A21" s="218" t="s">
        <v>2325</v>
      </c>
    </row>
    <row r="22" spans="1:1">
      <c r="A22" s="219" t="s">
        <v>2326</v>
      </c>
    </row>
    <row r="23" spans="1:1">
      <c r="A23" s="219"/>
    </row>
    <row r="24" spans="1:1">
      <c r="A24" s="218" t="s">
        <v>2205</v>
      </c>
    </row>
    <row r="25" spans="1:1">
      <c r="A25" s="218" t="s">
        <v>2206</v>
      </c>
    </row>
    <row r="26" spans="1:1">
      <c r="A26" s="218" t="s">
        <v>2207</v>
      </c>
    </row>
    <row r="27" spans="1:1">
      <c r="A27" s="219" t="s">
        <v>2322</v>
      </c>
    </row>
    <row r="28" spans="1:1">
      <c r="A28" s="219"/>
    </row>
    <row r="29" spans="1:1">
      <c r="A29" s="218" t="s">
        <v>2208</v>
      </c>
    </row>
    <row r="30" spans="1:1">
      <c r="A30" s="218" t="s">
        <v>2209</v>
      </c>
    </row>
    <row r="31" spans="1:1">
      <c r="A31" s="218"/>
    </row>
    <row r="32" spans="1:1">
      <c r="A32" s="218" t="s">
        <v>2210</v>
      </c>
    </row>
    <row r="33" spans="1:1">
      <c r="A33" s="218" t="s">
        <v>2211</v>
      </c>
    </row>
  </sheetData>
  <customSheetViews>
    <customSheetView guid="{733C611B-E42C-4D4C-810B-1D2702983524}" state="hidden">
      <selection activeCell="B37" sqref="B37:B38"/>
      <pageMargins left="0.7" right="0.7" top="0.75" bottom="0.75" header="0.3" footer="0.3"/>
      <pageSetup paperSize="9" orientation="portrait" r:id="rId1"/>
    </customSheetView>
    <customSheetView guid="{9C6CBF0F-F840-4C60-905D-D9A10A00FD13}" state="hidden">
      <selection activeCell="B37" sqref="B37:B38"/>
      <pageMargins left="0.7" right="0.7" top="0.75" bottom="0.75" header="0.3" footer="0.3"/>
      <pageSetup paperSize="9" orientation="portrait" r:id="rId2"/>
    </customSheetView>
    <customSheetView guid="{E40917C2-C5AF-405D-A8D0-C2534CB4C923}" state="hidden">
      <selection activeCell="B37" sqref="B37:B38"/>
      <pageMargins left="0.7" right="0.7" top="0.75" bottom="0.75" header="0.3" footer="0.3"/>
      <pageSetup paperSize="9" orientation="portrait" r:id="rId3"/>
    </customSheetView>
  </customSheetViews>
  <hyperlinks>
    <hyperlink ref="A14" r:id="rId4" xr:uid="{00000000-0004-0000-0300-000000000000}"/>
    <hyperlink ref="A22" r:id="rId5" xr:uid="{00000000-0004-0000-0300-000001000000}"/>
    <hyperlink ref="A27" r:id="rId6" xr:uid="{00000000-0004-0000-0300-000002000000}"/>
  </hyperlinks>
  <pageMargins left="0.7" right="0.7" top="0.75" bottom="0.75" header="0.3" footer="0.3"/>
  <pageSetup paperSize="9" orientation="portrait" r:id="rId7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topLeftCell="B1" workbookViewId="0">
      <selection activeCell="J35" sqref="J35"/>
    </sheetView>
  </sheetViews>
  <sheetFormatPr defaultRowHeight="14.4"/>
  <cols>
    <col min="5" max="5" width="63.44140625" customWidth="1"/>
    <col min="7" max="7" width="16.33203125" customWidth="1"/>
    <col min="8" max="8" width="11.5546875" customWidth="1"/>
    <col min="9" max="9" width="9.5546875" bestFit="1" customWidth="1"/>
    <col min="10" max="10" width="17.33203125" customWidth="1"/>
    <col min="11" max="11" width="19.5546875" customWidth="1"/>
    <col min="12" max="12" width="11.88671875" customWidth="1"/>
  </cols>
  <sheetData>
    <row r="1" spans="1:12" ht="48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7" t="s">
        <v>1746</v>
      </c>
      <c r="G1" s="88" t="s">
        <v>1747</v>
      </c>
      <c r="H1" s="109" t="s">
        <v>1748</v>
      </c>
      <c r="I1" s="124" t="s">
        <v>1749</v>
      </c>
      <c r="J1" s="124" t="s">
        <v>1750</v>
      </c>
      <c r="K1" s="124" t="s">
        <v>1777</v>
      </c>
      <c r="L1" s="136" t="s">
        <v>1778</v>
      </c>
    </row>
    <row r="2" spans="1:12">
      <c r="A2" s="89" t="s">
        <v>7</v>
      </c>
      <c r="B2" s="90">
        <v>0</v>
      </c>
      <c r="C2" s="90">
        <v>0</v>
      </c>
      <c r="D2" s="91" t="s">
        <v>1751</v>
      </c>
      <c r="E2" s="92" t="s">
        <v>708</v>
      </c>
      <c r="F2" s="97">
        <v>1595.7958756245494</v>
      </c>
      <c r="G2" s="98">
        <v>0</v>
      </c>
      <c r="H2" s="110">
        <v>1595.7958756245494</v>
      </c>
      <c r="I2" s="125">
        <f>IF('Смета 1-й этаж'!$I$4="ККО",'Смета 1-й этаж'!$M$17/'Смета 1-й этаж'!$I$6,0)</f>
        <v>0</v>
      </c>
      <c r="J2" s="125">
        <f>IF('Смета 1-й этаж'!$I$4="ККО",'Смета 1-й этаж'!$N$17/'Смета 1-й этаж'!$I$6,0)</f>
        <v>0</v>
      </c>
      <c r="K2" s="125">
        <f>I2+J2</f>
        <v>0</v>
      </c>
      <c r="L2" s="137">
        <f>K2/H2-1</f>
        <v>-1</v>
      </c>
    </row>
    <row r="3" spans="1:12">
      <c r="A3" s="93" t="s">
        <v>12</v>
      </c>
      <c r="B3" s="94">
        <v>0</v>
      </c>
      <c r="C3" s="94">
        <v>0</v>
      </c>
      <c r="D3" s="95" t="s">
        <v>1752</v>
      </c>
      <c r="E3" s="96" t="s">
        <v>709</v>
      </c>
      <c r="F3" s="97">
        <v>1504.7928299068842</v>
      </c>
      <c r="G3" s="98">
        <v>229.02445291655542</v>
      </c>
      <c r="H3" s="110">
        <v>1733.8172828234397</v>
      </c>
      <c r="I3" s="125">
        <f>IF('Смета 1-й этаж'!$I$4="ККО",'Смета 1-й этаж'!$M$57/'Смета 1-й этаж'!$I$6,0)</f>
        <v>0</v>
      </c>
      <c r="J3" s="125">
        <f>IF('Смета 1-й этаж'!$I$4="ККО",'Смета 1-й этаж'!$N$57/'Смета 1-й этаж'!$I$6,0)</f>
        <v>0</v>
      </c>
      <c r="K3" s="125">
        <f t="shared" ref="K3:K12" si="0">I3+J3</f>
        <v>0</v>
      </c>
      <c r="L3" s="137">
        <f t="shared" ref="L3:L13" si="1">K3/H3-1</f>
        <v>-1</v>
      </c>
    </row>
    <row r="4" spans="1:12">
      <c r="A4" s="93" t="s">
        <v>18</v>
      </c>
      <c r="B4" s="94">
        <v>0</v>
      </c>
      <c r="C4" s="94">
        <v>0</v>
      </c>
      <c r="D4" s="95" t="s">
        <v>1753</v>
      </c>
      <c r="E4" s="96" t="s">
        <v>722</v>
      </c>
      <c r="F4" s="97">
        <v>5234.7459770513187</v>
      </c>
      <c r="G4" s="98">
        <v>10264.199325075315</v>
      </c>
      <c r="H4" s="110">
        <v>15498.945302126634</v>
      </c>
      <c r="I4" s="125">
        <f>IF('Смета 1-й этаж'!$I$4="ККО",'Смета 1-й этаж'!$M$196/'Смета 1-й этаж'!$I$6,0)</f>
        <v>0</v>
      </c>
      <c r="J4" s="125">
        <f>IF('Смета 1-й этаж'!$I$4="ККО",'Смета 1-й этаж'!$N$196/'Смета 1-й этаж'!$I$6,0)</f>
        <v>0</v>
      </c>
      <c r="K4" s="125">
        <f t="shared" si="0"/>
        <v>0</v>
      </c>
      <c r="L4" s="137">
        <f t="shared" si="1"/>
        <v>-1</v>
      </c>
    </row>
    <row r="5" spans="1:12">
      <c r="A5" s="93" t="s">
        <v>62</v>
      </c>
      <c r="B5" s="94">
        <v>0</v>
      </c>
      <c r="C5" s="94">
        <v>0</v>
      </c>
      <c r="D5" s="95" t="s">
        <v>1754</v>
      </c>
      <c r="E5" s="96" t="s">
        <v>743</v>
      </c>
      <c r="F5" s="97">
        <v>211.01514383552458</v>
      </c>
      <c r="G5" s="98">
        <v>485.45571797794429</v>
      </c>
      <c r="H5" s="110">
        <v>696.4708618134689</v>
      </c>
      <c r="I5" s="125">
        <f>IF('Смета 1-й этаж'!$I$4="ККО",'Смета 1-й этаж'!$M$472/'Смета 1-й этаж'!$I$6,0)</f>
        <v>0</v>
      </c>
      <c r="J5" s="125">
        <f>IF('Смета 1-й этаж'!$I$4="ККО",'Смета 1-й этаж'!$N$472/'Смета 1-й этаж'!$I$6,0)</f>
        <v>0</v>
      </c>
      <c r="K5" s="125">
        <f t="shared" si="0"/>
        <v>0</v>
      </c>
      <c r="L5" s="137">
        <f t="shared" si="1"/>
        <v>-1</v>
      </c>
    </row>
    <row r="6" spans="1:12">
      <c r="A6" s="93" t="s">
        <v>81</v>
      </c>
      <c r="B6" s="94">
        <v>0</v>
      </c>
      <c r="C6" s="94">
        <v>0</v>
      </c>
      <c r="D6" s="95" t="s">
        <v>1755</v>
      </c>
      <c r="E6" s="96" t="s">
        <v>749</v>
      </c>
      <c r="F6" s="97">
        <v>193.04774971033103</v>
      </c>
      <c r="G6" s="98">
        <v>592.60376219508169</v>
      </c>
      <c r="H6" s="110">
        <v>785.65151190541269</v>
      </c>
      <c r="I6" s="125">
        <f>IF('Смета 1-й этаж'!$I$4="ККО",'Смета 1-й этаж'!$M$534/'Смета 1-й этаж'!$I$6,0)</f>
        <v>0</v>
      </c>
      <c r="J6" s="125">
        <f>IF('Смета 1-й этаж'!$I$4="ККО",'Смета 1-й этаж'!$N$534/'Смета 1-й этаж'!$I$6,0)</f>
        <v>0</v>
      </c>
      <c r="K6" s="125">
        <f t="shared" si="0"/>
        <v>0</v>
      </c>
      <c r="L6" s="137">
        <f t="shared" si="1"/>
        <v>-1</v>
      </c>
    </row>
    <row r="7" spans="1:12">
      <c r="A7" s="93" t="s">
        <v>98</v>
      </c>
      <c r="B7" s="94">
        <v>0</v>
      </c>
      <c r="C7" s="94">
        <v>0</v>
      </c>
      <c r="D7" s="95" t="s">
        <v>1756</v>
      </c>
      <c r="E7" s="96" t="s">
        <v>751</v>
      </c>
      <c r="F7" s="97">
        <v>418.52735524799948</v>
      </c>
      <c r="G7" s="98">
        <v>447.62296414509814</v>
      </c>
      <c r="H7" s="110">
        <v>866.15031939309756</v>
      </c>
      <c r="I7" s="125">
        <f>IF('Смета 1-й этаж'!$I$4="ККО",'Смета 1-й этаж'!$M$628/'Смета 1-й этаж'!$I$6,0)</f>
        <v>0</v>
      </c>
      <c r="J7" s="125">
        <f>IF('Смета 1-й этаж'!$I$4="ККО",'Смета 1-й этаж'!$N$628/'Смета 1-й этаж'!$I$6,0)</f>
        <v>0</v>
      </c>
      <c r="K7" s="125">
        <f t="shared" si="0"/>
        <v>0</v>
      </c>
      <c r="L7" s="137">
        <f t="shared" si="1"/>
        <v>-1</v>
      </c>
    </row>
    <row r="8" spans="1:12">
      <c r="A8" s="93" t="s">
        <v>109</v>
      </c>
      <c r="B8" s="94">
        <v>0</v>
      </c>
      <c r="C8" s="94">
        <v>0</v>
      </c>
      <c r="D8" s="95" t="s">
        <v>1757</v>
      </c>
      <c r="E8" s="96" t="s">
        <v>752</v>
      </c>
      <c r="F8" s="97">
        <v>440.67247887603207</v>
      </c>
      <c r="G8" s="98">
        <v>2966.1665983336316</v>
      </c>
      <c r="H8" s="110">
        <v>3406.8390772096636</v>
      </c>
      <c r="I8" s="125">
        <f>IF('Смета 1-й этаж'!$I$4="ККО",'Смета 1-й этаж'!$M$686/'Смета 1-й этаж'!$I$6,0)</f>
        <v>0</v>
      </c>
      <c r="J8" s="125">
        <f>IF('Смета 1-й этаж'!$I$4="ККО",'Смета 1-й этаж'!$N$686/'Смета 1-й этаж'!$I$6,0)</f>
        <v>0</v>
      </c>
      <c r="K8" s="125">
        <f t="shared" si="0"/>
        <v>0</v>
      </c>
      <c r="L8" s="137">
        <f t="shared" si="1"/>
        <v>-1</v>
      </c>
    </row>
    <row r="9" spans="1:12">
      <c r="A9" s="93" t="s">
        <v>114</v>
      </c>
      <c r="B9" s="94">
        <v>0</v>
      </c>
      <c r="C9" s="94">
        <v>0</v>
      </c>
      <c r="D9" s="95" t="s">
        <v>1758</v>
      </c>
      <c r="E9" s="96" t="s">
        <v>755</v>
      </c>
      <c r="F9" s="97">
        <v>615.20973426021055</v>
      </c>
      <c r="G9" s="98">
        <v>2979.6748025662814</v>
      </c>
      <c r="H9" s="110">
        <v>3594.884536826492</v>
      </c>
      <c r="I9" s="125">
        <f>IF('Смета 1-й этаж'!$I$4="ККО",'Смета 1-й этаж'!M$712/'Смета 1-й этаж'!$I$6,0)</f>
        <v>0</v>
      </c>
      <c r="J9" s="125">
        <f>IF('Смета 1-й этаж'!$I$4="ККО",'Смета 1-й этаж'!$N$712/'Смета 1-й этаж'!$I$6,0)</f>
        <v>0</v>
      </c>
      <c r="K9" s="125">
        <f t="shared" si="0"/>
        <v>0</v>
      </c>
      <c r="L9" s="137">
        <f t="shared" si="1"/>
        <v>-1</v>
      </c>
    </row>
    <row r="10" spans="1:12">
      <c r="A10" s="93" t="s">
        <v>117</v>
      </c>
      <c r="B10" s="94">
        <v>0</v>
      </c>
      <c r="C10" s="94">
        <v>0</v>
      </c>
      <c r="D10" s="95" t="s">
        <v>1759</v>
      </c>
      <c r="E10" s="96" t="s">
        <v>764</v>
      </c>
      <c r="F10" s="97">
        <v>1401.4890845504315</v>
      </c>
      <c r="G10" s="98">
        <v>3655.3366849615754</v>
      </c>
      <c r="H10" s="110">
        <v>5056.8257695120064</v>
      </c>
      <c r="I10" s="125">
        <f>IF('Смета 1-й этаж'!$I$4="ККО",'Смета 1-й этаж'!$M$759/'Смета 1-й этаж'!$I$6,0)</f>
        <v>0</v>
      </c>
      <c r="J10" s="125">
        <f>IF('Смета 1-й этаж'!$I$4="ККО",'Смета 1-й этаж'!$N$759/'Смета 1-й этаж'!$I$6,0)</f>
        <v>0</v>
      </c>
      <c r="K10" s="125">
        <f t="shared" si="0"/>
        <v>0</v>
      </c>
      <c r="L10" s="137">
        <f t="shared" si="1"/>
        <v>-1</v>
      </c>
    </row>
    <row r="11" spans="1:12">
      <c r="A11" s="99" t="s">
        <v>1760</v>
      </c>
      <c r="B11" s="100">
        <v>0</v>
      </c>
      <c r="C11" s="100">
        <v>0</v>
      </c>
      <c r="D11" s="101" t="s">
        <v>1761</v>
      </c>
      <c r="E11" s="102" t="s">
        <v>1934</v>
      </c>
      <c r="F11" s="194"/>
      <c r="G11" s="195"/>
      <c r="H11" s="196"/>
      <c r="I11" s="125">
        <f>IF('Смета 1-й этаж'!$I$4="ККО",'Смета 1-й этаж'!$M$1181/'Смета 1-й этаж'!$I$6,0)</f>
        <v>0</v>
      </c>
      <c r="J11" s="125">
        <f>IF('Смета 1-й этаж'!$I$4="ККО",'Смета 1-й этаж'!$N$1181/'Смета 1-й этаж'!$I$6,0)</f>
        <v>0</v>
      </c>
      <c r="K11" s="125">
        <f>I11+J11</f>
        <v>0</v>
      </c>
      <c r="L11" s="137" t="e">
        <f>K11/H11-1</f>
        <v>#DIV/0!</v>
      </c>
    </row>
    <row r="12" spans="1:12" ht="15" thickBot="1">
      <c r="A12" s="99"/>
      <c r="B12" s="100"/>
      <c r="C12" s="100"/>
      <c r="D12" s="101"/>
      <c r="E12" s="102" t="s">
        <v>166</v>
      </c>
      <c r="F12" s="103">
        <v>598.41782747400418</v>
      </c>
      <c r="G12" s="104">
        <v>0</v>
      </c>
      <c r="H12" s="111">
        <v>598.41782747400418</v>
      </c>
      <c r="I12" s="125">
        <f>IF('Смета 1-й этаж'!$I$4="ККО",'Смета 1-й этаж'!$M$1212/'Смета 1-й этаж'!$I$6,0)</f>
        <v>0</v>
      </c>
      <c r="J12" s="125">
        <v>0</v>
      </c>
      <c r="K12" s="125">
        <f t="shared" si="0"/>
        <v>0</v>
      </c>
      <c r="L12" s="137">
        <f t="shared" si="1"/>
        <v>-1</v>
      </c>
    </row>
    <row r="13" spans="1:12" ht="15" thickBot="1">
      <c r="A13" s="105" t="s">
        <v>1762</v>
      </c>
      <c r="B13" s="106">
        <v>0</v>
      </c>
      <c r="C13" s="106"/>
      <c r="D13" s="107"/>
      <c r="E13" s="108" t="s">
        <v>1763</v>
      </c>
      <c r="F13" s="112">
        <f t="shared" ref="F13:K13" si="2">SUM(F2:F12)</f>
        <v>12213.714056537283</v>
      </c>
      <c r="G13" s="113">
        <f t="shared" si="2"/>
        <v>21620.084308171481</v>
      </c>
      <c r="H13" s="113">
        <f t="shared" si="2"/>
        <v>33833.798364708768</v>
      </c>
      <c r="I13" s="126">
        <f t="shared" si="2"/>
        <v>0</v>
      </c>
      <c r="J13" s="126">
        <f t="shared" si="2"/>
        <v>0</v>
      </c>
      <c r="K13" s="126">
        <f t="shared" si="2"/>
        <v>0</v>
      </c>
      <c r="L13" s="138">
        <f t="shared" si="1"/>
        <v>-1</v>
      </c>
    </row>
    <row r="16" spans="1:12">
      <c r="D16" s="405" t="s">
        <v>2288</v>
      </c>
      <c r="E16" s="406"/>
      <c r="F16" s="406"/>
      <c r="G16" s="406"/>
      <c r="H16" s="406"/>
      <c r="I16" s="406"/>
      <c r="J16" s="406"/>
      <c r="K16" s="407"/>
    </row>
    <row r="17" spans="4:14">
      <c r="D17" s="242"/>
      <c r="E17" s="243"/>
      <c r="F17" s="243"/>
      <c r="G17" s="243"/>
      <c r="H17" s="243"/>
      <c r="I17" s="243"/>
      <c r="J17" s="241" t="s">
        <v>2291</v>
      </c>
      <c r="K17" s="241" t="s">
        <v>2292</v>
      </c>
      <c r="N17" t="s">
        <v>2293</v>
      </c>
    </row>
    <row r="18" spans="4:14">
      <c r="D18" s="237">
        <v>1</v>
      </c>
      <c r="E18" s="238" t="s">
        <v>2278</v>
      </c>
      <c r="F18" s="239"/>
      <c r="G18" s="239"/>
      <c r="H18" s="239"/>
      <c r="I18" s="239"/>
      <c r="J18" s="240">
        <f>'Смета 1-й этаж'!AR197+'Смета 1-й этаж'!AR357+'Смета 1-й этаж'!AR440</f>
        <v>0</v>
      </c>
      <c r="K18" s="249" t="e">
        <f>J18/'Смета 1-й этаж'!$I$6</f>
        <v>#DIV/0!</v>
      </c>
    </row>
    <row r="19" spans="4:14">
      <c r="D19" s="237">
        <v>2</v>
      </c>
      <c r="E19" s="233" t="s">
        <v>2279</v>
      </c>
      <c r="F19" s="236"/>
      <c r="G19" s="236"/>
      <c r="H19" s="236"/>
      <c r="I19" s="236"/>
      <c r="J19" s="172">
        <f>'Смета 1-й этаж'!AR264</f>
        <v>0</v>
      </c>
      <c r="K19" s="249" t="e">
        <f>J19/'Смета 1-й этаж'!$I$6</f>
        <v>#DIV/0!</v>
      </c>
    </row>
    <row r="20" spans="4:14">
      <c r="D20" s="237">
        <v>3</v>
      </c>
      <c r="E20" s="233" t="s">
        <v>2286</v>
      </c>
      <c r="F20" s="236"/>
      <c r="G20" s="236"/>
      <c r="H20" s="236"/>
      <c r="I20" s="236"/>
      <c r="J20" s="172">
        <f>'Смета 1-й этаж'!AR486</f>
        <v>0</v>
      </c>
      <c r="K20" s="249" t="e">
        <f>J20/'Смета 1-й этаж'!$I$6</f>
        <v>#DIV/0!</v>
      </c>
    </row>
    <row r="21" spans="4:14">
      <c r="D21" s="237">
        <v>4</v>
      </c>
      <c r="E21" s="233" t="s">
        <v>2280</v>
      </c>
      <c r="F21" s="236"/>
      <c r="G21" s="236"/>
      <c r="H21" s="236"/>
      <c r="I21" s="236"/>
      <c r="J21" s="172">
        <f>'Смета 1-й этаж'!AR473</f>
        <v>0</v>
      </c>
      <c r="K21" s="249" t="e">
        <f>J21/'Смета 1-й этаж'!$I$6</f>
        <v>#DIV/0!</v>
      </c>
    </row>
    <row r="22" spans="4:14">
      <c r="D22" s="237">
        <v>5</v>
      </c>
      <c r="E22" s="234" t="s">
        <v>2281</v>
      </c>
      <c r="F22" s="236"/>
      <c r="G22" s="236"/>
      <c r="H22" s="236"/>
      <c r="I22" s="236"/>
      <c r="J22" s="172">
        <f>'Смета 1-й этаж'!AR606+'Смета 1-й этаж'!AR624+'Смета 1-й этаж'!AR707</f>
        <v>0</v>
      </c>
      <c r="K22" s="249" t="e">
        <f>J22/'Смета 1-й этаж'!$I$6</f>
        <v>#DIV/0!</v>
      </c>
    </row>
    <row r="23" spans="4:14">
      <c r="D23" s="237">
        <v>6</v>
      </c>
      <c r="E23" s="233" t="s">
        <v>2283</v>
      </c>
      <c r="F23" s="236"/>
      <c r="G23" s="236"/>
      <c r="H23" s="236"/>
      <c r="I23" s="236"/>
      <c r="J23" s="172"/>
      <c r="K23" s="249" t="e">
        <f>J23/'Смета 1-й этаж'!$I$6</f>
        <v>#DIV/0!</v>
      </c>
    </row>
    <row r="24" spans="4:14">
      <c r="D24" s="237">
        <v>7</v>
      </c>
      <c r="E24" s="233" t="s">
        <v>2284</v>
      </c>
      <c r="F24" s="236"/>
      <c r="G24" s="236"/>
      <c r="H24" s="236"/>
      <c r="I24" s="236"/>
      <c r="J24" s="172"/>
      <c r="K24" s="249" t="e">
        <f>J24/'Смета 1-й этаж'!$I$6</f>
        <v>#DIV/0!</v>
      </c>
    </row>
    <row r="25" spans="4:14">
      <c r="D25" s="237">
        <v>8</v>
      </c>
      <c r="E25" s="233" t="s">
        <v>2282</v>
      </c>
      <c r="F25" s="236"/>
      <c r="G25" s="236"/>
      <c r="H25" s="236"/>
      <c r="I25" s="236"/>
      <c r="J25" s="172">
        <f>'Смета 1-й этаж'!AR515</f>
        <v>0</v>
      </c>
      <c r="K25" s="249" t="e">
        <f>J25/'Смета 1-й этаж'!$I$6</f>
        <v>#DIV/0!</v>
      </c>
    </row>
    <row r="26" spans="4:14">
      <c r="D26" s="237">
        <v>9</v>
      </c>
      <c r="E26" s="233" t="s">
        <v>2285</v>
      </c>
      <c r="F26" s="236"/>
      <c r="G26" s="236"/>
      <c r="H26" s="236"/>
      <c r="I26" s="236"/>
      <c r="J26" s="172"/>
      <c r="K26" s="249" t="e">
        <f>J26/'Смета 1-й этаж'!$I$6</f>
        <v>#DIV/0!</v>
      </c>
    </row>
    <row r="27" spans="4:14">
      <c r="D27" s="237">
        <v>10</v>
      </c>
      <c r="E27" s="233" t="s">
        <v>2287</v>
      </c>
      <c r="F27" s="236"/>
      <c r="G27" s="236"/>
      <c r="H27" s="236"/>
      <c r="I27" s="236"/>
      <c r="J27" s="172"/>
      <c r="K27" s="249" t="e">
        <f>J27/'Смета 1-й этаж'!$I$6</f>
        <v>#DIV/0!</v>
      </c>
    </row>
    <row r="28" spans="4:14">
      <c r="D28" s="237">
        <v>11</v>
      </c>
      <c r="E28" s="235" t="s">
        <v>2298</v>
      </c>
      <c r="F28" s="236"/>
      <c r="G28" s="236"/>
      <c r="H28" s="236"/>
      <c r="I28" s="236"/>
      <c r="J28" s="172"/>
      <c r="K28" s="249" t="e">
        <f>J28/'Смета 1-й этаж'!$I$6</f>
        <v>#DIV/0!</v>
      </c>
    </row>
    <row r="29" spans="4:14">
      <c r="D29" s="237">
        <v>12</v>
      </c>
      <c r="E29" s="235" t="s">
        <v>2299</v>
      </c>
      <c r="F29" s="236"/>
      <c r="G29" s="236"/>
      <c r="H29" s="236"/>
      <c r="I29" s="236"/>
      <c r="J29" s="172"/>
      <c r="K29" s="249" t="e">
        <f>J29/'Смета 1-й этаж'!$I$6</f>
        <v>#DIV/0!</v>
      </c>
    </row>
    <row r="30" spans="4:14">
      <c r="D30" s="237">
        <v>13</v>
      </c>
      <c r="E30" s="235" t="s">
        <v>2300</v>
      </c>
      <c r="F30" s="236"/>
      <c r="G30" s="236"/>
      <c r="H30" s="236"/>
      <c r="I30" s="236"/>
      <c r="J30" s="172"/>
      <c r="K30" s="249" t="e">
        <f>J30/'Смета 1-й этаж'!$I$6</f>
        <v>#DIV/0!</v>
      </c>
    </row>
    <row r="31" spans="4:14">
      <c r="D31" s="237">
        <v>14</v>
      </c>
      <c r="E31" s="236"/>
      <c r="F31" s="236"/>
      <c r="G31" s="236"/>
      <c r="H31" s="236"/>
      <c r="I31" s="236"/>
      <c r="J31" s="172"/>
      <c r="K31" s="249" t="e">
        <f>J31/'Смета 1-й этаж'!$I$6</f>
        <v>#DIV/0!</v>
      </c>
    </row>
    <row r="32" spans="4:14">
      <c r="D32" s="237">
        <v>15</v>
      </c>
      <c r="E32" s="236"/>
      <c r="F32" s="236"/>
      <c r="G32" s="236"/>
      <c r="H32" s="236"/>
      <c r="I32" s="236"/>
      <c r="J32" s="172"/>
      <c r="K32" s="249" t="e">
        <f>J32/'Смета 1-й этаж'!$I$6</f>
        <v>#DIV/0!</v>
      </c>
    </row>
    <row r="33" spans="4:11">
      <c r="D33" s="237">
        <v>16</v>
      </c>
      <c r="E33" s="236"/>
      <c r="F33" s="236"/>
      <c r="G33" s="236"/>
      <c r="H33" s="236"/>
      <c r="I33" s="236"/>
      <c r="J33" s="172"/>
      <c r="K33" s="249" t="e">
        <f>J33/'Смета 1-й этаж'!$I$6</f>
        <v>#DIV/0!</v>
      </c>
    </row>
    <row r="34" spans="4:11">
      <c r="D34" s="244"/>
      <c r="E34" s="245" t="s">
        <v>2290</v>
      </c>
      <c r="F34" s="245"/>
      <c r="G34" s="245"/>
      <c r="H34" s="245"/>
      <c r="I34" s="245"/>
      <c r="J34" s="245">
        <f>SUM(J18:J33)</f>
        <v>0</v>
      </c>
      <c r="K34" s="250" t="e">
        <f>SUM(K18:K33)</f>
        <v>#DIV/0!</v>
      </c>
    </row>
    <row r="35" spans="4:11">
      <c r="D35" s="245"/>
      <c r="E35" s="245" t="s">
        <v>2289</v>
      </c>
      <c r="F35" s="245"/>
      <c r="G35" s="245"/>
      <c r="H35" s="245"/>
      <c r="I35" s="245"/>
      <c r="J35" s="245"/>
      <c r="K35" s="250" t="e">
        <f>K13-K34</f>
        <v>#DIV/0!</v>
      </c>
    </row>
  </sheetData>
  <customSheetViews>
    <customSheetView guid="{733C611B-E42C-4D4C-810B-1D2702983524}" state="hidden" topLeftCell="B1">
      <selection activeCell="J35" sqref="J35"/>
      <pageMargins left="0.7" right="0.7" top="0.75" bottom="0.75" header="0.3" footer="0.3"/>
      <pageSetup paperSize="9" orientation="portrait" r:id="rId1"/>
    </customSheetView>
    <customSheetView guid="{9C6CBF0F-F840-4C60-905D-D9A10A00FD13}" state="hidden" topLeftCell="B1">
      <selection activeCell="J35" sqref="J35"/>
      <pageMargins left="0.7" right="0.7" top="0.75" bottom="0.75" header="0.3" footer="0.3"/>
      <pageSetup paperSize="9" orientation="portrait" r:id="rId2"/>
    </customSheetView>
    <customSheetView guid="{E40917C2-C5AF-405D-A8D0-C2534CB4C923}" state="hidden" topLeftCell="B1">
      <selection activeCell="J35" sqref="J35"/>
      <pageMargins left="0.7" right="0.7" top="0.75" bottom="0.75" header="0.3" footer="0.3"/>
      <pageSetup paperSize="9" orientation="portrait" r:id="rId3"/>
    </customSheetView>
  </customSheetViews>
  <mergeCells count="1">
    <mergeCell ref="D16:K16"/>
  </mergeCells>
  <pageMargins left="0.7" right="0.7" top="0.75" bottom="0.75" header="0.3" footer="0.3"/>
  <pageSetup paperSize="9" orientation="portrait" r:id="rId4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activeCell="K15" sqref="K15"/>
    </sheetView>
  </sheetViews>
  <sheetFormatPr defaultRowHeight="14.4"/>
  <cols>
    <col min="5" max="5" width="63.44140625" customWidth="1"/>
    <col min="7" max="7" width="19.109375" customWidth="1"/>
    <col min="8" max="8" width="11.5546875" customWidth="1"/>
    <col min="9" max="9" width="9.5546875" bestFit="1" customWidth="1"/>
    <col min="10" max="10" width="15" customWidth="1"/>
    <col min="11" max="11" width="15.109375" customWidth="1"/>
    <col min="12" max="12" width="11.88671875" customWidth="1"/>
  </cols>
  <sheetData>
    <row r="1" spans="1:12" ht="48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7" t="s">
        <v>1746</v>
      </c>
      <c r="G1" s="88" t="s">
        <v>1747</v>
      </c>
      <c r="H1" s="109" t="s">
        <v>1748</v>
      </c>
      <c r="I1" s="124" t="s">
        <v>1749</v>
      </c>
      <c r="J1" s="124" t="s">
        <v>1750</v>
      </c>
      <c r="K1" s="124" t="s">
        <v>1777</v>
      </c>
      <c r="L1" s="136" t="s">
        <v>1778</v>
      </c>
    </row>
    <row r="2" spans="1:12">
      <c r="A2" s="89" t="s">
        <v>7</v>
      </c>
      <c r="B2" s="90">
        <v>0</v>
      </c>
      <c r="C2" s="90">
        <v>0</v>
      </c>
      <c r="D2" s="91" t="s">
        <v>1751</v>
      </c>
      <c r="E2" s="92" t="s">
        <v>708</v>
      </c>
      <c r="F2" s="97">
        <v>1079.0166025695148</v>
      </c>
      <c r="G2" s="98">
        <v>0</v>
      </c>
      <c r="H2" s="110">
        <v>1079.0166025695148</v>
      </c>
      <c r="I2" s="125" t="e">
        <f>IF('Смета 1-й этаж'!$I$4="Инфраструктура",'Смета 1-й этаж'!$M$17/'Смета 1-й этаж'!$I$6,0)</f>
        <v>#DIV/0!</v>
      </c>
      <c r="J2" s="125" t="e">
        <f>IF('Смета 1-й этаж'!$I$4="Инфраструктура",'Смета 1-й этаж'!$N$17/'Смета 1-й этаж'!$I$6,0)</f>
        <v>#DIV/0!</v>
      </c>
      <c r="K2" s="125" t="e">
        <f>I2+J2</f>
        <v>#DIV/0!</v>
      </c>
      <c r="L2" s="137" t="e">
        <f>K2/H2-1</f>
        <v>#DIV/0!</v>
      </c>
    </row>
    <row r="3" spans="1:12">
      <c r="A3" s="93" t="s">
        <v>12</v>
      </c>
      <c r="B3" s="94">
        <v>0</v>
      </c>
      <c r="C3" s="94">
        <v>0</v>
      </c>
      <c r="D3" s="95" t="s">
        <v>1752</v>
      </c>
      <c r="E3" s="96" t="s">
        <v>709</v>
      </c>
      <c r="F3" s="97">
        <v>1716.8830272279406</v>
      </c>
      <c r="G3" s="98">
        <v>105.71820323787948</v>
      </c>
      <c r="H3" s="110">
        <v>1822.60123046582</v>
      </c>
      <c r="I3" s="125" t="e">
        <f>IF('Смета 1-й этаж'!$I$4="Инфраструктура",'Смета 1-й этаж'!$M$57/'Смета 1-й этаж'!$I$6,0)</f>
        <v>#DIV/0!</v>
      </c>
      <c r="J3" s="125" t="e">
        <f>IF('Смета 1-й этаж'!$I$4="Инфраструктура",'Смета 1-й этаж'!$N$57/'Смета 1-й этаж'!$I$6,0)</f>
        <v>#DIV/0!</v>
      </c>
      <c r="K3" s="125" t="e">
        <f t="shared" ref="K3:K12" si="0">I3+J3</f>
        <v>#DIV/0!</v>
      </c>
      <c r="L3" s="137" t="e">
        <f t="shared" ref="L3:L12" si="1">K3/H3-1</f>
        <v>#DIV/0!</v>
      </c>
    </row>
    <row r="4" spans="1:12">
      <c r="A4" s="93" t="s">
        <v>18</v>
      </c>
      <c r="B4" s="94">
        <v>0</v>
      </c>
      <c r="C4" s="94">
        <v>0</v>
      </c>
      <c r="D4" s="95" t="s">
        <v>1753</v>
      </c>
      <c r="E4" s="96" t="s">
        <v>722</v>
      </c>
      <c r="F4" s="97">
        <v>6370.3387899709323</v>
      </c>
      <c r="G4" s="98">
        <v>12428.826064944533</v>
      </c>
      <c r="H4" s="110">
        <v>18799.164854915463</v>
      </c>
      <c r="I4" s="125" t="e">
        <f>IF('Смета 1-й этаж'!$I$4="Инфраструктура",'Смета 1-й этаж'!$M$196/'Смета 1-й этаж'!$I$6,0)</f>
        <v>#DIV/0!</v>
      </c>
      <c r="J4" s="125" t="e">
        <f>IF('Смета 1-й этаж'!$I$4="Инфраструктура",'Смета 1-й этаж'!$N$196/'Смета 1-й этаж'!$I$6,0)</f>
        <v>#DIV/0!</v>
      </c>
      <c r="K4" s="125" t="e">
        <f t="shared" si="0"/>
        <v>#DIV/0!</v>
      </c>
      <c r="L4" s="137" t="e">
        <f t="shared" si="1"/>
        <v>#DIV/0!</v>
      </c>
    </row>
    <row r="5" spans="1:12">
      <c r="A5" s="93" t="s">
        <v>62</v>
      </c>
      <c r="B5" s="94">
        <v>0</v>
      </c>
      <c r="C5" s="94">
        <v>0</v>
      </c>
      <c r="D5" s="95" t="s">
        <v>1754</v>
      </c>
      <c r="E5" s="96" t="s">
        <v>743</v>
      </c>
      <c r="F5" s="97">
        <v>223.81675371559413</v>
      </c>
      <c r="G5" s="98">
        <v>759.68776715177114</v>
      </c>
      <c r="H5" s="110">
        <v>983.50452086736527</v>
      </c>
      <c r="I5" s="125" t="e">
        <f>IF('Смета 1-й этаж'!$I$4="Инфраструктура",'Смета 1-й этаж'!$M$472/'Смета 1-й этаж'!$I$6,0)</f>
        <v>#DIV/0!</v>
      </c>
      <c r="J5" s="125" t="e">
        <f>IF('Смета 1-й этаж'!$I$4="Инфраструктура",'Смета 1-й этаж'!$N$472/'Смета 1-й этаж'!$I$6,0)</f>
        <v>#DIV/0!</v>
      </c>
      <c r="K5" s="125" t="e">
        <f t="shared" si="0"/>
        <v>#DIV/0!</v>
      </c>
      <c r="L5" s="137" t="e">
        <f t="shared" si="1"/>
        <v>#DIV/0!</v>
      </c>
    </row>
    <row r="6" spans="1:12">
      <c r="A6" s="93" t="s">
        <v>81</v>
      </c>
      <c r="B6" s="94">
        <v>0</v>
      </c>
      <c r="C6" s="94">
        <v>0</v>
      </c>
      <c r="D6" s="95" t="s">
        <v>1755</v>
      </c>
      <c r="E6" s="96" t="s">
        <v>749</v>
      </c>
      <c r="F6" s="97">
        <v>191.78339400594857</v>
      </c>
      <c r="G6" s="98">
        <v>369.50799190252707</v>
      </c>
      <c r="H6" s="110">
        <v>561.2913859084756</v>
      </c>
      <c r="I6" s="125" t="e">
        <f>IF('Смета 1-й этаж'!$I$4="Инфраструктура",'Смета 1-й этаж'!$M$534/'Смета 1-й этаж'!$I$6,0)</f>
        <v>#DIV/0!</v>
      </c>
      <c r="J6" s="125" t="e">
        <f>IF('Смета 1-й этаж'!$I$4="Инфраструктура",'Смета 1-й этаж'!$N$534/'Смета 1-й этаж'!$I$6,0)</f>
        <v>#DIV/0!</v>
      </c>
      <c r="K6" s="125" t="e">
        <f t="shared" si="0"/>
        <v>#DIV/0!</v>
      </c>
      <c r="L6" s="137" t="e">
        <f t="shared" si="1"/>
        <v>#DIV/0!</v>
      </c>
    </row>
    <row r="7" spans="1:12">
      <c r="A7" s="93" t="s">
        <v>98</v>
      </c>
      <c r="B7" s="94">
        <v>0</v>
      </c>
      <c r="C7" s="94">
        <v>0</v>
      </c>
      <c r="D7" s="95" t="s">
        <v>1756</v>
      </c>
      <c r="E7" s="96" t="s">
        <v>751</v>
      </c>
      <c r="F7" s="97">
        <v>196.81226060928543</v>
      </c>
      <c r="G7" s="98">
        <v>249.92221506633061</v>
      </c>
      <c r="H7" s="110">
        <v>446.73447567561607</v>
      </c>
      <c r="I7" s="125" t="e">
        <f>IF('Смета 1-й этаж'!$I$4="Инфраструктура",'Смета 1-й этаж'!$M$628/'Смета 1-й этаж'!$I$6,0)</f>
        <v>#DIV/0!</v>
      </c>
      <c r="J7" s="125" t="e">
        <f>IF('Смета 1-й этаж'!$I$4="Инфраструктура",'Смета 1-й этаж'!$N$628/'Смета 1-й этаж'!$I$6,0)</f>
        <v>#DIV/0!</v>
      </c>
      <c r="K7" s="125" t="e">
        <f t="shared" si="0"/>
        <v>#DIV/0!</v>
      </c>
      <c r="L7" s="137" t="e">
        <f t="shared" si="1"/>
        <v>#DIV/0!</v>
      </c>
    </row>
    <row r="8" spans="1:12">
      <c r="A8" s="93" t="s">
        <v>109</v>
      </c>
      <c r="B8" s="94">
        <v>0</v>
      </c>
      <c r="C8" s="94">
        <v>0</v>
      </c>
      <c r="D8" s="95" t="s">
        <v>1757</v>
      </c>
      <c r="E8" s="96" t="s">
        <v>752</v>
      </c>
      <c r="F8" s="97">
        <v>657.15384201928305</v>
      </c>
      <c r="G8" s="98">
        <v>3376.1790868830421</v>
      </c>
      <c r="H8" s="110">
        <v>4033.332928902325</v>
      </c>
      <c r="I8" s="125" t="e">
        <f>IF('Смета 1-й этаж'!$I$4="Инфраструктура",'Смета 1-й этаж'!$M$686/'Смета 1-й этаж'!$I$6,0)</f>
        <v>#DIV/0!</v>
      </c>
      <c r="J8" s="125" t="e">
        <f>IF('Смета 1-й этаж'!$I$4="Инфраструктура",'Смета 1-й этаж'!$N$686/'Смета 1-й этаж'!$I$6,0)</f>
        <v>#DIV/0!</v>
      </c>
      <c r="K8" s="125" t="e">
        <f t="shared" si="0"/>
        <v>#DIV/0!</v>
      </c>
      <c r="L8" s="137" t="e">
        <f t="shared" si="1"/>
        <v>#DIV/0!</v>
      </c>
    </row>
    <row r="9" spans="1:12">
      <c r="A9" s="93" t="s">
        <v>114</v>
      </c>
      <c r="B9" s="94">
        <v>0</v>
      </c>
      <c r="C9" s="94">
        <v>0</v>
      </c>
      <c r="D9" s="95" t="s">
        <v>1758</v>
      </c>
      <c r="E9" s="96" t="s">
        <v>755</v>
      </c>
      <c r="F9" s="97">
        <v>570.7163698463678</v>
      </c>
      <c r="G9" s="98">
        <v>2786.6431229451737</v>
      </c>
      <c r="H9" s="110">
        <v>3357.3594927915415</v>
      </c>
      <c r="I9" s="125" t="e">
        <f>IF('Смета 1-й этаж'!$I$4="Инфраструктура",'Смета 1-й этаж'!M$712/'Смета 1-й этаж'!$I$6,0)</f>
        <v>#DIV/0!</v>
      </c>
      <c r="J9" s="125" t="e">
        <f>IF('Смета 1-й этаж'!$I$4="Инфраструктура",'Смета 1-й этаж'!$N$712/'Смета 1-й этаж'!$I$6,0)</f>
        <v>#DIV/0!</v>
      </c>
      <c r="K9" s="125" t="e">
        <f t="shared" si="0"/>
        <v>#DIV/0!</v>
      </c>
      <c r="L9" s="137" t="e">
        <f t="shared" si="1"/>
        <v>#DIV/0!</v>
      </c>
    </row>
    <row r="10" spans="1:12">
      <c r="A10" s="93" t="s">
        <v>117</v>
      </c>
      <c r="B10" s="94">
        <v>0</v>
      </c>
      <c r="C10" s="94">
        <v>0</v>
      </c>
      <c r="D10" s="95" t="s">
        <v>1759</v>
      </c>
      <c r="E10" s="96" t="s">
        <v>764</v>
      </c>
      <c r="F10" s="97">
        <v>1497.0421628456545</v>
      </c>
      <c r="G10" s="98">
        <v>3569.4119950656741</v>
      </c>
      <c r="H10" s="110">
        <v>5066.4541579113284</v>
      </c>
      <c r="I10" s="125" t="e">
        <f>IF('Смета 1-й этаж'!$I$4="Инфраструктура",'Смета 1-й этаж'!$M$759/'Смета 1-й этаж'!$I$6,0)</f>
        <v>#DIV/0!</v>
      </c>
      <c r="J10" s="125" t="e">
        <f>IF('Смета 1-й этаж'!$I$4="Инфраструктура",'Смета 1-й этаж'!$N$759/'Смета 1-й этаж'!$I$6,0)</f>
        <v>#DIV/0!</v>
      </c>
      <c r="K10" s="125" t="e">
        <f t="shared" si="0"/>
        <v>#DIV/0!</v>
      </c>
      <c r="L10" s="137" t="e">
        <f>K10/H10-1</f>
        <v>#DIV/0!</v>
      </c>
    </row>
    <row r="11" spans="1:12">
      <c r="A11" s="99" t="s">
        <v>1760</v>
      </c>
      <c r="B11" s="100">
        <v>0</v>
      </c>
      <c r="C11" s="100">
        <v>0</v>
      </c>
      <c r="D11" s="101" t="s">
        <v>1761</v>
      </c>
      <c r="E11" s="102" t="s">
        <v>1934</v>
      </c>
      <c r="F11" s="194"/>
      <c r="G11" s="195"/>
      <c r="H11" s="196"/>
      <c r="I11" s="125" t="e">
        <f>IF('Смета 1-й этаж'!$I$4="Инфраструктура",'Смета 1-й этаж'!$M$1181/'Смета 1-й этаж'!$I$6,0)</f>
        <v>#DIV/0!</v>
      </c>
      <c r="J11" s="125" t="e">
        <f>IF('Смета 1-й этаж'!$I$4="Инфраструктура",'Смета 1-й этаж'!$N$1181/'Смета 1-й этаж'!$I$6,0)</f>
        <v>#DIV/0!</v>
      </c>
      <c r="K11" s="125" t="e">
        <f t="shared" ref="K11" si="2">I11+J11</f>
        <v>#DIV/0!</v>
      </c>
      <c r="L11" s="137" t="e">
        <f>K11/H11-1</f>
        <v>#DIV/0!</v>
      </c>
    </row>
    <row r="12" spans="1:12" ht="15" thickBot="1">
      <c r="A12" s="99"/>
      <c r="B12" s="100"/>
      <c r="C12" s="100"/>
      <c r="D12" s="101"/>
      <c r="E12" s="102" t="s">
        <v>166</v>
      </c>
      <c r="F12" s="103">
        <v>628.48144733266349</v>
      </c>
      <c r="G12" s="104">
        <v>0</v>
      </c>
      <c r="H12" s="111">
        <v>628.48144733266349</v>
      </c>
      <c r="I12" s="125" t="e">
        <f>IF('Смета 1-й этаж'!$I$4="Инфраструктура",'Смета 1-й этаж'!$M$1212/'Смета 1-й этаж'!$I$6,0)</f>
        <v>#DIV/0!</v>
      </c>
      <c r="J12" s="125">
        <v>0</v>
      </c>
      <c r="K12" s="125" t="e">
        <f t="shared" si="0"/>
        <v>#DIV/0!</v>
      </c>
      <c r="L12" s="137" t="e">
        <f t="shared" si="1"/>
        <v>#DIV/0!</v>
      </c>
    </row>
    <row r="13" spans="1:12" ht="15" thickBot="1">
      <c r="A13" s="105" t="s">
        <v>1762</v>
      </c>
      <c r="B13" s="106">
        <v>0</v>
      </c>
      <c r="C13" s="106"/>
      <c r="D13" s="107"/>
      <c r="E13" s="108" t="s">
        <v>1763</v>
      </c>
      <c r="F13" s="112">
        <f t="shared" ref="F13:K13" si="3">SUM(F2:F12)</f>
        <v>13132.044650143187</v>
      </c>
      <c r="G13" s="113">
        <f t="shared" si="3"/>
        <v>23645.89644719693</v>
      </c>
      <c r="H13" s="113">
        <f t="shared" si="3"/>
        <v>36777.941097340117</v>
      </c>
      <c r="I13" s="126" t="e">
        <f t="shared" si="3"/>
        <v>#DIV/0!</v>
      </c>
      <c r="J13" s="126" t="e">
        <f t="shared" si="3"/>
        <v>#DIV/0!</v>
      </c>
      <c r="K13" s="126" t="e">
        <f t="shared" si="3"/>
        <v>#DIV/0!</v>
      </c>
      <c r="L13" s="138" t="e">
        <f>K13/H13-1</f>
        <v>#DIV/0!</v>
      </c>
    </row>
  </sheetData>
  <customSheetViews>
    <customSheetView guid="{733C611B-E42C-4D4C-810B-1D2702983524}" state="hidden">
      <selection activeCell="K15" sqref="K15"/>
      <pageMargins left="0.7" right="0.7" top="0.75" bottom="0.75" header="0.3" footer="0.3"/>
      <pageSetup orientation="portrait"/>
    </customSheetView>
    <customSheetView guid="{9C6CBF0F-F840-4C60-905D-D9A10A00FD13}" state="hidden">
      <selection activeCell="K15" sqref="K15"/>
      <pageMargins left="0.7" right="0.7" top="0.75" bottom="0.75" header="0.3" footer="0.3"/>
      <pageSetup orientation="portrait"/>
    </customSheetView>
    <customSheetView guid="{E40917C2-C5AF-405D-A8D0-C2534CB4C923}" state="hidden">
      <selection activeCell="K15" sqref="K15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B3" sqref="B3"/>
    </sheetView>
  </sheetViews>
  <sheetFormatPr defaultRowHeight="14.4"/>
  <sheetData>
    <row r="1" spans="1:1">
      <c r="A1" t="s">
        <v>1775</v>
      </c>
    </row>
    <row r="2" spans="1:1" ht="15" thickBot="1">
      <c r="A2" t="s">
        <v>1776</v>
      </c>
    </row>
  </sheetData>
  <customSheetViews>
    <customSheetView guid="{733C611B-E42C-4D4C-810B-1D2702983524}" state="hidden">
      <selection activeCell="B3" sqref="B3"/>
      <pageMargins left="0.7" right="0.7" top="0.75" bottom="0.75" header="0.3" footer="0.3"/>
      <pageSetup orientation="portrait"/>
    </customSheetView>
    <customSheetView guid="{9C6CBF0F-F840-4C60-905D-D9A10A00FD13}" state="hidden">
      <selection activeCell="B3" sqref="B3"/>
      <pageMargins left="0.7" right="0.7" top="0.75" bottom="0.75" header="0.3" footer="0.3"/>
      <pageSetup orientation="portrait"/>
    </customSheetView>
    <customSheetView guid="{E40917C2-C5AF-405D-A8D0-C2534CB4C923}" state="hidden">
      <selection activeCell="B3" sqref="B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D18"/>
  <sheetViews>
    <sheetView workbookViewId="0">
      <selection activeCell="D30" sqref="D30"/>
    </sheetView>
  </sheetViews>
  <sheetFormatPr defaultRowHeight="14.4"/>
  <cols>
    <col min="1" max="1" width="35.44140625" customWidth="1"/>
    <col min="2" max="2" width="15.44140625" customWidth="1"/>
    <col min="3" max="3" width="18.33203125" customWidth="1"/>
    <col min="4" max="4" width="16.5546875" bestFit="1" customWidth="1"/>
  </cols>
  <sheetData>
    <row r="3" spans="1:4">
      <c r="A3" s="10" t="s">
        <v>772</v>
      </c>
      <c r="B3" t="s">
        <v>774</v>
      </c>
      <c r="C3" t="s">
        <v>775</v>
      </c>
      <c r="D3" s="12" t="s">
        <v>776</v>
      </c>
    </row>
    <row r="4" spans="1:4">
      <c r="A4" s="11" t="s">
        <v>446</v>
      </c>
      <c r="B4" s="13">
        <v>8242223.9980800003</v>
      </c>
      <c r="C4" s="13">
        <v>14557776</v>
      </c>
      <c r="D4" s="13">
        <f>B4+C4</f>
        <v>22799999.99808</v>
      </c>
    </row>
    <row r="5" spans="1:4">
      <c r="A5" s="11" t="s">
        <v>438</v>
      </c>
      <c r="B5" s="13">
        <v>6023712.9150999999</v>
      </c>
      <c r="C5" s="13">
        <v>12720312</v>
      </c>
      <c r="D5" s="13">
        <f t="shared" ref="D5:D17" si="0">B5+C5</f>
        <v>18744024.915100001</v>
      </c>
    </row>
    <row r="6" spans="1:4">
      <c r="A6" s="11" t="s">
        <v>168</v>
      </c>
      <c r="B6" s="13">
        <v>2180901.0035710004</v>
      </c>
      <c r="C6" s="13">
        <v>5719099</v>
      </c>
      <c r="D6" s="13">
        <f t="shared" si="0"/>
        <v>7900000.003571</v>
      </c>
    </row>
    <row r="7" spans="1:4">
      <c r="A7" s="11" t="s">
        <v>335</v>
      </c>
      <c r="B7" s="13">
        <v>2013600.8045689429</v>
      </c>
      <c r="C7" s="13">
        <v>4434529.2453840002</v>
      </c>
      <c r="D7" s="13">
        <f t="shared" si="0"/>
        <v>6448130.0499529429</v>
      </c>
    </row>
    <row r="8" spans="1:4">
      <c r="A8" s="11" t="s">
        <v>373</v>
      </c>
      <c r="B8" s="13">
        <v>1360056.927501</v>
      </c>
      <c r="C8" s="13">
        <v>2991813.02</v>
      </c>
      <c r="D8" s="13">
        <f t="shared" si="0"/>
        <v>4351869.947501</v>
      </c>
    </row>
    <row r="9" spans="1:4">
      <c r="A9" s="11" t="s">
        <v>476</v>
      </c>
      <c r="B9" s="13">
        <v>6922260.7462231852</v>
      </c>
      <c r="C9" s="13">
        <v>11484249.481067233</v>
      </c>
      <c r="D9" s="13">
        <f t="shared" si="0"/>
        <v>18406510.227290418</v>
      </c>
    </row>
    <row r="10" spans="1:4">
      <c r="A10" s="11" t="s">
        <v>380</v>
      </c>
      <c r="B10" s="13">
        <v>3325304.7514816378</v>
      </c>
      <c r="C10" s="13">
        <v>6422661.7293717656</v>
      </c>
      <c r="D10" s="13">
        <f t="shared" si="0"/>
        <v>9747966.480853403</v>
      </c>
    </row>
    <row r="11" spans="1:4">
      <c r="A11" s="11" t="s">
        <v>407</v>
      </c>
      <c r="B11" s="13">
        <v>7996659.5828542691</v>
      </c>
      <c r="C11" s="13">
        <v>16238497.417081259</v>
      </c>
      <c r="D11" s="13">
        <f t="shared" si="0"/>
        <v>24235156.99993553</v>
      </c>
    </row>
    <row r="12" spans="1:4">
      <c r="A12" s="11" t="s">
        <v>219</v>
      </c>
      <c r="B12" s="13">
        <v>3061831.859295655</v>
      </c>
      <c r="C12" s="13">
        <v>6229060.2585970135</v>
      </c>
      <c r="D12" s="13">
        <f t="shared" si="0"/>
        <v>9290892.1178926677</v>
      </c>
    </row>
    <row r="13" spans="1:4">
      <c r="A13" s="11" t="s">
        <v>459</v>
      </c>
      <c r="B13" s="13">
        <v>5473684.9934583278</v>
      </c>
      <c r="C13" s="13">
        <v>8815485.1408465691</v>
      </c>
      <c r="D13" s="13">
        <f t="shared" si="0"/>
        <v>14289170.134304896</v>
      </c>
    </row>
    <row r="14" spans="1:4">
      <c r="A14" s="11" t="s">
        <v>427</v>
      </c>
      <c r="B14" s="13">
        <v>3415507.9922357481</v>
      </c>
      <c r="C14" s="13">
        <v>5995321.8784533078</v>
      </c>
      <c r="D14" s="13">
        <f t="shared" si="0"/>
        <v>9410829.8706890568</v>
      </c>
    </row>
    <row r="15" spans="1:4">
      <c r="A15" s="11" t="s">
        <v>696</v>
      </c>
      <c r="B15" s="13">
        <v>4293844.8274400001</v>
      </c>
      <c r="C15" s="13">
        <v>7017814.0979999993</v>
      </c>
      <c r="D15" s="13">
        <f t="shared" si="0"/>
        <v>11311658.925439999</v>
      </c>
    </row>
    <row r="16" spans="1:4">
      <c r="A16" s="11" t="s">
        <v>9</v>
      </c>
      <c r="B16" s="13">
        <v>7039799.0622476712</v>
      </c>
      <c r="C16" s="13">
        <v>12071312.051765338</v>
      </c>
      <c r="D16" s="13">
        <f t="shared" si="0"/>
        <v>19111111.114013009</v>
      </c>
    </row>
    <row r="17" spans="1:4">
      <c r="A17" s="11" t="s">
        <v>695</v>
      </c>
      <c r="B17" s="13">
        <v>939732.31261425558</v>
      </c>
      <c r="C17" s="13">
        <v>1414657.1567463237</v>
      </c>
      <c r="D17" s="13">
        <f t="shared" si="0"/>
        <v>2354389.4693605793</v>
      </c>
    </row>
    <row r="18" spans="1:4">
      <c r="A18" s="11" t="s">
        <v>773</v>
      </c>
      <c r="B18" s="13">
        <v>62289121.7766717</v>
      </c>
      <c r="C18" s="13">
        <v>116112588.47731282</v>
      </c>
      <c r="D18" s="14">
        <f>SUM(D4:D17)</f>
        <v>178401710.25398451</v>
      </c>
    </row>
  </sheetData>
  <customSheetViews>
    <customSheetView guid="{733C611B-E42C-4D4C-810B-1D2702983524}" state="hidden">
      <selection activeCell="D30" sqref="D30"/>
      <pageMargins left="0.7" right="0.7" top="0.75" bottom="0.75" header="0.3" footer="0.3"/>
      <pageSetup paperSize="9" orientation="portrait" r:id="rId2"/>
    </customSheetView>
    <customSheetView guid="{9C6CBF0F-F840-4C60-905D-D9A10A00FD13}" state="hidden">
      <selection activeCell="D30" sqref="D30"/>
      <pageMargins left="0.7" right="0.7" top="0.75" bottom="0.75" header="0.3" footer="0.3"/>
      <pageSetup paperSize="9" orientation="portrait" r:id="rId3"/>
    </customSheetView>
    <customSheetView guid="{E40917C2-C5AF-405D-A8D0-C2534CB4C923}" state="hidden">
      <selection activeCell="D30" sqref="D30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  <headerFooter>
    <oddFooter>&amp;R&amp;"Times New Roman, Regular"&amp;K808080Подписано ЭП. Подписант: Дьяченко Павел Константинович. _x000D_
Серийный номер сертификата: 01dad901c84bdaa0000caaac00060002. ИД документа: 121130.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F29970F7F02A4BBF8C224780807593" ma:contentTypeVersion="1" ma:contentTypeDescription="Создание документа." ma:contentTypeScope="" ma:versionID="06fe0645afa78d00c81f035684f93924">
  <xsd:schema xmlns:xsd="http://www.w3.org/2001/XMLSchema" xmlns:xs="http://www.w3.org/2001/XMLSchema" xmlns:p="http://schemas.microsoft.com/office/2006/metadata/properties" xmlns:ns2="7a75ab91-1acb-49f0-8b37-46c0933a697a" targetNamespace="http://schemas.microsoft.com/office/2006/metadata/properties" ma:root="true" ma:fieldsID="829620e0085ce91a60e61a7010ed4d5e" ns2:_="">
    <xsd:import namespace="7a75ab91-1acb-49f0-8b37-46c0933a697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5ab91-1acb-49f0-8b37-46c0933a69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CC874-83CC-46A9-8A41-0FB515600F50}">
  <ds:schemaRefs>
    <ds:schemaRef ds:uri="http://schemas.microsoft.com/office/infopath/2007/PartnerControls"/>
    <ds:schemaRef ds:uri="http://purl.org/dc/dcmitype/"/>
    <ds:schemaRef ds:uri="http://www.w3.org/XML/1998/namespace"/>
    <ds:schemaRef ds:uri="7a75ab91-1acb-49f0-8b37-46c0933a697a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3378470-0544-404C-9E56-7C409D68C4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ED22F2-FD52-4B32-8050-58E7DE5B3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75ab91-1acb-49f0-8b37-46c0933a6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Смета 1-й этаж</vt:lpstr>
      <vt:lpstr>Для калькулятора</vt:lpstr>
      <vt:lpstr>Кондиционеры</vt:lpstr>
      <vt:lpstr>Контакты кондиционеры</vt:lpstr>
      <vt:lpstr>ККО</vt:lpstr>
      <vt:lpstr>Инфраструктура</vt:lpstr>
      <vt:lpstr>Список</vt:lpstr>
      <vt:lpstr>свод_исходн</vt:lpstr>
    </vt:vector>
  </TitlesOfParts>
  <Manager/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Котова Людмила Николаевна</dc:creator>
  <cp:keywords/>
  <dc:description/>
  <cp:lastModifiedBy>ALI</cp:lastModifiedBy>
  <cp:lastPrinted>2018-04-09T11:46:56Z</cp:lastPrinted>
  <dcterms:created xsi:type="dcterms:W3CDTF">2017-03-02T08:27:32Z</dcterms:created>
  <dcterms:modified xsi:type="dcterms:W3CDTF">2026-08-17T14:58:33Z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0x010100BEF29970F7F02A4BBF8C224780807593</vt:lpwstr>
  </property>
</Properties>
</file>