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ey\Downloads\Courses\CUNY\SPS\IS 602 Advanced Data Programming\Week 5\"/>
    </mc:Choice>
  </mc:AlternateContent>
  <bookViews>
    <workbookView xWindow="0" yWindow="0" windowWidth="24000" windowHeight="9735"/>
  </bookViews>
  <sheets>
    <sheet name="Regression" sheetId="1" r:id="rId1"/>
  </sheets>
  <definedNames>
    <definedName name="solver_adj" localSheetId="0" hidden="1">Regression!$J$5:$J$6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Regression!$J$7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C2" i="1"/>
  <c r="B2" i="1"/>
  <c r="M6" i="1" s="1"/>
  <c r="L1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5" i="1"/>
  <c r="H2" i="1" s="1"/>
  <c r="L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5" i="1"/>
  <c r="G2" i="1" s="1"/>
  <c r="F6" i="1"/>
  <c r="F7" i="1"/>
  <c r="F8" i="1"/>
  <c r="F2" i="1" s="1"/>
  <c r="L6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5" i="1"/>
  <c r="M4" i="1" l="1"/>
  <c r="M10" i="1" s="1"/>
  <c r="M9" i="1" s="1"/>
  <c r="D47" i="1" l="1"/>
  <c r="E47" i="1" s="1"/>
  <c r="D20" i="1"/>
  <c r="E20" i="1" s="1"/>
  <c r="D8" i="1"/>
  <c r="E8" i="1" s="1"/>
  <c r="D44" i="1"/>
  <c r="E44" i="1" s="1"/>
  <c r="D17" i="1"/>
  <c r="E17" i="1" s="1"/>
  <c r="D25" i="1"/>
  <c r="E25" i="1" s="1"/>
  <c r="D49" i="1"/>
  <c r="E49" i="1" s="1"/>
  <c r="D57" i="1"/>
  <c r="E57" i="1" s="1"/>
  <c r="D28" i="1"/>
  <c r="E28" i="1" s="1"/>
  <c r="D64" i="1"/>
  <c r="E64" i="1" s="1"/>
  <c r="D6" i="1"/>
  <c r="E6" i="1" s="1"/>
  <c r="D14" i="1"/>
  <c r="E14" i="1" s="1"/>
  <c r="D22" i="1"/>
  <c r="E22" i="1" s="1"/>
  <c r="D30" i="1"/>
  <c r="E30" i="1" s="1"/>
  <c r="D38" i="1"/>
  <c r="E38" i="1" s="1"/>
  <c r="D46" i="1"/>
  <c r="E46" i="1" s="1"/>
  <c r="D54" i="1"/>
  <c r="E54" i="1" s="1"/>
  <c r="D62" i="1"/>
  <c r="E62" i="1" s="1"/>
  <c r="D24" i="1"/>
  <c r="E24" i="1" s="1"/>
  <c r="D56" i="1"/>
  <c r="E56" i="1" s="1"/>
  <c r="D11" i="1"/>
  <c r="E11" i="1" s="1"/>
  <c r="D23" i="1"/>
  <c r="E23" i="1" s="1"/>
  <c r="D31" i="1"/>
  <c r="E31" i="1" s="1"/>
  <c r="D39" i="1"/>
  <c r="E39" i="1" s="1"/>
  <c r="D55" i="1"/>
  <c r="E55" i="1" s="1"/>
  <c r="D63" i="1"/>
  <c r="E63" i="1" s="1"/>
  <c r="D52" i="1"/>
  <c r="E52" i="1" s="1"/>
  <c r="D16" i="1"/>
  <c r="E16" i="1" s="1"/>
  <c r="D9" i="1"/>
  <c r="E9" i="1" s="1"/>
  <c r="D33" i="1"/>
  <c r="E33" i="1" s="1"/>
  <c r="D41" i="1"/>
  <c r="E41" i="1" s="1"/>
  <c r="D65" i="1"/>
  <c r="E65" i="1" s="1"/>
  <c r="D10" i="1"/>
  <c r="E10" i="1" s="1"/>
  <c r="D26" i="1"/>
  <c r="E26" i="1" s="1"/>
  <c r="D34" i="1"/>
  <c r="E34" i="1" s="1"/>
  <c r="D42" i="1"/>
  <c r="E42" i="1" s="1"/>
  <c r="D50" i="1"/>
  <c r="E50" i="1" s="1"/>
  <c r="D58" i="1"/>
  <c r="E58" i="1" s="1"/>
  <c r="D66" i="1"/>
  <c r="E66" i="1" s="1"/>
  <c r="D40" i="1"/>
  <c r="E40" i="1" s="1"/>
  <c r="D7" i="1"/>
  <c r="E7" i="1" s="1"/>
  <c r="D19" i="1"/>
  <c r="E19" i="1" s="1"/>
  <c r="D27" i="1"/>
  <c r="E27" i="1" s="1"/>
  <c r="D35" i="1"/>
  <c r="E35" i="1" s="1"/>
  <c r="D43" i="1"/>
  <c r="E43" i="1" s="1"/>
  <c r="D51" i="1"/>
  <c r="E51" i="1" s="1"/>
  <c r="D59" i="1"/>
  <c r="E59" i="1" s="1"/>
  <c r="D67" i="1"/>
  <c r="E67" i="1" s="1"/>
  <c r="D36" i="1"/>
  <c r="E36" i="1" s="1"/>
  <c r="D68" i="1"/>
  <c r="E68" i="1" s="1"/>
  <c r="D32" i="1"/>
  <c r="E32" i="1" s="1"/>
  <c r="D60" i="1"/>
  <c r="E60" i="1" s="1"/>
  <c r="D13" i="1"/>
  <c r="E13" i="1" s="1"/>
  <c r="D29" i="1"/>
  <c r="E29" i="1" s="1"/>
  <c r="D45" i="1"/>
  <c r="E45" i="1" s="1"/>
  <c r="D53" i="1"/>
  <c r="E53" i="1" s="1"/>
  <c r="D69" i="1"/>
  <c r="E69" i="1" s="1"/>
  <c r="D18" i="1"/>
  <c r="E18" i="1" s="1"/>
  <c r="D12" i="1"/>
  <c r="E12" i="1" s="1"/>
  <c r="D21" i="1"/>
  <c r="E21" i="1" s="1"/>
  <c r="D37" i="1"/>
  <c r="E37" i="1" s="1"/>
  <c r="D61" i="1"/>
  <c r="E61" i="1" s="1"/>
  <c r="D48" i="1"/>
  <c r="E48" i="1" s="1"/>
  <c r="D5" i="1"/>
  <c r="E5" i="1" s="1"/>
  <c r="D15" i="1"/>
  <c r="E15" i="1" s="1"/>
  <c r="J7" i="1" l="1"/>
</calcChain>
</file>

<file path=xl/sharedStrings.xml><?xml version="1.0" encoding="utf-8"?>
<sst xmlns="http://schemas.openxmlformats.org/spreadsheetml/2006/main" count="87" uniqueCount="85">
  <si>
    <t>Brachiosaurus</t>
  </si>
  <si>
    <t>Dipliodocus</t>
  </si>
  <si>
    <t>Triceratops</t>
  </si>
  <si>
    <t>African elephant</t>
  </si>
  <si>
    <t>Asian elephant</t>
  </si>
  <si>
    <t>Giraffe</t>
  </si>
  <si>
    <t>Horse</t>
  </si>
  <si>
    <t>Cow</t>
  </si>
  <si>
    <t>Okapi</t>
  </si>
  <si>
    <t>Gorilla</t>
  </si>
  <si>
    <t>Pig</t>
  </si>
  <si>
    <t>Donkey</t>
  </si>
  <si>
    <t>Brazilian tapir</t>
  </si>
  <si>
    <t>Jaguar</t>
  </si>
  <si>
    <t>Grey seal</t>
  </si>
  <si>
    <t>Human</t>
  </si>
  <si>
    <t>Giant armadillo</t>
  </si>
  <si>
    <t>Sheep</t>
  </si>
  <si>
    <t>Chimpanzee</t>
  </si>
  <si>
    <t>Grey wolf</t>
  </si>
  <si>
    <t>Kangaroo</t>
  </si>
  <si>
    <t>Goat</t>
  </si>
  <si>
    <t>Roe deer</t>
  </si>
  <si>
    <t>Baboon</t>
  </si>
  <si>
    <t>Potar monkey</t>
  </si>
  <si>
    <t>Rhesus monkey</t>
  </si>
  <si>
    <t>Raccoon</t>
  </si>
  <si>
    <t>Red fox</t>
  </si>
  <si>
    <t>Verbet</t>
  </si>
  <si>
    <t>Yellow-bellied marmot</t>
  </si>
  <si>
    <t>Rock hyrax-b</t>
  </si>
  <si>
    <t>Nine-banded armadillo</t>
  </si>
  <si>
    <t>Water opossum</t>
  </si>
  <si>
    <t>Artic fox</t>
  </si>
  <si>
    <t>Cat</t>
  </si>
  <si>
    <t>Echidna</t>
  </si>
  <si>
    <t>Rabbit</t>
  </si>
  <si>
    <t>Tree hyrax</t>
  </si>
  <si>
    <t>N.A. opossum</t>
  </si>
  <si>
    <t>Phalanger</t>
  </si>
  <si>
    <t>Genet</t>
  </si>
  <si>
    <t>Slow loris</t>
  </si>
  <si>
    <t>Mountain beaver</t>
  </si>
  <si>
    <t>Guinea pig</t>
  </si>
  <si>
    <t>African giant pouched rat</t>
  </si>
  <si>
    <t>Artic ground squirrel</t>
  </si>
  <si>
    <t>Tenrec</t>
  </si>
  <si>
    <t>European hedgehog</t>
  </si>
  <si>
    <t>Rock hyrax-a</t>
  </si>
  <si>
    <t>Desert hedgehog</t>
  </si>
  <si>
    <t>Owl monkey</t>
  </si>
  <si>
    <t>Chinchilla</t>
  </si>
  <si>
    <t>Rat</t>
  </si>
  <si>
    <t>Galago</t>
  </si>
  <si>
    <t>Mole</t>
  </si>
  <si>
    <t>Golden hamster</t>
  </si>
  <si>
    <t>Tree shrew</t>
  </si>
  <si>
    <t>Ground squirrel</t>
  </si>
  <si>
    <t>E. American mole</t>
  </si>
  <si>
    <t>Star-nosed mole</t>
  </si>
  <si>
    <t>Musk shrew</t>
  </si>
  <si>
    <t>Mouse</t>
  </si>
  <si>
    <t>Big brown bat</t>
  </si>
  <si>
    <t>Little brown bat</t>
  </si>
  <si>
    <t>Lesser short-tailed shrew</t>
  </si>
  <si>
    <t>brain Pred</t>
  </si>
  <si>
    <t>brain</t>
  </si>
  <si>
    <t>body</t>
  </si>
  <si>
    <t>Squared Error</t>
  </si>
  <si>
    <t>m calc</t>
  </si>
  <si>
    <t>n</t>
  </si>
  <si>
    <t>n(livephysics)</t>
  </si>
  <si>
    <t>body^2</t>
  </si>
  <si>
    <t>brain^2</t>
  </si>
  <si>
    <t>body*brain</t>
  </si>
  <si>
    <t>b calc</t>
  </si>
  <si>
    <t>sumbo</t>
  </si>
  <si>
    <t>sumbr</t>
  </si>
  <si>
    <t>sumbo2</t>
  </si>
  <si>
    <t>sumbr2</t>
  </si>
  <si>
    <t>sumbobr</t>
  </si>
  <si>
    <t>SS calc</t>
  </si>
  <si>
    <t>m solver</t>
  </si>
  <si>
    <t>b solver</t>
  </si>
  <si>
    <t>SS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</si>
</sst>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C7" sqref="C7"/>
    </sheetView>
  </sheetViews>
  <sheetFormatPr defaultRowHeight="15.75" x14ac:dyDescent="0.25"/>
  <cols>
    <col min="1" max="1" width="21.75" bestFit="1" customWidth="1"/>
    <col min="5" max="5" width="11.75" bestFit="1" customWidth="1"/>
    <col min="6" max="8" width="11.75" customWidth="1"/>
    <col min="9" max="9" width="12" bestFit="1" customWidth="1"/>
    <col min="10" max="10" width="11.875" bestFit="1" customWidth="1"/>
    <col min="12" max="14" width="11.875" bestFit="1" customWidth="1"/>
    <col min="16" max="16" width="11.5" bestFit="1" customWidth="1"/>
  </cols>
  <sheetData>
    <row r="1" spans="1:13" x14ac:dyDescent="0.25">
      <c r="B1" t="s">
        <v>76</v>
      </c>
      <c r="C1" t="s">
        <v>77</v>
      </c>
      <c r="F1" t="s">
        <v>78</v>
      </c>
      <c r="G1" t="s">
        <v>79</v>
      </c>
      <c r="H1" t="s">
        <v>80</v>
      </c>
    </row>
    <row r="2" spans="1:13" x14ac:dyDescent="0.25">
      <c r="B2">
        <f>SUM(B5:B69)</f>
        <v>120424.97899999999</v>
      </c>
      <c r="C2">
        <f>SUM(C5:C69)</f>
        <v>17828.82</v>
      </c>
      <c r="F2">
        <f>SUM(F5:F69)</f>
        <v>7846017675.1771574</v>
      </c>
      <c r="G2">
        <f>SUM(G5:G69)</f>
        <v>57792052.020999998</v>
      </c>
      <c r="H2">
        <f>SUM(H5:H69)</f>
        <v>65839397.293740004</v>
      </c>
    </row>
    <row r="3" spans="1:13" ht="16.5" thickBot="1" x14ac:dyDescent="0.3"/>
    <row r="4" spans="1:13" ht="16.5" thickBot="1" x14ac:dyDescent="0.3">
      <c r="B4" t="s">
        <v>67</v>
      </c>
      <c r="C4" t="s">
        <v>66</v>
      </c>
      <c r="D4" t="s">
        <v>65</v>
      </c>
      <c r="E4" t="s">
        <v>68</v>
      </c>
      <c r="F4" t="s">
        <v>72</v>
      </c>
      <c r="G4" t="s">
        <v>73</v>
      </c>
      <c r="H4" t="s">
        <v>74</v>
      </c>
      <c r="L4" t="s">
        <v>69</v>
      </c>
      <c r="M4" s="5">
        <f>(L5-M5)/(L6-M6)</f>
        <v>4.3038809435297209E-3</v>
      </c>
    </row>
    <row r="5" spans="1:13" x14ac:dyDescent="0.25">
      <c r="A5" t="s">
        <v>64</v>
      </c>
      <c r="B5">
        <v>5.0000000000000001E-3</v>
      </c>
      <c r="C5">
        <v>0.14000000000000001</v>
      </c>
      <c r="D5">
        <f>$J$5*B5+$J$6</f>
        <v>266.31579073999774</v>
      </c>
      <c r="E5">
        <f>(C5-D5)^2</f>
        <v>70849.551576063066</v>
      </c>
      <c r="F5">
        <f>B5^2</f>
        <v>2.5000000000000001E-5</v>
      </c>
      <c r="G5">
        <f>C5^2</f>
        <v>1.9600000000000003E-2</v>
      </c>
      <c r="H5">
        <f>B5*C5</f>
        <v>7.000000000000001E-4</v>
      </c>
      <c r="I5" s="1" t="s">
        <v>82</v>
      </c>
      <c r="J5" s="2">
        <v>4.3038796864246654E-3</v>
      </c>
      <c r="L5" s="1">
        <f>J9*H2</f>
        <v>4279560824.0931001</v>
      </c>
      <c r="M5" s="2">
        <f>B2*C2</f>
        <v>2147035274.0947797</v>
      </c>
    </row>
    <row r="6" spans="1:13" ht="16.5" thickBot="1" x14ac:dyDescent="0.3">
      <c r="A6" t="s">
        <v>63</v>
      </c>
      <c r="B6">
        <v>0.01</v>
      </c>
      <c r="C6">
        <v>0.25</v>
      </c>
      <c r="D6">
        <f>$J$5*B6+$J$6</f>
        <v>266.31581225939618</v>
      </c>
      <c r="E6">
        <f t="shared" ref="E6:E69" si="0">(C6-D6)^2</f>
        <v>70791.016453252261</v>
      </c>
      <c r="F6">
        <f t="shared" ref="F6:F69" si="1">B6^2</f>
        <v>1E-4</v>
      </c>
      <c r="G6">
        <f t="shared" ref="G6:G69" si="2">C6^2</f>
        <v>6.25E-2</v>
      </c>
      <c r="H6">
        <f t="shared" ref="H6:H69" si="3">B6*C6</f>
        <v>2.5000000000000001E-3</v>
      </c>
      <c r="I6" s="8" t="s">
        <v>83</v>
      </c>
      <c r="J6" s="9">
        <v>266.31576922059929</v>
      </c>
      <c r="L6" s="3">
        <f>J9*F2</f>
        <v>509991148886.51526</v>
      </c>
      <c r="M6" s="4">
        <f>B2^2</f>
        <v>14502175567.150438</v>
      </c>
    </row>
    <row r="7" spans="1:13" ht="16.5" thickBot="1" x14ac:dyDescent="0.3">
      <c r="A7" t="s">
        <v>62</v>
      </c>
      <c r="B7">
        <v>2.3E-2</v>
      </c>
      <c r="C7">
        <v>0.3</v>
      </c>
      <c r="D7">
        <f>$J$5*B7+$J$6</f>
        <v>266.3158682098321</v>
      </c>
      <c r="E7">
        <f t="shared" si="0"/>
        <v>70764.442139430757</v>
      </c>
      <c r="F7">
        <f t="shared" si="1"/>
        <v>5.2899999999999996E-4</v>
      </c>
      <c r="G7">
        <f t="shared" si="2"/>
        <v>0.09</v>
      </c>
      <c r="H7">
        <f t="shared" si="3"/>
        <v>6.8999999999999999E-3</v>
      </c>
      <c r="I7" s="3" t="s">
        <v>84</v>
      </c>
      <c r="J7" s="4">
        <f>SUM(E5:E69)</f>
        <v>52760591.11840573</v>
      </c>
    </row>
    <row r="8" spans="1:13" ht="16.5" thickBot="1" x14ac:dyDescent="0.3">
      <c r="A8" t="s">
        <v>61</v>
      </c>
      <c r="B8">
        <v>2.3E-2</v>
      </c>
      <c r="C8">
        <v>0.4</v>
      </c>
      <c r="D8">
        <f>$J$5*B8+$J$6</f>
        <v>266.3158682098321</v>
      </c>
      <c r="E8">
        <f t="shared" si="0"/>
        <v>70711.248965788807</v>
      </c>
      <c r="F8">
        <f t="shared" si="1"/>
        <v>5.2899999999999996E-4</v>
      </c>
      <c r="G8">
        <f t="shared" si="2"/>
        <v>0.16000000000000003</v>
      </c>
      <c r="H8">
        <f t="shared" si="3"/>
        <v>9.1999999999999998E-3</v>
      </c>
    </row>
    <row r="9" spans="1:13" ht="16.5" thickBot="1" x14ac:dyDescent="0.3">
      <c r="A9" t="s">
        <v>60</v>
      </c>
      <c r="B9">
        <v>4.8000000000000001E-2</v>
      </c>
      <c r="C9">
        <v>0.33</v>
      </c>
      <c r="D9">
        <f>$J$5*B9+$J$6</f>
        <v>266.31597580682427</v>
      </c>
      <c r="E9">
        <f t="shared" si="0"/>
        <v>70748.53932590851</v>
      </c>
      <c r="F9">
        <f t="shared" si="1"/>
        <v>2.3040000000000001E-3</v>
      </c>
      <c r="G9">
        <f t="shared" si="2"/>
        <v>0.10890000000000001</v>
      </c>
      <c r="H9">
        <f t="shared" si="3"/>
        <v>1.584E-2</v>
      </c>
      <c r="I9" s="1" t="s">
        <v>70</v>
      </c>
      <c r="J9" s="2">
        <v>65</v>
      </c>
      <c r="L9" t="s">
        <v>75</v>
      </c>
      <c r="M9" s="5">
        <f>(L10-M10)/J9</f>
        <v>266.31577273472209</v>
      </c>
    </row>
    <row r="10" spans="1:13" ht="16.5" thickBot="1" x14ac:dyDescent="0.3">
      <c r="A10" t="s">
        <v>59</v>
      </c>
      <c r="B10">
        <v>0.06</v>
      </c>
      <c r="C10">
        <v>1</v>
      </c>
      <c r="D10">
        <f>$J$5*B10+$J$6</f>
        <v>266.31602745338046</v>
      </c>
      <c r="E10">
        <f t="shared" si="0"/>
        <v>70392.594423642935</v>
      </c>
      <c r="F10">
        <f t="shared" si="1"/>
        <v>3.5999999999999999E-3</v>
      </c>
      <c r="G10">
        <f t="shared" si="2"/>
        <v>1</v>
      </c>
      <c r="H10">
        <f t="shared" si="3"/>
        <v>0.06</v>
      </c>
      <c r="I10" s="3" t="s">
        <v>71</v>
      </c>
      <c r="J10" s="4">
        <v>63</v>
      </c>
      <c r="L10" s="6">
        <f>SUM(C5:C69)</f>
        <v>17828.82</v>
      </c>
      <c r="M10" s="7">
        <f>M4*SUM(B5:B69)</f>
        <v>518.29477224306675</v>
      </c>
    </row>
    <row r="11" spans="1:13" x14ac:dyDescent="0.25">
      <c r="A11" t="s">
        <v>58</v>
      </c>
      <c r="B11">
        <v>7.4999999999999997E-2</v>
      </c>
      <c r="C11">
        <v>1.2</v>
      </c>
      <c r="D11">
        <f>$J$5*B11+$J$6</f>
        <v>266.31609201157579</v>
      </c>
      <c r="E11">
        <f t="shared" si="0"/>
        <v>70286.54224349033</v>
      </c>
      <c r="F11">
        <f t="shared" si="1"/>
        <v>5.6249999999999998E-3</v>
      </c>
      <c r="G11">
        <f t="shared" si="2"/>
        <v>1.44</v>
      </c>
      <c r="H11">
        <f t="shared" si="3"/>
        <v>0.09</v>
      </c>
    </row>
    <row r="12" spans="1:13" x14ac:dyDescent="0.25">
      <c r="A12" t="s">
        <v>57</v>
      </c>
      <c r="B12">
        <v>0.10100000000000001</v>
      </c>
      <c r="C12">
        <v>4</v>
      </c>
      <c r="D12">
        <f>$J$5*B12+$J$6</f>
        <v>266.31620391244763</v>
      </c>
      <c r="E12">
        <f t="shared" si="0"/>
        <v>68809.790835036809</v>
      </c>
      <c r="F12">
        <f t="shared" si="1"/>
        <v>1.0201000000000002E-2</v>
      </c>
      <c r="G12">
        <f t="shared" si="2"/>
        <v>16</v>
      </c>
      <c r="H12">
        <f t="shared" si="3"/>
        <v>0.40400000000000003</v>
      </c>
    </row>
    <row r="13" spans="1:13" ht="16.5" thickBot="1" x14ac:dyDescent="0.3">
      <c r="A13" t="s">
        <v>56</v>
      </c>
      <c r="B13">
        <v>0.104</v>
      </c>
      <c r="C13">
        <v>2.5</v>
      </c>
      <c r="D13">
        <f>$J$5*B13+$J$6</f>
        <v>266.31621682408667</v>
      </c>
      <c r="E13">
        <f t="shared" si="0"/>
        <v>69598.996259373511</v>
      </c>
      <c r="F13">
        <f t="shared" si="1"/>
        <v>1.0815999999999999E-2</v>
      </c>
      <c r="G13">
        <f t="shared" si="2"/>
        <v>6.25</v>
      </c>
      <c r="H13">
        <f t="shared" si="3"/>
        <v>0.26</v>
      </c>
    </row>
    <row r="14" spans="1:13" x14ac:dyDescent="0.25">
      <c r="A14" t="s">
        <v>55</v>
      </c>
      <c r="B14">
        <v>0.12</v>
      </c>
      <c r="C14">
        <v>1</v>
      </c>
      <c r="D14">
        <f>$J$5*B14+$J$6</f>
        <v>266.31628568616168</v>
      </c>
      <c r="E14">
        <f t="shared" si="0"/>
        <v>70392.731450300955</v>
      </c>
      <c r="F14">
        <f t="shared" si="1"/>
        <v>1.44E-2</v>
      </c>
      <c r="G14">
        <f t="shared" si="2"/>
        <v>1</v>
      </c>
      <c r="H14">
        <f t="shared" si="3"/>
        <v>0.12</v>
      </c>
      <c r="L14" s="1" t="s">
        <v>69</v>
      </c>
      <c r="M14" s="2">
        <v>4.3038809999999999E-3</v>
      </c>
    </row>
    <row r="15" spans="1:13" x14ac:dyDescent="0.25">
      <c r="A15" t="s">
        <v>54</v>
      </c>
      <c r="B15">
        <v>0.122</v>
      </c>
      <c r="C15">
        <v>3</v>
      </c>
      <c r="D15">
        <f>$J$5*B15+$J$6</f>
        <v>266.31629429392103</v>
      </c>
      <c r="E15">
        <f>(C15-D15)^2</f>
        <v>69335.470840682829</v>
      </c>
      <c r="F15">
        <f t="shared" si="1"/>
        <v>1.4884E-2</v>
      </c>
      <c r="G15">
        <f t="shared" si="2"/>
        <v>9</v>
      </c>
      <c r="H15">
        <f t="shared" si="3"/>
        <v>0.36599999999999999</v>
      </c>
      <c r="L15" s="8" t="s">
        <v>75</v>
      </c>
      <c r="M15" s="9">
        <v>266.31577270000002</v>
      </c>
    </row>
    <row r="16" spans="1:13" ht="16.5" thickBot="1" x14ac:dyDescent="0.3">
      <c r="A16" t="s">
        <v>53</v>
      </c>
      <c r="B16">
        <v>0.2</v>
      </c>
      <c r="C16">
        <v>5</v>
      </c>
      <c r="D16">
        <f>$J$5*B16+$J$6</f>
        <v>266.31662999653656</v>
      </c>
      <c r="E16">
        <f t="shared" si="0"/>
        <v>68286.381112746792</v>
      </c>
      <c r="F16">
        <f t="shared" si="1"/>
        <v>4.0000000000000008E-2</v>
      </c>
      <c r="G16">
        <f t="shared" si="2"/>
        <v>25</v>
      </c>
      <c r="H16">
        <f t="shared" si="3"/>
        <v>1</v>
      </c>
      <c r="L16" s="3" t="s">
        <v>81</v>
      </c>
      <c r="M16" s="4">
        <v>52760591.118405722</v>
      </c>
    </row>
    <row r="17" spans="1:8" x14ac:dyDescent="0.25">
      <c r="A17" t="s">
        <v>52</v>
      </c>
      <c r="B17">
        <v>0.28000000000000003</v>
      </c>
      <c r="C17">
        <v>1.9</v>
      </c>
      <c r="D17">
        <f>$J$5*B17+$J$6</f>
        <v>266.3169743069115</v>
      </c>
      <c r="E17">
        <f t="shared" si="0"/>
        <v>69916.336301621908</v>
      </c>
      <c r="F17">
        <f t="shared" si="1"/>
        <v>7.8400000000000011E-2</v>
      </c>
      <c r="G17">
        <f t="shared" si="2"/>
        <v>3.61</v>
      </c>
      <c r="H17">
        <f t="shared" si="3"/>
        <v>0.53200000000000003</v>
      </c>
    </row>
    <row r="18" spans="1:8" x14ac:dyDescent="0.25">
      <c r="A18" t="s">
        <v>51</v>
      </c>
      <c r="B18">
        <v>0.42499999999999999</v>
      </c>
      <c r="C18">
        <v>6.4</v>
      </c>
      <c r="D18">
        <f>$J$5*B18+$J$6</f>
        <v>266.317598369466</v>
      </c>
      <c r="E18">
        <f t="shared" si="0"/>
        <v>67557.15794215104</v>
      </c>
      <c r="F18">
        <f t="shared" si="1"/>
        <v>0.18062499999999998</v>
      </c>
      <c r="G18">
        <f t="shared" si="2"/>
        <v>40.960000000000008</v>
      </c>
      <c r="H18">
        <f t="shared" si="3"/>
        <v>2.72</v>
      </c>
    </row>
    <row r="19" spans="1:8" x14ac:dyDescent="0.25">
      <c r="A19" t="s">
        <v>50</v>
      </c>
      <c r="B19">
        <v>0.48</v>
      </c>
      <c r="C19">
        <v>15.5</v>
      </c>
      <c r="D19">
        <f>$J$5*B19+$J$6</f>
        <v>266.31783508284877</v>
      </c>
      <c r="E19">
        <f t="shared" si="0"/>
        <v>62909.586395647122</v>
      </c>
      <c r="F19">
        <f t="shared" si="1"/>
        <v>0.23039999999999999</v>
      </c>
      <c r="G19">
        <f t="shared" si="2"/>
        <v>240.25</v>
      </c>
      <c r="H19">
        <f t="shared" si="3"/>
        <v>7.4399999999999995</v>
      </c>
    </row>
    <row r="20" spans="1:8" x14ac:dyDescent="0.25">
      <c r="A20" t="s">
        <v>49</v>
      </c>
      <c r="B20">
        <v>0.55000000000000004</v>
      </c>
      <c r="C20">
        <v>2.4</v>
      </c>
      <c r="D20">
        <f>$J$5*B20+$J$6</f>
        <v>266.31813635442683</v>
      </c>
      <c r="E20">
        <f t="shared" si="0"/>
        <v>69652.782696793845</v>
      </c>
      <c r="F20">
        <f t="shared" si="1"/>
        <v>0.30250000000000005</v>
      </c>
      <c r="G20">
        <f t="shared" si="2"/>
        <v>5.76</v>
      </c>
      <c r="H20">
        <f t="shared" si="3"/>
        <v>1.32</v>
      </c>
    </row>
    <row r="21" spans="1:8" x14ac:dyDescent="0.25">
      <c r="A21" t="s">
        <v>48</v>
      </c>
      <c r="B21">
        <v>0.75</v>
      </c>
      <c r="C21">
        <v>12.3</v>
      </c>
      <c r="D21">
        <f>$J$5*B21+$J$6</f>
        <v>266.3189971303641</v>
      </c>
      <c r="E21">
        <f t="shared" si="0"/>
        <v>64525.650903115915</v>
      </c>
      <c r="F21">
        <f t="shared" si="1"/>
        <v>0.5625</v>
      </c>
      <c r="G21">
        <f t="shared" si="2"/>
        <v>151.29000000000002</v>
      </c>
      <c r="H21">
        <f t="shared" si="3"/>
        <v>9.2250000000000014</v>
      </c>
    </row>
    <row r="22" spans="1:8" x14ac:dyDescent="0.25">
      <c r="A22" t="s">
        <v>47</v>
      </c>
      <c r="B22">
        <v>0.78500000000000003</v>
      </c>
      <c r="C22">
        <v>3.5</v>
      </c>
      <c r="D22">
        <f>$J$5*B22+$J$6</f>
        <v>266.31914776615315</v>
      </c>
      <c r="E22">
        <f t="shared" si="0"/>
        <v>69073.904432527052</v>
      </c>
      <c r="F22">
        <f t="shared" si="1"/>
        <v>0.61622500000000002</v>
      </c>
      <c r="G22">
        <f t="shared" si="2"/>
        <v>12.25</v>
      </c>
      <c r="H22">
        <f t="shared" si="3"/>
        <v>2.7475000000000001</v>
      </c>
    </row>
    <row r="23" spans="1:8" x14ac:dyDescent="0.25">
      <c r="A23" t="s">
        <v>46</v>
      </c>
      <c r="B23">
        <v>0.9</v>
      </c>
      <c r="C23">
        <v>2.6</v>
      </c>
      <c r="D23">
        <f>$J$5*B23+$J$6</f>
        <v>266.31964271231709</v>
      </c>
      <c r="E23">
        <f t="shared" si="0"/>
        <v>69548.049952312169</v>
      </c>
      <c r="F23">
        <f t="shared" si="1"/>
        <v>0.81</v>
      </c>
      <c r="G23">
        <f t="shared" si="2"/>
        <v>6.7600000000000007</v>
      </c>
      <c r="H23">
        <f t="shared" si="3"/>
        <v>2.3400000000000003</v>
      </c>
    </row>
    <row r="24" spans="1:8" x14ac:dyDescent="0.25">
      <c r="A24" t="s">
        <v>45</v>
      </c>
      <c r="B24">
        <v>0.92</v>
      </c>
      <c r="C24">
        <v>5.7</v>
      </c>
      <c r="D24">
        <f>$J$5*B24+$J$6</f>
        <v>266.31972878991081</v>
      </c>
      <c r="E24">
        <f t="shared" si="0"/>
        <v>67922.643034526671</v>
      </c>
      <c r="F24">
        <f t="shared" si="1"/>
        <v>0.84640000000000004</v>
      </c>
      <c r="G24">
        <f t="shared" si="2"/>
        <v>32.49</v>
      </c>
      <c r="H24">
        <f t="shared" si="3"/>
        <v>5.2440000000000007</v>
      </c>
    </row>
    <row r="25" spans="1:8" x14ac:dyDescent="0.25">
      <c r="A25" t="s">
        <v>44</v>
      </c>
      <c r="B25">
        <v>1</v>
      </c>
      <c r="C25">
        <v>6.6</v>
      </c>
      <c r="D25">
        <f>$J$5*B25+$J$6</f>
        <v>266.3200731002857</v>
      </c>
      <c r="E25">
        <f t="shared" si="0"/>
        <v>67454.516371217731</v>
      </c>
      <c r="F25">
        <f t="shared" si="1"/>
        <v>1</v>
      </c>
      <c r="G25">
        <f t="shared" si="2"/>
        <v>43.559999999999995</v>
      </c>
      <c r="H25">
        <f t="shared" si="3"/>
        <v>6.6</v>
      </c>
    </row>
    <row r="26" spans="1:8" x14ac:dyDescent="0.25">
      <c r="A26" t="s">
        <v>43</v>
      </c>
      <c r="B26">
        <v>1.04</v>
      </c>
      <c r="C26">
        <v>5.5</v>
      </c>
      <c r="D26">
        <f>$J$5*B26+$J$6</f>
        <v>266.3202452554732</v>
      </c>
      <c r="E26">
        <f t="shared" si="0"/>
        <v>68027.200335125191</v>
      </c>
      <c r="F26">
        <f t="shared" si="1"/>
        <v>1.0816000000000001</v>
      </c>
      <c r="G26">
        <f t="shared" si="2"/>
        <v>30.25</v>
      </c>
      <c r="H26">
        <f t="shared" si="3"/>
        <v>5.7200000000000006</v>
      </c>
    </row>
    <row r="27" spans="1:8" x14ac:dyDescent="0.25">
      <c r="A27" t="s">
        <v>42</v>
      </c>
      <c r="B27">
        <v>1.35</v>
      </c>
      <c r="C27">
        <v>8.1</v>
      </c>
      <c r="D27">
        <f>$J$5*B27+$J$6</f>
        <v>266.32157945817596</v>
      </c>
      <c r="E27">
        <f t="shared" si="0"/>
        <v>66678.384097875067</v>
      </c>
      <c r="F27">
        <f t="shared" si="1"/>
        <v>1.8225000000000002</v>
      </c>
      <c r="G27">
        <f t="shared" si="2"/>
        <v>65.61</v>
      </c>
      <c r="H27">
        <f t="shared" si="3"/>
        <v>10.935</v>
      </c>
    </row>
    <row r="28" spans="1:8" x14ac:dyDescent="0.25">
      <c r="A28" t="s">
        <v>41</v>
      </c>
      <c r="B28">
        <v>1.4</v>
      </c>
      <c r="C28">
        <v>12.5</v>
      </c>
      <c r="D28">
        <f>$J$5*B28+$J$6</f>
        <v>266.32179465216029</v>
      </c>
      <c r="E28">
        <f t="shared" si="0"/>
        <v>64425.503440443426</v>
      </c>
      <c r="F28">
        <f t="shared" si="1"/>
        <v>1.9599999999999997</v>
      </c>
      <c r="G28">
        <f t="shared" si="2"/>
        <v>156.25</v>
      </c>
      <c r="H28">
        <f t="shared" si="3"/>
        <v>17.5</v>
      </c>
    </row>
    <row r="29" spans="1:8" x14ac:dyDescent="0.25">
      <c r="A29" t="s">
        <v>40</v>
      </c>
      <c r="B29">
        <v>1.41</v>
      </c>
      <c r="C29">
        <v>17.5</v>
      </c>
      <c r="D29">
        <f>$J$5*B29+$J$6</f>
        <v>266.32183769095712</v>
      </c>
      <c r="E29">
        <f t="shared" si="0"/>
        <v>61912.306911905012</v>
      </c>
      <c r="F29">
        <f t="shared" si="1"/>
        <v>1.9880999999999998</v>
      </c>
      <c r="G29">
        <f t="shared" si="2"/>
        <v>306.25</v>
      </c>
      <c r="H29">
        <f t="shared" si="3"/>
        <v>24.674999999999997</v>
      </c>
    </row>
    <row r="30" spans="1:8" x14ac:dyDescent="0.25">
      <c r="A30" t="s">
        <v>39</v>
      </c>
      <c r="B30">
        <v>1.62</v>
      </c>
      <c r="C30">
        <v>11.4</v>
      </c>
      <c r="D30">
        <f>$J$5*B30+$J$6</f>
        <v>266.32274150569128</v>
      </c>
      <c r="E30">
        <f t="shared" si="0"/>
        <v>64985.604136777496</v>
      </c>
      <c r="F30">
        <f t="shared" si="1"/>
        <v>2.6244000000000005</v>
      </c>
      <c r="G30">
        <f t="shared" si="2"/>
        <v>129.96</v>
      </c>
      <c r="H30">
        <f t="shared" si="3"/>
        <v>18.468000000000004</v>
      </c>
    </row>
    <row r="31" spans="1:8" x14ac:dyDescent="0.25">
      <c r="A31" t="s">
        <v>38</v>
      </c>
      <c r="B31">
        <v>1.7</v>
      </c>
      <c r="C31">
        <v>6.3</v>
      </c>
      <c r="D31">
        <f>$J$5*B31+$J$6</f>
        <v>266.32308581606623</v>
      </c>
      <c r="E31">
        <f t="shared" si="0"/>
        <v>67612.005157309337</v>
      </c>
      <c r="F31">
        <f t="shared" si="1"/>
        <v>2.8899999999999997</v>
      </c>
      <c r="G31">
        <f t="shared" si="2"/>
        <v>39.69</v>
      </c>
      <c r="H31">
        <f t="shared" si="3"/>
        <v>10.709999999999999</v>
      </c>
    </row>
    <row r="32" spans="1:8" x14ac:dyDescent="0.25">
      <c r="A32" t="s">
        <v>37</v>
      </c>
      <c r="B32">
        <v>2</v>
      </c>
      <c r="C32">
        <v>12.3</v>
      </c>
      <c r="D32">
        <f>$J$5*B32+$J$6</f>
        <v>266.32437697997216</v>
      </c>
      <c r="E32">
        <f t="shared" si="0"/>
        <v>64528.384100063005</v>
      </c>
      <c r="F32">
        <f t="shared" si="1"/>
        <v>4</v>
      </c>
      <c r="G32">
        <f t="shared" si="2"/>
        <v>151.29000000000002</v>
      </c>
      <c r="H32">
        <f t="shared" si="3"/>
        <v>24.6</v>
      </c>
    </row>
    <row r="33" spans="1:8" x14ac:dyDescent="0.25">
      <c r="A33" t="s">
        <v>36</v>
      </c>
      <c r="B33">
        <v>2.5</v>
      </c>
      <c r="C33">
        <v>12.1</v>
      </c>
      <c r="D33">
        <f>$J$5*B33+$J$6</f>
        <v>266.32652891981536</v>
      </c>
      <c r="E33">
        <f t="shared" si="0"/>
        <v>64631.128006617721</v>
      </c>
      <c r="F33">
        <f t="shared" si="1"/>
        <v>6.25</v>
      </c>
      <c r="G33">
        <f t="shared" si="2"/>
        <v>146.41</v>
      </c>
      <c r="H33">
        <f t="shared" si="3"/>
        <v>30.25</v>
      </c>
    </row>
    <row r="34" spans="1:8" x14ac:dyDescent="0.25">
      <c r="A34" t="s">
        <v>35</v>
      </c>
      <c r="B34">
        <v>3</v>
      </c>
      <c r="C34">
        <v>25</v>
      </c>
      <c r="D34">
        <f>$J$5*B34+$J$6</f>
        <v>266.32868085965856</v>
      </c>
      <c r="E34">
        <f t="shared" si="0"/>
        <v>58239.532205462936</v>
      </c>
      <c r="F34">
        <f t="shared" si="1"/>
        <v>9</v>
      </c>
      <c r="G34">
        <f t="shared" si="2"/>
        <v>625</v>
      </c>
      <c r="H34">
        <f t="shared" si="3"/>
        <v>75</v>
      </c>
    </row>
    <row r="35" spans="1:8" x14ac:dyDescent="0.25">
      <c r="A35" t="s">
        <v>34</v>
      </c>
      <c r="B35">
        <v>3.3</v>
      </c>
      <c r="C35">
        <v>25.6</v>
      </c>
      <c r="D35">
        <f>$J$5*B35+$J$6</f>
        <v>266.32997202356449</v>
      </c>
      <c r="E35">
        <f t="shared" si="0"/>
        <v>57950.919430466143</v>
      </c>
      <c r="F35">
        <f t="shared" si="1"/>
        <v>10.889999999999999</v>
      </c>
      <c r="G35">
        <f t="shared" si="2"/>
        <v>655.36000000000013</v>
      </c>
      <c r="H35">
        <f t="shared" si="3"/>
        <v>84.48</v>
      </c>
    </row>
    <row r="36" spans="1:8" x14ac:dyDescent="0.25">
      <c r="A36" t="s">
        <v>33</v>
      </c>
      <c r="B36">
        <v>3.3849999999999998</v>
      </c>
      <c r="C36">
        <v>44.5</v>
      </c>
      <c r="D36">
        <f>$J$5*B36+$J$6</f>
        <v>266.33033785333782</v>
      </c>
      <c r="E36">
        <f t="shared" si="0"/>
        <v>49208.698792126001</v>
      </c>
      <c r="F36">
        <f t="shared" si="1"/>
        <v>11.458224999999999</v>
      </c>
      <c r="G36">
        <f t="shared" si="2"/>
        <v>1980.25</v>
      </c>
      <c r="H36">
        <f t="shared" si="3"/>
        <v>150.63249999999999</v>
      </c>
    </row>
    <row r="37" spans="1:8" x14ac:dyDescent="0.25">
      <c r="A37" t="s">
        <v>32</v>
      </c>
      <c r="B37">
        <v>3.5</v>
      </c>
      <c r="C37">
        <v>3.9</v>
      </c>
      <c r="D37">
        <f>$J$5*B37+$J$6</f>
        <v>266.33083279950176</v>
      </c>
      <c r="E37">
        <f t="shared" si="0"/>
        <v>68869.942003840057</v>
      </c>
      <c r="F37">
        <f t="shared" si="1"/>
        <v>12.25</v>
      </c>
      <c r="G37">
        <f t="shared" si="2"/>
        <v>15.209999999999999</v>
      </c>
      <c r="H37">
        <f t="shared" si="3"/>
        <v>13.65</v>
      </c>
    </row>
    <row r="38" spans="1:8" x14ac:dyDescent="0.25">
      <c r="A38" t="s">
        <v>31</v>
      </c>
      <c r="B38">
        <v>3.5</v>
      </c>
      <c r="C38">
        <v>10.8</v>
      </c>
      <c r="D38">
        <f>$J$5*B38+$J$6</f>
        <v>266.33083279950176</v>
      </c>
      <c r="E38">
        <f t="shared" si="0"/>
        <v>65296.006511206921</v>
      </c>
      <c r="F38">
        <f t="shared" si="1"/>
        <v>12.25</v>
      </c>
      <c r="G38">
        <f t="shared" si="2"/>
        <v>116.64000000000001</v>
      </c>
      <c r="H38">
        <f t="shared" si="3"/>
        <v>37.800000000000004</v>
      </c>
    </row>
    <row r="39" spans="1:8" x14ac:dyDescent="0.25">
      <c r="A39" t="s">
        <v>30</v>
      </c>
      <c r="B39">
        <v>3.6</v>
      </c>
      <c r="C39">
        <v>21</v>
      </c>
      <c r="D39">
        <f>$J$5*B39+$J$6</f>
        <v>266.33126318747043</v>
      </c>
      <c r="E39">
        <f t="shared" si="0"/>
        <v>60187.428697159885</v>
      </c>
      <c r="F39">
        <f t="shared" si="1"/>
        <v>12.96</v>
      </c>
      <c r="G39">
        <f t="shared" si="2"/>
        <v>441</v>
      </c>
      <c r="H39">
        <f t="shared" si="3"/>
        <v>75.600000000000009</v>
      </c>
    </row>
    <row r="40" spans="1:8" x14ac:dyDescent="0.25">
      <c r="A40" t="s">
        <v>29</v>
      </c>
      <c r="B40">
        <v>4.05</v>
      </c>
      <c r="C40">
        <v>17</v>
      </c>
      <c r="D40">
        <f>$J$5*B40+$J$6</f>
        <v>266.3331999333293</v>
      </c>
      <c r="E40">
        <f t="shared" si="0"/>
        <v>62167.044588993558</v>
      </c>
      <c r="F40">
        <f t="shared" si="1"/>
        <v>16.4025</v>
      </c>
      <c r="G40">
        <f t="shared" si="2"/>
        <v>289</v>
      </c>
      <c r="H40">
        <f t="shared" si="3"/>
        <v>68.849999999999994</v>
      </c>
    </row>
    <row r="41" spans="1:8" x14ac:dyDescent="0.25">
      <c r="A41" t="s">
        <v>28</v>
      </c>
      <c r="B41">
        <v>4.1900000000000004</v>
      </c>
      <c r="C41">
        <v>58</v>
      </c>
      <c r="D41">
        <f>$J$5*B41+$J$6</f>
        <v>266.3338024764854</v>
      </c>
      <c r="E41">
        <f t="shared" si="0"/>
        <v>43402.973254311233</v>
      </c>
      <c r="F41">
        <f t="shared" si="1"/>
        <v>17.556100000000004</v>
      </c>
      <c r="G41">
        <f t="shared" si="2"/>
        <v>3364</v>
      </c>
      <c r="H41">
        <f t="shared" si="3"/>
        <v>243.02</v>
      </c>
    </row>
    <row r="42" spans="1:8" x14ac:dyDescent="0.25">
      <c r="A42" t="s">
        <v>27</v>
      </c>
      <c r="B42">
        <v>4.2350000000000003</v>
      </c>
      <c r="C42">
        <v>50.4</v>
      </c>
      <c r="D42">
        <f>$J$5*B42+$J$6</f>
        <v>266.33399615107129</v>
      </c>
      <c r="E42">
        <f t="shared" si="0"/>
        <v>46627.490693770866</v>
      </c>
      <c r="F42">
        <f t="shared" si="1"/>
        <v>17.935225000000003</v>
      </c>
      <c r="G42">
        <f t="shared" si="2"/>
        <v>2540.16</v>
      </c>
      <c r="H42">
        <f t="shared" si="3"/>
        <v>213.44400000000002</v>
      </c>
    </row>
    <row r="43" spans="1:8" x14ac:dyDescent="0.25">
      <c r="A43" t="s">
        <v>26</v>
      </c>
      <c r="B43">
        <v>4.2880000000000003</v>
      </c>
      <c r="C43">
        <v>39.200000000000003</v>
      </c>
      <c r="D43">
        <f>$J$5*B43+$J$6</f>
        <v>266.33422425669465</v>
      </c>
      <c r="E43">
        <f t="shared" si="0"/>
        <v>51589.955828690465</v>
      </c>
      <c r="F43">
        <f t="shared" si="1"/>
        <v>18.386944000000003</v>
      </c>
      <c r="G43">
        <f t="shared" si="2"/>
        <v>1536.6400000000003</v>
      </c>
      <c r="H43">
        <f t="shared" si="3"/>
        <v>168.08960000000002</v>
      </c>
    </row>
    <row r="44" spans="1:8" x14ac:dyDescent="0.25">
      <c r="A44" t="s">
        <v>25</v>
      </c>
      <c r="B44">
        <v>6.8</v>
      </c>
      <c r="C44">
        <v>179</v>
      </c>
      <c r="D44">
        <f>$J$5*B44+$J$6</f>
        <v>266.34503560246696</v>
      </c>
      <c r="E44">
        <f t="shared" si="0"/>
        <v>7629.1552443962219</v>
      </c>
      <c r="F44">
        <f t="shared" si="1"/>
        <v>46.239999999999995</v>
      </c>
      <c r="G44">
        <f t="shared" si="2"/>
        <v>32041</v>
      </c>
      <c r="H44">
        <f t="shared" si="3"/>
        <v>1217.2</v>
      </c>
    </row>
    <row r="45" spans="1:8" x14ac:dyDescent="0.25">
      <c r="A45" t="s">
        <v>24</v>
      </c>
      <c r="B45">
        <v>10</v>
      </c>
      <c r="C45">
        <v>115</v>
      </c>
      <c r="D45">
        <f>$J$5*B45+$J$6</f>
        <v>266.35880801746356</v>
      </c>
      <c r="E45">
        <f t="shared" si="0"/>
        <v>22909.488764467391</v>
      </c>
      <c r="F45">
        <f t="shared" si="1"/>
        <v>100</v>
      </c>
      <c r="G45">
        <f t="shared" si="2"/>
        <v>13225</v>
      </c>
      <c r="H45">
        <f t="shared" si="3"/>
        <v>1150</v>
      </c>
    </row>
    <row r="46" spans="1:8" x14ac:dyDescent="0.25">
      <c r="A46" t="s">
        <v>23</v>
      </c>
      <c r="B46">
        <v>10.55</v>
      </c>
      <c r="C46">
        <v>179.5</v>
      </c>
      <c r="D46">
        <f>$J$5*B46+$J$6</f>
        <v>266.36117515129109</v>
      </c>
      <c r="E46">
        <f t="shared" si="0"/>
        <v>7544.8637486632688</v>
      </c>
      <c r="F46">
        <f t="shared" si="1"/>
        <v>111.30250000000001</v>
      </c>
      <c r="G46">
        <f t="shared" si="2"/>
        <v>32220.25</v>
      </c>
      <c r="H46">
        <f t="shared" si="3"/>
        <v>1893.7250000000001</v>
      </c>
    </row>
    <row r="47" spans="1:8" x14ac:dyDescent="0.25">
      <c r="A47" t="s">
        <v>22</v>
      </c>
      <c r="B47">
        <v>14.83</v>
      </c>
      <c r="C47">
        <v>98.2</v>
      </c>
      <c r="D47">
        <f>$J$5*B47+$J$6</f>
        <v>266.37959575634898</v>
      </c>
      <c r="E47">
        <f t="shared" si="0"/>
        <v>28284.376428768959</v>
      </c>
      <c r="F47">
        <f t="shared" si="1"/>
        <v>219.9289</v>
      </c>
      <c r="G47">
        <f t="shared" si="2"/>
        <v>9643.24</v>
      </c>
      <c r="H47">
        <f t="shared" si="3"/>
        <v>1456.306</v>
      </c>
    </row>
    <row r="48" spans="1:8" x14ac:dyDescent="0.25">
      <c r="A48" t="s">
        <v>21</v>
      </c>
      <c r="B48">
        <v>27.66</v>
      </c>
      <c r="C48">
        <v>115</v>
      </c>
      <c r="D48">
        <f>$J$5*B48+$J$6</f>
        <v>266.4348145327258</v>
      </c>
      <c r="E48">
        <f t="shared" si="0"/>
        <v>22932.50305256106</v>
      </c>
      <c r="F48">
        <f t="shared" si="1"/>
        <v>765.07560000000001</v>
      </c>
      <c r="G48">
        <f t="shared" si="2"/>
        <v>13225</v>
      </c>
      <c r="H48">
        <f t="shared" si="3"/>
        <v>3180.9</v>
      </c>
    </row>
    <row r="49" spans="1:8" x14ac:dyDescent="0.25">
      <c r="A49" t="s">
        <v>20</v>
      </c>
      <c r="B49">
        <v>35</v>
      </c>
      <c r="C49">
        <v>56</v>
      </c>
      <c r="D49">
        <f>$J$5*B49+$J$6</f>
        <v>266.46640500962417</v>
      </c>
      <c r="E49">
        <f t="shared" si="0"/>
        <v>44296.107637675152</v>
      </c>
      <c r="F49">
        <f t="shared" si="1"/>
        <v>1225</v>
      </c>
      <c r="G49">
        <f t="shared" si="2"/>
        <v>3136</v>
      </c>
      <c r="H49">
        <f t="shared" si="3"/>
        <v>1960</v>
      </c>
    </row>
    <row r="50" spans="1:8" x14ac:dyDescent="0.25">
      <c r="A50" t="s">
        <v>19</v>
      </c>
      <c r="B50">
        <v>36.33</v>
      </c>
      <c r="C50">
        <v>119.5</v>
      </c>
      <c r="D50">
        <f>$J$5*B50+$J$6</f>
        <v>266.47212916960711</v>
      </c>
      <c r="E50">
        <f t="shared" si="0"/>
        <v>21600.806752647677</v>
      </c>
      <c r="F50">
        <f t="shared" si="1"/>
        <v>1319.8688999999999</v>
      </c>
      <c r="G50">
        <f t="shared" si="2"/>
        <v>14280.25</v>
      </c>
      <c r="H50">
        <f t="shared" si="3"/>
        <v>4341.4349999999995</v>
      </c>
    </row>
    <row r="51" spans="1:8" x14ac:dyDescent="0.25">
      <c r="A51" t="s">
        <v>18</v>
      </c>
      <c r="B51">
        <v>52.16</v>
      </c>
      <c r="C51">
        <v>440</v>
      </c>
      <c r="D51">
        <f>$J$5*B51+$J$6</f>
        <v>266.5402595850432</v>
      </c>
      <c r="E51">
        <f t="shared" si="0"/>
        <v>30088.281544824196</v>
      </c>
      <c r="F51">
        <f t="shared" si="1"/>
        <v>2720.6655999999998</v>
      </c>
      <c r="G51">
        <f t="shared" si="2"/>
        <v>193600</v>
      </c>
      <c r="H51">
        <f t="shared" si="3"/>
        <v>22950.399999999998</v>
      </c>
    </row>
    <row r="52" spans="1:8" x14ac:dyDescent="0.25">
      <c r="A52" t="s">
        <v>17</v>
      </c>
      <c r="B52">
        <v>55.5</v>
      </c>
      <c r="C52">
        <v>175</v>
      </c>
      <c r="D52">
        <f>$J$5*B52+$J$6</f>
        <v>266.55463454319585</v>
      </c>
      <c r="E52">
        <f t="shared" si="0"/>
        <v>8382.2511063381498</v>
      </c>
      <c r="F52">
        <f t="shared" si="1"/>
        <v>3080.25</v>
      </c>
      <c r="G52">
        <f t="shared" si="2"/>
        <v>30625</v>
      </c>
      <c r="H52">
        <f t="shared" si="3"/>
        <v>9712.5</v>
      </c>
    </row>
    <row r="53" spans="1:8" x14ac:dyDescent="0.25">
      <c r="A53" t="s">
        <v>16</v>
      </c>
      <c r="B53">
        <v>60</v>
      </c>
      <c r="C53">
        <v>81</v>
      </c>
      <c r="D53">
        <f>$J$5*B53+$J$6</f>
        <v>266.57400200178478</v>
      </c>
      <c r="E53">
        <f t="shared" si="0"/>
        <v>34437.710218958418</v>
      </c>
      <c r="F53">
        <f t="shared" si="1"/>
        <v>3600</v>
      </c>
      <c r="G53">
        <f t="shared" si="2"/>
        <v>6561</v>
      </c>
      <c r="H53">
        <f t="shared" si="3"/>
        <v>4860</v>
      </c>
    </row>
    <row r="54" spans="1:8" x14ac:dyDescent="0.25">
      <c r="A54" t="s">
        <v>15</v>
      </c>
      <c r="B54">
        <v>62</v>
      </c>
      <c r="C54">
        <v>1320</v>
      </c>
      <c r="D54">
        <f>$J$5*B54+$J$6</f>
        <v>266.58260976115764</v>
      </c>
      <c r="E54">
        <f t="shared" si="0"/>
        <v>1109688.1980576138</v>
      </c>
      <c r="F54">
        <f t="shared" si="1"/>
        <v>3844</v>
      </c>
      <c r="G54">
        <f t="shared" si="2"/>
        <v>1742400</v>
      </c>
      <c r="H54">
        <f t="shared" si="3"/>
        <v>81840</v>
      </c>
    </row>
    <row r="55" spans="1:8" x14ac:dyDescent="0.25">
      <c r="A55" t="s">
        <v>14</v>
      </c>
      <c r="B55">
        <v>85</v>
      </c>
      <c r="C55">
        <v>325</v>
      </c>
      <c r="D55">
        <f>$J$5*B55+$J$6</f>
        <v>266.68159899394539</v>
      </c>
      <c r="E55">
        <f t="shared" si="0"/>
        <v>3401.0358959029918</v>
      </c>
      <c r="F55">
        <f t="shared" si="1"/>
        <v>7225</v>
      </c>
      <c r="G55">
        <f t="shared" si="2"/>
        <v>105625</v>
      </c>
      <c r="H55">
        <f t="shared" si="3"/>
        <v>27625</v>
      </c>
    </row>
    <row r="56" spans="1:8" x14ac:dyDescent="0.25">
      <c r="A56" t="s">
        <v>13</v>
      </c>
      <c r="B56">
        <v>100</v>
      </c>
      <c r="C56">
        <v>157</v>
      </c>
      <c r="D56">
        <f>$J$5*B56+$J$6</f>
        <v>266.74615718924179</v>
      </c>
      <c r="E56">
        <f t="shared" si="0"/>
        <v>12044.219017805766</v>
      </c>
      <c r="F56">
        <f t="shared" si="1"/>
        <v>10000</v>
      </c>
      <c r="G56">
        <f t="shared" si="2"/>
        <v>24649</v>
      </c>
      <c r="H56">
        <f t="shared" si="3"/>
        <v>15700</v>
      </c>
    </row>
    <row r="57" spans="1:8" x14ac:dyDescent="0.25">
      <c r="A57" t="s">
        <v>12</v>
      </c>
      <c r="B57">
        <v>160</v>
      </c>
      <c r="C57">
        <v>169</v>
      </c>
      <c r="D57">
        <f>$J$5*B57+$J$6</f>
        <v>267.00438997042721</v>
      </c>
      <c r="E57">
        <f t="shared" si="0"/>
        <v>9604.8604534755741</v>
      </c>
      <c r="F57">
        <f t="shared" si="1"/>
        <v>25600</v>
      </c>
      <c r="G57">
        <f t="shared" si="2"/>
        <v>28561</v>
      </c>
      <c r="H57">
        <f t="shared" si="3"/>
        <v>27040</v>
      </c>
    </row>
    <row r="58" spans="1:8" x14ac:dyDescent="0.25">
      <c r="A58" t="s">
        <v>11</v>
      </c>
      <c r="B58">
        <v>187.1</v>
      </c>
      <c r="C58">
        <v>419</v>
      </c>
      <c r="D58">
        <f>$J$5*B58+$J$6</f>
        <v>267.12102510992935</v>
      </c>
      <c r="E58">
        <f t="shared" si="0"/>
        <v>23067.223013658713</v>
      </c>
      <c r="F58">
        <f t="shared" si="1"/>
        <v>35006.409999999996</v>
      </c>
      <c r="G58">
        <f t="shared" si="2"/>
        <v>175561</v>
      </c>
      <c r="H58">
        <f t="shared" si="3"/>
        <v>78394.899999999994</v>
      </c>
    </row>
    <row r="59" spans="1:8" x14ac:dyDescent="0.25">
      <c r="A59" t="s">
        <v>10</v>
      </c>
      <c r="B59">
        <v>192</v>
      </c>
      <c r="C59">
        <v>180</v>
      </c>
      <c r="D59">
        <f>$J$5*B59+$J$6</f>
        <v>267.14211412039282</v>
      </c>
      <c r="E59">
        <f t="shared" si="0"/>
        <v>7593.7480533715652</v>
      </c>
      <c r="F59">
        <f t="shared" si="1"/>
        <v>36864</v>
      </c>
      <c r="G59">
        <f t="shared" si="2"/>
        <v>32400</v>
      </c>
      <c r="H59">
        <f t="shared" si="3"/>
        <v>34560</v>
      </c>
    </row>
    <row r="60" spans="1:8" x14ac:dyDescent="0.25">
      <c r="A60" t="s">
        <v>9</v>
      </c>
      <c r="B60">
        <v>207</v>
      </c>
      <c r="C60">
        <v>406</v>
      </c>
      <c r="D60">
        <f>$J$5*B60+$J$6</f>
        <v>267.20667231568922</v>
      </c>
      <c r="E60">
        <f t="shared" si="0"/>
        <v>19263.587809684468</v>
      </c>
      <c r="F60">
        <f t="shared" si="1"/>
        <v>42849</v>
      </c>
      <c r="G60">
        <f t="shared" si="2"/>
        <v>164836</v>
      </c>
      <c r="H60">
        <f t="shared" si="3"/>
        <v>84042</v>
      </c>
    </row>
    <row r="61" spans="1:8" x14ac:dyDescent="0.25">
      <c r="A61" t="s">
        <v>8</v>
      </c>
      <c r="B61">
        <v>250</v>
      </c>
      <c r="C61">
        <v>490</v>
      </c>
      <c r="D61">
        <f>$J$5*B61+$J$6</f>
        <v>267.39173914220544</v>
      </c>
      <c r="E61">
        <f t="shared" si="0"/>
        <v>49554.437802131913</v>
      </c>
      <c r="F61">
        <f t="shared" si="1"/>
        <v>62500</v>
      </c>
      <c r="G61">
        <f t="shared" si="2"/>
        <v>240100</v>
      </c>
      <c r="H61">
        <f t="shared" si="3"/>
        <v>122500</v>
      </c>
    </row>
    <row r="62" spans="1:8" x14ac:dyDescent="0.25">
      <c r="A62" t="s">
        <v>7</v>
      </c>
      <c r="B62">
        <v>465</v>
      </c>
      <c r="C62">
        <v>423</v>
      </c>
      <c r="D62">
        <f>$J$5*B62+$J$6</f>
        <v>268.31707327478676</v>
      </c>
      <c r="E62">
        <f t="shared" si="0"/>
        <v>23926.807820277689</v>
      </c>
      <c r="F62">
        <f t="shared" si="1"/>
        <v>216225</v>
      </c>
      <c r="G62">
        <f t="shared" si="2"/>
        <v>178929</v>
      </c>
      <c r="H62">
        <f t="shared" si="3"/>
        <v>196695</v>
      </c>
    </row>
    <row r="63" spans="1:8" x14ac:dyDescent="0.25">
      <c r="A63" t="s">
        <v>6</v>
      </c>
      <c r="B63">
        <v>521</v>
      </c>
      <c r="C63">
        <v>655</v>
      </c>
      <c r="D63">
        <f>$J$5*B63+$J$6</f>
        <v>268.55809053722652</v>
      </c>
      <c r="E63">
        <f t="shared" si="0"/>
        <v>149337.34938923441</v>
      </c>
      <c r="F63">
        <f t="shared" si="1"/>
        <v>271441</v>
      </c>
      <c r="G63">
        <f t="shared" si="2"/>
        <v>429025</v>
      </c>
      <c r="H63">
        <f t="shared" si="3"/>
        <v>341255</v>
      </c>
    </row>
    <row r="64" spans="1:8" x14ac:dyDescent="0.25">
      <c r="A64" t="s">
        <v>5</v>
      </c>
      <c r="B64">
        <v>529</v>
      </c>
      <c r="C64">
        <v>680</v>
      </c>
      <c r="D64">
        <f>$J$5*B64+$J$6</f>
        <v>268.59252157471792</v>
      </c>
      <c r="E64">
        <f t="shared" si="0"/>
        <v>169256.11330424895</v>
      </c>
      <c r="F64">
        <f t="shared" si="1"/>
        <v>279841</v>
      </c>
      <c r="G64">
        <f t="shared" si="2"/>
        <v>462400</v>
      </c>
      <c r="H64">
        <f t="shared" si="3"/>
        <v>359720</v>
      </c>
    </row>
    <row r="65" spans="1:8" x14ac:dyDescent="0.25">
      <c r="A65" t="s">
        <v>4</v>
      </c>
      <c r="B65">
        <v>2547</v>
      </c>
      <c r="C65">
        <v>4603</v>
      </c>
      <c r="D65">
        <f>$J$5*B65+$J$6</f>
        <v>277.27775078192292</v>
      </c>
      <c r="E65">
        <f t="shared" si="0"/>
        <v>18711872.977380302</v>
      </c>
      <c r="F65">
        <f t="shared" si="1"/>
        <v>6487209</v>
      </c>
      <c r="G65">
        <f t="shared" si="2"/>
        <v>21187609</v>
      </c>
      <c r="H65">
        <f t="shared" si="3"/>
        <v>11723841</v>
      </c>
    </row>
    <row r="66" spans="1:8" x14ac:dyDescent="0.25">
      <c r="A66" t="s">
        <v>3</v>
      </c>
      <c r="B66">
        <v>6654</v>
      </c>
      <c r="C66">
        <v>5712</v>
      </c>
      <c r="D66">
        <f>$J$5*B66+$J$6</f>
        <v>294.95378465406901</v>
      </c>
      <c r="E66">
        <f t="shared" si="0"/>
        <v>29344389.699193675</v>
      </c>
      <c r="F66">
        <f t="shared" si="1"/>
        <v>44275716</v>
      </c>
      <c r="G66">
        <f t="shared" si="2"/>
        <v>32626944</v>
      </c>
      <c r="H66">
        <f t="shared" si="3"/>
        <v>38007648</v>
      </c>
    </row>
    <row r="67" spans="1:8" x14ac:dyDescent="0.25">
      <c r="A67" t="s">
        <v>2</v>
      </c>
      <c r="B67">
        <v>9400</v>
      </c>
      <c r="C67">
        <v>70</v>
      </c>
      <c r="D67">
        <f>$J$5*B67+$J$6</f>
        <v>306.77223827299116</v>
      </c>
      <c r="E67">
        <f t="shared" si="0"/>
        <v>56061.092816802098</v>
      </c>
      <c r="F67">
        <f t="shared" si="1"/>
        <v>88360000</v>
      </c>
      <c r="G67">
        <f t="shared" si="2"/>
        <v>4900</v>
      </c>
      <c r="H67">
        <f t="shared" si="3"/>
        <v>658000</v>
      </c>
    </row>
    <row r="68" spans="1:8" x14ac:dyDescent="0.25">
      <c r="A68" t="s">
        <v>1</v>
      </c>
      <c r="B68">
        <v>11700</v>
      </c>
      <c r="C68">
        <v>50</v>
      </c>
      <c r="D68">
        <f>$J$5*B68+$J$6</f>
        <v>316.67116155176791</v>
      </c>
      <c r="E68">
        <f t="shared" si="0"/>
        <v>71113.508403369095</v>
      </c>
      <c r="F68">
        <f t="shared" si="1"/>
        <v>136890000</v>
      </c>
      <c r="G68">
        <f t="shared" si="2"/>
        <v>2500</v>
      </c>
      <c r="H68">
        <f t="shared" si="3"/>
        <v>585000</v>
      </c>
    </row>
    <row r="69" spans="1:8" x14ac:dyDescent="0.25">
      <c r="A69" t="s">
        <v>0</v>
      </c>
      <c r="B69">
        <v>87000</v>
      </c>
      <c r="C69">
        <v>154.5</v>
      </c>
      <c r="D69">
        <f>$J$5*B69+$J$6</f>
        <v>640.75330193954517</v>
      </c>
      <c r="E69">
        <f t="shared" si="0"/>
        <v>236442.27364711047</v>
      </c>
      <c r="F69">
        <f t="shared" si="1"/>
        <v>7569000000</v>
      </c>
      <c r="G69">
        <f t="shared" si="2"/>
        <v>23870.25</v>
      </c>
      <c r="H69">
        <f t="shared" si="3"/>
        <v>13441500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Charley Ferrari</dc:creator>
  <cp:lastModifiedBy>Charley Ferrari</cp:lastModifiedBy>
  <dcterms:created xsi:type="dcterms:W3CDTF">2014-10-06T16:28:11Z</dcterms:created>
  <dcterms:modified xsi:type="dcterms:W3CDTF">2014-10-06T21:09:43Z</dcterms:modified>
</cp:coreProperties>
</file>